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Samritpab\Desktop\"/>
    </mc:Choice>
  </mc:AlternateContent>
  <xr:revisionPtr revIDLastSave="0" documentId="13_ncr:1_{21BCF738-0389-401A-8CDA-CC72024B3545}" xr6:coauthVersionLast="40" xr6:coauthVersionMax="40" xr10:uidLastSave="{00000000-0000-0000-0000-000000000000}"/>
  <bookViews>
    <workbookView xWindow="0" yWindow="0" windowWidth="20490" windowHeight="7530" tabRatio="713" firstSheet="1" activeTab="1" xr2:uid="{00000000-000D-0000-FFFF-FFFF00000000}"/>
  </bookViews>
  <sheets>
    <sheet name="Sum MAR" sheetId="11" state="hidden" r:id="rId1"/>
    <sheet name="Sum JANUARY" sheetId="13" r:id="rId2"/>
    <sheet name="PSP" sheetId="5" r:id="rId3"/>
    <sheet name="OFM" sheetId="2" r:id="rId4"/>
    <sheet name="FAM" sheetId="3" r:id="rId5"/>
    <sheet name="B2S" sheetId="4" r:id="rId6"/>
    <sheet name="TOP" sheetId="7" r:id="rId7"/>
    <sheet name="LEG" sheetId="10" r:id="rId8"/>
    <sheet name="MBC" sheetId="12" r:id="rId9"/>
    <sheet name="JIF" sheetId="14" r:id="rId10"/>
    <sheet name="BET" sheetId="15" r:id="rId11"/>
    <sheet name="INT" sheetId="16" r:id="rId12"/>
    <sheet name="SPA" sheetId="17" r:id="rId13"/>
    <sheet name="SKT" sheetId="18" r:id="rId14"/>
    <sheet name="FOOD" sheetId="19" r:id="rId15"/>
    <sheet name="Select" sheetId="20" r:id="rId16"/>
    <sheet name="Foodland" sheetId="21" r:id="rId17"/>
    <sheet name="Remark" sheetId="1" r:id="rId18"/>
    <sheet name="Sum DEC" sheetId="6" state="hidden" r:id="rId19"/>
    <sheet name="Sum JAN" sheetId="8" state="hidden" r:id="rId20"/>
    <sheet name="Sum FEB" sheetId="9" state="hidden" r:id="rId21"/>
  </sheets>
  <externalReferences>
    <externalReference r:id="rId22"/>
  </externalReferences>
  <definedNames>
    <definedName name="_xlnm._FilterDatabase" localSheetId="5" hidden="1">B2S!$A$1:$AD$109</definedName>
    <definedName name="_xlnm._FilterDatabase" localSheetId="10" hidden="1">BET!$A$2:$C$2</definedName>
    <definedName name="_xlnm._FilterDatabase" localSheetId="4" hidden="1">FAM!$A$2:$AL$1128</definedName>
    <definedName name="_xlnm._FilterDatabase" localSheetId="14" hidden="1">FOOD!$C$1:$C$14</definedName>
    <definedName name="_xlnm._FilterDatabase" localSheetId="16" hidden="1">Foodland!$A$2:$C$2</definedName>
    <definedName name="_xlnm._FilterDatabase" localSheetId="11" hidden="1">INT!$A$1:$U$9</definedName>
    <definedName name="_xlnm._FilterDatabase" localSheetId="9" hidden="1">JIF!$A$1:$U$78</definedName>
    <definedName name="_xlnm._FilterDatabase" localSheetId="7" hidden="1">LEG!$A$1:$U$19</definedName>
    <definedName name="_xlnm._FilterDatabase" localSheetId="8" hidden="1">MBC!$A$1:$R$609</definedName>
    <definedName name="_xlnm._FilterDatabase" localSheetId="3" hidden="1">OFM!$A$1:$AV$73</definedName>
    <definedName name="_xlnm._FilterDatabase" localSheetId="2" hidden="1">PSP!$B$1:$AT$2391</definedName>
    <definedName name="_xlnm._FilterDatabase" localSheetId="17" hidden="1">Remark!$J$2:$L$373</definedName>
    <definedName name="_xlnm._FilterDatabase" localSheetId="15" hidden="1">Select!$A$1:$L$22</definedName>
    <definedName name="_xlnm._FilterDatabase" localSheetId="13" hidden="1">SKT!$A$2:$C$2</definedName>
    <definedName name="_xlnm._FilterDatabase" localSheetId="12" hidden="1">SPA!$A$2:$C$2</definedName>
    <definedName name="_xlnm._FilterDatabase" localSheetId="18" hidden="1">'Sum DEC'!$B$4:$I$165</definedName>
    <definedName name="_xlnm._FilterDatabase" localSheetId="20" hidden="1">'Sum FEB'!$B$9:$L$180</definedName>
    <definedName name="_xlnm._FilterDatabase" localSheetId="19" hidden="1">'Sum JAN'!$A$7:$K$194</definedName>
    <definedName name="_xlnm._FilterDatabase" localSheetId="1" hidden="1">'Sum JANUARY'!$B$9:$U$180</definedName>
    <definedName name="_xlnm._FilterDatabase" localSheetId="0" hidden="1">'Sum MAR'!$A$9:$L$180</definedName>
    <definedName name="_xlnm._FilterDatabase" localSheetId="6" hidden="1">TOP!$A$2:$F$75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10" i="13" l="1"/>
  <c r="U8" i="13"/>
  <c r="U7" i="13"/>
  <c r="U6" i="13"/>
  <c r="S6" i="13"/>
  <c r="S8" i="13"/>
  <c r="S7" i="13"/>
  <c r="T11" i="13"/>
  <c r="T12" i="13"/>
  <c r="T13" i="13"/>
  <c r="T14" i="13"/>
  <c r="T15" i="13"/>
  <c r="T27" i="13"/>
  <c r="T28" i="13"/>
  <c r="T68" i="13"/>
  <c r="T69" i="13"/>
  <c r="T70" i="13"/>
  <c r="T74" i="13"/>
  <c r="T75" i="13"/>
  <c r="T76" i="13"/>
  <c r="T77" i="13"/>
  <c r="T78" i="13"/>
  <c r="T79" i="13"/>
  <c r="T80" i="13"/>
  <c r="T82" i="13"/>
  <c r="T90" i="13"/>
  <c r="T95" i="13"/>
  <c r="T96" i="13"/>
  <c r="T97" i="13"/>
  <c r="T99" i="13"/>
  <c r="T100" i="13"/>
  <c r="T101" i="13"/>
  <c r="T102" i="13"/>
  <c r="T103" i="13"/>
  <c r="T104" i="13"/>
  <c r="T105" i="13"/>
  <c r="T106" i="13"/>
  <c r="T107" i="13"/>
  <c r="T108" i="13"/>
  <c r="T109" i="13"/>
  <c r="T110" i="13"/>
  <c r="T111" i="13"/>
  <c r="T112" i="13"/>
  <c r="T113" i="13"/>
  <c r="T114" i="13"/>
  <c r="T115" i="13"/>
  <c r="T116" i="13"/>
  <c r="T117" i="13"/>
  <c r="T118" i="13"/>
  <c r="T119" i="13"/>
  <c r="T120" i="13"/>
  <c r="T121" i="13"/>
  <c r="T122" i="13"/>
  <c r="T123" i="13"/>
  <c r="T124" i="13"/>
  <c r="T125" i="13"/>
  <c r="T126" i="13"/>
  <c r="T127" i="13"/>
  <c r="T128" i="13"/>
  <c r="T129" i="13"/>
  <c r="T130" i="13"/>
  <c r="T131" i="13"/>
  <c r="T132" i="13"/>
  <c r="T133" i="13"/>
  <c r="T134" i="13"/>
  <c r="T135" i="13"/>
  <c r="T136" i="13"/>
  <c r="T137" i="13"/>
  <c r="T138" i="13"/>
  <c r="T139" i="13"/>
  <c r="T140" i="13"/>
  <c r="T141" i="13"/>
  <c r="T142" i="13"/>
  <c r="T143" i="13"/>
  <c r="T144" i="13"/>
  <c r="T145" i="13"/>
  <c r="T146" i="13"/>
  <c r="T147" i="13"/>
  <c r="T148" i="13"/>
  <c r="T149" i="13"/>
  <c r="T150" i="13"/>
  <c r="T151" i="13"/>
  <c r="T152" i="13"/>
  <c r="T153" i="13"/>
  <c r="T154" i="13"/>
  <c r="T155" i="13"/>
  <c r="T156" i="13"/>
  <c r="T157" i="13"/>
  <c r="T158" i="13"/>
  <c r="T159" i="13"/>
  <c r="T160" i="13"/>
  <c r="T161" i="13"/>
  <c r="T162" i="13"/>
  <c r="T163" i="13"/>
  <c r="T164" i="13"/>
  <c r="T165" i="13"/>
  <c r="T166" i="13"/>
  <c r="T167" i="13"/>
  <c r="T168" i="13"/>
  <c r="T169" i="13"/>
  <c r="T170" i="13"/>
  <c r="T171" i="13"/>
  <c r="T172" i="13"/>
  <c r="T173" i="13"/>
  <c r="T174" i="13"/>
  <c r="T175" i="13"/>
  <c r="T176" i="13"/>
  <c r="T177" i="13"/>
  <c r="T178" i="13"/>
  <c r="T179" i="13"/>
  <c r="T180" i="13"/>
  <c r="BC6" i="5"/>
  <c r="BB2391" i="5"/>
  <c r="BA2391" i="5"/>
  <c r="BC4" i="5" l="1"/>
  <c r="BC5" i="5"/>
  <c r="BC7" i="5"/>
  <c r="BC8" i="5"/>
  <c r="BC9" i="5"/>
  <c r="BC10" i="5"/>
  <c r="BC11" i="5"/>
  <c r="BC12" i="5"/>
  <c r="BC13" i="5"/>
  <c r="BC14" i="5"/>
  <c r="BC15" i="5"/>
  <c r="BC16" i="5"/>
  <c r="BC17" i="5"/>
  <c r="BC18" i="5"/>
  <c r="BC19" i="5"/>
  <c r="BC20" i="5"/>
  <c r="BC21" i="5"/>
  <c r="BC22" i="5"/>
  <c r="BC23" i="5"/>
  <c r="BC24" i="5"/>
  <c r="BC25" i="5"/>
  <c r="BC26" i="5"/>
  <c r="BC27" i="5"/>
  <c r="BC28" i="5"/>
  <c r="BC29" i="5"/>
  <c r="BC30" i="5"/>
  <c r="BC31" i="5"/>
  <c r="BC32" i="5"/>
  <c r="BC33" i="5"/>
  <c r="BC34" i="5"/>
  <c r="BC35" i="5"/>
  <c r="BC36" i="5"/>
  <c r="BC37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54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73" i="5"/>
  <c r="BC74" i="5"/>
  <c r="BC75" i="5"/>
  <c r="BC76" i="5"/>
  <c r="BC77" i="5"/>
  <c r="BC78" i="5"/>
  <c r="BC79" i="5"/>
  <c r="BC80" i="5"/>
  <c r="BC81" i="5"/>
  <c r="BC82" i="5"/>
  <c r="BC83" i="5"/>
  <c r="BC84" i="5"/>
  <c r="BC85" i="5"/>
  <c r="BC86" i="5"/>
  <c r="BC87" i="5"/>
  <c r="BC88" i="5"/>
  <c r="BC89" i="5"/>
  <c r="BC90" i="5"/>
  <c r="BC91" i="5"/>
  <c r="BC92" i="5"/>
  <c r="BC93" i="5"/>
  <c r="BC94" i="5"/>
  <c r="BC95" i="5"/>
  <c r="BC9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116" i="5"/>
  <c r="BC117" i="5"/>
  <c r="BC118" i="5"/>
  <c r="BC119" i="5"/>
  <c r="BC120" i="5"/>
  <c r="BC121" i="5"/>
  <c r="BC122" i="5"/>
  <c r="BC123" i="5"/>
  <c r="BC124" i="5"/>
  <c r="BC125" i="5"/>
  <c r="BC126" i="5"/>
  <c r="BC127" i="5"/>
  <c r="BC128" i="5"/>
  <c r="BC129" i="5"/>
  <c r="BC130" i="5"/>
  <c r="BC131" i="5"/>
  <c r="BC132" i="5"/>
  <c r="BC133" i="5"/>
  <c r="BC134" i="5"/>
  <c r="BC135" i="5"/>
  <c r="BC136" i="5"/>
  <c r="BC137" i="5"/>
  <c r="BC138" i="5"/>
  <c r="BC139" i="5"/>
  <c r="BC140" i="5"/>
  <c r="BC141" i="5"/>
  <c r="BC142" i="5"/>
  <c r="BC143" i="5"/>
  <c r="BC144" i="5"/>
  <c r="BC145" i="5"/>
  <c r="BC146" i="5"/>
  <c r="BC147" i="5"/>
  <c r="BC148" i="5"/>
  <c r="BC149" i="5"/>
  <c r="BC150" i="5"/>
  <c r="BC151" i="5"/>
  <c r="T73" i="13" s="1"/>
  <c r="BC152" i="5"/>
  <c r="BC153" i="5"/>
  <c r="BC154" i="5"/>
  <c r="BC155" i="5"/>
  <c r="BC156" i="5"/>
  <c r="BC157" i="5"/>
  <c r="BC158" i="5"/>
  <c r="BC159" i="5"/>
  <c r="BC160" i="5"/>
  <c r="BC161" i="5"/>
  <c r="BC162" i="5"/>
  <c r="BC163" i="5"/>
  <c r="BC164" i="5"/>
  <c r="BC165" i="5"/>
  <c r="BC166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194" i="5"/>
  <c r="BC195" i="5"/>
  <c r="BC196" i="5"/>
  <c r="BC197" i="5"/>
  <c r="BC198" i="5"/>
  <c r="BC199" i="5"/>
  <c r="BC200" i="5"/>
  <c r="BC201" i="5"/>
  <c r="BC202" i="5"/>
  <c r="BC203" i="5"/>
  <c r="BC204" i="5"/>
  <c r="BC205" i="5"/>
  <c r="BC206" i="5"/>
  <c r="BC207" i="5"/>
  <c r="BC208" i="5"/>
  <c r="BC209" i="5"/>
  <c r="BC210" i="5"/>
  <c r="BC211" i="5"/>
  <c r="BC212" i="5"/>
  <c r="BC213" i="5"/>
  <c r="BC214" i="5"/>
  <c r="BC215" i="5"/>
  <c r="BC216" i="5"/>
  <c r="BC217" i="5"/>
  <c r="BC218" i="5"/>
  <c r="BC219" i="5"/>
  <c r="BC220" i="5"/>
  <c r="BC221" i="5"/>
  <c r="BC222" i="5"/>
  <c r="BC223" i="5"/>
  <c r="BC224" i="5"/>
  <c r="BC225" i="5"/>
  <c r="BC226" i="5"/>
  <c r="BC227" i="5"/>
  <c r="BC228" i="5"/>
  <c r="BC229" i="5"/>
  <c r="BC230" i="5"/>
  <c r="BC231" i="5"/>
  <c r="BC232" i="5"/>
  <c r="BC233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8" i="5"/>
  <c r="BC259" i="5"/>
  <c r="BC260" i="5"/>
  <c r="BC261" i="5"/>
  <c r="BC262" i="5"/>
  <c r="BC263" i="5"/>
  <c r="BC264" i="5"/>
  <c r="BC265" i="5"/>
  <c r="BC266" i="5"/>
  <c r="BC267" i="5"/>
  <c r="BC268" i="5"/>
  <c r="BC269" i="5"/>
  <c r="BC270" i="5"/>
  <c r="BC271" i="5"/>
  <c r="BC272" i="5"/>
  <c r="BC273" i="5"/>
  <c r="BC274" i="5"/>
  <c r="BC275" i="5"/>
  <c r="BC276" i="5"/>
  <c r="BC277" i="5"/>
  <c r="BC278" i="5"/>
  <c r="BC279" i="5"/>
  <c r="BC280" i="5"/>
  <c r="BC281" i="5"/>
  <c r="BC282" i="5"/>
  <c r="BC283" i="5"/>
  <c r="BC284" i="5"/>
  <c r="BC285" i="5"/>
  <c r="BC286" i="5"/>
  <c r="BC287" i="5"/>
  <c r="BC288" i="5"/>
  <c r="BC289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1" i="5"/>
  <c r="BC342" i="5"/>
  <c r="BC343" i="5"/>
  <c r="BC344" i="5"/>
  <c r="BC34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C418" i="5"/>
  <c r="BC419" i="5"/>
  <c r="BC420" i="5"/>
  <c r="BC421" i="5"/>
  <c r="BC422" i="5"/>
  <c r="BC423" i="5"/>
  <c r="BC424" i="5"/>
  <c r="BC425" i="5"/>
  <c r="BC426" i="5"/>
  <c r="BC427" i="5"/>
  <c r="BC428" i="5"/>
  <c r="BC429" i="5"/>
  <c r="BC430" i="5"/>
  <c r="BC431" i="5"/>
  <c r="BC432" i="5"/>
  <c r="BC433" i="5"/>
  <c r="BC434" i="5"/>
  <c r="BC435" i="5"/>
  <c r="BC436" i="5"/>
  <c r="BC437" i="5"/>
  <c r="BC438" i="5"/>
  <c r="BC439" i="5"/>
  <c r="BC440" i="5"/>
  <c r="BC441" i="5"/>
  <c r="BC442" i="5"/>
  <c r="BC443" i="5"/>
  <c r="BC444" i="5"/>
  <c r="BC445" i="5"/>
  <c r="BC446" i="5"/>
  <c r="BC447" i="5"/>
  <c r="BC448" i="5"/>
  <c r="BC449" i="5"/>
  <c r="BC450" i="5"/>
  <c r="BC451" i="5"/>
  <c r="BC452" i="5"/>
  <c r="BC453" i="5"/>
  <c r="BC454" i="5"/>
  <c r="BC455" i="5"/>
  <c r="BC456" i="5"/>
  <c r="BC457" i="5"/>
  <c r="BC458" i="5"/>
  <c r="BC459" i="5"/>
  <c r="BC460" i="5"/>
  <c r="BC461" i="5"/>
  <c r="BC462" i="5"/>
  <c r="BC463" i="5"/>
  <c r="BC464" i="5"/>
  <c r="BC465" i="5"/>
  <c r="BC466" i="5"/>
  <c r="BC467" i="5"/>
  <c r="BC468" i="5"/>
  <c r="BC469" i="5"/>
  <c r="BC470" i="5"/>
  <c r="BC471" i="5"/>
  <c r="BC472" i="5"/>
  <c r="BC473" i="5"/>
  <c r="BC474" i="5"/>
  <c r="BC475" i="5"/>
  <c r="BC476" i="5"/>
  <c r="BC477" i="5"/>
  <c r="BC478" i="5"/>
  <c r="BC479" i="5"/>
  <c r="BC480" i="5"/>
  <c r="BC481" i="5"/>
  <c r="BC482" i="5"/>
  <c r="BC483" i="5"/>
  <c r="BC484" i="5"/>
  <c r="BC485" i="5"/>
  <c r="BC486" i="5"/>
  <c r="BC487" i="5"/>
  <c r="BC488" i="5"/>
  <c r="BC489" i="5"/>
  <c r="BC490" i="5"/>
  <c r="BC491" i="5"/>
  <c r="BC492" i="5"/>
  <c r="BC493" i="5"/>
  <c r="BC494" i="5"/>
  <c r="BC495" i="5"/>
  <c r="BC496" i="5"/>
  <c r="BC497" i="5"/>
  <c r="BC498" i="5"/>
  <c r="BC499" i="5"/>
  <c r="BC500" i="5"/>
  <c r="BC501" i="5"/>
  <c r="BC502" i="5"/>
  <c r="BC503" i="5"/>
  <c r="BC504" i="5"/>
  <c r="BC505" i="5"/>
  <c r="BC506" i="5"/>
  <c r="BC507" i="5"/>
  <c r="BC508" i="5"/>
  <c r="BC509" i="5"/>
  <c r="BC510" i="5"/>
  <c r="BC511" i="5"/>
  <c r="BC512" i="5"/>
  <c r="BC513" i="5"/>
  <c r="BC514" i="5"/>
  <c r="BC515" i="5"/>
  <c r="BC516" i="5"/>
  <c r="BC517" i="5"/>
  <c r="BC518" i="5"/>
  <c r="BC519" i="5"/>
  <c r="BC520" i="5"/>
  <c r="BC521" i="5"/>
  <c r="BC522" i="5"/>
  <c r="BC523" i="5"/>
  <c r="BC524" i="5"/>
  <c r="BC525" i="5"/>
  <c r="BC526" i="5"/>
  <c r="BC527" i="5"/>
  <c r="BC528" i="5"/>
  <c r="BC529" i="5"/>
  <c r="BC530" i="5"/>
  <c r="BC531" i="5"/>
  <c r="BC532" i="5"/>
  <c r="BC533" i="5"/>
  <c r="BC534" i="5"/>
  <c r="BC535" i="5"/>
  <c r="BC536" i="5"/>
  <c r="BC537" i="5"/>
  <c r="BC538" i="5"/>
  <c r="BC539" i="5"/>
  <c r="BC540" i="5"/>
  <c r="BC541" i="5"/>
  <c r="BC542" i="5"/>
  <c r="BC543" i="5"/>
  <c r="BC544" i="5"/>
  <c r="BC545" i="5"/>
  <c r="BC546" i="5"/>
  <c r="BC547" i="5"/>
  <c r="BC548" i="5"/>
  <c r="BC549" i="5"/>
  <c r="BC550" i="5"/>
  <c r="BC551" i="5"/>
  <c r="BC552" i="5"/>
  <c r="BC553" i="5"/>
  <c r="BC554" i="5"/>
  <c r="BC555" i="5"/>
  <c r="BC556" i="5"/>
  <c r="BC557" i="5"/>
  <c r="BC558" i="5"/>
  <c r="BC559" i="5"/>
  <c r="BC560" i="5"/>
  <c r="BC561" i="5"/>
  <c r="BC562" i="5"/>
  <c r="BC563" i="5"/>
  <c r="BC564" i="5"/>
  <c r="BC565" i="5"/>
  <c r="BC566" i="5"/>
  <c r="BC567" i="5"/>
  <c r="BC568" i="5"/>
  <c r="BC569" i="5"/>
  <c r="BC570" i="5"/>
  <c r="BC571" i="5"/>
  <c r="BC572" i="5"/>
  <c r="BC573" i="5"/>
  <c r="BC574" i="5"/>
  <c r="BC575" i="5"/>
  <c r="BC576" i="5"/>
  <c r="BC577" i="5"/>
  <c r="BC578" i="5"/>
  <c r="BC579" i="5"/>
  <c r="BC580" i="5"/>
  <c r="BC581" i="5"/>
  <c r="BC582" i="5"/>
  <c r="BC583" i="5"/>
  <c r="BC584" i="5"/>
  <c r="BC585" i="5"/>
  <c r="BC586" i="5"/>
  <c r="BC587" i="5"/>
  <c r="BC588" i="5"/>
  <c r="BC589" i="5"/>
  <c r="BC590" i="5"/>
  <c r="BC591" i="5"/>
  <c r="BC592" i="5"/>
  <c r="BC593" i="5"/>
  <c r="BC594" i="5"/>
  <c r="BC595" i="5"/>
  <c r="BC596" i="5"/>
  <c r="BC597" i="5"/>
  <c r="BC598" i="5"/>
  <c r="BC599" i="5"/>
  <c r="BC600" i="5"/>
  <c r="BC601" i="5"/>
  <c r="BC602" i="5"/>
  <c r="BC603" i="5"/>
  <c r="BC604" i="5"/>
  <c r="BC605" i="5"/>
  <c r="BC606" i="5"/>
  <c r="BC607" i="5"/>
  <c r="BC608" i="5"/>
  <c r="BC609" i="5"/>
  <c r="BC610" i="5"/>
  <c r="BC611" i="5"/>
  <c r="BC612" i="5"/>
  <c r="BC613" i="5"/>
  <c r="BC614" i="5"/>
  <c r="BC615" i="5"/>
  <c r="BC616" i="5"/>
  <c r="BC617" i="5"/>
  <c r="BC618" i="5"/>
  <c r="BC619" i="5"/>
  <c r="BC620" i="5"/>
  <c r="BC621" i="5"/>
  <c r="BC622" i="5"/>
  <c r="BC623" i="5"/>
  <c r="BC624" i="5"/>
  <c r="BC625" i="5"/>
  <c r="BC626" i="5"/>
  <c r="BC627" i="5"/>
  <c r="BC628" i="5"/>
  <c r="BC629" i="5"/>
  <c r="BC630" i="5"/>
  <c r="BC631" i="5"/>
  <c r="BC632" i="5"/>
  <c r="BC633" i="5"/>
  <c r="BC634" i="5"/>
  <c r="BC635" i="5"/>
  <c r="BC636" i="5"/>
  <c r="BC637" i="5"/>
  <c r="BC638" i="5"/>
  <c r="BC639" i="5"/>
  <c r="BC640" i="5"/>
  <c r="BC641" i="5"/>
  <c r="BC642" i="5"/>
  <c r="BC643" i="5"/>
  <c r="BC644" i="5"/>
  <c r="BC645" i="5"/>
  <c r="BC646" i="5"/>
  <c r="BC647" i="5"/>
  <c r="BC648" i="5"/>
  <c r="BC649" i="5"/>
  <c r="BC650" i="5"/>
  <c r="BC651" i="5"/>
  <c r="BC652" i="5"/>
  <c r="BC653" i="5"/>
  <c r="BC654" i="5"/>
  <c r="BC655" i="5"/>
  <c r="BC656" i="5"/>
  <c r="BC657" i="5"/>
  <c r="BC658" i="5"/>
  <c r="BC659" i="5"/>
  <c r="BC660" i="5"/>
  <c r="BC661" i="5"/>
  <c r="BC662" i="5"/>
  <c r="BC663" i="5"/>
  <c r="BC664" i="5"/>
  <c r="BC665" i="5"/>
  <c r="BC666" i="5"/>
  <c r="BC667" i="5"/>
  <c r="BC668" i="5"/>
  <c r="BC669" i="5"/>
  <c r="BC670" i="5"/>
  <c r="BC671" i="5"/>
  <c r="BC672" i="5"/>
  <c r="BC673" i="5"/>
  <c r="BC674" i="5"/>
  <c r="BC675" i="5"/>
  <c r="BC676" i="5"/>
  <c r="BC677" i="5"/>
  <c r="BC678" i="5"/>
  <c r="BC679" i="5"/>
  <c r="BC680" i="5"/>
  <c r="BC681" i="5"/>
  <c r="BC682" i="5"/>
  <c r="BC683" i="5"/>
  <c r="BC684" i="5"/>
  <c r="BC685" i="5"/>
  <c r="BC686" i="5"/>
  <c r="BC687" i="5"/>
  <c r="BC688" i="5"/>
  <c r="BC689" i="5"/>
  <c r="BC690" i="5"/>
  <c r="BC691" i="5"/>
  <c r="BC692" i="5"/>
  <c r="BC693" i="5"/>
  <c r="BC694" i="5"/>
  <c r="BC695" i="5"/>
  <c r="BC696" i="5"/>
  <c r="BC697" i="5"/>
  <c r="BC698" i="5"/>
  <c r="BC699" i="5"/>
  <c r="BC700" i="5"/>
  <c r="BC701" i="5"/>
  <c r="BC702" i="5"/>
  <c r="BC703" i="5"/>
  <c r="BC704" i="5"/>
  <c r="BC705" i="5"/>
  <c r="BC706" i="5"/>
  <c r="BC707" i="5"/>
  <c r="BC708" i="5"/>
  <c r="BC709" i="5"/>
  <c r="BC710" i="5"/>
  <c r="BC711" i="5"/>
  <c r="BC712" i="5"/>
  <c r="BC713" i="5"/>
  <c r="BC714" i="5"/>
  <c r="BC715" i="5"/>
  <c r="BC716" i="5"/>
  <c r="BC717" i="5"/>
  <c r="BC718" i="5"/>
  <c r="BC719" i="5"/>
  <c r="BC720" i="5"/>
  <c r="BC721" i="5"/>
  <c r="BC722" i="5"/>
  <c r="BC723" i="5"/>
  <c r="BC724" i="5"/>
  <c r="BC725" i="5"/>
  <c r="BC726" i="5"/>
  <c r="BC727" i="5"/>
  <c r="BC728" i="5"/>
  <c r="BC729" i="5"/>
  <c r="BC730" i="5"/>
  <c r="BC731" i="5"/>
  <c r="BC732" i="5"/>
  <c r="BC733" i="5"/>
  <c r="BC734" i="5"/>
  <c r="BC735" i="5"/>
  <c r="BC736" i="5"/>
  <c r="BC737" i="5"/>
  <c r="BC738" i="5"/>
  <c r="BC739" i="5"/>
  <c r="BC740" i="5"/>
  <c r="BC741" i="5"/>
  <c r="BC742" i="5"/>
  <c r="BC743" i="5"/>
  <c r="BC744" i="5"/>
  <c r="BC745" i="5"/>
  <c r="BC746" i="5"/>
  <c r="BC747" i="5"/>
  <c r="BC748" i="5"/>
  <c r="BC749" i="5"/>
  <c r="BC750" i="5"/>
  <c r="BC751" i="5"/>
  <c r="BC752" i="5"/>
  <c r="BC753" i="5"/>
  <c r="BC754" i="5"/>
  <c r="BC755" i="5"/>
  <c r="BC756" i="5"/>
  <c r="BC757" i="5"/>
  <c r="BC758" i="5"/>
  <c r="BC759" i="5"/>
  <c r="BC760" i="5"/>
  <c r="BC761" i="5"/>
  <c r="BC762" i="5"/>
  <c r="BC763" i="5"/>
  <c r="BC764" i="5"/>
  <c r="BC765" i="5"/>
  <c r="BC766" i="5"/>
  <c r="BC767" i="5"/>
  <c r="BC768" i="5"/>
  <c r="BC769" i="5"/>
  <c r="BC770" i="5"/>
  <c r="BC771" i="5"/>
  <c r="BC772" i="5"/>
  <c r="BC773" i="5"/>
  <c r="BC774" i="5"/>
  <c r="BC775" i="5"/>
  <c r="BC776" i="5"/>
  <c r="BC777" i="5"/>
  <c r="BC778" i="5"/>
  <c r="BC779" i="5"/>
  <c r="BC780" i="5"/>
  <c r="BC781" i="5"/>
  <c r="BC782" i="5"/>
  <c r="BC783" i="5"/>
  <c r="BC784" i="5"/>
  <c r="BC785" i="5"/>
  <c r="BC786" i="5"/>
  <c r="BC787" i="5"/>
  <c r="BC788" i="5"/>
  <c r="BC789" i="5"/>
  <c r="BC790" i="5"/>
  <c r="BC791" i="5"/>
  <c r="BC792" i="5"/>
  <c r="BC793" i="5"/>
  <c r="BC794" i="5"/>
  <c r="BC795" i="5"/>
  <c r="BC796" i="5"/>
  <c r="BC797" i="5"/>
  <c r="BC798" i="5"/>
  <c r="BC799" i="5"/>
  <c r="BC800" i="5"/>
  <c r="BC801" i="5"/>
  <c r="BC802" i="5"/>
  <c r="BC803" i="5"/>
  <c r="BC804" i="5"/>
  <c r="BC805" i="5"/>
  <c r="BC806" i="5"/>
  <c r="BC807" i="5"/>
  <c r="BC808" i="5"/>
  <c r="BC809" i="5"/>
  <c r="BC810" i="5"/>
  <c r="BC811" i="5"/>
  <c r="BC812" i="5"/>
  <c r="BC813" i="5"/>
  <c r="BC814" i="5"/>
  <c r="BC815" i="5"/>
  <c r="BC816" i="5"/>
  <c r="BC817" i="5"/>
  <c r="BC818" i="5"/>
  <c r="BC819" i="5"/>
  <c r="BC820" i="5"/>
  <c r="BC821" i="5"/>
  <c r="BC822" i="5"/>
  <c r="BC823" i="5"/>
  <c r="BC824" i="5"/>
  <c r="BC825" i="5"/>
  <c r="BC826" i="5"/>
  <c r="BC827" i="5"/>
  <c r="BC828" i="5"/>
  <c r="BC829" i="5"/>
  <c r="BC830" i="5"/>
  <c r="BC831" i="5"/>
  <c r="BC832" i="5"/>
  <c r="BC833" i="5"/>
  <c r="BC834" i="5"/>
  <c r="BC835" i="5"/>
  <c r="BC836" i="5"/>
  <c r="BC837" i="5"/>
  <c r="BC838" i="5"/>
  <c r="BC839" i="5"/>
  <c r="BC840" i="5"/>
  <c r="BC841" i="5"/>
  <c r="BC842" i="5"/>
  <c r="BC843" i="5"/>
  <c r="BC844" i="5"/>
  <c r="BC845" i="5"/>
  <c r="BC846" i="5"/>
  <c r="BC847" i="5"/>
  <c r="BC848" i="5"/>
  <c r="BC849" i="5"/>
  <c r="BC850" i="5"/>
  <c r="BC851" i="5"/>
  <c r="BC852" i="5"/>
  <c r="BC853" i="5"/>
  <c r="BC854" i="5"/>
  <c r="BC855" i="5"/>
  <c r="BC856" i="5"/>
  <c r="BC857" i="5"/>
  <c r="BC858" i="5"/>
  <c r="BC859" i="5"/>
  <c r="BC860" i="5"/>
  <c r="BC861" i="5"/>
  <c r="BC862" i="5"/>
  <c r="BC863" i="5"/>
  <c r="BC864" i="5"/>
  <c r="BC865" i="5"/>
  <c r="BC866" i="5"/>
  <c r="BC867" i="5"/>
  <c r="BC868" i="5"/>
  <c r="BC869" i="5"/>
  <c r="BC870" i="5"/>
  <c r="BC871" i="5"/>
  <c r="BC872" i="5"/>
  <c r="BC873" i="5"/>
  <c r="BC874" i="5"/>
  <c r="BC875" i="5"/>
  <c r="BC876" i="5"/>
  <c r="BC877" i="5"/>
  <c r="BC878" i="5"/>
  <c r="BC879" i="5"/>
  <c r="BC880" i="5"/>
  <c r="BC881" i="5"/>
  <c r="BC882" i="5"/>
  <c r="BC883" i="5"/>
  <c r="BC884" i="5"/>
  <c r="BC885" i="5"/>
  <c r="BC886" i="5"/>
  <c r="BC887" i="5"/>
  <c r="BC888" i="5"/>
  <c r="BC889" i="5"/>
  <c r="BC890" i="5"/>
  <c r="BC891" i="5"/>
  <c r="BC892" i="5"/>
  <c r="BC893" i="5"/>
  <c r="BC894" i="5"/>
  <c r="BC895" i="5"/>
  <c r="BC896" i="5"/>
  <c r="BC897" i="5"/>
  <c r="BC898" i="5"/>
  <c r="BC899" i="5"/>
  <c r="BC900" i="5"/>
  <c r="BC901" i="5"/>
  <c r="BC902" i="5"/>
  <c r="BC903" i="5"/>
  <c r="BC904" i="5"/>
  <c r="BC905" i="5"/>
  <c r="BC906" i="5"/>
  <c r="BC907" i="5"/>
  <c r="BC908" i="5"/>
  <c r="BC909" i="5"/>
  <c r="BC910" i="5"/>
  <c r="BC911" i="5"/>
  <c r="BC912" i="5"/>
  <c r="BC913" i="5"/>
  <c r="BC914" i="5"/>
  <c r="BC915" i="5"/>
  <c r="BC916" i="5"/>
  <c r="BC917" i="5"/>
  <c r="BC918" i="5"/>
  <c r="BC919" i="5"/>
  <c r="BC920" i="5"/>
  <c r="BC921" i="5"/>
  <c r="BC922" i="5"/>
  <c r="BC923" i="5"/>
  <c r="BC924" i="5"/>
  <c r="BC925" i="5"/>
  <c r="BC926" i="5"/>
  <c r="BC927" i="5"/>
  <c r="BC928" i="5"/>
  <c r="BC929" i="5"/>
  <c r="BC930" i="5"/>
  <c r="BC931" i="5"/>
  <c r="BC932" i="5"/>
  <c r="BC933" i="5"/>
  <c r="BC934" i="5"/>
  <c r="BC935" i="5"/>
  <c r="BC936" i="5"/>
  <c r="BC937" i="5"/>
  <c r="BC938" i="5"/>
  <c r="BC939" i="5"/>
  <c r="BC940" i="5"/>
  <c r="BC941" i="5"/>
  <c r="BC942" i="5"/>
  <c r="BC943" i="5"/>
  <c r="BC944" i="5"/>
  <c r="BC945" i="5"/>
  <c r="BC946" i="5"/>
  <c r="BC947" i="5"/>
  <c r="BC948" i="5"/>
  <c r="BC949" i="5"/>
  <c r="BC950" i="5"/>
  <c r="BC951" i="5"/>
  <c r="BC952" i="5"/>
  <c r="BC953" i="5"/>
  <c r="BC954" i="5"/>
  <c r="BC955" i="5"/>
  <c r="BC956" i="5"/>
  <c r="BC957" i="5"/>
  <c r="BC958" i="5"/>
  <c r="BC959" i="5"/>
  <c r="BC960" i="5"/>
  <c r="BC961" i="5"/>
  <c r="BC962" i="5"/>
  <c r="BC963" i="5"/>
  <c r="BC964" i="5"/>
  <c r="BC965" i="5"/>
  <c r="BC966" i="5"/>
  <c r="BC967" i="5"/>
  <c r="BC968" i="5"/>
  <c r="BC969" i="5"/>
  <c r="BC970" i="5"/>
  <c r="BC971" i="5"/>
  <c r="BC972" i="5"/>
  <c r="BC973" i="5"/>
  <c r="BC974" i="5"/>
  <c r="BC975" i="5"/>
  <c r="BC976" i="5"/>
  <c r="BC977" i="5"/>
  <c r="BC978" i="5"/>
  <c r="BC979" i="5"/>
  <c r="BC980" i="5"/>
  <c r="BC981" i="5"/>
  <c r="BC982" i="5"/>
  <c r="BC983" i="5"/>
  <c r="BC984" i="5"/>
  <c r="BC985" i="5"/>
  <c r="BC986" i="5"/>
  <c r="BC987" i="5"/>
  <c r="BC988" i="5"/>
  <c r="BC989" i="5"/>
  <c r="BC990" i="5"/>
  <c r="BC991" i="5"/>
  <c r="BC992" i="5"/>
  <c r="BC993" i="5"/>
  <c r="BC994" i="5"/>
  <c r="BC995" i="5"/>
  <c r="BC996" i="5"/>
  <c r="BC997" i="5"/>
  <c r="BC998" i="5"/>
  <c r="BC999" i="5"/>
  <c r="BC1000" i="5"/>
  <c r="BC1001" i="5"/>
  <c r="BC1002" i="5"/>
  <c r="BC1003" i="5"/>
  <c r="BC1004" i="5"/>
  <c r="BC1005" i="5"/>
  <c r="BC1006" i="5"/>
  <c r="BC1007" i="5"/>
  <c r="BC1008" i="5"/>
  <c r="BC1009" i="5"/>
  <c r="BC1010" i="5"/>
  <c r="BC1011" i="5"/>
  <c r="BC1012" i="5"/>
  <c r="BC1013" i="5"/>
  <c r="BC1014" i="5"/>
  <c r="BC1015" i="5"/>
  <c r="BC1016" i="5"/>
  <c r="BC1017" i="5"/>
  <c r="BC1018" i="5"/>
  <c r="BC1019" i="5"/>
  <c r="BC1020" i="5"/>
  <c r="BC1021" i="5"/>
  <c r="BC1022" i="5"/>
  <c r="BC1023" i="5"/>
  <c r="BC1024" i="5"/>
  <c r="BC1025" i="5"/>
  <c r="BC1026" i="5"/>
  <c r="BC1027" i="5"/>
  <c r="BC1028" i="5"/>
  <c r="BC1029" i="5"/>
  <c r="BC1030" i="5"/>
  <c r="BC1031" i="5"/>
  <c r="BC1032" i="5"/>
  <c r="T53" i="13" s="1"/>
  <c r="BC1033" i="5"/>
  <c r="BC1034" i="5"/>
  <c r="BC1035" i="5"/>
  <c r="BC1036" i="5"/>
  <c r="BC1037" i="5"/>
  <c r="BC1038" i="5"/>
  <c r="BC1039" i="5"/>
  <c r="BC1040" i="5"/>
  <c r="BC1041" i="5"/>
  <c r="BC1042" i="5"/>
  <c r="BC1043" i="5"/>
  <c r="BC1044" i="5"/>
  <c r="BC1045" i="5"/>
  <c r="BC1046" i="5"/>
  <c r="BC1047" i="5"/>
  <c r="BC1048" i="5"/>
  <c r="BC1049" i="5"/>
  <c r="BC1050" i="5"/>
  <c r="BC1051" i="5"/>
  <c r="BC1052" i="5"/>
  <c r="BC1053" i="5"/>
  <c r="BC1054" i="5"/>
  <c r="BC1055" i="5"/>
  <c r="BC1056" i="5"/>
  <c r="BC1057" i="5"/>
  <c r="BC1058" i="5"/>
  <c r="BC1059" i="5"/>
  <c r="BC1060" i="5"/>
  <c r="BC1061" i="5"/>
  <c r="BC1062" i="5"/>
  <c r="BC1063" i="5"/>
  <c r="BC1064" i="5"/>
  <c r="BC1065" i="5"/>
  <c r="BC1066" i="5"/>
  <c r="BC1067" i="5"/>
  <c r="BC1068" i="5"/>
  <c r="BC1069" i="5"/>
  <c r="BC1070" i="5"/>
  <c r="BC1071" i="5"/>
  <c r="BC1072" i="5"/>
  <c r="BC1073" i="5"/>
  <c r="BC1074" i="5"/>
  <c r="BC1075" i="5"/>
  <c r="BC1076" i="5"/>
  <c r="BC1077" i="5"/>
  <c r="BC1078" i="5"/>
  <c r="BC1079" i="5"/>
  <c r="BC1080" i="5"/>
  <c r="BC1081" i="5"/>
  <c r="BC1082" i="5"/>
  <c r="BC1083" i="5"/>
  <c r="BC1084" i="5"/>
  <c r="BC1085" i="5"/>
  <c r="BC1086" i="5"/>
  <c r="BC1087" i="5"/>
  <c r="BC1088" i="5"/>
  <c r="BC1089" i="5"/>
  <c r="BC1090" i="5"/>
  <c r="BC1091" i="5"/>
  <c r="BC1092" i="5"/>
  <c r="BC1093" i="5"/>
  <c r="BC1094" i="5"/>
  <c r="BC1095" i="5"/>
  <c r="BC1096" i="5"/>
  <c r="BC1097" i="5"/>
  <c r="BC1098" i="5"/>
  <c r="BC1099" i="5"/>
  <c r="BC1100" i="5"/>
  <c r="BC1101" i="5"/>
  <c r="BC1102" i="5"/>
  <c r="BC1103" i="5"/>
  <c r="BC1104" i="5"/>
  <c r="BC1105" i="5"/>
  <c r="BC1106" i="5"/>
  <c r="BC1107" i="5"/>
  <c r="BC1108" i="5"/>
  <c r="BC1109" i="5"/>
  <c r="BC1110" i="5"/>
  <c r="BC1111" i="5"/>
  <c r="BC1112" i="5"/>
  <c r="BC1113" i="5"/>
  <c r="BC1114" i="5"/>
  <c r="BC1115" i="5"/>
  <c r="BC1116" i="5"/>
  <c r="BC1117" i="5"/>
  <c r="BC1118" i="5"/>
  <c r="BC1119" i="5"/>
  <c r="BC1120" i="5"/>
  <c r="BC1121" i="5"/>
  <c r="BC1122" i="5"/>
  <c r="BC1123" i="5"/>
  <c r="BC1124" i="5"/>
  <c r="BC1125" i="5"/>
  <c r="BC1126" i="5"/>
  <c r="BC1127" i="5"/>
  <c r="BC1128" i="5"/>
  <c r="BC1129" i="5"/>
  <c r="BC1130" i="5"/>
  <c r="BC1131" i="5"/>
  <c r="BC1132" i="5"/>
  <c r="BC1133" i="5"/>
  <c r="BC1134" i="5"/>
  <c r="BC1135" i="5"/>
  <c r="BC1136" i="5"/>
  <c r="BC1137" i="5"/>
  <c r="BC1138" i="5"/>
  <c r="BC1139" i="5"/>
  <c r="BC1140" i="5"/>
  <c r="BC1141" i="5"/>
  <c r="BC1142" i="5"/>
  <c r="BC1143" i="5"/>
  <c r="BC1144" i="5"/>
  <c r="BC1145" i="5"/>
  <c r="BC1146" i="5"/>
  <c r="BC1147" i="5"/>
  <c r="BC1148" i="5"/>
  <c r="BC1149" i="5"/>
  <c r="BC1150" i="5"/>
  <c r="BC1151" i="5"/>
  <c r="BC1152" i="5"/>
  <c r="BC1153" i="5"/>
  <c r="BC1154" i="5"/>
  <c r="BC1155" i="5"/>
  <c r="BC1156" i="5"/>
  <c r="BC1157" i="5"/>
  <c r="BC1158" i="5"/>
  <c r="BC1159" i="5"/>
  <c r="BC1160" i="5"/>
  <c r="BC1161" i="5"/>
  <c r="BC1162" i="5"/>
  <c r="BC1163" i="5"/>
  <c r="BC1164" i="5"/>
  <c r="BC1165" i="5"/>
  <c r="BC1166" i="5"/>
  <c r="BC1167" i="5"/>
  <c r="BC1168" i="5"/>
  <c r="BC1169" i="5"/>
  <c r="BC1170" i="5"/>
  <c r="BC1171" i="5"/>
  <c r="BC1172" i="5"/>
  <c r="BC1173" i="5"/>
  <c r="BC1174" i="5"/>
  <c r="BC1175" i="5"/>
  <c r="BC1176" i="5"/>
  <c r="BC1177" i="5"/>
  <c r="BC1178" i="5"/>
  <c r="BC1179" i="5"/>
  <c r="BC1180" i="5"/>
  <c r="BC1181" i="5"/>
  <c r="BC1182" i="5"/>
  <c r="BC1183" i="5"/>
  <c r="BC1184" i="5"/>
  <c r="BC1185" i="5"/>
  <c r="BC1186" i="5"/>
  <c r="BC1187" i="5"/>
  <c r="BC1188" i="5"/>
  <c r="BC1189" i="5"/>
  <c r="BC1190" i="5"/>
  <c r="BC1191" i="5"/>
  <c r="BC1192" i="5"/>
  <c r="BC1193" i="5"/>
  <c r="BC1194" i="5"/>
  <c r="BC1195" i="5"/>
  <c r="BC1196" i="5"/>
  <c r="BC1197" i="5"/>
  <c r="BC1198" i="5"/>
  <c r="BC1199" i="5"/>
  <c r="BC1200" i="5"/>
  <c r="BC1201" i="5"/>
  <c r="BC1202" i="5"/>
  <c r="BC1203" i="5"/>
  <c r="BC1204" i="5"/>
  <c r="BC1205" i="5"/>
  <c r="BC1206" i="5"/>
  <c r="BC1207" i="5"/>
  <c r="BC1208" i="5"/>
  <c r="BC1209" i="5"/>
  <c r="BC1210" i="5"/>
  <c r="BC1211" i="5"/>
  <c r="BC1212" i="5"/>
  <c r="BC1213" i="5"/>
  <c r="BC1214" i="5"/>
  <c r="BC1215" i="5"/>
  <c r="BC1216" i="5"/>
  <c r="BC1217" i="5"/>
  <c r="BC1218" i="5"/>
  <c r="BC1219" i="5"/>
  <c r="BC1220" i="5"/>
  <c r="BC1221" i="5"/>
  <c r="BC1222" i="5"/>
  <c r="BC1223" i="5"/>
  <c r="BC1224" i="5"/>
  <c r="BC1225" i="5"/>
  <c r="BC1226" i="5"/>
  <c r="BC1227" i="5"/>
  <c r="BC1228" i="5"/>
  <c r="BC1229" i="5"/>
  <c r="BC1230" i="5"/>
  <c r="BC1231" i="5"/>
  <c r="BC1232" i="5"/>
  <c r="BC1233" i="5"/>
  <c r="BC1234" i="5"/>
  <c r="BC1235" i="5"/>
  <c r="BC1236" i="5"/>
  <c r="BC1237" i="5"/>
  <c r="BC1238" i="5"/>
  <c r="BC1239" i="5"/>
  <c r="BC1240" i="5"/>
  <c r="BC1241" i="5"/>
  <c r="BC1242" i="5"/>
  <c r="BC1243" i="5"/>
  <c r="BC1244" i="5"/>
  <c r="BC1245" i="5"/>
  <c r="BC1246" i="5"/>
  <c r="BC1247" i="5"/>
  <c r="BC1248" i="5"/>
  <c r="BC1249" i="5"/>
  <c r="BC1250" i="5"/>
  <c r="BC1251" i="5"/>
  <c r="BC1252" i="5"/>
  <c r="BC1253" i="5"/>
  <c r="BC1254" i="5"/>
  <c r="BC1255" i="5"/>
  <c r="BC1256" i="5"/>
  <c r="BC1257" i="5"/>
  <c r="BC1258" i="5"/>
  <c r="BC1259" i="5"/>
  <c r="BC1260" i="5"/>
  <c r="BC1261" i="5"/>
  <c r="BC1262" i="5"/>
  <c r="BC1263" i="5"/>
  <c r="BC1264" i="5"/>
  <c r="BC1265" i="5"/>
  <c r="BC1266" i="5"/>
  <c r="BC1267" i="5"/>
  <c r="BC1268" i="5"/>
  <c r="BC1269" i="5"/>
  <c r="BC1270" i="5"/>
  <c r="BC1271" i="5"/>
  <c r="BC1272" i="5"/>
  <c r="BC1273" i="5"/>
  <c r="BC1274" i="5"/>
  <c r="BC1275" i="5"/>
  <c r="BC1276" i="5"/>
  <c r="BC1277" i="5"/>
  <c r="BC1278" i="5"/>
  <c r="BC1279" i="5"/>
  <c r="BC1280" i="5"/>
  <c r="BC1281" i="5"/>
  <c r="BC1282" i="5"/>
  <c r="BC1283" i="5"/>
  <c r="BC1284" i="5"/>
  <c r="BC1285" i="5"/>
  <c r="BC1286" i="5"/>
  <c r="BC1287" i="5"/>
  <c r="BC1288" i="5"/>
  <c r="BC1289" i="5"/>
  <c r="BC1290" i="5"/>
  <c r="BC1291" i="5"/>
  <c r="BC1292" i="5"/>
  <c r="BC1293" i="5"/>
  <c r="BC1294" i="5"/>
  <c r="BC1295" i="5"/>
  <c r="BC1296" i="5"/>
  <c r="BC1297" i="5"/>
  <c r="BC1298" i="5"/>
  <c r="BC1299" i="5"/>
  <c r="BC1300" i="5"/>
  <c r="BC1301" i="5"/>
  <c r="BC1302" i="5"/>
  <c r="BC1303" i="5"/>
  <c r="BC1304" i="5"/>
  <c r="BC1305" i="5"/>
  <c r="BC1306" i="5"/>
  <c r="BC1307" i="5"/>
  <c r="BC1308" i="5"/>
  <c r="BC1309" i="5"/>
  <c r="BC1310" i="5"/>
  <c r="BC1311" i="5"/>
  <c r="BC1312" i="5"/>
  <c r="BC1313" i="5"/>
  <c r="BC1314" i="5"/>
  <c r="BC1315" i="5"/>
  <c r="BC1316" i="5"/>
  <c r="BC1317" i="5"/>
  <c r="BC1318" i="5"/>
  <c r="BC1319" i="5"/>
  <c r="BC1320" i="5"/>
  <c r="BC1321" i="5"/>
  <c r="BC1322" i="5"/>
  <c r="BC1323" i="5"/>
  <c r="BC1324" i="5"/>
  <c r="BC1325" i="5"/>
  <c r="BC1326" i="5"/>
  <c r="BC1327" i="5"/>
  <c r="BC1328" i="5"/>
  <c r="BC1329" i="5"/>
  <c r="BC1330" i="5"/>
  <c r="BC1331" i="5"/>
  <c r="BC1332" i="5"/>
  <c r="BC1333" i="5"/>
  <c r="BC1334" i="5"/>
  <c r="BC1335" i="5"/>
  <c r="BC1336" i="5"/>
  <c r="BC1337" i="5"/>
  <c r="BC1338" i="5"/>
  <c r="BC1339" i="5"/>
  <c r="BC1340" i="5"/>
  <c r="BC1341" i="5"/>
  <c r="BC1342" i="5"/>
  <c r="BC1343" i="5"/>
  <c r="BC1344" i="5"/>
  <c r="BC1345" i="5"/>
  <c r="BC1346" i="5"/>
  <c r="BC1347" i="5"/>
  <c r="BC1348" i="5"/>
  <c r="BC1349" i="5"/>
  <c r="BC1350" i="5"/>
  <c r="BC1351" i="5"/>
  <c r="BC1352" i="5"/>
  <c r="BC1353" i="5"/>
  <c r="BC1354" i="5"/>
  <c r="BC1355" i="5"/>
  <c r="BC1356" i="5"/>
  <c r="BC1357" i="5"/>
  <c r="BC1358" i="5"/>
  <c r="BC1359" i="5"/>
  <c r="BC1360" i="5"/>
  <c r="BC1361" i="5"/>
  <c r="BC1362" i="5"/>
  <c r="BC1363" i="5"/>
  <c r="BC1364" i="5"/>
  <c r="BC1365" i="5"/>
  <c r="BC1366" i="5"/>
  <c r="BC1367" i="5"/>
  <c r="BC1368" i="5"/>
  <c r="BC1369" i="5"/>
  <c r="BC1370" i="5"/>
  <c r="BC1371" i="5"/>
  <c r="BC1372" i="5"/>
  <c r="BC1373" i="5"/>
  <c r="BC1374" i="5"/>
  <c r="BC1375" i="5"/>
  <c r="BC1376" i="5"/>
  <c r="BC1377" i="5"/>
  <c r="BC1378" i="5"/>
  <c r="BC1379" i="5"/>
  <c r="BC1380" i="5"/>
  <c r="BC1381" i="5"/>
  <c r="BC1382" i="5"/>
  <c r="BC1383" i="5"/>
  <c r="BC1384" i="5"/>
  <c r="BC1385" i="5"/>
  <c r="BC1386" i="5"/>
  <c r="BC1387" i="5"/>
  <c r="BC1388" i="5"/>
  <c r="BC1389" i="5"/>
  <c r="BC1390" i="5"/>
  <c r="BC1391" i="5"/>
  <c r="BC1392" i="5"/>
  <c r="BC1393" i="5"/>
  <c r="BC1394" i="5"/>
  <c r="BC1395" i="5"/>
  <c r="BC1396" i="5"/>
  <c r="BC1397" i="5"/>
  <c r="BC1398" i="5"/>
  <c r="BC1399" i="5"/>
  <c r="BC1400" i="5"/>
  <c r="BC1401" i="5"/>
  <c r="BC1402" i="5"/>
  <c r="BC1403" i="5"/>
  <c r="BC1404" i="5"/>
  <c r="BC1405" i="5"/>
  <c r="BC1406" i="5"/>
  <c r="BC1407" i="5"/>
  <c r="BC1408" i="5"/>
  <c r="BC1409" i="5"/>
  <c r="BC1410" i="5"/>
  <c r="BC1411" i="5"/>
  <c r="BC1412" i="5"/>
  <c r="BC1413" i="5"/>
  <c r="BC1414" i="5"/>
  <c r="BC1415" i="5"/>
  <c r="BC1416" i="5"/>
  <c r="BC1417" i="5"/>
  <c r="BC1418" i="5"/>
  <c r="BC1419" i="5"/>
  <c r="BC1420" i="5"/>
  <c r="BC1421" i="5"/>
  <c r="BC1422" i="5"/>
  <c r="BC1423" i="5"/>
  <c r="BC1424" i="5"/>
  <c r="BC1425" i="5"/>
  <c r="BC1426" i="5"/>
  <c r="BC1427" i="5"/>
  <c r="BC1428" i="5"/>
  <c r="BC1429" i="5"/>
  <c r="BC1430" i="5"/>
  <c r="BC1431" i="5"/>
  <c r="BC1432" i="5"/>
  <c r="BC1433" i="5"/>
  <c r="BC1434" i="5"/>
  <c r="BC1435" i="5"/>
  <c r="BC1436" i="5"/>
  <c r="BC1437" i="5"/>
  <c r="BC1438" i="5"/>
  <c r="BC1439" i="5"/>
  <c r="BC1440" i="5"/>
  <c r="BC1441" i="5"/>
  <c r="BC1442" i="5"/>
  <c r="BC1443" i="5"/>
  <c r="BC1444" i="5"/>
  <c r="BC1445" i="5"/>
  <c r="BC1446" i="5"/>
  <c r="BC1447" i="5"/>
  <c r="BC1448" i="5"/>
  <c r="BC1449" i="5"/>
  <c r="BC1450" i="5"/>
  <c r="BC1451" i="5"/>
  <c r="BC1452" i="5"/>
  <c r="BC1453" i="5"/>
  <c r="BC1454" i="5"/>
  <c r="BC1455" i="5"/>
  <c r="BC1456" i="5"/>
  <c r="BC1457" i="5"/>
  <c r="BC1458" i="5"/>
  <c r="BC1459" i="5"/>
  <c r="BC1460" i="5"/>
  <c r="BC1461" i="5"/>
  <c r="BC1462" i="5"/>
  <c r="BC1463" i="5"/>
  <c r="BC1464" i="5"/>
  <c r="BC1465" i="5"/>
  <c r="BC1466" i="5"/>
  <c r="BC1467" i="5"/>
  <c r="BC1468" i="5"/>
  <c r="BC1469" i="5"/>
  <c r="BC1470" i="5"/>
  <c r="BC1471" i="5"/>
  <c r="BC1472" i="5"/>
  <c r="BC1473" i="5"/>
  <c r="BC1474" i="5"/>
  <c r="BC1475" i="5"/>
  <c r="BC1476" i="5"/>
  <c r="BC1477" i="5"/>
  <c r="BC1478" i="5"/>
  <c r="BC1479" i="5"/>
  <c r="BC1480" i="5"/>
  <c r="BC1481" i="5"/>
  <c r="BC1482" i="5"/>
  <c r="BC1483" i="5"/>
  <c r="BC1484" i="5"/>
  <c r="BC1485" i="5"/>
  <c r="BC1486" i="5"/>
  <c r="BC1487" i="5"/>
  <c r="BC1488" i="5"/>
  <c r="BC1489" i="5"/>
  <c r="BC1490" i="5"/>
  <c r="BC1491" i="5"/>
  <c r="BC1492" i="5"/>
  <c r="BC1493" i="5"/>
  <c r="BC1494" i="5"/>
  <c r="BC1495" i="5"/>
  <c r="BC1496" i="5"/>
  <c r="BC1497" i="5"/>
  <c r="BC1498" i="5"/>
  <c r="BC1499" i="5"/>
  <c r="BC1500" i="5"/>
  <c r="BC1501" i="5"/>
  <c r="BC1502" i="5"/>
  <c r="BC1503" i="5"/>
  <c r="BC1504" i="5"/>
  <c r="BC1505" i="5"/>
  <c r="BC1506" i="5"/>
  <c r="BC1507" i="5"/>
  <c r="BC1508" i="5"/>
  <c r="BC1509" i="5"/>
  <c r="BC1510" i="5"/>
  <c r="BC1511" i="5"/>
  <c r="BC1512" i="5"/>
  <c r="BC1513" i="5"/>
  <c r="BC1514" i="5"/>
  <c r="BC1515" i="5"/>
  <c r="BC1516" i="5"/>
  <c r="BC1517" i="5"/>
  <c r="BC1518" i="5"/>
  <c r="BC1519" i="5"/>
  <c r="BC1520" i="5"/>
  <c r="BC1521" i="5"/>
  <c r="BC1522" i="5"/>
  <c r="BC1523" i="5"/>
  <c r="BC1524" i="5"/>
  <c r="BC1525" i="5"/>
  <c r="BC1526" i="5"/>
  <c r="BC1527" i="5"/>
  <c r="BC1528" i="5"/>
  <c r="BC1529" i="5"/>
  <c r="BC1530" i="5"/>
  <c r="BC1531" i="5"/>
  <c r="BC1532" i="5"/>
  <c r="BC1533" i="5"/>
  <c r="BC1534" i="5"/>
  <c r="BC1535" i="5"/>
  <c r="BC1536" i="5"/>
  <c r="BC1537" i="5"/>
  <c r="BC1538" i="5"/>
  <c r="BC1539" i="5"/>
  <c r="BC1540" i="5"/>
  <c r="BC1541" i="5"/>
  <c r="BC1542" i="5"/>
  <c r="BC1543" i="5"/>
  <c r="BC1544" i="5"/>
  <c r="BC1545" i="5"/>
  <c r="BC1546" i="5"/>
  <c r="BC1547" i="5"/>
  <c r="BC1548" i="5"/>
  <c r="BC1549" i="5"/>
  <c r="BC1550" i="5"/>
  <c r="BC1551" i="5"/>
  <c r="BC1552" i="5"/>
  <c r="BC1553" i="5"/>
  <c r="BC1554" i="5"/>
  <c r="BC1555" i="5"/>
  <c r="BC1556" i="5"/>
  <c r="BC1557" i="5"/>
  <c r="BC1558" i="5"/>
  <c r="BC1559" i="5"/>
  <c r="BC1560" i="5"/>
  <c r="BC1561" i="5"/>
  <c r="BC1562" i="5"/>
  <c r="BC1563" i="5"/>
  <c r="BC1564" i="5"/>
  <c r="BC1565" i="5"/>
  <c r="BC1566" i="5"/>
  <c r="BC1567" i="5"/>
  <c r="BC1568" i="5"/>
  <c r="BC1569" i="5"/>
  <c r="BC1570" i="5"/>
  <c r="BC1571" i="5"/>
  <c r="BC1572" i="5"/>
  <c r="BC1573" i="5"/>
  <c r="BC1574" i="5"/>
  <c r="BC1575" i="5"/>
  <c r="BC1576" i="5"/>
  <c r="BC1577" i="5"/>
  <c r="BC1578" i="5"/>
  <c r="BC1579" i="5"/>
  <c r="BC1580" i="5"/>
  <c r="BC1581" i="5"/>
  <c r="BC1582" i="5"/>
  <c r="BC1583" i="5"/>
  <c r="BC1584" i="5"/>
  <c r="BC1585" i="5"/>
  <c r="BC1586" i="5"/>
  <c r="BC1587" i="5"/>
  <c r="BC1588" i="5"/>
  <c r="BC1589" i="5"/>
  <c r="BC1590" i="5"/>
  <c r="BC1591" i="5"/>
  <c r="BC1592" i="5"/>
  <c r="BC1593" i="5"/>
  <c r="BC1594" i="5"/>
  <c r="BC1595" i="5"/>
  <c r="BC1596" i="5"/>
  <c r="BC1597" i="5"/>
  <c r="BC1598" i="5"/>
  <c r="BC1599" i="5"/>
  <c r="BC1600" i="5"/>
  <c r="BC1601" i="5"/>
  <c r="BC1602" i="5"/>
  <c r="BC1603" i="5"/>
  <c r="BC1604" i="5"/>
  <c r="BC1605" i="5"/>
  <c r="BC1606" i="5"/>
  <c r="BC1607" i="5"/>
  <c r="BC1608" i="5"/>
  <c r="BC1609" i="5"/>
  <c r="BC1610" i="5"/>
  <c r="BC1611" i="5"/>
  <c r="BC1612" i="5"/>
  <c r="BC1613" i="5"/>
  <c r="BC1614" i="5"/>
  <c r="BC1615" i="5"/>
  <c r="BC1616" i="5"/>
  <c r="BC1617" i="5"/>
  <c r="BC1618" i="5"/>
  <c r="BC1619" i="5"/>
  <c r="BC1620" i="5"/>
  <c r="BC1621" i="5"/>
  <c r="BC1622" i="5"/>
  <c r="BC1623" i="5"/>
  <c r="BC1624" i="5"/>
  <c r="BC1625" i="5"/>
  <c r="BC1626" i="5"/>
  <c r="BC1627" i="5"/>
  <c r="BC1628" i="5"/>
  <c r="BC1629" i="5"/>
  <c r="BC1630" i="5"/>
  <c r="BC1631" i="5"/>
  <c r="BC1632" i="5"/>
  <c r="BC1633" i="5"/>
  <c r="BC1634" i="5"/>
  <c r="BC1635" i="5"/>
  <c r="BC1636" i="5"/>
  <c r="BC1637" i="5"/>
  <c r="BC1638" i="5"/>
  <c r="BC1639" i="5"/>
  <c r="BC1640" i="5"/>
  <c r="BC1641" i="5"/>
  <c r="BC1642" i="5"/>
  <c r="BC1643" i="5"/>
  <c r="BC1644" i="5"/>
  <c r="BC1645" i="5"/>
  <c r="BC1646" i="5"/>
  <c r="BC1647" i="5"/>
  <c r="BC1648" i="5"/>
  <c r="BC1649" i="5"/>
  <c r="BC1650" i="5"/>
  <c r="BC1651" i="5"/>
  <c r="BC1652" i="5"/>
  <c r="BC1653" i="5"/>
  <c r="BC1654" i="5"/>
  <c r="BC1655" i="5"/>
  <c r="BC1656" i="5"/>
  <c r="BC1657" i="5"/>
  <c r="BC1658" i="5"/>
  <c r="BC1659" i="5"/>
  <c r="BC1660" i="5"/>
  <c r="BC1661" i="5"/>
  <c r="BC1662" i="5"/>
  <c r="BC1663" i="5"/>
  <c r="BC1664" i="5"/>
  <c r="BC1665" i="5"/>
  <c r="BC1666" i="5"/>
  <c r="BC1667" i="5"/>
  <c r="BC1668" i="5"/>
  <c r="BC1669" i="5"/>
  <c r="BC1670" i="5"/>
  <c r="BC1671" i="5"/>
  <c r="BC1672" i="5"/>
  <c r="BC1673" i="5"/>
  <c r="BC1674" i="5"/>
  <c r="BC1675" i="5"/>
  <c r="BC1676" i="5"/>
  <c r="BC1677" i="5"/>
  <c r="BC1678" i="5"/>
  <c r="BC1679" i="5"/>
  <c r="BC1680" i="5"/>
  <c r="BC1681" i="5"/>
  <c r="BC1682" i="5"/>
  <c r="BC1683" i="5"/>
  <c r="BC1684" i="5"/>
  <c r="BC1685" i="5"/>
  <c r="BC1686" i="5"/>
  <c r="BC1687" i="5"/>
  <c r="BC1688" i="5"/>
  <c r="BC1689" i="5"/>
  <c r="BC1690" i="5"/>
  <c r="BC1691" i="5"/>
  <c r="BC1692" i="5"/>
  <c r="BC1693" i="5"/>
  <c r="BC1694" i="5"/>
  <c r="BC1695" i="5"/>
  <c r="BC1696" i="5"/>
  <c r="BC1697" i="5"/>
  <c r="BC1698" i="5"/>
  <c r="BC1699" i="5"/>
  <c r="BC1700" i="5"/>
  <c r="BC1701" i="5"/>
  <c r="BC1702" i="5"/>
  <c r="BC1703" i="5"/>
  <c r="BC1704" i="5"/>
  <c r="BC1705" i="5"/>
  <c r="BC1706" i="5"/>
  <c r="BC1707" i="5"/>
  <c r="BC1708" i="5"/>
  <c r="BC1709" i="5"/>
  <c r="BC1710" i="5"/>
  <c r="BC1711" i="5"/>
  <c r="BC1712" i="5"/>
  <c r="BC1713" i="5"/>
  <c r="BC1714" i="5"/>
  <c r="BC1715" i="5"/>
  <c r="BC1716" i="5"/>
  <c r="BC1717" i="5"/>
  <c r="BC1718" i="5"/>
  <c r="BC1719" i="5"/>
  <c r="BC1720" i="5"/>
  <c r="BC1721" i="5"/>
  <c r="BC1722" i="5"/>
  <c r="BC1723" i="5"/>
  <c r="BC1724" i="5"/>
  <c r="BC1725" i="5"/>
  <c r="BC1726" i="5"/>
  <c r="BC1727" i="5"/>
  <c r="BC1728" i="5"/>
  <c r="BC1729" i="5"/>
  <c r="BC1730" i="5"/>
  <c r="BC1731" i="5"/>
  <c r="BC1732" i="5"/>
  <c r="BC1733" i="5"/>
  <c r="BC1734" i="5"/>
  <c r="BC1735" i="5"/>
  <c r="BC1736" i="5"/>
  <c r="BC1737" i="5"/>
  <c r="BC1738" i="5"/>
  <c r="BC1739" i="5"/>
  <c r="BC1740" i="5"/>
  <c r="BC1741" i="5"/>
  <c r="BC1742" i="5"/>
  <c r="BC1743" i="5"/>
  <c r="BC1744" i="5"/>
  <c r="BC1745" i="5"/>
  <c r="BC1746" i="5"/>
  <c r="BC1747" i="5"/>
  <c r="BC1748" i="5"/>
  <c r="BC1749" i="5"/>
  <c r="BC1750" i="5"/>
  <c r="BC1751" i="5"/>
  <c r="BC1752" i="5"/>
  <c r="BC1753" i="5"/>
  <c r="BC1754" i="5"/>
  <c r="BC1755" i="5"/>
  <c r="BC1756" i="5"/>
  <c r="BC1757" i="5"/>
  <c r="BC1758" i="5"/>
  <c r="BC1759" i="5"/>
  <c r="BC1760" i="5"/>
  <c r="BC1761" i="5"/>
  <c r="BC1762" i="5"/>
  <c r="BC1763" i="5"/>
  <c r="BC1764" i="5"/>
  <c r="BC1765" i="5"/>
  <c r="BC1766" i="5"/>
  <c r="BC1767" i="5"/>
  <c r="BC1768" i="5"/>
  <c r="BC1769" i="5"/>
  <c r="BC1770" i="5"/>
  <c r="BC1771" i="5"/>
  <c r="BC1772" i="5"/>
  <c r="BC1773" i="5"/>
  <c r="BC1774" i="5"/>
  <c r="BC1775" i="5"/>
  <c r="BC1776" i="5"/>
  <c r="BC1777" i="5"/>
  <c r="BC1778" i="5"/>
  <c r="BC1779" i="5"/>
  <c r="BC1780" i="5"/>
  <c r="BC1781" i="5"/>
  <c r="BC1782" i="5"/>
  <c r="BC1783" i="5"/>
  <c r="BC1784" i="5"/>
  <c r="BC1785" i="5"/>
  <c r="BC1786" i="5"/>
  <c r="BC1787" i="5"/>
  <c r="BC1788" i="5"/>
  <c r="BC1789" i="5"/>
  <c r="BC1790" i="5"/>
  <c r="BC1791" i="5"/>
  <c r="BC1792" i="5"/>
  <c r="BC1793" i="5"/>
  <c r="BC1794" i="5"/>
  <c r="BC1795" i="5"/>
  <c r="BC1796" i="5"/>
  <c r="BC1797" i="5"/>
  <c r="BC1798" i="5"/>
  <c r="BC1799" i="5"/>
  <c r="BC1800" i="5"/>
  <c r="BC1801" i="5"/>
  <c r="BC1802" i="5"/>
  <c r="BC1803" i="5"/>
  <c r="BC1804" i="5"/>
  <c r="BC1805" i="5"/>
  <c r="BC1806" i="5"/>
  <c r="BC1807" i="5"/>
  <c r="BC1808" i="5"/>
  <c r="BC1809" i="5"/>
  <c r="BC1810" i="5"/>
  <c r="BC1811" i="5"/>
  <c r="BC1812" i="5"/>
  <c r="BC1813" i="5"/>
  <c r="BC1814" i="5"/>
  <c r="BC1815" i="5"/>
  <c r="BC1816" i="5"/>
  <c r="BC1817" i="5"/>
  <c r="BC1818" i="5"/>
  <c r="BC1819" i="5"/>
  <c r="BC1820" i="5"/>
  <c r="BC1821" i="5"/>
  <c r="BC1822" i="5"/>
  <c r="BC1823" i="5"/>
  <c r="BC1824" i="5"/>
  <c r="BC1825" i="5"/>
  <c r="BC1826" i="5"/>
  <c r="BC1827" i="5"/>
  <c r="BC1828" i="5"/>
  <c r="BC1829" i="5"/>
  <c r="BC1830" i="5"/>
  <c r="BC1831" i="5"/>
  <c r="BC1832" i="5"/>
  <c r="BC1833" i="5"/>
  <c r="BC1834" i="5"/>
  <c r="BC1835" i="5"/>
  <c r="BC1836" i="5"/>
  <c r="BC1837" i="5"/>
  <c r="BC1838" i="5"/>
  <c r="BC1839" i="5"/>
  <c r="BC1840" i="5"/>
  <c r="BC1841" i="5"/>
  <c r="BC1842" i="5"/>
  <c r="BC1843" i="5"/>
  <c r="BC1844" i="5"/>
  <c r="BC1845" i="5"/>
  <c r="BC1846" i="5"/>
  <c r="BC1847" i="5"/>
  <c r="BC1848" i="5"/>
  <c r="BC1849" i="5"/>
  <c r="BC1850" i="5"/>
  <c r="BC1851" i="5"/>
  <c r="BC1852" i="5"/>
  <c r="BC1853" i="5"/>
  <c r="BC1854" i="5"/>
  <c r="BC1855" i="5"/>
  <c r="BC1856" i="5"/>
  <c r="BC1857" i="5"/>
  <c r="BC1858" i="5"/>
  <c r="BC1859" i="5"/>
  <c r="BC1860" i="5"/>
  <c r="BC1861" i="5"/>
  <c r="BC1862" i="5"/>
  <c r="BC1863" i="5"/>
  <c r="BC1864" i="5"/>
  <c r="BC1865" i="5"/>
  <c r="BC1866" i="5"/>
  <c r="BC1867" i="5"/>
  <c r="BC1868" i="5"/>
  <c r="BC1869" i="5"/>
  <c r="BC1870" i="5"/>
  <c r="BC1871" i="5"/>
  <c r="BC1872" i="5"/>
  <c r="BC1873" i="5"/>
  <c r="BC1874" i="5"/>
  <c r="BC1875" i="5"/>
  <c r="BC1876" i="5"/>
  <c r="BC1877" i="5"/>
  <c r="BC1878" i="5"/>
  <c r="BC1879" i="5"/>
  <c r="BC1880" i="5"/>
  <c r="BC1881" i="5"/>
  <c r="BC1882" i="5"/>
  <c r="BC1883" i="5"/>
  <c r="BC1884" i="5"/>
  <c r="BC1885" i="5"/>
  <c r="BC1886" i="5"/>
  <c r="BC1887" i="5"/>
  <c r="BC1888" i="5"/>
  <c r="BC1889" i="5"/>
  <c r="BC1890" i="5"/>
  <c r="BC1891" i="5"/>
  <c r="BC1892" i="5"/>
  <c r="BC1893" i="5"/>
  <c r="BC1894" i="5"/>
  <c r="BC1895" i="5"/>
  <c r="BC1896" i="5"/>
  <c r="BC1897" i="5"/>
  <c r="BC1898" i="5"/>
  <c r="BC1899" i="5"/>
  <c r="BC1900" i="5"/>
  <c r="BC1901" i="5"/>
  <c r="BC1902" i="5"/>
  <c r="BC1903" i="5"/>
  <c r="BC1904" i="5"/>
  <c r="BC1905" i="5"/>
  <c r="BC1906" i="5"/>
  <c r="BC1907" i="5"/>
  <c r="BC1908" i="5"/>
  <c r="BC1909" i="5"/>
  <c r="BC1910" i="5"/>
  <c r="BC1911" i="5"/>
  <c r="BC1912" i="5"/>
  <c r="BC1913" i="5"/>
  <c r="BC1914" i="5"/>
  <c r="BC1915" i="5"/>
  <c r="BC1916" i="5"/>
  <c r="BC1917" i="5"/>
  <c r="BC1918" i="5"/>
  <c r="BC1919" i="5"/>
  <c r="BC1920" i="5"/>
  <c r="BC1921" i="5"/>
  <c r="BC1922" i="5"/>
  <c r="BC1923" i="5"/>
  <c r="BC1924" i="5"/>
  <c r="BC1925" i="5"/>
  <c r="BC1926" i="5"/>
  <c r="BC1927" i="5"/>
  <c r="BC1928" i="5"/>
  <c r="BC1929" i="5"/>
  <c r="BC1930" i="5"/>
  <c r="BC1931" i="5"/>
  <c r="BC1932" i="5"/>
  <c r="BC1933" i="5"/>
  <c r="BC1934" i="5"/>
  <c r="BC1935" i="5"/>
  <c r="BC1936" i="5"/>
  <c r="BC1937" i="5"/>
  <c r="BC1938" i="5"/>
  <c r="BC1939" i="5"/>
  <c r="BC1940" i="5"/>
  <c r="BC1941" i="5"/>
  <c r="BC1942" i="5"/>
  <c r="BC1943" i="5"/>
  <c r="BC1944" i="5"/>
  <c r="BC1945" i="5"/>
  <c r="BC1946" i="5"/>
  <c r="BC1947" i="5"/>
  <c r="BC1948" i="5"/>
  <c r="BC1949" i="5"/>
  <c r="BC1950" i="5"/>
  <c r="BC1951" i="5"/>
  <c r="BC1952" i="5"/>
  <c r="BC1953" i="5"/>
  <c r="BC1954" i="5"/>
  <c r="BC1955" i="5"/>
  <c r="BC1956" i="5"/>
  <c r="BC1957" i="5"/>
  <c r="BC1958" i="5"/>
  <c r="BC1959" i="5"/>
  <c r="BC1960" i="5"/>
  <c r="BC1961" i="5"/>
  <c r="BC1962" i="5"/>
  <c r="BC1963" i="5"/>
  <c r="BC1964" i="5"/>
  <c r="BC1965" i="5"/>
  <c r="BC1966" i="5"/>
  <c r="BC1967" i="5"/>
  <c r="BC1968" i="5"/>
  <c r="BC1969" i="5"/>
  <c r="BC1970" i="5"/>
  <c r="BC1971" i="5"/>
  <c r="BC1972" i="5"/>
  <c r="BC1973" i="5"/>
  <c r="BC1974" i="5"/>
  <c r="BC1975" i="5"/>
  <c r="BC1976" i="5"/>
  <c r="BC1977" i="5"/>
  <c r="BC1978" i="5"/>
  <c r="BC1979" i="5"/>
  <c r="BC1980" i="5"/>
  <c r="BC1981" i="5"/>
  <c r="BC1982" i="5"/>
  <c r="BC1983" i="5"/>
  <c r="BC1984" i="5"/>
  <c r="BC1985" i="5"/>
  <c r="BC1986" i="5"/>
  <c r="BC1987" i="5"/>
  <c r="BC1988" i="5"/>
  <c r="BC1989" i="5"/>
  <c r="BC1990" i="5"/>
  <c r="BC1991" i="5"/>
  <c r="BC1992" i="5"/>
  <c r="BC1993" i="5"/>
  <c r="BC1994" i="5"/>
  <c r="BC1995" i="5"/>
  <c r="BC1996" i="5"/>
  <c r="BC1997" i="5"/>
  <c r="BC1998" i="5"/>
  <c r="BC1999" i="5"/>
  <c r="BC2000" i="5"/>
  <c r="BC2001" i="5"/>
  <c r="BC2002" i="5"/>
  <c r="BC2003" i="5"/>
  <c r="BC2004" i="5"/>
  <c r="BC2005" i="5"/>
  <c r="BC2006" i="5"/>
  <c r="BC2007" i="5"/>
  <c r="BC2008" i="5"/>
  <c r="BC2009" i="5"/>
  <c r="BC2010" i="5"/>
  <c r="BC2011" i="5"/>
  <c r="BC2012" i="5"/>
  <c r="BC2013" i="5"/>
  <c r="BC2014" i="5"/>
  <c r="BC2015" i="5"/>
  <c r="BC2016" i="5"/>
  <c r="BC2017" i="5"/>
  <c r="BC2018" i="5"/>
  <c r="BC2019" i="5"/>
  <c r="BC2020" i="5"/>
  <c r="BC2021" i="5"/>
  <c r="BC2022" i="5"/>
  <c r="BC2023" i="5"/>
  <c r="BC2024" i="5"/>
  <c r="BC2025" i="5"/>
  <c r="BC2026" i="5"/>
  <c r="BC2027" i="5"/>
  <c r="BC2028" i="5"/>
  <c r="BC2029" i="5"/>
  <c r="BC2030" i="5"/>
  <c r="BC2031" i="5"/>
  <c r="BC2032" i="5"/>
  <c r="BC2033" i="5"/>
  <c r="BC2034" i="5"/>
  <c r="BC2035" i="5"/>
  <c r="BC2036" i="5"/>
  <c r="BC2037" i="5"/>
  <c r="BC2038" i="5"/>
  <c r="BC2039" i="5"/>
  <c r="BC2040" i="5"/>
  <c r="BC2041" i="5"/>
  <c r="BC2042" i="5"/>
  <c r="BC2043" i="5"/>
  <c r="BC2044" i="5"/>
  <c r="BC2045" i="5"/>
  <c r="BC2046" i="5"/>
  <c r="BC2047" i="5"/>
  <c r="BC2048" i="5"/>
  <c r="BC2049" i="5"/>
  <c r="BC2050" i="5"/>
  <c r="BC2051" i="5"/>
  <c r="BC2052" i="5"/>
  <c r="BC2053" i="5"/>
  <c r="BC2054" i="5"/>
  <c r="BC2055" i="5"/>
  <c r="BC2056" i="5"/>
  <c r="BC2057" i="5"/>
  <c r="BC2058" i="5"/>
  <c r="BC2059" i="5"/>
  <c r="BC2060" i="5"/>
  <c r="BC2061" i="5"/>
  <c r="BC2062" i="5"/>
  <c r="BC2063" i="5"/>
  <c r="BC2064" i="5"/>
  <c r="BC2065" i="5"/>
  <c r="BC2066" i="5"/>
  <c r="BC2067" i="5"/>
  <c r="BC2068" i="5"/>
  <c r="BC2069" i="5"/>
  <c r="BC2070" i="5"/>
  <c r="BC2071" i="5"/>
  <c r="BC2072" i="5"/>
  <c r="BC2073" i="5"/>
  <c r="BC2074" i="5"/>
  <c r="BC2075" i="5"/>
  <c r="BC2076" i="5"/>
  <c r="BC2077" i="5"/>
  <c r="BC2078" i="5"/>
  <c r="BC2079" i="5"/>
  <c r="BC2080" i="5"/>
  <c r="BC2081" i="5"/>
  <c r="BC2082" i="5"/>
  <c r="BC2083" i="5"/>
  <c r="BC2084" i="5"/>
  <c r="BC2085" i="5"/>
  <c r="BC2086" i="5"/>
  <c r="BC2087" i="5"/>
  <c r="BC2088" i="5"/>
  <c r="BC2089" i="5"/>
  <c r="BC2090" i="5"/>
  <c r="BC2091" i="5"/>
  <c r="BC2092" i="5"/>
  <c r="BC2093" i="5"/>
  <c r="BC2094" i="5"/>
  <c r="BC2095" i="5"/>
  <c r="BC2096" i="5"/>
  <c r="BC2097" i="5"/>
  <c r="BC2098" i="5"/>
  <c r="BC2099" i="5"/>
  <c r="BC2100" i="5"/>
  <c r="BC2101" i="5"/>
  <c r="BC2102" i="5"/>
  <c r="BC2103" i="5"/>
  <c r="BC2104" i="5"/>
  <c r="BC2105" i="5"/>
  <c r="BC2106" i="5"/>
  <c r="BC2107" i="5"/>
  <c r="BC2108" i="5"/>
  <c r="BC2109" i="5"/>
  <c r="BC2110" i="5"/>
  <c r="BC2111" i="5"/>
  <c r="BC2112" i="5"/>
  <c r="BC2113" i="5"/>
  <c r="BC2114" i="5"/>
  <c r="BC2115" i="5"/>
  <c r="BC2116" i="5"/>
  <c r="BC2117" i="5"/>
  <c r="BC2118" i="5"/>
  <c r="BC2119" i="5"/>
  <c r="BC2120" i="5"/>
  <c r="BC2121" i="5"/>
  <c r="BC2122" i="5"/>
  <c r="BC2123" i="5"/>
  <c r="BC2124" i="5"/>
  <c r="BC2125" i="5"/>
  <c r="BC2126" i="5"/>
  <c r="BC2127" i="5"/>
  <c r="BC2128" i="5"/>
  <c r="BC2129" i="5"/>
  <c r="BC2130" i="5"/>
  <c r="BC2131" i="5"/>
  <c r="BC2132" i="5"/>
  <c r="BC2133" i="5"/>
  <c r="BC2134" i="5"/>
  <c r="BC2135" i="5"/>
  <c r="BC2136" i="5"/>
  <c r="BC2137" i="5"/>
  <c r="BC2138" i="5"/>
  <c r="BC2139" i="5"/>
  <c r="BC2140" i="5"/>
  <c r="BC2141" i="5"/>
  <c r="BC2142" i="5"/>
  <c r="BC2143" i="5"/>
  <c r="BC2144" i="5"/>
  <c r="BC2145" i="5"/>
  <c r="BC2146" i="5"/>
  <c r="BC2147" i="5"/>
  <c r="BC2148" i="5"/>
  <c r="BC2149" i="5"/>
  <c r="BC2150" i="5"/>
  <c r="BC2151" i="5"/>
  <c r="BC2152" i="5"/>
  <c r="BC2153" i="5"/>
  <c r="BC2154" i="5"/>
  <c r="BC2155" i="5"/>
  <c r="BC2156" i="5"/>
  <c r="BC2157" i="5"/>
  <c r="BC2158" i="5"/>
  <c r="BC2159" i="5"/>
  <c r="BC2160" i="5"/>
  <c r="BC2161" i="5"/>
  <c r="BC2162" i="5"/>
  <c r="BC2163" i="5"/>
  <c r="BC2164" i="5"/>
  <c r="BC2165" i="5"/>
  <c r="BC2166" i="5"/>
  <c r="BC2167" i="5"/>
  <c r="BC2168" i="5"/>
  <c r="BC2169" i="5"/>
  <c r="BC2170" i="5"/>
  <c r="BC2171" i="5"/>
  <c r="BC2172" i="5"/>
  <c r="BC2173" i="5"/>
  <c r="BC2174" i="5"/>
  <c r="BC2175" i="5"/>
  <c r="BC2176" i="5"/>
  <c r="BC2177" i="5"/>
  <c r="BC2178" i="5"/>
  <c r="BC2179" i="5"/>
  <c r="BC2180" i="5"/>
  <c r="BC2181" i="5"/>
  <c r="BC2182" i="5"/>
  <c r="BC2183" i="5"/>
  <c r="BC2184" i="5"/>
  <c r="BC2185" i="5"/>
  <c r="BC2186" i="5"/>
  <c r="BC2187" i="5"/>
  <c r="BC2188" i="5"/>
  <c r="BC2189" i="5"/>
  <c r="BC2190" i="5"/>
  <c r="BC2191" i="5"/>
  <c r="BC2192" i="5"/>
  <c r="BC2193" i="5"/>
  <c r="BC2194" i="5"/>
  <c r="BC2195" i="5"/>
  <c r="BC2196" i="5"/>
  <c r="BC2197" i="5"/>
  <c r="BC2198" i="5"/>
  <c r="BC2199" i="5"/>
  <c r="BC2200" i="5"/>
  <c r="BC2201" i="5"/>
  <c r="BC2202" i="5"/>
  <c r="BC2203" i="5"/>
  <c r="BC2204" i="5"/>
  <c r="BC2205" i="5"/>
  <c r="BC2206" i="5"/>
  <c r="BC2207" i="5"/>
  <c r="BC2208" i="5"/>
  <c r="BC2209" i="5"/>
  <c r="BC2210" i="5"/>
  <c r="BC2211" i="5"/>
  <c r="BC2212" i="5"/>
  <c r="BC2213" i="5"/>
  <c r="BC2214" i="5"/>
  <c r="BC2215" i="5"/>
  <c r="BC2216" i="5"/>
  <c r="BC2217" i="5"/>
  <c r="BC2218" i="5"/>
  <c r="BC2219" i="5"/>
  <c r="BC2220" i="5"/>
  <c r="BC2221" i="5"/>
  <c r="BC2222" i="5"/>
  <c r="BC2223" i="5"/>
  <c r="BC2224" i="5"/>
  <c r="BC2225" i="5"/>
  <c r="BC2226" i="5"/>
  <c r="BC2227" i="5"/>
  <c r="BC2228" i="5"/>
  <c r="BC2229" i="5"/>
  <c r="BC2230" i="5"/>
  <c r="BC2231" i="5"/>
  <c r="BC2232" i="5"/>
  <c r="BC2233" i="5"/>
  <c r="BC2234" i="5"/>
  <c r="BC2235" i="5"/>
  <c r="BC2236" i="5"/>
  <c r="BC2237" i="5"/>
  <c r="BC2238" i="5"/>
  <c r="BC2239" i="5"/>
  <c r="BC2240" i="5"/>
  <c r="BC2241" i="5"/>
  <c r="BC2242" i="5"/>
  <c r="BC2243" i="5"/>
  <c r="BC2244" i="5"/>
  <c r="BC2245" i="5"/>
  <c r="BC2246" i="5"/>
  <c r="BC2247" i="5"/>
  <c r="BC2248" i="5"/>
  <c r="BC2249" i="5"/>
  <c r="BC2250" i="5"/>
  <c r="BC2251" i="5"/>
  <c r="BC2252" i="5"/>
  <c r="BC2253" i="5"/>
  <c r="BC2254" i="5"/>
  <c r="BC2255" i="5"/>
  <c r="BC2256" i="5"/>
  <c r="BC2257" i="5"/>
  <c r="BC2258" i="5"/>
  <c r="BC2259" i="5"/>
  <c r="BC2260" i="5"/>
  <c r="BC2261" i="5"/>
  <c r="BC2262" i="5"/>
  <c r="BC2263" i="5"/>
  <c r="BC2264" i="5"/>
  <c r="BC2265" i="5"/>
  <c r="BC2266" i="5"/>
  <c r="BC2267" i="5"/>
  <c r="BC2268" i="5"/>
  <c r="BC2269" i="5"/>
  <c r="BC2270" i="5"/>
  <c r="BC2271" i="5"/>
  <c r="BC2272" i="5"/>
  <c r="BC2273" i="5"/>
  <c r="BC2274" i="5"/>
  <c r="BC2275" i="5"/>
  <c r="BC2276" i="5"/>
  <c r="BC2277" i="5"/>
  <c r="BC2278" i="5"/>
  <c r="BC2279" i="5"/>
  <c r="BC2280" i="5"/>
  <c r="BC2281" i="5"/>
  <c r="BC2282" i="5"/>
  <c r="BC2283" i="5"/>
  <c r="BC2284" i="5"/>
  <c r="BC2285" i="5"/>
  <c r="BC2286" i="5"/>
  <c r="BC2287" i="5"/>
  <c r="BC2288" i="5"/>
  <c r="BC2289" i="5"/>
  <c r="BC2290" i="5"/>
  <c r="BC2291" i="5"/>
  <c r="BC2292" i="5"/>
  <c r="BC2293" i="5"/>
  <c r="BC2294" i="5"/>
  <c r="BC2295" i="5"/>
  <c r="BC2296" i="5"/>
  <c r="BC2297" i="5"/>
  <c r="BC2298" i="5"/>
  <c r="BC2299" i="5"/>
  <c r="BC2300" i="5"/>
  <c r="BC2301" i="5"/>
  <c r="BC2302" i="5"/>
  <c r="BC2303" i="5"/>
  <c r="BC2304" i="5"/>
  <c r="BC2305" i="5"/>
  <c r="BC2306" i="5"/>
  <c r="BC2307" i="5"/>
  <c r="BC2308" i="5"/>
  <c r="BC2309" i="5"/>
  <c r="BC2310" i="5"/>
  <c r="BC2311" i="5"/>
  <c r="BC2312" i="5"/>
  <c r="BC2313" i="5"/>
  <c r="BC2314" i="5"/>
  <c r="BC2315" i="5"/>
  <c r="BC2316" i="5"/>
  <c r="BC2317" i="5"/>
  <c r="BC2318" i="5"/>
  <c r="T94" i="13" s="1"/>
  <c r="BC2319" i="5"/>
  <c r="BC2320" i="5"/>
  <c r="BC2321" i="5"/>
  <c r="BC2322" i="5"/>
  <c r="BC2323" i="5"/>
  <c r="BC2324" i="5"/>
  <c r="BC2325" i="5"/>
  <c r="BC2326" i="5"/>
  <c r="BC2327" i="5"/>
  <c r="BC2328" i="5"/>
  <c r="BC2329" i="5"/>
  <c r="BC2330" i="5"/>
  <c r="BC2331" i="5"/>
  <c r="BC2332" i="5"/>
  <c r="BC2333" i="5"/>
  <c r="BC2334" i="5"/>
  <c r="BC2335" i="5"/>
  <c r="BC2336" i="5"/>
  <c r="BC2337" i="5"/>
  <c r="BC2338" i="5"/>
  <c r="BC2339" i="5"/>
  <c r="BC2340" i="5"/>
  <c r="BC2341" i="5"/>
  <c r="BC2342" i="5"/>
  <c r="BC2343" i="5"/>
  <c r="BC2344" i="5"/>
  <c r="BC2345" i="5"/>
  <c r="BC2346" i="5"/>
  <c r="BC2347" i="5"/>
  <c r="BC2348" i="5"/>
  <c r="BC2349" i="5"/>
  <c r="BC2350" i="5"/>
  <c r="BC2351" i="5"/>
  <c r="BC2352" i="5"/>
  <c r="BC2353" i="5"/>
  <c r="BC2354" i="5"/>
  <c r="BC2355" i="5"/>
  <c r="BC2356" i="5"/>
  <c r="BC2357" i="5"/>
  <c r="BC2358" i="5"/>
  <c r="BC2359" i="5"/>
  <c r="BC2360" i="5"/>
  <c r="BC2361" i="5"/>
  <c r="BC2362" i="5"/>
  <c r="BC2363" i="5"/>
  <c r="BC2364" i="5"/>
  <c r="BC2365" i="5"/>
  <c r="BC2366" i="5"/>
  <c r="BC2367" i="5"/>
  <c r="BC2368" i="5"/>
  <c r="BC2369" i="5"/>
  <c r="BC2370" i="5"/>
  <c r="BC2371" i="5"/>
  <c r="BC2372" i="5"/>
  <c r="BC2373" i="5"/>
  <c r="BC2374" i="5"/>
  <c r="BC2375" i="5"/>
  <c r="BC2376" i="5"/>
  <c r="BC2377" i="5"/>
  <c r="BC2378" i="5"/>
  <c r="BC2379" i="5"/>
  <c r="BC2380" i="5"/>
  <c r="BC2381" i="5"/>
  <c r="BC2382" i="5"/>
  <c r="BC2383" i="5"/>
  <c r="BC2384" i="5"/>
  <c r="BC2385" i="5"/>
  <c r="BC2386" i="5"/>
  <c r="BC2387" i="5"/>
  <c r="BC2388" i="5"/>
  <c r="BC2389" i="5"/>
  <c r="BC2390" i="5"/>
  <c r="T81" i="13" l="1"/>
  <c r="T91" i="13"/>
  <c r="T85" i="13"/>
  <c r="T39" i="13"/>
  <c r="T67" i="13"/>
  <c r="T55" i="13"/>
  <c r="T54" i="13"/>
  <c r="T32" i="13"/>
  <c r="T52" i="13"/>
  <c r="T29" i="13"/>
  <c r="T30" i="13"/>
  <c r="T86" i="13"/>
  <c r="T89" i="13"/>
  <c r="T37" i="13"/>
  <c r="T25" i="13"/>
  <c r="T31" i="13"/>
  <c r="T17" i="13"/>
  <c r="T41" i="13"/>
  <c r="T26" i="13"/>
  <c r="T93" i="13"/>
  <c r="T60" i="13"/>
  <c r="T64" i="13"/>
  <c r="T18" i="13"/>
  <c r="T48" i="13"/>
  <c r="T45" i="13"/>
  <c r="T65" i="13"/>
  <c r="T61" i="13"/>
  <c r="T21" i="13"/>
  <c r="T56" i="13"/>
  <c r="T19" i="13"/>
  <c r="T49" i="13"/>
  <c r="T71" i="13"/>
  <c r="T72" i="13"/>
  <c r="T98" i="13"/>
  <c r="T51" i="13"/>
  <c r="T40" i="13"/>
  <c r="T63" i="13"/>
  <c r="T44" i="13"/>
  <c r="T47" i="13"/>
  <c r="T43" i="13"/>
  <c r="T59" i="13"/>
  <c r="T36" i="13"/>
  <c r="T50" i="13"/>
  <c r="T24" i="13"/>
  <c r="T62" i="13"/>
  <c r="T34" i="13"/>
  <c r="T23" i="13"/>
  <c r="T84" i="13"/>
  <c r="T92" i="13"/>
  <c r="T88" i="13"/>
  <c r="T38" i="13"/>
  <c r="T66" i="13"/>
  <c r="T83" i="13"/>
  <c r="T33" i="13"/>
  <c r="T20" i="13"/>
  <c r="T22" i="13"/>
  <c r="T57" i="13"/>
  <c r="T87" i="13"/>
  <c r="T58" i="13"/>
  <c r="T35" i="13"/>
  <c r="T42" i="13"/>
  <c r="R11" i="13"/>
  <c r="R12" i="13"/>
  <c r="R13" i="13"/>
  <c r="R14" i="13"/>
  <c r="R15" i="13"/>
  <c r="R16" i="13"/>
  <c r="R17" i="13"/>
  <c r="R18" i="13"/>
  <c r="R19" i="13"/>
  <c r="R20" i="13"/>
  <c r="R21" i="13"/>
  <c r="R22" i="13"/>
  <c r="R23" i="13"/>
  <c r="R24" i="13"/>
  <c r="R25" i="13"/>
  <c r="R26" i="13"/>
  <c r="R27" i="13"/>
  <c r="R28" i="13"/>
  <c r="R29" i="13"/>
  <c r="R30" i="13"/>
  <c r="R31" i="13"/>
  <c r="R32" i="13"/>
  <c r="R33" i="13"/>
  <c r="R34" i="13"/>
  <c r="R35" i="13"/>
  <c r="R36" i="13"/>
  <c r="R37" i="13"/>
  <c r="R38" i="13"/>
  <c r="R39" i="13"/>
  <c r="R40" i="13"/>
  <c r="R41" i="13"/>
  <c r="R42" i="13"/>
  <c r="R43" i="13"/>
  <c r="R44" i="13"/>
  <c r="R45" i="13"/>
  <c r="R46" i="13"/>
  <c r="R47" i="13"/>
  <c r="R48" i="13"/>
  <c r="R49" i="13"/>
  <c r="R50" i="13"/>
  <c r="R51" i="13"/>
  <c r="R52" i="13"/>
  <c r="R53" i="13"/>
  <c r="R54" i="13"/>
  <c r="R55" i="13"/>
  <c r="R56" i="13"/>
  <c r="R57" i="13"/>
  <c r="R58" i="13"/>
  <c r="R59" i="13"/>
  <c r="R60" i="13"/>
  <c r="R61" i="13"/>
  <c r="R62" i="13"/>
  <c r="R63" i="13"/>
  <c r="R64" i="13"/>
  <c r="R65" i="13"/>
  <c r="R66" i="13"/>
  <c r="R67" i="13"/>
  <c r="R68" i="13"/>
  <c r="R69" i="13"/>
  <c r="R70" i="13"/>
  <c r="R71" i="13"/>
  <c r="R72" i="13"/>
  <c r="R73" i="13"/>
  <c r="R74" i="13"/>
  <c r="R75" i="13"/>
  <c r="R76" i="13"/>
  <c r="R77" i="13"/>
  <c r="R78" i="13"/>
  <c r="R79" i="13"/>
  <c r="R80" i="13"/>
  <c r="R81" i="13"/>
  <c r="R82" i="13"/>
  <c r="R83" i="13"/>
  <c r="R84" i="13"/>
  <c r="R85" i="13"/>
  <c r="R86" i="13"/>
  <c r="R87" i="13"/>
  <c r="R88" i="13"/>
  <c r="R89" i="13"/>
  <c r="R90" i="13"/>
  <c r="R91" i="13"/>
  <c r="R92" i="13"/>
  <c r="R93" i="13"/>
  <c r="R94" i="13"/>
  <c r="R95" i="13"/>
  <c r="R96" i="13"/>
  <c r="R97" i="13"/>
  <c r="R98" i="13"/>
  <c r="R99" i="13"/>
  <c r="R100" i="13"/>
  <c r="R101" i="13"/>
  <c r="R102" i="13"/>
  <c r="R103" i="13"/>
  <c r="R104" i="13"/>
  <c r="R105" i="13"/>
  <c r="R106" i="13"/>
  <c r="R107" i="13"/>
  <c r="R108" i="13"/>
  <c r="R109" i="13"/>
  <c r="R110" i="13"/>
  <c r="R111" i="13"/>
  <c r="R112" i="13"/>
  <c r="R113" i="13"/>
  <c r="R114" i="13"/>
  <c r="R115" i="13"/>
  <c r="R116" i="13"/>
  <c r="R117" i="13"/>
  <c r="R118" i="13"/>
  <c r="R119" i="13"/>
  <c r="R120" i="13"/>
  <c r="R121" i="13"/>
  <c r="R122" i="13"/>
  <c r="R123" i="13"/>
  <c r="R124" i="13"/>
  <c r="R125" i="13"/>
  <c r="R126" i="13"/>
  <c r="R127" i="13"/>
  <c r="R128" i="13"/>
  <c r="R129" i="13"/>
  <c r="R130" i="13"/>
  <c r="R131" i="13"/>
  <c r="R132" i="13"/>
  <c r="R133" i="13"/>
  <c r="R134" i="13"/>
  <c r="R135" i="13"/>
  <c r="R136" i="13"/>
  <c r="R137" i="13"/>
  <c r="R138" i="13"/>
  <c r="R139" i="13"/>
  <c r="R140" i="13"/>
  <c r="R141" i="13"/>
  <c r="R142" i="13"/>
  <c r="R143" i="13"/>
  <c r="R144" i="13"/>
  <c r="R145" i="13"/>
  <c r="R146" i="13"/>
  <c r="R147" i="13"/>
  <c r="R148" i="13"/>
  <c r="R149" i="13"/>
  <c r="R150" i="13"/>
  <c r="R151" i="13"/>
  <c r="R152" i="13"/>
  <c r="R153" i="13"/>
  <c r="R154" i="13"/>
  <c r="R155" i="13"/>
  <c r="R156" i="13"/>
  <c r="R157" i="13"/>
  <c r="R158" i="13"/>
  <c r="R159" i="13"/>
  <c r="R160" i="13"/>
  <c r="R161" i="13"/>
  <c r="R162" i="13"/>
  <c r="R163" i="13"/>
  <c r="R164" i="13"/>
  <c r="R165" i="13"/>
  <c r="R166" i="13"/>
  <c r="R167" i="13"/>
  <c r="R168" i="13"/>
  <c r="R169" i="13"/>
  <c r="R170" i="13"/>
  <c r="R171" i="13"/>
  <c r="R172" i="13"/>
  <c r="R173" i="13"/>
  <c r="R174" i="13"/>
  <c r="R175" i="13"/>
  <c r="R176" i="13"/>
  <c r="R177" i="13"/>
  <c r="R178" i="13"/>
  <c r="R179" i="13"/>
  <c r="R180" i="13"/>
  <c r="R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Q33" i="13"/>
  <c r="Q34" i="13"/>
  <c r="Q36" i="13"/>
  <c r="Q37" i="13"/>
  <c r="Q38" i="13"/>
  <c r="Q39" i="13"/>
  <c r="Q40" i="13"/>
  <c r="Q42" i="13"/>
  <c r="Q43" i="13"/>
  <c r="Q44" i="13"/>
  <c r="Q45" i="13"/>
  <c r="Q46" i="13"/>
  <c r="Q47" i="13"/>
  <c r="Q48" i="13"/>
  <c r="Q49" i="13"/>
  <c r="Q50" i="13"/>
  <c r="Q51" i="13"/>
  <c r="Q52" i="13"/>
  <c r="Q53" i="13"/>
  <c r="Q54" i="13"/>
  <c r="Q55" i="13"/>
  <c r="Q56" i="13"/>
  <c r="Q57" i="13"/>
  <c r="Q58" i="13"/>
  <c r="Q59" i="13"/>
  <c r="Q60" i="13"/>
  <c r="Q61" i="13"/>
  <c r="Q62" i="13"/>
  <c r="Q63" i="13"/>
  <c r="Q64" i="13"/>
  <c r="Q65" i="13"/>
  <c r="Q66" i="13"/>
  <c r="Q67" i="13"/>
  <c r="Q68" i="13"/>
  <c r="Q69" i="13"/>
  <c r="Q70" i="13"/>
  <c r="Q71" i="13"/>
  <c r="Q72" i="13"/>
  <c r="Q73" i="13"/>
  <c r="Q74" i="13"/>
  <c r="Q75" i="13"/>
  <c r="Q76" i="13"/>
  <c r="Q77" i="13"/>
  <c r="Q78" i="13"/>
  <c r="Q79" i="13"/>
  <c r="Q80" i="13"/>
  <c r="Q81" i="13"/>
  <c r="Q82" i="13"/>
  <c r="Q83" i="13"/>
  <c r="Q84" i="13"/>
  <c r="Q86" i="13"/>
  <c r="Q87" i="13"/>
  <c r="Q89" i="13"/>
  <c r="Q90" i="13"/>
  <c r="Q91" i="13"/>
  <c r="Q92" i="13"/>
  <c r="Q93" i="13"/>
  <c r="Q94" i="13"/>
  <c r="Q95" i="13"/>
  <c r="Q96" i="13"/>
  <c r="Q97" i="13"/>
  <c r="Q98" i="13"/>
  <c r="Q99" i="13"/>
  <c r="Q100" i="13"/>
  <c r="Q101" i="13"/>
  <c r="Q102" i="13"/>
  <c r="Q103" i="13"/>
  <c r="Q104" i="13"/>
  <c r="Q105" i="13"/>
  <c r="Q106" i="13"/>
  <c r="Q107" i="13"/>
  <c r="Q108" i="13"/>
  <c r="Q109" i="13"/>
  <c r="Q110" i="13"/>
  <c r="Q111" i="13"/>
  <c r="Q112" i="13"/>
  <c r="Q113" i="13"/>
  <c r="Q114" i="13"/>
  <c r="Q115" i="13"/>
  <c r="Q116" i="13"/>
  <c r="Q117" i="13"/>
  <c r="Q118" i="13"/>
  <c r="Q119" i="13"/>
  <c r="Q120" i="13"/>
  <c r="Q121" i="13"/>
  <c r="Q122" i="13"/>
  <c r="Q123" i="13"/>
  <c r="Q124" i="13"/>
  <c r="Q125" i="13"/>
  <c r="Q126" i="13"/>
  <c r="Q127" i="13"/>
  <c r="Q128" i="13"/>
  <c r="Q129" i="13"/>
  <c r="Q130" i="13"/>
  <c r="Q131" i="13"/>
  <c r="Q132" i="13"/>
  <c r="Q133" i="13"/>
  <c r="Q134" i="13"/>
  <c r="Q135" i="13"/>
  <c r="Q136" i="13"/>
  <c r="Q137" i="13"/>
  <c r="Q138" i="13"/>
  <c r="Q139" i="13"/>
  <c r="Q140" i="13"/>
  <c r="Q141" i="13"/>
  <c r="Q142" i="13"/>
  <c r="Q143" i="13"/>
  <c r="Q144" i="13"/>
  <c r="Q145" i="13"/>
  <c r="Q146" i="13"/>
  <c r="Q147" i="13"/>
  <c r="Q148" i="13"/>
  <c r="Q149" i="13"/>
  <c r="Q150" i="13"/>
  <c r="Q151" i="13"/>
  <c r="Q152" i="13"/>
  <c r="Q153" i="13"/>
  <c r="Q154" i="13"/>
  <c r="Q155" i="13"/>
  <c r="Q156" i="13"/>
  <c r="Q157" i="13"/>
  <c r="Q158" i="13"/>
  <c r="Q159" i="13"/>
  <c r="Q160" i="13"/>
  <c r="Q161" i="13"/>
  <c r="Q162" i="13"/>
  <c r="Q163" i="13"/>
  <c r="Q164" i="13"/>
  <c r="Q165" i="13"/>
  <c r="Q166" i="13"/>
  <c r="Q167" i="13"/>
  <c r="Q168" i="13"/>
  <c r="Q169" i="13"/>
  <c r="Q170" i="13"/>
  <c r="Q171" i="13"/>
  <c r="Q172" i="13"/>
  <c r="Q173" i="13"/>
  <c r="Q174" i="13"/>
  <c r="Q175" i="13"/>
  <c r="Q176" i="13"/>
  <c r="Q177" i="13"/>
  <c r="Q178" i="13"/>
  <c r="Q179" i="13"/>
  <c r="Q180" i="13"/>
  <c r="P11" i="13"/>
  <c r="P12" i="13"/>
  <c r="P13" i="13"/>
  <c r="P14" i="13"/>
  <c r="P15" i="13"/>
  <c r="P16" i="13"/>
  <c r="P17" i="13"/>
  <c r="P18" i="13"/>
  <c r="P19" i="13"/>
  <c r="P20" i="13"/>
  <c r="P21" i="13"/>
  <c r="P22" i="13"/>
  <c r="P23" i="13"/>
  <c r="P24" i="13"/>
  <c r="P25" i="13"/>
  <c r="P26" i="13"/>
  <c r="P27" i="13"/>
  <c r="P28" i="13"/>
  <c r="P29" i="13"/>
  <c r="P30" i="13"/>
  <c r="P31" i="13"/>
  <c r="P32" i="13"/>
  <c r="P33" i="13"/>
  <c r="P34" i="13"/>
  <c r="P35" i="13"/>
  <c r="P36" i="13"/>
  <c r="P37" i="13"/>
  <c r="P38" i="13"/>
  <c r="P39" i="13"/>
  <c r="P40" i="13"/>
  <c r="P41" i="13"/>
  <c r="P42" i="13"/>
  <c r="P43" i="13"/>
  <c r="P44" i="13"/>
  <c r="P45" i="13"/>
  <c r="P46" i="13"/>
  <c r="P47" i="13"/>
  <c r="P48" i="13"/>
  <c r="P49" i="13"/>
  <c r="P50" i="13"/>
  <c r="P51" i="13"/>
  <c r="P52" i="13"/>
  <c r="P53" i="13"/>
  <c r="P54" i="13"/>
  <c r="P55" i="13"/>
  <c r="P56" i="13"/>
  <c r="P57" i="13"/>
  <c r="P58" i="13"/>
  <c r="P59" i="13"/>
  <c r="P60" i="13"/>
  <c r="P61" i="13"/>
  <c r="P62" i="13"/>
  <c r="P63" i="13"/>
  <c r="P64" i="13"/>
  <c r="P65" i="13"/>
  <c r="P66" i="13"/>
  <c r="P67" i="13"/>
  <c r="P68" i="13"/>
  <c r="P69" i="13"/>
  <c r="P70" i="13"/>
  <c r="P71" i="13"/>
  <c r="P72" i="13"/>
  <c r="P73" i="13"/>
  <c r="P74" i="13"/>
  <c r="P75" i="13"/>
  <c r="P76" i="13"/>
  <c r="P77" i="13"/>
  <c r="P78" i="13"/>
  <c r="P79" i="13"/>
  <c r="P80" i="13"/>
  <c r="P81" i="13"/>
  <c r="P82" i="13"/>
  <c r="P83" i="13"/>
  <c r="P84" i="13"/>
  <c r="P85" i="13"/>
  <c r="P86" i="13"/>
  <c r="P87" i="13"/>
  <c r="P88" i="13"/>
  <c r="P89" i="13"/>
  <c r="P90" i="13"/>
  <c r="P91" i="13"/>
  <c r="P92" i="13"/>
  <c r="P93" i="13"/>
  <c r="P94" i="13"/>
  <c r="P95" i="13"/>
  <c r="P96" i="13"/>
  <c r="P97" i="13"/>
  <c r="P98" i="13"/>
  <c r="P99" i="13"/>
  <c r="P100" i="13"/>
  <c r="P101" i="13"/>
  <c r="P102" i="13"/>
  <c r="P103" i="13"/>
  <c r="P104" i="13"/>
  <c r="P105" i="13"/>
  <c r="P106" i="13"/>
  <c r="P107" i="13"/>
  <c r="P108" i="13"/>
  <c r="P109" i="13"/>
  <c r="P110" i="13"/>
  <c r="P111" i="13"/>
  <c r="P112" i="13"/>
  <c r="P113" i="13"/>
  <c r="P114" i="13"/>
  <c r="P115" i="13"/>
  <c r="P116" i="13"/>
  <c r="P117" i="13"/>
  <c r="P118" i="13"/>
  <c r="P119" i="13"/>
  <c r="P120" i="13"/>
  <c r="P121" i="13"/>
  <c r="P122" i="13"/>
  <c r="P123" i="13"/>
  <c r="P124" i="13"/>
  <c r="P125" i="13"/>
  <c r="P126" i="13"/>
  <c r="P127" i="13"/>
  <c r="P128" i="13"/>
  <c r="P129" i="13"/>
  <c r="P130" i="13"/>
  <c r="P131" i="13"/>
  <c r="P132" i="13"/>
  <c r="P133" i="13"/>
  <c r="P134" i="13"/>
  <c r="P135" i="13"/>
  <c r="P136" i="13"/>
  <c r="P137" i="13"/>
  <c r="P138" i="13"/>
  <c r="P139" i="13"/>
  <c r="P140" i="13"/>
  <c r="P141" i="13"/>
  <c r="P142" i="13"/>
  <c r="P143" i="13"/>
  <c r="P144" i="13"/>
  <c r="P145" i="13"/>
  <c r="P146" i="13"/>
  <c r="P147" i="13"/>
  <c r="P148" i="13"/>
  <c r="P149" i="13"/>
  <c r="P150" i="13"/>
  <c r="P151" i="13"/>
  <c r="P152" i="13"/>
  <c r="P153" i="13"/>
  <c r="P154" i="13"/>
  <c r="P155" i="13"/>
  <c r="P156" i="13"/>
  <c r="P157" i="13"/>
  <c r="P158" i="13"/>
  <c r="P159" i="13"/>
  <c r="P160" i="13"/>
  <c r="P161" i="13"/>
  <c r="P162" i="13"/>
  <c r="P163" i="13"/>
  <c r="P164" i="13"/>
  <c r="P165" i="13"/>
  <c r="P166" i="13"/>
  <c r="P167" i="13"/>
  <c r="P168" i="13"/>
  <c r="P169" i="13"/>
  <c r="P170" i="13"/>
  <c r="P171" i="13"/>
  <c r="P172" i="13"/>
  <c r="P173" i="13"/>
  <c r="P174" i="13"/>
  <c r="P175" i="13"/>
  <c r="P176" i="13"/>
  <c r="P177" i="13"/>
  <c r="P178" i="13"/>
  <c r="P179" i="13"/>
  <c r="P180" i="13"/>
  <c r="L14" i="19"/>
  <c r="P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O102" i="13"/>
  <c r="O103" i="13"/>
  <c r="O104" i="13"/>
  <c r="O105" i="13"/>
  <c r="O106" i="13"/>
  <c r="O107" i="13"/>
  <c r="O108" i="13"/>
  <c r="O109" i="13"/>
  <c r="O110" i="13"/>
  <c r="O111" i="13"/>
  <c r="O112" i="13"/>
  <c r="O113" i="13"/>
  <c r="O114" i="13"/>
  <c r="O115" i="13"/>
  <c r="O116" i="13"/>
  <c r="O117" i="13"/>
  <c r="O118" i="13"/>
  <c r="O119" i="13"/>
  <c r="O120" i="13"/>
  <c r="O121" i="13"/>
  <c r="O122" i="13"/>
  <c r="O123" i="13"/>
  <c r="O124" i="13"/>
  <c r="O125" i="13"/>
  <c r="O126" i="13"/>
  <c r="O127" i="13"/>
  <c r="O128" i="13"/>
  <c r="O129" i="13"/>
  <c r="O130" i="13"/>
  <c r="O131" i="13"/>
  <c r="O132" i="13"/>
  <c r="O133" i="13"/>
  <c r="O134" i="13"/>
  <c r="O135" i="13"/>
  <c r="O136" i="13"/>
  <c r="O137" i="13"/>
  <c r="O138" i="13"/>
  <c r="O139" i="13"/>
  <c r="O140" i="13"/>
  <c r="O141" i="13"/>
  <c r="O142" i="13"/>
  <c r="O143" i="13"/>
  <c r="O144" i="13"/>
  <c r="O145" i="13"/>
  <c r="O146" i="13"/>
  <c r="O147" i="13"/>
  <c r="O148" i="13"/>
  <c r="O149" i="13"/>
  <c r="O150" i="13"/>
  <c r="O151" i="13"/>
  <c r="O152" i="13"/>
  <c r="O153" i="13"/>
  <c r="O154" i="13"/>
  <c r="O155" i="13"/>
  <c r="O156" i="13"/>
  <c r="O157" i="13"/>
  <c r="O158" i="13"/>
  <c r="O159" i="13"/>
  <c r="O160" i="13"/>
  <c r="O161" i="13"/>
  <c r="O162" i="13"/>
  <c r="O163" i="13"/>
  <c r="O164" i="13"/>
  <c r="O165" i="13"/>
  <c r="O166" i="13"/>
  <c r="O167" i="13"/>
  <c r="O168" i="13"/>
  <c r="O169" i="13"/>
  <c r="O170" i="13"/>
  <c r="O171" i="13"/>
  <c r="O172" i="13"/>
  <c r="O173" i="13"/>
  <c r="O174" i="13"/>
  <c r="O175" i="13"/>
  <c r="O176" i="13"/>
  <c r="O177" i="13"/>
  <c r="O178" i="13"/>
  <c r="O179" i="13"/>
  <c r="O180" i="13"/>
  <c r="O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N102" i="13"/>
  <c r="N103" i="13"/>
  <c r="N104" i="13"/>
  <c r="N105" i="13"/>
  <c r="N106" i="13"/>
  <c r="N107" i="13"/>
  <c r="N108" i="13"/>
  <c r="N109" i="13"/>
  <c r="N110" i="13"/>
  <c r="N111" i="13"/>
  <c r="N112" i="13"/>
  <c r="N113" i="13"/>
  <c r="N114" i="13"/>
  <c r="N115" i="13"/>
  <c r="N116" i="13"/>
  <c r="N117" i="13"/>
  <c r="N118" i="13"/>
  <c r="N119" i="13"/>
  <c r="N120" i="13"/>
  <c r="N121" i="13"/>
  <c r="N122" i="13"/>
  <c r="N123" i="13"/>
  <c r="N124" i="13"/>
  <c r="N125" i="13"/>
  <c r="N126" i="13"/>
  <c r="N127" i="13"/>
  <c r="N128" i="13"/>
  <c r="N129" i="13"/>
  <c r="N130" i="13"/>
  <c r="N131" i="13"/>
  <c r="N132" i="13"/>
  <c r="N133" i="13"/>
  <c r="N134" i="13"/>
  <c r="N135" i="13"/>
  <c r="N136" i="13"/>
  <c r="N137" i="13"/>
  <c r="N138" i="13"/>
  <c r="N139" i="13"/>
  <c r="N140" i="13"/>
  <c r="N141" i="13"/>
  <c r="N142" i="13"/>
  <c r="N143" i="13"/>
  <c r="N144" i="13"/>
  <c r="N145" i="13"/>
  <c r="N146" i="13"/>
  <c r="N147" i="13"/>
  <c r="N148" i="13"/>
  <c r="N149" i="13"/>
  <c r="N150" i="13"/>
  <c r="N151" i="13"/>
  <c r="N152" i="13"/>
  <c r="N153" i="13"/>
  <c r="N154" i="13"/>
  <c r="N155" i="13"/>
  <c r="N156" i="13"/>
  <c r="N157" i="13"/>
  <c r="N158" i="13"/>
  <c r="N159" i="13"/>
  <c r="N160" i="13"/>
  <c r="N161" i="13"/>
  <c r="N162" i="13"/>
  <c r="N163" i="13"/>
  <c r="N164" i="13"/>
  <c r="N165" i="13"/>
  <c r="N166" i="13"/>
  <c r="N167" i="13"/>
  <c r="N168" i="13"/>
  <c r="N169" i="13"/>
  <c r="N170" i="13"/>
  <c r="N171" i="13"/>
  <c r="N172" i="13"/>
  <c r="N173" i="13"/>
  <c r="N174" i="13"/>
  <c r="N175" i="13"/>
  <c r="N176" i="13"/>
  <c r="N177" i="13"/>
  <c r="N178" i="13"/>
  <c r="N179" i="13"/>
  <c r="N180" i="13"/>
  <c r="N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M102" i="13"/>
  <c r="M103" i="13"/>
  <c r="M104" i="13"/>
  <c r="M105" i="13"/>
  <c r="M106" i="13"/>
  <c r="M107" i="13"/>
  <c r="M108" i="13"/>
  <c r="M109" i="13"/>
  <c r="M110" i="13"/>
  <c r="M111" i="13"/>
  <c r="M112" i="13"/>
  <c r="M113" i="13"/>
  <c r="M114" i="13"/>
  <c r="M115" i="13"/>
  <c r="M116" i="13"/>
  <c r="M117" i="13"/>
  <c r="M118" i="13"/>
  <c r="M119" i="13"/>
  <c r="M120" i="13"/>
  <c r="M121" i="13"/>
  <c r="M122" i="13"/>
  <c r="M123" i="13"/>
  <c r="M124" i="13"/>
  <c r="M125" i="13"/>
  <c r="M126" i="13"/>
  <c r="M127" i="13"/>
  <c r="M128" i="13"/>
  <c r="M129" i="13"/>
  <c r="M130" i="13"/>
  <c r="M131" i="13"/>
  <c r="M132" i="13"/>
  <c r="M133" i="13"/>
  <c r="M134" i="13"/>
  <c r="M135" i="13"/>
  <c r="M136" i="13"/>
  <c r="M137" i="13"/>
  <c r="M138" i="13"/>
  <c r="M139" i="13"/>
  <c r="M140" i="13"/>
  <c r="M141" i="13"/>
  <c r="M142" i="13"/>
  <c r="M143" i="13"/>
  <c r="M144" i="13"/>
  <c r="M145" i="13"/>
  <c r="M146" i="13"/>
  <c r="M147" i="13"/>
  <c r="M148" i="13"/>
  <c r="M149" i="13"/>
  <c r="M150" i="13"/>
  <c r="M151" i="13"/>
  <c r="M152" i="13"/>
  <c r="M153" i="13"/>
  <c r="M154" i="13"/>
  <c r="M155" i="13"/>
  <c r="M156" i="13"/>
  <c r="M157" i="13"/>
  <c r="M158" i="13"/>
  <c r="M159" i="13"/>
  <c r="M160" i="13"/>
  <c r="M161" i="13"/>
  <c r="M162" i="13"/>
  <c r="M163" i="13"/>
  <c r="M164" i="13"/>
  <c r="M165" i="13"/>
  <c r="M166" i="13"/>
  <c r="M167" i="13"/>
  <c r="M168" i="13"/>
  <c r="M169" i="13"/>
  <c r="M170" i="13"/>
  <c r="M171" i="13"/>
  <c r="M172" i="13"/>
  <c r="M173" i="13"/>
  <c r="M174" i="13"/>
  <c r="M175" i="13"/>
  <c r="M176" i="13"/>
  <c r="M177" i="13"/>
  <c r="M178" i="13"/>
  <c r="M179" i="13"/>
  <c r="M180" i="13"/>
  <c r="M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L102" i="13"/>
  <c r="L103" i="13"/>
  <c r="L104" i="13"/>
  <c r="L105" i="13"/>
  <c r="L106" i="13"/>
  <c r="L107" i="13"/>
  <c r="L108" i="13"/>
  <c r="L109" i="13"/>
  <c r="L110" i="13"/>
  <c r="L111" i="13"/>
  <c r="L112" i="13"/>
  <c r="L113" i="13"/>
  <c r="L114" i="13"/>
  <c r="L115" i="13"/>
  <c r="L116" i="13"/>
  <c r="L117" i="13"/>
  <c r="L118" i="13"/>
  <c r="L119" i="13"/>
  <c r="L120" i="13"/>
  <c r="L121" i="13"/>
  <c r="L122" i="13"/>
  <c r="L123" i="13"/>
  <c r="L124" i="13"/>
  <c r="L125" i="13"/>
  <c r="L126" i="13"/>
  <c r="L127" i="13"/>
  <c r="L128" i="13"/>
  <c r="L129" i="13"/>
  <c r="L130" i="13"/>
  <c r="L131" i="13"/>
  <c r="L132" i="13"/>
  <c r="L133" i="13"/>
  <c r="L134" i="13"/>
  <c r="L135" i="13"/>
  <c r="L136" i="13"/>
  <c r="L137" i="13"/>
  <c r="L138" i="13"/>
  <c r="L139" i="13"/>
  <c r="L140" i="13"/>
  <c r="L141" i="13"/>
  <c r="L142" i="13"/>
  <c r="L143" i="13"/>
  <c r="L144" i="13"/>
  <c r="L145" i="13"/>
  <c r="L146" i="13"/>
  <c r="L147" i="13"/>
  <c r="L148" i="13"/>
  <c r="L149" i="13"/>
  <c r="L150" i="13"/>
  <c r="L151" i="13"/>
  <c r="L152" i="13"/>
  <c r="L153" i="13"/>
  <c r="L154" i="13"/>
  <c r="L155" i="13"/>
  <c r="L156" i="13"/>
  <c r="L157" i="13"/>
  <c r="L158" i="13"/>
  <c r="L159" i="13"/>
  <c r="L160" i="13"/>
  <c r="L161" i="13"/>
  <c r="L162" i="13"/>
  <c r="L163" i="13"/>
  <c r="L164" i="13"/>
  <c r="L165" i="13"/>
  <c r="L166" i="13"/>
  <c r="L167" i="13"/>
  <c r="L168" i="13"/>
  <c r="L169" i="13"/>
  <c r="L170" i="13"/>
  <c r="L171" i="13"/>
  <c r="L172" i="13"/>
  <c r="L173" i="13"/>
  <c r="L174" i="13"/>
  <c r="L175" i="13"/>
  <c r="L176" i="13"/>
  <c r="L177" i="13"/>
  <c r="L178" i="13"/>
  <c r="L179" i="13"/>
  <c r="L180" i="13"/>
  <c r="L10" i="13"/>
  <c r="K11" i="13"/>
  <c r="K12" i="13"/>
  <c r="K13" i="13"/>
  <c r="K14" i="13"/>
  <c r="K15" i="13"/>
  <c r="K18" i="13"/>
  <c r="K19" i="13"/>
  <c r="K21" i="13"/>
  <c r="K22" i="13"/>
  <c r="K25" i="13"/>
  <c r="K27" i="13"/>
  <c r="K28" i="13"/>
  <c r="K30" i="13"/>
  <c r="K31" i="13"/>
  <c r="K34" i="13"/>
  <c r="K35" i="13"/>
  <c r="K36" i="13"/>
  <c r="K38" i="13"/>
  <c r="K39" i="13"/>
  <c r="K40" i="13"/>
  <c r="K42" i="13"/>
  <c r="K44" i="13"/>
  <c r="K46" i="13"/>
  <c r="K48" i="13"/>
  <c r="K49" i="13"/>
  <c r="K50" i="13"/>
  <c r="K51" i="13"/>
  <c r="K52" i="13"/>
  <c r="K55" i="13"/>
  <c r="K56" i="13"/>
  <c r="K57" i="13"/>
  <c r="K58" i="13"/>
  <c r="K60" i="13"/>
  <c r="K61" i="13"/>
  <c r="K62" i="13"/>
  <c r="K67" i="13"/>
  <c r="K68" i="13"/>
  <c r="K69" i="13"/>
  <c r="K70" i="13"/>
  <c r="K71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9" i="13"/>
  <c r="K90" i="13"/>
  <c r="K91" i="13"/>
  <c r="K92" i="13"/>
  <c r="K93" i="13"/>
  <c r="K94" i="13"/>
  <c r="K95" i="13"/>
  <c r="K96" i="13"/>
  <c r="K97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I10" i="13"/>
  <c r="BP73" i="2"/>
  <c r="BO73" i="2"/>
  <c r="K22" i="20"/>
  <c r="J22" i="20"/>
  <c r="K14" i="19"/>
  <c r="J14" i="19"/>
  <c r="L6" i="21"/>
  <c r="K6" i="21"/>
  <c r="J6" i="21"/>
  <c r="BQ1128" i="3"/>
  <c r="BR1128" i="3"/>
  <c r="BS4" i="3"/>
  <c r="BS5" i="3"/>
  <c r="BS6" i="3"/>
  <c r="BS7" i="3"/>
  <c r="BS8" i="3"/>
  <c r="BS9" i="3"/>
  <c r="BS10" i="3"/>
  <c r="BS11" i="3"/>
  <c r="BS12" i="3"/>
  <c r="BS13" i="3"/>
  <c r="BS14" i="3"/>
  <c r="BS15" i="3"/>
  <c r="BS16" i="3"/>
  <c r="BS17" i="3"/>
  <c r="BS18" i="3"/>
  <c r="BS19" i="3"/>
  <c r="BS20" i="3"/>
  <c r="BS21" i="3"/>
  <c r="BS22" i="3"/>
  <c r="BS23" i="3"/>
  <c r="BS24" i="3"/>
  <c r="BS25" i="3"/>
  <c r="BS26" i="3"/>
  <c r="BS27" i="3"/>
  <c r="BS28" i="3"/>
  <c r="BS29" i="3"/>
  <c r="BS30" i="3"/>
  <c r="BS31" i="3"/>
  <c r="BS32" i="3"/>
  <c r="BS33" i="3"/>
  <c r="BS34" i="3"/>
  <c r="BS35" i="3"/>
  <c r="BS36" i="3"/>
  <c r="BS37" i="3"/>
  <c r="BS38" i="3"/>
  <c r="BS39" i="3"/>
  <c r="BS40" i="3"/>
  <c r="BS41" i="3"/>
  <c r="BS42" i="3"/>
  <c r="BS43" i="3"/>
  <c r="BS44" i="3"/>
  <c r="BS45" i="3"/>
  <c r="BS46" i="3"/>
  <c r="BS47" i="3"/>
  <c r="BS48" i="3"/>
  <c r="BS49" i="3"/>
  <c r="BS50" i="3"/>
  <c r="BS51" i="3"/>
  <c r="BS52" i="3"/>
  <c r="BS53" i="3"/>
  <c r="BS54" i="3"/>
  <c r="BS55" i="3"/>
  <c r="BS56" i="3"/>
  <c r="BS57" i="3"/>
  <c r="BS58" i="3"/>
  <c r="BS59" i="3"/>
  <c r="BS60" i="3"/>
  <c r="BS61" i="3"/>
  <c r="BS62" i="3"/>
  <c r="BS63" i="3"/>
  <c r="BS64" i="3"/>
  <c r="BS65" i="3"/>
  <c r="BS66" i="3"/>
  <c r="BS67" i="3"/>
  <c r="BS68" i="3"/>
  <c r="BS69" i="3"/>
  <c r="BS70" i="3"/>
  <c r="BS71" i="3"/>
  <c r="BS72" i="3"/>
  <c r="BS73" i="3"/>
  <c r="BS74" i="3"/>
  <c r="BS75" i="3"/>
  <c r="BS76" i="3"/>
  <c r="BS77" i="3"/>
  <c r="BS78" i="3"/>
  <c r="BS79" i="3"/>
  <c r="BS80" i="3"/>
  <c r="BS81" i="3"/>
  <c r="BS82" i="3"/>
  <c r="BS83" i="3"/>
  <c r="BS84" i="3"/>
  <c r="BS85" i="3"/>
  <c r="BS86" i="3"/>
  <c r="BS87" i="3"/>
  <c r="BS88" i="3"/>
  <c r="BS89" i="3"/>
  <c r="BS90" i="3"/>
  <c r="BS91" i="3"/>
  <c r="BS92" i="3"/>
  <c r="BS93" i="3"/>
  <c r="BS94" i="3"/>
  <c r="BS95" i="3"/>
  <c r="BS96" i="3"/>
  <c r="BS97" i="3"/>
  <c r="BS98" i="3"/>
  <c r="BS99" i="3"/>
  <c r="BS100" i="3"/>
  <c r="BS101" i="3"/>
  <c r="BS102" i="3"/>
  <c r="BS103" i="3"/>
  <c r="BS104" i="3"/>
  <c r="BS105" i="3"/>
  <c r="BS106" i="3"/>
  <c r="BS107" i="3"/>
  <c r="BS108" i="3"/>
  <c r="BS109" i="3"/>
  <c r="BS110" i="3"/>
  <c r="BS111" i="3"/>
  <c r="BS112" i="3"/>
  <c r="BS113" i="3"/>
  <c r="BS114" i="3"/>
  <c r="BS115" i="3"/>
  <c r="BS116" i="3"/>
  <c r="BS117" i="3"/>
  <c r="BS118" i="3"/>
  <c r="BS119" i="3"/>
  <c r="BS120" i="3"/>
  <c r="BS121" i="3"/>
  <c r="BS122" i="3"/>
  <c r="BS123" i="3"/>
  <c r="BS124" i="3"/>
  <c r="BS125" i="3"/>
  <c r="BS126" i="3"/>
  <c r="BS127" i="3"/>
  <c r="BS128" i="3"/>
  <c r="BS129" i="3"/>
  <c r="BS130" i="3"/>
  <c r="BS131" i="3"/>
  <c r="BS132" i="3"/>
  <c r="BS133" i="3"/>
  <c r="BS134" i="3"/>
  <c r="BS135" i="3"/>
  <c r="BS136" i="3"/>
  <c r="BS137" i="3"/>
  <c r="BS138" i="3"/>
  <c r="BS139" i="3"/>
  <c r="BS140" i="3"/>
  <c r="BS141" i="3"/>
  <c r="BS142" i="3"/>
  <c r="BS143" i="3"/>
  <c r="BS144" i="3"/>
  <c r="BS145" i="3"/>
  <c r="BS146" i="3"/>
  <c r="BS147" i="3"/>
  <c r="BS148" i="3"/>
  <c r="BS149" i="3"/>
  <c r="BS150" i="3"/>
  <c r="BS151" i="3"/>
  <c r="BS152" i="3"/>
  <c r="BS153" i="3"/>
  <c r="BS154" i="3"/>
  <c r="BS155" i="3"/>
  <c r="BS156" i="3"/>
  <c r="BS157" i="3"/>
  <c r="BS158" i="3"/>
  <c r="BS159" i="3"/>
  <c r="BS160" i="3"/>
  <c r="BS161" i="3"/>
  <c r="BS162" i="3"/>
  <c r="BS163" i="3"/>
  <c r="BS164" i="3"/>
  <c r="BS165" i="3"/>
  <c r="BS166" i="3"/>
  <c r="BS167" i="3"/>
  <c r="BS168" i="3"/>
  <c r="BS169" i="3"/>
  <c r="BS170" i="3"/>
  <c r="BS171" i="3"/>
  <c r="BS172" i="3"/>
  <c r="BS173" i="3"/>
  <c r="BS174" i="3"/>
  <c r="BS175" i="3"/>
  <c r="BS176" i="3"/>
  <c r="BS177" i="3"/>
  <c r="BS178" i="3"/>
  <c r="BS179" i="3"/>
  <c r="BS180" i="3"/>
  <c r="BS181" i="3"/>
  <c r="BS182" i="3"/>
  <c r="BS183" i="3"/>
  <c r="BS184" i="3"/>
  <c r="BS185" i="3"/>
  <c r="BS186" i="3"/>
  <c r="BS187" i="3"/>
  <c r="BS188" i="3"/>
  <c r="BS189" i="3"/>
  <c r="BS190" i="3"/>
  <c r="BS191" i="3"/>
  <c r="BS192" i="3"/>
  <c r="BS193" i="3"/>
  <c r="BS194" i="3"/>
  <c r="BS195" i="3"/>
  <c r="BS196" i="3"/>
  <c r="BS197" i="3"/>
  <c r="BS198" i="3"/>
  <c r="BS199" i="3"/>
  <c r="BS200" i="3"/>
  <c r="BS201" i="3"/>
  <c r="BS202" i="3"/>
  <c r="BS203" i="3"/>
  <c r="BS204" i="3"/>
  <c r="BS205" i="3"/>
  <c r="BS206" i="3"/>
  <c r="BS207" i="3"/>
  <c r="BS208" i="3"/>
  <c r="BS209" i="3"/>
  <c r="BS210" i="3"/>
  <c r="BS211" i="3"/>
  <c r="BS212" i="3"/>
  <c r="BS213" i="3"/>
  <c r="BS214" i="3"/>
  <c r="BS215" i="3"/>
  <c r="BS216" i="3"/>
  <c r="BS217" i="3"/>
  <c r="BS218" i="3"/>
  <c r="BS219" i="3"/>
  <c r="BS220" i="3"/>
  <c r="BS221" i="3"/>
  <c r="BS222" i="3"/>
  <c r="BS223" i="3"/>
  <c r="BS224" i="3"/>
  <c r="BS225" i="3"/>
  <c r="BS226" i="3"/>
  <c r="BS227" i="3"/>
  <c r="BS228" i="3"/>
  <c r="BS229" i="3"/>
  <c r="BS230" i="3"/>
  <c r="BS231" i="3"/>
  <c r="BS232" i="3"/>
  <c r="BS233" i="3"/>
  <c r="BS234" i="3"/>
  <c r="BS235" i="3"/>
  <c r="BS236" i="3"/>
  <c r="BS237" i="3"/>
  <c r="BS238" i="3"/>
  <c r="BS239" i="3"/>
  <c r="BS240" i="3"/>
  <c r="BS241" i="3"/>
  <c r="BS242" i="3"/>
  <c r="BS243" i="3"/>
  <c r="BS244" i="3"/>
  <c r="BS245" i="3"/>
  <c r="BS246" i="3"/>
  <c r="BS247" i="3"/>
  <c r="BS248" i="3"/>
  <c r="BS249" i="3"/>
  <c r="BS250" i="3"/>
  <c r="BS251" i="3"/>
  <c r="BS252" i="3"/>
  <c r="BS253" i="3"/>
  <c r="BS254" i="3"/>
  <c r="BS255" i="3"/>
  <c r="BS256" i="3"/>
  <c r="BS257" i="3"/>
  <c r="BS258" i="3"/>
  <c r="BS259" i="3"/>
  <c r="BS260" i="3"/>
  <c r="BS261" i="3"/>
  <c r="BS262" i="3"/>
  <c r="BS263" i="3"/>
  <c r="BS264" i="3"/>
  <c r="BS265" i="3"/>
  <c r="BS266" i="3"/>
  <c r="BS267" i="3"/>
  <c r="BS268" i="3"/>
  <c r="BS269" i="3"/>
  <c r="BS270" i="3"/>
  <c r="BS271" i="3"/>
  <c r="BS272" i="3"/>
  <c r="BS273" i="3"/>
  <c r="BS274" i="3"/>
  <c r="BS275" i="3"/>
  <c r="BS276" i="3"/>
  <c r="BS277" i="3"/>
  <c r="BS278" i="3"/>
  <c r="BS279" i="3"/>
  <c r="BS280" i="3"/>
  <c r="BS281" i="3"/>
  <c r="BS282" i="3"/>
  <c r="BS283" i="3"/>
  <c r="BS284" i="3"/>
  <c r="BS285" i="3"/>
  <c r="BS286" i="3"/>
  <c r="BS287" i="3"/>
  <c r="BS288" i="3"/>
  <c r="BS289" i="3"/>
  <c r="BS290" i="3"/>
  <c r="BS291" i="3"/>
  <c r="BS292" i="3"/>
  <c r="BS293" i="3"/>
  <c r="BS294" i="3"/>
  <c r="BS295" i="3"/>
  <c r="BS296" i="3"/>
  <c r="BS297" i="3"/>
  <c r="BS298" i="3"/>
  <c r="BS299" i="3"/>
  <c r="BS300" i="3"/>
  <c r="BS301" i="3"/>
  <c r="BS302" i="3"/>
  <c r="BS303" i="3"/>
  <c r="BS304" i="3"/>
  <c r="BS305" i="3"/>
  <c r="BS306" i="3"/>
  <c r="BS307" i="3"/>
  <c r="BS308" i="3"/>
  <c r="BS309" i="3"/>
  <c r="BS310" i="3"/>
  <c r="BS311" i="3"/>
  <c r="BS312" i="3"/>
  <c r="BS313" i="3"/>
  <c r="BS314" i="3"/>
  <c r="BS315" i="3"/>
  <c r="BS316" i="3"/>
  <c r="BS317" i="3"/>
  <c r="BS318" i="3"/>
  <c r="BS319" i="3"/>
  <c r="BS320" i="3"/>
  <c r="BS321" i="3"/>
  <c r="BS322" i="3"/>
  <c r="BS323" i="3"/>
  <c r="BS324" i="3"/>
  <c r="BS325" i="3"/>
  <c r="BS326" i="3"/>
  <c r="BS327" i="3"/>
  <c r="BS328" i="3"/>
  <c r="BS329" i="3"/>
  <c r="BS330" i="3"/>
  <c r="BS331" i="3"/>
  <c r="BS332" i="3"/>
  <c r="BS333" i="3"/>
  <c r="BS334" i="3"/>
  <c r="BS335" i="3"/>
  <c r="BS336" i="3"/>
  <c r="BS337" i="3"/>
  <c r="BS338" i="3"/>
  <c r="BS339" i="3"/>
  <c r="BS340" i="3"/>
  <c r="BS341" i="3"/>
  <c r="BS342" i="3"/>
  <c r="BS343" i="3"/>
  <c r="BS344" i="3"/>
  <c r="BS345" i="3"/>
  <c r="BS346" i="3"/>
  <c r="BS347" i="3"/>
  <c r="BS348" i="3"/>
  <c r="BS349" i="3"/>
  <c r="BS350" i="3"/>
  <c r="BS351" i="3"/>
  <c r="BS352" i="3"/>
  <c r="BS353" i="3"/>
  <c r="BS354" i="3"/>
  <c r="BS355" i="3"/>
  <c r="BS356" i="3"/>
  <c r="BS357" i="3"/>
  <c r="BS358" i="3"/>
  <c r="BS359" i="3"/>
  <c r="BS360" i="3"/>
  <c r="BS361" i="3"/>
  <c r="BS362" i="3"/>
  <c r="BS363" i="3"/>
  <c r="BS364" i="3"/>
  <c r="BS365" i="3"/>
  <c r="BS366" i="3"/>
  <c r="BS367" i="3"/>
  <c r="BS368" i="3"/>
  <c r="BS369" i="3"/>
  <c r="BS370" i="3"/>
  <c r="BS371" i="3"/>
  <c r="BS372" i="3"/>
  <c r="BS373" i="3"/>
  <c r="BS374" i="3"/>
  <c r="BS375" i="3"/>
  <c r="BS376" i="3"/>
  <c r="BS377" i="3"/>
  <c r="BS378" i="3"/>
  <c r="BS379" i="3"/>
  <c r="BS380" i="3"/>
  <c r="BS381" i="3"/>
  <c r="BS382" i="3"/>
  <c r="BS383" i="3"/>
  <c r="BS384" i="3"/>
  <c r="BS385" i="3"/>
  <c r="BS386" i="3"/>
  <c r="BS387" i="3"/>
  <c r="BS388" i="3"/>
  <c r="BS389" i="3"/>
  <c r="BS390" i="3"/>
  <c r="BS391" i="3"/>
  <c r="BS392" i="3"/>
  <c r="BS393" i="3"/>
  <c r="BS394" i="3"/>
  <c r="BS395" i="3"/>
  <c r="BS396" i="3"/>
  <c r="BS397" i="3"/>
  <c r="BS398" i="3"/>
  <c r="BS399" i="3"/>
  <c r="BS400" i="3"/>
  <c r="BS401" i="3"/>
  <c r="BS402" i="3"/>
  <c r="BS403" i="3"/>
  <c r="BS404" i="3"/>
  <c r="BS405" i="3"/>
  <c r="BS406" i="3"/>
  <c r="BS407" i="3"/>
  <c r="BS408" i="3"/>
  <c r="BS409" i="3"/>
  <c r="BS410" i="3"/>
  <c r="BS411" i="3"/>
  <c r="BS412" i="3"/>
  <c r="BS413" i="3"/>
  <c r="BS414" i="3"/>
  <c r="BS415" i="3"/>
  <c r="BS416" i="3"/>
  <c r="BS417" i="3"/>
  <c r="BS418" i="3"/>
  <c r="BS419" i="3"/>
  <c r="BS420" i="3"/>
  <c r="BS421" i="3"/>
  <c r="BS422" i="3"/>
  <c r="BS423" i="3"/>
  <c r="BS424" i="3"/>
  <c r="BS425" i="3"/>
  <c r="BS426" i="3"/>
  <c r="BS427" i="3"/>
  <c r="BS428" i="3"/>
  <c r="BS429" i="3"/>
  <c r="BS430" i="3"/>
  <c r="BS431" i="3"/>
  <c r="BS432" i="3"/>
  <c r="BS433" i="3"/>
  <c r="BS434" i="3"/>
  <c r="BS435" i="3"/>
  <c r="BS436" i="3"/>
  <c r="BS437" i="3"/>
  <c r="BS438" i="3"/>
  <c r="BS439" i="3"/>
  <c r="BS440" i="3"/>
  <c r="BS441" i="3"/>
  <c r="BS442" i="3"/>
  <c r="BS443" i="3"/>
  <c r="BS444" i="3"/>
  <c r="BS445" i="3"/>
  <c r="BS446" i="3"/>
  <c r="BS447" i="3"/>
  <c r="BS448" i="3"/>
  <c r="BS449" i="3"/>
  <c r="BS450" i="3"/>
  <c r="BS451" i="3"/>
  <c r="BS452" i="3"/>
  <c r="BS453" i="3"/>
  <c r="BS454" i="3"/>
  <c r="BS455" i="3"/>
  <c r="BS456" i="3"/>
  <c r="BS457" i="3"/>
  <c r="BS458" i="3"/>
  <c r="BS459" i="3"/>
  <c r="BS460" i="3"/>
  <c r="BS461" i="3"/>
  <c r="BS462" i="3"/>
  <c r="BS463" i="3"/>
  <c r="BS464" i="3"/>
  <c r="BS465" i="3"/>
  <c r="BS466" i="3"/>
  <c r="BS467" i="3"/>
  <c r="BS468" i="3"/>
  <c r="BS469" i="3"/>
  <c r="BS470" i="3"/>
  <c r="BS471" i="3"/>
  <c r="BS472" i="3"/>
  <c r="BS473" i="3"/>
  <c r="BS474" i="3"/>
  <c r="BS475" i="3"/>
  <c r="BS476" i="3"/>
  <c r="BS477" i="3"/>
  <c r="BS478" i="3"/>
  <c r="BS479" i="3"/>
  <c r="BS480" i="3"/>
  <c r="BS481" i="3"/>
  <c r="BS482" i="3"/>
  <c r="BS483" i="3"/>
  <c r="BS484" i="3"/>
  <c r="BS485" i="3"/>
  <c r="BS486" i="3"/>
  <c r="BS487" i="3"/>
  <c r="BS488" i="3"/>
  <c r="BS489" i="3"/>
  <c r="BS490" i="3"/>
  <c r="BS491" i="3"/>
  <c r="BS492" i="3"/>
  <c r="BS493" i="3"/>
  <c r="BS494" i="3"/>
  <c r="BS495" i="3"/>
  <c r="BS496" i="3"/>
  <c r="BS497" i="3"/>
  <c r="BS498" i="3"/>
  <c r="BS499" i="3"/>
  <c r="BS500" i="3"/>
  <c r="BS501" i="3"/>
  <c r="BS502" i="3"/>
  <c r="BS503" i="3"/>
  <c r="BS504" i="3"/>
  <c r="BS505" i="3"/>
  <c r="BS506" i="3"/>
  <c r="BS507" i="3"/>
  <c r="BS508" i="3"/>
  <c r="BS509" i="3"/>
  <c r="BS510" i="3"/>
  <c r="BS511" i="3"/>
  <c r="BS512" i="3"/>
  <c r="BS513" i="3"/>
  <c r="BS514" i="3"/>
  <c r="BS515" i="3"/>
  <c r="BS516" i="3"/>
  <c r="BS517" i="3"/>
  <c r="BS518" i="3"/>
  <c r="BS519" i="3"/>
  <c r="BS520" i="3"/>
  <c r="BS521" i="3"/>
  <c r="BS522" i="3"/>
  <c r="BS523" i="3"/>
  <c r="BS524" i="3"/>
  <c r="BS525" i="3"/>
  <c r="BS526" i="3"/>
  <c r="BS527" i="3"/>
  <c r="BS528" i="3"/>
  <c r="BS529" i="3"/>
  <c r="BS530" i="3"/>
  <c r="BS531" i="3"/>
  <c r="BS532" i="3"/>
  <c r="BS533" i="3"/>
  <c r="BS534" i="3"/>
  <c r="BS535" i="3"/>
  <c r="BS536" i="3"/>
  <c r="BS537" i="3"/>
  <c r="BS538" i="3"/>
  <c r="BS539" i="3"/>
  <c r="BS540" i="3"/>
  <c r="BS541" i="3"/>
  <c r="BS542" i="3"/>
  <c r="BS543" i="3"/>
  <c r="BS544" i="3"/>
  <c r="BS545" i="3"/>
  <c r="BS546" i="3"/>
  <c r="BS547" i="3"/>
  <c r="BS548" i="3"/>
  <c r="BS549" i="3"/>
  <c r="BS550" i="3"/>
  <c r="BS551" i="3"/>
  <c r="BS552" i="3"/>
  <c r="BS553" i="3"/>
  <c r="BS554" i="3"/>
  <c r="BS555" i="3"/>
  <c r="BS556" i="3"/>
  <c r="BS557" i="3"/>
  <c r="BS558" i="3"/>
  <c r="BS559" i="3"/>
  <c r="BS560" i="3"/>
  <c r="BS561" i="3"/>
  <c r="BS562" i="3"/>
  <c r="BS563" i="3"/>
  <c r="BS564" i="3"/>
  <c r="BS565" i="3"/>
  <c r="BS566" i="3"/>
  <c r="BS567" i="3"/>
  <c r="BS568" i="3"/>
  <c r="BS569" i="3"/>
  <c r="BS570" i="3"/>
  <c r="BS571" i="3"/>
  <c r="BS572" i="3"/>
  <c r="BS573" i="3"/>
  <c r="BS574" i="3"/>
  <c r="BS575" i="3"/>
  <c r="BS576" i="3"/>
  <c r="BS577" i="3"/>
  <c r="BS578" i="3"/>
  <c r="BS579" i="3"/>
  <c r="BS580" i="3"/>
  <c r="BS581" i="3"/>
  <c r="BS582" i="3"/>
  <c r="BS583" i="3"/>
  <c r="BS584" i="3"/>
  <c r="BS585" i="3"/>
  <c r="BS586" i="3"/>
  <c r="BS587" i="3"/>
  <c r="BS588" i="3"/>
  <c r="BS589" i="3"/>
  <c r="BS590" i="3"/>
  <c r="BS591" i="3"/>
  <c r="BS592" i="3"/>
  <c r="BS593" i="3"/>
  <c r="BS594" i="3"/>
  <c r="BS595" i="3"/>
  <c r="BS596" i="3"/>
  <c r="BS597" i="3"/>
  <c r="BS598" i="3"/>
  <c r="BS599" i="3"/>
  <c r="BS600" i="3"/>
  <c r="BS601" i="3"/>
  <c r="BS602" i="3"/>
  <c r="BS603" i="3"/>
  <c r="BS604" i="3"/>
  <c r="BS605" i="3"/>
  <c r="BS606" i="3"/>
  <c r="BS607" i="3"/>
  <c r="BS608" i="3"/>
  <c r="BS609" i="3"/>
  <c r="BS610" i="3"/>
  <c r="BS611" i="3"/>
  <c r="BS612" i="3"/>
  <c r="BS613" i="3"/>
  <c r="BS614" i="3"/>
  <c r="BS615" i="3"/>
  <c r="BS616" i="3"/>
  <c r="BS617" i="3"/>
  <c r="BS618" i="3"/>
  <c r="BS619" i="3"/>
  <c r="BS620" i="3"/>
  <c r="BS621" i="3"/>
  <c r="BS622" i="3"/>
  <c r="BS623" i="3"/>
  <c r="BS624" i="3"/>
  <c r="BS625" i="3"/>
  <c r="BS626" i="3"/>
  <c r="BS627" i="3"/>
  <c r="BS628" i="3"/>
  <c r="BS629" i="3"/>
  <c r="BS630" i="3"/>
  <c r="BS631" i="3"/>
  <c r="BS632" i="3"/>
  <c r="BS633" i="3"/>
  <c r="BS634" i="3"/>
  <c r="BS635" i="3"/>
  <c r="BS636" i="3"/>
  <c r="BS637" i="3"/>
  <c r="BS638" i="3"/>
  <c r="BS639" i="3"/>
  <c r="BS640" i="3"/>
  <c r="BS641" i="3"/>
  <c r="BS642" i="3"/>
  <c r="BS643" i="3"/>
  <c r="BS644" i="3"/>
  <c r="BS645" i="3"/>
  <c r="BS646" i="3"/>
  <c r="BS647" i="3"/>
  <c r="BS648" i="3"/>
  <c r="BS649" i="3"/>
  <c r="BS650" i="3"/>
  <c r="BS651" i="3"/>
  <c r="BS652" i="3"/>
  <c r="BS653" i="3"/>
  <c r="BS654" i="3"/>
  <c r="BS655" i="3"/>
  <c r="BS656" i="3"/>
  <c r="BS657" i="3"/>
  <c r="BS658" i="3"/>
  <c r="BS659" i="3"/>
  <c r="BS660" i="3"/>
  <c r="BS661" i="3"/>
  <c r="BS662" i="3"/>
  <c r="BS663" i="3"/>
  <c r="BS664" i="3"/>
  <c r="BS665" i="3"/>
  <c r="BS666" i="3"/>
  <c r="BS667" i="3"/>
  <c r="BS668" i="3"/>
  <c r="BS669" i="3"/>
  <c r="BS670" i="3"/>
  <c r="BS671" i="3"/>
  <c r="BS672" i="3"/>
  <c r="BS673" i="3"/>
  <c r="BS674" i="3"/>
  <c r="BS675" i="3"/>
  <c r="BS676" i="3"/>
  <c r="BS677" i="3"/>
  <c r="BS678" i="3"/>
  <c r="BS679" i="3"/>
  <c r="BS680" i="3"/>
  <c r="BS681" i="3"/>
  <c r="BS682" i="3"/>
  <c r="BS683" i="3"/>
  <c r="BS684" i="3"/>
  <c r="BS685" i="3"/>
  <c r="BS686" i="3"/>
  <c r="BS687" i="3"/>
  <c r="BS688" i="3"/>
  <c r="BS689" i="3"/>
  <c r="BS690" i="3"/>
  <c r="BS691" i="3"/>
  <c r="BS692" i="3"/>
  <c r="BS693" i="3"/>
  <c r="BS694" i="3"/>
  <c r="BS695" i="3"/>
  <c r="BS696" i="3"/>
  <c r="BS697" i="3"/>
  <c r="BS698" i="3"/>
  <c r="BS699" i="3"/>
  <c r="BS700" i="3"/>
  <c r="BS701" i="3"/>
  <c r="BS702" i="3"/>
  <c r="BS703" i="3"/>
  <c r="BS704" i="3"/>
  <c r="BS705" i="3"/>
  <c r="BS706" i="3"/>
  <c r="BS707" i="3"/>
  <c r="BS708" i="3"/>
  <c r="BS709" i="3"/>
  <c r="BS710" i="3"/>
  <c r="BS711" i="3"/>
  <c r="BS712" i="3"/>
  <c r="BS713" i="3"/>
  <c r="BS714" i="3"/>
  <c r="BS715" i="3"/>
  <c r="BS716" i="3"/>
  <c r="BS717" i="3"/>
  <c r="BS718" i="3"/>
  <c r="BS719" i="3"/>
  <c r="BS720" i="3"/>
  <c r="BS721" i="3"/>
  <c r="BS722" i="3"/>
  <c r="BS723" i="3"/>
  <c r="BS724" i="3"/>
  <c r="BS725" i="3"/>
  <c r="BS726" i="3"/>
  <c r="BS727" i="3"/>
  <c r="BS728" i="3"/>
  <c r="BS729" i="3"/>
  <c r="BS730" i="3"/>
  <c r="BS731" i="3"/>
  <c r="BS732" i="3"/>
  <c r="BS733" i="3"/>
  <c r="BS734" i="3"/>
  <c r="BS735" i="3"/>
  <c r="BS736" i="3"/>
  <c r="BS737" i="3"/>
  <c r="BS738" i="3"/>
  <c r="BS739" i="3"/>
  <c r="BS740" i="3"/>
  <c r="BS741" i="3"/>
  <c r="BS742" i="3"/>
  <c r="BS743" i="3"/>
  <c r="BS744" i="3"/>
  <c r="BS745" i="3"/>
  <c r="BS746" i="3"/>
  <c r="BS747" i="3"/>
  <c r="BS748" i="3"/>
  <c r="BS749" i="3"/>
  <c r="BS750" i="3"/>
  <c r="BS751" i="3"/>
  <c r="BS752" i="3"/>
  <c r="BS753" i="3"/>
  <c r="BS754" i="3"/>
  <c r="BS755" i="3"/>
  <c r="BS756" i="3"/>
  <c r="BS757" i="3"/>
  <c r="BS758" i="3"/>
  <c r="BS759" i="3"/>
  <c r="BS760" i="3"/>
  <c r="BS761" i="3"/>
  <c r="BS762" i="3"/>
  <c r="BS763" i="3"/>
  <c r="BS764" i="3"/>
  <c r="BS765" i="3"/>
  <c r="BS766" i="3"/>
  <c r="BS767" i="3"/>
  <c r="BS768" i="3"/>
  <c r="BS769" i="3"/>
  <c r="BS770" i="3"/>
  <c r="BS771" i="3"/>
  <c r="BS772" i="3"/>
  <c r="BS773" i="3"/>
  <c r="BS774" i="3"/>
  <c r="BS775" i="3"/>
  <c r="BS776" i="3"/>
  <c r="BS777" i="3"/>
  <c r="BS778" i="3"/>
  <c r="BS779" i="3"/>
  <c r="BS780" i="3"/>
  <c r="BS781" i="3"/>
  <c r="BS782" i="3"/>
  <c r="BS783" i="3"/>
  <c r="BS784" i="3"/>
  <c r="BS785" i="3"/>
  <c r="BS786" i="3"/>
  <c r="BS787" i="3"/>
  <c r="BS788" i="3"/>
  <c r="BS789" i="3"/>
  <c r="BS790" i="3"/>
  <c r="BS791" i="3"/>
  <c r="BS792" i="3"/>
  <c r="BS793" i="3"/>
  <c r="BS794" i="3"/>
  <c r="BS795" i="3"/>
  <c r="BS796" i="3"/>
  <c r="BS797" i="3"/>
  <c r="BS798" i="3"/>
  <c r="BS799" i="3"/>
  <c r="BS800" i="3"/>
  <c r="BS801" i="3"/>
  <c r="BS802" i="3"/>
  <c r="BS803" i="3"/>
  <c r="BS804" i="3"/>
  <c r="BS805" i="3"/>
  <c r="BS806" i="3"/>
  <c r="BS807" i="3"/>
  <c r="BS808" i="3"/>
  <c r="BS809" i="3"/>
  <c r="BS810" i="3"/>
  <c r="BS811" i="3"/>
  <c r="BS812" i="3"/>
  <c r="BS813" i="3"/>
  <c r="BS814" i="3"/>
  <c r="BS815" i="3"/>
  <c r="BS816" i="3"/>
  <c r="BS817" i="3"/>
  <c r="BS818" i="3"/>
  <c r="BS819" i="3"/>
  <c r="BS820" i="3"/>
  <c r="BS821" i="3"/>
  <c r="BS822" i="3"/>
  <c r="BS823" i="3"/>
  <c r="BS824" i="3"/>
  <c r="BS825" i="3"/>
  <c r="BS826" i="3"/>
  <c r="BS827" i="3"/>
  <c r="BS828" i="3"/>
  <c r="BS829" i="3"/>
  <c r="BS830" i="3"/>
  <c r="BS831" i="3"/>
  <c r="BS832" i="3"/>
  <c r="BS833" i="3"/>
  <c r="BS834" i="3"/>
  <c r="BS835" i="3"/>
  <c r="BS836" i="3"/>
  <c r="BS837" i="3"/>
  <c r="BS838" i="3"/>
  <c r="BS839" i="3"/>
  <c r="BS840" i="3"/>
  <c r="BS841" i="3"/>
  <c r="BS842" i="3"/>
  <c r="BS843" i="3"/>
  <c r="BS844" i="3"/>
  <c r="BS845" i="3"/>
  <c r="BS846" i="3"/>
  <c r="BS847" i="3"/>
  <c r="BS848" i="3"/>
  <c r="BS849" i="3"/>
  <c r="BS850" i="3"/>
  <c r="BS851" i="3"/>
  <c r="BS852" i="3"/>
  <c r="BS853" i="3"/>
  <c r="BS854" i="3"/>
  <c r="BS855" i="3"/>
  <c r="BS856" i="3"/>
  <c r="BS857" i="3"/>
  <c r="BS858" i="3"/>
  <c r="BS859" i="3"/>
  <c r="BS860" i="3"/>
  <c r="BS861" i="3"/>
  <c r="BS862" i="3"/>
  <c r="BS863" i="3"/>
  <c r="BS864" i="3"/>
  <c r="BS865" i="3"/>
  <c r="BS866" i="3"/>
  <c r="BS867" i="3"/>
  <c r="BS868" i="3"/>
  <c r="BS869" i="3"/>
  <c r="BS870" i="3"/>
  <c r="BS871" i="3"/>
  <c r="BS872" i="3"/>
  <c r="BS873" i="3"/>
  <c r="BS874" i="3"/>
  <c r="BS875" i="3"/>
  <c r="BS876" i="3"/>
  <c r="BS877" i="3"/>
  <c r="BS878" i="3"/>
  <c r="BS879" i="3"/>
  <c r="BS880" i="3"/>
  <c r="BS881" i="3"/>
  <c r="BS882" i="3"/>
  <c r="BS883" i="3"/>
  <c r="BS884" i="3"/>
  <c r="BS885" i="3"/>
  <c r="BS886" i="3"/>
  <c r="BS887" i="3"/>
  <c r="BS888" i="3"/>
  <c r="BS889" i="3"/>
  <c r="BS890" i="3"/>
  <c r="BS891" i="3"/>
  <c r="BS892" i="3"/>
  <c r="BS893" i="3"/>
  <c r="BS894" i="3"/>
  <c r="BS895" i="3"/>
  <c r="BS896" i="3"/>
  <c r="BS897" i="3"/>
  <c r="BS898" i="3"/>
  <c r="BS899" i="3"/>
  <c r="BS900" i="3"/>
  <c r="BS901" i="3"/>
  <c r="BS902" i="3"/>
  <c r="BS903" i="3"/>
  <c r="BS904" i="3"/>
  <c r="BS905" i="3"/>
  <c r="BS906" i="3"/>
  <c r="BS907" i="3"/>
  <c r="BS908" i="3"/>
  <c r="BS909" i="3"/>
  <c r="BS910" i="3"/>
  <c r="BS911" i="3"/>
  <c r="BS912" i="3"/>
  <c r="BS913" i="3"/>
  <c r="BS914" i="3"/>
  <c r="BS915" i="3"/>
  <c r="BS916" i="3"/>
  <c r="BS917" i="3"/>
  <c r="BS918" i="3"/>
  <c r="BS919" i="3"/>
  <c r="BS920" i="3"/>
  <c r="BS921" i="3"/>
  <c r="BS922" i="3"/>
  <c r="BS923" i="3"/>
  <c r="BS924" i="3"/>
  <c r="BS925" i="3"/>
  <c r="BS926" i="3"/>
  <c r="BS927" i="3"/>
  <c r="BS928" i="3"/>
  <c r="BS929" i="3"/>
  <c r="BS930" i="3"/>
  <c r="BS931" i="3"/>
  <c r="BS932" i="3"/>
  <c r="BS933" i="3"/>
  <c r="BS934" i="3"/>
  <c r="BS935" i="3"/>
  <c r="BS936" i="3"/>
  <c r="BS937" i="3"/>
  <c r="BS938" i="3"/>
  <c r="BS939" i="3"/>
  <c r="BS940" i="3"/>
  <c r="BS941" i="3"/>
  <c r="BS942" i="3"/>
  <c r="BS943" i="3"/>
  <c r="BS944" i="3"/>
  <c r="BS945" i="3"/>
  <c r="BS946" i="3"/>
  <c r="BS947" i="3"/>
  <c r="BS948" i="3"/>
  <c r="BS949" i="3"/>
  <c r="BS950" i="3"/>
  <c r="BS951" i="3"/>
  <c r="BS952" i="3"/>
  <c r="BS953" i="3"/>
  <c r="BS954" i="3"/>
  <c r="BS955" i="3"/>
  <c r="BS956" i="3"/>
  <c r="BS957" i="3"/>
  <c r="BS958" i="3"/>
  <c r="BS959" i="3"/>
  <c r="BS960" i="3"/>
  <c r="BS961" i="3"/>
  <c r="BS962" i="3"/>
  <c r="BS963" i="3"/>
  <c r="BS964" i="3"/>
  <c r="BS965" i="3"/>
  <c r="BS966" i="3"/>
  <c r="BS967" i="3"/>
  <c r="BS968" i="3"/>
  <c r="BS969" i="3"/>
  <c r="BS970" i="3"/>
  <c r="BS971" i="3"/>
  <c r="BS972" i="3"/>
  <c r="BS973" i="3"/>
  <c r="BS974" i="3"/>
  <c r="BS975" i="3"/>
  <c r="BS976" i="3"/>
  <c r="BS977" i="3"/>
  <c r="BS978" i="3"/>
  <c r="BS979" i="3"/>
  <c r="BS980" i="3"/>
  <c r="BS981" i="3"/>
  <c r="BS982" i="3"/>
  <c r="BS983" i="3"/>
  <c r="BS984" i="3"/>
  <c r="BS985" i="3"/>
  <c r="BS986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S1002" i="3"/>
  <c r="BS1003" i="3"/>
  <c r="BS1004" i="3"/>
  <c r="BS1005" i="3"/>
  <c r="BS1006" i="3"/>
  <c r="BS1007" i="3"/>
  <c r="BS1008" i="3"/>
  <c r="BS1009" i="3"/>
  <c r="BS1010" i="3"/>
  <c r="BS1011" i="3"/>
  <c r="BS1012" i="3"/>
  <c r="BS1013" i="3"/>
  <c r="BS1014" i="3"/>
  <c r="BS1015" i="3"/>
  <c r="BS1016" i="3"/>
  <c r="BS1017" i="3"/>
  <c r="BS1018" i="3"/>
  <c r="BS1019" i="3"/>
  <c r="BS1020" i="3"/>
  <c r="BS1021" i="3"/>
  <c r="BS1022" i="3"/>
  <c r="BS1023" i="3"/>
  <c r="BS1024" i="3"/>
  <c r="BS1025" i="3"/>
  <c r="BS1026" i="3"/>
  <c r="BS1027" i="3"/>
  <c r="BS1028" i="3"/>
  <c r="BS1029" i="3"/>
  <c r="BS1030" i="3"/>
  <c r="BS1031" i="3"/>
  <c r="BS1032" i="3"/>
  <c r="BS1033" i="3"/>
  <c r="BS1034" i="3"/>
  <c r="BS1035" i="3"/>
  <c r="BS1036" i="3"/>
  <c r="BS1037" i="3"/>
  <c r="BS1038" i="3"/>
  <c r="BS1039" i="3"/>
  <c r="BS1040" i="3"/>
  <c r="BS1041" i="3"/>
  <c r="BS1042" i="3"/>
  <c r="BS1043" i="3"/>
  <c r="BS1044" i="3"/>
  <c r="BS1045" i="3"/>
  <c r="BS1046" i="3"/>
  <c r="BS1047" i="3"/>
  <c r="BS1048" i="3"/>
  <c r="BS1049" i="3"/>
  <c r="BS1050" i="3"/>
  <c r="BS1051" i="3"/>
  <c r="BS1052" i="3"/>
  <c r="BS1053" i="3"/>
  <c r="BS1054" i="3"/>
  <c r="BS1055" i="3"/>
  <c r="BS1056" i="3"/>
  <c r="BS1057" i="3"/>
  <c r="BS1058" i="3"/>
  <c r="BS1059" i="3"/>
  <c r="BS1060" i="3"/>
  <c r="BS1061" i="3"/>
  <c r="BS1062" i="3"/>
  <c r="BS1063" i="3"/>
  <c r="BS1064" i="3"/>
  <c r="BS1065" i="3"/>
  <c r="BS1066" i="3"/>
  <c r="BS1067" i="3"/>
  <c r="BS1068" i="3"/>
  <c r="BS1069" i="3"/>
  <c r="BS1070" i="3"/>
  <c r="BS1071" i="3"/>
  <c r="BS1072" i="3"/>
  <c r="BS1073" i="3"/>
  <c r="BS1074" i="3"/>
  <c r="BS1075" i="3"/>
  <c r="BS1076" i="3"/>
  <c r="BS1077" i="3"/>
  <c r="BS1078" i="3"/>
  <c r="BS1079" i="3"/>
  <c r="BS1080" i="3"/>
  <c r="BS1081" i="3"/>
  <c r="BS1082" i="3"/>
  <c r="BS1083" i="3"/>
  <c r="BS1084" i="3"/>
  <c r="BS1085" i="3"/>
  <c r="BS1086" i="3"/>
  <c r="BS1087" i="3"/>
  <c r="BS1088" i="3"/>
  <c r="BS1089" i="3"/>
  <c r="BS1090" i="3"/>
  <c r="BS1091" i="3"/>
  <c r="BS1092" i="3"/>
  <c r="BS1093" i="3"/>
  <c r="BS1094" i="3"/>
  <c r="BS1095" i="3"/>
  <c r="BS1096" i="3"/>
  <c r="BS1097" i="3"/>
  <c r="BS1098" i="3"/>
  <c r="BS1099" i="3"/>
  <c r="BS1100" i="3"/>
  <c r="BS1101" i="3"/>
  <c r="BS1102" i="3"/>
  <c r="BS1103" i="3"/>
  <c r="BS1104" i="3"/>
  <c r="BS1105" i="3"/>
  <c r="BS1106" i="3"/>
  <c r="BS1107" i="3"/>
  <c r="BS1108" i="3"/>
  <c r="BS1109" i="3"/>
  <c r="BS1110" i="3"/>
  <c r="BS1111" i="3"/>
  <c r="BS1112" i="3"/>
  <c r="BS1113" i="3"/>
  <c r="BS1114" i="3"/>
  <c r="BS1115" i="3"/>
  <c r="BS1116" i="3"/>
  <c r="BS1117" i="3"/>
  <c r="BS1118" i="3"/>
  <c r="BS1119" i="3"/>
  <c r="BS1120" i="3"/>
  <c r="BS1121" i="3"/>
  <c r="BS1122" i="3"/>
  <c r="BS1123" i="3"/>
  <c r="BS1124" i="3"/>
  <c r="BS1125" i="3"/>
  <c r="BS1126" i="3"/>
  <c r="BS1127" i="3"/>
  <c r="L4" i="20"/>
  <c r="L5" i="20"/>
  <c r="Q10" i="13" s="1"/>
  <c r="L6" i="20"/>
  <c r="Q41" i="13" s="1"/>
  <c r="L7" i="20"/>
  <c r="L8" i="20"/>
  <c r="Q35" i="13" s="1"/>
  <c r="L9" i="20"/>
  <c r="L10" i="20"/>
  <c r="L11" i="20"/>
  <c r="Q85" i="13" s="1"/>
  <c r="L12" i="20"/>
  <c r="Q88" i="13" s="1"/>
  <c r="L13" i="20"/>
  <c r="L14" i="20"/>
  <c r="L15" i="20"/>
  <c r="L16" i="20"/>
  <c r="L17" i="20"/>
  <c r="L18" i="20"/>
  <c r="L19" i="20"/>
  <c r="L20" i="20"/>
  <c r="L21" i="20"/>
  <c r="L3" i="20"/>
  <c r="L22" i="20" s="1"/>
  <c r="AI78" i="14" l="1"/>
  <c r="AH78" i="14"/>
  <c r="AJ74" i="14"/>
  <c r="AJ75" i="14"/>
  <c r="AJ76" i="14"/>
  <c r="AJ77" i="14"/>
  <c r="AJ572" i="12"/>
  <c r="AJ573" i="12"/>
  <c r="AJ574" i="12"/>
  <c r="AJ575" i="12"/>
  <c r="AJ576" i="12"/>
  <c r="AJ577" i="12"/>
  <c r="AJ578" i="12"/>
  <c r="AJ579" i="12"/>
  <c r="AJ580" i="12"/>
  <c r="AJ581" i="12"/>
  <c r="AJ582" i="12"/>
  <c r="AJ583" i="12"/>
  <c r="AJ584" i="12"/>
  <c r="AJ585" i="12"/>
  <c r="AJ586" i="12"/>
  <c r="AJ587" i="12"/>
  <c r="AJ588" i="12"/>
  <c r="AJ589" i="12"/>
  <c r="AJ590" i="12"/>
  <c r="AJ591" i="12"/>
  <c r="AJ592" i="12"/>
  <c r="AJ593" i="12"/>
  <c r="AJ594" i="12"/>
  <c r="AJ595" i="12"/>
  <c r="AJ596" i="12"/>
  <c r="AJ597" i="12"/>
  <c r="AJ598" i="12"/>
  <c r="AJ599" i="12"/>
  <c r="AJ600" i="12"/>
  <c r="AJ601" i="12"/>
  <c r="AJ602" i="12"/>
  <c r="AJ603" i="12"/>
  <c r="AJ604" i="12"/>
  <c r="AJ605" i="12"/>
  <c r="AJ606" i="12"/>
  <c r="AJ607" i="12"/>
  <c r="AJ608" i="12"/>
  <c r="AI609" i="12"/>
  <c r="AH609" i="12"/>
  <c r="AS105" i="4"/>
  <c r="AS106" i="4"/>
  <c r="AS107" i="4"/>
  <c r="AS108" i="4"/>
  <c r="AR109" i="4"/>
  <c r="AQ109" i="4"/>
  <c r="BQ71" i="2" l="1"/>
  <c r="BQ72" i="2"/>
  <c r="L13" i="19" l="1"/>
  <c r="L12" i="19"/>
  <c r="L11" i="19"/>
  <c r="L10" i="19"/>
  <c r="L9" i="19"/>
  <c r="L8" i="19"/>
  <c r="L7" i="19"/>
  <c r="L6" i="19"/>
  <c r="L5" i="19"/>
  <c r="L4" i="19"/>
  <c r="L3" i="19"/>
  <c r="BC3" i="5"/>
  <c r="BC2391" i="5" s="1"/>
  <c r="L5" i="21"/>
  <c r="L4" i="21"/>
  <c r="L3" i="21"/>
  <c r="AI9" i="17"/>
  <c r="AH9" i="17"/>
  <c r="AJ8" i="17"/>
  <c r="AJ7" i="17"/>
  <c r="AJ6" i="17"/>
  <c r="AJ5" i="17"/>
  <c r="AJ4" i="17"/>
  <c r="AJ3" i="17"/>
  <c r="AJ9" i="17" s="1"/>
  <c r="AI19" i="18"/>
  <c r="AH19" i="18"/>
  <c r="AJ18" i="18"/>
  <c r="AJ17" i="18"/>
  <c r="AJ16" i="18"/>
  <c r="AJ15" i="18"/>
  <c r="AJ14" i="18"/>
  <c r="AJ13" i="18"/>
  <c r="AJ12" i="18"/>
  <c r="AJ11" i="18"/>
  <c r="AJ10" i="18"/>
  <c r="AJ9" i="18"/>
  <c r="AJ8" i="18"/>
  <c r="AJ7" i="18"/>
  <c r="AJ6" i="18"/>
  <c r="AJ5" i="18"/>
  <c r="AJ4" i="18"/>
  <c r="AJ3" i="18"/>
  <c r="AI7" i="15"/>
  <c r="AH7" i="15"/>
  <c r="AJ6" i="15"/>
  <c r="AJ5" i="15"/>
  <c r="AJ4" i="15"/>
  <c r="AJ3" i="15"/>
  <c r="AJ7" i="15" s="1"/>
  <c r="AI9" i="16"/>
  <c r="AH9" i="16"/>
  <c r="AJ8" i="16"/>
  <c r="AJ7" i="16"/>
  <c r="AJ6" i="16"/>
  <c r="AJ5" i="16"/>
  <c r="AJ4" i="16"/>
  <c r="AJ3" i="16"/>
  <c r="AJ9" i="16" s="1"/>
  <c r="AO19" i="10"/>
  <c r="AN19" i="10"/>
  <c r="AP18" i="10"/>
  <c r="AP17" i="10"/>
  <c r="AP16" i="10"/>
  <c r="AP15" i="10"/>
  <c r="AP14" i="10"/>
  <c r="AP13" i="10"/>
  <c r="AP12" i="10"/>
  <c r="AP11" i="10"/>
  <c r="AP10" i="10"/>
  <c r="AP9" i="10"/>
  <c r="AP8" i="10"/>
  <c r="AP7" i="10"/>
  <c r="AP6" i="10"/>
  <c r="AP5" i="10"/>
  <c r="AP4" i="10"/>
  <c r="AP3" i="10"/>
  <c r="AJ73" i="14"/>
  <c r="AJ72" i="14"/>
  <c r="AJ71" i="14"/>
  <c r="AJ70" i="14"/>
  <c r="AJ69" i="14"/>
  <c r="AJ68" i="14"/>
  <c r="K20" i="13" s="1"/>
  <c r="AJ67" i="14"/>
  <c r="AJ66" i="14"/>
  <c r="AJ65" i="14"/>
  <c r="AJ64" i="14"/>
  <c r="AJ63" i="14"/>
  <c r="K33" i="13" s="1"/>
  <c r="AJ62" i="14"/>
  <c r="AJ61" i="14"/>
  <c r="K45" i="13" s="1"/>
  <c r="AJ60" i="14"/>
  <c r="K54" i="13" s="1"/>
  <c r="AJ59" i="14"/>
  <c r="AJ58" i="14"/>
  <c r="K24" i="13" s="1"/>
  <c r="AJ57" i="14"/>
  <c r="K16" i="13" s="1"/>
  <c r="AJ56" i="14"/>
  <c r="AJ55" i="14"/>
  <c r="AJ54" i="14"/>
  <c r="AJ53" i="14"/>
  <c r="AJ52" i="14"/>
  <c r="AJ51" i="14"/>
  <c r="AJ50" i="14"/>
  <c r="AJ49" i="14"/>
  <c r="AJ48" i="14"/>
  <c r="K72" i="13" s="1"/>
  <c r="AJ47" i="14"/>
  <c r="K88" i="13" s="1"/>
  <c r="AJ46" i="14"/>
  <c r="AJ45" i="14"/>
  <c r="AJ44" i="14"/>
  <c r="K98" i="13" s="1"/>
  <c r="AJ43" i="14"/>
  <c r="AJ42" i="14"/>
  <c r="AJ41" i="14"/>
  <c r="AJ40" i="14"/>
  <c r="AJ39" i="14"/>
  <c r="AJ38" i="14"/>
  <c r="AJ37" i="14"/>
  <c r="AJ36" i="14"/>
  <c r="AJ35" i="14"/>
  <c r="AJ34" i="14"/>
  <c r="K64" i="13" s="1"/>
  <c r="AJ33" i="14"/>
  <c r="K53" i="13" s="1"/>
  <c r="AJ32" i="14"/>
  <c r="K37" i="13" s="1"/>
  <c r="AJ31" i="14"/>
  <c r="K26" i="13" s="1"/>
  <c r="AJ30" i="14"/>
  <c r="AJ29" i="14"/>
  <c r="K66" i="13" s="1"/>
  <c r="AJ28" i="14"/>
  <c r="AJ27" i="14"/>
  <c r="AJ26" i="14"/>
  <c r="AJ25" i="14"/>
  <c r="K29" i="13" s="1"/>
  <c r="AJ24" i="14"/>
  <c r="K47" i="13" s="1"/>
  <c r="AJ23" i="14"/>
  <c r="AJ22" i="14"/>
  <c r="AJ21" i="14"/>
  <c r="K59" i="13" s="1"/>
  <c r="AJ20" i="14"/>
  <c r="AJ19" i="14"/>
  <c r="AJ18" i="14"/>
  <c r="K23" i="13" s="1"/>
  <c r="AJ17" i="14"/>
  <c r="AJ16" i="14"/>
  <c r="AJ15" i="14"/>
  <c r="AJ14" i="14"/>
  <c r="AJ13" i="14"/>
  <c r="AJ12" i="14"/>
  <c r="K41" i="13" s="1"/>
  <c r="AJ11" i="14"/>
  <c r="AJ10" i="14"/>
  <c r="AJ9" i="14"/>
  <c r="AJ8" i="14"/>
  <c r="AJ7" i="14"/>
  <c r="AJ6" i="14"/>
  <c r="AJ5" i="14"/>
  <c r="K65" i="13" s="1"/>
  <c r="AJ4" i="14"/>
  <c r="K10" i="13" s="1"/>
  <c r="AJ3" i="14"/>
  <c r="AJ571" i="12"/>
  <c r="AJ570" i="12"/>
  <c r="AJ569" i="12"/>
  <c r="AJ568" i="12"/>
  <c r="AJ567" i="12"/>
  <c r="AJ566" i="12"/>
  <c r="AJ565" i="12"/>
  <c r="AJ564" i="12"/>
  <c r="AJ563" i="12"/>
  <c r="AJ562" i="12"/>
  <c r="AJ561" i="12"/>
  <c r="AJ560" i="12"/>
  <c r="AJ559" i="12"/>
  <c r="AJ558" i="12"/>
  <c r="AJ557" i="12"/>
  <c r="AJ556" i="12"/>
  <c r="AJ555" i="12"/>
  <c r="AJ554" i="12"/>
  <c r="AJ553" i="12"/>
  <c r="AJ552" i="12"/>
  <c r="AJ551" i="12"/>
  <c r="AJ550" i="12"/>
  <c r="AJ549" i="12"/>
  <c r="AJ548" i="12"/>
  <c r="AJ547" i="12"/>
  <c r="AJ546" i="12"/>
  <c r="AJ545" i="12"/>
  <c r="AJ544" i="12"/>
  <c r="AJ543" i="12"/>
  <c r="AJ542" i="12"/>
  <c r="AJ541" i="12"/>
  <c r="AJ540" i="12"/>
  <c r="AJ539" i="12"/>
  <c r="AJ538" i="12"/>
  <c r="AJ537" i="12"/>
  <c r="AJ536" i="12"/>
  <c r="AJ535" i="12"/>
  <c r="AJ534" i="12"/>
  <c r="AJ533" i="12"/>
  <c r="AJ532" i="12"/>
  <c r="AJ531" i="12"/>
  <c r="AJ530" i="12"/>
  <c r="AJ529" i="12"/>
  <c r="AJ528" i="12"/>
  <c r="AJ527" i="12"/>
  <c r="AJ526" i="12"/>
  <c r="AJ525" i="12"/>
  <c r="AJ524" i="12"/>
  <c r="AJ523" i="12"/>
  <c r="AJ522" i="12"/>
  <c r="AJ521" i="12"/>
  <c r="AJ520" i="12"/>
  <c r="AJ519" i="12"/>
  <c r="AJ518" i="12"/>
  <c r="AJ517" i="12"/>
  <c r="AJ516" i="12"/>
  <c r="AJ515" i="12"/>
  <c r="AJ514" i="12"/>
  <c r="AJ513" i="12"/>
  <c r="AJ512" i="12"/>
  <c r="AJ511" i="12"/>
  <c r="AJ510" i="12"/>
  <c r="AJ509" i="12"/>
  <c r="AJ508" i="12"/>
  <c r="AJ507" i="12"/>
  <c r="AJ506" i="12"/>
  <c r="AJ505" i="12"/>
  <c r="AJ504" i="12"/>
  <c r="AJ503" i="12"/>
  <c r="AJ502" i="12"/>
  <c r="AJ501" i="12"/>
  <c r="AJ500" i="12"/>
  <c r="AJ499" i="12"/>
  <c r="AJ498" i="12"/>
  <c r="AJ497" i="12"/>
  <c r="AJ496" i="12"/>
  <c r="AJ495" i="12"/>
  <c r="AJ494" i="12"/>
  <c r="AJ493" i="12"/>
  <c r="AJ492" i="12"/>
  <c r="AJ491" i="12"/>
  <c r="AJ490" i="12"/>
  <c r="AJ489" i="12"/>
  <c r="AJ488" i="12"/>
  <c r="AJ487" i="12"/>
  <c r="AJ486" i="12"/>
  <c r="AJ485" i="12"/>
  <c r="AJ484" i="12"/>
  <c r="AJ483" i="12"/>
  <c r="AJ482" i="12"/>
  <c r="AJ481" i="12"/>
  <c r="AJ480" i="12"/>
  <c r="AJ479" i="12"/>
  <c r="AJ478" i="12"/>
  <c r="AJ477" i="12"/>
  <c r="AJ476" i="12"/>
  <c r="AJ475" i="12"/>
  <c r="AJ474" i="12"/>
  <c r="AJ473" i="12"/>
  <c r="AJ472" i="12"/>
  <c r="AJ471" i="12"/>
  <c r="AJ470" i="12"/>
  <c r="AJ469" i="12"/>
  <c r="AJ468" i="12"/>
  <c r="AJ467" i="12"/>
  <c r="AJ466" i="12"/>
  <c r="AJ465" i="12"/>
  <c r="AJ464" i="12"/>
  <c r="AJ463" i="12"/>
  <c r="AJ462" i="12"/>
  <c r="AJ461" i="12"/>
  <c r="AJ460" i="12"/>
  <c r="AJ459" i="12"/>
  <c r="AJ458" i="12"/>
  <c r="AJ457" i="12"/>
  <c r="AJ456" i="12"/>
  <c r="AJ455" i="12"/>
  <c r="AJ454" i="12"/>
  <c r="AJ453" i="12"/>
  <c r="AJ452" i="12"/>
  <c r="AJ451" i="12"/>
  <c r="AJ450" i="12"/>
  <c r="AJ449" i="12"/>
  <c r="AJ448" i="12"/>
  <c r="AJ447" i="12"/>
  <c r="AJ446" i="12"/>
  <c r="AJ445" i="12"/>
  <c r="AJ444" i="12"/>
  <c r="AJ443" i="12"/>
  <c r="AJ442" i="12"/>
  <c r="AJ441" i="12"/>
  <c r="AJ440" i="12"/>
  <c r="AJ439" i="12"/>
  <c r="AJ438" i="12"/>
  <c r="AJ437" i="12"/>
  <c r="AJ436" i="12"/>
  <c r="AJ435" i="12"/>
  <c r="AJ434" i="12"/>
  <c r="AJ433" i="12"/>
  <c r="AJ432" i="12"/>
  <c r="AJ431" i="12"/>
  <c r="AJ430" i="12"/>
  <c r="AJ429" i="12"/>
  <c r="AJ428" i="12"/>
  <c r="AJ427" i="12"/>
  <c r="AJ426" i="12"/>
  <c r="AJ425" i="12"/>
  <c r="AJ424" i="12"/>
  <c r="AJ423" i="12"/>
  <c r="AJ422" i="12"/>
  <c r="AJ421" i="12"/>
  <c r="AJ420" i="12"/>
  <c r="AJ419" i="12"/>
  <c r="AJ418" i="12"/>
  <c r="AJ417" i="12"/>
  <c r="AJ416" i="12"/>
  <c r="AJ415" i="12"/>
  <c r="AJ414" i="12"/>
  <c r="AJ413" i="12"/>
  <c r="AJ412" i="12"/>
  <c r="AJ411" i="12"/>
  <c r="AJ410" i="12"/>
  <c r="AJ409" i="12"/>
  <c r="AJ408" i="12"/>
  <c r="AJ407" i="12"/>
  <c r="AJ406" i="12"/>
  <c r="AJ405" i="12"/>
  <c r="AJ404" i="12"/>
  <c r="AJ403" i="12"/>
  <c r="AJ402" i="12"/>
  <c r="AJ401" i="12"/>
  <c r="AJ400" i="12"/>
  <c r="AJ399" i="12"/>
  <c r="AJ398" i="12"/>
  <c r="AJ397" i="12"/>
  <c r="AJ396" i="12"/>
  <c r="AJ395" i="12"/>
  <c r="AJ394" i="12"/>
  <c r="AJ393" i="12"/>
  <c r="AJ392" i="12"/>
  <c r="AJ391" i="12"/>
  <c r="AJ390" i="12"/>
  <c r="AJ389" i="12"/>
  <c r="AJ388" i="12"/>
  <c r="AJ387" i="12"/>
  <c r="AJ386" i="12"/>
  <c r="AJ385" i="12"/>
  <c r="AJ384" i="12"/>
  <c r="AJ383" i="12"/>
  <c r="AJ382" i="12"/>
  <c r="AJ381" i="12"/>
  <c r="AJ380" i="12"/>
  <c r="AJ379" i="12"/>
  <c r="AJ378" i="12"/>
  <c r="AJ377" i="12"/>
  <c r="AJ376" i="12"/>
  <c r="AJ375" i="12"/>
  <c r="AJ374" i="12"/>
  <c r="AJ373" i="12"/>
  <c r="AJ372" i="12"/>
  <c r="AJ371" i="12"/>
  <c r="AJ370" i="12"/>
  <c r="AJ369" i="12"/>
  <c r="AJ368" i="12"/>
  <c r="AJ367" i="12"/>
  <c r="AJ366" i="12"/>
  <c r="AJ365" i="12"/>
  <c r="AJ364" i="12"/>
  <c r="AJ363" i="12"/>
  <c r="AJ362" i="12"/>
  <c r="AJ361" i="12"/>
  <c r="AJ360" i="12"/>
  <c r="AJ359" i="12"/>
  <c r="AJ358" i="12"/>
  <c r="AJ357" i="12"/>
  <c r="AJ356" i="12"/>
  <c r="AJ355" i="12"/>
  <c r="AJ354" i="12"/>
  <c r="AJ353" i="12"/>
  <c r="AJ352" i="12"/>
  <c r="AJ351" i="12"/>
  <c r="AJ350" i="12"/>
  <c r="AJ349" i="12"/>
  <c r="AJ348" i="12"/>
  <c r="AJ347" i="12"/>
  <c r="AJ346" i="12"/>
  <c r="AJ345" i="12"/>
  <c r="AJ344" i="12"/>
  <c r="AJ343" i="12"/>
  <c r="AJ342" i="12"/>
  <c r="AJ341" i="12"/>
  <c r="AJ340" i="12"/>
  <c r="AJ339" i="12"/>
  <c r="AJ338" i="12"/>
  <c r="AJ337" i="12"/>
  <c r="AJ336" i="12"/>
  <c r="AJ335" i="12"/>
  <c r="AJ334" i="12"/>
  <c r="AJ333" i="12"/>
  <c r="AJ332" i="12"/>
  <c r="AJ331" i="12"/>
  <c r="AJ330" i="12"/>
  <c r="AJ329" i="12"/>
  <c r="AJ328" i="12"/>
  <c r="AJ327" i="12"/>
  <c r="AJ326" i="12"/>
  <c r="AJ325" i="12"/>
  <c r="AJ324" i="12"/>
  <c r="AJ323" i="12"/>
  <c r="AJ322" i="12"/>
  <c r="AJ321" i="12"/>
  <c r="AJ320" i="12"/>
  <c r="AJ319" i="12"/>
  <c r="AJ318" i="12"/>
  <c r="AJ317" i="12"/>
  <c r="AJ316" i="12"/>
  <c r="AJ315" i="12"/>
  <c r="AJ314" i="12"/>
  <c r="AJ313" i="12"/>
  <c r="AJ312" i="12"/>
  <c r="AJ311" i="12"/>
  <c r="AJ310" i="12"/>
  <c r="AJ309" i="12"/>
  <c r="AJ308" i="12"/>
  <c r="AJ307" i="12"/>
  <c r="AJ306" i="12"/>
  <c r="AJ305" i="12"/>
  <c r="AJ304" i="12"/>
  <c r="AJ303" i="12"/>
  <c r="AJ302" i="12"/>
  <c r="AJ301" i="12"/>
  <c r="AJ300" i="12"/>
  <c r="AJ299" i="12"/>
  <c r="AJ298" i="12"/>
  <c r="AJ297" i="12"/>
  <c r="AJ296" i="12"/>
  <c r="AJ295" i="12"/>
  <c r="AJ294" i="12"/>
  <c r="AJ293" i="12"/>
  <c r="AJ292" i="12"/>
  <c r="AJ291" i="12"/>
  <c r="AJ290" i="12"/>
  <c r="AJ289" i="12"/>
  <c r="AJ288" i="12"/>
  <c r="AJ287" i="12"/>
  <c r="AJ286" i="12"/>
  <c r="AJ285" i="12"/>
  <c r="AJ284" i="12"/>
  <c r="AJ283" i="12"/>
  <c r="AJ282" i="12"/>
  <c r="AJ281" i="12"/>
  <c r="AJ280" i="12"/>
  <c r="AJ279" i="12"/>
  <c r="AJ278" i="12"/>
  <c r="AJ277" i="12"/>
  <c r="AJ276" i="12"/>
  <c r="AJ275" i="12"/>
  <c r="AJ274" i="12"/>
  <c r="AJ273" i="12"/>
  <c r="AJ272" i="12"/>
  <c r="AJ271" i="12"/>
  <c r="AJ270" i="12"/>
  <c r="AJ269" i="12"/>
  <c r="AJ268" i="12"/>
  <c r="AJ267" i="12"/>
  <c r="AJ266" i="12"/>
  <c r="AJ265" i="12"/>
  <c r="AJ264" i="12"/>
  <c r="AJ263" i="12"/>
  <c r="AJ262" i="12"/>
  <c r="AJ261" i="12"/>
  <c r="AJ260" i="12"/>
  <c r="AJ259" i="12"/>
  <c r="AJ258" i="12"/>
  <c r="AJ257" i="12"/>
  <c r="AJ256" i="12"/>
  <c r="AJ255" i="12"/>
  <c r="AJ254" i="12"/>
  <c r="AJ253" i="12"/>
  <c r="AJ252" i="12"/>
  <c r="AJ251" i="12"/>
  <c r="AJ250" i="12"/>
  <c r="AJ249" i="12"/>
  <c r="AJ248" i="12"/>
  <c r="AJ247" i="12"/>
  <c r="AJ246" i="12"/>
  <c r="AJ245" i="12"/>
  <c r="AJ244" i="12"/>
  <c r="AJ243" i="12"/>
  <c r="AJ242" i="12"/>
  <c r="AJ241" i="12"/>
  <c r="AJ240" i="12"/>
  <c r="AJ239" i="12"/>
  <c r="AJ238" i="12"/>
  <c r="AJ237" i="12"/>
  <c r="AJ236" i="12"/>
  <c r="AJ235" i="12"/>
  <c r="AJ234" i="12"/>
  <c r="AJ233" i="12"/>
  <c r="AJ232" i="12"/>
  <c r="AJ231" i="12"/>
  <c r="AJ230" i="12"/>
  <c r="AJ229" i="12"/>
  <c r="AJ228" i="12"/>
  <c r="AJ227" i="12"/>
  <c r="AJ226" i="12"/>
  <c r="AJ225" i="12"/>
  <c r="AJ224" i="12"/>
  <c r="AJ223" i="12"/>
  <c r="AJ222" i="12"/>
  <c r="AJ221" i="12"/>
  <c r="AJ220" i="12"/>
  <c r="AJ219" i="12"/>
  <c r="AJ218" i="12"/>
  <c r="AJ217" i="12"/>
  <c r="AJ216" i="12"/>
  <c r="AJ215" i="12"/>
  <c r="AJ214" i="12"/>
  <c r="AJ213" i="12"/>
  <c r="AJ212" i="12"/>
  <c r="AJ211" i="12"/>
  <c r="AJ210" i="12"/>
  <c r="AJ209" i="12"/>
  <c r="AJ208" i="12"/>
  <c r="AJ207" i="12"/>
  <c r="AJ206" i="12"/>
  <c r="AJ205" i="12"/>
  <c r="AJ204" i="12"/>
  <c r="AJ203" i="12"/>
  <c r="AJ202" i="12"/>
  <c r="AJ201" i="12"/>
  <c r="AJ200" i="12"/>
  <c r="AJ199" i="12"/>
  <c r="AJ198" i="12"/>
  <c r="AJ197" i="12"/>
  <c r="AJ196" i="12"/>
  <c r="AJ195" i="12"/>
  <c r="AJ194" i="12"/>
  <c r="AJ193" i="12"/>
  <c r="AJ192" i="12"/>
  <c r="AJ191" i="12"/>
  <c r="AJ190" i="12"/>
  <c r="AJ189" i="12"/>
  <c r="AJ188" i="12"/>
  <c r="AJ187" i="12"/>
  <c r="AJ186" i="12"/>
  <c r="AJ185" i="12"/>
  <c r="AJ184" i="12"/>
  <c r="AJ183" i="12"/>
  <c r="AJ182" i="12"/>
  <c r="AJ181" i="12"/>
  <c r="AJ180" i="12"/>
  <c r="AJ179" i="12"/>
  <c r="AJ178" i="12"/>
  <c r="AJ177" i="12"/>
  <c r="AJ176" i="12"/>
  <c r="AJ175" i="12"/>
  <c r="AJ174" i="12"/>
  <c r="AJ173" i="12"/>
  <c r="AJ172" i="12"/>
  <c r="AJ171" i="12"/>
  <c r="AJ170" i="12"/>
  <c r="AJ169" i="12"/>
  <c r="AJ168" i="12"/>
  <c r="AJ167" i="12"/>
  <c r="AJ166" i="12"/>
  <c r="AJ165" i="12"/>
  <c r="AJ164" i="12"/>
  <c r="AJ163" i="12"/>
  <c r="AJ162" i="12"/>
  <c r="AJ161" i="12"/>
  <c r="AJ160" i="12"/>
  <c r="AJ159" i="12"/>
  <c r="AJ158" i="12"/>
  <c r="AJ157" i="12"/>
  <c r="AJ156" i="12"/>
  <c r="AJ155" i="12"/>
  <c r="AJ154" i="12"/>
  <c r="AJ153" i="12"/>
  <c r="AJ152" i="12"/>
  <c r="AJ151" i="12"/>
  <c r="AJ150" i="12"/>
  <c r="AJ149" i="12"/>
  <c r="AJ148" i="12"/>
  <c r="AJ147" i="12"/>
  <c r="AJ146" i="12"/>
  <c r="AJ145" i="12"/>
  <c r="AJ144" i="12"/>
  <c r="AJ143" i="12"/>
  <c r="AJ142" i="12"/>
  <c r="AJ141" i="12"/>
  <c r="AJ140" i="12"/>
  <c r="AJ139" i="12"/>
  <c r="AJ138" i="12"/>
  <c r="AJ137" i="12"/>
  <c r="AJ136" i="12"/>
  <c r="AJ135" i="12"/>
  <c r="AJ134" i="12"/>
  <c r="AJ133" i="12"/>
  <c r="AJ132" i="12"/>
  <c r="AJ131" i="12"/>
  <c r="AJ130" i="12"/>
  <c r="AJ129" i="12"/>
  <c r="AJ128" i="12"/>
  <c r="AJ127" i="12"/>
  <c r="AJ126" i="12"/>
  <c r="AJ125" i="12"/>
  <c r="AJ124" i="12"/>
  <c r="AJ123" i="12"/>
  <c r="AJ122" i="12"/>
  <c r="AJ121" i="12"/>
  <c r="AJ120" i="12"/>
  <c r="AJ119" i="12"/>
  <c r="AJ118" i="12"/>
  <c r="AJ117" i="12"/>
  <c r="AJ116" i="12"/>
  <c r="AJ115" i="12"/>
  <c r="AJ114" i="12"/>
  <c r="AJ113" i="12"/>
  <c r="AJ112" i="12"/>
  <c r="AJ111" i="12"/>
  <c r="AJ110" i="12"/>
  <c r="AJ109" i="12"/>
  <c r="AJ108" i="12"/>
  <c r="AJ107" i="12"/>
  <c r="AJ106" i="12"/>
  <c r="AJ105" i="12"/>
  <c r="AJ104" i="12"/>
  <c r="AJ103" i="12"/>
  <c r="AJ102" i="12"/>
  <c r="AJ101" i="12"/>
  <c r="AJ100" i="12"/>
  <c r="AJ99" i="12"/>
  <c r="AJ98" i="12"/>
  <c r="AJ97" i="12"/>
  <c r="AJ96" i="12"/>
  <c r="AJ95" i="12"/>
  <c r="AJ94" i="12"/>
  <c r="AJ93" i="12"/>
  <c r="AJ92" i="12"/>
  <c r="AJ91" i="12"/>
  <c r="AJ90" i="12"/>
  <c r="AJ89" i="12"/>
  <c r="AJ88" i="12"/>
  <c r="AJ87" i="12"/>
  <c r="AJ86" i="12"/>
  <c r="AJ85" i="12"/>
  <c r="AJ84" i="12"/>
  <c r="AJ83" i="12"/>
  <c r="AJ82" i="12"/>
  <c r="AJ81" i="12"/>
  <c r="AJ80" i="12"/>
  <c r="AJ79" i="12"/>
  <c r="AJ78" i="12"/>
  <c r="AJ77" i="12"/>
  <c r="AJ76" i="12"/>
  <c r="AJ75" i="12"/>
  <c r="AJ74" i="12"/>
  <c r="AJ73" i="12"/>
  <c r="AJ72" i="12"/>
  <c r="AJ71" i="12"/>
  <c r="AJ70" i="12"/>
  <c r="AJ69" i="12"/>
  <c r="AJ68" i="12"/>
  <c r="AJ67" i="12"/>
  <c r="AJ66" i="12"/>
  <c r="AJ65" i="12"/>
  <c r="AJ64" i="12"/>
  <c r="AJ63" i="12"/>
  <c r="AJ62" i="12"/>
  <c r="AJ61" i="12"/>
  <c r="AJ60" i="12"/>
  <c r="AJ59" i="12"/>
  <c r="AJ58" i="12"/>
  <c r="AJ57" i="12"/>
  <c r="AJ56" i="12"/>
  <c r="AJ55" i="12"/>
  <c r="AJ54" i="12"/>
  <c r="AJ53" i="12"/>
  <c r="AJ52" i="12"/>
  <c r="AJ51" i="12"/>
  <c r="AJ50" i="12"/>
  <c r="AJ49" i="12"/>
  <c r="AJ48" i="12"/>
  <c r="AJ47" i="12"/>
  <c r="AJ46" i="12"/>
  <c r="AJ45" i="12"/>
  <c r="AJ44" i="12"/>
  <c r="AJ43" i="12"/>
  <c r="AJ42" i="12"/>
  <c r="AJ41" i="12"/>
  <c r="AJ40" i="12"/>
  <c r="AJ39" i="12"/>
  <c r="AJ38" i="12"/>
  <c r="AJ37" i="12"/>
  <c r="AJ36" i="12"/>
  <c r="AJ35" i="12"/>
  <c r="AJ34" i="12"/>
  <c r="AJ33" i="12"/>
  <c r="AJ32" i="12"/>
  <c r="AJ31" i="12"/>
  <c r="AJ30" i="12"/>
  <c r="AJ29" i="12"/>
  <c r="AJ28" i="12"/>
  <c r="AJ27" i="12"/>
  <c r="AJ26" i="12"/>
  <c r="AJ25" i="12"/>
  <c r="AJ24" i="12"/>
  <c r="AJ23" i="12"/>
  <c r="AJ22" i="12"/>
  <c r="AJ21" i="12"/>
  <c r="AJ20" i="12"/>
  <c r="AJ19" i="12"/>
  <c r="AJ18" i="12"/>
  <c r="AJ17" i="12"/>
  <c r="AJ16" i="12"/>
  <c r="AJ15" i="12"/>
  <c r="AJ14" i="12"/>
  <c r="AJ13" i="12"/>
  <c r="AJ12" i="12"/>
  <c r="AJ11" i="12"/>
  <c r="AJ10" i="12"/>
  <c r="AJ9" i="12"/>
  <c r="AJ8" i="12"/>
  <c r="AJ7" i="12"/>
  <c r="AJ6" i="12"/>
  <c r="AJ5" i="12"/>
  <c r="AJ4" i="12"/>
  <c r="AJ3" i="12"/>
  <c r="AO75" i="7"/>
  <c r="AN75" i="7"/>
  <c r="AP74" i="7"/>
  <c r="AP73" i="7"/>
  <c r="AP72" i="7"/>
  <c r="AP71" i="7"/>
  <c r="AP70" i="7"/>
  <c r="AP69" i="7"/>
  <c r="AP68" i="7"/>
  <c r="AP67" i="7"/>
  <c r="AP66" i="7"/>
  <c r="AP65" i="7"/>
  <c r="AP64" i="7"/>
  <c r="AP63" i="7"/>
  <c r="AP62" i="7"/>
  <c r="AP61" i="7"/>
  <c r="AP60" i="7"/>
  <c r="AP59" i="7"/>
  <c r="AP58" i="7"/>
  <c r="AP57" i="7"/>
  <c r="AP56" i="7"/>
  <c r="AP55" i="7"/>
  <c r="AP54" i="7"/>
  <c r="AP53" i="7"/>
  <c r="AP52" i="7"/>
  <c r="AP51" i="7"/>
  <c r="AP50" i="7"/>
  <c r="AP49" i="7"/>
  <c r="AP48" i="7"/>
  <c r="AP47" i="7"/>
  <c r="AP46" i="7"/>
  <c r="AP45" i="7"/>
  <c r="AP44" i="7"/>
  <c r="AP43" i="7"/>
  <c r="AP42" i="7"/>
  <c r="AP41" i="7"/>
  <c r="AP40" i="7"/>
  <c r="AP39" i="7"/>
  <c r="AP38" i="7"/>
  <c r="AP37" i="7"/>
  <c r="AP36" i="7"/>
  <c r="AP35" i="7"/>
  <c r="AP34" i="7"/>
  <c r="AP33" i="7"/>
  <c r="AP32" i="7"/>
  <c r="AP31" i="7"/>
  <c r="AP30" i="7"/>
  <c r="AP29" i="7"/>
  <c r="AP28" i="7"/>
  <c r="AP27" i="7"/>
  <c r="AP26" i="7"/>
  <c r="AP25" i="7"/>
  <c r="AP24" i="7"/>
  <c r="AP23" i="7"/>
  <c r="AP22" i="7"/>
  <c r="AP21" i="7"/>
  <c r="AP20" i="7"/>
  <c r="AP19" i="7"/>
  <c r="AP18" i="7"/>
  <c r="AP17" i="7"/>
  <c r="AP16" i="7"/>
  <c r="AP15" i="7"/>
  <c r="AP14" i="7"/>
  <c r="AP13" i="7"/>
  <c r="AP12" i="7"/>
  <c r="AP11" i="7"/>
  <c r="AP10" i="7"/>
  <c r="AP9" i="7"/>
  <c r="AP8" i="7"/>
  <c r="AP7" i="7"/>
  <c r="AP6" i="7"/>
  <c r="AP5" i="7"/>
  <c r="AP4" i="7"/>
  <c r="AP3" i="7"/>
  <c r="AS104" i="4"/>
  <c r="AS103" i="4"/>
  <c r="AS102" i="4"/>
  <c r="AS101" i="4"/>
  <c r="AS100" i="4"/>
  <c r="AS99" i="4"/>
  <c r="AS98" i="4"/>
  <c r="AS97" i="4"/>
  <c r="AS96" i="4"/>
  <c r="AS95" i="4"/>
  <c r="AS94" i="4"/>
  <c r="AS93" i="4"/>
  <c r="AS92" i="4"/>
  <c r="AS91" i="4"/>
  <c r="AS90" i="4"/>
  <c r="AS89" i="4"/>
  <c r="AS88" i="4"/>
  <c r="AS87" i="4"/>
  <c r="AS86" i="4"/>
  <c r="AS85" i="4"/>
  <c r="AS84" i="4"/>
  <c r="AS83" i="4"/>
  <c r="AS82" i="4"/>
  <c r="AS81" i="4"/>
  <c r="AS80" i="4"/>
  <c r="AS79" i="4"/>
  <c r="AS78" i="4"/>
  <c r="AS77" i="4"/>
  <c r="AS76" i="4"/>
  <c r="AS75" i="4"/>
  <c r="AS74" i="4"/>
  <c r="AS73" i="4"/>
  <c r="AS72" i="4"/>
  <c r="AS71" i="4"/>
  <c r="AS70" i="4"/>
  <c r="AS69" i="4"/>
  <c r="AS68" i="4"/>
  <c r="AS67" i="4"/>
  <c r="AS66" i="4"/>
  <c r="AS65" i="4"/>
  <c r="AS64" i="4"/>
  <c r="AS63" i="4"/>
  <c r="AS62" i="4"/>
  <c r="AS61" i="4"/>
  <c r="AS60" i="4"/>
  <c r="AS59" i="4"/>
  <c r="AS58" i="4"/>
  <c r="AS57" i="4"/>
  <c r="AS56" i="4"/>
  <c r="AS55" i="4"/>
  <c r="AS54" i="4"/>
  <c r="AS53" i="4"/>
  <c r="AS52" i="4"/>
  <c r="AS51" i="4"/>
  <c r="AS50" i="4"/>
  <c r="AS49" i="4"/>
  <c r="AS48" i="4"/>
  <c r="AS47" i="4"/>
  <c r="AS46" i="4"/>
  <c r="AS45" i="4"/>
  <c r="AS44" i="4"/>
  <c r="AS43" i="4"/>
  <c r="AS42" i="4"/>
  <c r="AS41" i="4"/>
  <c r="AS40" i="4"/>
  <c r="AS39" i="4"/>
  <c r="AS38" i="4"/>
  <c r="AS37" i="4"/>
  <c r="AS36" i="4"/>
  <c r="AS35" i="4"/>
  <c r="AS34" i="4"/>
  <c r="AS33" i="4"/>
  <c r="AS32" i="4"/>
  <c r="AS31" i="4"/>
  <c r="AS30" i="4"/>
  <c r="AS29" i="4"/>
  <c r="AS28" i="4"/>
  <c r="AS27" i="4"/>
  <c r="AS26" i="4"/>
  <c r="AS25" i="4"/>
  <c r="AS24" i="4"/>
  <c r="AS23" i="4"/>
  <c r="AS22" i="4"/>
  <c r="AS21" i="4"/>
  <c r="AS20" i="4"/>
  <c r="AS19" i="4"/>
  <c r="AS18" i="4"/>
  <c r="AS17" i="4"/>
  <c r="AS16" i="4"/>
  <c r="AS15" i="4"/>
  <c r="AS14" i="4"/>
  <c r="AS13" i="4"/>
  <c r="AS12" i="4"/>
  <c r="AS11" i="4"/>
  <c r="AS10" i="4"/>
  <c r="AS9" i="4"/>
  <c r="AS8" i="4"/>
  <c r="AS7" i="4"/>
  <c r="AS6" i="4"/>
  <c r="AS5" i="4"/>
  <c r="AS4" i="4"/>
  <c r="AS3" i="4"/>
  <c r="BS3" i="3"/>
  <c r="BS1128" i="3" s="1"/>
  <c r="BQ70" i="2"/>
  <c r="BQ69" i="2"/>
  <c r="BQ68" i="2"/>
  <c r="BQ67" i="2"/>
  <c r="BQ66" i="2"/>
  <c r="BQ65" i="2"/>
  <c r="BQ64" i="2"/>
  <c r="BQ63" i="2"/>
  <c r="BQ62" i="2"/>
  <c r="BQ61" i="2"/>
  <c r="BQ60" i="2"/>
  <c r="BQ59" i="2"/>
  <c r="BQ58" i="2"/>
  <c r="BQ57" i="2"/>
  <c r="BQ56" i="2"/>
  <c r="BQ55" i="2"/>
  <c r="BQ54" i="2"/>
  <c r="BQ53" i="2"/>
  <c r="BQ52" i="2"/>
  <c r="BQ51" i="2"/>
  <c r="BQ50" i="2"/>
  <c r="BQ49" i="2"/>
  <c r="BQ48" i="2"/>
  <c r="BQ47" i="2"/>
  <c r="BQ46" i="2"/>
  <c r="BQ45" i="2"/>
  <c r="BQ44" i="2"/>
  <c r="BQ43" i="2"/>
  <c r="BQ42" i="2"/>
  <c r="BQ41" i="2"/>
  <c r="BQ40" i="2"/>
  <c r="BQ39" i="2"/>
  <c r="BQ38" i="2"/>
  <c r="BQ37" i="2"/>
  <c r="BQ36" i="2"/>
  <c r="BQ35" i="2"/>
  <c r="BQ34" i="2"/>
  <c r="BQ33" i="2"/>
  <c r="BQ32" i="2"/>
  <c r="BQ31" i="2"/>
  <c r="BQ30" i="2"/>
  <c r="BQ29" i="2"/>
  <c r="BQ28" i="2"/>
  <c r="BQ27" i="2"/>
  <c r="BQ26" i="2"/>
  <c r="BQ25" i="2"/>
  <c r="BQ24" i="2"/>
  <c r="BQ23" i="2"/>
  <c r="BQ22" i="2"/>
  <c r="BQ21" i="2"/>
  <c r="BQ20" i="2"/>
  <c r="BQ19" i="2"/>
  <c r="BQ18" i="2"/>
  <c r="BQ17" i="2"/>
  <c r="BQ16" i="2"/>
  <c r="BQ15" i="2"/>
  <c r="BQ14" i="2"/>
  <c r="BQ13" i="2"/>
  <c r="BQ12" i="2"/>
  <c r="BQ11" i="2"/>
  <c r="BQ10" i="2"/>
  <c r="BQ9" i="2"/>
  <c r="BQ8" i="2"/>
  <c r="BQ7" i="2"/>
  <c r="BQ6" i="2"/>
  <c r="BQ5" i="2"/>
  <c r="BQ4" i="2"/>
  <c r="BQ3" i="2"/>
  <c r="T10" i="13" l="1"/>
  <c r="K17" i="13"/>
  <c r="AJ78" i="14"/>
  <c r="K32" i="13"/>
  <c r="K63" i="13"/>
  <c r="K43" i="13"/>
  <c r="AJ609" i="12"/>
  <c r="BQ73" i="2"/>
  <c r="AJ19" i="18"/>
  <c r="AP19" i="10"/>
  <c r="AP75" i="7"/>
  <c r="AS109" i="4"/>
  <c r="R7" i="13" l="1"/>
  <c r="R8" i="13"/>
  <c r="R6" i="13" l="1"/>
  <c r="R5" i="13"/>
  <c r="AZ4" i="5"/>
  <c r="AZ5" i="5"/>
  <c r="AZ6" i="5"/>
  <c r="AZ7" i="5"/>
  <c r="AZ8" i="5"/>
  <c r="AZ9" i="5"/>
  <c r="AZ10" i="5"/>
  <c r="AZ11" i="5"/>
  <c r="AZ12" i="5"/>
  <c r="AZ13" i="5"/>
  <c r="AZ14" i="5"/>
  <c r="AZ15" i="5"/>
  <c r="AZ16" i="5"/>
  <c r="AZ17" i="5"/>
  <c r="AZ18" i="5"/>
  <c r="AZ19" i="5"/>
  <c r="AZ20" i="5"/>
  <c r="AZ21" i="5"/>
  <c r="AZ22" i="5"/>
  <c r="AZ23" i="5"/>
  <c r="AZ24" i="5"/>
  <c r="AZ25" i="5"/>
  <c r="AZ26" i="5"/>
  <c r="AZ27" i="5"/>
  <c r="AZ28" i="5"/>
  <c r="AZ29" i="5"/>
  <c r="AZ30" i="5"/>
  <c r="AZ31" i="5"/>
  <c r="AZ32" i="5"/>
  <c r="AZ33" i="5"/>
  <c r="AZ34" i="5"/>
  <c r="AZ35" i="5"/>
  <c r="AZ36" i="5"/>
  <c r="AZ37" i="5"/>
  <c r="AZ38" i="5"/>
  <c r="AZ39" i="5"/>
  <c r="AZ40" i="5"/>
  <c r="AZ41" i="5"/>
  <c r="AZ42" i="5"/>
  <c r="AZ43" i="5"/>
  <c r="AZ44" i="5"/>
  <c r="AZ45" i="5"/>
  <c r="AZ46" i="5"/>
  <c r="AZ47" i="5"/>
  <c r="AZ48" i="5"/>
  <c r="AZ49" i="5"/>
  <c r="AZ50" i="5"/>
  <c r="AZ51" i="5"/>
  <c r="AZ52" i="5"/>
  <c r="AZ53" i="5"/>
  <c r="AZ54" i="5"/>
  <c r="AZ55" i="5"/>
  <c r="AZ56" i="5"/>
  <c r="AZ57" i="5"/>
  <c r="AZ58" i="5"/>
  <c r="AZ59" i="5"/>
  <c r="AZ60" i="5"/>
  <c r="AZ61" i="5"/>
  <c r="AZ62" i="5"/>
  <c r="AZ63" i="5"/>
  <c r="AZ64" i="5"/>
  <c r="AZ65" i="5"/>
  <c r="AZ66" i="5"/>
  <c r="AZ67" i="5"/>
  <c r="AZ68" i="5"/>
  <c r="AZ69" i="5"/>
  <c r="AZ70" i="5"/>
  <c r="AZ71" i="5"/>
  <c r="AZ72" i="5"/>
  <c r="AZ73" i="5"/>
  <c r="AZ74" i="5"/>
  <c r="AZ75" i="5"/>
  <c r="AZ76" i="5"/>
  <c r="AZ77" i="5"/>
  <c r="AZ78" i="5"/>
  <c r="AZ79" i="5"/>
  <c r="AZ80" i="5"/>
  <c r="AZ81" i="5"/>
  <c r="AZ82" i="5"/>
  <c r="AZ83" i="5"/>
  <c r="AZ84" i="5"/>
  <c r="AZ85" i="5"/>
  <c r="AZ86" i="5"/>
  <c r="AZ87" i="5"/>
  <c r="AZ88" i="5"/>
  <c r="AZ89" i="5"/>
  <c r="AZ90" i="5"/>
  <c r="AZ91" i="5"/>
  <c r="AZ92" i="5"/>
  <c r="AZ93" i="5"/>
  <c r="AZ94" i="5"/>
  <c r="AZ95" i="5"/>
  <c r="AZ96" i="5"/>
  <c r="AZ97" i="5"/>
  <c r="AZ98" i="5"/>
  <c r="AZ99" i="5"/>
  <c r="AZ100" i="5"/>
  <c r="AZ101" i="5"/>
  <c r="AZ102" i="5"/>
  <c r="AZ103" i="5"/>
  <c r="AZ104" i="5"/>
  <c r="AZ105" i="5"/>
  <c r="AZ106" i="5"/>
  <c r="AZ107" i="5"/>
  <c r="AZ108" i="5"/>
  <c r="AZ109" i="5"/>
  <c r="AZ110" i="5"/>
  <c r="AZ111" i="5"/>
  <c r="AZ112" i="5"/>
  <c r="AZ113" i="5"/>
  <c r="AZ114" i="5"/>
  <c r="AZ115" i="5"/>
  <c r="AZ116" i="5"/>
  <c r="AZ117" i="5"/>
  <c r="AZ118" i="5"/>
  <c r="AZ119" i="5"/>
  <c r="AZ120" i="5"/>
  <c r="AZ121" i="5"/>
  <c r="AZ122" i="5"/>
  <c r="AZ123" i="5"/>
  <c r="AZ124" i="5"/>
  <c r="AZ125" i="5"/>
  <c r="AZ126" i="5"/>
  <c r="AZ127" i="5"/>
  <c r="AZ128" i="5"/>
  <c r="AZ129" i="5"/>
  <c r="AZ130" i="5"/>
  <c r="AZ131" i="5"/>
  <c r="AZ132" i="5"/>
  <c r="AZ133" i="5"/>
  <c r="AZ134" i="5"/>
  <c r="AZ135" i="5"/>
  <c r="AZ136" i="5"/>
  <c r="AZ137" i="5"/>
  <c r="AZ138" i="5"/>
  <c r="AZ139" i="5"/>
  <c r="AZ140" i="5"/>
  <c r="AZ141" i="5"/>
  <c r="AZ142" i="5"/>
  <c r="AZ143" i="5"/>
  <c r="AZ144" i="5"/>
  <c r="AZ145" i="5"/>
  <c r="AZ146" i="5"/>
  <c r="AZ147" i="5"/>
  <c r="AZ148" i="5"/>
  <c r="AZ149" i="5"/>
  <c r="AZ150" i="5"/>
  <c r="AZ151" i="5"/>
  <c r="AZ152" i="5"/>
  <c r="AZ153" i="5"/>
  <c r="AZ154" i="5"/>
  <c r="AZ155" i="5"/>
  <c r="AZ156" i="5"/>
  <c r="AZ157" i="5"/>
  <c r="AZ158" i="5"/>
  <c r="AZ159" i="5"/>
  <c r="AZ160" i="5"/>
  <c r="AZ161" i="5"/>
  <c r="AZ162" i="5"/>
  <c r="AZ163" i="5"/>
  <c r="AZ164" i="5"/>
  <c r="AZ165" i="5"/>
  <c r="AZ166" i="5"/>
  <c r="AZ167" i="5"/>
  <c r="AZ168" i="5"/>
  <c r="AZ169" i="5"/>
  <c r="AZ170" i="5"/>
  <c r="AZ171" i="5"/>
  <c r="AZ172" i="5"/>
  <c r="AZ173" i="5"/>
  <c r="AZ174" i="5"/>
  <c r="AZ175" i="5"/>
  <c r="AZ176" i="5"/>
  <c r="AZ177" i="5"/>
  <c r="AZ178" i="5"/>
  <c r="AZ179" i="5"/>
  <c r="AZ180" i="5"/>
  <c r="AZ181" i="5"/>
  <c r="AZ182" i="5"/>
  <c r="AZ183" i="5"/>
  <c r="AZ184" i="5"/>
  <c r="AZ185" i="5"/>
  <c r="AZ186" i="5"/>
  <c r="AZ187" i="5"/>
  <c r="AZ188" i="5"/>
  <c r="AZ189" i="5"/>
  <c r="AZ190" i="5"/>
  <c r="AZ191" i="5"/>
  <c r="AZ192" i="5"/>
  <c r="AZ193" i="5"/>
  <c r="AZ194" i="5"/>
  <c r="AZ195" i="5"/>
  <c r="AZ196" i="5"/>
  <c r="AZ197" i="5"/>
  <c r="AZ198" i="5"/>
  <c r="AZ199" i="5"/>
  <c r="AZ200" i="5"/>
  <c r="AZ201" i="5"/>
  <c r="AZ202" i="5"/>
  <c r="AZ203" i="5"/>
  <c r="AZ204" i="5"/>
  <c r="AZ205" i="5"/>
  <c r="AZ206" i="5"/>
  <c r="AZ207" i="5"/>
  <c r="AZ208" i="5"/>
  <c r="AZ209" i="5"/>
  <c r="AZ210" i="5"/>
  <c r="AZ211" i="5"/>
  <c r="AZ212" i="5"/>
  <c r="AZ213" i="5"/>
  <c r="AZ214" i="5"/>
  <c r="AZ215" i="5"/>
  <c r="AZ216" i="5"/>
  <c r="AZ217" i="5"/>
  <c r="AZ218" i="5"/>
  <c r="AZ219" i="5"/>
  <c r="AZ220" i="5"/>
  <c r="AZ221" i="5"/>
  <c r="AZ222" i="5"/>
  <c r="AZ223" i="5"/>
  <c r="AZ224" i="5"/>
  <c r="AZ225" i="5"/>
  <c r="AZ226" i="5"/>
  <c r="AZ227" i="5"/>
  <c r="AZ228" i="5"/>
  <c r="AZ229" i="5"/>
  <c r="AZ230" i="5"/>
  <c r="AZ231" i="5"/>
  <c r="AZ232" i="5"/>
  <c r="AZ233" i="5"/>
  <c r="AZ234" i="5"/>
  <c r="AZ235" i="5"/>
  <c r="AZ236" i="5"/>
  <c r="AZ237" i="5"/>
  <c r="AZ238" i="5"/>
  <c r="AZ239" i="5"/>
  <c r="AZ240" i="5"/>
  <c r="AZ241" i="5"/>
  <c r="AZ242" i="5"/>
  <c r="AZ243" i="5"/>
  <c r="AZ244" i="5"/>
  <c r="AZ245" i="5"/>
  <c r="AZ246" i="5"/>
  <c r="AZ247" i="5"/>
  <c r="AZ248" i="5"/>
  <c r="AZ249" i="5"/>
  <c r="AZ250" i="5"/>
  <c r="AZ251" i="5"/>
  <c r="AZ252" i="5"/>
  <c r="AZ253" i="5"/>
  <c r="AZ254" i="5"/>
  <c r="AZ255" i="5"/>
  <c r="AZ256" i="5"/>
  <c r="AZ257" i="5"/>
  <c r="AZ258" i="5"/>
  <c r="AZ259" i="5"/>
  <c r="AZ260" i="5"/>
  <c r="AZ261" i="5"/>
  <c r="AZ262" i="5"/>
  <c r="AZ263" i="5"/>
  <c r="AZ264" i="5"/>
  <c r="AZ265" i="5"/>
  <c r="AZ266" i="5"/>
  <c r="AZ267" i="5"/>
  <c r="AZ268" i="5"/>
  <c r="AZ269" i="5"/>
  <c r="AZ270" i="5"/>
  <c r="AZ271" i="5"/>
  <c r="AZ272" i="5"/>
  <c r="AZ273" i="5"/>
  <c r="AZ274" i="5"/>
  <c r="AZ275" i="5"/>
  <c r="AZ276" i="5"/>
  <c r="AZ277" i="5"/>
  <c r="AZ278" i="5"/>
  <c r="AZ279" i="5"/>
  <c r="AZ280" i="5"/>
  <c r="AZ281" i="5"/>
  <c r="AZ282" i="5"/>
  <c r="AZ283" i="5"/>
  <c r="AZ284" i="5"/>
  <c r="AZ285" i="5"/>
  <c r="AZ286" i="5"/>
  <c r="AZ287" i="5"/>
  <c r="AZ288" i="5"/>
  <c r="AZ289" i="5"/>
  <c r="AZ290" i="5"/>
  <c r="AZ291" i="5"/>
  <c r="AZ292" i="5"/>
  <c r="AZ293" i="5"/>
  <c r="AZ294" i="5"/>
  <c r="AZ295" i="5"/>
  <c r="AZ296" i="5"/>
  <c r="AZ297" i="5"/>
  <c r="AZ298" i="5"/>
  <c r="AZ299" i="5"/>
  <c r="AZ300" i="5"/>
  <c r="AZ301" i="5"/>
  <c r="AZ302" i="5"/>
  <c r="AZ303" i="5"/>
  <c r="AZ304" i="5"/>
  <c r="AZ305" i="5"/>
  <c r="AZ306" i="5"/>
  <c r="AZ307" i="5"/>
  <c r="AZ308" i="5"/>
  <c r="AZ309" i="5"/>
  <c r="AZ310" i="5"/>
  <c r="AZ311" i="5"/>
  <c r="AZ312" i="5"/>
  <c r="AZ313" i="5"/>
  <c r="AZ314" i="5"/>
  <c r="AZ315" i="5"/>
  <c r="AZ316" i="5"/>
  <c r="AZ317" i="5"/>
  <c r="AZ318" i="5"/>
  <c r="AZ319" i="5"/>
  <c r="AZ320" i="5"/>
  <c r="AZ321" i="5"/>
  <c r="AZ322" i="5"/>
  <c r="AZ323" i="5"/>
  <c r="AZ324" i="5"/>
  <c r="AZ325" i="5"/>
  <c r="AZ326" i="5"/>
  <c r="AZ327" i="5"/>
  <c r="AZ328" i="5"/>
  <c r="AZ329" i="5"/>
  <c r="AZ330" i="5"/>
  <c r="AZ331" i="5"/>
  <c r="AZ332" i="5"/>
  <c r="AZ333" i="5"/>
  <c r="AZ334" i="5"/>
  <c r="AZ335" i="5"/>
  <c r="AZ336" i="5"/>
  <c r="AZ337" i="5"/>
  <c r="AZ338" i="5"/>
  <c r="AZ339" i="5"/>
  <c r="AZ340" i="5"/>
  <c r="AZ341" i="5"/>
  <c r="AZ342" i="5"/>
  <c r="AZ343" i="5"/>
  <c r="AZ344" i="5"/>
  <c r="AZ345" i="5"/>
  <c r="AZ346" i="5"/>
  <c r="AZ347" i="5"/>
  <c r="AZ348" i="5"/>
  <c r="AZ349" i="5"/>
  <c r="AZ350" i="5"/>
  <c r="AZ351" i="5"/>
  <c r="AZ352" i="5"/>
  <c r="AZ353" i="5"/>
  <c r="AZ354" i="5"/>
  <c r="AZ355" i="5"/>
  <c r="AZ356" i="5"/>
  <c r="AZ357" i="5"/>
  <c r="AZ358" i="5"/>
  <c r="AZ359" i="5"/>
  <c r="AZ360" i="5"/>
  <c r="AZ361" i="5"/>
  <c r="AZ362" i="5"/>
  <c r="AZ363" i="5"/>
  <c r="AZ364" i="5"/>
  <c r="AZ365" i="5"/>
  <c r="AZ366" i="5"/>
  <c r="AZ367" i="5"/>
  <c r="AZ368" i="5"/>
  <c r="AZ369" i="5"/>
  <c r="AZ370" i="5"/>
  <c r="AZ371" i="5"/>
  <c r="AZ372" i="5"/>
  <c r="AZ373" i="5"/>
  <c r="AZ374" i="5"/>
  <c r="AZ375" i="5"/>
  <c r="AZ376" i="5"/>
  <c r="AZ377" i="5"/>
  <c r="AZ378" i="5"/>
  <c r="AZ379" i="5"/>
  <c r="AZ380" i="5"/>
  <c r="AZ381" i="5"/>
  <c r="AZ382" i="5"/>
  <c r="AZ383" i="5"/>
  <c r="AZ384" i="5"/>
  <c r="AZ385" i="5"/>
  <c r="AZ386" i="5"/>
  <c r="AZ387" i="5"/>
  <c r="AZ388" i="5"/>
  <c r="AZ389" i="5"/>
  <c r="AZ390" i="5"/>
  <c r="AZ391" i="5"/>
  <c r="AZ392" i="5"/>
  <c r="AZ393" i="5"/>
  <c r="AZ394" i="5"/>
  <c r="AZ395" i="5"/>
  <c r="AZ396" i="5"/>
  <c r="AZ397" i="5"/>
  <c r="AZ398" i="5"/>
  <c r="AZ399" i="5"/>
  <c r="AZ400" i="5"/>
  <c r="AZ401" i="5"/>
  <c r="AZ402" i="5"/>
  <c r="AZ403" i="5"/>
  <c r="AZ404" i="5"/>
  <c r="AZ405" i="5"/>
  <c r="AZ406" i="5"/>
  <c r="AZ407" i="5"/>
  <c r="AZ408" i="5"/>
  <c r="AZ409" i="5"/>
  <c r="AZ410" i="5"/>
  <c r="AZ411" i="5"/>
  <c r="AZ412" i="5"/>
  <c r="AZ413" i="5"/>
  <c r="AZ414" i="5"/>
  <c r="AZ415" i="5"/>
  <c r="AZ416" i="5"/>
  <c r="AZ417" i="5"/>
  <c r="AZ418" i="5"/>
  <c r="AZ419" i="5"/>
  <c r="AZ420" i="5"/>
  <c r="AZ421" i="5"/>
  <c r="AZ422" i="5"/>
  <c r="AZ423" i="5"/>
  <c r="AZ424" i="5"/>
  <c r="AZ425" i="5"/>
  <c r="AZ426" i="5"/>
  <c r="AZ427" i="5"/>
  <c r="AZ428" i="5"/>
  <c r="AZ429" i="5"/>
  <c r="AZ430" i="5"/>
  <c r="AZ431" i="5"/>
  <c r="AZ432" i="5"/>
  <c r="AZ433" i="5"/>
  <c r="AZ434" i="5"/>
  <c r="AZ435" i="5"/>
  <c r="AZ436" i="5"/>
  <c r="AZ437" i="5"/>
  <c r="AZ438" i="5"/>
  <c r="AZ439" i="5"/>
  <c r="AZ440" i="5"/>
  <c r="AZ441" i="5"/>
  <c r="AZ442" i="5"/>
  <c r="AZ443" i="5"/>
  <c r="AZ444" i="5"/>
  <c r="AZ445" i="5"/>
  <c r="AZ446" i="5"/>
  <c r="AZ447" i="5"/>
  <c r="AZ448" i="5"/>
  <c r="AZ449" i="5"/>
  <c r="AZ450" i="5"/>
  <c r="AZ451" i="5"/>
  <c r="AZ452" i="5"/>
  <c r="AZ453" i="5"/>
  <c r="AZ454" i="5"/>
  <c r="AZ455" i="5"/>
  <c r="AZ456" i="5"/>
  <c r="AZ457" i="5"/>
  <c r="AZ458" i="5"/>
  <c r="AZ459" i="5"/>
  <c r="AZ460" i="5"/>
  <c r="AZ461" i="5"/>
  <c r="AZ462" i="5"/>
  <c r="AZ463" i="5"/>
  <c r="AZ464" i="5"/>
  <c r="AZ465" i="5"/>
  <c r="AZ466" i="5"/>
  <c r="AZ467" i="5"/>
  <c r="AZ468" i="5"/>
  <c r="AZ469" i="5"/>
  <c r="AZ470" i="5"/>
  <c r="AZ471" i="5"/>
  <c r="AZ472" i="5"/>
  <c r="AZ473" i="5"/>
  <c r="AZ474" i="5"/>
  <c r="AZ475" i="5"/>
  <c r="AZ476" i="5"/>
  <c r="AZ477" i="5"/>
  <c r="AZ478" i="5"/>
  <c r="AZ479" i="5"/>
  <c r="AZ480" i="5"/>
  <c r="AZ481" i="5"/>
  <c r="AZ482" i="5"/>
  <c r="AZ483" i="5"/>
  <c r="AZ484" i="5"/>
  <c r="AZ485" i="5"/>
  <c r="AZ486" i="5"/>
  <c r="AZ487" i="5"/>
  <c r="AZ488" i="5"/>
  <c r="AZ489" i="5"/>
  <c r="AZ490" i="5"/>
  <c r="AZ491" i="5"/>
  <c r="AZ492" i="5"/>
  <c r="AZ493" i="5"/>
  <c r="AZ494" i="5"/>
  <c r="AZ495" i="5"/>
  <c r="AZ496" i="5"/>
  <c r="AZ497" i="5"/>
  <c r="AZ498" i="5"/>
  <c r="AZ499" i="5"/>
  <c r="AZ500" i="5"/>
  <c r="AZ501" i="5"/>
  <c r="AZ502" i="5"/>
  <c r="AZ503" i="5"/>
  <c r="AZ504" i="5"/>
  <c r="AZ505" i="5"/>
  <c r="AZ506" i="5"/>
  <c r="AZ507" i="5"/>
  <c r="AZ508" i="5"/>
  <c r="AZ509" i="5"/>
  <c r="AZ510" i="5"/>
  <c r="AZ511" i="5"/>
  <c r="AZ512" i="5"/>
  <c r="AZ513" i="5"/>
  <c r="AZ514" i="5"/>
  <c r="AZ515" i="5"/>
  <c r="AZ516" i="5"/>
  <c r="AZ517" i="5"/>
  <c r="AZ518" i="5"/>
  <c r="AZ519" i="5"/>
  <c r="AZ520" i="5"/>
  <c r="AZ521" i="5"/>
  <c r="AZ522" i="5"/>
  <c r="AZ523" i="5"/>
  <c r="AZ524" i="5"/>
  <c r="AZ525" i="5"/>
  <c r="AZ526" i="5"/>
  <c r="AZ527" i="5"/>
  <c r="AZ528" i="5"/>
  <c r="AZ529" i="5"/>
  <c r="AZ530" i="5"/>
  <c r="AZ531" i="5"/>
  <c r="AZ532" i="5"/>
  <c r="AZ533" i="5"/>
  <c r="AZ534" i="5"/>
  <c r="AZ535" i="5"/>
  <c r="AZ536" i="5"/>
  <c r="AZ537" i="5"/>
  <c r="AZ538" i="5"/>
  <c r="AZ539" i="5"/>
  <c r="AZ540" i="5"/>
  <c r="AZ541" i="5"/>
  <c r="AZ542" i="5"/>
  <c r="AZ543" i="5"/>
  <c r="AZ544" i="5"/>
  <c r="AZ545" i="5"/>
  <c r="AZ546" i="5"/>
  <c r="AZ547" i="5"/>
  <c r="AZ548" i="5"/>
  <c r="AZ549" i="5"/>
  <c r="AZ550" i="5"/>
  <c r="AZ551" i="5"/>
  <c r="AZ552" i="5"/>
  <c r="AZ553" i="5"/>
  <c r="AZ554" i="5"/>
  <c r="AZ555" i="5"/>
  <c r="AZ556" i="5"/>
  <c r="AZ557" i="5"/>
  <c r="AZ558" i="5"/>
  <c r="AZ559" i="5"/>
  <c r="AZ560" i="5"/>
  <c r="AZ561" i="5"/>
  <c r="AZ562" i="5"/>
  <c r="AZ563" i="5"/>
  <c r="AZ564" i="5"/>
  <c r="AZ565" i="5"/>
  <c r="AZ566" i="5"/>
  <c r="AZ567" i="5"/>
  <c r="AZ568" i="5"/>
  <c r="AZ569" i="5"/>
  <c r="AZ570" i="5"/>
  <c r="AZ571" i="5"/>
  <c r="AZ572" i="5"/>
  <c r="AZ573" i="5"/>
  <c r="AZ574" i="5"/>
  <c r="AZ575" i="5"/>
  <c r="AZ576" i="5"/>
  <c r="AZ577" i="5"/>
  <c r="AZ578" i="5"/>
  <c r="AZ579" i="5"/>
  <c r="AZ580" i="5"/>
  <c r="AZ581" i="5"/>
  <c r="AZ582" i="5"/>
  <c r="AZ583" i="5"/>
  <c r="AZ584" i="5"/>
  <c r="AZ585" i="5"/>
  <c r="AZ586" i="5"/>
  <c r="AZ587" i="5"/>
  <c r="AZ588" i="5"/>
  <c r="AZ589" i="5"/>
  <c r="AZ590" i="5"/>
  <c r="AZ591" i="5"/>
  <c r="AZ592" i="5"/>
  <c r="AZ593" i="5"/>
  <c r="AZ594" i="5"/>
  <c r="AZ595" i="5"/>
  <c r="AZ596" i="5"/>
  <c r="AZ597" i="5"/>
  <c r="AZ598" i="5"/>
  <c r="AZ599" i="5"/>
  <c r="AZ600" i="5"/>
  <c r="AZ601" i="5"/>
  <c r="AZ602" i="5"/>
  <c r="AZ603" i="5"/>
  <c r="AZ604" i="5"/>
  <c r="AZ605" i="5"/>
  <c r="AZ606" i="5"/>
  <c r="AZ607" i="5"/>
  <c r="AZ608" i="5"/>
  <c r="AZ609" i="5"/>
  <c r="AZ610" i="5"/>
  <c r="AZ611" i="5"/>
  <c r="AZ612" i="5"/>
  <c r="AZ613" i="5"/>
  <c r="AZ614" i="5"/>
  <c r="AZ615" i="5"/>
  <c r="AZ616" i="5"/>
  <c r="AZ617" i="5"/>
  <c r="AZ618" i="5"/>
  <c r="AZ619" i="5"/>
  <c r="AZ620" i="5"/>
  <c r="AZ621" i="5"/>
  <c r="AZ622" i="5"/>
  <c r="AZ623" i="5"/>
  <c r="AZ624" i="5"/>
  <c r="AZ625" i="5"/>
  <c r="AZ626" i="5"/>
  <c r="AZ627" i="5"/>
  <c r="AZ628" i="5"/>
  <c r="AZ629" i="5"/>
  <c r="AZ630" i="5"/>
  <c r="AZ631" i="5"/>
  <c r="AZ632" i="5"/>
  <c r="AZ633" i="5"/>
  <c r="AZ634" i="5"/>
  <c r="AZ635" i="5"/>
  <c r="AZ636" i="5"/>
  <c r="AZ637" i="5"/>
  <c r="AZ638" i="5"/>
  <c r="AZ639" i="5"/>
  <c r="AZ640" i="5"/>
  <c r="AZ641" i="5"/>
  <c r="AZ642" i="5"/>
  <c r="AZ643" i="5"/>
  <c r="AZ644" i="5"/>
  <c r="AZ645" i="5"/>
  <c r="AZ646" i="5"/>
  <c r="AZ647" i="5"/>
  <c r="AZ648" i="5"/>
  <c r="AZ649" i="5"/>
  <c r="AZ650" i="5"/>
  <c r="AZ651" i="5"/>
  <c r="AZ652" i="5"/>
  <c r="AZ653" i="5"/>
  <c r="AZ654" i="5"/>
  <c r="AZ655" i="5"/>
  <c r="AZ656" i="5"/>
  <c r="AZ657" i="5"/>
  <c r="AZ658" i="5"/>
  <c r="AZ659" i="5"/>
  <c r="AZ660" i="5"/>
  <c r="AZ661" i="5"/>
  <c r="AZ662" i="5"/>
  <c r="AZ663" i="5"/>
  <c r="AZ664" i="5"/>
  <c r="AZ665" i="5"/>
  <c r="AZ666" i="5"/>
  <c r="AZ667" i="5"/>
  <c r="AZ668" i="5"/>
  <c r="AZ669" i="5"/>
  <c r="AZ670" i="5"/>
  <c r="AZ671" i="5"/>
  <c r="AZ672" i="5"/>
  <c r="AZ673" i="5"/>
  <c r="AZ674" i="5"/>
  <c r="AZ675" i="5"/>
  <c r="AZ676" i="5"/>
  <c r="AZ677" i="5"/>
  <c r="AZ678" i="5"/>
  <c r="AZ679" i="5"/>
  <c r="AZ680" i="5"/>
  <c r="AZ681" i="5"/>
  <c r="AZ682" i="5"/>
  <c r="AZ683" i="5"/>
  <c r="AZ684" i="5"/>
  <c r="AZ685" i="5"/>
  <c r="AZ686" i="5"/>
  <c r="AZ687" i="5"/>
  <c r="AZ688" i="5"/>
  <c r="AZ689" i="5"/>
  <c r="AZ690" i="5"/>
  <c r="AZ691" i="5"/>
  <c r="AZ692" i="5"/>
  <c r="AZ693" i="5"/>
  <c r="AZ694" i="5"/>
  <c r="AZ695" i="5"/>
  <c r="AZ696" i="5"/>
  <c r="AZ697" i="5"/>
  <c r="AZ698" i="5"/>
  <c r="AZ699" i="5"/>
  <c r="AZ700" i="5"/>
  <c r="AZ701" i="5"/>
  <c r="AZ702" i="5"/>
  <c r="AZ703" i="5"/>
  <c r="AZ704" i="5"/>
  <c r="AZ705" i="5"/>
  <c r="AZ706" i="5"/>
  <c r="AZ707" i="5"/>
  <c r="AZ708" i="5"/>
  <c r="AZ709" i="5"/>
  <c r="AZ710" i="5"/>
  <c r="AZ711" i="5"/>
  <c r="AZ712" i="5"/>
  <c r="AZ713" i="5"/>
  <c r="AZ714" i="5"/>
  <c r="AZ715" i="5"/>
  <c r="AZ716" i="5"/>
  <c r="AZ717" i="5"/>
  <c r="AZ718" i="5"/>
  <c r="AZ719" i="5"/>
  <c r="AZ720" i="5"/>
  <c r="AZ721" i="5"/>
  <c r="AZ722" i="5"/>
  <c r="AZ723" i="5"/>
  <c r="AZ724" i="5"/>
  <c r="AZ725" i="5"/>
  <c r="AZ726" i="5"/>
  <c r="AZ727" i="5"/>
  <c r="AZ728" i="5"/>
  <c r="AZ729" i="5"/>
  <c r="AZ730" i="5"/>
  <c r="AZ731" i="5"/>
  <c r="AZ732" i="5"/>
  <c r="AZ733" i="5"/>
  <c r="AZ734" i="5"/>
  <c r="AZ735" i="5"/>
  <c r="AZ736" i="5"/>
  <c r="AZ737" i="5"/>
  <c r="AZ738" i="5"/>
  <c r="AZ739" i="5"/>
  <c r="AZ740" i="5"/>
  <c r="AZ741" i="5"/>
  <c r="AZ742" i="5"/>
  <c r="AZ743" i="5"/>
  <c r="AZ744" i="5"/>
  <c r="AZ745" i="5"/>
  <c r="AZ746" i="5"/>
  <c r="AZ747" i="5"/>
  <c r="AZ748" i="5"/>
  <c r="AZ749" i="5"/>
  <c r="AZ750" i="5"/>
  <c r="AZ751" i="5"/>
  <c r="AZ752" i="5"/>
  <c r="AZ753" i="5"/>
  <c r="AZ754" i="5"/>
  <c r="AZ755" i="5"/>
  <c r="AZ756" i="5"/>
  <c r="AZ757" i="5"/>
  <c r="AZ758" i="5"/>
  <c r="AZ759" i="5"/>
  <c r="AZ760" i="5"/>
  <c r="AZ761" i="5"/>
  <c r="AZ762" i="5"/>
  <c r="AZ763" i="5"/>
  <c r="AZ764" i="5"/>
  <c r="AZ765" i="5"/>
  <c r="AZ766" i="5"/>
  <c r="AZ767" i="5"/>
  <c r="AZ768" i="5"/>
  <c r="AZ769" i="5"/>
  <c r="AZ770" i="5"/>
  <c r="AZ771" i="5"/>
  <c r="AZ772" i="5"/>
  <c r="AZ773" i="5"/>
  <c r="AZ774" i="5"/>
  <c r="AZ775" i="5"/>
  <c r="AZ776" i="5"/>
  <c r="AZ777" i="5"/>
  <c r="AZ778" i="5"/>
  <c r="AZ779" i="5"/>
  <c r="AZ780" i="5"/>
  <c r="AZ781" i="5"/>
  <c r="AZ782" i="5"/>
  <c r="AZ783" i="5"/>
  <c r="AZ784" i="5"/>
  <c r="AZ785" i="5"/>
  <c r="AZ786" i="5"/>
  <c r="AZ787" i="5"/>
  <c r="AZ788" i="5"/>
  <c r="AZ789" i="5"/>
  <c r="AZ790" i="5"/>
  <c r="AZ791" i="5"/>
  <c r="AZ792" i="5"/>
  <c r="AZ793" i="5"/>
  <c r="AZ794" i="5"/>
  <c r="AZ795" i="5"/>
  <c r="AZ796" i="5"/>
  <c r="AZ797" i="5"/>
  <c r="AZ798" i="5"/>
  <c r="AZ799" i="5"/>
  <c r="AZ800" i="5"/>
  <c r="AZ801" i="5"/>
  <c r="AZ802" i="5"/>
  <c r="AZ803" i="5"/>
  <c r="AZ804" i="5"/>
  <c r="AZ805" i="5"/>
  <c r="AZ806" i="5"/>
  <c r="AZ807" i="5"/>
  <c r="AZ808" i="5"/>
  <c r="AZ809" i="5"/>
  <c r="AZ810" i="5"/>
  <c r="AZ811" i="5"/>
  <c r="AZ812" i="5"/>
  <c r="AZ813" i="5"/>
  <c r="AZ814" i="5"/>
  <c r="AZ815" i="5"/>
  <c r="AZ816" i="5"/>
  <c r="AZ817" i="5"/>
  <c r="AZ818" i="5"/>
  <c r="AZ819" i="5"/>
  <c r="AZ820" i="5"/>
  <c r="AZ821" i="5"/>
  <c r="AZ822" i="5"/>
  <c r="AZ823" i="5"/>
  <c r="AZ824" i="5"/>
  <c r="AZ825" i="5"/>
  <c r="AZ826" i="5"/>
  <c r="AZ827" i="5"/>
  <c r="AZ828" i="5"/>
  <c r="AZ829" i="5"/>
  <c r="AZ830" i="5"/>
  <c r="AZ831" i="5"/>
  <c r="AZ832" i="5"/>
  <c r="AZ833" i="5"/>
  <c r="AZ834" i="5"/>
  <c r="AZ835" i="5"/>
  <c r="AZ836" i="5"/>
  <c r="AZ837" i="5"/>
  <c r="AZ838" i="5"/>
  <c r="AZ839" i="5"/>
  <c r="AZ840" i="5"/>
  <c r="AZ841" i="5"/>
  <c r="AZ842" i="5"/>
  <c r="AZ843" i="5"/>
  <c r="AZ844" i="5"/>
  <c r="AZ845" i="5"/>
  <c r="AZ846" i="5"/>
  <c r="AZ847" i="5"/>
  <c r="AZ848" i="5"/>
  <c r="AZ849" i="5"/>
  <c r="AZ850" i="5"/>
  <c r="AZ851" i="5"/>
  <c r="AZ852" i="5"/>
  <c r="AZ853" i="5"/>
  <c r="AZ854" i="5"/>
  <c r="AZ855" i="5"/>
  <c r="AZ856" i="5"/>
  <c r="AZ857" i="5"/>
  <c r="AZ858" i="5"/>
  <c r="AZ859" i="5"/>
  <c r="AZ860" i="5"/>
  <c r="AZ861" i="5"/>
  <c r="AZ862" i="5"/>
  <c r="AZ863" i="5"/>
  <c r="AZ864" i="5"/>
  <c r="AZ865" i="5"/>
  <c r="AZ866" i="5"/>
  <c r="AZ867" i="5"/>
  <c r="AZ868" i="5"/>
  <c r="AZ869" i="5"/>
  <c r="AZ870" i="5"/>
  <c r="AZ871" i="5"/>
  <c r="AZ872" i="5"/>
  <c r="AZ873" i="5"/>
  <c r="AZ874" i="5"/>
  <c r="AZ875" i="5"/>
  <c r="AZ876" i="5"/>
  <c r="AZ877" i="5"/>
  <c r="AZ878" i="5"/>
  <c r="AZ879" i="5"/>
  <c r="AZ880" i="5"/>
  <c r="AZ881" i="5"/>
  <c r="AZ882" i="5"/>
  <c r="AZ883" i="5"/>
  <c r="AZ884" i="5"/>
  <c r="AZ885" i="5"/>
  <c r="AZ886" i="5"/>
  <c r="AZ887" i="5"/>
  <c r="AZ888" i="5"/>
  <c r="AZ889" i="5"/>
  <c r="AZ890" i="5"/>
  <c r="AZ891" i="5"/>
  <c r="AZ892" i="5"/>
  <c r="AZ893" i="5"/>
  <c r="AZ894" i="5"/>
  <c r="AZ895" i="5"/>
  <c r="AZ896" i="5"/>
  <c r="AZ897" i="5"/>
  <c r="AZ898" i="5"/>
  <c r="AZ899" i="5"/>
  <c r="AZ900" i="5"/>
  <c r="AZ901" i="5"/>
  <c r="AZ902" i="5"/>
  <c r="AZ903" i="5"/>
  <c r="AZ904" i="5"/>
  <c r="AZ905" i="5"/>
  <c r="AZ906" i="5"/>
  <c r="AZ907" i="5"/>
  <c r="AZ908" i="5"/>
  <c r="AZ909" i="5"/>
  <c r="AZ910" i="5"/>
  <c r="AZ911" i="5"/>
  <c r="AZ912" i="5"/>
  <c r="AZ913" i="5"/>
  <c r="AZ914" i="5"/>
  <c r="AZ915" i="5"/>
  <c r="AZ916" i="5"/>
  <c r="AZ917" i="5"/>
  <c r="AZ918" i="5"/>
  <c r="AZ919" i="5"/>
  <c r="AZ920" i="5"/>
  <c r="AZ921" i="5"/>
  <c r="AZ922" i="5"/>
  <c r="AZ923" i="5"/>
  <c r="AZ924" i="5"/>
  <c r="AZ925" i="5"/>
  <c r="AZ926" i="5"/>
  <c r="AZ927" i="5"/>
  <c r="AZ928" i="5"/>
  <c r="AZ929" i="5"/>
  <c r="AZ930" i="5"/>
  <c r="AZ931" i="5"/>
  <c r="AZ932" i="5"/>
  <c r="AZ933" i="5"/>
  <c r="AZ934" i="5"/>
  <c r="AZ935" i="5"/>
  <c r="AZ936" i="5"/>
  <c r="AZ937" i="5"/>
  <c r="AZ938" i="5"/>
  <c r="AZ939" i="5"/>
  <c r="AZ940" i="5"/>
  <c r="AZ941" i="5"/>
  <c r="AZ942" i="5"/>
  <c r="AZ943" i="5"/>
  <c r="AZ944" i="5"/>
  <c r="AZ945" i="5"/>
  <c r="AZ946" i="5"/>
  <c r="AZ947" i="5"/>
  <c r="AZ948" i="5"/>
  <c r="AZ949" i="5"/>
  <c r="AZ950" i="5"/>
  <c r="AZ951" i="5"/>
  <c r="AZ952" i="5"/>
  <c r="AZ953" i="5"/>
  <c r="AZ954" i="5"/>
  <c r="AZ955" i="5"/>
  <c r="AZ956" i="5"/>
  <c r="AZ957" i="5"/>
  <c r="AZ958" i="5"/>
  <c r="AZ959" i="5"/>
  <c r="AZ960" i="5"/>
  <c r="AZ961" i="5"/>
  <c r="AZ962" i="5"/>
  <c r="AZ963" i="5"/>
  <c r="AZ964" i="5"/>
  <c r="AZ965" i="5"/>
  <c r="AZ966" i="5"/>
  <c r="AZ967" i="5"/>
  <c r="AZ968" i="5"/>
  <c r="AZ969" i="5"/>
  <c r="AZ970" i="5"/>
  <c r="AZ971" i="5"/>
  <c r="AZ972" i="5"/>
  <c r="AZ973" i="5"/>
  <c r="AZ974" i="5"/>
  <c r="AZ975" i="5"/>
  <c r="AZ976" i="5"/>
  <c r="AZ977" i="5"/>
  <c r="AZ978" i="5"/>
  <c r="AZ979" i="5"/>
  <c r="AZ980" i="5"/>
  <c r="AZ981" i="5"/>
  <c r="AZ982" i="5"/>
  <c r="AZ983" i="5"/>
  <c r="AZ984" i="5"/>
  <c r="AZ985" i="5"/>
  <c r="AZ986" i="5"/>
  <c r="AZ987" i="5"/>
  <c r="AZ988" i="5"/>
  <c r="AZ989" i="5"/>
  <c r="AZ990" i="5"/>
  <c r="AZ991" i="5"/>
  <c r="AZ992" i="5"/>
  <c r="AZ993" i="5"/>
  <c r="AZ994" i="5"/>
  <c r="AZ995" i="5"/>
  <c r="AZ996" i="5"/>
  <c r="AZ997" i="5"/>
  <c r="AZ998" i="5"/>
  <c r="AZ999" i="5"/>
  <c r="AZ1000" i="5"/>
  <c r="AZ1001" i="5"/>
  <c r="AZ1002" i="5"/>
  <c r="AZ1003" i="5"/>
  <c r="AZ1004" i="5"/>
  <c r="AZ1005" i="5"/>
  <c r="AZ1006" i="5"/>
  <c r="AZ1007" i="5"/>
  <c r="AZ1008" i="5"/>
  <c r="AZ1009" i="5"/>
  <c r="AZ1010" i="5"/>
  <c r="AZ1011" i="5"/>
  <c r="AZ1012" i="5"/>
  <c r="AZ1013" i="5"/>
  <c r="AZ1014" i="5"/>
  <c r="AZ1015" i="5"/>
  <c r="AZ1016" i="5"/>
  <c r="AZ1017" i="5"/>
  <c r="AZ1018" i="5"/>
  <c r="AZ1019" i="5"/>
  <c r="AZ1020" i="5"/>
  <c r="AZ1021" i="5"/>
  <c r="AZ1022" i="5"/>
  <c r="AZ1023" i="5"/>
  <c r="AZ1024" i="5"/>
  <c r="AZ1025" i="5"/>
  <c r="AZ1026" i="5"/>
  <c r="AZ1027" i="5"/>
  <c r="AZ1028" i="5"/>
  <c r="AZ1029" i="5"/>
  <c r="AZ1030" i="5"/>
  <c r="AZ1031" i="5"/>
  <c r="AZ1032" i="5"/>
  <c r="AZ1033" i="5"/>
  <c r="AZ1034" i="5"/>
  <c r="AZ1035" i="5"/>
  <c r="AZ1036" i="5"/>
  <c r="AZ1037" i="5"/>
  <c r="AZ1038" i="5"/>
  <c r="AZ1039" i="5"/>
  <c r="AZ1040" i="5"/>
  <c r="AZ1041" i="5"/>
  <c r="AZ1042" i="5"/>
  <c r="AZ1043" i="5"/>
  <c r="AZ1044" i="5"/>
  <c r="AZ1045" i="5"/>
  <c r="AZ1046" i="5"/>
  <c r="AZ1047" i="5"/>
  <c r="AZ1048" i="5"/>
  <c r="AZ1049" i="5"/>
  <c r="AZ1050" i="5"/>
  <c r="AZ1051" i="5"/>
  <c r="AZ1052" i="5"/>
  <c r="AZ1053" i="5"/>
  <c r="AZ1054" i="5"/>
  <c r="AZ1055" i="5"/>
  <c r="AZ1056" i="5"/>
  <c r="AZ1057" i="5"/>
  <c r="AZ1058" i="5"/>
  <c r="AZ1059" i="5"/>
  <c r="AZ1060" i="5"/>
  <c r="AZ1061" i="5"/>
  <c r="AZ1062" i="5"/>
  <c r="AZ1063" i="5"/>
  <c r="AZ1064" i="5"/>
  <c r="AZ1065" i="5"/>
  <c r="AZ1066" i="5"/>
  <c r="AZ1067" i="5"/>
  <c r="AZ1068" i="5"/>
  <c r="AZ1069" i="5"/>
  <c r="AZ1070" i="5"/>
  <c r="AZ1071" i="5"/>
  <c r="AZ1072" i="5"/>
  <c r="AZ1073" i="5"/>
  <c r="AZ1074" i="5"/>
  <c r="AZ1075" i="5"/>
  <c r="AZ1076" i="5"/>
  <c r="AZ1077" i="5"/>
  <c r="AZ1078" i="5"/>
  <c r="AZ1079" i="5"/>
  <c r="AZ1080" i="5"/>
  <c r="AZ1081" i="5"/>
  <c r="AZ1082" i="5"/>
  <c r="AZ1083" i="5"/>
  <c r="AZ1084" i="5"/>
  <c r="AZ1085" i="5"/>
  <c r="AZ1086" i="5"/>
  <c r="AZ1087" i="5"/>
  <c r="AZ1088" i="5"/>
  <c r="AZ1089" i="5"/>
  <c r="AZ1090" i="5"/>
  <c r="AZ1091" i="5"/>
  <c r="AZ1092" i="5"/>
  <c r="AZ1093" i="5"/>
  <c r="AZ1094" i="5"/>
  <c r="AZ1095" i="5"/>
  <c r="AZ1096" i="5"/>
  <c r="AZ1097" i="5"/>
  <c r="AZ1098" i="5"/>
  <c r="AZ1099" i="5"/>
  <c r="AZ1100" i="5"/>
  <c r="AZ1101" i="5"/>
  <c r="AZ1102" i="5"/>
  <c r="AZ1103" i="5"/>
  <c r="AZ1104" i="5"/>
  <c r="AZ1105" i="5"/>
  <c r="AZ1106" i="5"/>
  <c r="AZ1107" i="5"/>
  <c r="AZ1108" i="5"/>
  <c r="AZ1109" i="5"/>
  <c r="AZ1110" i="5"/>
  <c r="AZ1111" i="5"/>
  <c r="AZ1112" i="5"/>
  <c r="AZ1113" i="5"/>
  <c r="AZ1114" i="5"/>
  <c r="AZ1115" i="5"/>
  <c r="AZ1116" i="5"/>
  <c r="AZ1117" i="5"/>
  <c r="AZ1118" i="5"/>
  <c r="AZ1119" i="5"/>
  <c r="AZ1120" i="5"/>
  <c r="AZ1121" i="5"/>
  <c r="AZ1122" i="5"/>
  <c r="AZ1123" i="5"/>
  <c r="AZ1124" i="5"/>
  <c r="AZ1125" i="5"/>
  <c r="AZ1126" i="5"/>
  <c r="AZ1127" i="5"/>
  <c r="AZ1128" i="5"/>
  <c r="AZ1129" i="5"/>
  <c r="AZ1130" i="5"/>
  <c r="AZ1131" i="5"/>
  <c r="AZ1132" i="5"/>
  <c r="AZ1133" i="5"/>
  <c r="AZ1134" i="5"/>
  <c r="AZ1135" i="5"/>
  <c r="AZ1136" i="5"/>
  <c r="AZ1137" i="5"/>
  <c r="AZ1138" i="5"/>
  <c r="AZ1139" i="5"/>
  <c r="AZ1140" i="5"/>
  <c r="AZ1141" i="5"/>
  <c r="AZ1142" i="5"/>
  <c r="AZ1143" i="5"/>
  <c r="AZ1144" i="5"/>
  <c r="AZ1145" i="5"/>
  <c r="AZ1146" i="5"/>
  <c r="AZ1147" i="5"/>
  <c r="AZ1148" i="5"/>
  <c r="AZ1149" i="5"/>
  <c r="AZ1150" i="5"/>
  <c r="AZ1151" i="5"/>
  <c r="AZ1152" i="5"/>
  <c r="AZ1153" i="5"/>
  <c r="AZ1154" i="5"/>
  <c r="AZ1155" i="5"/>
  <c r="AZ1156" i="5"/>
  <c r="AZ1157" i="5"/>
  <c r="AZ1158" i="5"/>
  <c r="AZ1159" i="5"/>
  <c r="AZ1160" i="5"/>
  <c r="AZ1161" i="5"/>
  <c r="AZ1162" i="5"/>
  <c r="AZ1163" i="5"/>
  <c r="AZ1164" i="5"/>
  <c r="AZ1165" i="5"/>
  <c r="AZ1166" i="5"/>
  <c r="AZ1167" i="5"/>
  <c r="AZ1168" i="5"/>
  <c r="AZ1169" i="5"/>
  <c r="AZ1170" i="5"/>
  <c r="AZ1171" i="5"/>
  <c r="AZ1172" i="5"/>
  <c r="AZ1173" i="5"/>
  <c r="AZ1174" i="5"/>
  <c r="AZ1175" i="5"/>
  <c r="AZ1176" i="5"/>
  <c r="AZ1177" i="5"/>
  <c r="AZ1178" i="5"/>
  <c r="AZ1179" i="5"/>
  <c r="AZ1180" i="5"/>
  <c r="AZ1181" i="5"/>
  <c r="AZ1182" i="5"/>
  <c r="AZ1183" i="5"/>
  <c r="AZ1184" i="5"/>
  <c r="AZ1185" i="5"/>
  <c r="AZ1186" i="5"/>
  <c r="AZ1187" i="5"/>
  <c r="AZ1188" i="5"/>
  <c r="AZ1189" i="5"/>
  <c r="AZ1190" i="5"/>
  <c r="AZ1191" i="5"/>
  <c r="AZ1192" i="5"/>
  <c r="AZ1193" i="5"/>
  <c r="AZ1194" i="5"/>
  <c r="AZ1195" i="5"/>
  <c r="AZ1196" i="5"/>
  <c r="AZ1197" i="5"/>
  <c r="AZ1198" i="5"/>
  <c r="AZ1199" i="5"/>
  <c r="AZ1200" i="5"/>
  <c r="AZ1201" i="5"/>
  <c r="AZ1202" i="5"/>
  <c r="AZ1203" i="5"/>
  <c r="AZ1204" i="5"/>
  <c r="AZ1205" i="5"/>
  <c r="AZ1206" i="5"/>
  <c r="AZ1207" i="5"/>
  <c r="AZ1208" i="5"/>
  <c r="AZ1209" i="5"/>
  <c r="AZ1210" i="5"/>
  <c r="AZ1211" i="5"/>
  <c r="AZ1212" i="5"/>
  <c r="AZ1213" i="5"/>
  <c r="AZ1214" i="5"/>
  <c r="AZ1215" i="5"/>
  <c r="AZ1216" i="5"/>
  <c r="AZ1217" i="5"/>
  <c r="AZ1218" i="5"/>
  <c r="AZ1219" i="5"/>
  <c r="AZ1220" i="5"/>
  <c r="AZ1221" i="5"/>
  <c r="AZ1222" i="5"/>
  <c r="AZ1223" i="5"/>
  <c r="AZ1224" i="5"/>
  <c r="AZ1225" i="5"/>
  <c r="AZ1226" i="5"/>
  <c r="AZ1227" i="5"/>
  <c r="AZ1228" i="5"/>
  <c r="AZ1229" i="5"/>
  <c r="AZ1230" i="5"/>
  <c r="AZ1231" i="5"/>
  <c r="AZ1232" i="5"/>
  <c r="AZ1233" i="5"/>
  <c r="AZ1234" i="5"/>
  <c r="AZ1235" i="5"/>
  <c r="AZ1236" i="5"/>
  <c r="AZ1237" i="5"/>
  <c r="AZ1238" i="5"/>
  <c r="AZ1239" i="5"/>
  <c r="AZ1240" i="5"/>
  <c r="AZ1241" i="5"/>
  <c r="AZ1242" i="5"/>
  <c r="AZ1243" i="5"/>
  <c r="AZ1244" i="5"/>
  <c r="AZ1245" i="5"/>
  <c r="AZ1246" i="5"/>
  <c r="AZ1247" i="5"/>
  <c r="AZ1248" i="5"/>
  <c r="AZ1249" i="5"/>
  <c r="AZ1250" i="5"/>
  <c r="AZ1251" i="5"/>
  <c r="AZ1252" i="5"/>
  <c r="AZ1253" i="5"/>
  <c r="AZ1254" i="5"/>
  <c r="AZ1255" i="5"/>
  <c r="AZ1256" i="5"/>
  <c r="AZ1257" i="5"/>
  <c r="AZ1258" i="5"/>
  <c r="AZ1259" i="5"/>
  <c r="AZ1260" i="5"/>
  <c r="AZ1261" i="5"/>
  <c r="AZ1262" i="5"/>
  <c r="AZ1263" i="5"/>
  <c r="AZ1264" i="5"/>
  <c r="AZ1265" i="5"/>
  <c r="AZ1266" i="5"/>
  <c r="AZ1267" i="5"/>
  <c r="AZ1268" i="5"/>
  <c r="AZ1269" i="5"/>
  <c r="AZ1270" i="5"/>
  <c r="AZ1271" i="5"/>
  <c r="AZ1272" i="5"/>
  <c r="AZ1273" i="5"/>
  <c r="AZ1274" i="5"/>
  <c r="AZ1275" i="5"/>
  <c r="AZ1276" i="5"/>
  <c r="AZ1277" i="5"/>
  <c r="AZ1278" i="5"/>
  <c r="AZ1279" i="5"/>
  <c r="AZ1280" i="5"/>
  <c r="AZ1281" i="5"/>
  <c r="AZ1282" i="5"/>
  <c r="AZ1283" i="5"/>
  <c r="AZ1284" i="5"/>
  <c r="AZ1285" i="5"/>
  <c r="AZ1286" i="5"/>
  <c r="AZ1287" i="5"/>
  <c r="AZ1288" i="5"/>
  <c r="AZ1289" i="5"/>
  <c r="AZ1290" i="5"/>
  <c r="AZ1291" i="5"/>
  <c r="AZ1292" i="5"/>
  <c r="AZ1293" i="5"/>
  <c r="AZ1294" i="5"/>
  <c r="AZ1295" i="5"/>
  <c r="AZ1296" i="5"/>
  <c r="AZ1297" i="5"/>
  <c r="AZ1298" i="5"/>
  <c r="AZ1299" i="5"/>
  <c r="AZ1300" i="5"/>
  <c r="AZ1301" i="5"/>
  <c r="AZ1302" i="5"/>
  <c r="AZ1303" i="5"/>
  <c r="AZ1304" i="5"/>
  <c r="AZ1305" i="5"/>
  <c r="AZ1306" i="5"/>
  <c r="AZ1307" i="5"/>
  <c r="AZ1308" i="5"/>
  <c r="AZ1309" i="5"/>
  <c r="AZ1310" i="5"/>
  <c r="AZ1311" i="5"/>
  <c r="AZ1312" i="5"/>
  <c r="AZ1313" i="5"/>
  <c r="AZ1314" i="5"/>
  <c r="AZ1315" i="5"/>
  <c r="AZ1316" i="5"/>
  <c r="AZ1317" i="5"/>
  <c r="AZ1318" i="5"/>
  <c r="AZ1319" i="5"/>
  <c r="AZ1320" i="5"/>
  <c r="AZ1321" i="5"/>
  <c r="AZ1322" i="5"/>
  <c r="AZ1323" i="5"/>
  <c r="AZ1324" i="5"/>
  <c r="AZ1325" i="5"/>
  <c r="AZ1326" i="5"/>
  <c r="AZ1327" i="5"/>
  <c r="AZ1328" i="5"/>
  <c r="AZ1329" i="5"/>
  <c r="AZ1330" i="5"/>
  <c r="AZ1331" i="5"/>
  <c r="AZ1332" i="5"/>
  <c r="AZ1333" i="5"/>
  <c r="AZ1334" i="5"/>
  <c r="AZ1335" i="5"/>
  <c r="AZ1336" i="5"/>
  <c r="AZ1337" i="5"/>
  <c r="AZ1338" i="5"/>
  <c r="AZ1339" i="5"/>
  <c r="AZ1340" i="5"/>
  <c r="AZ1341" i="5"/>
  <c r="AZ1342" i="5"/>
  <c r="AZ1343" i="5"/>
  <c r="AZ1344" i="5"/>
  <c r="AZ1345" i="5"/>
  <c r="AZ1346" i="5"/>
  <c r="AZ1347" i="5"/>
  <c r="AZ1348" i="5"/>
  <c r="AZ1349" i="5"/>
  <c r="AZ1350" i="5"/>
  <c r="AZ1351" i="5"/>
  <c r="AZ1352" i="5"/>
  <c r="AZ1353" i="5"/>
  <c r="AZ1354" i="5"/>
  <c r="AZ1355" i="5"/>
  <c r="AZ1356" i="5"/>
  <c r="AZ1357" i="5"/>
  <c r="AZ1358" i="5"/>
  <c r="AZ1359" i="5"/>
  <c r="AZ1360" i="5"/>
  <c r="AZ1361" i="5"/>
  <c r="AZ1362" i="5"/>
  <c r="AZ1363" i="5"/>
  <c r="AZ1364" i="5"/>
  <c r="AZ1365" i="5"/>
  <c r="AZ1366" i="5"/>
  <c r="AZ1367" i="5"/>
  <c r="AZ1368" i="5"/>
  <c r="AZ1369" i="5"/>
  <c r="AZ1370" i="5"/>
  <c r="AZ1371" i="5"/>
  <c r="AZ1372" i="5"/>
  <c r="AZ1373" i="5"/>
  <c r="AZ1374" i="5"/>
  <c r="AZ1375" i="5"/>
  <c r="AZ1376" i="5"/>
  <c r="AZ1377" i="5"/>
  <c r="AZ1378" i="5"/>
  <c r="AZ1379" i="5"/>
  <c r="AZ1380" i="5"/>
  <c r="AZ1381" i="5"/>
  <c r="AZ1382" i="5"/>
  <c r="AZ1383" i="5"/>
  <c r="AZ1384" i="5"/>
  <c r="AZ1385" i="5"/>
  <c r="AZ1386" i="5"/>
  <c r="AZ1387" i="5"/>
  <c r="AZ1388" i="5"/>
  <c r="AZ1389" i="5"/>
  <c r="AZ1390" i="5"/>
  <c r="AZ1391" i="5"/>
  <c r="AZ1392" i="5"/>
  <c r="AZ1393" i="5"/>
  <c r="AZ1394" i="5"/>
  <c r="AZ1395" i="5"/>
  <c r="AZ1396" i="5"/>
  <c r="AZ1397" i="5"/>
  <c r="AZ1398" i="5"/>
  <c r="AZ1399" i="5"/>
  <c r="AZ1400" i="5"/>
  <c r="AZ1401" i="5"/>
  <c r="AZ1402" i="5"/>
  <c r="AZ1403" i="5"/>
  <c r="AZ1404" i="5"/>
  <c r="AZ1405" i="5"/>
  <c r="AZ1406" i="5"/>
  <c r="AZ1407" i="5"/>
  <c r="AZ1408" i="5"/>
  <c r="AZ1409" i="5"/>
  <c r="AZ1410" i="5"/>
  <c r="AZ1411" i="5"/>
  <c r="AZ1412" i="5"/>
  <c r="AZ1413" i="5"/>
  <c r="AZ1414" i="5"/>
  <c r="AZ1415" i="5"/>
  <c r="AZ1416" i="5"/>
  <c r="AZ1417" i="5"/>
  <c r="AZ1418" i="5"/>
  <c r="AZ1419" i="5"/>
  <c r="AZ1420" i="5"/>
  <c r="AZ1421" i="5"/>
  <c r="AZ1422" i="5"/>
  <c r="AZ1423" i="5"/>
  <c r="AZ1424" i="5"/>
  <c r="AZ1425" i="5"/>
  <c r="AZ1426" i="5"/>
  <c r="AZ1427" i="5"/>
  <c r="AZ1428" i="5"/>
  <c r="AZ1429" i="5"/>
  <c r="AZ1430" i="5"/>
  <c r="AZ1431" i="5"/>
  <c r="AZ1432" i="5"/>
  <c r="AZ1433" i="5"/>
  <c r="AZ1434" i="5"/>
  <c r="AZ1435" i="5"/>
  <c r="AZ1436" i="5"/>
  <c r="AZ1437" i="5"/>
  <c r="AZ1438" i="5"/>
  <c r="AZ1439" i="5"/>
  <c r="AZ1440" i="5"/>
  <c r="AZ1441" i="5"/>
  <c r="AZ1442" i="5"/>
  <c r="AZ1443" i="5"/>
  <c r="AZ1444" i="5"/>
  <c r="AZ1445" i="5"/>
  <c r="AZ1446" i="5"/>
  <c r="AZ1447" i="5"/>
  <c r="AZ1448" i="5"/>
  <c r="AZ1449" i="5"/>
  <c r="AZ1450" i="5"/>
  <c r="AZ1451" i="5"/>
  <c r="AZ1452" i="5"/>
  <c r="AZ1453" i="5"/>
  <c r="AZ1454" i="5"/>
  <c r="AZ1455" i="5"/>
  <c r="AZ1456" i="5"/>
  <c r="AZ1457" i="5"/>
  <c r="AZ1458" i="5"/>
  <c r="AZ1459" i="5"/>
  <c r="AZ1460" i="5"/>
  <c r="AZ1461" i="5"/>
  <c r="AZ1462" i="5"/>
  <c r="AZ1463" i="5"/>
  <c r="AZ1464" i="5"/>
  <c r="AZ1465" i="5"/>
  <c r="AZ1466" i="5"/>
  <c r="AZ1467" i="5"/>
  <c r="AZ1468" i="5"/>
  <c r="AZ1469" i="5"/>
  <c r="AZ1470" i="5"/>
  <c r="AZ1471" i="5"/>
  <c r="AZ1472" i="5"/>
  <c r="AZ1473" i="5"/>
  <c r="AZ1474" i="5"/>
  <c r="AZ1475" i="5"/>
  <c r="AZ1476" i="5"/>
  <c r="AZ1477" i="5"/>
  <c r="AZ1478" i="5"/>
  <c r="AZ1479" i="5"/>
  <c r="AZ1480" i="5"/>
  <c r="AZ1481" i="5"/>
  <c r="AZ1482" i="5"/>
  <c r="AZ1483" i="5"/>
  <c r="AZ1484" i="5"/>
  <c r="AZ1485" i="5"/>
  <c r="AZ1486" i="5"/>
  <c r="AZ1487" i="5"/>
  <c r="AZ1488" i="5"/>
  <c r="AZ1489" i="5"/>
  <c r="AZ1490" i="5"/>
  <c r="AZ1491" i="5"/>
  <c r="AZ1492" i="5"/>
  <c r="AZ1493" i="5"/>
  <c r="AZ1494" i="5"/>
  <c r="AZ1495" i="5"/>
  <c r="AZ1496" i="5"/>
  <c r="AZ1497" i="5"/>
  <c r="AZ1498" i="5"/>
  <c r="AZ1499" i="5"/>
  <c r="AZ1500" i="5"/>
  <c r="AZ1501" i="5"/>
  <c r="AZ1502" i="5"/>
  <c r="AZ1503" i="5"/>
  <c r="AZ1504" i="5"/>
  <c r="AZ1505" i="5"/>
  <c r="AZ1506" i="5"/>
  <c r="AZ1507" i="5"/>
  <c r="AZ1508" i="5"/>
  <c r="AZ1509" i="5"/>
  <c r="AZ1510" i="5"/>
  <c r="AZ1511" i="5"/>
  <c r="AZ1512" i="5"/>
  <c r="AZ1513" i="5"/>
  <c r="AZ1514" i="5"/>
  <c r="AZ1515" i="5"/>
  <c r="AZ1516" i="5"/>
  <c r="AZ1517" i="5"/>
  <c r="AZ1518" i="5"/>
  <c r="AZ1519" i="5"/>
  <c r="AZ1520" i="5"/>
  <c r="AZ1521" i="5"/>
  <c r="AZ1522" i="5"/>
  <c r="AZ1523" i="5"/>
  <c r="AZ1524" i="5"/>
  <c r="AZ1525" i="5"/>
  <c r="AZ1526" i="5"/>
  <c r="AZ1527" i="5"/>
  <c r="AZ1528" i="5"/>
  <c r="AZ1529" i="5"/>
  <c r="AZ1530" i="5"/>
  <c r="AZ1531" i="5"/>
  <c r="AZ1532" i="5"/>
  <c r="AZ1533" i="5"/>
  <c r="AZ1534" i="5"/>
  <c r="AZ1535" i="5"/>
  <c r="AZ1536" i="5"/>
  <c r="AZ1537" i="5"/>
  <c r="AZ1538" i="5"/>
  <c r="AZ1539" i="5"/>
  <c r="AZ1540" i="5"/>
  <c r="AZ1541" i="5"/>
  <c r="AZ1542" i="5"/>
  <c r="AZ1543" i="5"/>
  <c r="AZ1544" i="5"/>
  <c r="AZ1545" i="5"/>
  <c r="AZ1546" i="5"/>
  <c r="AZ1547" i="5"/>
  <c r="AZ1548" i="5"/>
  <c r="AZ1549" i="5"/>
  <c r="AZ1550" i="5"/>
  <c r="AZ1551" i="5"/>
  <c r="AZ1552" i="5"/>
  <c r="AZ1553" i="5"/>
  <c r="AZ1554" i="5"/>
  <c r="AZ1555" i="5"/>
  <c r="AZ1556" i="5"/>
  <c r="AZ1557" i="5"/>
  <c r="AZ1558" i="5"/>
  <c r="AZ1559" i="5"/>
  <c r="AZ1560" i="5"/>
  <c r="AZ1561" i="5"/>
  <c r="AZ1562" i="5"/>
  <c r="AZ1563" i="5"/>
  <c r="AZ1564" i="5"/>
  <c r="AZ1565" i="5"/>
  <c r="AZ1566" i="5"/>
  <c r="AZ1567" i="5"/>
  <c r="AZ1568" i="5"/>
  <c r="AZ1569" i="5"/>
  <c r="AZ1570" i="5"/>
  <c r="AZ1571" i="5"/>
  <c r="AZ1572" i="5"/>
  <c r="AZ1573" i="5"/>
  <c r="AZ1574" i="5"/>
  <c r="AZ1575" i="5"/>
  <c r="AZ1576" i="5"/>
  <c r="AZ1577" i="5"/>
  <c r="AZ1578" i="5"/>
  <c r="AZ1579" i="5"/>
  <c r="AZ1580" i="5"/>
  <c r="AZ1581" i="5"/>
  <c r="AZ1582" i="5"/>
  <c r="AZ1583" i="5"/>
  <c r="AZ1584" i="5"/>
  <c r="AZ1585" i="5"/>
  <c r="AZ1586" i="5"/>
  <c r="AZ1587" i="5"/>
  <c r="AZ1588" i="5"/>
  <c r="AZ1589" i="5"/>
  <c r="AZ1590" i="5"/>
  <c r="AZ1591" i="5"/>
  <c r="AZ1592" i="5"/>
  <c r="AZ1593" i="5"/>
  <c r="AZ1594" i="5"/>
  <c r="AZ1595" i="5"/>
  <c r="AZ1596" i="5"/>
  <c r="AZ1597" i="5"/>
  <c r="AZ1598" i="5"/>
  <c r="AZ1599" i="5"/>
  <c r="AZ1600" i="5"/>
  <c r="AZ1601" i="5"/>
  <c r="AZ1602" i="5"/>
  <c r="AZ1603" i="5"/>
  <c r="AZ1604" i="5"/>
  <c r="AZ1605" i="5"/>
  <c r="AZ1606" i="5"/>
  <c r="AZ1607" i="5"/>
  <c r="AZ1608" i="5"/>
  <c r="AZ1609" i="5"/>
  <c r="AZ1610" i="5"/>
  <c r="AZ1611" i="5"/>
  <c r="AZ1612" i="5"/>
  <c r="AZ1613" i="5"/>
  <c r="AZ1614" i="5"/>
  <c r="AZ1615" i="5"/>
  <c r="AZ1616" i="5"/>
  <c r="AZ1617" i="5"/>
  <c r="AZ1618" i="5"/>
  <c r="AZ1619" i="5"/>
  <c r="AZ1620" i="5"/>
  <c r="AZ1621" i="5"/>
  <c r="AZ1622" i="5"/>
  <c r="AZ1623" i="5"/>
  <c r="AZ1624" i="5"/>
  <c r="AZ1625" i="5"/>
  <c r="AZ1626" i="5"/>
  <c r="AZ1627" i="5"/>
  <c r="AZ1628" i="5"/>
  <c r="AZ1629" i="5"/>
  <c r="AZ1630" i="5"/>
  <c r="AZ1631" i="5"/>
  <c r="AZ1632" i="5"/>
  <c r="AZ1633" i="5"/>
  <c r="AZ1634" i="5"/>
  <c r="AZ1635" i="5"/>
  <c r="AZ1636" i="5"/>
  <c r="AZ1637" i="5"/>
  <c r="AZ1638" i="5"/>
  <c r="AZ1639" i="5"/>
  <c r="AZ1640" i="5"/>
  <c r="AZ1641" i="5"/>
  <c r="AZ1642" i="5"/>
  <c r="AZ1643" i="5"/>
  <c r="AZ1644" i="5"/>
  <c r="AZ1645" i="5"/>
  <c r="AZ1646" i="5"/>
  <c r="AZ1647" i="5"/>
  <c r="AZ1648" i="5"/>
  <c r="AZ1649" i="5"/>
  <c r="AZ1650" i="5"/>
  <c r="AZ1651" i="5"/>
  <c r="AZ1652" i="5"/>
  <c r="AZ1653" i="5"/>
  <c r="AZ1654" i="5"/>
  <c r="AZ1655" i="5"/>
  <c r="AZ1656" i="5"/>
  <c r="AZ1657" i="5"/>
  <c r="AZ1658" i="5"/>
  <c r="AZ1659" i="5"/>
  <c r="AZ1660" i="5"/>
  <c r="AZ1661" i="5"/>
  <c r="AZ1662" i="5"/>
  <c r="AZ1663" i="5"/>
  <c r="AZ1664" i="5"/>
  <c r="AZ1665" i="5"/>
  <c r="AZ1666" i="5"/>
  <c r="AZ1667" i="5"/>
  <c r="AZ1668" i="5"/>
  <c r="AZ1669" i="5"/>
  <c r="AZ1670" i="5"/>
  <c r="AZ1671" i="5"/>
  <c r="AZ1672" i="5"/>
  <c r="AZ1673" i="5"/>
  <c r="AZ1674" i="5"/>
  <c r="AZ1675" i="5"/>
  <c r="AZ1676" i="5"/>
  <c r="AZ1677" i="5"/>
  <c r="AZ1678" i="5"/>
  <c r="AZ1679" i="5"/>
  <c r="AZ1680" i="5"/>
  <c r="AZ1681" i="5"/>
  <c r="AZ1682" i="5"/>
  <c r="AZ1683" i="5"/>
  <c r="AZ1684" i="5"/>
  <c r="AZ1685" i="5"/>
  <c r="AZ1686" i="5"/>
  <c r="AZ1687" i="5"/>
  <c r="AZ1688" i="5"/>
  <c r="AZ1689" i="5"/>
  <c r="AZ1690" i="5"/>
  <c r="AZ1691" i="5"/>
  <c r="AZ1692" i="5"/>
  <c r="AZ1693" i="5"/>
  <c r="AZ1694" i="5"/>
  <c r="AZ1695" i="5"/>
  <c r="AZ1696" i="5"/>
  <c r="AZ1697" i="5"/>
  <c r="AZ1698" i="5"/>
  <c r="AZ1699" i="5"/>
  <c r="AZ1700" i="5"/>
  <c r="AZ1701" i="5"/>
  <c r="AZ1702" i="5"/>
  <c r="AZ1703" i="5"/>
  <c r="AZ1704" i="5"/>
  <c r="AZ1705" i="5"/>
  <c r="AZ1706" i="5"/>
  <c r="AZ1707" i="5"/>
  <c r="AZ1708" i="5"/>
  <c r="AZ1709" i="5"/>
  <c r="AZ1710" i="5"/>
  <c r="AZ1711" i="5"/>
  <c r="AZ1712" i="5"/>
  <c r="AZ1713" i="5"/>
  <c r="AZ1714" i="5"/>
  <c r="AZ1715" i="5"/>
  <c r="AZ1716" i="5"/>
  <c r="AZ1717" i="5"/>
  <c r="AZ1718" i="5"/>
  <c r="AZ1719" i="5"/>
  <c r="AZ1720" i="5"/>
  <c r="AZ1721" i="5"/>
  <c r="AZ1722" i="5"/>
  <c r="AZ1723" i="5"/>
  <c r="AZ1724" i="5"/>
  <c r="AZ1725" i="5"/>
  <c r="AZ1726" i="5"/>
  <c r="AZ1727" i="5"/>
  <c r="AZ1728" i="5"/>
  <c r="AZ1729" i="5"/>
  <c r="AZ1730" i="5"/>
  <c r="AZ1731" i="5"/>
  <c r="AZ1732" i="5"/>
  <c r="AZ1733" i="5"/>
  <c r="AZ1734" i="5"/>
  <c r="AZ1735" i="5"/>
  <c r="AZ1736" i="5"/>
  <c r="AZ1737" i="5"/>
  <c r="AZ1738" i="5"/>
  <c r="AZ1739" i="5"/>
  <c r="AZ1740" i="5"/>
  <c r="AZ1741" i="5"/>
  <c r="AZ1742" i="5"/>
  <c r="AZ1743" i="5"/>
  <c r="AZ1744" i="5"/>
  <c r="AZ1745" i="5"/>
  <c r="AZ1746" i="5"/>
  <c r="AZ1747" i="5"/>
  <c r="AZ1748" i="5"/>
  <c r="AZ1749" i="5"/>
  <c r="AZ1750" i="5"/>
  <c r="AZ1751" i="5"/>
  <c r="AZ1752" i="5"/>
  <c r="AZ1753" i="5"/>
  <c r="AZ1754" i="5"/>
  <c r="AZ1755" i="5"/>
  <c r="AZ1756" i="5"/>
  <c r="AZ1757" i="5"/>
  <c r="AZ1758" i="5"/>
  <c r="AZ1759" i="5"/>
  <c r="AZ1760" i="5"/>
  <c r="AZ1761" i="5"/>
  <c r="AZ1762" i="5"/>
  <c r="AZ1763" i="5"/>
  <c r="AZ1764" i="5"/>
  <c r="AZ1765" i="5"/>
  <c r="AZ1766" i="5"/>
  <c r="AZ1767" i="5"/>
  <c r="AZ1768" i="5"/>
  <c r="AZ1769" i="5"/>
  <c r="AZ1770" i="5"/>
  <c r="AZ1771" i="5"/>
  <c r="AZ1772" i="5"/>
  <c r="AZ1773" i="5"/>
  <c r="AZ1774" i="5"/>
  <c r="AZ1775" i="5"/>
  <c r="AZ1776" i="5"/>
  <c r="AZ1777" i="5"/>
  <c r="AZ1778" i="5"/>
  <c r="AZ1779" i="5"/>
  <c r="AZ1780" i="5"/>
  <c r="AZ1781" i="5"/>
  <c r="AZ1782" i="5"/>
  <c r="AZ1783" i="5"/>
  <c r="AZ1784" i="5"/>
  <c r="AZ1785" i="5"/>
  <c r="AZ1786" i="5"/>
  <c r="AZ1787" i="5"/>
  <c r="AZ1788" i="5"/>
  <c r="AZ1789" i="5"/>
  <c r="AZ1790" i="5"/>
  <c r="AZ1791" i="5"/>
  <c r="AZ1792" i="5"/>
  <c r="AZ1793" i="5"/>
  <c r="AZ1794" i="5"/>
  <c r="AZ1795" i="5"/>
  <c r="AZ1796" i="5"/>
  <c r="AZ1797" i="5"/>
  <c r="AZ1798" i="5"/>
  <c r="AZ1799" i="5"/>
  <c r="AZ1800" i="5"/>
  <c r="AZ1801" i="5"/>
  <c r="AZ1802" i="5"/>
  <c r="AZ1803" i="5"/>
  <c r="AZ1804" i="5"/>
  <c r="AZ1805" i="5"/>
  <c r="AZ1806" i="5"/>
  <c r="AZ1807" i="5"/>
  <c r="AZ1808" i="5"/>
  <c r="AZ1809" i="5"/>
  <c r="AZ1810" i="5"/>
  <c r="AZ1811" i="5"/>
  <c r="AZ1812" i="5"/>
  <c r="AZ1813" i="5"/>
  <c r="AZ1814" i="5"/>
  <c r="AZ1815" i="5"/>
  <c r="AZ1816" i="5"/>
  <c r="AZ1817" i="5"/>
  <c r="AZ1818" i="5"/>
  <c r="AZ1819" i="5"/>
  <c r="AZ1820" i="5"/>
  <c r="AZ1821" i="5"/>
  <c r="AZ1822" i="5"/>
  <c r="AZ1823" i="5"/>
  <c r="AZ1824" i="5"/>
  <c r="AZ1825" i="5"/>
  <c r="AZ1826" i="5"/>
  <c r="AZ1827" i="5"/>
  <c r="AZ1828" i="5"/>
  <c r="AZ1829" i="5"/>
  <c r="AZ1830" i="5"/>
  <c r="AZ1831" i="5"/>
  <c r="AZ1832" i="5"/>
  <c r="AZ1833" i="5"/>
  <c r="AZ1834" i="5"/>
  <c r="AZ1835" i="5"/>
  <c r="AZ1836" i="5"/>
  <c r="AZ1837" i="5"/>
  <c r="AZ1838" i="5"/>
  <c r="AZ1839" i="5"/>
  <c r="AZ1840" i="5"/>
  <c r="AZ1841" i="5"/>
  <c r="AZ1842" i="5"/>
  <c r="AZ1843" i="5"/>
  <c r="AZ1844" i="5"/>
  <c r="AZ1845" i="5"/>
  <c r="AZ1846" i="5"/>
  <c r="AZ1847" i="5"/>
  <c r="AZ1848" i="5"/>
  <c r="AZ1849" i="5"/>
  <c r="AZ1850" i="5"/>
  <c r="AZ1851" i="5"/>
  <c r="AZ1852" i="5"/>
  <c r="AZ1853" i="5"/>
  <c r="AZ1854" i="5"/>
  <c r="AZ1855" i="5"/>
  <c r="AZ1856" i="5"/>
  <c r="AZ1857" i="5"/>
  <c r="AZ1858" i="5"/>
  <c r="AZ1859" i="5"/>
  <c r="AY1860" i="5"/>
  <c r="AX1860" i="5" l="1"/>
  <c r="AZ3" i="5" l="1"/>
  <c r="AZ1860" i="5" l="1"/>
  <c r="I6" i="21"/>
  <c r="I4" i="21"/>
  <c r="I5" i="21"/>
  <c r="I3" i="21"/>
  <c r="H6" i="21"/>
  <c r="G6" i="21"/>
  <c r="E6" i="21"/>
  <c r="D6" i="21"/>
  <c r="F5" i="21"/>
  <c r="F4" i="21"/>
  <c r="F3" i="21"/>
  <c r="H22" i="20"/>
  <c r="G22" i="20"/>
  <c r="I22" i="20"/>
  <c r="F6" i="21" l="1"/>
  <c r="H14" i="19"/>
  <c r="G14" i="19"/>
  <c r="I13" i="19"/>
  <c r="I12" i="19"/>
  <c r="I11" i="19"/>
  <c r="I10" i="19"/>
  <c r="I9" i="19"/>
  <c r="I8" i="19"/>
  <c r="I7" i="19"/>
  <c r="I6" i="19"/>
  <c r="I5" i="19"/>
  <c r="I4" i="19"/>
  <c r="I3" i="19"/>
  <c r="AF19" i="18"/>
  <c r="AE19" i="18"/>
  <c r="AG18" i="18"/>
  <c r="AG17" i="18"/>
  <c r="AG16" i="18"/>
  <c r="AG15" i="18"/>
  <c r="AG14" i="18"/>
  <c r="AG13" i="18"/>
  <c r="AG12" i="18"/>
  <c r="AG11" i="18"/>
  <c r="AG10" i="18"/>
  <c r="AG9" i="18"/>
  <c r="AG8" i="18"/>
  <c r="AG7" i="18"/>
  <c r="AG6" i="18"/>
  <c r="AG5" i="18"/>
  <c r="AG4" i="18"/>
  <c r="AG3" i="18"/>
  <c r="AF9" i="17"/>
  <c r="AE9" i="17"/>
  <c r="AG8" i="17"/>
  <c r="AG7" i="17"/>
  <c r="AG6" i="17"/>
  <c r="AG5" i="17"/>
  <c r="AG4" i="17"/>
  <c r="AG3" i="17"/>
  <c r="AF7" i="15"/>
  <c r="AE7" i="15"/>
  <c r="AG6" i="15"/>
  <c r="AG5" i="15"/>
  <c r="AG4" i="15"/>
  <c r="AG3" i="15"/>
  <c r="AL19" i="10"/>
  <c r="AK19" i="10"/>
  <c r="AF9" i="16"/>
  <c r="AE9" i="16"/>
  <c r="AG8" i="16"/>
  <c r="AG7" i="16"/>
  <c r="AG6" i="16"/>
  <c r="AG5" i="16"/>
  <c r="AG4" i="16"/>
  <c r="AG3" i="16"/>
  <c r="AM18" i="10"/>
  <c r="AM17" i="10"/>
  <c r="AM16" i="10"/>
  <c r="AM15" i="10"/>
  <c r="AM14" i="10"/>
  <c r="AM13" i="10"/>
  <c r="AM12" i="10"/>
  <c r="AM11" i="10"/>
  <c r="AM10" i="10"/>
  <c r="AM9" i="10"/>
  <c r="AM8" i="10"/>
  <c r="AM7" i="10"/>
  <c r="AM6" i="10"/>
  <c r="AM5" i="10"/>
  <c r="AM4" i="10"/>
  <c r="AM3" i="10"/>
  <c r="AJ4" i="10"/>
  <c r="AJ5" i="10"/>
  <c r="AJ6" i="10"/>
  <c r="AJ7" i="10"/>
  <c r="AJ8" i="10"/>
  <c r="AJ9" i="10"/>
  <c r="AJ10" i="10"/>
  <c r="AJ11" i="10"/>
  <c r="AJ12" i="10"/>
  <c r="AJ13" i="10"/>
  <c r="AJ14" i="10"/>
  <c r="AJ15" i="10"/>
  <c r="AJ16" i="10"/>
  <c r="AJ17" i="10"/>
  <c r="AJ3" i="10"/>
  <c r="AJ19" i="10" s="1"/>
  <c r="AI19" i="10"/>
  <c r="AH19" i="10"/>
  <c r="AM19" i="10" l="1"/>
  <c r="AG9" i="17"/>
  <c r="AG7" i="15"/>
  <c r="AG9" i="16"/>
  <c r="I14" i="19"/>
  <c r="AG19" i="18"/>
  <c r="AF78" i="14"/>
  <c r="AE78" i="14"/>
  <c r="AG38" i="14"/>
  <c r="AG39" i="14"/>
  <c r="AG40" i="14"/>
  <c r="AG41" i="14"/>
  <c r="AG42" i="14"/>
  <c r="AG43" i="14"/>
  <c r="AG44" i="14"/>
  <c r="AG45" i="14"/>
  <c r="AG46" i="14"/>
  <c r="AG47" i="14"/>
  <c r="AG48" i="14"/>
  <c r="AG49" i="14"/>
  <c r="AG50" i="14"/>
  <c r="AG51" i="14"/>
  <c r="AG52" i="14"/>
  <c r="AG53" i="14"/>
  <c r="AG54" i="14"/>
  <c r="AG55" i="14"/>
  <c r="AG56" i="14"/>
  <c r="AG57" i="14"/>
  <c r="AG58" i="14"/>
  <c r="AG59" i="14"/>
  <c r="AG60" i="14"/>
  <c r="AG61" i="14"/>
  <c r="AG62" i="14"/>
  <c r="AG63" i="14"/>
  <c r="AG64" i="14"/>
  <c r="AG65" i="14"/>
  <c r="AG66" i="14"/>
  <c r="AG67" i="14"/>
  <c r="AG68" i="14"/>
  <c r="AG69" i="14"/>
  <c r="AG70" i="14"/>
  <c r="AG71" i="14"/>
  <c r="AG72" i="14"/>
  <c r="AG73" i="14"/>
  <c r="AG37" i="14"/>
  <c r="AG36" i="14"/>
  <c r="AG35" i="14"/>
  <c r="AG34" i="14"/>
  <c r="AG33" i="14"/>
  <c r="AG32" i="14"/>
  <c r="AG31" i="14"/>
  <c r="AG30" i="14"/>
  <c r="AG29" i="14"/>
  <c r="AG28" i="14"/>
  <c r="AG27" i="14"/>
  <c r="AG26" i="14"/>
  <c r="AG25" i="14"/>
  <c r="AG24" i="14"/>
  <c r="AG23" i="14"/>
  <c r="AG22" i="14"/>
  <c r="AG21" i="14"/>
  <c r="AG20" i="14"/>
  <c r="AG19" i="14"/>
  <c r="AG18" i="14"/>
  <c r="AG17" i="14"/>
  <c r="AG16" i="14"/>
  <c r="AG15" i="14"/>
  <c r="AG14" i="14"/>
  <c r="AG13" i="14"/>
  <c r="AG12" i="14"/>
  <c r="AG11" i="14"/>
  <c r="AG10" i="14"/>
  <c r="AG9" i="14"/>
  <c r="AG8" i="14"/>
  <c r="AG7" i="14"/>
  <c r="AG6" i="14"/>
  <c r="AG5" i="14"/>
  <c r="AG4" i="14"/>
  <c r="AG3" i="14"/>
  <c r="AG566" i="12"/>
  <c r="AG567" i="12"/>
  <c r="AG568" i="12"/>
  <c r="AG569" i="12"/>
  <c r="AG570" i="12"/>
  <c r="AG571" i="12"/>
  <c r="AF609" i="12"/>
  <c r="AE609" i="12"/>
  <c r="AG565" i="12"/>
  <c r="AG564" i="12"/>
  <c r="AG563" i="12"/>
  <c r="AG562" i="12"/>
  <c r="AG561" i="12"/>
  <c r="AG560" i="12"/>
  <c r="AG559" i="12"/>
  <c r="AG558" i="12"/>
  <c r="AG557" i="12"/>
  <c r="AG556" i="12"/>
  <c r="AG555" i="12"/>
  <c r="AG554" i="12"/>
  <c r="AG553" i="12"/>
  <c r="AG552" i="12"/>
  <c r="AG551" i="12"/>
  <c r="AG550" i="12"/>
  <c r="AG549" i="12"/>
  <c r="AG548" i="12"/>
  <c r="AG547" i="12"/>
  <c r="AG546" i="12"/>
  <c r="AG545" i="12"/>
  <c r="AG544" i="12"/>
  <c r="AG543" i="12"/>
  <c r="AG542" i="12"/>
  <c r="AG541" i="12"/>
  <c r="AG540" i="12"/>
  <c r="AG539" i="12"/>
  <c r="AG538" i="12"/>
  <c r="AG537" i="12"/>
  <c r="AG536" i="12"/>
  <c r="AG535" i="12"/>
  <c r="AG534" i="12"/>
  <c r="AG533" i="12"/>
  <c r="AG532" i="12"/>
  <c r="AG531" i="12"/>
  <c r="AG530" i="12"/>
  <c r="AG529" i="12"/>
  <c r="AG528" i="12"/>
  <c r="AG527" i="12"/>
  <c r="AG526" i="12"/>
  <c r="AG525" i="12"/>
  <c r="AG524" i="12"/>
  <c r="AG523" i="12"/>
  <c r="AG522" i="12"/>
  <c r="AG521" i="12"/>
  <c r="AG520" i="12"/>
  <c r="AG519" i="12"/>
  <c r="AG518" i="12"/>
  <c r="AG517" i="12"/>
  <c r="AG516" i="12"/>
  <c r="AG515" i="12"/>
  <c r="AG514" i="12"/>
  <c r="AG513" i="12"/>
  <c r="AG512" i="12"/>
  <c r="AG511" i="12"/>
  <c r="AG510" i="12"/>
  <c r="AG509" i="12"/>
  <c r="AG508" i="12"/>
  <c r="AG507" i="12"/>
  <c r="AG506" i="12"/>
  <c r="AG505" i="12"/>
  <c r="AG504" i="12"/>
  <c r="AG503" i="12"/>
  <c r="AG502" i="12"/>
  <c r="AG501" i="12"/>
  <c r="AG500" i="12"/>
  <c r="AG499" i="12"/>
  <c r="AG498" i="12"/>
  <c r="AG497" i="12"/>
  <c r="AG496" i="12"/>
  <c r="AG495" i="12"/>
  <c r="AG494" i="12"/>
  <c r="AG493" i="12"/>
  <c r="AG492" i="12"/>
  <c r="AG491" i="12"/>
  <c r="AG490" i="12"/>
  <c r="AG489" i="12"/>
  <c r="AG488" i="12"/>
  <c r="AG487" i="12"/>
  <c r="AG486" i="12"/>
  <c r="AG485" i="12"/>
  <c r="AG484" i="12"/>
  <c r="AG483" i="12"/>
  <c r="AG482" i="12"/>
  <c r="AG481" i="12"/>
  <c r="AG480" i="12"/>
  <c r="AG479" i="12"/>
  <c r="AG478" i="12"/>
  <c r="AG477" i="12"/>
  <c r="AG476" i="12"/>
  <c r="AG475" i="12"/>
  <c r="AG474" i="12"/>
  <c r="AG473" i="12"/>
  <c r="AG472" i="12"/>
  <c r="AG471" i="12"/>
  <c r="AG470" i="12"/>
  <c r="AG469" i="12"/>
  <c r="AG468" i="12"/>
  <c r="AG467" i="12"/>
  <c r="AG466" i="12"/>
  <c r="AG465" i="12"/>
  <c r="AG464" i="12"/>
  <c r="AG463" i="12"/>
  <c r="AG462" i="12"/>
  <c r="AG461" i="12"/>
  <c r="AG460" i="12"/>
  <c r="AG459" i="12"/>
  <c r="AG458" i="12"/>
  <c r="AG457" i="12"/>
  <c r="AG456" i="12"/>
  <c r="AG455" i="12"/>
  <c r="AG454" i="12"/>
  <c r="AG453" i="12"/>
  <c r="AG452" i="12"/>
  <c r="AG451" i="12"/>
  <c r="AG450" i="12"/>
  <c r="AG449" i="12"/>
  <c r="AG448" i="12"/>
  <c r="AG447" i="12"/>
  <c r="AG446" i="12"/>
  <c r="AG445" i="12"/>
  <c r="AG444" i="12"/>
  <c r="AG443" i="12"/>
  <c r="AG442" i="12"/>
  <c r="AG441" i="12"/>
  <c r="AG440" i="12"/>
  <c r="AG439" i="12"/>
  <c r="AG438" i="12"/>
  <c r="AG437" i="12"/>
  <c r="AG436" i="12"/>
  <c r="AG435" i="12"/>
  <c r="AG434" i="12"/>
  <c r="AG433" i="12"/>
  <c r="AG432" i="12"/>
  <c r="AG431" i="12"/>
  <c r="AG430" i="12"/>
  <c r="AG429" i="12"/>
  <c r="AG428" i="12"/>
  <c r="AG427" i="12"/>
  <c r="AG426" i="12"/>
  <c r="AG425" i="12"/>
  <c r="AG424" i="12"/>
  <c r="AG423" i="12"/>
  <c r="AG422" i="12"/>
  <c r="AG421" i="12"/>
  <c r="AG420" i="12"/>
  <c r="AG419" i="12"/>
  <c r="AG418" i="12"/>
  <c r="AG417" i="12"/>
  <c r="AG416" i="12"/>
  <c r="AG415" i="12"/>
  <c r="AG414" i="12"/>
  <c r="AG413" i="12"/>
  <c r="AG412" i="12"/>
  <c r="AG411" i="12"/>
  <c r="AG410" i="12"/>
  <c r="AG409" i="12"/>
  <c r="AG408" i="12"/>
  <c r="AG407" i="12"/>
  <c r="AG406" i="12"/>
  <c r="AG405" i="12"/>
  <c r="AG404" i="12"/>
  <c r="AG403" i="12"/>
  <c r="AG402" i="12"/>
  <c r="AG401" i="12"/>
  <c r="AG400" i="12"/>
  <c r="AG399" i="12"/>
  <c r="AG398" i="12"/>
  <c r="AG397" i="12"/>
  <c r="AG396" i="12"/>
  <c r="AG395" i="12"/>
  <c r="AG394" i="12"/>
  <c r="AG393" i="12"/>
  <c r="AG392" i="12"/>
  <c r="AG391" i="12"/>
  <c r="AG390" i="12"/>
  <c r="AG389" i="12"/>
  <c r="AG388" i="12"/>
  <c r="AG387" i="12"/>
  <c r="AG386" i="12"/>
  <c r="AG385" i="12"/>
  <c r="AG384" i="12"/>
  <c r="AG383" i="12"/>
  <c r="AG382" i="12"/>
  <c r="AG381" i="12"/>
  <c r="AG380" i="12"/>
  <c r="AG379" i="12"/>
  <c r="AG378" i="12"/>
  <c r="AG377" i="12"/>
  <c r="AG376" i="12"/>
  <c r="AG375" i="12"/>
  <c r="AG374" i="12"/>
  <c r="AG373" i="12"/>
  <c r="AG372" i="12"/>
  <c r="AG371" i="12"/>
  <c r="AG370" i="12"/>
  <c r="AG369" i="12"/>
  <c r="AG368" i="12"/>
  <c r="AG367" i="12"/>
  <c r="AG366" i="12"/>
  <c r="AG365" i="12"/>
  <c r="AG364" i="12"/>
  <c r="AG363" i="12"/>
  <c r="AG362" i="12"/>
  <c r="AG361" i="12"/>
  <c r="AG360" i="12"/>
  <c r="AG359" i="12"/>
  <c r="AG358" i="12"/>
  <c r="AG357" i="12"/>
  <c r="AG356" i="12"/>
  <c r="AG355" i="12"/>
  <c r="AG354" i="12"/>
  <c r="AG353" i="12"/>
  <c r="AG352" i="12"/>
  <c r="AG351" i="12"/>
  <c r="AG350" i="12"/>
  <c r="AG349" i="12"/>
  <c r="AG348" i="12"/>
  <c r="AG347" i="12"/>
  <c r="AG346" i="12"/>
  <c r="AG345" i="12"/>
  <c r="AG344" i="12"/>
  <c r="AG343" i="12"/>
  <c r="AG342" i="12"/>
  <c r="AG341" i="12"/>
  <c r="AG340" i="12"/>
  <c r="AG339" i="12"/>
  <c r="AG338" i="12"/>
  <c r="AG337" i="12"/>
  <c r="AG336" i="12"/>
  <c r="AG335" i="12"/>
  <c r="AG334" i="12"/>
  <c r="AG333" i="12"/>
  <c r="AG332" i="12"/>
  <c r="AG331" i="12"/>
  <c r="AG330" i="12"/>
  <c r="AG329" i="12"/>
  <c r="AG328" i="12"/>
  <c r="AG327" i="12"/>
  <c r="AG326" i="12"/>
  <c r="AG325" i="12"/>
  <c r="AG324" i="12"/>
  <c r="AG323" i="12"/>
  <c r="AG322" i="12"/>
  <c r="AG321" i="12"/>
  <c r="AG320" i="12"/>
  <c r="AG319" i="12"/>
  <c r="AG318" i="12"/>
  <c r="AG317" i="12"/>
  <c r="AG316" i="12"/>
  <c r="AG315" i="12"/>
  <c r="AG314" i="12"/>
  <c r="AG313" i="12"/>
  <c r="AG312" i="12"/>
  <c r="AG311" i="12"/>
  <c r="AG310" i="12"/>
  <c r="AG309" i="12"/>
  <c r="AG308" i="12"/>
  <c r="AG307" i="12"/>
  <c r="AG306" i="12"/>
  <c r="AG305" i="12"/>
  <c r="AG304" i="12"/>
  <c r="AG303" i="12"/>
  <c r="AG302" i="12"/>
  <c r="AG301" i="12"/>
  <c r="AG300" i="12"/>
  <c r="AG299" i="12"/>
  <c r="AG298" i="12"/>
  <c r="AG297" i="12"/>
  <c r="AG296" i="12"/>
  <c r="AG295" i="12"/>
  <c r="AG294" i="12"/>
  <c r="AG293" i="12"/>
  <c r="AG292" i="12"/>
  <c r="AG291" i="12"/>
  <c r="AG290" i="12"/>
  <c r="AG289" i="12"/>
  <c r="AG288" i="12"/>
  <c r="AG287" i="12"/>
  <c r="AG286" i="12"/>
  <c r="AG285" i="12"/>
  <c r="AG284" i="12"/>
  <c r="AG283" i="12"/>
  <c r="AG282" i="12"/>
  <c r="AG281" i="12"/>
  <c r="AG280" i="12"/>
  <c r="AG279" i="12"/>
  <c r="AG278" i="12"/>
  <c r="AG277" i="12"/>
  <c r="AG276" i="12"/>
  <c r="AG275" i="12"/>
  <c r="AG274" i="12"/>
  <c r="AG273" i="12"/>
  <c r="AG272" i="12"/>
  <c r="AG271" i="12"/>
  <c r="AG270" i="12"/>
  <c r="AG269" i="12"/>
  <c r="AG268" i="12"/>
  <c r="AG267" i="12"/>
  <c r="AG266" i="12"/>
  <c r="AG265" i="12"/>
  <c r="AG264" i="12"/>
  <c r="AG263" i="12"/>
  <c r="AG262" i="12"/>
  <c r="AG261" i="12"/>
  <c r="AG260" i="12"/>
  <c r="AG259" i="12"/>
  <c r="AG258" i="12"/>
  <c r="AG257" i="12"/>
  <c r="AG256" i="12"/>
  <c r="AG255" i="12"/>
  <c r="AG254" i="12"/>
  <c r="AG253" i="12"/>
  <c r="AG252" i="12"/>
  <c r="AG251" i="12"/>
  <c r="AG250" i="12"/>
  <c r="AG249" i="12"/>
  <c r="AG248" i="12"/>
  <c r="AG247" i="12"/>
  <c r="AG246" i="12"/>
  <c r="AG245" i="12"/>
  <c r="AG244" i="12"/>
  <c r="AG243" i="12"/>
  <c r="AG242" i="12"/>
  <c r="AG241" i="12"/>
  <c r="AG240" i="12"/>
  <c r="AG239" i="12"/>
  <c r="AG238" i="12"/>
  <c r="AG237" i="12"/>
  <c r="AG236" i="12"/>
  <c r="AG235" i="12"/>
  <c r="AG234" i="12"/>
  <c r="AG233" i="12"/>
  <c r="AG232" i="12"/>
  <c r="AG231" i="12"/>
  <c r="AG230" i="12"/>
  <c r="AG229" i="12"/>
  <c r="AG228" i="12"/>
  <c r="AG227" i="12"/>
  <c r="AG226" i="12"/>
  <c r="AG225" i="12"/>
  <c r="AG224" i="12"/>
  <c r="AG223" i="12"/>
  <c r="AG222" i="12"/>
  <c r="AG221" i="12"/>
  <c r="AG220" i="12"/>
  <c r="AG219" i="12"/>
  <c r="AG218" i="12"/>
  <c r="AG217" i="12"/>
  <c r="AG216" i="12"/>
  <c r="AG215" i="12"/>
  <c r="AG214" i="12"/>
  <c r="AG213" i="12"/>
  <c r="AG212" i="12"/>
  <c r="AG211" i="12"/>
  <c r="AG210" i="12"/>
  <c r="AG209" i="12"/>
  <c r="AG208" i="12"/>
  <c r="AG207" i="12"/>
  <c r="AG206" i="12"/>
  <c r="AG205" i="12"/>
  <c r="AG204" i="12"/>
  <c r="AG203" i="12"/>
  <c r="AG202" i="12"/>
  <c r="AG201" i="12"/>
  <c r="AG200" i="12"/>
  <c r="AG199" i="12"/>
  <c r="AG198" i="12"/>
  <c r="AG197" i="12"/>
  <c r="AG196" i="12"/>
  <c r="AG195" i="12"/>
  <c r="AG194" i="12"/>
  <c r="AG193" i="12"/>
  <c r="AG192" i="12"/>
  <c r="AG191" i="12"/>
  <c r="AG190" i="12"/>
  <c r="AG189" i="12"/>
  <c r="AG188" i="12"/>
  <c r="AG187" i="12"/>
  <c r="AG186" i="12"/>
  <c r="AG185" i="12"/>
  <c r="AG184" i="12"/>
  <c r="AG183" i="12"/>
  <c r="AG182" i="12"/>
  <c r="AG181" i="12"/>
  <c r="AG180" i="12"/>
  <c r="AG179" i="12"/>
  <c r="AG178" i="12"/>
  <c r="AG177" i="12"/>
  <c r="AG176" i="12"/>
  <c r="AG175" i="12"/>
  <c r="AG174" i="12"/>
  <c r="AG173" i="12"/>
  <c r="AG172" i="12"/>
  <c r="AG171" i="12"/>
  <c r="AG170" i="12"/>
  <c r="AG169" i="12"/>
  <c r="AG168" i="12"/>
  <c r="AG167" i="12"/>
  <c r="AG166" i="12"/>
  <c r="AG165" i="12"/>
  <c r="AG164" i="12"/>
  <c r="AG163" i="12"/>
  <c r="AG162" i="12"/>
  <c r="AG161" i="12"/>
  <c r="AG160" i="12"/>
  <c r="AG159" i="12"/>
  <c r="AG158" i="12"/>
  <c r="AG157" i="12"/>
  <c r="AG156" i="12"/>
  <c r="AG155" i="12"/>
  <c r="AG154" i="12"/>
  <c r="AG153" i="12"/>
  <c r="AG152" i="12"/>
  <c r="AG151" i="12"/>
  <c r="AG150" i="12"/>
  <c r="AG149" i="12"/>
  <c r="AG148" i="12"/>
  <c r="AG147" i="12"/>
  <c r="AG146" i="12"/>
  <c r="AG145" i="12"/>
  <c r="AG144" i="12"/>
  <c r="AG143" i="12"/>
  <c r="AG142" i="12"/>
  <c r="AG141" i="12"/>
  <c r="AG140" i="12"/>
  <c r="AG139" i="12"/>
  <c r="AG138" i="12"/>
  <c r="AG137" i="12"/>
  <c r="AG136" i="12"/>
  <c r="AG135" i="12"/>
  <c r="AG134" i="12"/>
  <c r="AG133" i="12"/>
  <c r="AG132" i="12"/>
  <c r="AG131" i="12"/>
  <c r="AG130" i="12"/>
  <c r="AG129" i="12"/>
  <c r="AG128" i="12"/>
  <c r="AG127" i="12"/>
  <c r="AG126" i="12"/>
  <c r="AG125" i="12"/>
  <c r="AG124" i="12"/>
  <c r="AG123" i="12"/>
  <c r="AG122" i="12"/>
  <c r="AG121" i="12"/>
  <c r="AG120" i="12"/>
  <c r="AG119" i="12"/>
  <c r="AG118" i="12"/>
  <c r="AG117" i="12"/>
  <c r="AG116" i="12"/>
  <c r="AG115" i="12"/>
  <c r="AG114" i="12"/>
  <c r="AG113" i="12"/>
  <c r="AG112" i="12"/>
  <c r="AG111" i="12"/>
  <c r="AG110" i="12"/>
  <c r="AG109" i="12"/>
  <c r="AG108" i="12"/>
  <c r="AG107" i="12"/>
  <c r="AG106" i="12"/>
  <c r="AG105" i="12"/>
  <c r="AG104" i="12"/>
  <c r="AG103" i="12"/>
  <c r="AG102" i="12"/>
  <c r="AG101" i="12"/>
  <c r="AG100" i="12"/>
  <c r="AG99" i="12"/>
  <c r="AG98" i="12"/>
  <c r="AG97" i="12"/>
  <c r="AG96" i="12"/>
  <c r="AG95" i="12"/>
  <c r="AG94" i="12"/>
  <c r="AG93" i="12"/>
  <c r="AG92" i="12"/>
  <c r="AG91" i="12"/>
  <c r="AG90" i="12"/>
  <c r="AG89" i="12"/>
  <c r="AG88" i="12"/>
  <c r="AG87" i="12"/>
  <c r="AG86" i="12"/>
  <c r="AG85" i="12"/>
  <c r="AG84" i="12"/>
  <c r="AG83" i="12"/>
  <c r="AG82" i="12"/>
  <c r="AG81" i="12"/>
  <c r="AG80" i="12"/>
  <c r="AG79" i="12"/>
  <c r="AG78" i="12"/>
  <c r="AG77" i="12"/>
  <c r="AG76" i="12"/>
  <c r="AG75" i="12"/>
  <c r="AG74" i="12"/>
  <c r="AG73" i="12"/>
  <c r="AG72" i="12"/>
  <c r="AG71" i="12"/>
  <c r="AG70" i="12"/>
  <c r="AG69" i="12"/>
  <c r="AG68" i="12"/>
  <c r="AG67" i="12"/>
  <c r="AG66" i="12"/>
  <c r="AG65" i="12"/>
  <c r="AG64" i="12"/>
  <c r="AG63" i="12"/>
  <c r="AG62" i="12"/>
  <c r="AG61" i="12"/>
  <c r="AG60" i="12"/>
  <c r="AG59" i="12"/>
  <c r="AG58" i="12"/>
  <c r="AG57" i="12"/>
  <c r="AG56" i="12"/>
  <c r="AG55" i="12"/>
  <c r="AG54" i="12"/>
  <c r="AG53" i="12"/>
  <c r="AG52" i="12"/>
  <c r="AG51" i="12"/>
  <c r="AG50" i="12"/>
  <c r="AG49" i="12"/>
  <c r="AG48" i="12"/>
  <c r="AG47" i="12"/>
  <c r="AG46" i="12"/>
  <c r="AG45" i="12"/>
  <c r="AG44" i="12"/>
  <c r="AG43" i="12"/>
  <c r="AG42" i="12"/>
  <c r="AG41" i="12"/>
  <c r="AG40" i="12"/>
  <c r="AG39" i="12"/>
  <c r="AG38" i="12"/>
  <c r="AG37" i="12"/>
  <c r="AG36" i="12"/>
  <c r="AG35" i="12"/>
  <c r="AG34" i="12"/>
  <c r="AG33" i="12"/>
  <c r="AG32" i="12"/>
  <c r="AG31" i="12"/>
  <c r="AG30" i="12"/>
  <c r="AG29" i="12"/>
  <c r="AG28" i="12"/>
  <c r="AG27" i="12"/>
  <c r="AG26" i="12"/>
  <c r="AG25" i="12"/>
  <c r="AG24" i="12"/>
  <c r="AG23" i="12"/>
  <c r="AG22" i="12"/>
  <c r="AG21" i="12"/>
  <c r="AG20" i="12"/>
  <c r="AG19" i="12"/>
  <c r="AG18" i="12"/>
  <c r="AG17" i="12"/>
  <c r="AG16" i="12"/>
  <c r="AG15" i="12"/>
  <c r="AG14" i="12"/>
  <c r="AG13" i="12"/>
  <c r="AG12" i="12"/>
  <c r="AG11" i="12"/>
  <c r="AG10" i="12"/>
  <c r="AG9" i="12"/>
  <c r="AG8" i="12"/>
  <c r="AG7" i="12"/>
  <c r="AG6" i="12"/>
  <c r="AG5" i="12"/>
  <c r="AG4" i="12"/>
  <c r="AG3" i="12"/>
  <c r="AL75" i="7"/>
  <c r="AK75" i="7"/>
  <c r="AM74" i="7"/>
  <c r="AM73" i="7"/>
  <c r="AM72" i="7"/>
  <c r="AM71" i="7"/>
  <c r="AM70" i="7"/>
  <c r="AM69" i="7"/>
  <c r="AM68" i="7"/>
  <c r="AM67" i="7"/>
  <c r="AM66" i="7"/>
  <c r="AM65" i="7"/>
  <c r="AM64" i="7"/>
  <c r="AM63" i="7"/>
  <c r="AM62" i="7"/>
  <c r="AM61" i="7"/>
  <c r="AM60" i="7"/>
  <c r="AM59" i="7"/>
  <c r="AM58" i="7"/>
  <c r="AM57" i="7"/>
  <c r="AM56" i="7"/>
  <c r="AM55" i="7"/>
  <c r="AM54" i="7"/>
  <c r="AM53" i="7"/>
  <c r="AM52" i="7"/>
  <c r="AM51" i="7"/>
  <c r="AM50" i="7"/>
  <c r="AM49" i="7"/>
  <c r="AM48" i="7"/>
  <c r="AM47" i="7"/>
  <c r="AM46" i="7"/>
  <c r="AM45" i="7"/>
  <c r="AM44" i="7"/>
  <c r="AM43" i="7"/>
  <c r="AM42" i="7"/>
  <c r="AM41" i="7"/>
  <c r="AM40" i="7"/>
  <c r="AM39" i="7"/>
  <c r="AM38" i="7"/>
  <c r="AM37" i="7"/>
  <c r="AM36" i="7"/>
  <c r="AM35" i="7"/>
  <c r="AM34" i="7"/>
  <c r="AM33" i="7"/>
  <c r="AM32" i="7"/>
  <c r="AM31" i="7"/>
  <c r="AM30" i="7"/>
  <c r="AM29" i="7"/>
  <c r="AM28" i="7"/>
  <c r="AM27" i="7"/>
  <c r="AM26" i="7"/>
  <c r="AM25" i="7"/>
  <c r="AM24" i="7"/>
  <c r="AM23" i="7"/>
  <c r="AM22" i="7"/>
  <c r="AM21" i="7"/>
  <c r="AM20" i="7"/>
  <c r="AM19" i="7"/>
  <c r="AM18" i="7"/>
  <c r="AM17" i="7"/>
  <c r="AM16" i="7"/>
  <c r="AM15" i="7"/>
  <c r="AM14" i="7"/>
  <c r="AM13" i="7"/>
  <c r="AM12" i="7"/>
  <c r="AM11" i="7"/>
  <c r="AM10" i="7"/>
  <c r="AM9" i="7"/>
  <c r="AM8" i="7"/>
  <c r="AM7" i="7"/>
  <c r="AM6" i="7"/>
  <c r="AM5" i="7"/>
  <c r="AM4" i="7"/>
  <c r="AM3" i="7"/>
  <c r="AO109" i="4"/>
  <c r="AN109" i="4"/>
  <c r="BO1128" i="3"/>
  <c r="BN1128" i="3"/>
  <c r="AP105" i="4"/>
  <c r="AP104" i="4"/>
  <c r="AP103" i="4"/>
  <c r="AP102" i="4"/>
  <c r="AP101" i="4"/>
  <c r="AP100" i="4"/>
  <c r="AP99" i="4"/>
  <c r="AP98" i="4"/>
  <c r="AP97" i="4"/>
  <c r="AP96" i="4"/>
  <c r="AP95" i="4"/>
  <c r="AP94" i="4"/>
  <c r="AP93" i="4"/>
  <c r="AP92" i="4"/>
  <c r="AP91" i="4"/>
  <c r="AP90" i="4"/>
  <c r="AP89" i="4"/>
  <c r="AP88" i="4"/>
  <c r="AP87" i="4"/>
  <c r="AP86" i="4"/>
  <c r="AP85" i="4"/>
  <c r="AP84" i="4"/>
  <c r="AP83" i="4"/>
  <c r="AP82" i="4"/>
  <c r="AP81" i="4"/>
  <c r="AP80" i="4"/>
  <c r="AP79" i="4"/>
  <c r="AP78" i="4"/>
  <c r="AP77" i="4"/>
  <c r="AP76" i="4"/>
  <c r="AP75" i="4"/>
  <c r="AP74" i="4"/>
  <c r="AP73" i="4"/>
  <c r="AP72" i="4"/>
  <c r="AP71" i="4"/>
  <c r="AP70" i="4"/>
  <c r="AP69" i="4"/>
  <c r="AP68" i="4"/>
  <c r="AP67" i="4"/>
  <c r="AP66" i="4"/>
  <c r="AP65" i="4"/>
  <c r="AP64" i="4"/>
  <c r="AP63" i="4"/>
  <c r="AP62" i="4"/>
  <c r="AP61" i="4"/>
  <c r="AP60" i="4"/>
  <c r="AP59" i="4"/>
  <c r="AP58" i="4"/>
  <c r="AP57" i="4"/>
  <c r="AP56" i="4"/>
  <c r="AP55" i="4"/>
  <c r="AP54" i="4"/>
  <c r="AP53" i="4"/>
  <c r="AP52" i="4"/>
  <c r="AP51" i="4"/>
  <c r="AP50" i="4"/>
  <c r="AP49" i="4"/>
  <c r="AP48" i="4"/>
  <c r="AP47" i="4"/>
  <c r="AP46" i="4"/>
  <c r="AP45" i="4"/>
  <c r="AP44" i="4"/>
  <c r="AP43" i="4"/>
  <c r="AP42" i="4"/>
  <c r="AP41" i="4"/>
  <c r="AP40" i="4"/>
  <c r="AP39" i="4"/>
  <c r="AP38" i="4"/>
  <c r="AP37" i="4"/>
  <c r="AP36" i="4"/>
  <c r="AP35" i="4"/>
  <c r="AP34" i="4"/>
  <c r="AP33" i="4"/>
  <c r="AP32" i="4"/>
  <c r="AP31" i="4"/>
  <c r="AP30" i="4"/>
  <c r="AP29" i="4"/>
  <c r="AP28" i="4"/>
  <c r="AP27" i="4"/>
  <c r="AP26" i="4"/>
  <c r="AP25" i="4"/>
  <c r="AP24" i="4"/>
  <c r="AP23" i="4"/>
  <c r="AP22" i="4"/>
  <c r="AP21" i="4"/>
  <c r="AP20" i="4"/>
  <c r="AP19" i="4"/>
  <c r="AP18" i="4"/>
  <c r="AP17" i="4"/>
  <c r="AP16" i="4"/>
  <c r="AP15" i="4"/>
  <c r="AP14" i="4"/>
  <c r="AP13" i="4"/>
  <c r="AP12" i="4"/>
  <c r="AP11" i="4"/>
  <c r="AP10" i="4"/>
  <c r="AP9" i="4"/>
  <c r="AP8" i="4"/>
  <c r="AP7" i="4"/>
  <c r="AP6" i="4"/>
  <c r="AP5" i="4"/>
  <c r="AP4" i="4"/>
  <c r="AP3" i="4"/>
  <c r="BP885" i="3"/>
  <c r="BP886" i="3"/>
  <c r="BP887" i="3"/>
  <c r="BP888" i="3"/>
  <c r="BP889" i="3"/>
  <c r="BP890" i="3"/>
  <c r="BP400" i="3"/>
  <c r="BP401" i="3"/>
  <c r="BP884" i="3"/>
  <c r="BP883" i="3"/>
  <c r="BP882" i="3"/>
  <c r="BP881" i="3"/>
  <c r="BP880" i="3"/>
  <c r="BP879" i="3"/>
  <c r="BP878" i="3"/>
  <c r="BP877" i="3"/>
  <c r="BP876" i="3"/>
  <c r="BP875" i="3"/>
  <c r="BP874" i="3"/>
  <c r="BP873" i="3"/>
  <c r="BP872" i="3"/>
  <c r="BP871" i="3"/>
  <c r="BP870" i="3"/>
  <c r="BP869" i="3"/>
  <c r="BP868" i="3"/>
  <c r="BP867" i="3"/>
  <c r="BP866" i="3"/>
  <c r="BP865" i="3"/>
  <c r="BP864" i="3"/>
  <c r="BP863" i="3"/>
  <c r="BP862" i="3"/>
  <c r="BP861" i="3"/>
  <c r="BP860" i="3"/>
  <c r="BP859" i="3"/>
  <c r="BP858" i="3"/>
  <c r="BP857" i="3"/>
  <c r="BP856" i="3"/>
  <c r="BP855" i="3"/>
  <c r="BP854" i="3"/>
  <c r="BP853" i="3"/>
  <c r="BP852" i="3"/>
  <c r="BP851" i="3"/>
  <c r="BP850" i="3"/>
  <c r="BP849" i="3"/>
  <c r="BP848" i="3"/>
  <c r="BP847" i="3"/>
  <c r="BP846" i="3"/>
  <c r="BP845" i="3"/>
  <c r="BP844" i="3"/>
  <c r="BP843" i="3"/>
  <c r="BP842" i="3"/>
  <c r="BP841" i="3"/>
  <c r="BP840" i="3"/>
  <c r="BP839" i="3"/>
  <c r="BP838" i="3"/>
  <c r="BP837" i="3"/>
  <c r="BP836" i="3"/>
  <c r="BP835" i="3"/>
  <c r="BP834" i="3"/>
  <c r="BP833" i="3"/>
  <c r="BP832" i="3"/>
  <c r="BP831" i="3"/>
  <c r="BP830" i="3"/>
  <c r="BP829" i="3"/>
  <c r="BP828" i="3"/>
  <c r="BP827" i="3"/>
  <c r="BP826" i="3"/>
  <c r="BP825" i="3"/>
  <c r="BP824" i="3"/>
  <c r="BP823" i="3"/>
  <c r="BP822" i="3"/>
  <c r="BP821" i="3"/>
  <c r="BP820" i="3"/>
  <c r="BP819" i="3"/>
  <c r="BP818" i="3"/>
  <c r="BP817" i="3"/>
  <c r="BP816" i="3"/>
  <c r="BP815" i="3"/>
  <c r="BP814" i="3"/>
  <c r="BP813" i="3"/>
  <c r="BP812" i="3"/>
  <c r="BP811" i="3"/>
  <c r="BP810" i="3"/>
  <c r="BP809" i="3"/>
  <c r="BP808" i="3"/>
  <c r="BP807" i="3"/>
  <c r="BP806" i="3"/>
  <c r="BP805" i="3"/>
  <c r="BP804" i="3"/>
  <c r="BP803" i="3"/>
  <c r="BP802" i="3"/>
  <c r="BP801" i="3"/>
  <c r="BP800" i="3"/>
  <c r="BP799" i="3"/>
  <c r="BP798" i="3"/>
  <c r="BP797" i="3"/>
  <c r="BP796" i="3"/>
  <c r="BP795" i="3"/>
  <c r="BP794" i="3"/>
  <c r="BP793" i="3"/>
  <c r="BP792" i="3"/>
  <c r="BP791" i="3"/>
  <c r="BP790" i="3"/>
  <c r="BP789" i="3"/>
  <c r="BP788" i="3"/>
  <c r="BP787" i="3"/>
  <c r="BP786" i="3"/>
  <c r="BP785" i="3"/>
  <c r="BP784" i="3"/>
  <c r="BP783" i="3"/>
  <c r="BP782" i="3"/>
  <c r="BP781" i="3"/>
  <c r="BP780" i="3"/>
  <c r="BP779" i="3"/>
  <c r="BP778" i="3"/>
  <c r="BP777" i="3"/>
  <c r="BP776" i="3"/>
  <c r="BP775" i="3"/>
  <c r="BP774" i="3"/>
  <c r="BP773" i="3"/>
  <c r="BP772" i="3"/>
  <c r="BP771" i="3"/>
  <c r="BP770" i="3"/>
  <c r="BP769" i="3"/>
  <c r="BP768" i="3"/>
  <c r="BP767" i="3"/>
  <c r="BP766" i="3"/>
  <c r="BP765" i="3"/>
  <c r="BP764" i="3"/>
  <c r="BP763" i="3"/>
  <c r="BP762" i="3"/>
  <c r="BP761" i="3"/>
  <c r="BP760" i="3"/>
  <c r="BP759" i="3"/>
  <c r="BP758" i="3"/>
  <c r="BP757" i="3"/>
  <c r="BP756" i="3"/>
  <c r="BP755" i="3"/>
  <c r="BP754" i="3"/>
  <c r="BP753" i="3"/>
  <c r="BP752" i="3"/>
  <c r="BP751" i="3"/>
  <c r="BP750" i="3"/>
  <c r="BP749" i="3"/>
  <c r="BP748" i="3"/>
  <c r="BP747" i="3"/>
  <c r="BP746" i="3"/>
  <c r="BP745" i="3"/>
  <c r="BP744" i="3"/>
  <c r="BP743" i="3"/>
  <c r="BP742" i="3"/>
  <c r="BP741" i="3"/>
  <c r="BP740" i="3"/>
  <c r="BP739" i="3"/>
  <c r="BP738" i="3"/>
  <c r="BP737" i="3"/>
  <c r="BP736" i="3"/>
  <c r="BP735" i="3"/>
  <c r="BP734" i="3"/>
  <c r="BP733" i="3"/>
  <c r="BP732" i="3"/>
  <c r="BP731" i="3"/>
  <c r="BP730" i="3"/>
  <c r="BP729" i="3"/>
  <c r="BP728" i="3"/>
  <c r="BP727" i="3"/>
  <c r="BP726" i="3"/>
  <c r="BP725" i="3"/>
  <c r="BP724" i="3"/>
  <c r="BP723" i="3"/>
  <c r="BP722" i="3"/>
  <c r="BP721" i="3"/>
  <c r="BP720" i="3"/>
  <c r="BP719" i="3"/>
  <c r="BP718" i="3"/>
  <c r="BP717" i="3"/>
  <c r="BP716" i="3"/>
  <c r="BP715" i="3"/>
  <c r="BP714" i="3"/>
  <c r="BP713" i="3"/>
  <c r="BP712" i="3"/>
  <c r="BP711" i="3"/>
  <c r="BP710" i="3"/>
  <c r="BP709" i="3"/>
  <c r="BP708" i="3"/>
  <c r="BP707" i="3"/>
  <c r="BP706" i="3"/>
  <c r="BP705" i="3"/>
  <c r="BP704" i="3"/>
  <c r="BP703" i="3"/>
  <c r="BP702" i="3"/>
  <c r="BP701" i="3"/>
  <c r="BP700" i="3"/>
  <c r="BP699" i="3"/>
  <c r="BP698" i="3"/>
  <c r="BP697" i="3"/>
  <c r="BP696" i="3"/>
  <c r="BP695" i="3"/>
  <c r="BP694" i="3"/>
  <c r="BP693" i="3"/>
  <c r="BP692" i="3"/>
  <c r="BP691" i="3"/>
  <c r="BP690" i="3"/>
  <c r="BP689" i="3"/>
  <c r="BP688" i="3"/>
  <c r="BP687" i="3"/>
  <c r="BP686" i="3"/>
  <c r="BP685" i="3"/>
  <c r="BP684" i="3"/>
  <c r="BP683" i="3"/>
  <c r="BP682" i="3"/>
  <c r="BP681" i="3"/>
  <c r="BP680" i="3"/>
  <c r="BP679" i="3"/>
  <c r="BP678" i="3"/>
  <c r="BP677" i="3"/>
  <c r="BP676" i="3"/>
  <c r="BP675" i="3"/>
  <c r="BP674" i="3"/>
  <c r="BP673" i="3"/>
  <c r="BP672" i="3"/>
  <c r="BP671" i="3"/>
  <c r="BP670" i="3"/>
  <c r="BP669" i="3"/>
  <c r="BP668" i="3"/>
  <c r="BP667" i="3"/>
  <c r="BP666" i="3"/>
  <c r="BP665" i="3"/>
  <c r="BP664" i="3"/>
  <c r="BP663" i="3"/>
  <c r="BP662" i="3"/>
  <c r="BP661" i="3"/>
  <c r="BP660" i="3"/>
  <c r="BP659" i="3"/>
  <c r="BP658" i="3"/>
  <c r="BP657" i="3"/>
  <c r="BP656" i="3"/>
  <c r="BP655" i="3"/>
  <c r="BP654" i="3"/>
  <c r="BP653" i="3"/>
  <c r="BP652" i="3"/>
  <c r="BP651" i="3"/>
  <c r="BP650" i="3"/>
  <c r="BP649" i="3"/>
  <c r="BP648" i="3"/>
  <c r="BP647" i="3"/>
  <c r="BP646" i="3"/>
  <c r="BP645" i="3"/>
  <c r="BP644" i="3"/>
  <c r="BP643" i="3"/>
  <c r="BP642" i="3"/>
  <c r="BP641" i="3"/>
  <c r="BP640" i="3"/>
  <c r="BP639" i="3"/>
  <c r="BP638" i="3"/>
  <c r="BP637" i="3"/>
  <c r="BP636" i="3"/>
  <c r="BP635" i="3"/>
  <c r="BP634" i="3"/>
  <c r="BP633" i="3"/>
  <c r="BP632" i="3"/>
  <c r="BP631" i="3"/>
  <c r="BP630" i="3"/>
  <c r="BP629" i="3"/>
  <c r="BP628" i="3"/>
  <c r="BP627" i="3"/>
  <c r="BP626" i="3"/>
  <c r="BP625" i="3"/>
  <c r="BP624" i="3"/>
  <c r="BP623" i="3"/>
  <c r="BP622" i="3"/>
  <c r="BP621" i="3"/>
  <c r="BP620" i="3"/>
  <c r="BP619" i="3"/>
  <c r="BP618" i="3"/>
  <c r="BP617" i="3"/>
  <c r="BP616" i="3"/>
  <c r="BP615" i="3"/>
  <c r="BP614" i="3"/>
  <c r="BP613" i="3"/>
  <c r="BP612" i="3"/>
  <c r="BP611" i="3"/>
  <c r="BP610" i="3"/>
  <c r="BP609" i="3"/>
  <c r="BP608" i="3"/>
  <c r="BP607" i="3"/>
  <c r="BP606" i="3"/>
  <c r="BP605" i="3"/>
  <c r="BP604" i="3"/>
  <c r="BP603" i="3"/>
  <c r="BP602" i="3"/>
  <c r="BP601" i="3"/>
  <c r="BP600" i="3"/>
  <c r="BP599" i="3"/>
  <c r="BP598" i="3"/>
  <c r="BP597" i="3"/>
  <c r="BP596" i="3"/>
  <c r="BP595" i="3"/>
  <c r="BP594" i="3"/>
  <c r="BP593" i="3"/>
  <c r="BP592" i="3"/>
  <c r="BP591" i="3"/>
  <c r="BP590" i="3"/>
  <c r="BP589" i="3"/>
  <c r="BP588" i="3"/>
  <c r="BP587" i="3"/>
  <c r="BP586" i="3"/>
  <c r="BP585" i="3"/>
  <c r="BP584" i="3"/>
  <c r="BP583" i="3"/>
  <c r="BP582" i="3"/>
  <c r="BP581" i="3"/>
  <c r="BP580" i="3"/>
  <c r="BP579" i="3"/>
  <c r="BP578" i="3"/>
  <c r="BP577" i="3"/>
  <c r="BP576" i="3"/>
  <c r="BP575" i="3"/>
  <c r="BP574" i="3"/>
  <c r="BP573" i="3"/>
  <c r="BP572" i="3"/>
  <c r="BP571" i="3"/>
  <c r="BP570" i="3"/>
  <c r="BP569" i="3"/>
  <c r="BP568" i="3"/>
  <c r="BP567" i="3"/>
  <c r="BP566" i="3"/>
  <c r="BP565" i="3"/>
  <c r="BP564" i="3"/>
  <c r="BP563" i="3"/>
  <c r="BP562" i="3"/>
  <c r="BP561" i="3"/>
  <c r="BP560" i="3"/>
  <c r="BP559" i="3"/>
  <c r="BP558" i="3"/>
  <c r="BP557" i="3"/>
  <c r="BP556" i="3"/>
  <c r="BP555" i="3"/>
  <c r="BP554" i="3"/>
  <c r="BP553" i="3"/>
  <c r="BP552" i="3"/>
  <c r="BP551" i="3"/>
  <c r="BP550" i="3"/>
  <c r="BP549" i="3"/>
  <c r="BP548" i="3"/>
  <c r="BP547" i="3"/>
  <c r="BP546" i="3"/>
  <c r="BP545" i="3"/>
  <c r="BP544" i="3"/>
  <c r="BP543" i="3"/>
  <c r="BP542" i="3"/>
  <c r="BP541" i="3"/>
  <c r="BP540" i="3"/>
  <c r="BP539" i="3"/>
  <c r="BP538" i="3"/>
  <c r="BP537" i="3"/>
  <c r="BP536" i="3"/>
  <c r="BP535" i="3"/>
  <c r="BP534" i="3"/>
  <c r="BP533" i="3"/>
  <c r="BP532" i="3"/>
  <c r="BP531" i="3"/>
  <c r="BP530" i="3"/>
  <c r="BP529" i="3"/>
  <c r="BP528" i="3"/>
  <c r="BP527" i="3"/>
  <c r="BP526" i="3"/>
  <c r="BP525" i="3"/>
  <c r="BP524" i="3"/>
  <c r="BP523" i="3"/>
  <c r="BP522" i="3"/>
  <c r="BP521" i="3"/>
  <c r="BP520" i="3"/>
  <c r="BP519" i="3"/>
  <c r="BP518" i="3"/>
  <c r="BP517" i="3"/>
  <c r="BP516" i="3"/>
  <c r="BP515" i="3"/>
  <c r="BP514" i="3"/>
  <c r="BP513" i="3"/>
  <c r="BP512" i="3"/>
  <c r="BP511" i="3"/>
  <c r="BP510" i="3"/>
  <c r="BP509" i="3"/>
  <c r="BP508" i="3"/>
  <c r="BP507" i="3"/>
  <c r="BP506" i="3"/>
  <c r="BP505" i="3"/>
  <c r="BP504" i="3"/>
  <c r="BP503" i="3"/>
  <c r="BP502" i="3"/>
  <c r="BP501" i="3"/>
  <c r="BP500" i="3"/>
  <c r="BP499" i="3"/>
  <c r="BP498" i="3"/>
  <c r="BP497" i="3"/>
  <c r="BP496" i="3"/>
  <c r="BP495" i="3"/>
  <c r="BP494" i="3"/>
  <c r="BP493" i="3"/>
  <c r="BP492" i="3"/>
  <c r="BP491" i="3"/>
  <c r="BP490" i="3"/>
  <c r="BP489" i="3"/>
  <c r="BP488" i="3"/>
  <c r="BP487" i="3"/>
  <c r="BP486" i="3"/>
  <c r="BP485" i="3"/>
  <c r="BP484" i="3"/>
  <c r="BP483" i="3"/>
  <c r="BP482" i="3"/>
  <c r="BP481" i="3"/>
  <c r="BP480" i="3"/>
  <c r="BP479" i="3"/>
  <c r="BP478" i="3"/>
  <c r="BP477" i="3"/>
  <c r="BP476" i="3"/>
  <c r="BP475" i="3"/>
  <c r="BP474" i="3"/>
  <c r="BP473" i="3"/>
  <c r="BP472" i="3"/>
  <c r="BP471" i="3"/>
  <c r="BP470" i="3"/>
  <c r="BP469" i="3"/>
  <c r="BP468" i="3"/>
  <c r="BP467" i="3"/>
  <c r="BP466" i="3"/>
  <c r="BP465" i="3"/>
  <c r="BP464" i="3"/>
  <c r="BP463" i="3"/>
  <c r="BP462" i="3"/>
  <c r="BP461" i="3"/>
  <c r="BP460" i="3"/>
  <c r="BP459" i="3"/>
  <c r="BP458" i="3"/>
  <c r="BP457" i="3"/>
  <c r="BP456" i="3"/>
  <c r="BP455" i="3"/>
  <c r="BP454" i="3"/>
  <c r="BP453" i="3"/>
  <c r="BP452" i="3"/>
  <c r="BP451" i="3"/>
  <c r="BP450" i="3"/>
  <c r="BP449" i="3"/>
  <c r="BP448" i="3"/>
  <c r="BP447" i="3"/>
  <c r="BP446" i="3"/>
  <c r="BP445" i="3"/>
  <c r="BP444" i="3"/>
  <c r="BP443" i="3"/>
  <c r="BP442" i="3"/>
  <c r="BP441" i="3"/>
  <c r="BP440" i="3"/>
  <c r="BP439" i="3"/>
  <c r="BP438" i="3"/>
  <c r="BP437" i="3"/>
  <c r="BP436" i="3"/>
  <c r="BP435" i="3"/>
  <c r="BP434" i="3"/>
  <c r="BP433" i="3"/>
  <c r="BP432" i="3"/>
  <c r="BP431" i="3"/>
  <c r="BP430" i="3"/>
  <c r="BP429" i="3"/>
  <c r="BP428" i="3"/>
  <c r="BP427" i="3"/>
  <c r="BP426" i="3"/>
  <c r="BP425" i="3"/>
  <c r="BP424" i="3"/>
  <c r="BP423" i="3"/>
  <c r="BP422" i="3"/>
  <c r="BP421" i="3"/>
  <c r="BP420" i="3"/>
  <c r="BP419" i="3"/>
  <c r="BP418" i="3"/>
  <c r="BP417" i="3"/>
  <c r="BP416" i="3"/>
  <c r="BP415" i="3"/>
  <c r="BP414" i="3"/>
  <c r="BP413" i="3"/>
  <c r="BP412" i="3"/>
  <c r="BP411" i="3"/>
  <c r="BP410" i="3"/>
  <c r="BP409" i="3"/>
  <c r="BP408" i="3"/>
  <c r="BP407" i="3"/>
  <c r="BP406" i="3"/>
  <c r="BP405" i="3"/>
  <c r="BP404" i="3"/>
  <c r="BP403" i="3"/>
  <c r="BP402" i="3"/>
  <c r="BP399" i="3"/>
  <c r="BP398" i="3"/>
  <c r="BP397" i="3"/>
  <c r="BP396" i="3"/>
  <c r="BP395" i="3"/>
  <c r="BP394" i="3"/>
  <c r="BP393" i="3"/>
  <c r="BP392" i="3"/>
  <c r="BP391" i="3"/>
  <c r="BP390" i="3"/>
  <c r="BP389" i="3"/>
  <c r="BP388" i="3"/>
  <c r="BP387" i="3"/>
  <c r="BP386" i="3"/>
  <c r="BP385" i="3"/>
  <c r="BP384" i="3"/>
  <c r="BP383" i="3"/>
  <c r="BP382" i="3"/>
  <c r="BP381" i="3"/>
  <c r="BP380" i="3"/>
  <c r="BP379" i="3"/>
  <c r="BP378" i="3"/>
  <c r="BP377" i="3"/>
  <c r="BP376" i="3"/>
  <c r="BP375" i="3"/>
  <c r="BP374" i="3"/>
  <c r="BP373" i="3"/>
  <c r="BP372" i="3"/>
  <c r="BP371" i="3"/>
  <c r="BP370" i="3"/>
  <c r="BP369" i="3"/>
  <c r="BP368" i="3"/>
  <c r="BP367" i="3"/>
  <c r="BP366" i="3"/>
  <c r="BP365" i="3"/>
  <c r="BP364" i="3"/>
  <c r="BP363" i="3"/>
  <c r="BP362" i="3"/>
  <c r="BP361" i="3"/>
  <c r="BP360" i="3"/>
  <c r="BP359" i="3"/>
  <c r="BP358" i="3"/>
  <c r="BP357" i="3"/>
  <c r="BP356" i="3"/>
  <c r="BP355" i="3"/>
  <c r="BP354" i="3"/>
  <c r="BP353" i="3"/>
  <c r="BP352" i="3"/>
  <c r="BP351" i="3"/>
  <c r="BP350" i="3"/>
  <c r="BP349" i="3"/>
  <c r="BP348" i="3"/>
  <c r="BP347" i="3"/>
  <c r="BP346" i="3"/>
  <c r="BP345" i="3"/>
  <c r="BP344" i="3"/>
  <c r="BP343" i="3"/>
  <c r="BP342" i="3"/>
  <c r="BP341" i="3"/>
  <c r="BP340" i="3"/>
  <c r="BP339" i="3"/>
  <c r="BP338" i="3"/>
  <c r="BP337" i="3"/>
  <c r="BP336" i="3"/>
  <c r="BP335" i="3"/>
  <c r="BP334" i="3"/>
  <c r="BP333" i="3"/>
  <c r="BP332" i="3"/>
  <c r="BP331" i="3"/>
  <c r="BP330" i="3"/>
  <c r="BP329" i="3"/>
  <c r="BP328" i="3"/>
  <c r="BP327" i="3"/>
  <c r="BP326" i="3"/>
  <c r="BP325" i="3"/>
  <c r="BP324" i="3"/>
  <c r="BP323" i="3"/>
  <c r="BP322" i="3"/>
  <c r="BP321" i="3"/>
  <c r="BP320" i="3"/>
  <c r="BP319" i="3"/>
  <c r="BP318" i="3"/>
  <c r="BP317" i="3"/>
  <c r="BP316" i="3"/>
  <c r="BP315" i="3"/>
  <c r="BP314" i="3"/>
  <c r="BP313" i="3"/>
  <c r="BP312" i="3"/>
  <c r="BP311" i="3"/>
  <c r="BP310" i="3"/>
  <c r="BP309" i="3"/>
  <c r="BP308" i="3"/>
  <c r="BP307" i="3"/>
  <c r="BP306" i="3"/>
  <c r="BP305" i="3"/>
  <c r="BP304" i="3"/>
  <c r="BP303" i="3"/>
  <c r="BP302" i="3"/>
  <c r="BP301" i="3"/>
  <c r="BP300" i="3"/>
  <c r="BP299" i="3"/>
  <c r="BP298" i="3"/>
  <c r="BP297" i="3"/>
  <c r="BP296" i="3"/>
  <c r="BP295" i="3"/>
  <c r="BP294" i="3"/>
  <c r="BP293" i="3"/>
  <c r="BP292" i="3"/>
  <c r="BP291" i="3"/>
  <c r="BP290" i="3"/>
  <c r="BP289" i="3"/>
  <c r="BP288" i="3"/>
  <c r="BP287" i="3"/>
  <c r="BP286" i="3"/>
  <c r="BP285" i="3"/>
  <c r="BP284" i="3"/>
  <c r="BP283" i="3"/>
  <c r="BP282" i="3"/>
  <c r="BP281" i="3"/>
  <c r="BP280" i="3"/>
  <c r="BP279" i="3"/>
  <c r="BP278" i="3"/>
  <c r="BP277" i="3"/>
  <c r="BP276" i="3"/>
  <c r="BP275" i="3"/>
  <c r="BP274" i="3"/>
  <c r="BP273" i="3"/>
  <c r="BP272" i="3"/>
  <c r="BP271" i="3"/>
  <c r="BP270" i="3"/>
  <c r="BP269" i="3"/>
  <c r="BP268" i="3"/>
  <c r="BP267" i="3"/>
  <c r="BP266" i="3"/>
  <c r="BP265" i="3"/>
  <c r="BP264" i="3"/>
  <c r="BP263" i="3"/>
  <c r="BP262" i="3"/>
  <c r="BP261" i="3"/>
  <c r="BP260" i="3"/>
  <c r="BP259" i="3"/>
  <c r="BP258" i="3"/>
  <c r="BP257" i="3"/>
  <c r="BP256" i="3"/>
  <c r="BP255" i="3"/>
  <c r="BP254" i="3"/>
  <c r="BP253" i="3"/>
  <c r="BP252" i="3"/>
  <c r="BP251" i="3"/>
  <c r="BP250" i="3"/>
  <c r="BP249" i="3"/>
  <c r="BP248" i="3"/>
  <c r="BP247" i="3"/>
  <c r="BP246" i="3"/>
  <c r="BP245" i="3"/>
  <c r="BP244" i="3"/>
  <c r="BP243" i="3"/>
  <c r="BP242" i="3"/>
  <c r="BP241" i="3"/>
  <c r="BP240" i="3"/>
  <c r="BP239" i="3"/>
  <c r="BP238" i="3"/>
  <c r="BP237" i="3"/>
  <c r="BP236" i="3"/>
  <c r="BP235" i="3"/>
  <c r="BP234" i="3"/>
  <c r="BP233" i="3"/>
  <c r="BP232" i="3"/>
  <c r="BP231" i="3"/>
  <c r="BP230" i="3"/>
  <c r="BP229" i="3"/>
  <c r="BP228" i="3"/>
  <c r="BP227" i="3"/>
  <c r="BP226" i="3"/>
  <c r="BP225" i="3"/>
  <c r="BP224" i="3"/>
  <c r="BP223" i="3"/>
  <c r="BP222" i="3"/>
  <c r="BP221" i="3"/>
  <c r="BP220" i="3"/>
  <c r="BP219" i="3"/>
  <c r="BP218" i="3"/>
  <c r="BP217" i="3"/>
  <c r="BP216" i="3"/>
  <c r="BP215" i="3"/>
  <c r="BP214" i="3"/>
  <c r="BP213" i="3"/>
  <c r="BP212" i="3"/>
  <c r="BP211" i="3"/>
  <c r="BP210" i="3"/>
  <c r="BP209" i="3"/>
  <c r="BP208" i="3"/>
  <c r="BP207" i="3"/>
  <c r="BP206" i="3"/>
  <c r="BP205" i="3"/>
  <c r="BP204" i="3"/>
  <c r="BP203" i="3"/>
  <c r="BP202" i="3"/>
  <c r="BP201" i="3"/>
  <c r="BP200" i="3"/>
  <c r="BP199" i="3"/>
  <c r="BP198" i="3"/>
  <c r="BP197" i="3"/>
  <c r="BP196" i="3"/>
  <c r="BP195" i="3"/>
  <c r="BP194" i="3"/>
  <c r="BP193" i="3"/>
  <c r="BP192" i="3"/>
  <c r="BP191" i="3"/>
  <c r="BP190" i="3"/>
  <c r="BP189" i="3"/>
  <c r="BP188" i="3"/>
  <c r="BP187" i="3"/>
  <c r="BP186" i="3"/>
  <c r="BP185" i="3"/>
  <c r="BP184" i="3"/>
  <c r="BP183" i="3"/>
  <c r="BP182" i="3"/>
  <c r="BP181" i="3"/>
  <c r="BP180" i="3"/>
  <c r="BP179" i="3"/>
  <c r="BP178" i="3"/>
  <c r="BP177" i="3"/>
  <c r="BP176" i="3"/>
  <c r="BP175" i="3"/>
  <c r="BP174" i="3"/>
  <c r="BP173" i="3"/>
  <c r="BP172" i="3"/>
  <c r="BP171" i="3"/>
  <c r="BP170" i="3"/>
  <c r="BP169" i="3"/>
  <c r="BP168" i="3"/>
  <c r="BP167" i="3"/>
  <c r="BP166" i="3"/>
  <c r="BP165" i="3"/>
  <c r="BP164" i="3"/>
  <c r="BP163" i="3"/>
  <c r="BP162" i="3"/>
  <c r="BP161" i="3"/>
  <c r="BP160" i="3"/>
  <c r="BP159" i="3"/>
  <c r="BP158" i="3"/>
  <c r="BP157" i="3"/>
  <c r="BP156" i="3"/>
  <c r="BP155" i="3"/>
  <c r="BP154" i="3"/>
  <c r="BP153" i="3"/>
  <c r="BP152" i="3"/>
  <c r="BP151" i="3"/>
  <c r="BP150" i="3"/>
  <c r="BP149" i="3"/>
  <c r="BP148" i="3"/>
  <c r="BP147" i="3"/>
  <c r="BP146" i="3"/>
  <c r="BP145" i="3"/>
  <c r="BP144" i="3"/>
  <c r="BP143" i="3"/>
  <c r="BP142" i="3"/>
  <c r="BP141" i="3"/>
  <c r="BP140" i="3"/>
  <c r="BP139" i="3"/>
  <c r="BP138" i="3"/>
  <c r="BP137" i="3"/>
  <c r="BP136" i="3"/>
  <c r="BP135" i="3"/>
  <c r="BP134" i="3"/>
  <c r="BP133" i="3"/>
  <c r="BP132" i="3"/>
  <c r="BP131" i="3"/>
  <c r="BP130" i="3"/>
  <c r="BP129" i="3"/>
  <c r="BP128" i="3"/>
  <c r="BP127" i="3"/>
  <c r="BP126" i="3"/>
  <c r="BP125" i="3"/>
  <c r="BP124" i="3"/>
  <c r="BP123" i="3"/>
  <c r="BP122" i="3"/>
  <c r="BP121" i="3"/>
  <c r="BP120" i="3"/>
  <c r="BP119" i="3"/>
  <c r="BP118" i="3"/>
  <c r="BP117" i="3"/>
  <c r="BP116" i="3"/>
  <c r="BP115" i="3"/>
  <c r="BP114" i="3"/>
  <c r="BP113" i="3"/>
  <c r="BP112" i="3"/>
  <c r="BP111" i="3"/>
  <c r="BP110" i="3"/>
  <c r="BP109" i="3"/>
  <c r="BP108" i="3"/>
  <c r="BP107" i="3"/>
  <c r="BP106" i="3"/>
  <c r="BP105" i="3"/>
  <c r="BP104" i="3"/>
  <c r="BP103" i="3"/>
  <c r="BP102" i="3"/>
  <c r="BP101" i="3"/>
  <c r="BP100" i="3"/>
  <c r="BP99" i="3"/>
  <c r="BP98" i="3"/>
  <c r="BP97" i="3"/>
  <c r="BP96" i="3"/>
  <c r="BP95" i="3"/>
  <c r="BP94" i="3"/>
  <c r="BP93" i="3"/>
  <c r="BP92" i="3"/>
  <c r="BP91" i="3"/>
  <c r="BP90" i="3"/>
  <c r="BP89" i="3"/>
  <c r="BP88" i="3"/>
  <c r="BP87" i="3"/>
  <c r="BP86" i="3"/>
  <c r="BP85" i="3"/>
  <c r="BP84" i="3"/>
  <c r="BP83" i="3"/>
  <c r="BP82" i="3"/>
  <c r="BP81" i="3"/>
  <c r="BP80" i="3"/>
  <c r="BP79" i="3"/>
  <c r="BP78" i="3"/>
  <c r="BP77" i="3"/>
  <c r="BP76" i="3"/>
  <c r="BP75" i="3"/>
  <c r="BP74" i="3"/>
  <c r="BP73" i="3"/>
  <c r="BP72" i="3"/>
  <c r="BP71" i="3"/>
  <c r="BP70" i="3"/>
  <c r="BP69" i="3"/>
  <c r="BP68" i="3"/>
  <c r="BP67" i="3"/>
  <c r="BP66" i="3"/>
  <c r="BP65" i="3"/>
  <c r="BP64" i="3"/>
  <c r="BP63" i="3"/>
  <c r="BP62" i="3"/>
  <c r="BP61" i="3"/>
  <c r="BP60" i="3"/>
  <c r="BP59" i="3"/>
  <c r="BP58" i="3"/>
  <c r="BP57" i="3"/>
  <c r="BP56" i="3"/>
  <c r="BP55" i="3"/>
  <c r="BP54" i="3"/>
  <c r="BP53" i="3"/>
  <c r="BP52" i="3"/>
  <c r="BP51" i="3"/>
  <c r="BP50" i="3"/>
  <c r="BP49" i="3"/>
  <c r="BP48" i="3"/>
  <c r="BP47" i="3"/>
  <c r="BP46" i="3"/>
  <c r="BP45" i="3"/>
  <c r="BP44" i="3"/>
  <c r="BP43" i="3"/>
  <c r="BP42" i="3"/>
  <c r="BP41" i="3"/>
  <c r="BP40" i="3"/>
  <c r="BP39" i="3"/>
  <c r="BP38" i="3"/>
  <c r="BP37" i="3"/>
  <c r="BP36" i="3"/>
  <c r="BP35" i="3"/>
  <c r="BP34" i="3"/>
  <c r="BP33" i="3"/>
  <c r="BP32" i="3"/>
  <c r="BP31" i="3"/>
  <c r="BP30" i="3"/>
  <c r="BP29" i="3"/>
  <c r="BP28" i="3"/>
  <c r="BP27" i="3"/>
  <c r="BP26" i="3"/>
  <c r="BP25" i="3"/>
  <c r="BP24" i="3"/>
  <c r="BP23" i="3"/>
  <c r="BP22" i="3"/>
  <c r="BP21" i="3"/>
  <c r="BP20" i="3"/>
  <c r="BP19" i="3"/>
  <c r="BP18" i="3"/>
  <c r="BP17" i="3"/>
  <c r="BP16" i="3"/>
  <c r="BP15" i="3"/>
  <c r="BP14" i="3"/>
  <c r="BP13" i="3"/>
  <c r="BP12" i="3"/>
  <c r="BP11" i="3"/>
  <c r="BP10" i="3"/>
  <c r="BP9" i="3"/>
  <c r="BP8" i="3"/>
  <c r="BP7" i="3"/>
  <c r="BP6" i="3"/>
  <c r="BP5" i="3"/>
  <c r="BP4" i="3"/>
  <c r="BP3" i="3"/>
  <c r="BM73" i="2"/>
  <c r="BL73" i="2"/>
  <c r="BN69" i="2"/>
  <c r="BN70" i="2"/>
  <c r="AG609" i="12" l="1"/>
  <c r="AM75" i="7"/>
  <c r="AG78" i="14"/>
  <c r="AP109" i="4"/>
  <c r="BP1128" i="3"/>
  <c r="BN68" i="2"/>
  <c r="BN67" i="2"/>
  <c r="BN66" i="2"/>
  <c r="BN65" i="2"/>
  <c r="BN64" i="2"/>
  <c r="BN63" i="2"/>
  <c r="BN62" i="2"/>
  <c r="BN61" i="2"/>
  <c r="BN60" i="2"/>
  <c r="BN59" i="2"/>
  <c r="BN58" i="2"/>
  <c r="BN57" i="2"/>
  <c r="BN56" i="2"/>
  <c r="BN55" i="2"/>
  <c r="BN54" i="2"/>
  <c r="BN53" i="2"/>
  <c r="BN52" i="2"/>
  <c r="BN51" i="2"/>
  <c r="BN50" i="2"/>
  <c r="BN49" i="2"/>
  <c r="BN48" i="2"/>
  <c r="BN47" i="2"/>
  <c r="BN46" i="2"/>
  <c r="BN45" i="2"/>
  <c r="BN44" i="2"/>
  <c r="BN43" i="2"/>
  <c r="BN42" i="2"/>
  <c r="BN41" i="2"/>
  <c r="BN40" i="2"/>
  <c r="BN39" i="2"/>
  <c r="BN38" i="2"/>
  <c r="BN37" i="2"/>
  <c r="BN36" i="2"/>
  <c r="BN35" i="2"/>
  <c r="BN34" i="2"/>
  <c r="BN33" i="2"/>
  <c r="BN32" i="2"/>
  <c r="BN31" i="2"/>
  <c r="BN30" i="2"/>
  <c r="BN29" i="2"/>
  <c r="BN28" i="2"/>
  <c r="BN27" i="2"/>
  <c r="BN26" i="2"/>
  <c r="BN25" i="2"/>
  <c r="BN24" i="2"/>
  <c r="BN23" i="2"/>
  <c r="BN22" i="2"/>
  <c r="BN21" i="2"/>
  <c r="BN20" i="2"/>
  <c r="BN19" i="2"/>
  <c r="BN18" i="2"/>
  <c r="BN17" i="2"/>
  <c r="BN16" i="2"/>
  <c r="BN15" i="2"/>
  <c r="BN14" i="2"/>
  <c r="BN13" i="2"/>
  <c r="BN12" i="2"/>
  <c r="BN11" i="2"/>
  <c r="BN10" i="2"/>
  <c r="BN9" i="2"/>
  <c r="BN8" i="2"/>
  <c r="BN7" i="2"/>
  <c r="BN6" i="2"/>
  <c r="BN5" i="2"/>
  <c r="BN4" i="2"/>
  <c r="BN3" i="2"/>
  <c r="BN73" i="2" l="1"/>
  <c r="AU1860" i="5" l="1"/>
  <c r="AV1860" i="5"/>
  <c r="G3" i="5" l="1"/>
  <c r="J3" i="5"/>
  <c r="M3" i="5"/>
  <c r="P3" i="5"/>
  <c r="S3" i="5"/>
  <c r="V3" i="5"/>
  <c r="Y3" i="5"/>
  <c r="AB3" i="5"/>
  <c r="AE3" i="5"/>
  <c r="AH3" i="5"/>
  <c r="AK3" i="5"/>
  <c r="AN3" i="5"/>
  <c r="AQ3" i="5"/>
  <c r="AT3" i="5"/>
  <c r="AW3" i="5"/>
  <c r="G4" i="5"/>
  <c r="J4" i="5"/>
  <c r="M4" i="5"/>
  <c r="P4" i="5"/>
  <c r="S4" i="5"/>
  <c r="V4" i="5"/>
  <c r="Y4" i="5"/>
  <c r="AB4" i="5"/>
  <c r="AE4" i="5"/>
  <c r="AH4" i="5"/>
  <c r="AK4" i="5"/>
  <c r="AN4" i="5"/>
  <c r="AQ4" i="5"/>
  <c r="AT4" i="5"/>
  <c r="AW4" i="5"/>
  <c r="G7" i="5"/>
  <c r="J7" i="5"/>
  <c r="M7" i="5"/>
  <c r="P7" i="5"/>
  <c r="S7" i="5"/>
  <c r="V7" i="5"/>
  <c r="Y7" i="5"/>
  <c r="AB7" i="5"/>
  <c r="AE7" i="5"/>
  <c r="AH7" i="5"/>
  <c r="AK7" i="5"/>
  <c r="AN7" i="5"/>
  <c r="AQ7" i="5"/>
  <c r="AT7" i="5"/>
  <c r="AW7" i="5"/>
  <c r="G8" i="5"/>
  <c r="J8" i="5"/>
  <c r="M8" i="5"/>
  <c r="P8" i="5"/>
  <c r="S8" i="5"/>
  <c r="V8" i="5"/>
  <c r="Y8" i="5"/>
  <c r="AB8" i="5"/>
  <c r="AE8" i="5"/>
  <c r="AH8" i="5"/>
  <c r="AK8" i="5"/>
  <c r="AN8" i="5"/>
  <c r="AQ8" i="5"/>
  <c r="AT8" i="5"/>
  <c r="AW8" i="5"/>
  <c r="G14" i="5"/>
  <c r="J14" i="5"/>
  <c r="M14" i="5"/>
  <c r="P14" i="5"/>
  <c r="S14" i="5"/>
  <c r="V14" i="5"/>
  <c r="Y14" i="5"/>
  <c r="AB14" i="5"/>
  <c r="AE14" i="5"/>
  <c r="AH14" i="5"/>
  <c r="AK14" i="5"/>
  <c r="AN14" i="5"/>
  <c r="AQ14" i="5"/>
  <c r="AT14" i="5"/>
  <c r="AW14" i="5"/>
  <c r="G24" i="5"/>
  <c r="J24" i="5"/>
  <c r="M24" i="5"/>
  <c r="P24" i="5"/>
  <c r="S24" i="5"/>
  <c r="V24" i="5"/>
  <c r="Y24" i="5"/>
  <c r="AB24" i="5"/>
  <c r="AE24" i="5"/>
  <c r="AH24" i="5"/>
  <c r="AK24" i="5"/>
  <c r="AN24" i="5"/>
  <c r="AQ24" i="5"/>
  <c r="AT24" i="5"/>
  <c r="AW24" i="5"/>
  <c r="G29" i="5"/>
  <c r="J29" i="5"/>
  <c r="M29" i="5"/>
  <c r="P29" i="5"/>
  <c r="S29" i="5"/>
  <c r="V29" i="5"/>
  <c r="Y29" i="5"/>
  <c r="AB29" i="5"/>
  <c r="AE29" i="5"/>
  <c r="AH29" i="5"/>
  <c r="AK29" i="5"/>
  <c r="AN29" i="5"/>
  <c r="AQ29" i="5"/>
  <c r="AT29" i="5"/>
  <c r="AW29" i="5"/>
  <c r="G30" i="5"/>
  <c r="J30" i="5"/>
  <c r="M30" i="5"/>
  <c r="P30" i="5"/>
  <c r="S30" i="5"/>
  <c r="V30" i="5"/>
  <c r="Y30" i="5"/>
  <c r="AB30" i="5"/>
  <c r="AE30" i="5"/>
  <c r="AH30" i="5"/>
  <c r="AK30" i="5"/>
  <c r="AN30" i="5"/>
  <c r="AQ30" i="5"/>
  <c r="AT30" i="5"/>
  <c r="AW30" i="5"/>
  <c r="G34" i="5"/>
  <c r="J34" i="5"/>
  <c r="M34" i="5"/>
  <c r="P34" i="5"/>
  <c r="S34" i="5"/>
  <c r="V34" i="5"/>
  <c r="Y34" i="5"/>
  <c r="AB34" i="5"/>
  <c r="AE34" i="5"/>
  <c r="AH34" i="5"/>
  <c r="AK34" i="5"/>
  <c r="AN34" i="5"/>
  <c r="AQ34" i="5"/>
  <c r="AT34" i="5"/>
  <c r="AW34" i="5"/>
  <c r="G39" i="5"/>
  <c r="J39" i="5"/>
  <c r="M39" i="5"/>
  <c r="P39" i="5"/>
  <c r="S39" i="5"/>
  <c r="V39" i="5"/>
  <c r="Y39" i="5"/>
  <c r="AB39" i="5"/>
  <c r="AE39" i="5"/>
  <c r="AH39" i="5"/>
  <c r="AK39" i="5"/>
  <c r="AN39" i="5"/>
  <c r="AQ39" i="5"/>
  <c r="AT39" i="5"/>
  <c r="AW39" i="5"/>
  <c r="AW1076" i="5" l="1"/>
  <c r="AW1077" i="5"/>
  <c r="AW1078" i="5"/>
  <c r="AW1079" i="5"/>
  <c r="AW1080" i="5"/>
  <c r="AW1081" i="5"/>
  <c r="AW1082" i="5"/>
  <c r="AW1083" i="5"/>
  <c r="AW1084" i="5"/>
  <c r="AW1085" i="5"/>
  <c r="AW1086" i="5"/>
  <c r="AW1087" i="5"/>
  <c r="AW1088" i="5"/>
  <c r="AW1089" i="5"/>
  <c r="AW1090" i="5"/>
  <c r="AW1091" i="5"/>
  <c r="AW1092" i="5"/>
  <c r="AW1093" i="5"/>
  <c r="AW1094" i="5"/>
  <c r="AW1095" i="5"/>
  <c r="AW1096" i="5"/>
  <c r="AW1097" i="5"/>
  <c r="AW1098" i="5"/>
  <c r="AW1099" i="5"/>
  <c r="AW1100" i="5"/>
  <c r="AW1101" i="5"/>
  <c r="AW1102" i="5"/>
  <c r="AW1103" i="5"/>
  <c r="AW1104" i="5"/>
  <c r="AW1105" i="5"/>
  <c r="AW1106" i="5"/>
  <c r="AW1107" i="5"/>
  <c r="AW1108" i="5"/>
  <c r="AW1109" i="5"/>
  <c r="AW1110" i="5"/>
  <c r="AW1111" i="5"/>
  <c r="AW1112" i="5"/>
  <c r="AW1113" i="5"/>
  <c r="AW1114" i="5"/>
  <c r="AW1115" i="5"/>
  <c r="AW1116" i="5"/>
  <c r="AW1117" i="5"/>
  <c r="AW1118" i="5"/>
  <c r="AW1119" i="5"/>
  <c r="AW1120" i="5"/>
  <c r="AW1121" i="5"/>
  <c r="AW1122" i="5"/>
  <c r="AW1123" i="5"/>
  <c r="AW1124" i="5"/>
  <c r="AW1125" i="5"/>
  <c r="AW1126" i="5"/>
  <c r="AW1127" i="5"/>
  <c r="AW1128" i="5"/>
  <c r="AW1129" i="5"/>
  <c r="AW1130" i="5"/>
  <c r="AW1131" i="5"/>
  <c r="AW1132" i="5"/>
  <c r="AW1133" i="5"/>
  <c r="AW1134" i="5"/>
  <c r="AW1135" i="5"/>
  <c r="AW1136" i="5"/>
  <c r="AW1137" i="5"/>
  <c r="AW1138" i="5"/>
  <c r="AW1139" i="5"/>
  <c r="AW1140" i="5"/>
  <c r="AW1141" i="5"/>
  <c r="AW1142" i="5"/>
  <c r="AW1143" i="5"/>
  <c r="AW1144" i="5"/>
  <c r="AW1145" i="5"/>
  <c r="AW1146" i="5"/>
  <c r="AW1147" i="5"/>
  <c r="AW1148" i="5"/>
  <c r="AW1149" i="5"/>
  <c r="AW1150" i="5"/>
  <c r="AW1151" i="5"/>
  <c r="AW1152" i="5"/>
  <c r="AW1153" i="5"/>
  <c r="AW1154" i="5"/>
  <c r="AW1155" i="5"/>
  <c r="AW1156" i="5"/>
  <c r="AW1157" i="5"/>
  <c r="AW1158" i="5"/>
  <c r="AW1159" i="5"/>
  <c r="AW1160" i="5"/>
  <c r="AW1161" i="5"/>
  <c r="AW1162" i="5"/>
  <c r="AW1163" i="5"/>
  <c r="AW1164" i="5"/>
  <c r="AW1165" i="5"/>
  <c r="AW1166" i="5"/>
  <c r="AW1167" i="5"/>
  <c r="AW1168" i="5"/>
  <c r="AW1169" i="5"/>
  <c r="AW1170" i="5"/>
  <c r="AW1171" i="5"/>
  <c r="AW1172" i="5"/>
  <c r="AW1173" i="5"/>
  <c r="AW1174" i="5"/>
  <c r="AW1175" i="5"/>
  <c r="AW1176" i="5"/>
  <c r="AW1177" i="5"/>
  <c r="AW1178" i="5"/>
  <c r="AW1179" i="5"/>
  <c r="AW1180" i="5"/>
  <c r="AW1181" i="5"/>
  <c r="AW1182" i="5"/>
  <c r="AW1183" i="5"/>
  <c r="AW1184" i="5"/>
  <c r="AW1185" i="5"/>
  <c r="AW1186" i="5"/>
  <c r="AW1187" i="5"/>
  <c r="AW1188" i="5"/>
  <c r="AW1189" i="5"/>
  <c r="AW1190" i="5"/>
  <c r="AW1191" i="5"/>
  <c r="AW1192" i="5"/>
  <c r="AW1193" i="5"/>
  <c r="AW1194" i="5"/>
  <c r="AW1195" i="5"/>
  <c r="AW1196" i="5"/>
  <c r="AW1197" i="5"/>
  <c r="AW1198" i="5"/>
  <c r="AW1199" i="5"/>
  <c r="AW1200" i="5"/>
  <c r="AW1201" i="5"/>
  <c r="AW1202" i="5"/>
  <c r="AW1203" i="5"/>
  <c r="AW1204" i="5"/>
  <c r="AW1205" i="5"/>
  <c r="AW1206" i="5"/>
  <c r="AW1207" i="5"/>
  <c r="AW1208" i="5"/>
  <c r="AW1209" i="5"/>
  <c r="AW1210" i="5"/>
  <c r="AW1211" i="5"/>
  <c r="AW1212" i="5"/>
  <c r="AW1213" i="5"/>
  <c r="AW1214" i="5"/>
  <c r="AW1215" i="5"/>
  <c r="AW1216" i="5"/>
  <c r="AW1217" i="5"/>
  <c r="AW1218" i="5"/>
  <c r="AW1219" i="5"/>
  <c r="AW1220" i="5"/>
  <c r="AW1221" i="5"/>
  <c r="AW1222" i="5"/>
  <c r="AW1223" i="5"/>
  <c r="AW1224" i="5"/>
  <c r="AW1225" i="5"/>
  <c r="AW1226" i="5"/>
  <c r="AW1227" i="5"/>
  <c r="AW1228" i="5"/>
  <c r="AW1229" i="5"/>
  <c r="AW1230" i="5"/>
  <c r="AW1231" i="5"/>
  <c r="AW1232" i="5"/>
  <c r="AW1233" i="5"/>
  <c r="AW1234" i="5"/>
  <c r="AW1235" i="5"/>
  <c r="AW1236" i="5"/>
  <c r="AW1237" i="5"/>
  <c r="AW1238" i="5"/>
  <c r="AW1239" i="5"/>
  <c r="AW1240" i="5"/>
  <c r="AW1241" i="5"/>
  <c r="AW1242" i="5"/>
  <c r="AW1243" i="5"/>
  <c r="AW1244" i="5"/>
  <c r="AW1245" i="5"/>
  <c r="AW1246" i="5"/>
  <c r="AW1247" i="5"/>
  <c r="AW1248" i="5"/>
  <c r="AW1249" i="5"/>
  <c r="AW1250" i="5"/>
  <c r="AW1251" i="5"/>
  <c r="AW1252" i="5"/>
  <c r="AW1253" i="5"/>
  <c r="AW1254" i="5"/>
  <c r="AW1255" i="5"/>
  <c r="AW1256" i="5"/>
  <c r="AW1257" i="5"/>
  <c r="AW1258" i="5"/>
  <c r="AW1259" i="5"/>
  <c r="AW1260" i="5"/>
  <c r="AW1261" i="5"/>
  <c r="AW1262" i="5"/>
  <c r="AW1263" i="5"/>
  <c r="AW1264" i="5"/>
  <c r="AW1265" i="5"/>
  <c r="AW1266" i="5"/>
  <c r="AW1267" i="5"/>
  <c r="AW1268" i="5"/>
  <c r="AW1269" i="5"/>
  <c r="AW1270" i="5"/>
  <c r="AW1271" i="5"/>
  <c r="AW1272" i="5"/>
  <c r="AW1273" i="5"/>
  <c r="AW1274" i="5"/>
  <c r="AW1275" i="5"/>
  <c r="AW1276" i="5"/>
  <c r="AW1277" i="5"/>
  <c r="AW1278" i="5"/>
  <c r="AW1279" i="5"/>
  <c r="AW1280" i="5"/>
  <c r="AW1281" i="5"/>
  <c r="AW1282" i="5"/>
  <c r="AW1283" i="5"/>
  <c r="AW1284" i="5"/>
  <c r="AW1285" i="5"/>
  <c r="AW1286" i="5"/>
  <c r="AW1287" i="5"/>
  <c r="AW1288" i="5"/>
  <c r="AW1289" i="5"/>
  <c r="AW1290" i="5"/>
  <c r="AW1291" i="5"/>
  <c r="AW1292" i="5"/>
  <c r="AW1293" i="5"/>
  <c r="AW1294" i="5"/>
  <c r="AW1295" i="5"/>
  <c r="AW1296" i="5"/>
  <c r="AW1297" i="5"/>
  <c r="AW1298" i="5"/>
  <c r="AW1299" i="5"/>
  <c r="AW1300" i="5"/>
  <c r="AW1301" i="5"/>
  <c r="AW1302" i="5"/>
  <c r="AW1303" i="5"/>
  <c r="AW1304" i="5"/>
  <c r="AW1305" i="5"/>
  <c r="AW1306" i="5"/>
  <c r="AW1307" i="5"/>
  <c r="AW1308" i="5"/>
  <c r="AW1309" i="5"/>
  <c r="AW1310" i="5"/>
  <c r="AW1311" i="5"/>
  <c r="AW1312" i="5"/>
  <c r="AW1313" i="5"/>
  <c r="AW1314" i="5"/>
  <c r="AW1315" i="5"/>
  <c r="AW1316" i="5"/>
  <c r="AW1317" i="5"/>
  <c r="AW1318" i="5"/>
  <c r="AW1319" i="5"/>
  <c r="AW1320" i="5"/>
  <c r="AW1321" i="5"/>
  <c r="AW1322" i="5"/>
  <c r="AW1323" i="5"/>
  <c r="AW1324" i="5"/>
  <c r="AW1325" i="5"/>
  <c r="AW1326" i="5"/>
  <c r="AW1327" i="5"/>
  <c r="AW1328" i="5"/>
  <c r="AW1329" i="5"/>
  <c r="AW1330" i="5"/>
  <c r="AW1331" i="5"/>
  <c r="AW1332" i="5"/>
  <c r="AW1333" i="5"/>
  <c r="AW1334" i="5"/>
  <c r="AW1335" i="5"/>
  <c r="AW1336" i="5"/>
  <c r="AW1337" i="5"/>
  <c r="AW1338" i="5"/>
  <c r="AW1339" i="5"/>
  <c r="AW1340" i="5"/>
  <c r="AW1341" i="5"/>
  <c r="AW1342" i="5"/>
  <c r="AW1343" i="5"/>
  <c r="AW1344" i="5"/>
  <c r="AW1345" i="5"/>
  <c r="AW1346" i="5"/>
  <c r="AW1347" i="5"/>
  <c r="AW1348" i="5"/>
  <c r="AW1349" i="5"/>
  <c r="AW1350" i="5"/>
  <c r="AW1351" i="5"/>
  <c r="AW1352" i="5"/>
  <c r="AW1353" i="5"/>
  <c r="AW1354" i="5"/>
  <c r="AW1355" i="5"/>
  <c r="AW1356" i="5"/>
  <c r="AW1357" i="5"/>
  <c r="AW1358" i="5"/>
  <c r="AW1359" i="5"/>
  <c r="AW1360" i="5"/>
  <c r="AW1361" i="5"/>
  <c r="AW1362" i="5"/>
  <c r="AW1363" i="5"/>
  <c r="AW1364" i="5"/>
  <c r="AW1365" i="5"/>
  <c r="AW1366" i="5"/>
  <c r="AW1367" i="5"/>
  <c r="AW1368" i="5"/>
  <c r="AW1369" i="5"/>
  <c r="AW1370" i="5"/>
  <c r="AW1371" i="5"/>
  <c r="AW1372" i="5"/>
  <c r="AW1373" i="5"/>
  <c r="AW1374" i="5"/>
  <c r="AW1375" i="5"/>
  <c r="AW1376" i="5"/>
  <c r="AW1377" i="5"/>
  <c r="AW1378" i="5"/>
  <c r="AW1379" i="5"/>
  <c r="AW1380" i="5"/>
  <c r="AW1381" i="5"/>
  <c r="AW1382" i="5"/>
  <c r="AW1383" i="5"/>
  <c r="AW1384" i="5"/>
  <c r="AW1385" i="5"/>
  <c r="AW1386" i="5"/>
  <c r="AW1387" i="5"/>
  <c r="AW1388" i="5"/>
  <c r="AW1389" i="5"/>
  <c r="AW1390" i="5"/>
  <c r="AW1391" i="5"/>
  <c r="AW1392" i="5"/>
  <c r="AW1393" i="5"/>
  <c r="AW1394" i="5"/>
  <c r="AW1395" i="5"/>
  <c r="AW1396" i="5"/>
  <c r="AW1397" i="5"/>
  <c r="AW1398" i="5"/>
  <c r="AW1399" i="5"/>
  <c r="AW1400" i="5"/>
  <c r="AW1401" i="5"/>
  <c r="AW1402" i="5"/>
  <c r="AW1403" i="5"/>
  <c r="AW1404" i="5"/>
  <c r="AW1405" i="5"/>
  <c r="AW1406" i="5"/>
  <c r="AW1407" i="5"/>
  <c r="AW1408" i="5"/>
  <c r="AW1409" i="5"/>
  <c r="AW1410" i="5"/>
  <c r="AW1411" i="5"/>
  <c r="AW1412" i="5"/>
  <c r="AW1413" i="5"/>
  <c r="AW1414" i="5"/>
  <c r="AW1415" i="5"/>
  <c r="AW1416" i="5"/>
  <c r="AW1417" i="5"/>
  <c r="AW1418" i="5"/>
  <c r="AW1419" i="5"/>
  <c r="AW1420" i="5"/>
  <c r="AW1421" i="5"/>
  <c r="AW1422" i="5"/>
  <c r="AW1423" i="5"/>
  <c r="AW1424" i="5"/>
  <c r="AW1425" i="5"/>
  <c r="AW1426" i="5"/>
  <c r="AW1427" i="5"/>
  <c r="AW1428" i="5"/>
  <c r="AW1429" i="5"/>
  <c r="AW1430" i="5"/>
  <c r="AW1431" i="5"/>
  <c r="AW1432" i="5"/>
  <c r="AW1433" i="5"/>
  <c r="AW1434" i="5"/>
  <c r="AW1435" i="5"/>
  <c r="AW1436" i="5"/>
  <c r="AW1437" i="5"/>
  <c r="AW1438" i="5"/>
  <c r="AW1439" i="5"/>
  <c r="AW1440" i="5"/>
  <c r="AW1441" i="5"/>
  <c r="AW1442" i="5"/>
  <c r="AW1443" i="5"/>
  <c r="AW1444" i="5"/>
  <c r="AW1445" i="5"/>
  <c r="AW1446" i="5"/>
  <c r="AW1447" i="5"/>
  <c r="AW1448" i="5"/>
  <c r="AW1449" i="5"/>
  <c r="AW1450" i="5"/>
  <c r="AW1451" i="5"/>
  <c r="AW1452" i="5"/>
  <c r="AW1453" i="5"/>
  <c r="AW1454" i="5"/>
  <c r="AW1455" i="5"/>
  <c r="AW1456" i="5"/>
  <c r="AW1457" i="5"/>
  <c r="AW1458" i="5"/>
  <c r="AW1459" i="5"/>
  <c r="AW1460" i="5"/>
  <c r="AW1461" i="5"/>
  <c r="AW1462" i="5"/>
  <c r="AW1463" i="5"/>
  <c r="AW1464" i="5"/>
  <c r="AW1465" i="5"/>
  <c r="AW1466" i="5"/>
  <c r="AW1467" i="5"/>
  <c r="AW1468" i="5"/>
  <c r="AW1469" i="5"/>
  <c r="AW1470" i="5"/>
  <c r="AW1471" i="5"/>
  <c r="AW1472" i="5"/>
  <c r="AW1473" i="5"/>
  <c r="AW1474" i="5"/>
  <c r="AW1475" i="5"/>
  <c r="AW1476" i="5"/>
  <c r="AW1477" i="5"/>
  <c r="AW1478" i="5"/>
  <c r="AW1479" i="5"/>
  <c r="AW1480" i="5"/>
  <c r="AW1481" i="5"/>
  <c r="AW1482" i="5"/>
  <c r="AW1483" i="5"/>
  <c r="AW1484" i="5"/>
  <c r="AW1485" i="5"/>
  <c r="AW1486" i="5"/>
  <c r="AW1487" i="5"/>
  <c r="AW1488" i="5"/>
  <c r="AW1489" i="5"/>
  <c r="AW1490" i="5"/>
  <c r="AW1491" i="5"/>
  <c r="AW1492" i="5"/>
  <c r="AW1493" i="5"/>
  <c r="AW1494" i="5"/>
  <c r="AW1495" i="5"/>
  <c r="AW1496" i="5"/>
  <c r="AW1497" i="5"/>
  <c r="AW1498" i="5"/>
  <c r="AW1499" i="5"/>
  <c r="AW1500" i="5"/>
  <c r="AW1501" i="5"/>
  <c r="AW1502" i="5"/>
  <c r="AW1503" i="5"/>
  <c r="AW1504" i="5"/>
  <c r="AW1505" i="5"/>
  <c r="AW1506" i="5"/>
  <c r="AW1507" i="5"/>
  <c r="AW1508" i="5"/>
  <c r="AW1509" i="5"/>
  <c r="AW1510" i="5"/>
  <c r="AW1511" i="5"/>
  <c r="AW1512" i="5"/>
  <c r="AW1513" i="5"/>
  <c r="AW1514" i="5"/>
  <c r="AW1515" i="5"/>
  <c r="AW1516" i="5"/>
  <c r="AW1517" i="5"/>
  <c r="AW1518" i="5"/>
  <c r="AW1519" i="5"/>
  <c r="AW1520" i="5"/>
  <c r="AW1521" i="5"/>
  <c r="AW1522" i="5"/>
  <c r="AW1523" i="5"/>
  <c r="AW1524" i="5"/>
  <c r="AW1525" i="5"/>
  <c r="AW1526" i="5"/>
  <c r="AW1527" i="5"/>
  <c r="D22" i="20" l="1"/>
  <c r="E22" i="20"/>
  <c r="F5" i="20"/>
  <c r="F4" i="20"/>
  <c r="F3" i="20"/>
  <c r="E14" i="19"/>
  <c r="D14" i="19"/>
  <c r="F13" i="19"/>
  <c r="F12" i="19"/>
  <c r="F11" i="19"/>
  <c r="F10" i="19"/>
  <c r="F9" i="19"/>
  <c r="F8" i="19"/>
  <c r="F7" i="19"/>
  <c r="F6" i="19"/>
  <c r="F5" i="19"/>
  <c r="P8" i="13" s="1"/>
  <c r="F4" i="19"/>
  <c r="F3" i="19"/>
  <c r="AC9" i="17"/>
  <c r="AB9" i="17"/>
  <c r="AD8" i="17"/>
  <c r="AD7" i="17"/>
  <c r="AD6" i="17"/>
  <c r="AD5" i="17"/>
  <c r="AD4" i="17"/>
  <c r="AD3" i="17"/>
  <c r="AB7" i="15"/>
  <c r="AC7" i="15"/>
  <c r="AD6" i="15"/>
  <c r="AD5" i="15"/>
  <c r="AD4" i="15"/>
  <c r="AD3" i="15"/>
  <c r="AB9" i="16"/>
  <c r="AC9" i="16"/>
  <c r="AD8" i="16"/>
  <c r="AD7" i="16"/>
  <c r="AD6" i="16"/>
  <c r="AD5" i="16"/>
  <c r="AD4" i="16"/>
  <c r="AD3" i="16"/>
  <c r="AC78" i="14"/>
  <c r="AB78" i="14"/>
  <c r="AD18" i="14"/>
  <c r="AD19" i="14"/>
  <c r="AD20" i="14"/>
  <c r="AD21" i="14"/>
  <c r="AD22" i="14"/>
  <c r="AD23" i="14"/>
  <c r="AD24" i="14"/>
  <c r="AD25" i="14"/>
  <c r="AD26" i="14"/>
  <c r="AD27" i="14"/>
  <c r="AD28" i="14"/>
  <c r="AD29" i="14"/>
  <c r="AD30" i="14"/>
  <c r="AD31" i="14"/>
  <c r="AD32" i="14"/>
  <c r="AD33" i="14"/>
  <c r="AD34" i="14"/>
  <c r="AD35" i="14"/>
  <c r="AD36" i="14"/>
  <c r="AD37" i="14"/>
  <c r="AD17" i="14"/>
  <c r="AD16" i="14"/>
  <c r="AD15" i="14"/>
  <c r="AD14" i="14"/>
  <c r="AD13" i="14"/>
  <c r="AD12" i="14"/>
  <c r="AD11" i="14"/>
  <c r="AD10" i="14"/>
  <c r="AD9" i="14"/>
  <c r="AD8" i="14"/>
  <c r="AD7" i="14"/>
  <c r="AD6" i="14"/>
  <c r="AD5" i="14"/>
  <c r="AD4" i="14"/>
  <c r="AD3" i="14"/>
  <c r="AD467" i="12"/>
  <c r="AD468" i="12"/>
  <c r="AD469" i="12"/>
  <c r="AD470" i="12"/>
  <c r="AD471" i="12"/>
  <c r="AD472" i="12"/>
  <c r="AD473" i="12"/>
  <c r="AD474" i="12"/>
  <c r="AD475" i="12"/>
  <c r="AD476" i="12"/>
  <c r="AD477" i="12"/>
  <c r="AD478" i="12"/>
  <c r="AD479" i="12"/>
  <c r="AD480" i="12"/>
  <c r="AD481" i="12"/>
  <c r="AD482" i="12"/>
  <c r="AD483" i="12"/>
  <c r="AD484" i="12"/>
  <c r="AD485" i="12"/>
  <c r="AD486" i="12"/>
  <c r="AD487" i="12"/>
  <c r="AD488" i="12"/>
  <c r="AD489" i="12"/>
  <c r="AD490" i="12"/>
  <c r="AD491" i="12"/>
  <c r="AD492" i="12"/>
  <c r="AD493" i="12"/>
  <c r="AD494" i="12"/>
  <c r="AD495" i="12"/>
  <c r="AD496" i="12"/>
  <c r="AD497" i="12"/>
  <c r="AD498" i="12"/>
  <c r="AD499" i="12"/>
  <c r="AD500" i="12"/>
  <c r="AD501" i="12"/>
  <c r="AD502" i="12"/>
  <c r="AD503" i="12"/>
  <c r="AD504" i="12"/>
  <c r="AD505" i="12"/>
  <c r="AD506" i="12"/>
  <c r="AD507" i="12"/>
  <c r="AD508" i="12"/>
  <c r="AD509" i="12"/>
  <c r="AD510" i="12"/>
  <c r="AD511" i="12"/>
  <c r="AD512" i="12"/>
  <c r="AD513" i="12"/>
  <c r="AD514" i="12"/>
  <c r="AD515" i="12"/>
  <c r="AD516" i="12"/>
  <c r="AD517" i="12"/>
  <c r="AD518" i="12"/>
  <c r="AD519" i="12"/>
  <c r="AD520" i="12"/>
  <c r="AD521" i="12"/>
  <c r="AD522" i="12"/>
  <c r="AD523" i="12"/>
  <c r="AD524" i="12"/>
  <c r="AD525" i="12"/>
  <c r="AD526" i="12"/>
  <c r="AD527" i="12"/>
  <c r="AD528" i="12"/>
  <c r="AD529" i="12"/>
  <c r="AD530" i="12"/>
  <c r="AD531" i="12"/>
  <c r="AD532" i="12"/>
  <c r="AD533" i="12"/>
  <c r="AD534" i="12"/>
  <c r="AD535" i="12"/>
  <c r="AD536" i="12"/>
  <c r="AD537" i="12"/>
  <c r="AD538" i="12"/>
  <c r="AD539" i="12"/>
  <c r="AD540" i="12"/>
  <c r="AD541" i="12"/>
  <c r="AD542" i="12"/>
  <c r="AD543" i="12"/>
  <c r="AD544" i="12"/>
  <c r="AD545" i="12"/>
  <c r="AD546" i="12"/>
  <c r="AD547" i="12"/>
  <c r="AD548" i="12"/>
  <c r="AD549" i="12"/>
  <c r="AD550" i="12"/>
  <c r="AD551" i="12"/>
  <c r="AD552" i="12"/>
  <c r="AD553" i="12"/>
  <c r="AD554" i="12"/>
  <c r="AD555" i="12"/>
  <c r="AD556" i="12"/>
  <c r="AD557" i="12"/>
  <c r="AD558" i="12"/>
  <c r="AD559" i="12"/>
  <c r="AD560" i="12"/>
  <c r="AD561" i="12"/>
  <c r="AD562" i="12"/>
  <c r="AD563" i="12"/>
  <c r="AD564" i="12"/>
  <c r="AD565" i="12"/>
  <c r="AC566" i="12"/>
  <c r="AB566" i="12"/>
  <c r="AB19" i="18"/>
  <c r="AC19" i="18"/>
  <c r="AD18" i="18"/>
  <c r="AD17" i="18"/>
  <c r="AD16" i="18"/>
  <c r="AD15" i="18"/>
  <c r="AD14" i="18"/>
  <c r="AD13" i="18"/>
  <c r="AD12" i="18"/>
  <c r="AD11" i="18"/>
  <c r="AD10" i="18"/>
  <c r="AD9" i="18"/>
  <c r="AD8" i="18"/>
  <c r="AD7" i="18"/>
  <c r="AD6" i="18"/>
  <c r="AD5" i="18"/>
  <c r="AD4" i="18"/>
  <c r="AD3" i="18"/>
  <c r="AD466" i="12"/>
  <c r="AD465" i="12"/>
  <c r="AD464" i="12"/>
  <c r="AD463" i="12"/>
  <c r="AD462" i="12"/>
  <c r="AD461" i="12"/>
  <c r="AD460" i="12"/>
  <c r="AD459" i="12"/>
  <c r="AD458" i="12"/>
  <c r="AD457" i="12"/>
  <c r="AD456" i="12"/>
  <c r="AD455" i="12"/>
  <c r="AD454" i="12"/>
  <c r="AD453" i="12"/>
  <c r="AD452" i="12"/>
  <c r="AD451" i="12"/>
  <c r="AD450" i="12"/>
  <c r="AD449" i="12"/>
  <c r="AD448" i="12"/>
  <c r="AD447" i="12"/>
  <c r="AD446" i="12"/>
  <c r="AD445" i="12"/>
  <c r="AD444" i="12"/>
  <c r="AD443" i="12"/>
  <c r="AD442" i="12"/>
  <c r="AD441" i="12"/>
  <c r="AD440" i="12"/>
  <c r="AD439" i="12"/>
  <c r="AD438" i="12"/>
  <c r="AD437" i="12"/>
  <c r="AD436" i="12"/>
  <c r="AD435" i="12"/>
  <c r="AD434" i="12"/>
  <c r="AD433" i="12"/>
  <c r="AD432" i="12"/>
  <c r="AD431" i="12"/>
  <c r="AD430" i="12"/>
  <c r="AD429" i="12"/>
  <c r="AD428" i="12"/>
  <c r="AD427" i="12"/>
  <c r="AD426" i="12"/>
  <c r="AD425" i="12"/>
  <c r="AD424" i="12"/>
  <c r="AD423" i="12"/>
  <c r="AD422" i="12"/>
  <c r="AD421" i="12"/>
  <c r="AD420" i="12"/>
  <c r="AD419" i="12"/>
  <c r="AD418" i="12"/>
  <c r="AD417" i="12"/>
  <c r="AD416" i="12"/>
  <c r="AD415" i="12"/>
  <c r="AD414" i="12"/>
  <c r="AD413" i="12"/>
  <c r="AD412" i="12"/>
  <c r="AD411" i="12"/>
  <c r="AD410" i="12"/>
  <c r="AD409" i="12"/>
  <c r="AD408" i="12"/>
  <c r="AD407" i="12"/>
  <c r="AD406" i="12"/>
  <c r="AD405" i="12"/>
  <c r="AD404" i="12"/>
  <c r="AD403" i="12"/>
  <c r="AD402" i="12"/>
  <c r="AD401" i="12"/>
  <c r="AD400" i="12"/>
  <c r="AD399" i="12"/>
  <c r="AD398" i="12"/>
  <c r="AD397" i="12"/>
  <c r="AD396" i="12"/>
  <c r="AD395" i="12"/>
  <c r="AD394" i="12"/>
  <c r="AD393" i="12"/>
  <c r="AD392" i="12"/>
  <c r="AD391" i="12"/>
  <c r="AD390" i="12"/>
  <c r="AD389" i="12"/>
  <c r="AD388" i="12"/>
  <c r="AD387" i="12"/>
  <c r="AD386" i="12"/>
  <c r="AD385" i="12"/>
  <c r="AD384" i="12"/>
  <c r="AD383" i="12"/>
  <c r="AD382" i="12"/>
  <c r="AD381" i="12"/>
  <c r="AD380" i="12"/>
  <c r="AD379" i="12"/>
  <c r="AD378" i="12"/>
  <c r="AD377" i="12"/>
  <c r="AD376" i="12"/>
  <c r="AD375" i="12"/>
  <c r="AD374" i="12"/>
  <c r="AD373" i="12"/>
  <c r="AD372" i="12"/>
  <c r="AD371" i="12"/>
  <c r="AD370" i="12"/>
  <c r="AD369" i="12"/>
  <c r="AD368" i="12"/>
  <c r="AD367" i="12"/>
  <c r="AD366" i="12"/>
  <c r="AD365" i="12"/>
  <c r="AD364" i="12"/>
  <c r="AD363" i="12"/>
  <c r="AD362" i="12"/>
  <c r="AD361" i="12"/>
  <c r="AD360" i="12"/>
  <c r="AD359" i="12"/>
  <c r="AD358" i="12"/>
  <c r="AD357" i="12"/>
  <c r="AD356" i="12"/>
  <c r="AD355" i="12"/>
  <c r="AD354" i="12"/>
  <c r="AD353" i="12"/>
  <c r="AD352" i="12"/>
  <c r="AD351" i="12"/>
  <c r="AD350" i="12"/>
  <c r="AD349" i="12"/>
  <c r="AD348" i="12"/>
  <c r="AD347" i="12"/>
  <c r="AD346" i="12"/>
  <c r="AD345" i="12"/>
  <c r="AD344" i="12"/>
  <c r="AD343" i="12"/>
  <c r="AD342" i="12"/>
  <c r="AD341" i="12"/>
  <c r="AD340" i="12"/>
  <c r="AD339" i="12"/>
  <c r="AD338" i="12"/>
  <c r="AD337" i="12"/>
  <c r="AD336" i="12"/>
  <c r="AD335" i="12"/>
  <c r="AD334" i="12"/>
  <c r="AD333" i="12"/>
  <c r="AD332" i="12"/>
  <c r="AD331" i="12"/>
  <c r="AD330" i="12"/>
  <c r="AD329" i="12"/>
  <c r="AD328" i="12"/>
  <c r="AD327" i="12"/>
  <c r="AD326" i="12"/>
  <c r="AD325" i="12"/>
  <c r="AD324" i="12"/>
  <c r="AD323" i="12"/>
  <c r="AD322" i="12"/>
  <c r="AD321" i="12"/>
  <c r="AD320" i="12"/>
  <c r="AD319" i="12"/>
  <c r="AD318" i="12"/>
  <c r="AD317" i="12"/>
  <c r="AD316" i="12"/>
  <c r="AD315" i="12"/>
  <c r="AD314" i="12"/>
  <c r="AD313" i="12"/>
  <c r="AD312" i="12"/>
  <c r="AD311" i="12"/>
  <c r="AD310" i="12"/>
  <c r="AD309" i="12"/>
  <c r="AD308" i="12"/>
  <c r="AD307" i="12"/>
  <c r="AD306" i="12"/>
  <c r="AD305" i="12"/>
  <c r="AD304" i="12"/>
  <c r="AD303" i="12"/>
  <c r="AD302" i="12"/>
  <c r="AD301" i="12"/>
  <c r="AD300" i="12"/>
  <c r="AD299" i="12"/>
  <c r="AD298" i="12"/>
  <c r="AD297" i="12"/>
  <c r="AD296" i="12"/>
  <c r="AD295" i="12"/>
  <c r="AD294" i="12"/>
  <c r="AD293" i="12"/>
  <c r="AD292" i="12"/>
  <c r="AD291" i="12"/>
  <c r="AD290" i="12"/>
  <c r="AD289" i="12"/>
  <c r="AD288" i="12"/>
  <c r="AD287" i="12"/>
  <c r="AD286" i="12"/>
  <c r="AD285" i="12"/>
  <c r="AD284" i="12"/>
  <c r="AD283" i="12"/>
  <c r="AD282" i="12"/>
  <c r="AD281" i="12"/>
  <c r="AD280" i="12"/>
  <c r="AD279" i="12"/>
  <c r="AD278" i="12"/>
  <c r="AD277" i="12"/>
  <c r="AD276" i="12"/>
  <c r="AD275" i="12"/>
  <c r="AD274" i="12"/>
  <c r="AD273" i="12"/>
  <c r="AD272" i="12"/>
  <c r="AD271" i="12"/>
  <c r="AD270" i="12"/>
  <c r="AD269" i="12"/>
  <c r="AD268" i="12"/>
  <c r="AD267" i="12"/>
  <c r="AD266" i="12"/>
  <c r="AD265" i="12"/>
  <c r="AD264" i="12"/>
  <c r="AD263" i="12"/>
  <c r="AD262" i="12"/>
  <c r="AD261" i="12"/>
  <c r="AD260" i="12"/>
  <c r="AD259" i="12"/>
  <c r="AD258" i="12"/>
  <c r="AD257" i="12"/>
  <c r="AD256" i="12"/>
  <c r="AD255" i="12"/>
  <c r="AD254" i="12"/>
  <c r="AD253" i="12"/>
  <c r="AD252" i="12"/>
  <c r="AD251" i="12"/>
  <c r="AD250" i="12"/>
  <c r="AD249" i="12"/>
  <c r="AD248" i="12"/>
  <c r="AD247" i="12"/>
  <c r="AD246" i="12"/>
  <c r="AD245" i="12"/>
  <c r="AD244" i="12"/>
  <c r="AD243" i="12"/>
  <c r="AD242" i="12"/>
  <c r="AD241" i="12"/>
  <c r="AD240" i="12"/>
  <c r="AD239" i="12"/>
  <c r="AD238" i="12"/>
  <c r="AD237" i="12"/>
  <c r="AD236" i="12"/>
  <c r="AD235" i="12"/>
  <c r="AD234" i="12"/>
  <c r="AD233" i="12"/>
  <c r="AD232" i="12"/>
  <c r="AD231" i="12"/>
  <c r="AD230" i="12"/>
  <c r="AD229" i="12"/>
  <c r="AD228" i="12"/>
  <c r="AD227" i="12"/>
  <c r="AD226" i="12"/>
  <c r="AD225" i="12"/>
  <c r="AD224" i="12"/>
  <c r="AD223" i="12"/>
  <c r="AD222" i="12"/>
  <c r="AD221" i="12"/>
  <c r="AD220" i="12"/>
  <c r="AD219" i="12"/>
  <c r="AD218" i="12"/>
  <c r="AD217" i="12"/>
  <c r="AD216" i="12"/>
  <c r="AD215" i="12"/>
  <c r="AD214" i="12"/>
  <c r="AD213" i="12"/>
  <c r="AD212" i="12"/>
  <c r="AD211" i="12"/>
  <c r="AD210" i="12"/>
  <c r="AD209" i="12"/>
  <c r="AD208" i="12"/>
  <c r="AD207" i="12"/>
  <c r="AD206" i="12"/>
  <c r="AD205" i="12"/>
  <c r="AD204" i="12"/>
  <c r="AD203" i="12"/>
  <c r="AD202" i="12"/>
  <c r="AD201" i="12"/>
  <c r="AD200" i="12"/>
  <c r="AD199" i="12"/>
  <c r="AD198" i="12"/>
  <c r="AD197" i="12"/>
  <c r="AD196" i="12"/>
  <c r="AD195" i="12"/>
  <c r="AD194" i="12"/>
  <c r="AD193" i="12"/>
  <c r="AD192" i="12"/>
  <c r="AD191" i="12"/>
  <c r="AD190" i="12"/>
  <c r="AD189" i="12"/>
  <c r="AD188" i="12"/>
  <c r="AD187" i="12"/>
  <c r="AD186" i="12"/>
  <c r="AD185" i="12"/>
  <c r="AD184" i="12"/>
  <c r="AD183" i="12"/>
  <c r="AD182" i="12"/>
  <c r="AD181" i="12"/>
  <c r="AD180" i="12"/>
  <c r="AD179" i="12"/>
  <c r="AD178" i="12"/>
  <c r="AD177" i="12"/>
  <c r="AD176" i="12"/>
  <c r="AD175" i="12"/>
  <c r="AD174" i="12"/>
  <c r="AD173" i="12"/>
  <c r="AD172" i="12"/>
  <c r="AD171" i="12"/>
  <c r="AD170" i="12"/>
  <c r="AD169" i="12"/>
  <c r="AD168" i="12"/>
  <c r="AD167" i="12"/>
  <c r="AD166" i="12"/>
  <c r="AD165" i="12"/>
  <c r="AD164" i="12"/>
  <c r="AD163" i="12"/>
  <c r="AD162" i="12"/>
  <c r="AD161" i="12"/>
  <c r="AD160" i="12"/>
  <c r="AD159" i="12"/>
  <c r="AD158" i="12"/>
  <c r="AD157" i="12"/>
  <c r="AD156" i="12"/>
  <c r="AD155" i="12"/>
  <c r="AD154" i="12"/>
  <c r="AD153" i="12"/>
  <c r="AD152" i="12"/>
  <c r="AD151" i="12"/>
  <c r="AD150" i="12"/>
  <c r="AD149" i="12"/>
  <c r="AD148" i="12"/>
  <c r="AD147" i="12"/>
  <c r="AD146" i="12"/>
  <c r="AD145" i="12"/>
  <c r="AD144" i="12"/>
  <c r="AD143" i="12"/>
  <c r="AD142" i="12"/>
  <c r="AD141" i="12"/>
  <c r="AD140" i="12"/>
  <c r="AD139" i="12"/>
  <c r="AD138" i="12"/>
  <c r="AD137" i="12"/>
  <c r="AD136" i="12"/>
  <c r="AD135" i="12"/>
  <c r="AD134" i="12"/>
  <c r="AD133" i="12"/>
  <c r="AD132" i="12"/>
  <c r="AD131" i="12"/>
  <c r="AD130" i="12"/>
  <c r="AD129" i="12"/>
  <c r="AD128" i="12"/>
  <c r="AD127" i="12"/>
  <c r="AD126" i="12"/>
  <c r="AD125" i="12"/>
  <c r="AD124" i="12"/>
  <c r="AD123" i="12"/>
  <c r="AD122" i="12"/>
  <c r="AD121" i="12"/>
  <c r="AD120" i="12"/>
  <c r="AD119" i="12"/>
  <c r="AD118" i="12"/>
  <c r="AD117" i="12"/>
  <c r="AD116" i="12"/>
  <c r="AD115" i="12"/>
  <c r="AD114" i="12"/>
  <c r="AD113" i="12"/>
  <c r="AD112" i="12"/>
  <c r="AD111" i="12"/>
  <c r="AD110" i="12"/>
  <c r="AD109" i="12"/>
  <c r="AD108" i="12"/>
  <c r="AD107" i="12"/>
  <c r="AD106" i="12"/>
  <c r="AD105" i="12"/>
  <c r="AD104" i="12"/>
  <c r="AD103" i="12"/>
  <c r="AD102" i="12"/>
  <c r="AD101" i="12"/>
  <c r="AD100" i="12"/>
  <c r="AD99" i="12"/>
  <c r="AD98" i="12"/>
  <c r="AD97" i="12"/>
  <c r="AD96" i="12"/>
  <c r="AD95" i="12"/>
  <c r="AD94" i="12"/>
  <c r="AD93" i="12"/>
  <c r="AD92" i="12"/>
  <c r="AD91" i="12"/>
  <c r="AD90" i="12"/>
  <c r="AD89" i="12"/>
  <c r="AD88" i="12"/>
  <c r="AD87" i="12"/>
  <c r="AD86" i="12"/>
  <c r="AD85" i="12"/>
  <c r="AD84" i="12"/>
  <c r="AD83" i="12"/>
  <c r="AD82" i="12"/>
  <c r="AD81" i="12"/>
  <c r="AD80" i="12"/>
  <c r="AD79" i="12"/>
  <c r="AD78" i="12"/>
  <c r="AD77" i="12"/>
  <c r="AD76" i="12"/>
  <c r="AD75" i="12"/>
  <c r="AD74" i="12"/>
  <c r="AD73" i="12"/>
  <c r="AD72" i="12"/>
  <c r="AD71" i="12"/>
  <c r="AD70" i="12"/>
  <c r="AD69" i="12"/>
  <c r="AD68" i="12"/>
  <c r="AD67" i="12"/>
  <c r="AD66" i="12"/>
  <c r="AD65" i="12"/>
  <c r="AD64" i="12"/>
  <c r="AD63" i="12"/>
  <c r="AD62" i="12"/>
  <c r="AD61" i="12"/>
  <c r="AD60" i="12"/>
  <c r="AD59" i="12"/>
  <c r="AD58" i="12"/>
  <c r="AD57" i="12"/>
  <c r="AD56" i="12"/>
  <c r="AD55" i="12"/>
  <c r="AD54" i="12"/>
  <c r="AD53" i="12"/>
  <c r="AD52" i="12"/>
  <c r="AD51" i="12"/>
  <c r="AD50" i="12"/>
  <c r="AD49" i="12"/>
  <c r="AD48" i="12"/>
  <c r="AD47" i="12"/>
  <c r="AD46" i="12"/>
  <c r="AD45" i="12"/>
  <c r="AD44" i="12"/>
  <c r="AD43" i="12"/>
  <c r="AD42" i="12"/>
  <c r="AD41" i="12"/>
  <c r="AD40" i="12"/>
  <c r="AD39" i="12"/>
  <c r="AD38" i="12"/>
  <c r="AD37" i="12"/>
  <c r="AD36" i="12"/>
  <c r="AD35" i="12"/>
  <c r="AD34" i="12"/>
  <c r="AD33" i="12"/>
  <c r="AD32" i="12"/>
  <c r="AD31" i="12"/>
  <c r="AD30" i="12"/>
  <c r="AD29" i="12"/>
  <c r="AD28" i="12"/>
  <c r="AD27" i="12"/>
  <c r="AD26" i="12"/>
  <c r="AD25" i="12"/>
  <c r="AD24" i="12"/>
  <c r="AD23" i="12"/>
  <c r="AD22" i="12"/>
  <c r="AD21" i="12"/>
  <c r="AD20" i="12"/>
  <c r="AD19" i="12"/>
  <c r="AD18" i="12"/>
  <c r="AD17" i="12"/>
  <c r="AD16" i="12"/>
  <c r="AD15" i="12"/>
  <c r="AD14" i="12"/>
  <c r="AD13" i="12"/>
  <c r="AD12" i="12"/>
  <c r="AD11" i="12"/>
  <c r="AD10" i="12"/>
  <c r="AD9" i="12"/>
  <c r="AD8" i="12"/>
  <c r="AD7" i="12"/>
  <c r="AD6" i="12"/>
  <c r="AD5" i="12"/>
  <c r="AD4" i="12"/>
  <c r="AD3" i="12"/>
  <c r="AH75" i="7"/>
  <c r="AI75" i="7"/>
  <c r="AJ71" i="7"/>
  <c r="AJ72" i="7"/>
  <c r="AJ73" i="7"/>
  <c r="AJ74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J37" i="7"/>
  <c r="AJ36" i="7"/>
  <c r="AJ35" i="7"/>
  <c r="AJ34" i="7"/>
  <c r="AJ33" i="7"/>
  <c r="AJ32" i="7"/>
  <c r="AJ31" i="7"/>
  <c r="AJ30" i="7"/>
  <c r="AJ29" i="7"/>
  <c r="AJ28" i="7"/>
  <c r="AJ27" i="7"/>
  <c r="AJ26" i="7"/>
  <c r="AJ25" i="7"/>
  <c r="AJ24" i="7"/>
  <c r="AJ23" i="7"/>
  <c r="AJ22" i="7"/>
  <c r="AJ21" i="7"/>
  <c r="AJ20" i="7"/>
  <c r="AJ19" i="7"/>
  <c r="AJ18" i="7"/>
  <c r="AJ17" i="7"/>
  <c r="AJ16" i="7"/>
  <c r="AJ15" i="7"/>
  <c r="AJ14" i="7"/>
  <c r="AJ13" i="7"/>
  <c r="AJ12" i="7"/>
  <c r="AJ11" i="7"/>
  <c r="AJ10" i="7"/>
  <c r="AJ9" i="7"/>
  <c r="AJ8" i="7"/>
  <c r="AJ7" i="7"/>
  <c r="AJ6" i="7"/>
  <c r="AJ5" i="7"/>
  <c r="AJ4" i="7"/>
  <c r="AJ3" i="7"/>
  <c r="AK109" i="4"/>
  <c r="AL109" i="4"/>
  <c r="AM103" i="4"/>
  <c r="AM104" i="4"/>
  <c r="AM105" i="4"/>
  <c r="AM102" i="4"/>
  <c r="AM101" i="4"/>
  <c r="AM100" i="4"/>
  <c r="AM99" i="4"/>
  <c r="AM98" i="4"/>
  <c r="AM97" i="4"/>
  <c r="AM96" i="4"/>
  <c r="AM95" i="4"/>
  <c r="AM94" i="4"/>
  <c r="AM93" i="4"/>
  <c r="AM92" i="4"/>
  <c r="AM91" i="4"/>
  <c r="AM90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6" i="4"/>
  <c r="AM75" i="4"/>
  <c r="AM74" i="4"/>
  <c r="AM73" i="4"/>
  <c r="AM72" i="4"/>
  <c r="AM71" i="4"/>
  <c r="AM70" i="4"/>
  <c r="AM69" i="4"/>
  <c r="AM68" i="4"/>
  <c r="AM67" i="4"/>
  <c r="AM66" i="4"/>
  <c r="AM65" i="4"/>
  <c r="AM64" i="4"/>
  <c r="AM63" i="4"/>
  <c r="AM62" i="4"/>
  <c r="AM61" i="4"/>
  <c r="AM60" i="4"/>
  <c r="AM59" i="4"/>
  <c r="AM58" i="4"/>
  <c r="AM57" i="4"/>
  <c r="AM56" i="4"/>
  <c r="AM55" i="4"/>
  <c r="AM54" i="4"/>
  <c r="AM53" i="4"/>
  <c r="AM52" i="4"/>
  <c r="AM51" i="4"/>
  <c r="AM50" i="4"/>
  <c r="AM49" i="4"/>
  <c r="AM48" i="4"/>
  <c r="AM47" i="4"/>
  <c r="AM46" i="4"/>
  <c r="AM45" i="4"/>
  <c r="AM44" i="4"/>
  <c r="AM43" i="4"/>
  <c r="AM42" i="4"/>
  <c r="AM41" i="4"/>
  <c r="AM40" i="4"/>
  <c r="AM39" i="4"/>
  <c r="AM38" i="4"/>
  <c r="AM37" i="4"/>
  <c r="AM36" i="4"/>
  <c r="AM35" i="4"/>
  <c r="AM34" i="4"/>
  <c r="AM33" i="4"/>
  <c r="AM32" i="4"/>
  <c r="AM31" i="4"/>
  <c r="AM30" i="4"/>
  <c r="AM29" i="4"/>
  <c r="AM28" i="4"/>
  <c r="AM27" i="4"/>
  <c r="AM26" i="4"/>
  <c r="AM25" i="4"/>
  <c r="AM24" i="4"/>
  <c r="AM23" i="4"/>
  <c r="AM22" i="4"/>
  <c r="AM21" i="4"/>
  <c r="AM20" i="4"/>
  <c r="AM19" i="4"/>
  <c r="AM18" i="4"/>
  <c r="AM17" i="4"/>
  <c r="AM16" i="4"/>
  <c r="AM15" i="4"/>
  <c r="AM14" i="4"/>
  <c r="AM13" i="4"/>
  <c r="AM12" i="4"/>
  <c r="AM11" i="4"/>
  <c r="AM10" i="4"/>
  <c r="AM9" i="4"/>
  <c r="AM8" i="4"/>
  <c r="AM7" i="4"/>
  <c r="AM6" i="4"/>
  <c r="AM5" i="4"/>
  <c r="AM4" i="4"/>
  <c r="AM3" i="4"/>
  <c r="BK1128" i="3"/>
  <c r="BL1128" i="3"/>
  <c r="F22" i="20" l="1"/>
  <c r="F14" i="19"/>
  <c r="AM109" i="4"/>
  <c r="Q8" i="13"/>
  <c r="Q7" i="13"/>
  <c r="AD19" i="18"/>
  <c r="AD9" i="17"/>
  <c r="AD7" i="15"/>
  <c r="AD9" i="16"/>
  <c r="AD566" i="12"/>
  <c r="Q5" i="13"/>
  <c r="P7" i="13"/>
  <c r="P6" i="13" s="1"/>
  <c r="P5" i="13"/>
  <c r="AD78" i="14"/>
  <c r="AJ75" i="7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301" i="3"/>
  <c r="BM302" i="3"/>
  <c r="BM303" i="3"/>
  <c r="BM304" i="3"/>
  <c r="BM305" i="3"/>
  <c r="BM306" i="3"/>
  <c r="BM307" i="3"/>
  <c r="BM308" i="3"/>
  <c r="BM309" i="3"/>
  <c r="BM310" i="3"/>
  <c r="BM311" i="3"/>
  <c r="BM312" i="3"/>
  <c r="BM313" i="3"/>
  <c r="BM314" i="3"/>
  <c r="BM315" i="3"/>
  <c r="BM316" i="3"/>
  <c r="BM317" i="3"/>
  <c r="BM318" i="3"/>
  <c r="BM319" i="3"/>
  <c r="BM320" i="3"/>
  <c r="BM321" i="3"/>
  <c r="BM322" i="3"/>
  <c r="BM323" i="3"/>
  <c r="BM324" i="3"/>
  <c r="BM325" i="3"/>
  <c r="BM326" i="3"/>
  <c r="BM327" i="3"/>
  <c r="BM328" i="3"/>
  <c r="BM329" i="3"/>
  <c r="BM330" i="3"/>
  <c r="BM331" i="3"/>
  <c r="BM332" i="3"/>
  <c r="BM333" i="3"/>
  <c r="BM334" i="3"/>
  <c r="BM335" i="3"/>
  <c r="BM336" i="3"/>
  <c r="BM337" i="3"/>
  <c r="BM338" i="3"/>
  <c r="BM339" i="3"/>
  <c r="BM340" i="3"/>
  <c r="BM341" i="3"/>
  <c r="BM342" i="3"/>
  <c r="BM343" i="3"/>
  <c r="BM344" i="3"/>
  <c r="BM345" i="3"/>
  <c r="BM346" i="3"/>
  <c r="BM347" i="3"/>
  <c r="BM348" i="3"/>
  <c r="BM349" i="3"/>
  <c r="BM350" i="3"/>
  <c r="BM351" i="3"/>
  <c r="BM352" i="3"/>
  <c r="BM353" i="3"/>
  <c r="BM354" i="3"/>
  <c r="BM355" i="3"/>
  <c r="BM356" i="3"/>
  <c r="BM357" i="3"/>
  <c r="BM358" i="3"/>
  <c r="BM359" i="3"/>
  <c r="BM360" i="3"/>
  <c r="BM361" i="3"/>
  <c r="BM362" i="3"/>
  <c r="BM363" i="3"/>
  <c r="BM364" i="3"/>
  <c r="BM365" i="3"/>
  <c r="BM366" i="3"/>
  <c r="BM367" i="3"/>
  <c r="BM368" i="3"/>
  <c r="BM369" i="3"/>
  <c r="BM370" i="3"/>
  <c r="BM371" i="3"/>
  <c r="BM372" i="3"/>
  <c r="BM373" i="3"/>
  <c r="BM374" i="3"/>
  <c r="BM375" i="3"/>
  <c r="BM376" i="3"/>
  <c r="BM377" i="3"/>
  <c r="BM378" i="3"/>
  <c r="BM379" i="3"/>
  <c r="BM380" i="3"/>
  <c r="BM381" i="3"/>
  <c r="BM382" i="3"/>
  <c r="BM383" i="3"/>
  <c r="BM384" i="3"/>
  <c r="BM385" i="3"/>
  <c r="BM386" i="3"/>
  <c r="BM387" i="3"/>
  <c r="BM388" i="3"/>
  <c r="BM389" i="3"/>
  <c r="BM390" i="3"/>
  <c r="BM391" i="3"/>
  <c r="BM392" i="3"/>
  <c r="BM393" i="3"/>
  <c r="BM394" i="3"/>
  <c r="BM395" i="3"/>
  <c r="BM396" i="3"/>
  <c r="BM397" i="3"/>
  <c r="BM398" i="3"/>
  <c r="BM399" i="3"/>
  <c r="BM400" i="3"/>
  <c r="BM401" i="3"/>
  <c r="BM402" i="3"/>
  <c r="BM403" i="3"/>
  <c r="BM404" i="3"/>
  <c r="BM405" i="3"/>
  <c r="BM406" i="3"/>
  <c r="BM407" i="3"/>
  <c r="BM408" i="3"/>
  <c r="BM409" i="3"/>
  <c r="BM410" i="3"/>
  <c r="BM411" i="3"/>
  <c r="BM412" i="3"/>
  <c r="BM413" i="3"/>
  <c r="BM414" i="3"/>
  <c r="BM415" i="3"/>
  <c r="BM416" i="3"/>
  <c r="BM417" i="3"/>
  <c r="BM418" i="3"/>
  <c r="BM419" i="3"/>
  <c r="BM420" i="3"/>
  <c r="BM421" i="3"/>
  <c r="BM422" i="3"/>
  <c r="BM423" i="3"/>
  <c r="BM424" i="3"/>
  <c r="BM425" i="3"/>
  <c r="BM426" i="3"/>
  <c r="BM427" i="3"/>
  <c r="BM428" i="3"/>
  <c r="BM429" i="3"/>
  <c r="BM430" i="3"/>
  <c r="BM431" i="3"/>
  <c r="BM432" i="3"/>
  <c r="BM433" i="3"/>
  <c r="BM434" i="3"/>
  <c r="BM435" i="3"/>
  <c r="BM436" i="3"/>
  <c r="BM437" i="3"/>
  <c r="BM438" i="3"/>
  <c r="BM439" i="3"/>
  <c r="BM440" i="3"/>
  <c r="BM441" i="3"/>
  <c r="BM442" i="3"/>
  <c r="BM443" i="3"/>
  <c r="BM444" i="3"/>
  <c r="BM445" i="3"/>
  <c r="BM446" i="3"/>
  <c r="BM447" i="3"/>
  <c r="BM448" i="3"/>
  <c r="BM449" i="3"/>
  <c r="BM450" i="3"/>
  <c r="BM451" i="3"/>
  <c r="BM452" i="3"/>
  <c r="BM453" i="3"/>
  <c r="BM454" i="3"/>
  <c r="BM455" i="3"/>
  <c r="BM456" i="3"/>
  <c r="BM457" i="3"/>
  <c r="BM458" i="3"/>
  <c r="BM459" i="3"/>
  <c r="BM460" i="3"/>
  <c r="BM461" i="3"/>
  <c r="BM462" i="3"/>
  <c r="BM463" i="3"/>
  <c r="BM464" i="3"/>
  <c r="BM465" i="3"/>
  <c r="BM466" i="3"/>
  <c r="BM467" i="3"/>
  <c r="BM468" i="3"/>
  <c r="BM469" i="3"/>
  <c r="BM470" i="3"/>
  <c r="BM471" i="3"/>
  <c r="BM472" i="3"/>
  <c r="BM473" i="3"/>
  <c r="BM474" i="3"/>
  <c r="BM475" i="3"/>
  <c r="BM476" i="3"/>
  <c r="BM477" i="3"/>
  <c r="BM478" i="3"/>
  <c r="BM479" i="3"/>
  <c r="BM480" i="3"/>
  <c r="BM481" i="3"/>
  <c r="BM482" i="3"/>
  <c r="BM483" i="3"/>
  <c r="BM484" i="3"/>
  <c r="BM485" i="3"/>
  <c r="BM486" i="3"/>
  <c r="BM487" i="3"/>
  <c r="BM488" i="3"/>
  <c r="BM489" i="3"/>
  <c r="BM490" i="3"/>
  <c r="BM491" i="3"/>
  <c r="BM492" i="3"/>
  <c r="BM493" i="3"/>
  <c r="BM494" i="3"/>
  <c r="BM495" i="3"/>
  <c r="BM496" i="3"/>
  <c r="BM497" i="3"/>
  <c r="BM498" i="3"/>
  <c r="BM499" i="3"/>
  <c r="BM500" i="3"/>
  <c r="BM501" i="3"/>
  <c r="BM502" i="3"/>
  <c r="BM503" i="3"/>
  <c r="BM504" i="3"/>
  <c r="BM505" i="3"/>
  <c r="BM506" i="3"/>
  <c r="BM507" i="3"/>
  <c r="BM508" i="3"/>
  <c r="BM509" i="3"/>
  <c r="BM510" i="3"/>
  <c r="BM511" i="3"/>
  <c r="BM512" i="3"/>
  <c r="BM513" i="3"/>
  <c r="BM514" i="3"/>
  <c r="BM515" i="3"/>
  <c r="BM516" i="3"/>
  <c r="BM517" i="3"/>
  <c r="BM518" i="3"/>
  <c r="BM519" i="3"/>
  <c r="BM520" i="3"/>
  <c r="BM521" i="3"/>
  <c r="BM522" i="3"/>
  <c r="BM523" i="3"/>
  <c r="BM524" i="3"/>
  <c r="BM525" i="3"/>
  <c r="BM526" i="3"/>
  <c r="BM527" i="3"/>
  <c r="BM528" i="3"/>
  <c r="BM529" i="3"/>
  <c r="BM530" i="3"/>
  <c r="BM531" i="3"/>
  <c r="BM532" i="3"/>
  <c r="BM533" i="3"/>
  <c r="BM534" i="3"/>
  <c r="BM535" i="3"/>
  <c r="BM536" i="3"/>
  <c r="BM537" i="3"/>
  <c r="BM538" i="3"/>
  <c r="BM539" i="3"/>
  <c r="BM540" i="3"/>
  <c r="BM541" i="3"/>
  <c r="BM542" i="3"/>
  <c r="BM543" i="3"/>
  <c r="BM544" i="3"/>
  <c r="BM545" i="3"/>
  <c r="BM546" i="3"/>
  <c r="BM547" i="3"/>
  <c r="BM548" i="3"/>
  <c r="BM549" i="3"/>
  <c r="BM550" i="3"/>
  <c r="BM551" i="3"/>
  <c r="BM552" i="3"/>
  <c r="BM553" i="3"/>
  <c r="BM554" i="3"/>
  <c r="BM555" i="3"/>
  <c r="BM556" i="3"/>
  <c r="BM557" i="3"/>
  <c r="BM558" i="3"/>
  <c r="BM559" i="3"/>
  <c r="BM560" i="3"/>
  <c r="BM561" i="3"/>
  <c r="BM562" i="3"/>
  <c r="BM563" i="3"/>
  <c r="BM564" i="3"/>
  <c r="BM565" i="3"/>
  <c r="BM566" i="3"/>
  <c r="BM567" i="3"/>
  <c r="BM568" i="3"/>
  <c r="BM569" i="3"/>
  <c r="BM570" i="3"/>
  <c r="BM571" i="3"/>
  <c r="BM572" i="3"/>
  <c r="BM573" i="3"/>
  <c r="BM574" i="3"/>
  <c r="BM575" i="3"/>
  <c r="BM576" i="3"/>
  <c r="BM577" i="3"/>
  <c r="BM578" i="3"/>
  <c r="BM579" i="3"/>
  <c r="BM580" i="3"/>
  <c r="BM581" i="3"/>
  <c r="BM582" i="3"/>
  <c r="BM583" i="3"/>
  <c r="BM584" i="3"/>
  <c r="BM585" i="3"/>
  <c r="BM586" i="3"/>
  <c r="BM587" i="3"/>
  <c r="BM588" i="3"/>
  <c r="BM589" i="3"/>
  <c r="BM590" i="3"/>
  <c r="BM591" i="3"/>
  <c r="BM592" i="3"/>
  <c r="BM593" i="3"/>
  <c r="BM594" i="3"/>
  <c r="BM595" i="3"/>
  <c r="BM596" i="3"/>
  <c r="BM597" i="3"/>
  <c r="BM598" i="3"/>
  <c r="BM599" i="3"/>
  <c r="BM600" i="3"/>
  <c r="BM601" i="3"/>
  <c r="BM602" i="3"/>
  <c r="BM603" i="3"/>
  <c r="BM604" i="3"/>
  <c r="BM605" i="3"/>
  <c r="BM606" i="3"/>
  <c r="BM607" i="3"/>
  <c r="BM608" i="3"/>
  <c r="BM609" i="3"/>
  <c r="BM610" i="3"/>
  <c r="BM611" i="3"/>
  <c r="BM612" i="3"/>
  <c r="BM613" i="3"/>
  <c r="BM614" i="3"/>
  <c r="BM615" i="3"/>
  <c r="BM616" i="3"/>
  <c r="BM617" i="3"/>
  <c r="BM618" i="3"/>
  <c r="BM619" i="3"/>
  <c r="BM620" i="3"/>
  <c r="BM621" i="3"/>
  <c r="BM622" i="3"/>
  <c r="BM623" i="3"/>
  <c r="BM624" i="3"/>
  <c r="BM625" i="3"/>
  <c r="BM626" i="3"/>
  <c r="BM627" i="3"/>
  <c r="BM628" i="3"/>
  <c r="BM629" i="3"/>
  <c r="BM630" i="3"/>
  <c r="BM631" i="3"/>
  <c r="BM632" i="3"/>
  <c r="BM633" i="3"/>
  <c r="BM634" i="3"/>
  <c r="BM635" i="3"/>
  <c r="BM636" i="3"/>
  <c r="BM637" i="3"/>
  <c r="BM638" i="3"/>
  <c r="BM639" i="3"/>
  <c r="BM640" i="3"/>
  <c r="BM641" i="3"/>
  <c r="BM642" i="3"/>
  <c r="BM643" i="3"/>
  <c r="BM644" i="3"/>
  <c r="BM645" i="3"/>
  <c r="BM646" i="3"/>
  <c r="BM647" i="3"/>
  <c r="BM648" i="3"/>
  <c r="BM649" i="3"/>
  <c r="BM650" i="3"/>
  <c r="BM651" i="3"/>
  <c r="BM652" i="3"/>
  <c r="BM653" i="3"/>
  <c r="BM654" i="3"/>
  <c r="BM655" i="3"/>
  <c r="BM656" i="3"/>
  <c r="BM657" i="3"/>
  <c r="BM658" i="3"/>
  <c r="BM659" i="3"/>
  <c r="BM660" i="3"/>
  <c r="BM661" i="3"/>
  <c r="BM662" i="3"/>
  <c r="BM663" i="3"/>
  <c r="BM664" i="3"/>
  <c r="BM665" i="3"/>
  <c r="BM666" i="3"/>
  <c r="BM667" i="3"/>
  <c r="BM668" i="3"/>
  <c r="BM669" i="3"/>
  <c r="BM670" i="3"/>
  <c r="BM671" i="3"/>
  <c r="BM672" i="3"/>
  <c r="BM673" i="3"/>
  <c r="BM674" i="3"/>
  <c r="BM675" i="3"/>
  <c r="BM676" i="3"/>
  <c r="BM677" i="3"/>
  <c r="BM678" i="3"/>
  <c r="BM679" i="3"/>
  <c r="BM680" i="3"/>
  <c r="BM681" i="3"/>
  <c r="BM682" i="3"/>
  <c r="BM683" i="3"/>
  <c r="BM684" i="3"/>
  <c r="BM685" i="3"/>
  <c r="BM686" i="3"/>
  <c r="BM687" i="3"/>
  <c r="BM688" i="3"/>
  <c r="BM689" i="3"/>
  <c r="BM690" i="3"/>
  <c r="BM691" i="3"/>
  <c r="BM692" i="3"/>
  <c r="BM693" i="3"/>
  <c r="BM694" i="3"/>
  <c r="BM695" i="3"/>
  <c r="BM696" i="3"/>
  <c r="BM697" i="3"/>
  <c r="BM698" i="3"/>
  <c r="BM699" i="3"/>
  <c r="BM700" i="3"/>
  <c r="BM701" i="3"/>
  <c r="BM702" i="3"/>
  <c r="BM703" i="3"/>
  <c r="BM704" i="3"/>
  <c r="BM705" i="3"/>
  <c r="BM706" i="3"/>
  <c r="BM707" i="3"/>
  <c r="BM708" i="3"/>
  <c r="BM709" i="3"/>
  <c r="BM710" i="3"/>
  <c r="BM711" i="3"/>
  <c r="BM712" i="3"/>
  <c r="BM713" i="3"/>
  <c r="BM714" i="3"/>
  <c r="BM715" i="3"/>
  <c r="BM716" i="3"/>
  <c r="BM717" i="3"/>
  <c r="BM718" i="3"/>
  <c r="BM719" i="3"/>
  <c r="BM720" i="3"/>
  <c r="BM721" i="3"/>
  <c r="BM722" i="3"/>
  <c r="BM723" i="3"/>
  <c r="BM724" i="3"/>
  <c r="BM725" i="3"/>
  <c r="BM726" i="3"/>
  <c r="BM727" i="3"/>
  <c r="BM728" i="3"/>
  <c r="BM729" i="3"/>
  <c r="BM730" i="3"/>
  <c r="BM731" i="3"/>
  <c r="BM732" i="3"/>
  <c r="BM733" i="3"/>
  <c r="BM734" i="3"/>
  <c r="BM735" i="3"/>
  <c r="BM736" i="3"/>
  <c r="BM737" i="3"/>
  <c r="BM738" i="3"/>
  <c r="BM739" i="3"/>
  <c r="BM740" i="3"/>
  <c r="BM741" i="3"/>
  <c r="BM742" i="3"/>
  <c r="BM743" i="3"/>
  <c r="BM744" i="3"/>
  <c r="BM745" i="3"/>
  <c r="BM746" i="3"/>
  <c r="BM747" i="3"/>
  <c r="BM748" i="3"/>
  <c r="BM749" i="3"/>
  <c r="BM750" i="3"/>
  <c r="BM751" i="3"/>
  <c r="BM752" i="3"/>
  <c r="BM753" i="3"/>
  <c r="BM754" i="3"/>
  <c r="BM755" i="3"/>
  <c r="BM756" i="3"/>
  <c r="BM757" i="3"/>
  <c r="BM758" i="3"/>
  <c r="BM759" i="3"/>
  <c r="BM760" i="3"/>
  <c r="BM761" i="3"/>
  <c r="BM762" i="3"/>
  <c r="BM763" i="3"/>
  <c r="BM764" i="3"/>
  <c r="BM765" i="3"/>
  <c r="BM766" i="3"/>
  <c r="BM767" i="3"/>
  <c r="BM768" i="3"/>
  <c r="BM769" i="3"/>
  <c r="BM770" i="3"/>
  <c r="BM771" i="3"/>
  <c r="BM772" i="3"/>
  <c r="BM773" i="3"/>
  <c r="BM774" i="3"/>
  <c r="BM775" i="3"/>
  <c r="BM776" i="3"/>
  <c r="BM777" i="3"/>
  <c r="BM778" i="3"/>
  <c r="BM779" i="3"/>
  <c r="BM780" i="3"/>
  <c r="BM781" i="3"/>
  <c r="BM782" i="3"/>
  <c r="BM783" i="3"/>
  <c r="BM784" i="3"/>
  <c r="BM785" i="3"/>
  <c r="BM786" i="3"/>
  <c r="BM787" i="3"/>
  <c r="BM788" i="3"/>
  <c r="BM789" i="3"/>
  <c r="BM790" i="3"/>
  <c r="BM791" i="3"/>
  <c r="BM792" i="3"/>
  <c r="BM793" i="3"/>
  <c r="BM794" i="3"/>
  <c r="BM795" i="3"/>
  <c r="BM796" i="3"/>
  <c r="BM797" i="3"/>
  <c r="BM798" i="3"/>
  <c r="BM799" i="3"/>
  <c r="BM800" i="3"/>
  <c r="BM801" i="3"/>
  <c r="BM802" i="3"/>
  <c r="BM803" i="3"/>
  <c r="BM804" i="3"/>
  <c r="BM805" i="3"/>
  <c r="BM806" i="3"/>
  <c r="BM807" i="3"/>
  <c r="BM808" i="3"/>
  <c r="BM809" i="3"/>
  <c r="BM810" i="3"/>
  <c r="BM811" i="3"/>
  <c r="BM812" i="3"/>
  <c r="BM813" i="3"/>
  <c r="BM814" i="3"/>
  <c r="BM815" i="3"/>
  <c r="BM816" i="3"/>
  <c r="BM817" i="3"/>
  <c r="BM818" i="3"/>
  <c r="BM819" i="3"/>
  <c r="BM820" i="3"/>
  <c r="BM821" i="3"/>
  <c r="BM822" i="3"/>
  <c r="BM823" i="3"/>
  <c r="BM824" i="3"/>
  <c r="BM825" i="3"/>
  <c r="BM826" i="3"/>
  <c r="BM827" i="3"/>
  <c r="BM828" i="3"/>
  <c r="BM829" i="3"/>
  <c r="BM830" i="3"/>
  <c r="BM831" i="3"/>
  <c r="BM832" i="3"/>
  <c r="BM833" i="3"/>
  <c r="BM834" i="3"/>
  <c r="BM835" i="3"/>
  <c r="BM836" i="3"/>
  <c r="BM837" i="3"/>
  <c r="BM838" i="3"/>
  <c r="BM839" i="3"/>
  <c r="BM840" i="3"/>
  <c r="BM841" i="3"/>
  <c r="BM842" i="3"/>
  <c r="BM843" i="3"/>
  <c r="BM844" i="3"/>
  <c r="BM845" i="3"/>
  <c r="BM846" i="3"/>
  <c r="BM847" i="3"/>
  <c r="BM848" i="3"/>
  <c r="BM849" i="3"/>
  <c r="BM850" i="3"/>
  <c r="BM851" i="3"/>
  <c r="BM852" i="3"/>
  <c r="BM853" i="3"/>
  <c r="BM854" i="3"/>
  <c r="BM855" i="3"/>
  <c r="BM856" i="3"/>
  <c r="BM857" i="3"/>
  <c r="BM858" i="3"/>
  <c r="BM859" i="3"/>
  <c r="BM860" i="3"/>
  <c r="BM861" i="3"/>
  <c r="BM862" i="3"/>
  <c r="BM863" i="3"/>
  <c r="BM864" i="3"/>
  <c r="BM865" i="3"/>
  <c r="BM866" i="3"/>
  <c r="BM867" i="3"/>
  <c r="BM868" i="3"/>
  <c r="BM869" i="3"/>
  <c r="BM870" i="3"/>
  <c r="BM871" i="3"/>
  <c r="BM872" i="3"/>
  <c r="BM873" i="3"/>
  <c r="BM874" i="3"/>
  <c r="BM875" i="3"/>
  <c r="BM876" i="3"/>
  <c r="BM877" i="3"/>
  <c r="BM878" i="3"/>
  <c r="BM879" i="3"/>
  <c r="BM880" i="3"/>
  <c r="BM881" i="3"/>
  <c r="BM882" i="3"/>
  <c r="BM883" i="3"/>
  <c r="BM884" i="3"/>
  <c r="BM123" i="3"/>
  <c r="BM122" i="3"/>
  <c r="BM121" i="3"/>
  <c r="BM120" i="3"/>
  <c r="BM119" i="3"/>
  <c r="BM118" i="3"/>
  <c r="BM117" i="3"/>
  <c r="BM116" i="3"/>
  <c r="BM115" i="3"/>
  <c r="BM114" i="3"/>
  <c r="BM113" i="3"/>
  <c r="BM112" i="3"/>
  <c r="BM111" i="3"/>
  <c r="BM110" i="3"/>
  <c r="BM109" i="3"/>
  <c r="BM108" i="3"/>
  <c r="BM107" i="3"/>
  <c r="BM106" i="3"/>
  <c r="BM105" i="3"/>
  <c r="BM104" i="3"/>
  <c r="BM103" i="3"/>
  <c r="BM102" i="3"/>
  <c r="BM101" i="3"/>
  <c r="BM100" i="3"/>
  <c r="BM99" i="3"/>
  <c r="BM98" i="3"/>
  <c r="BM97" i="3"/>
  <c r="BM96" i="3"/>
  <c r="BM95" i="3"/>
  <c r="BM94" i="3"/>
  <c r="BM93" i="3"/>
  <c r="BM92" i="3"/>
  <c r="BM91" i="3"/>
  <c r="BM90" i="3"/>
  <c r="BM89" i="3"/>
  <c r="BM88" i="3"/>
  <c r="BM87" i="3"/>
  <c r="BM86" i="3"/>
  <c r="BM85" i="3"/>
  <c r="BM84" i="3"/>
  <c r="BM83" i="3"/>
  <c r="BM82" i="3"/>
  <c r="BM81" i="3"/>
  <c r="BM80" i="3"/>
  <c r="BM79" i="3"/>
  <c r="BM78" i="3"/>
  <c r="BM77" i="3"/>
  <c r="BM76" i="3"/>
  <c r="BM75" i="3"/>
  <c r="BM74" i="3"/>
  <c r="BM73" i="3"/>
  <c r="BM72" i="3"/>
  <c r="BM71" i="3"/>
  <c r="BM70" i="3"/>
  <c r="BM69" i="3"/>
  <c r="BM68" i="3"/>
  <c r="BM67" i="3"/>
  <c r="BM66" i="3"/>
  <c r="BM65" i="3"/>
  <c r="BM64" i="3"/>
  <c r="BM63" i="3"/>
  <c r="BM62" i="3"/>
  <c r="BM61" i="3"/>
  <c r="BM60" i="3"/>
  <c r="BM59" i="3"/>
  <c r="BM58" i="3"/>
  <c r="BM57" i="3"/>
  <c r="BM56" i="3"/>
  <c r="BM55" i="3"/>
  <c r="BM54" i="3"/>
  <c r="BM53" i="3"/>
  <c r="BM52" i="3"/>
  <c r="BM51" i="3"/>
  <c r="BM50" i="3"/>
  <c r="BM49" i="3"/>
  <c r="BM48" i="3"/>
  <c r="BM47" i="3"/>
  <c r="BM46" i="3"/>
  <c r="BM45" i="3"/>
  <c r="BM44" i="3"/>
  <c r="BM43" i="3"/>
  <c r="BM42" i="3"/>
  <c r="BM41" i="3"/>
  <c r="BM40" i="3"/>
  <c r="BM39" i="3"/>
  <c r="BM38" i="3"/>
  <c r="BM37" i="3"/>
  <c r="BM36" i="3"/>
  <c r="BM35" i="3"/>
  <c r="BM34" i="3"/>
  <c r="BM33" i="3"/>
  <c r="BM32" i="3"/>
  <c r="BM31" i="3"/>
  <c r="BM30" i="3"/>
  <c r="BM29" i="3"/>
  <c r="BM28" i="3"/>
  <c r="BM27" i="3"/>
  <c r="BM26" i="3"/>
  <c r="BM25" i="3"/>
  <c r="BM24" i="3"/>
  <c r="BM23" i="3"/>
  <c r="BM22" i="3"/>
  <c r="BM21" i="3"/>
  <c r="BM20" i="3"/>
  <c r="BM19" i="3"/>
  <c r="BM18" i="3"/>
  <c r="BM17" i="3"/>
  <c r="BM16" i="3"/>
  <c r="BM15" i="3"/>
  <c r="BM14" i="3"/>
  <c r="BM13" i="3"/>
  <c r="BM12" i="3"/>
  <c r="BM11" i="3"/>
  <c r="BM10" i="3"/>
  <c r="BM9" i="3"/>
  <c r="BM8" i="3"/>
  <c r="BM7" i="3"/>
  <c r="BM6" i="3"/>
  <c r="BM5" i="3"/>
  <c r="BM4" i="3"/>
  <c r="BM3" i="3"/>
  <c r="BJ73" i="2"/>
  <c r="BI73" i="2"/>
  <c r="Q6" i="13" l="1"/>
  <c r="BM1128" i="3"/>
  <c r="BK68" i="2"/>
  <c r="BK67" i="2"/>
  <c r="BK66" i="2"/>
  <c r="BK65" i="2"/>
  <c r="BK64" i="2"/>
  <c r="BK63" i="2"/>
  <c r="BK62" i="2"/>
  <c r="BK61" i="2"/>
  <c r="BK60" i="2"/>
  <c r="BK59" i="2"/>
  <c r="BK58" i="2"/>
  <c r="BK57" i="2"/>
  <c r="BK56" i="2"/>
  <c r="BK55" i="2"/>
  <c r="BK54" i="2"/>
  <c r="BK53" i="2"/>
  <c r="BK52" i="2"/>
  <c r="BK51" i="2"/>
  <c r="BK50" i="2"/>
  <c r="BK49" i="2"/>
  <c r="BK48" i="2"/>
  <c r="BK47" i="2"/>
  <c r="BK46" i="2"/>
  <c r="BK45" i="2"/>
  <c r="BK44" i="2"/>
  <c r="BK43" i="2"/>
  <c r="BK42" i="2"/>
  <c r="BK41" i="2"/>
  <c r="BK40" i="2"/>
  <c r="BK39" i="2"/>
  <c r="BK38" i="2"/>
  <c r="BK37" i="2"/>
  <c r="BK36" i="2"/>
  <c r="BK35" i="2"/>
  <c r="BK34" i="2"/>
  <c r="BK33" i="2"/>
  <c r="BK32" i="2"/>
  <c r="BK31" i="2"/>
  <c r="BK30" i="2"/>
  <c r="BK29" i="2"/>
  <c r="BK28" i="2"/>
  <c r="BK27" i="2"/>
  <c r="BK26" i="2"/>
  <c r="BK25" i="2"/>
  <c r="BK24" i="2"/>
  <c r="BK23" i="2"/>
  <c r="BK22" i="2"/>
  <c r="BK21" i="2"/>
  <c r="BK20" i="2"/>
  <c r="BK19" i="2"/>
  <c r="BK18" i="2"/>
  <c r="BK17" i="2"/>
  <c r="BK16" i="2"/>
  <c r="BK15" i="2"/>
  <c r="BK14" i="2"/>
  <c r="BK13" i="2"/>
  <c r="BK12" i="2"/>
  <c r="BK11" i="2"/>
  <c r="BK10" i="2"/>
  <c r="BK9" i="2"/>
  <c r="BK8" i="2"/>
  <c r="BK7" i="2"/>
  <c r="BK6" i="2"/>
  <c r="BK5" i="2"/>
  <c r="BK4" i="2"/>
  <c r="BK3" i="2"/>
  <c r="AW1075" i="5"/>
  <c r="AW1074" i="5"/>
  <c r="AW1073" i="5"/>
  <c r="AW1072" i="5"/>
  <c r="AW1071" i="5"/>
  <c r="AW1070" i="5"/>
  <c r="AW1069" i="5"/>
  <c r="AW1068" i="5"/>
  <c r="AW1067" i="5"/>
  <c r="AW1066" i="5"/>
  <c r="AW1065" i="5"/>
  <c r="AW1064" i="5"/>
  <c r="AW1063" i="5"/>
  <c r="AW1062" i="5"/>
  <c r="AW1061" i="5"/>
  <c r="AW1060" i="5"/>
  <c r="AW1059" i="5"/>
  <c r="AW1058" i="5"/>
  <c r="AW1057" i="5"/>
  <c r="AW1056" i="5"/>
  <c r="AW1055" i="5"/>
  <c r="AW1054" i="5"/>
  <c r="AW1053" i="5"/>
  <c r="AW1052" i="5"/>
  <c r="AW1051" i="5"/>
  <c r="AW1050" i="5"/>
  <c r="AW1049" i="5"/>
  <c r="AW1048" i="5"/>
  <c r="AW1047" i="5"/>
  <c r="AW1046" i="5"/>
  <c r="AW1045" i="5"/>
  <c r="AW1044" i="5"/>
  <c r="AW1043" i="5"/>
  <c r="AW1042" i="5"/>
  <c r="AW1041" i="5"/>
  <c r="AW1040" i="5"/>
  <c r="AW1039" i="5"/>
  <c r="AW1038" i="5"/>
  <c r="AW1037" i="5"/>
  <c r="AW1036" i="5"/>
  <c r="AW1035" i="5"/>
  <c r="AW1034" i="5"/>
  <c r="AW1033" i="5"/>
  <c r="AW1032" i="5"/>
  <c r="AW1031" i="5"/>
  <c r="AW1030" i="5"/>
  <c r="AW1029" i="5"/>
  <c r="AW1028" i="5"/>
  <c r="AW1027" i="5"/>
  <c r="AW1026" i="5"/>
  <c r="AW1025" i="5"/>
  <c r="AW1024" i="5"/>
  <c r="AW1023" i="5"/>
  <c r="AW1022" i="5"/>
  <c r="AW1021" i="5"/>
  <c r="AW1020" i="5"/>
  <c r="AW1019" i="5"/>
  <c r="AW1018" i="5"/>
  <c r="AW1017" i="5"/>
  <c r="AW1016" i="5"/>
  <c r="AW1015" i="5"/>
  <c r="AW1014" i="5"/>
  <c r="AW1013" i="5"/>
  <c r="AW1012" i="5"/>
  <c r="AW1011" i="5"/>
  <c r="AW1010" i="5"/>
  <c r="AW1009" i="5"/>
  <c r="AW1008" i="5"/>
  <c r="AW1007" i="5"/>
  <c r="AW1006" i="5"/>
  <c r="AW1005" i="5"/>
  <c r="AW1004" i="5"/>
  <c r="AW1003" i="5"/>
  <c r="AW1002" i="5"/>
  <c r="AW1001" i="5"/>
  <c r="AW1000" i="5"/>
  <c r="AW999" i="5"/>
  <c r="AW998" i="5"/>
  <c r="AW997" i="5"/>
  <c r="AW996" i="5"/>
  <c r="AW995" i="5"/>
  <c r="AW994" i="5"/>
  <c r="AW993" i="5"/>
  <c r="AW992" i="5"/>
  <c r="AW991" i="5"/>
  <c r="AW990" i="5"/>
  <c r="AW989" i="5"/>
  <c r="AW988" i="5"/>
  <c r="AW987" i="5"/>
  <c r="AW986" i="5"/>
  <c r="AW985" i="5"/>
  <c r="AW984" i="5"/>
  <c r="AW983" i="5"/>
  <c r="AW982" i="5"/>
  <c r="AW981" i="5"/>
  <c r="AW980" i="5"/>
  <c r="AW979" i="5"/>
  <c r="AW978" i="5"/>
  <c r="AW977" i="5"/>
  <c r="AW976" i="5"/>
  <c r="AW975" i="5"/>
  <c r="AW974" i="5"/>
  <c r="AW973" i="5"/>
  <c r="AW972" i="5"/>
  <c r="AW971" i="5"/>
  <c r="AW970" i="5"/>
  <c r="AW969" i="5"/>
  <c r="AW968" i="5"/>
  <c r="AW967" i="5"/>
  <c r="AW966" i="5"/>
  <c r="AW965" i="5"/>
  <c r="AW964" i="5"/>
  <c r="AW963" i="5"/>
  <c r="AW962" i="5"/>
  <c r="AW961" i="5"/>
  <c r="AW960" i="5"/>
  <c r="AW959" i="5"/>
  <c r="AW958" i="5"/>
  <c r="AW957" i="5"/>
  <c r="AW956" i="5"/>
  <c r="AW955" i="5"/>
  <c r="AW954" i="5"/>
  <c r="AW953" i="5"/>
  <c r="AW952" i="5"/>
  <c r="AW951" i="5"/>
  <c r="AW950" i="5"/>
  <c r="AW949" i="5"/>
  <c r="AW948" i="5"/>
  <c r="AW947" i="5"/>
  <c r="AW946" i="5"/>
  <c r="AW945" i="5"/>
  <c r="AW944" i="5"/>
  <c r="AW943" i="5"/>
  <c r="AW942" i="5"/>
  <c r="AW941" i="5"/>
  <c r="AW940" i="5"/>
  <c r="AW939" i="5"/>
  <c r="AW938" i="5"/>
  <c r="AW937" i="5"/>
  <c r="AW936" i="5"/>
  <c r="AW935" i="5"/>
  <c r="AW934" i="5"/>
  <c r="AW933" i="5"/>
  <c r="AW932" i="5"/>
  <c r="AW931" i="5"/>
  <c r="AW930" i="5"/>
  <c r="AW929" i="5"/>
  <c r="AW928" i="5"/>
  <c r="AW927" i="5"/>
  <c r="AW926" i="5"/>
  <c r="AW925" i="5"/>
  <c r="AW924" i="5"/>
  <c r="AW923" i="5"/>
  <c r="AW922" i="5"/>
  <c r="AW921" i="5"/>
  <c r="AW920" i="5"/>
  <c r="AW919" i="5"/>
  <c r="AW918" i="5"/>
  <c r="AW917" i="5"/>
  <c r="AW916" i="5"/>
  <c r="AW915" i="5"/>
  <c r="AW914" i="5"/>
  <c r="AW913" i="5"/>
  <c r="AW912" i="5"/>
  <c r="AW911" i="5"/>
  <c r="AW910" i="5"/>
  <c r="AW909" i="5"/>
  <c r="AW908" i="5"/>
  <c r="AW907" i="5"/>
  <c r="AW906" i="5"/>
  <c r="AW905" i="5"/>
  <c r="AW904" i="5"/>
  <c r="AW903" i="5"/>
  <c r="AW902" i="5"/>
  <c r="AW901" i="5"/>
  <c r="AW900" i="5"/>
  <c r="AW899" i="5"/>
  <c r="AW898" i="5"/>
  <c r="AW897" i="5"/>
  <c r="AW896" i="5"/>
  <c r="AW895" i="5"/>
  <c r="AW894" i="5"/>
  <c r="AW893" i="5"/>
  <c r="AW892" i="5"/>
  <c r="AW891" i="5"/>
  <c r="AW890" i="5"/>
  <c r="AW889" i="5"/>
  <c r="AW888" i="5"/>
  <c r="AW887" i="5"/>
  <c r="AW886" i="5"/>
  <c r="AW885" i="5"/>
  <c r="AW884" i="5"/>
  <c r="AW883" i="5"/>
  <c r="AW882" i="5"/>
  <c r="AW881" i="5"/>
  <c r="AW880" i="5"/>
  <c r="AW879" i="5"/>
  <c r="AW878" i="5"/>
  <c r="AW877" i="5"/>
  <c r="AW876" i="5"/>
  <c r="AW875" i="5"/>
  <c r="AW874" i="5"/>
  <c r="AW873" i="5"/>
  <c r="AW872" i="5"/>
  <c r="AW871" i="5"/>
  <c r="AW870" i="5"/>
  <c r="AW869" i="5"/>
  <c r="AW868" i="5"/>
  <c r="AW867" i="5"/>
  <c r="AW866" i="5"/>
  <c r="AW865" i="5"/>
  <c r="AW864" i="5"/>
  <c r="AW863" i="5"/>
  <c r="AW862" i="5"/>
  <c r="AW861" i="5"/>
  <c r="AW860" i="5"/>
  <c r="AW859" i="5"/>
  <c r="AW858" i="5"/>
  <c r="AW857" i="5"/>
  <c r="AW856" i="5"/>
  <c r="AW855" i="5"/>
  <c r="AW854" i="5"/>
  <c r="AW853" i="5"/>
  <c r="AW852" i="5"/>
  <c r="AW851" i="5"/>
  <c r="AW850" i="5"/>
  <c r="AW849" i="5"/>
  <c r="AW848" i="5"/>
  <c r="AW847" i="5"/>
  <c r="AW846" i="5"/>
  <c r="AW845" i="5"/>
  <c r="AW844" i="5"/>
  <c r="AW843" i="5"/>
  <c r="AW842" i="5"/>
  <c r="AW841" i="5"/>
  <c r="AW840" i="5"/>
  <c r="AW839" i="5"/>
  <c r="AW838" i="5"/>
  <c r="AW837" i="5"/>
  <c r="AW836" i="5"/>
  <c r="AW835" i="5"/>
  <c r="AW834" i="5"/>
  <c r="AW833" i="5"/>
  <c r="AW832" i="5"/>
  <c r="AW831" i="5"/>
  <c r="AW830" i="5"/>
  <c r="AW829" i="5"/>
  <c r="AW828" i="5"/>
  <c r="AW827" i="5"/>
  <c r="AW826" i="5"/>
  <c r="AW825" i="5"/>
  <c r="AW824" i="5"/>
  <c r="AW823" i="5"/>
  <c r="AW822" i="5"/>
  <c r="AW821" i="5"/>
  <c r="AW820" i="5"/>
  <c r="AW819" i="5"/>
  <c r="AW818" i="5"/>
  <c r="AW817" i="5"/>
  <c r="AW816" i="5"/>
  <c r="AW815" i="5"/>
  <c r="AW814" i="5"/>
  <c r="AW813" i="5"/>
  <c r="AW812" i="5"/>
  <c r="AW811" i="5"/>
  <c r="AW810" i="5"/>
  <c r="AW809" i="5"/>
  <c r="AW808" i="5"/>
  <c r="AW807" i="5"/>
  <c r="AW806" i="5"/>
  <c r="AW805" i="5"/>
  <c r="AW804" i="5"/>
  <c r="AW803" i="5"/>
  <c r="AW802" i="5"/>
  <c r="AW801" i="5"/>
  <c r="AW800" i="5"/>
  <c r="AW799" i="5"/>
  <c r="AW798" i="5"/>
  <c r="AW797" i="5"/>
  <c r="AW796" i="5"/>
  <c r="AW795" i="5"/>
  <c r="AW794" i="5"/>
  <c r="AW793" i="5"/>
  <c r="AW792" i="5"/>
  <c r="AW791" i="5"/>
  <c r="AW790" i="5"/>
  <c r="AW789" i="5"/>
  <c r="AW788" i="5"/>
  <c r="AW787" i="5"/>
  <c r="AW786" i="5"/>
  <c r="AW785" i="5"/>
  <c r="AW784" i="5"/>
  <c r="AW783" i="5"/>
  <c r="AW782" i="5"/>
  <c r="AW781" i="5"/>
  <c r="AW780" i="5"/>
  <c r="AW779" i="5"/>
  <c r="AW778" i="5"/>
  <c r="AW777" i="5"/>
  <c r="AW776" i="5"/>
  <c r="AW775" i="5"/>
  <c r="AW774" i="5"/>
  <c r="AW773" i="5"/>
  <c r="AW772" i="5"/>
  <c r="AW771" i="5"/>
  <c r="AW770" i="5"/>
  <c r="AW769" i="5"/>
  <c r="AW768" i="5"/>
  <c r="AW767" i="5"/>
  <c r="AW766" i="5"/>
  <c r="AW765" i="5"/>
  <c r="AW764" i="5"/>
  <c r="AW763" i="5"/>
  <c r="AW762" i="5"/>
  <c r="AW761" i="5"/>
  <c r="AW760" i="5"/>
  <c r="AW759" i="5"/>
  <c r="AW758" i="5"/>
  <c r="AW757" i="5"/>
  <c r="AW756" i="5"/>
  <c r="AW755" i="5"/>
  <c r="AW754" i="5"/>
  <c r="AW753" i="5"/>
  <c r="AW752" i="5"/>
  <c r="AW751" i="5"/>
  <c r="AW750" i="5"/>
  <c r="AW749" i="5"/>
  <c r="AW748" i="5"/>
  <c r="AW747" i="5"/>
  <c r="AW746" i="5"/>
  <c r="AW745" i="5"/>
  <c r="AW744" i="5"/>
  <c r="AW743" i="5"/>
  <c r="AW742" i="5"/>
  <c r="AW741" i="5"/>
  <c r="AW740" i="5"/>
  <c r="AW739" i="5"/>
  <c r="AW738" i="5"/>
  <c r="AW737" i="5"/>
  <c r="AW736" i="5"/>
  <c r="AW735" i="5"/>
  <c r="AW734" i="5"/>
  <c r="AW733" i="5"/>
  <c r="AW732" i="5"/>
  <c r="AW731" i="5"/>
  <c r="AW730" i="5"/>
  <c r="AW729" i="5"/>
  <c r="AW728" i="5"/>
  <c r="AW727" i="5"/>
  <c r="AW726" i="5"/>
  <c r="AW725" i="5"/>
  <c r="AW724" i="5"/>
  <c r="AW723" i="5"/>
  <c r="AW722" i="5"/>
  <c r="AW721" i="5"/>
  <c r="AW720" i="5"/>
  <c r="AW719" i="5"/>
  <c r="AW718" i="5"/>
  <c r="AW717" i="5"/>
  <c r="AW716" i="5"/>
  <c r="AW715" i="5"/>
  <c r="AW714" i="5"/>
  <c r="AW713" i="5"/>
  <c r="AW712" i="5"/>
  <c r="AW711" i="5"/>
  <c r="AW710" i="5"/>
  <c r="AW709" i="5"/>
  <c r="AW708" i="5"/>
  <c r="AW707" i="5"/>
  <c r="AW706" i="5"/>
  <c r="AW705" i="5"/>
  <c r="AW704" i="5"/>
  <c r="AW703" i="5"/>
  <c r="AW702" i="5"/>
  <c r="AW701" i="5"/>
  <c r="AW700" i="5"/>
  <c r="AW699" i="5"/>
  <c r="AW698" i="5"/>
  <c r="AW697" i="5"/>
  <c r="AW696" i="5"/>
  <c r="AW695" i="5"/>
  <c r="AW694" i="5"/>
  <c r="AW693" i="5"/>
  <c r="AW692" i="5"/>
  <c r="AW691" i="5"/>
  <c r="AW690" i="5"/>
  <c r="AW689" i="5"/>
  <c r="AW688" i="5"/>
  <c r="AW687" i="5"/>
  <c r="AW686" i="5"/>
  <c r="AW685" i="5"/>
  <c r="AW684" i="5"/>
  <c r="AW683" i="5"/>
  <c r="AW682" i="5"/>
  <c r="AW681" i="5"/>
  <c r="AW680" i="5"/>
  <c r="AW679" i="5"/>
  <c r="AW678" i="5"/>
  <c r="AW677" i="5"/>
  <c r="AW676" i="5"/>
  <c r="AW675" i="5"/>
  <c r="AW674" i="5"/>
  <c r="AW673" i="5"/>
  <c r="AW672" i="5"/>
  <c r="AW671" i="5"/>
  <c r="AW670" i="5"/>
  <c r="AW669" i="5"/>
  <c r="AW668" i="5"/>
  <c r="AW667" i="5"/>
  <c r="AW666" i="5"/>
  <c r="AW665" i="5"/>
  <c r="AW664" i="5"/>
  <c r="AW663" i="5"/>
  <c r="AW662" i="5"/>
  <c r="AW661" i="5"/>
  <c r="AW660" i="5"/>
  <c r="AW659" i="5"/>
  <c r="AW658" i="5"/>
  <c r="AW657" i="5"/>
  <c r="AW656" i="5"/>
  <c r="AW655" i="5"/>
  <c r="AW654" i="5"/>
  <c r="AW653" i="5"/>
  <c r="AW652" i="5"/>
  <c r="AW651" i="5"/>
  <c r="AW650" i="5"/>
  <c r="AW649" i="5"/>
  <c r="AW648" i="5"/>
  <c r="AW647" i="5"/>
  <c r="AW646" i="5"/>
  <c r="AW645" i="5"/>
  <c r="AW644" i="5"/>
  <c r="AW643" i="5"/>
  <c r="AW642" i="5"/>
  <c r="AW641" i="5"/>
  <c r="AW640" i="5"/>
  <c r="AW639" i="5"/>
  <c r="AW638" i="5"/>
  <c r="AW637" i="5"/>
  <c r="AW636" i="5"/>
  <c r="AW635" i="5"/>
  <c r="AW634" i="5"/>
  <c r="AW633" i="5"/>
  <c r="AW632" i="5"/>
  <c r="AW631" i="5"/>
  <c r="AW630" i="5"/>
  <c r="AW629" i="5"/>
  <c r="AW628" i="5"/>
  <c r="AW627" i="5"/>
  <c r="AW626" i="5"/>
  <c r="AW625" i="5"/>
  <c r="AW624" i="5"/>
  <c r="AW623" i="5"/>
  <c r="AW622" i="5"/>
  <c r="AW621" i="5"/>
  <c r="AW620" i="5"/>
  <c r="AW619" i="5"/>
  <c r="AW618" i="5"/>
  <c r="AW617" i="5"/>
  <c r="AW616" i="5"/>
  <c r="AW615" i="5"/>
  <c r="AW614" i="5"/>
  <c r="AW613" i="5"/>
  <c r="AW612" i="5"/>
  <c r="AW611" i="5"/>
  <c r="AW610" i="5"/>
  <c r="AW609" i="5"/>
  <c r="AW608" i="5"/>
  <c r="AW607" i="5"/>
  <c r="AW606" i="5"/>
  <c r="AW605" i="5"/>
  <c r="AW604" i="5"/>
  <c r="AW603" i="5"/>
  <c r="AW602" i="5"/>
  <c r="AW601" i="5"/>
  <c r="AW600" i="5"/>
  <c r="AW599" i="5"/>
  <c r="AW598" i="5"/>
  <c r="AW597" i="5"/>
  <c r="AW596" i="5"/>
  <c r="AW595" i="5"/>
  <c r="AW594" i="5"/>
  <c r="AW593" i="5"/>
  <c r="AW592" i="5"/>
  <c r="AW591" i="5"/>
  <c r="AW590" i="5"/>
  <c r="AW589" i="5"/>
  <c r="AW588" i="5"/>
  <c r="AW587" i="5"/>
  <c r="AW586" i="5"/>
  <c r="AW585" i="5"/>
  <c r="AW584" i="5"/>
  <c r="AW583" i="5"/>
  <c r="AW582" i="5"/>
  <c r="AW581" i="5"/>
  <c r="AW580" i="5"/>
  <c r="AW579" i="5"/>
  <c r="AW578" i="5"/>
  <c r="AW577" i="5"/>
  <c r="AW576" i="5"/>
  <c r="AW575" i="5"/>
  <c r="AW574" i="5"/>
  <c r="AW573" i="5"/>
  <c r="AW572" i="5"/>
  <c r="AW571" i="5"/>
  <c r="AW570" i="5"/>
  <c r="AW569" i="5"/>
  <c r="AW568" i="5"/>
  <c r="AW567" i="5"/>
  <c r="AW566" i="5"/>
  <c r="AW565" i="5"/>
  <c r="AW564" i="5"/>
  <c r="AW563" i="5"/>
  <c r="AW562" i="5"/>
  <c r="AW561" i="5"/>
  <c r="AW560" i="5"/>
  <c r="AW559" i="5"/>
  <c r="AW558" i="5"/>
  <c r="AW557" i="5"/>
  <c r="AW556" i="5"/>
  <c r="AW555" i="5"/>
  <c r="AW554" i="5"/>
  <c r="AW553" i="5"/>
  <c r="AW552" i="5"/>
  <c r="AW551" i="5"/>
  <c r="AW550" i="5"/>
  <c r="AW549" i="5"/>
  <c r="AW548" i="5"/>
  <c r="AW547" i="5"/>
  <c r="AW546" i="5"/>
  <c r="AW545" i="5"/>
  <c r="AW544" i="5"/>
  <c r="AW543" i="5"/>
  <c r="AW542" i="5"/>
  <c r="AW541" i="5"/>
  <c r="AW540" i="5"/>
  <c r="AW539" i="5"/>
  <c r="AW538" i="5"/>
  <c r="AW537" i="5"/>
  <c r="AW536" i="5"/>
  <c r="AW535" i="5"/>
  <c r="AW534" i="5"/>
  <c r="AW533" i="5"/>
  <c r="AW532" i="5"/>
  <c r="AW531" i="5"/>
  <c r="AW530" i="5"/>
  <c r="AW529" i="5"/>
  <c r="AW528" i="5"/>
  <c r="AW527" i="5"/>
  <c r="AW526" i="5"/>
  <c r="AW525" i="5"/>
  <c r="AW524" i="5"/>
  <c r="AW523" i="5"/>
  <c r="AW522" i="5"/>
  <c r="AW521" i="5"/>
  <c r="AW520" i="5"/>
  <c r="AW519" i="5"/>
  <c r="AW518" i="5"/>
  <c r="AW517" i="5"/>
  <c r="AW516" i="5"/>
  <c r="AW515" i="5"/>
  <c r="AW514" i="5"/>
  <c r="AW513" i="5"/>
  <c r="AW512" i="5"/>
  <c r="AW511" i="5"/>
  <c r="AW510" i="5"/>
  <c r="AW509" i="5"/>
  <c r="AW508" i="5"/>
  <c r="AW507" i="5"/>
  <c r="AW506" i="5"/>
  <c r="AW505" i="5"/>
  <c r="AW504" i="5"/>
  <c r="AW503" i="5"/>
  <c r="AW502" i="5"/>
  <c r="AW501" i="5"/>
  <c r="AW500" i="5"/>
  <c r="AW499" i="5"/>
  <c r="AW498" i="5"/>
  <c r="AW497" i="5"/>
  <c r="AW496" i="5"/>
  <c r="AW495" i="5"/>
  <c r="AW494" i="5"/>
  <c r="AW493" i="5"/>
  <c r="AW492" i="5"/>
  <c r="AW491" i="5"/>
  <c r="AW490" i="5"/>
  <c r="AW489" i="5"/>
  <c r="AW488" i="5"/>
  <c r="AW487" i="5"/>
  <c r="AW486" i="5"/>
  <c r="AW485" i="5"/>
  <c r="AW484" i="5"/>
  <c r="AW483" i="5"/>
  <c r="AW482" i="5"/>
  <c r="AW481" i="5"/>
  <c r="AW480" i="5"/>
  <c r="AW479" i="5"/>
  <c r="AW478" i="5"/>
  <c r="AW477" i="5"/>
  <c r="AW476" i="5"/>
  <c r="AW475" i="5"/>
  <c r="AW474" i="5"/>
  <c r="AW473" i="5"/>
  <c r="AW472" i="5"/>
  <c r="AW471" i="5"/>
  <c r="AW470" i="5"/>
  <c r="AW469" i="5"/>
  <c r="AW468" i="5"/>
  <c r="AW467" i="5"/>
  <c r="AW466" i="5"/>
  <c r="AW465" i="5"/>
  <c r="AW464" i="5"/>
  <c r="AW463" i="5"/>
  <c r="AW462" i="5"/>
  <c r="AW461" i="5"/>
  <c r="AW460" i="5"/>
  <c r="AW459" i="5"/>
  <c r="AW458" i="5"/>
  <c r="AW457" i="5"/>
  <c r="AW456" i="5"/>
  <c r="AW455" i="5"/>
  <c r="AW454" i="5"/>
  <c r="AW453" i="5"/>
  <c r="AW452" i="5"/>
  <c r="AW451" i="5"/>
  <c r="AW450" i="5"/>
  <c r="AW449" i="5"/>
  <c r="AW448" i="5"/>
  <c r="AW447" i="5"/>
  <c r="AW446" i="5"/>
  <c r="AW445" i="5"/>
  <c r="AW444" i="5"/>
  <c r="AW443" i="5"/>
  <c r="AW442" i="5"/>
  <c r="AW441" i="5"/>
  <c r="AW440" i="5"/>
  <c r="AW439" i="5"/>
  <c r="AW438" i="5"/>
  <c r="AW437" i="5"/>
  <c r="AW436" i="5"/>
  <c r="AW435" i="5"/>
  <c r="AW434" i="5"/>
  <c r="AW433" i="5"/>
  <c r="AW432" i="5"/>
  <c r="AW431" i="5"/>
  <c r="AW430" i="5"/>
  <c r="AW429" i="5"/>
  <c r="AW428" i="5"/>
  <c r="AW427" i="5"/>
  <c r="AW426" i="5"/>
  <c r="AW425" i="5"/>
  <c r="AW424" i="5"/>
  <c r="AW423" i="5"/>
  <c r="AW422" i="5"/>
  <c r="AW421" i="5"/>
  <c r="AW420" i="5"/>
  <c r="AW419" i="5"/>
  <c r="AW418" i="5"/>
  <c r="AW417" i="5"/>
  <c r="AW416" i="5"/>
  <c r="AW415" i="5"/>
  <c r="AW414" i="5"/>
  <c r="AW413" i="5"/>
  <c r="AW412" i="5"/>
  <c r="AW411" i="5"/>
  <c r="AW410" i="5"/>
  <c r="AW409" i="5"/>
  <c r="AW408" i="5"/>
  <c r="AW407" i="5"/>
  <c r="AW406" i="5"/>
  <c r="AW405" i="5"/>
  <c r="AW404" i="5"/>
  <c r="AW403" i="5"/>
  <c r="AW402" i="5"/>
  <c r="AW401" i="5"/>
  <c r="AW400" i="5"/>
  <c r="AW399" i="5"/>
  <c r="AW398" i="5"/>
  <c r="AW397" i="5"/>
  <c r="AW396" i="5"/>
  <c r="AW395" i="5"/>
  <c r="AW394" i="5"/>
  <c r="AW393" i="5"/>
  <c r="AW392" i="5"/>
  <c r="AW391" i="5"/>
  <c r="AW390" i="5"/>
  <c r="AW389" i="5"/>
  <c r="AW388" i="5"/>
  <c r="AW387" i="5"/>
  <c r="AW386" i="5"/>
  <c r="AW385" i="5"/>
  <c r="AW384" i="5"/>
  <c r="AW383" i="5"/>
  <c r="AW382" i="5"/>
  <c r="AW381" i="5"/>
  <c r="AW380" i="5"/>
  <c r="AW379" i="5"/>
  <c r="AW378" i="5"/>
  <c r="AW377" i="5"/>
  <c r="AW376" i="5"/>
  <c r="AW375" i="5"/>
  <c r="AW374" i="5"/>
  <c r="AW373" i="5"/>
  <c r="AW372" i="5"/>
  <c r="AW371" i="5"/>
  <c r="AW370" i="5"/>
  <c r="AW369" i="5"/>
  <c r="AW368" i="5"/>
  <c r="AW367" i="5"/>
  <c r="AW366" i="5"/>
  <c r="AW365" i="5"/>
  <c r="AW364" i="5"/>
  <c r="AW363" i="5"/>
  <c r="AW362" i="5"/>
  <c r="AW361" i="5"/>
  <c r="AW360" i="5"/>
  <c r="AW359" i="5"/>
  <c r="AW358" i="5"/>
  <c r="AW357" i="5"/>
  <c r="AW356" i="5"/>
  <c r="AW355" i="5"/>
  <c r="AW354" i="5"/>
  <c r="AW353" i="5"/>
  <c r="AW352" i="5"/>
  <c r="AW351" i="5"/>
  <c r="AW350" i="5"/>
  <c r="AW349" i="5"/>
  <c r="AW348" i="5"/>
  <c r="AW347" i="5"/>
  <c r="AW346" i="5"/>
  <c r="AW345" i="5"/>
  <c r="AW344" i="5"/>
  <c r="AW343" i="5"/>
  <c r="AW342" i="5"/>
  <c r="AW341" i="5"/>
  <c r="AW340" i="5"/>
  <c r="AW339" i="5"/>
  <c r="AW338" i="5"/>
  <c r="AW337" i="5"/>
  <c r="AW336" i="5"/>
  <c r="AW335" i="5"/>
  <c r="AW334" i="5"/>
  <c r="AW333" i="5"/>
  <c r="AW332" i="5"/>
  <c r="AW331" i="5"/>
  <c r="AW330" i="5"/>
  <c r="AW329" i="5"/>
  <c r="AW328" i="5"/>
  <c r="AW327" i="5"/>
  <c r="AW326" i="5"/>
  <c r="AW325" i="5"/>
  <c r="AW324" i="5"/>
  <c r="AW323" i="5"/>
  <c r="AW322" i="5"/>
  <c r="AW321" i="5"/>
  <c r="AW320" i="5"/>
  <c r="AW319" i="5"/>
  <c r="AW318" i="5"/>
  <c r="AW317" i="5"/>
  <c r="AW316" i="5"/>
  <c r="AW315" i="5"/>
  <c r="AW314" i="5"/>
  <c r="AW313" i="5"/>
  <c r="AW312" i="5"/>
  <c r="AW311" i="5"/>
  <c r="AW310" i="5"/>
  <c r="AW309" i="5"/>
  <c r="AW308" i="5"/>
  <c r="AW307" i="5"/>
  <c r="AW306" i="5"/>
  <c r="AW305" i="5"/>
  <c r="AW304" i="5"/>
  <c r="AW303" i="5"/>
  <c r="AW302" i="5"/>
  <c r="AW301" i="5"/>
  <c r="AW300" i="5"/>
  <c r="AW299" i="5"/>
  <c r="AW298" i="5"/>
  <c r="AW297" i="5"/>
  <c r="AW296" i="5"/>
  <c r="AW295" i="5"/>
  <c r="AW294" i="5"/>
  <c r="AW293" i="5"/>
  <c r="AW292" i="5"/>
  <c r="AW291" i="5"/>
  <c r="AW290" i="5"/>
  <c r="AW289" i="5"/>
  <c r="AW288" i="5"/>
  <c r="AW287" i="5"/>
  <c r="AW286" i="5"/>
  <c r="AW285" i="5"/>
  <c r="AW284" i="5"/>
  <c r="AW283" i="5"/>
  <c r="AW282" i="5"/>
  <c r="AW281" i="5"/>
  <c r="AW280" i="5"/>
  <c r="AW279" i="5"/>
  <c r="AW278" i="5"/>
  <c r="AW277" i="5"/>
  <c r="AW276" i="5"/>
  <c r="AW275" i="5"/>
  <c r="AW274" i="5"/>
  <c r="AW273" i="5"/>
  <c r="AW272" i="5"/>
  <c r="AW271" i="5"/>
  <c r="AW270" i="5"/>
  <c r="AW269" i="5"/>
  <c r="AW268" i="5"/>
  <c r="AW267" i="5"/>
  <c r="AW266" i="5"/>
  <c r="AW265" i="5"/>
  <c r="AW264" i="5"/>
  <c r="AW263" i="5"/>
  <c r="AW262" i="5"/>
  <c r="AW261" i="5"/>
  <c r="AW260" i="5"/>
  <c r="AW259" i="5"/>
  <c r="AW258" i="5"/>
  <c r="AW257" i="5"/>
  <c r="AW256" i="5"/>
  <c r="AW255" i="5"/>
  <c r="AW254" i="5"/>
  <c r="AW253" i="5"/>
  <c r="AW252" i="5"/>
  <c r="AW251" i="5"/>
  <c r="AW250" i="5"/>
  <c r="AW249" i="5"/>
  <c r="AW248" i="5"/>
  <c r="AW247" i="5"/>
  <c r="AW246" i="5"/>
  <c r="AW245" i="5"/>
  <c r="AW244" i="5"/>
  <c r="AW243" i="5"/>
  <c r="AW242" i="5"/>
  <c r="AW241" i="5"/>
  <c r="AW240" i="5"/>
  <c r="AW239" i="5"/>
  <c r="AW238" i="5"/>
  <c r="AW237" i="5"/>
  <c r="AW236" i="5"/>
  <c r="AW235" i="5"/>
  <c r="AW234" i="5"/>
  <c r="AW233" i="5"/>
  <c r="AW232" i="5"/>
  <c r="AW231" i="5"/>
  <c r="AW230" i="5"/>
  <c r="AW229" i="5"/>
  <c r="AW228" i="5"/>
  <c r="AW227" i="5"/>
  <c r="AW226" i="5"/>
  <c r="AW225" i="5"/>
  <c r="AW224" i="5"/>
  <c r="AW223" i="5"/>
  <c r="AW222" i="5"/>
  <c r="AW221" i="5"/>
  <c r="AW220" i="5"/>
  <c r="AW219" i="5"/>
  <c r="AW218" i="5"/>
  <c r="AW217" i="5"/>
  <c r="AW216" i="5"/>
  <c r="AW215" i="5"/>
  <c r="AW214" i="5"/>
  <c r="AW213" i="5"/>
  <c r="AW212" i="5"/>
  <c r="AW211" i="5"/>
  <c r="AW210" i="5"/>
  <c r="AW209" i="5"/>
  <c r="AW208" i="5"/>
  <c r="AW207" i="5"/>
  <c r="AW206" i="5"/>
  <c r="AW205" i="5"/>
  <c r="AW204" i="5"/>
  <c r="AW203" i="5"/>
  <c r="AW202" i="5"/>
  <c r="AW201" i="5"/>
  <c r="AW200" i="5"/>
  <c r="AW199" i="5"/>
  <c r="AW198" i="5"/>
  <c r="AW197" i="5"/>
  <c r="AW196" i="5"/>
  <c r="AW195" i="5"/>
  <c r="AW194" i="5"/>
  <c r="AW193" i="5"/>
  <c r="AW192" i="5"/>
  <c r="AW191" i="5"/>
  <c r="AW190" i="5"/>
  <c r="AW189" i="5"/>
  <c r="AW188" i="5"/>
  <c r="AW187" i="5"/>
  <c r="AW186" i="5"/>
  <c r="AW185" i="5"/>
  <c r="AW184" i="5"/>
  <c r="AW183" i="5"/>
  <c r="AW182" i="5"/>
  <c r="AW181" i="5"/>
  <c r="AW180" i="5"/>
  <c r="AW179" i="5"/>
  <c r="AW178" i="5"/>
  <c r="AW177" i="5"/>
  <c r="AW176" i="5"/>
  <c r="AW175" i="5"/>
  <c r="AW174" i="5"/>
  <c r="AW173" i="5"/>
  <c r="AW172" i="5"/>
  <c r="AW171" i="5"/>
  <c r="AW170" i="5"/>
  <c r="AW169" i="5"/>
  <c r="AW168" i="5"/>
  <c r="AW167" i="5"/>
  <c r="AW166" i="5"/>
  <c r="AW165" i="5"/>
  <c r="AW164" i="5"/>
  <c r="AW163" i="5"/>
  <c r="AW162" i="5"/>
  <c r="AW161" i="5"/>
  <c r="AW160" i="5"/>
  <c r="AW159" i="5"/>
  <c r="AW158" i="5"/>
  <c r="AW157" i="5"/>
  <c r="AW156" i="5"/>
  <c r="AW155" i="5"/>
  <c r="AW154" i="5"/>
  <c r="AW153" i="5"/>
  <c r="AW152" i="5"/>
  <c r="AW151" i="5"/>
  <c r="AW150" i="5"/>
  <c r="AW149" i="5"/>
  <c r="AW148" i="5"/>
  <c r="AW147" i="5"/>
  <c r="AW146" i="5"/>
  <c r="AW145" i="5"/>
  <c r="AW144" i="5"/>
  <c r="AW143" i="5"/>
  <c r="AW142" i="5"/>
  <c r="AW141" i="5"/>
  <c r="AW140" i="5"/>
  <c r="AW139" i="5"/>
  <c r="AW138" i="5"/>
  <c r="AW137" i="5"/>
  <c r="AW136" i="5"/>
  <c r="AW135" i="5"/>
  <c r="AW134" i="5"/>
  <c r="AW133" i="5"/>
  <c r="AW132" i="5"/>
  <c r="AW131" i="5"/>
  <c r="AW130" i="5"/>
  <c r="AW129" i="5"/>
  <c r="AW128" i="5"/>
  <c r="AW127" i="5"/>
  <c r="AW126" i="5"/>
  <c r="AW125" i="5"/>
  <c r="AW124" i="5"/>
  <c r="AW123" i="5"/>
  <c r="AW122" i="5"/>
  <c r="AW121" i="5"/>
  <c r="AW120" i="5"/>
  <c r="AW119" i="5"/>
  <c r="AW118" i="5"/>
  <c r="AW117" i="5"/>
  <c r="AW116" i="5"/>
  <c r="AW115" i="5"/>
  <c r="AW114" i="5"/>
  <c r="AW113" i="5"/>
  <c r="AW112" i="5"/>
  <c r="AW111" i="5"/>
  <c r="AW110" i="5"/>
  <c r="AW109" i="5"/>
  <c r="AW108" i="5"/>
  <c r="AW107" i="5"/>
  <c r="AW106" i="5"/>
  <c r="AW105" i="5"/>
  <c r="AW104" i="5"/>
  <c r="AW103" i="5"/>
  <c r="AW102" i="5"/>
  <c r="AW101" i="5"/>
  <c r="AW100" i="5"/>
  <c r="AW99" i="5"/>
  <c r="AW98" i="5"/>
  <c r="AW97" i="5"/>
  <c r="AW96" i="5"/>
  <c r="AW95" i="5"/>
  <c r="AW94" i="5"/>
  <c r="AW93" i="5"/>
  <c r="AW92" i="5"/>
  <c r="AW91" i="5"/>
  <c r="AW90" i="5"/>
  <c r="AW89" i="5"/>
  <c r="AW88" i="5"/>
  <c r="AW87" i="5"/>
  <c r="AW86" i="5"/>
  <c r="AW85" i="5"/>
  <c r="AW84" i="5"/>
  <c r="AW83" i="5"/>
  <c r="AW82" i="5"/>
  <c r="AW81" i="5"/>
  <c r="AW80" i="5"/>
  <c r="AW79" i="5"/>
  <c r="AW78" i="5"/>
  <c r="AW77" i="5"/>
  <c r="AW76" i="5"/>
  <c r="AW75" i="5"/>
  <c r="AW74" i="5"/>
  <c r="AW73" i="5"/>
  <c r="AW72" i="5"/>
  <c r="AW71" i="5"/>
  <c r="AW70" i="5"/>
  <c r="AW69" i="5"/>
  <c r="AW68" i="5"/>
  <c r="AW67" i="5"/>
  <c r="AW66" i="5"/>
  <c r="AW65" i="5"/>
  <c r="AW64" i="5"/>
  <c r="AW63" i="5"/>
  <c r="AW62" i="5"/>
  <c r="AW61" i="5"/>
  <c r="AW60" i="5"/>
  <c r="AW59" i="5"/>
  <c r="AW58" i="5"/>
  <c r="AW57" i="5"/>
  <c r="AW56" i="5"/>
  <c r="AW55" i="5"/>
  <c r="AW54" i="5"/>
  <c r="AW53" i="5"/>
  <c r="AW52" i="5"/>
  <c r="AW51" i="5"/>
  <c r="AW50" i="5"/>
  <c r="AW49" i="5"/>
  <c r="AW48" i="5"/>
  <c r="AW47" i="5"/>
  <c r="AW46" i="5"/>
  <c r="AW45" i="5"/>
  <c r="AW44" i="5"/>
  <c r="AW43" i="5"/>
  <c r="AW42" i="5"/>
  <c r="AW41" i="5"/>
  <c r="AW40" i="5"/>
  <c r="AW38" i="5"/>
  <c r="AW37" i="5"/>
  <c r="AW36" i="5"/>
  <c r="AW35" i="5"/>
  <c r="AW33" i="5"/>
  <c r="AW32" i="5"/>
  <c r="AW31" i="5"/>
  <c r="AW28" i="5"/>
  <c r="AW27" i="5"/>
  <c r="AW26" i="5"/>
  <c r="AW25" i="5"/>
  <c r="AW23" i="5"/>
  <c r="AW22" i="5"/>
  <c r="AW21" i="5"/>
  <c r="AW20" i="5"/>
  <c r="AW19" i="5"/>
  <c r="AW18" i="5"/>
  <c r="AW17" i="5"/>
  <c r="AW16" i="5"/>
  <c r="AW15" i="5"/>
  <c r="AW13" i="5"/>
  <c r="AW12" i="5"/>
  <c r="AW11" i="5"/>
  <c r="AW10" i="5"/>
  <c r="AW9" i="5"/>
  <c r="AW6" i="5"/>
  <c r="AW5" i="5"/>
  <c r="AW1860" i="5" l="1"/>
  <c r="BK73" i="2"/>
  <c r="O7" i="13" l="1"/>
  <c r="BI1128" i="3"/>
  <c r="BH1128" i="3"/>
  <c r="BJ597" i="3"/>
  <c r="BJ598" i="3"/>
  <c r="BJ599" i="3"/>
  <c r="BJ600" i="3"/>
  <c r="BJ601" i="3"/>
  <c r="BJ602" i="3"/>
  <c r="BJ603" i="3"/>
  <c r="BJ604" i="3"/>
  <c r="BJ605" i="3"/>
  <c r="BJ606" i="3"/>
  <c r="BJ607" i="3"/>
  <c r="BJ608" i="3"/>
  <c r="BJ609" i="3"/>
  <c r="BJ610" i="3"/>
  <c r="BJ611" i="3"/>
  <c r="BJ612" i="3"/>
  <c r="BJ613" i="3"/>
  <c r="BJ614" i="3"/>
  <c r="BJ615" i="3"/>
  <c r="BJ616" i="3"/>
  <c r="BJ617" i="3"/>
  <c r="BJ618" i="3"/>
  <c r="BJ619" i="3"/>
  <c r="BJ620" i="3"/>
  <c r="BJ621" i="3"/>
  <c r="BJ622" i="3"/>
  <c r="BJ623" i="3"/>
  <c r="BJ624" i="3"/>
  <c r="BJ625" i="3"/>
  <c r="BJ626" i="3"/>
  <c r="BJ627" i="3"/>
  <c r="BJ628" i="3"/>
  <c r="BJ629" i="3"/>
  <c r="BJ630" i="3"/>
  <c r="BJ631" i="3"/>
  <c r="BJ632" i="3"/>
  <c r="BJ633" i="3"/>
  <c r="BJ634" i="3"/>
  <c r="BJ635" i="3"/>
  <c r="BJ636" i="3"/>
  <c r="BJ637" i="3"/>
  <c r="BJ638" i="3"/>
  <c r="BJ639" i="3"/>
  <c r="BJ640" i="3"/>
  <c r="BJ641" i="3"/>
  <c r="BJ642" i="3"/>
  <c r="BJ643" i="3"/>
  <c r="BJ644" i="3"/>
  <c r="BJ645" i="3"/>
  <c r="BJ646" i="3"/>
  <c r="BJ647" i="3"/>
  <c r="BJ648" i="3"/>
  <c r="BJ649" i="3"/>
  <c r="BJ650" i="3"/>
  <c r="BJ651" i="3"/>
  <c r="BJ652" i="3"/>
  <c r="BJ653" i="3"/>
  <c r="BJ654" i="3"/>
  <c r="BJ655" i="3"/>
  <c r="BJ656" i="3"/>
  <c r="BJ657" i="3"/>
  <c r="BJ658" i="3"/>
  <c r="BJ659" i="3"/>
  <c r="BJ660" i="3"/>
  <c r="BJ661" i="3"/>
  <c r="BJ662" i="3"/>
  <c r="BJ663" i="3"/>
  <c r="BJ664" i="3"/>
  <c r="BJ665" i="3"/>
  <c r="BJ666" i="3"/>
  <c r="BJ667" i="3"/>
  <c r="BJ668" i="3"/>
  <c r="BJ669" i="3"/>
  <c r="BJ670" i="3"/>
  <c r="BJ671" i="3"/>
  <c r="BJ672" i="3"/>
  <c r="BJ673" i="3"/>
  <c r="BJ674" i="3"/>
  <c r="BJ675" i="3"/>
  <c r="BJ676" i="3"/>
  <c r="BJ677" i="3"/>
  <c r="BJ678" i="3"/>
  <c r="BJ679" i="3"/>
  <c r="BJ680" i="3"/>
  <c r="BJ681" i="3"/>
  <c r="BJ682" i="3"/>
  <c r="BJ683" i="3"/>
  <c r="BJ684" i="3"/>
  <c r="BJ685" i="3"/>
  <c r="BJ686" i="3"/>
  <c r="BJ687" i="3"/>
  <c r="BJ688" i="3"/>
  <c r="BJ689" i="3"/>
  <c r="BJ690" i="3"/>
  <c r="BJ691" i="3"/>
  <c r="BJ692" i="3"/>
  <c r="BJ693" i="3"/>
  <c r="BJ694" i="3"/>
  <c r="BJ695" i="3"/>
  <c r="BJ696" i="3"/>
  <c r="BJ697" i="3"/>
  <c r="BJ698" i="3"/>
  <c r="BJ699" i="3"/>
  <c r="BJ700" i="3"/>
  <c r="BJ701" i="3"/>
  <c r="BJ702" i="3"/>
  <c r="BJ703" i="3"/>
  <c r="BJ704" i="3"/>
  <c r="BJ705" i="3"/>
  <c r="BJ706" i="3"/>
  <c r="BJ707" i="3"/>
  <c r="BJ708" i="3"/>
  <c r="BJ709" i="3"/>
  <c r="BJ710" i="3"/>
  <c r="BJ711" i="3"/>
  <c r="BJ712" i="3"/>
  <c r="BJ713" i="3"/>
  <c r="BJ714" i="3"/>
  <c r="BJ715" i="3"/>
  <c r="BJ716" i="3"/>
  <c r="BJ717" i="3"/>
  <c r="BJ718" i="3"/>
  <c r="BJ719" i="3"/>
  <c r="BJ720" i="3"/>
  <c r="BJ721" i="3"/>
  <c r="BJ722" i="3"/>
  <c r="BJ723" i="3"/>
  <c r="BJ724" i="3"/>
  <c r="BJ725" i="3"/>
  <c r="BJ726" i="3"/>
  <c r="BJ727" i="3"/>
  <c r="BJ728" i="3"/>
  <c r="BJ729" i="3"/>
  <c r="BJ730" i="3"/>
  <c r="BJ731" i="3"/>
  <c r="BJ732" i="3"/>
  <c r="BJ733" i="3"/>
  <c r="BJ734" i="3"/>
  <c r="BJ735" i="3"/>
  <c r="BJ736" i="3"/>
  <c r="BJ737" i="3"/>
  <c r="BJ738" i="3"/>
  <c r="BJ739" i="3"/>
  <c r="BJ740" i="3"/>
  <c r="BJ741" i="3"/>
  <c r="BJ742" i="3"/>
  <c r="BJ743" i="3"/>
  <c r="BJ744" i="3"/>
  <c r="BJ745" i="3"/>
  <c r="BJ746" i="3"/>
  <c r="BJ747" i="3"/>
  <c r="BJ748" i="3"/>
  <c r="BJ749" i="3"/>
  <c r="BJ750" i="3"/>
  <c r="BJ751" i="3"/>
  <c r="BJ752" i="3"/>
  <c r="BJ753" i="3"/>
  <c r="BJ754" i="3"/>
  <c r="BJ755" i="3"/>
  <c r="BJ756" i="3"/>
  <c r="BJ757" i="3"/>
  <c r="BJ758" i="3"/>
  <c r="BJ759" i="3"/>
  <c r="BJ760" i="3"/>
  <c r="BJ761" i="3"/>
  <c r="BJ762" i="3"/>
  <c r="BJ763" i="3"/>
  <c r="BJ764" i="3"/>
  <c r="BJ765" i="3"/>
  <c r="BJ766" i="3"/>
  <c r="BJ767" i="3"/>
  <c r="BJ768" i="3"/>
  <c r="BJ769" i="3"/>
  <c r="BJ770" i="3"/>
  <c r="BJ771" i="3"/>
  <c r="BJ772" i="3"/>
  <c r="BJ773" i="3"/>
  <c r="BJ774" i="3"/>
  <c r="BJ775" i="3"/>
  <c r="BJ776" i="3"/>
  <c r="BJ777" i="3"/>
  <c r="BJ778" i="3"/>
  <c r="BJ779" i="3"/>
  <c r="BJ780" i="3"/>
  <c r="BJ781" i="3"/>
  <c r="BJ782" i="3"/>
  <c r="BJ783" i="3"/>
  <c r="BJ784" i="3"/>
  <c r="BJ785" i="3"/>
  <c r="BJ786" i="3"/>
  <c r="BJ787" i="3"/>
  <c r="BJ788" i="3"/>
  <c r="BJ789" i="3"/>
  <c r="BJ790" i="3"/>
  <c r="BJ791" i="3"/>
  <c r="BJ792" i="3"/>
  <c r="BJ793" i="3"/>
  <c r="BJ794" i="3"/>
  <c r="BJ795" i="3"/>
  <c r="BJ796" i="3"/>
  <c r="BJ797" i="3"/>
  <c r="BJ798" i="3"/>
  <c r="BJ799" i="3"/>
  <c r="BJ800" i="3"/>
  <c r="BJ801" i="3"/>
  <c r="BJ802" i="3"/>
  <c r="BJ803" i="3"/>
  <c r="BJ804" i="3"/>
  <c r="BJ805" i="3"/>
  <c r="BJ806" i="3"/>
  <c r="BJ807" i="3"/>
  <c r="BJ808" i="3"/>
  <c r="BJ809" i="3"/>
  <c r="BJ810" i="3"/>
  <c r="BJ811" i="3"/>
  <c r="BJ812" i="3"/>
  <c r="BJ813" i="3"/>
  <c r="BJ814" i="3"/>
  <c r="BJ815" i="3"/>
  <c r="BJ816" i="3"/>
  <c r="BJ817" i="3"/>
  <c r="BJ818" i="3"/>
  <c r="BJ819" i="3"/>
  <c r="BJ820" i="3"/>
  <c r="BJ821" i="3"/>
  <c r="BJ822" i="3"/>
  <c r="BJ823" i="3"/>
  <c r="BJ824" i="3"/>
  <c r="BJ825" i="3"/>
  <c r="BJ826" i="3"/>
  <c r="BJ827" i="3"/>
  <c r="BJ828" i="3"/>
  <c r="BJ829" i="3"/>
  <c r="BJ830" i="3"/>
  <c r="Y566" i="12" l="1"/>
  <c r="Z566" i="12"/>
  <c r="AA334" i="12"/>
  <c r="AA335" i="12"/>
  <c r="AA336" i="12"/>
  <c r="AA337" i="12"/>
  <c r="AA338" i="12"/>
  <c r="AA339" i="12"/>
  <c r="AA340" i="12"/>
  <c r="AA341" i="12"/>
  <c r="AA342" i="12"/>
  <c r="AA343" i="12"/>
  <c r="AA344" i="12"/>
  <c r="AA345" i="12"/>
  <c r="AA346" i="12"/>
  <c r="AA347" i="12"/>
  <c r="AA348" i="12"/>
  <c r="AA349" i="12"/>
  <c r="AA350" i="12"/>
  <c r="AA351" i="12"/>
  <c r="AA352" i="12"/>
  <c r="AA353" i="12"/>
  <c r="AA354" i="12"/>
  <c r="AA355" i="12"/>
  <c r="AA356" i="12"/>
  <c r="AA357" i="12"/>
  <c r="AA358" i="12"/>
  <c r="AA359" i="12"/>
  <c r="AA360" i="12"/>
  <c r="AA361" i="12"/>
  <c r="AA362" i="12"/>
  <c r="AA363" i="12"/>
  <c r="AA364" i="12"/>
  <c r="AA365" i="12"/>
  <c r="AA366" i="12"/>
  <c r="AA367" i="12"/>
  <c r="AA368" i="12"/>
  <c r="AA369" i="12"/>
  <c r="AA370" i="12"/>
  <c r="AA371" i="12"/>
  <c r="AA372" i="12"/>
  <c r="AA373" i="12"/>
  <c r="AA374" i="12"/>
  <c r="AA375" i="12"/>
  <c r="AA376" i="12"/>
  <c r="AA377" i="12"/>
  <c r="AA378" i="12"/>
  <c r="AA379" i="12"/>
  <c r="AA380" i="12"/>
  <c r="AA381" i="12"/>
  <c r="AA382" i="12"/>
  <c r="AA383" i="12"/>
  <c r="AA384" i="12"/>
  <c r="AA385" i="12"/>
  <c r="AA386" i="12"/>
  <c r="AA387" i="12"/>
  <c r="AA388" i="12"/>
  <c r="AA389" i="12"/>
  <c r="AA390" i="12"/>
  <c r="AA391" i="12"/>
  <c r="AA392" i="12"/>
  <c r="AA393" i="12"/>
  <c r="AA394" i="12"/>
  <c r="AA395" i="12"/>
  <c r="AA396" i="12"/>
  <c r="AA397" i="12"/>
  <c r="AA398" i="12"/>
  <c r="AA399" i="12"/>
  <c r="AA400" i="12"/>
  <c r="AA401" i="12"/>
  <c r="AA402" i="12"/>
  <c r="AA403" i="12"/>
  <c r="AA404" i="12"/>
  <c r="AA405" i="12"/>
  <c r="AA406" i="12"/>
  <c r="AA407" i="12"/>
  <c r="AA408" i="12"/>
  <c r="AA409" i="12"/>
  <c r="AA410" i="12"/>
  <c r="AA411" i="12"/>
  <c r="AA412" i="12"/>
  <c r="AA413" i="12"/>
  <c r="AA414" i="12"/>
  <c r="AA415" i="12"/>
  <c r="AA416" i="12"/>
  <c r="AA417" i="12"/>
  <c r="AA418" i="12"/>
  <c r="AA419" i="12"/>
  <c r="AA420" i="12"/>
  <c r="AA421" i="12"/>
  <c r="AA422" i="12"/>
  <c r="AA423" i="12"/>
  <c r="AA424" i="12"/>
  <c r="AA425" i="12"/>
  <c r="AA426" i="12"/>
  <c r="AA427" i="12"/>
  <c r="AA428" i="12"/>
  <c r="AA429" i="12"/>
  <c r="AA430" i="12"/>
  <c r="AA431" i="12"/>
  <c r="AA432" i="12"/>
  <c r="AA433" i="12"/>
  <c r="AA434" i="12"/>
  <c r="AA435" i="12"/>
  <c r="AA436" i="12"/>
  <c r="AA437" i="12"/>
  <c r="AA438" i="12"/>
  <c r="AA439" i="12"/>
  <c r="AA440" i="12"/>
  <c r="AA441" i="12"/>
  <c r="AA442" i="12"/>
  <c r="AA443" i="12"/>
  <c r="AA444" i="12"/>
  <c r="AA445" i="12"/>
  <c r="AA446" i="12"/>
  <c r="AA447" i="12"/>
  <c r="AA448" i="12"/>
  <c r="AA449" i="12"/>
  <c r="AA450" i="12"/>
  <c r="AA451" i="12"/>
  <c r="AA452" i="12"/>
  <c r="AA453" i="12"/>
  <c r="AA454" i="12"/>
  <c r="AA455" i="12"/>
  <c r="AA456" i="12"/>
  <c r="AA457" i="12"/>
  <c r="AA458" i="12"/>
  <c r="AA459" i="12"/>
  <c r="AA460" i="12"/>
  <c r="AA461" i="12"/>
  <c r="AA462" i="12"/>
  <c r="AA463" i="12"/>
  <c r="AA464" i="12"/>
  <c r="AA465" i="12"/>
  <c r="AA466" i="12"/>
  <c r="Z19" i="18" l="1"/>
  <c r="Y19" i="18"/>
  <c r="AA9" i="18"/>
  <c r="AA10" i="18"/>
  <c r="AA11" i="18"/>
  <c r="AA12" i="18"/>
  <c r="AA13" i="18"/>
  <c r="AA14" i="18"/>
  <c r="AA15" i="18"/>
  <c r="AA16" i="18"/>
  <c r="AA17" i="18"/>
  <c r="AA18" i="18"/>
  <c r="W19" i="18"/>
  <c r="V19" i="18"/>
  <c r="T19" i="18"/>
  <c r="S19" i="18"/>
  <c r="Q19" i="18"/>
  <c r="P19" i="18"/>
  <c r="N19" i="18"/>
  <c r="M19" i="18"/>
  <c r="K19" i="18"/>
  <c r="J19" i="18"/>
  <c r="H19" i="18"/>
  <c r="G19" i="18"/>
  <c r="E19" i="18"/>
  <c r="D19" i="18"/>
  <c r="AA8" i="18"/>
  <c r="X8" i="18"/>
  <c r="U8" i="18"/>
  <c r="R8" i="18"/>
  <c r="AA7" i="18"/>
  <c r="X7" i="18"/>
  <c r="U7" i="18"/>
  <c r="R7" i="18"/>
  <c r="AA6" i="18"/>
  <c r="X6" i="18"/>
  <c r="U6" i="18"/>
  <c r="R6" i="18"/>
  <c r="AA5" i="18"/>
  <c r="X5" i="18"/>
  <c r="U5" i="18"/>
  <c r="R5" i="18"/>
  <c r="AA4" i="18"/>
  <c r="X4" i="18"/>
  <c r="U4" i="18"/>
  <c r="R4" i="18"/>
  <c r="AA3" i="18"/>
  <c r="X3" i="18"/>
  <c r="X19" i="18" s="1"/>
  <c r="U3" i="18"/>
  <c r="U19" i="18" s="1"/>
  <c r="R3" i="18"/>
  <c r="R19" i="18" s="1"/>
  <c r="O3" i="18"/>
  <c r="O19" i="18" s="1"/>
  <c r="L3" i="18"/>
  <c r="L19" i="18" s="1"/>
  <c r="I3" i="18"/>
  <c r="I19" i="18" s="1"/>
  <c r="F3" i="18"/>
  <c r="F19" i="18" s="1"/>
  <c r="AA4" i="15"/>
  <c r="AA5" i="15"/>
  <c r="AA3" i="15"/>
  <c r="Z7" i="15"/>
  <c r="Y7" i="15"/>
  <c r="Y9" i="16"/>
  <c r="Z9" i="16"/>
  <c r="Z78" i="14"/>
  <c r="Y78" i="14"/>
  <c r="AE19" i="10"/>
  <c r="AF19" i="10"/>
  <c r="AF75" i="7"/>
  <c r="AE75" i="7"/>
  <c r="AI109" i="4"/>
  <c r="AH109" i="4"/>
  <c r="AJ89" i="4"/>
  <c r="AJ90" i="4"/>
  <c r="AJ91" i="4"/>
  <c r="AJ92" i="4"/>
  <c r="AJ93" i="4"/>
  <c r="AJ94" i="4"/>
  <c r="AJ95" i="4"/>
  <c r="AJ96" i="4"/>
  <c r="AJ97" i="4"/>
  <c r="AJ98" i="4"/>
  <c r="AJ99" i="4"/>
  <c r="AJ100" i="4"/>
  <c r="AJ101" i="4"/>
  <c r="AJ102" i="4"/>
  <c r="BG73" i="2"/>
  <c r="BF73" i="2"/>
  <c r="BH68" i="2"/>
  <c r="Z9" i="17"/>
  <c r="Y9" i="17"/>
  <c r="AA8" i="17"/>
  <c r="AA7" i="17"/>
  <c r="AA6" i="17"/>
  <c r="AA5" i="17"/>
  <c r="AA4" i="17"/>
  <c r="AA3" i="17"/>
  <c r="AA8" i="16"/>
  <c r="AA7" i="16"/>
  <c r="AA6" i="16"/>
  <c r="AA5" i="16"/>
  <c r="AA4" i="16"/>
  <c r="AA3" i="16"/>
  <c r="AA17" i="14"/>
  <c r="AA16" i="14"/>
  <c r="AA15" i="14"/>
  <c r="AA14" i="14"/>
  <c r="AA13" i="14"/>
  <c r="AA12" i="14"/>
  <c r="AA11" i="14"/>
  <c r="AA10" i="14"/>
  <c r="AA9" i="14"/>
  <c r="AA8" i="14"/>
  <c r="AA7" i="14"/>
  <c r="AA6" i="14"/>
  <c r="AA5" i="14"/>
  <c r="AA4" i="14"/>
  <c r="AA3" i="14"/>
  <c r="AA333" i="12"/>
  <c r="AA332" i="12"/>
  <c r="AA331" i="12"/>
  <c r="AA330" i="12"/>
  <c r="AA329" i="12"/>
  <c r="AA328" i="12"/>
  <c r="AA327" i="12"/>
  <c r="AA326" i="12"/>
  <c r="AA325" i="12"/>
  <c r="AA324" i="12"/>
  <c r="AA323" i="12"/>
  <c r="AA322" i="12"/>
  <c r="AA321" i="12"/>
  <c r="AA320" i="12"/>
  <c r="AA319" i="12"/>
  <c r="AA318" i="12"/>
  <c r="AA317" i="12"/>
  <c r="AA316" i="12"/>
  <c r="AA315" i="12"/>
  <c r="AA314" i="12"/>
  <c r="AA313" i="12"/>
  <c r="AA312" i="12"/>
  <c r="AA311" i="12"/>
  <c r="AA310" i="12"/>
  <c r="AA309" i="12"/>
  <c r="AA308" i="12"/>
  <c r="AA307" i="12"/>
  <c r="AA306" i="12"/>
  <c r="AA305" i="12"/>
  <c r="AA304" i="12"/>
  <c r="AA303" i="12"/>
  <c r="AA302" i="12"/>
  <c r="AA301" i="12"/>
  <c r="AA300" i="12"/>
  <c r="AA299" i="12"/>
  <c r="AA298" i="12"/>
  <c r="AA297" i="12"/>
  <c r="AA296" i="12"/>
  <c r="AA295" i="12"/>
  <c r="AA294" i="12"/>
  <c r="AA293" i="12"/>
  <c r="AA292" i="12"/>
  <c r="AA291" i="12"/>
  <c r="AA290" i="12"/>
  <c r="AA289" i="12"/>
  <c r="AA288" i="12"/>
  <c r="AA287" i="12"/>
  <c r="AA286" i="12"/>
  <c r="AA285" i="12"/>
  <c r="AA284" i="12"/>
  <c r="AA283" i="12"/>
  <c r="AA282" i="12"/>
  <c r="AA281" i="12"/>
  <c r="AA280" i="12"/>
  <c r="AA279" i="12"/>
  <c r="AA278" i="12"/>
  <c r="AA277" i="12"/>
  <c r="AA276" i="12"/>
  <c r="AA275" i="12"/>
  <c r="AA274" i="12"/>
  <c r="AA273" i="12"/>
  <c r="AA272" i="12"/>
  <c r="AA271" i="12"/>
  <c r="AA270" i="12"/>
  <c r="AA269" i="12"/>
  <c r="AA268" i="12"/>
  <c r="AA267" i="12"/>
  <c r="AA266" i="12"/>
  <c r="AA265" i="12"/>
  <c r="AA264" i="12"/>
  <c r="AA263" i="12"/>
  <c r="AA262" i="12"/>
  <c r="AA261" i="12"/>
  <c r="AA260" i="12"/>
  <c r="AA259" i="12"/>
  <c r="AA258" i="12"/>
  <c r="AA257" i="12"/>
  <c r="AA256" i="12"/>
  <c r="AA255" i="12"/>
  <c r="AA254" i="12"/>
  <c r="AA253" i="12"/>
  <c r="AA252" i="12"/>
  <c r="AA251" i="12"/>
  <c r="AA250" i="12"/>
  <c r="AA249" i="12"/>
  <c r="AA248" i="12"/>
  <c r="AA247" i="12"/>
  <c r="AA246" i="12"/>
  <c r="AA245" i="12"/>
  <c r="AA244" i="12"/>
  <c r="AA243" i="12"/>
  <c r="AA242" i="12"/>
  <c r="AA241" i="12"/>
  <c r="AA240" i="12"/>
  <c r="AA239" i="12"/>
  <c r="AA238" i="12"/>
  <c r="AA237" i="12"/>
  <c r="AA236" i="12"/>
  <c r="AA235" i="12"/>
  <c r="AA234" i="12"/>
  <c r="AA233" i="12"/>
  <c r="AA232" i="12"/>
  <c r="AA231" i="12"/>
  <c r="AA230" i="12"/>
  <c r="AA229" i="12"/>
  <c r="AA228" i="12"/>
  <c r="AA227" i="12"/>
  <c r="AA226" i="12"/>
  <c r="AA225" i="12"/>
  <c r="AA224" i="12"/>
  <c r="AA223" i="12"/>
  <c r="AA222" i="12"/>
  <c r="AA221" i="12"/>
  <c r="AA220" i="12"/>
  <c r="AA219" i="12"/>
  <c r="AA218" i="12"/>
  <c r="AA217" i="12"/>
  <c r="AA216" i="12"/>
  <c r="AA215" i="12"/>
  <c r="AA214" i="12"/>
  <c r="AA213" i="12"/>
  <c r="AA212" i="12"/>
  <c r="AA211" i="12"/>
  <c r="AA210" i="12"/>
  <c r="AA209" i="12"/>
  <c r="AA208" i="12"/>
  <c r="AA207" i="12"/>
  <c r="AA206" i="12"/>
  <c r="AA205" i="12"/>
  <c r="AA204" i="12"/>
  <c r="AA203" i="12"/>
  <c r="AA202" i="12"/>
  <c r="AA201" i="12"/>
  <c r="AA200" i="12"/>
  <c r="AA199" i="12"/>
  <c r="AA198" i="12"/>
  <c r="AA197" i="12"/>
  <c r="AA196" i="12"/>
  <c r="AA195" i="12"/>
  <c r="AA194" i="12"/>
  <c r="AA193" i="12"/>
  <c r="AA192" i="12"/>
  <c r="AA191" i="12"/>
  <c r="AA190" i="12"/>
  <c r="AA189" i="12"/>
  <c r="AA188" i="12"/>
  <c r="AA187" i="12"/>
  <c r="AA186" i="12"/>
  <c r="AA185" i="12"/>
  <c r="AA184" i="12"/>
  <c r="AA183" i="12"/>
  <c r="AA182" i="12"/>
  <c r="AA181" i="12"/>
  <c r="AA180" i="12"/>
  <c r="AA179" i="12"/>
  <c r="AA178" i="12"/>
  <c r="AA177" i="12"/>
  <c r="AA176" i="12"/>
  <c r="AA175" i="12"/>
  <c r="AA174" i="12"/>
  <c r="AA173" i="12"/>
  <c r="AA172" i="12"/>
  <c r="AA171" i="12"/>
  <c r="AA170" i="12"/>
  <c r="AA169" i="12"/>
  <c r="AA168" i="12"/>
  <c r="AA167" i="12"/>
  <c r="AA166" i="12"/>
  <c r="AA165" i="12"/>
  <c r="AA164" i="12"/>
  <c r="AA163" i="12"/>
  <c r="AA162" i="12"/>
  <c r="AA161" i="12"/>
  <c r="AA160" i="12"/>
  <c r="AA159" i="12"/>
  <c r="AA158" i="12"/>
  <c r="AA157" i="12"/>
  <c r="AA156" i="12"/>
  <c r="AA155" i="12"/>
  <c r="AA154" i="12"/>
  <c r="AA153" i="12"/>
  <c r="AA152" i="12"/>
  <c r="AA151" i="12"/>
  <c r="AA150" i="12"/>
  <c r="AA149" i="12"/>
  <c r="AA148" i="12"/>
  <c r="AA147" i="12"/>
  <c r="AA146" i="12"/>
  <c r="AA145" i="12"/>
  <c r="AA144" i="12"/>
  <c r="AA143" i="12"/>
  <c r="AA142" i="12"/>
  <c r="AA141" i="12"/>
  <c r="AA140" i="12"/>
  <c r="AA139" i="12"/>
  <c r="AA138" i="12"/>
  <c r="AA137" i="12"/>
  <c r="AA136" i="12"/>
  <c r="AA135" i="12"/>
  <c r="AA134" i="12"/>
  <c r="AA133" i="12"/>
  <c r="AA132" i="12"/>
  <c r="AA131" i="12"/>
  <c r="AA130" i="12"/>
  <c r="AA129" i="12"/>
  <c r="AA128" i="12"/>
  <c r="AA127" i="12"/>
  <c r="AA126" i="12"/>
  <c r="AA125" i="12"/>
  <c r="AA124" i="12"/>
  <c r="AA123" i="12"/>
  <c r="AA122" i="12"/>
  <c r="AA121" i="12"/>
  <c r="AA120" i="12"/>
  <c r="AA119" i="12"/>
  <c r="AA118" i="12"/>
  <c r="AA117" i="12"/>
  <c r="AA116" i="12"/>
  <c r="AA115" i="12"/>
  <c r="AA114" i="12"/>
  <c r="AA113" i="12"/>
  <c r="AA112" i="12"/>
  <c r="AA111" i="12"/>
  <c r="AA110" i="12"/>
  <c r="AA109" i="12"/>
  <c r="AA108" i="12"/>
  <c r="AA107" i="12"/>
  <c r="AA106" i="12"/>
  <c r="AA105" i="12"/>
  <c r="AA104" i="12"/>
  <c r="AA103" i="12"/>
  <c r="AA102" i="12"/>
  <c r="AA101" i="12"/>
  <c r="AA100" i="12"/>
  <c r="AA99" i="12"/>
  <c r="AA98" i="12"/>
  <c r="AA97" i="12"/>
  <c r="AA96" i="12"/>
  <c r="AA95" i="12"/>
  <c r="AA94" i="12"/>
  <c r="AA93" i="12"/>
  <c r="AA92" i="12"/>
  <c r="AA91" i="12"/>
  <c r="AA90" i="12"/>
  <c r="AA89" i="12"/>
  <c r="AA88" i="12"/>
  <c r="AA87" i="12"/>
  <c r="AA86" i="12"/>
  <c r="AA85" i="12"/>
  <c r="AA84" i="12"/>
  <c r="AA83" i="12"/>
  <c r="AA82" i="12"/>
  <c r="AA81" i="12"/>
  <c r="AA80" i="12"/>
  <c r="AA79" i="12"/>
  <c r="AA78" i="12"/>
  <c r="AA77" i="12"/>
  <c r="AA76" i="12"/>
  <c r="AA75" i="12"/>
  <c r="AA74" i="12"/>
  <c r="AA73" i="12"/>
  <c r="AA72" i="12"/>
  <c r="AA71" i="12"/>
  <c r="AA70" i="12"/>
  <c r="AA69" i="12"/>
  <c r="AA68" i="12"/>
  <c r="AA67" i="12"/>
  <c r="AA66" i="12"/>
  <c r="AA65" i="12"/>
  <c r="AA64" i="12"/>
  <c r="AA63" i="12"/>
  <c r="AA62" i="12"/>
  <c r="AA61" i="12"/>
  <c r="AA60" i="12"/>
  <c r="AA59" i="12"/>
  <c r="AA58" i="12"/>
  <c r="AA57" i="12"/>
  <c r="AA56" i="12"/>
  <c r="AA55" i="12"/>
  <c r="AA54" i="12"/>
  <c r="AA53" i="12"/>
  <c r="AA52" i="12"/>
  <c r="AA51" i="12"/>
  <c r="AA50" i="12"/>
  <c r="AA49" i="12"/>
  <c r="AA48" i="12"/>
  <c r="AA47" i="12"/>
  <c r="AA46" i="12"/>
  <c r="AA45" i="12"/>
  <c r="AA44" i="12"/>
  <c r="AA43" i="12"/>
  <c r="AA42" i="12"/>
  <c r="AA41" i="12"/>
  <c r="AA40" i="12"/>
  <c r="AA39" i="12"/>
  <c r="AA38" i="12"/>
  <c r="AA37" i="12"/>
  <c r="AA36" i="12"/>
  <c r="AA35" i="12"/>
  <c r="AA34" i="12"/>
  <c r="AA33" i="12"/>
  <c r="AA32" i="12"/>
  <c r="AA31" i="12"/>
  <c r="AA30" i="12"/>
  <c r="AA29" i="12"/>
  <c r="AA28" i="12"/>
  <c r="AA27" i="12"/>
  <c r="AA26" i="12"/>
  <c r="AA25" i="12"/>
  <c r="AA24" i="12"/>
  <c r="AA23" i="12"/>
  <c r="AA22" i="12"/>
  <c r="AA21" i="12"/>
  <c r="AA20" i="12"/>
  <c r="AA19" i="12"/>
  <c r="AA18" i="12"/>
  <c r="AA17" i="12"/>
  <c r="AA16" i="12"/>
  <c r="AA15" i="12"/>
  <c r="AA14" i="12"/>
  <c r="AA13" i="12"/>
  <c r="AA12" i="12"/>
  <c r="AA11" i="12"/>
  <c r="AA10" i="12"/>
  <c r="AA9" i="12"/>
  <c r="AA8" i="12"/>
  <c r="AA7" i="12"/>
  <c r="AA6" i="12"/>
  <c r="AA5" i="12"/>
  <c r="AA4" i="12"/>
  <c r="AA3" i="12"/>
  <c r="AG70" i="7"/>
  <c r="AG69" i="7"/>
  <c r="AG68" i="7"/>
  <c r="AG67" i="7"/>
  <c r="AG66" i="7"/>
  <c r="AG65" i="7"/>
  <c r="AG64" i="7"/>
  <c r="AG63" i="7"/>
  <c r="AG62" i="7"/>
  <c r="AG61" i="7"/>
  <c r="AG60" i="7"/>
  <c r="AG59" i="7"/>
  <c r="AG58" i="7"/>
  <c r="AG57" i="7"/>
  <c r="AG56" i="7"/>
  <c r="AG55" i="7"/>
  <c r="AG54" i="7"/>
  <c r="AG53" i="7"/>
  <c r="AG52" i="7"/>
  <c r="AG51" i="7"/>
  <c r="AG50" i="7"/>
  <c r="AG49" i="7"/>
  <c r="AG48" i="7"/>
  <c r="AG47" i="7"/>
  <c r="AG46" i="7"/>
  <c r="AG45" i="7"/>
  <c r="AG44" i="7"/>
  <c r="AG43" i="7"/>
  <c r="AG42" i="7"/>
  <c r="AG41" i="7"/>
  <c r="AG40" i="7"/>
  <c r="AG39" i="7"/>
  <c r="AG38" i="7"/>
  <c r="AG37" i="7"/>
  <c r="AG36" i="7"/>
  <c r="AG35" i="7"/>
  <c r="AG34" i="7"/>
  <c r="AG33" i="7"/>
  <c r="AG32" i="7"/>
  <c r="AG31" i="7"/>
  <c r="AG30" i="7"/>
  <c r="AG29" i="7"/>
  <c r="AG28" i="7"/>
  <c r="AG27" i="7"/>
  <c r="AG26" i="7"/>
  <c r="AG25" i="7"/>
  <c r="AG24" i="7"/>
  <c r="AG23" i="7"/>
  <c r="AG22" i="7"/>
  <c r="AG21" i="7"/>
  <c r="AG20" i="7"/>
  <c r="AG19" i="7"/>
  <c r="AG18" i="7"/>
  <c r="AG17" i="7"/>
  <c r="AG16" i="7"/>
  <c r="AG15" i="7"/>
  <c r="AG14" i="7"/>
  <c r="AG13" i="7"/>
  <c r="AG12" i="7"/>
  <c r="AG11" i="7"/>
  <c r="AG10" i="7"/>
  <c r="AG9" i="7"/>
  <c r="AG8" i="7"/>
  <c r="AG7" i="7"/>
  <c r="AG6" i="7"/>
  <c r="AG5" i="7"/>
  <c r="AG4" i="7"/>
  <c r="AG3" i="7"/>
  <c r="AJ88" i="4"/>
  <c r="AJ87" i="4"/>
  <c r="AJ86" i="4"/>
  <c r="AJ85" i="4"/>
  <c r="AJ84" i="4"/>
  <c r="AJ83" i="4"/>
  <c r="AJ82" i="4"/>
  <c r="AJ81" i="4"/>
  <c r="AJ80" i="4"/>
  <c r="AJ79" i="4"/>
  <c r="AJ78" i="4"/>
  <c r="AJ77" i="4"/>
  <c r="AJ76" i="4"/>
  <c r="AJ75" i="4"/>
  <c r="AJ74" i="4"/>
  <c r="AJ73" i="4"/>
  <c r="AJ72" i="4"/>
  <c r="AJ71" i="4"/>
  <c r="AJ70" i="4"/>
  <c r="AJ69" i="4"/>
  <c r="AJ68" i="4"/>
  <c r="AJ67" i="4"/>
  <c r="AJ66" i="4"/>
  <c r="AJ65" i="4"/>
  <c r="AJ64" i="4"/>
  <c r="AJ63" i="4"/>
  <c r="AJ62" i="4"/>
  <c r="AJ61" i="4"/>
  <c r="AJ60" i="4"/>
  <c r="AJ59" i="4"/>
  <c r="AJ58" i="4"/>
  <c r="AJ57" i="4"/>
  <c r="AJ56" i="4"/>
  <c r="AJ55" i="4"/>
  <c r="AJ54" i="4"/>
  <c r="AJ53" i="4"/>
  <c r="AJ52" i="4"/>
  <c r="AJ51" i="4"/>
  <c r="AJ50" i="4"/>
  <c r="AJ49" i="4"/>
  <c r="AJ48" i="4"/>
  <c r="AJ47" i="4"/>
  <c r="AJ46" i="4"/>
  <c r="AJ45" i="4"/>
  <c r="AJ44" i="4"/>
  <c r="AJ43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8" i="4"/>
  <c r="AJ27" i="4"/>
  <c r="AJ26" i="4"/>
  <c r="AJ25" i="4"/>
  <c r="AJ24" i="4"/>
  <c r="AJ23" i="4"/>
  <c r="AJ22" i="4"/>
  <c r="AJ21" i="4"/>
  <c r="AJ20" i="4"/>
  <c r="AJ19" i="4"/>
  <c r="AJ18" i="4"/>
  <c r="AJ17" i="4"/>
  <c r="AJ16" i="4"/>
  <c r="AJ15" i="4"/>
  <c r="AJ14" i="4"/>
  <c r="AJ13" i="4"/>
  <c r="AJ12" i="4"/>
  <c r="AJ11" i="4"/>
  <c r="AJ10" i="4"/>
  <c r="AJ9" i="4"/>
  <c r="AJ8" i="4"/>
  <c r="AJ7" i="4"/>
  <c r="AJ6" i="4"/>
  <c r="AJ5" i="4"/>
  <c r="AJ4" i="4"/>
  <c r="AJ3" i="4"/>
  <c r="BJ596" i="3"/>
  <c r="BJ595" i="3"/>
  <c r="BJ594" i="3"/>
  <c r="BJ593" i="3"/>
  <c r="BJ592" i="3"/>
  <c r="BJ591" i="3"/>
  <c r="BJ590" i="3"/>
  <c r="BJ589" i="3"/>
  <c r="BJ588" i="3"/>
  <c r="BJ587" i="3"/>
  <c r="BJ586" i="3"/>
  <c r="BJ585" i="3"/>
  <c r="BJ584" i="3"/>
  <c r="BJ583" i="3"/>
  <c r="BJ582" i="3"/>
  <c r="BJ581" i="3"/>
  <c r="BJ580" i="3"/>
  <c r="BJ579" i="3"/>
  <c r="BJ578" i="3"/>
  <c r="BJ577" i="3"/>
  <c r="BJ576" i="3"/>
  <c r="BJ575" i="3"/>
  <c r="BJ574" i="3"/>
  <c r="BJ573" i="3"/>
  <c r="BJ572" i="3"/>
  <c r="BJ571" i="3"/>
  <c r="BJ570" i="3"/>
  <c r="BJ569" i="3"/>
  <c r="BJ568" i="3"/>
  <c r="BJ567" i="3"/>
  <c r="BJ566" i="3"/>
  <c r="BJ565" i="3"/>
  <c r="BJ564" i="3"/>
  <c r="BJ563" i="3"/>
  <c r="BJ562" i="3"/>
  <c r="BJ561" i="3"/>
  <c r="BJ560" i="3"/>
  <c r="BJ559" i="3"/>
  <c r="BJ558" i="3"/>
  <c r="BJ557" i="3"/>
  <c r="BJ556" i="3"/>
  <c r="BJ555" i="3"/>
  <c r="BJ554" i="3"/>
  <c r="BJ553" i="3"/>
  <c r="BJ552" i="3"/>
  <c r="BJ551" i="3"/>
  <c r="BJ550" i="3"/>
  <c r="BJ549" i="3"/>
  <c r="BJ548" i="3"/>
  <c r="BJ547" i="3"/>
  <c r="BJ546" i="3"/>
  <c r="BJ545" i="3"/>
  <c r="BJ544" i="3"/>
  <c r="BJ543" i="3"/>
  <c r="BJ542" i="3"/>
  <c r="BJ541" i="3"/>
  <c r="BJ540" i="3"/>
  <c r="BJ539" i="3"/>
  <c r="BJ538" i="3"/>
  <c r="BJ537" i="3"/>
  <c r="BJ536" i="3"/>
  <c r="BJ535" i="3"/>
  <c r="BJ534" i="3"/>
  <c r="BJ533" i="3"/>
  <c r="BJ532" i="3"/>
  <c r="BJ531" i="3"/>
  <c r="BJ530" i="3"/>
  <c r="BJ529" i="3"/>
  <c r="BJ528" i="3"/>
  <c r="BJ527" i="3"/>
  <c r="BJ526" i="3"/>
  <c r="BJ525" i="3"/>
  <c r="BJ524" i="3"/>
  <c r="BJ523" i="3"/>
  <c r="BJ522" i="3"/>
  <c r="BJ521" i="3"/>
  <c r="BJ520" i="3"/>
  <c r="BJ519" i="3"/>
  <c r="BJ518" i="3"/>
  <c r="BJ517" i="3"/>
  <c r="BJ516" i="3"/>
  <c r="BJ515" i="3"/>
  <c r="BJ514" i="3"/>
  <c r="BJ513" i="3"/>
  <c r="BJ512" i="3"/>
  <c r="BJ511" i="3"/>
  <c r="BJ510" i="3"/>
  <c r="BJ509" i="3"/>
  <c r="BJ508" i="3"/>
  <c r="BJ507" i="3"/>
  <c r="BJ506" i="3"/>
  <c r="BJ505" i="3"/>
  <c r="BJ504" i="3"/>
  <c r="BJ503" i="3"/>
  <c r="BJ502" i="3"/>
  <c r="BJ501" i="3"/>
  <c r="BJ500" i="3"/>
  <c r="BJ499" i="3"/>
  <c r="BJ498" i="3"/>
  <c r="BJ497" i="3"/>
  <c r="BJ496" i="3"/>
  <c r="BJ495" i="3"/>
  <c r="BJ494" i="3"/>
  <c r="BJ493" i="3"/>
  <c r="BJ492" i="3"/>
  <c r="BJ491" i="3"/>
  <c r="BJ490" i="3"/>
  <c r="BJ489" i="3"/>
  <c r="BJ488" i="3"/>
  <c r="BJ487" i="3"/>
  <c r="BJ486" i="3"/>
  <c r="BJ485" i="3"/>
  <c r="BJ484" i="3"/>
  <c r="BJ483" i="3"/>
  <c r="BJ482" i="3"/>
  <c r="BJ481" i="3"/>
  <c r="BJ480" i="3"/>
  <c r="BJ479" i="3"/>
  <c r="BJ478" i="3"/>
  <c r="BJ477" i="3"/>
  <c r="BJ476" i="3"/>
  <c r="BJ475" i="3"/>
  <c r="BJ474" i="3"/>
  <c r="BJ473" i="3"/>
  <c r="BJ472" i="3"/>
  <c r="BJ471" i="3"/>
  <c r="BJ470" i="3"/>
  <c r="BJ469" i="3"/>
  <c r="BJ468" i="3"/>
  <c r="BJ467" i="3"/>
  <c r="BJ466" i="3"/>
  <c r="BJ465" i="3"/>
  <c r="BJ464" i="3"/>
  <c r="BJ463" i="3"/>
  <c r="BJ462" i="3"/>
  <c r="BJ461" i="3"/>
  <c r="BJ460" i="3"/>
  <c r="BJ459" i="3"/>
  <c r="BJ458" i="3"/>
  <c r="BJ457" i="3"/>
  <c r="BJ456" i="3"/>
  <c r="BJ455" i="3"/>
  <c r="BJ454" i="3"/>
  <c r="BJ453" i="3"/>
  <c r="BJ452" i="3"/>
  <c r="BJ451" i="3"/>
  <c r="BJ450" i="3"/>
  <c r="BJ449" i="3"/>
  <c r="BJ448" i="3"/>
  <c r="BJ447" i="3"/>
  <c r="BJ446" i="3"/>
  <c r="BJ445" i="3"/>
  <c r="BJ444" i="3"/>
  <c r="BJ443" i="3"/>
  <c r="BJ442" i="3"/>
  <c r="BJ441" i="3"/>
  <c r="BJ440" i="3"/>
  <c r="BJ439" i="3"/>
  <c r="BJ438" i="3"/>
  <c r="BJ437" i="3"/>
  <c r="BJ436" i="3"/>
  <c r="BJ435" i="3"/>
  <c r="BJ434" i="3"/>
  <c r="BJ433" i="3"/>
  <c r="BJ432" i="3"/>
  <c r="BJ431" i="3"/>
  <c r="BJ430" i="3"/>
  <c r="BJ429" i="3"/>
  <c r="BJ428" i="3"/>
  <c r="BJ427" i="3"/>
  <c r="BJ426" i="3"/>
  <c r="BJ425" i="3"/>
  <c r="BJ424" i="3"/>
  <c r="BJ423" i="3"/>
  <c r="BJ422" i="3"/>
  <c r="BJ421" i="3"/>
  <c r="BJ420" i="3"/>
  <c r="BJ419" i="3"/>
  <c r="BJ418" i="3"/>
  <c r="BJ417" i="3"/>
  <c r="BJ416" i="3"/>
  <c r="BJ415" i="3"/>
  <c r="BJ414" i="3"/>
  <c r="BJ413" i="3"/>
  <c r="BJ412" i="3"/>
  <c r="BJ411" i="3"/>
  <c r="BJ410" i="3"/>
  <c r="BJ409" i="3"/>
  <c r="BJ408" i="3"/>
  <c r="BJ407" i="3"/>
  <c r="BJ406" i="3"/>
  <c r="BJ405" i="3"/>
  <c r="BJ404" i="3"/>
  <c r="BJ403" i="3"/>
  <c r="BJ402" i="3"/>
  <c r="BJ401" i="3"/>
  <c r="BJ400" i="3"/>
  <c r="BJ399" i="3"/>
  <c r="BJ398" i="3"/>
  <c r="BJ397" i="3"/>
  <c r="BJ396" i="3"/>
  <c r="BJ395" i="3"/>
  <c r="BJ394" i="3"/>
  <c r="BJ393" i="3"/>
  <c r="BJ392" i="3"/>
  <c r="BJ391" i="3"/>
  <c r="BJ390" i="3"/>
  <c r="BJ389" i="3"/>
  <c r="BJ388" i="3"/>
  <c r="BJ387" i="3"/>
  <c r="BJ386" i="3"/>
  <c r="BJ385" i="3"/>
  <c r="BJ384" i="3"/>
  <c r="BJ383" i="3"/>
  <c r="BJ382" i="3"/>
  <c r="BJ381" i="3"/>
  <c r="BJ380" i="3"/>
  <c r="BJ379" i="3"/>
  <c r="BJ378" i="3"/>
  <c r="BJ377" i="3"/>
  <c r="BJ376" i="3"/>
  <c r="BJ375" i="3"/>
  <c r="BJ374" i="3"/>
  <c r="BJ373" i="3"/>
  <c r="BJ372" i="3"/>
  <c r="BJ371" i="3"/>
  <c r="BJ370" i="3"/>
  <c r="BJ369" i="3"/>
  <c r="BJ368" i="3"/>
  <c r="BJ367" i="3"/>
  <c r="BJ366" i="3"/>
  <c r="BJ365" i="3"/>
  <c r="BJ364" i="3"/>
  <c r="BJ363" i="3"/>
  <c r="BJ362" i="3"/>
  <c r="BJ361" i="3"/>
  <c r="BJ360" i="3"/>
  <c r="BJ359" i="3"/>
  <c r="BJ358" i="3"/>
  <c r="BJ357" i="3"/>
  <c r="BJ356" i="3"/>
  <c r="BJ355" i="3"/>
  <c r="BJ354" i="3"/>
  <c r="BJ353" i="3"/>
  <c r="BJ352" i="3"/>
  <c r="BJ351" i="3"/>
  <c r="BJ350" i="3"/>
  <c r="BJ349" i="3"/>
  <c r="BJ348" i="3"/>
  <c r="BJ347" i="3"/>
  <c r="BJ346" i="3"/>
  <c r="BJ345" i="3"/>
  <c r="BJ344" i="3"/>
  <c r="BJ343" i="3"/>
  <c r="BJ342" i="3"/>
  <c r="BJ341" i="3"/>
  <c r="BJ340" i="3"/>
  <c r="BJ339" i="3"/>
  <c r="BJ338" i="3"/>
  <c r="BJ337" i="3"/>
  <c r="BJ336" i="3"/>
  <c r="BJ335" i="3"/>
  <c r="BJ334" i="3"/>
  <c r="BJ333" i="3"/>
  <c r="BJ332" i="3"/>
  <c r="BJ331" i="3"/>
  <c r="BJ330" i="3"/>
  <c r="BJ329" i="3"/>
  <c r="BJ328" i="3"/>
  <c r="BJ327" i="3"/>
  <c r="BJ326" i="3"/>
  <c r="BJ325" i="3"/>
  <c r="BJ324" i="3"/>
  <c r="BJ323" i="3"/>
  <c r="BJ322" i="3"/>
  <c r="BJ321" i="3"/>
  <c r="BJ320" i="3"/>
  <c r="BJ319" i="3"/>
  <c r="BJ318" i="3"/>
  <c r="BJ317" i="3"/>
  <c r="BJ316" i="3"/>
  <c r="BJ315" i="3"/>
  <c r="BJ314" i="3"/>
  <c r="BJ313" i="3"/>
  <c r="BJ312" i="3"/>
  <c r="BJ311" i="3"/>
  <c r="BJ310" i="3"/>
  <c r="BJ309" i="3"/>
  <c r="BJ308" i="3"/>
  <c r="BJ307" i="3"/>
  <c r="BJ306" i="3"/>
  <c r="BJ305" i="3"/>
  <c r="BJ304" i="3"/>
  <c r="BJ303" i="3"/>
  <c r="BJ302" i="3"/>
  <c r="BJ301" i="3"/>
  <c r="BJ300" i="3"/>
  <c r="BJ299" i="3"/>
  <c r="BJ298" i="3"/>
  <c r="BJ297" i="3"/>
  <c r="BJ296" i="3"/>
  <c r="BJ295" i="3"/>
  <c r="BJ294" i="3"/>
  <c r="BJ293" i="3"/>
  <c r="BJ292" i="3"/>
  <c r="BJ291" i="3"/>
  <c r="BJ290" i="3"/>
  <c r="BJ289" i="3"/>
  <c r="BJ288" i="3"/>
  <c r="BJ287" i="3"/>
  <c r="BJ286" i="3"/>
  <c r="BJ285" i="3"/>
  <c r="BJ284" i="3"/>
  <c r="BJ283" i="3"/>
  <c r="BJ282" i="3"/>
  <c r="BJ281" i="3"/>
  <c r="BJ280" i="3"/>
  <c r="BJ279" i="3"/>
  <c r="BJ278" i="3"/>
  <c r="BJ277" i="3"/>
  <c r="BJ276" i="3"/>
  <c r="BJ275" i="3"/>
  <c r="BJ274" i="3"/>
  <c r="BJ273" i="3"/>
  <c r="BJ272" i="3"/>
  <c r="BJ271" i="3"/>
  <c r="BJ270" i="3"/>
  <c r="BJ269" i="3"/>
  <c r="BJ268" i="3"/>
  <c r="BJ267" i="3"/>
  <c r="BJ266" i="3"/>
  <c r="BJ265" i="3"/>
  <c r="BJ264" i="3"/>
  <c r="BJ263" i="3"/>
  <c r="BJ262" i="3"/>
  <c r="BJ261" i="3"/>
  <c r="BJ260" i="3"/>
  <c r="BJ259" i="3"/>
  <c r="BJ258" i="3"/>
  <c r="BJ257" i="3"/>
  <c r="BJ256" i="3"/>
  <c r="BJ255" i="3"/>
  <c r="BJ254" i="3"/>
  <c r="BJ253" i="3"/>
  <c r="BJ252" i="3"/>
  <c r="BJ251" i="3"/>
  <c r="BJ250" i="3"/>
  <c r="BJ249" i="3"/>
  <c r="BJ248" i="3"/>
  <c r="BJ247" i="3"/>
  <c r="BJ246" i="3"/>
  <c r="BJ245" i="3"/>
  <c r="BJ244" i="3"/>
  <c r="BJ243" i="3"/>
  <c r="BJ242" i="3"/>
  <c r="BJ241" i="3"/>
  <c r="BJ240" i="3"/>
  <c r="BJ239" i="3"/>
  <c r="BJ238" i="3"/>
  <c r="BJ237" i="3"/>
  <c r="BJ236" i="3"/>
  <c r="BJ235" i="3"/>
  <c r="BJ234" i="3"/>
  <c r="BJ233" i="3"/>
  <c r="BJ232" i="3"/>
  <c r="BJ231" i="3"/>
  <c r="BJ230" i="3"/>
  <c r="BJ229" i="3"/>
  <c r="BJ228" i="3"/>
  <c r="BJ227" i="3"/>
  <c r="BJ226" i="3"/>
  <c r="BJ225" i="3"/>
  <c r="BJ224" i="3"/>
  <c r="BJ223" i="3"/>
  <c r="BJ222" i="3"/>
  <c r="BJ221" i="3"/>
  <c r="BJ220" i="3"/>
  <c r="BJ219" i="3"/>
  <c r="BJ218" i="3"/>
  <c r="BJ217" i="3"/>
  <c r="BJ216" i="3"/>
  <c r="BJ215" i="3"/>
  <c r="BJ214" i="3"/>
  <c r="BJ213" i="3"/>
  <c r="BJ212" i="3"/>
  <c r="BJ211" i="3"/>
  <c r="BJ210" i="3"/>
  <c r="BJ209" i="3"/>
  <c r="BJ208" i="3"/>
  <c r="BJ207" i="3"/>
  <c r="BJ206" i="3"/>
  <c r="BJ205" i="3"/>
  <c r="BJ204" i="3"/>
  <c r="BJ203" i="3"/>
  <c r="BJ202" i="3"/>
  <c r="BJ201" i="3"/>
  <c r="BJ200" i="3"/>
  <c r="BJ199" i="3"/>
  <c r="BJ198" i="3"/>
  <c r="BJ197" i="3"/>
  <c r="BJ196" i="3"/>
  <c r="BJ195" i="3"/>
  <c r="BJ194" i="3"/>
  <c r="BJ193" i="3"/>
  <c r="BJ192" i="3"/>
  <c r="BJ191" i="3"/>
  <c r="BJ190" i="3"/>
  <c r="BJ189" i="3"/>
  <c r="BJ188" i="3"/>
  <c r="BJ187" i="3"/>
  <c r="BJ186" i="3"/>
  <c r="BJ185" i="3"/>
  <c r="BJ184" i="3"/>
  <c r="BJ183" i="3"/>
  <c r="BJ182" i="3"/>
  <c r="BJ181" i="3"/>
  <c r="BJ180" i="3"/>
  <c r="BJ179" i="3"/>
  <c r="BJ178" i="3"/>
  <c r="BJ177" i="3"/>
  <c r="BJ176" i="3"/>
  <c r="BJ175" i="3"/>
  <c r="BJ174" i="3"/>
  <c r="BJ173" i="3"/>
  <c r="BJ172" i="3"/>
  <c r="BJ171" i="3"/>
  <c r="BJ170" i="3"/>
  <c r="BJ169" i="3"/>
  <c r="BJ168" i="3"/>
  <c r="BJ167" i="3"/>
  <c r="BJ166" i="3"/>
  <c r="BJ165" i="3"/>
  <c r="BJ164" i="3"/>
  <c r="BJ163" i="3"/>
  <c r="BJ162" i="3"/>
  <c r="BJ161" i="3"/>
  <c r="BJ160" i="3"/>
  <c r="BJ159" i="3"/>
  <c r="BJ158" i="3"/>
  <c r="BJ157" i="3"/>
  <c r="BJ156" i="3"/>
  <c r="BJ155" i="3"/>
  <c r="BJ154" i="3"/>
  <c r="BJ153" i="3"/>
  <c r="BJ152" i="3"/>
  <c r="BJ151" i="3"/>
  <c r="BJ150" i="3"/>
  <c r="BJ149" i="3"/>
  <c r="BJ148" i="3"/>
  <c r="BJ147" i="3"/>
  <c r="BJ146" i="3"/>
  <c r="BJ145" i="3"/>
  <c r="BJ144" i="3"/>
  <c r="BJ143" i="3"/>
  <c r="BJ142" i="3"/>
  <c r="BJ141" i="3"/>
  <c r="BJ140" i="3"/>
  <c r="BJ139" i="3"/>
  <c r="BJ138" i="3"/>
  <c r="BJ137" i="3"/>
  <c r="BJ136" i="3"/>
  <c r="BJ135" i="3"/>
  <c r="BJ134" i="3"/>
  <c r="BJ133" i="3"/>
  <c r="BJ132" i="3"/>
  <c r="BJ131" i="3"/>
  <c r="BJ130" i="3"/>
  <c r="BJ129" i="3"/>
  <c r="BJ128" i="3"/>
  <c r="BJ127" i="3"/>
  <c r="BJ126" i="3"/>
  <c r="BJ125" i="3"/>
  <c r="BJ124" i="3"/>
  <c r="BJ123" i="3"/>
  <c r="BJ122" i="3"/>
  <c r="BJ121" i="3"/>
  <c r="BJ120" i="3"/>
  <c r="BJ119" i="3"/>
  <c r="BJ118" i="3"/>
  <c r="BJ117" i="3"/>
  <c r="BJ116" i="3"/>
  <c r="BJ115" i="3"/>
  <c r="BJ114" i="3"/>
  <c r="BJ113" i="3"/>
  <c r="BJ112" i="3"/>
  <c r="BJ111" i="3"/>
  <c r="BJ110" i="3"/>
  <c r="BJ109" i="3"/>
  <c r="BJ108" i="3"/>
  <c r="BJ107" i="3"/>
  <c r="BJ106" i="3"/>
  <c r="BJ105" i="3"/>
  <c r="BJ104" i="3"/>
  <c r="BJ103" i="3"/>
  <c r="BJ102" i="3"/>
  <c r="BJ101" i="3"/>
  <c r="BJ100" i="3"/>
  <c r="BJ99" i="3"/>
  <c r="BJ98" i="3"/>
  <c r="BJ97" i="3"/>
  <c r="BJ96" i="3"/>
  <c r="BJ95" i="3"/>
  <c r="BJ94" i="3"/>
  <c r="BJ93" i="3"/>
  <c r="BJ92" i="3"/>
  <c r="BJ91" i="3"/>
  <c r="BJ90" i="3"/>
  <c r="BJ89" i="3"/>
  <c r="BJ88" i="3"/>
  <c r="BJ87" i="3"/>
  <c r="BJ86" i="3"/>
  <c r="BJ85" i="3"/>
  <c r="BJ84" i="3"/>
  <c r="BJ83" i="3"/>
  <c r="BJ82" i="3"/>
  <c r="BJ81" i="3"/>
  <c r="BJ80" i="3"/>
  <c r="BJ79" i="3"/>
  <c r="BJ78" i="3"/>
  <c r="BJ77" i="3"/>
  <c r="BJ76" i="3"/>
  <c r="BJ75" i="3"/>
  <c r="BJ74" i="3"/>
  <c r="BJ73" i="3"/>
  <c r="BJ72" i="3"/>
  <c r="BJ71" i="3"/>
  <c r="BJ70" i="3"/>
  <c r="BJ69" i="3"/>
  <c r="BJ68" i="3"/>
  <c r="BJ67" i="3"/>
  <c r="BJ66" i="3"/>
  <c r="BJ65" i="3"/>
  <c r="BJ64" i="3"/>
  <c r="BJ63" i="3"/>
  <c r="BJ62" i="3"/>
  <c r="BJ61" i="3"/>
  <c r="BJ60" i="3"/>
  <c r="BJ59" i="3"/>
  <c r="BJ58" i="3"/>
  <c r="BJ57" i="3"/>
  <c r="BJ56" i="3"/>
  <c r="BJ55" i="3"/>
  <c r="BJ54" i="3"/>
  <c r="BJ53" i="3"/>
  <c r="BJ52" i="3"/>
  <c r="BJ51" i="3"/>
  <c r="BJ50" i="3"/>
  <c r="BJ49" i="3"/>
  <c r="BJ48" i="3"/>
  <c r="BJ47" i="3"/>
  <c r="BJ46" i="3"/>
  <c r="BJ45" i="3"/>
  <c r="BJ44" i="3"/>
  <c r="BJ43" i="3"/>
  <c r="BJ42" i="3"/>
  <c r="BJ41" i="3"/>
  <c r="BJ40" i="3"/>
  <c r="BJ39" i="3"/>
  <c r="BJ38" i="3"/>
  <c r="BJ37" i="3"/>
  <c r="BJ36" i="3"/>
  <c r="BJ35" i="3"/>
  <c r="BJ34" i="3"/>
  <c r="BJ33" i="3"/>
  <c r="BJ32" i="3"/>
  <c r="BJ31" i="3"/>
  <c r="BJ30" i="3"/>
  <c r="BJ29" i="3"/>
  <c r="BJ28" i="3"/>
  <c r="BJ27" i="3"/>
  <c r="BJ26" i="3"/>
  <c r="BJ25" i="3"/>
  <c r="BJ24" i="3"/>
  <c r="BJ23" i="3"/>
  <c r="BJ22" i="3"/>
  <c r="BJ21" i="3"/>
  <c r="BJ20" i="3"/>
  <c r="BJ19" i="3"/>
  <c r="BJ18" i="3"/>
  <c r="BJ17" i="3"/>
  <c r="BJ16" i="3"/>
  <c r="BJ15" i="3"/>
  <c r="BJ14" i="3"/>
  <c r="BJ13" i="3"/>
  <c r="BJ12" i="3"/>
  <c r="BJ11" i="3"/>
  <c r="BJ10" i="3"/>
  <c r="BJ9" i="3"/>
  <c r="BJ8" i="3"/>
  <c r="BJ7" i="3"/>
  <c r="BJ6" i="3"/>
  <c r="BJ5" i="3"/>
  <c r="BJ4" i="3"/>
  <c r="BJ3" i="3"/>
  <c r="BH67" i="2"/>
  <c r="BH66" i="2"/>
  <c r="BH65" i="2"/>
  <c r="BH64" i="2"/>
  <c r="BH63" i="2"/>
  <c r="BH62" i="2"/>
  <c r="BH61" i="2"/>
  <c r="BH60" i="2"/>
  <c r="BH59" i="2"/>
  <c r="BH58" i="2"/>
  <c r="BH57" i="2"/>
  <c r="BH56" i="2"/>
  <c r="BH55" i="2"/>
  <c r="BH54" i="2"/>
  <c r="BH53" i="2"/>
  <c r="BH52" i="2"/>
  <c r="BH51" i="2"/>
  <c r="BH50" i="2"/>
  <c r="BH49" i="2"/>
  <c r="BH48" i="2"/>
  <c r="BH47" i="2"/>
  <c r="BH46" i="2"/>
  <c r="BH45" i="2"/>
  <c r="BH44" i="2"/>
  <c r="BH43" i="2"/>
  <c r="BH42" i="2"/>
  <c r="BH41" i="2"/>
  <c r="BH40" i="2"/>
  <c r="BH39" i="2"/>
  <c r="BH38" i="2"/>
  <c r="BH37" i="2"/>
  <c r="BH36" i="2"/>
  <c r="BH35" i="2"/>
  <c r="BH34" i="2"/>
  <c r="BH33" i="2"/>
  <c r="BH32" i="2"/>
  <c r="BH31" i="2"/>
  <c r="BH30" i="2"/>
  <c r="BH29" i="2"/>
  <c r="BH28" i="2"/>
  <c r="BH27" i="2"/>
  <c r="BH26" i="2"/>
  <c r="BH25" i="2"/>
  <c r="BH24" i="2"/>
  <c r="BH23" i="2"/>
  <c r="BH22" i="2"/>
  <c r="BH21" i="2"/>
  <c r="BH20" i="2"/>
  <c r="BH19" i="2"/>
  <c r="BH18" i="2"/>
  <c r="BH17" i="2"/>
  <c r="BH16" i="2"/>
  <c r="BH15" i="2"/>
  <c r="BH14" i="2"/>
  <c r="BH13" i="2"/>
  <c r="BH12" i="2"/>
  <c r="BH11" i="2"/>
  <c r="BH10" i="2"/>
  <c r="BH9" i="2"/>
  <c r="BH8" i="2"/>
  <c r="BH7" i="2"/>
  <c r="BH6" i="2"/>
  <c r="BH5" i="2"/>
  <c r="BH4" i="2"/>
  <c r="BH3" i="2"/>
  <c r="AA7" i="15" l="1"/>
  <c r="O8" i="13"/>
  <c r="O6" i="13" s="1"/>
  <c r="AG75" i="7"/>
  <c r="AG19" i="10"/>
  <c r="O5" i="13"/>
  <c r="AA9" i="16"/>
  <c r="AA9" i="17"/>
  <c r="AA78" i="14"/>
  <c r="AA19" i="18"/>
  <c r="AJ109" i="4"/>
  <c r="AA566" i="12"/>
  <c r="BJ1128" i="3"/>
  <c r="BH73" i="2"/>
  <c r="AT972" i="5"/>
  <c r="AT973" i="5"/>
  <c r="AT974" i="5"/>
  <c r="AT975" i="5"/>
  <c r="AT976" i="5"/>
  <c r="AT977" i="5"/>
  <c r="AT978" i="5"/>
  <c r="AT979" i="5"/>
  <c r="AT980" i="5"/>
  <c r="AT981" i="5"/>
  <c r="AT982" i="5"/>
  <c r="AT983" i="5"/>
  <c r="AT984" i="5"/>
  <c r="AT985" i="5"/>
  <c r="AT986" i="5"/>
  <c r="AT987" i="5"/>
  <c r="AT988" i="5"/>
  <c r="AT989" i="5"/>
  <c r="AT990" i="5"/>
  <c r="AT991" i="5"/>
  <c r="AT992" i="5"/>
  <c r="AT993" i="5"/>
  <c r="AT994" i="5"/>
  <c r="AT995" i="5"/>
  <c r="AT996" i="5"/>
  <c r="AT997" i="5"/>
  <c r="AT998" i="5"/>
  <c r="AT999" i="5"/>
  <c r="AT1000" i="5"/>
  <c r="AT1001" i="5"/>
  <c r="AT1002" i="5"/>
  <c r="AT1003" i="5"/>
  <c r="AT1004" i="5"/>
  <c r="AT1005" i="5"/>
  <c r="AT1006" i="5"/>
  <c r="AT1007" i="5"/>
  <c r="AT1008" i="5"/>
  <c r="AT1009" i="5"/>
  <c r="AT1010" i="5"/>
  <c r="AT1011" i="5"/>
  <c r="AT1012" i="5"/>
  <c r="AT1013" i="5"/>
  <c r="AT1014" i="5"/>
  <c r="AT1015" i="5"/>
  <c r="AT1016" i="5"/>
  <c r="AT1017" i="5"/>
  <c r="AT1018" i="5"/>
  <c r="AT1019" i="5"/>
  <c r="AT1020" i="5"/>
  <c r="AT1021" i="5"/>
  <c r="AT1022" i="5"/>
  <c r="AT1023" i="5"/>
  <c r="AT1024" i="5"/>
  <c r="AT1025" i="5"/>
  <c r="AT1026" i="5"/>
  <c r="AT1027" i="5"/>
  <c r="AT1028" i="5"/>
  <c r="AT1029" i="5"/>
  <c r="AT1030" i="5"/>
  <c r="AT1031" i="5"/>
  <c r="AT1032" i="5"/>
  <c r="AT1033" i="5"/>
  <c r="AT1034" i="5"/>
  <c r="AT1035" i="5"/>
  <c r="AT1036" i="5"/>
  <c r="AT1037" i="5"/>
  <c r="AT1038" i="5"/>
  <c r="AT1039" i="5"/>
  <c r="AT1040" i="5"/>
  <c r="AT1041" i="5"/>
  <c r="AT1042" i="5"/>
  <c r="AT1043" i="5"/>
  <c r="AT1044" i="5"/>
  <c r="AT1045" i="5"/>
  <c r="AT1046" i="5"/>
  <c r="AT1047" i="5"/>
  <c r="AT1048" i="5"/>
  <c r="AT1049" i="5"/>
  <c r="AT1050" i="5"/>
  <c r="AT1051" i="5"/>
  <c r="AT1052" i="5"/>
  <c r="AT1053" i="5"/>
  <c r="AT1054" i="5"/>
  <c r="AT1055" i="5"/>
  <c r="AT1056" i="5"/>
  <c r="AT1057" i="5"/>
  <c r="AT1058" i="5"/>
  <c r="AT1059" i="5"/>
  <c r="AT1060" i="5"/>
  <c r="AT1061" i="5"/>
  <c r="AT1062" i="5"/>
  <c r="AT1063" i="5"/>
  <c r="AT1064" i="5"/>
  <c r="AT1065" i="5"/>
  <c r="AT1066" i="5"/>
  <c r="AT1067" i="5"/>
  <c r="AT1068" i="5"/>
  <c r="AT1069" i="5"/>
  <c r="AT1070" i="5"/>
  <c r="AT1071" i="5"/>
  <c r="AT1072" i="5"/>
  <c r="AT1073" i="5"/>
  <c r="AT1074" i="5"/>
  <c r="AT1075" i="5"/>
  <c r="AT1076" i="5"/>
  <c r="AT1145" i="5"/>
  <c r="BF1128" i="3" l="1"/>
  <c r="BE1128" i="3"/>
  <c r="BG481" i="3"/>
  <c r="BG482" i="3"/>
  <c r="BG483" i="3"/>
  <c r="BG484" i="3"/>
  <c r="BG485" i="3"/>
  <c r="BG486" i="3"/>
  <c r="BG487" i="3"/>
  <c r="BG488" i="3"/>
  <c r="BG489" i="3"/>
  <c r="BG490" i="3"/>
  <c r="BG491" i="3"/>
  <c r="BG492" i="3"/>
  <c r="BG493" i="3"/>
  <c r="BG494" i="3"/>
  <c r="BG495" i="3"/>
  <c r="BG496" i="3"/>
  <c r="BG497" i="3"/>
  <c r="BG498" i="3"/>
  <c r="BG499" i="3"/>
  <c r="BG500" i="3"/>
  <c r="BG501" i="3"/>
  <c r="BG502" i="3"/>
  <c r="BG503" i="3"/>
  <c r="BG504" i="3"/>
  <c r="BG505" i="3"/>
  <c r="BG506" i="3"/>
  <c r="BG507" i="3"/>
  <c r="BG508" i="3"/>
  <c r="BG509" i="3"/>
  <c r="BG510" i="3"/>
  <c r="BG511" i="3"/>
  <c r="BG512" i="3"/>
  <c r="BG513" i="3"/>
  <c r="BG514" i="3"/>
  <c r="BG515" i="3"/>
  <c r="BG516" i="3"/>
  <c r="BG517" i="3"/>
  <c r="BG518" i="3"/>
  <c r="BG519" i="3"/>
  <c r="BG520" i="3"/>
  <c r="BG521" i="3"/>
  <c r="BG522" i="3"/>
  <c r="BG523" i="3"/>
  <c r="BG524" i="3"/>
  <c r="BG525" i="3"/>
  <c r="BG526" i="3"/>
  <c r="BG527" i="3"/>
  <c r="BG528" i="3"/>
  <c r="BG529" i="3"/>
  <c r="BG530" i="3"/>
  <c r="BG531" i="3"/>
  <c r="BG532" i="3"/>
  <c r="BG533" i="3"/>
  <c r="BG534" i="3"/>
  <c r="BG535" i="3"/>
  <c r="BG536" i="3"/>
  <c r="BG537" i="3"/>
  <c r="BG538" i="3"/>
  <c r="BG539" i="3"/>
  <c r="BG540" i="3"/>
  <c r="BG541" i="3"/>
  <c r="BG542" i="3"/>
  <c r="BG543" i="3"/>
  <c r="BG544" i="3"/>
  <c r="BG545" i="3"/>
  <c r="BG546" i="3"/>
  <c r="BG547" i="3"/>
  <c r="BG548" i="3"/>
  <c r="BG549" i="3"/>
  <c r="BG550" i="3"/>
  <c r="BG551" i="3"/>
  <c r="BG552" i="3"/>
  <c r="BG553" i="3"/>
  <c r="BG554" i="3"/>
  <c r="BG555" i="3"/>
  <c r="BG556" i="3"/>
  <c r="BG557" i="3"/>
  <c r="BG558" i="3"/>
  <c r="BG559" i="3"/>
  <c r="BG560" i="3"/>
  <c r="BG561" i="3"/>
  <c r="BG562" i="3"/>
  <c r="BG563" i="3"/>
  <c r="BG564" i="3"/>
  <c r="BG565" i="3"/>
  <c r="BG566" i="3"/>
  <c r="BG567" i="3"/>
  <c r="BG568" i="3"/>
  <c r="BG569" i="3"/>
  <c r="BG570" i="3"/>
  <c r="BG571" i="3"/>
  <c r="BG572" i="3"/>
  <c r="BG573" i="3"/>
  <c r="BG574" i="3"/>
  <c r="BG575" i="3"/>
  <c r="BG576" i="3"/>
  <c r="BG577" i="3"/>
  <c r="BG578" i="3"/>
  <c r="BG579" i="3"/>
  <c r="BG580" i="3"/>
  <c r="BG581" i="3"/>
  <c r="BG582" i="3"/>
  <c r="BG583" i="3"/>
  <c r="BG584" i="3"/>
  <c r="BG585" i="3"/>
  <c r="BG586" i="3"/>
  <c r="BG587" i="3"/>
  <c r="BG588" i="3"/>
  <c r="BG589" i="3"/>
  <c r="BG590" i="3"/>
  <c r="BG591" i="3"/>
  <c r="BG592" i="3"/>
  <c r="BG593" i="3"/>
  <c r="BG594" i="3"/>
  <c r="BG595" i="3"/>
  <c r="BG596" i="3"/>
  <c r="BG480" i="3"/>
  <c r="BG479" i="3"/>
  <c r="BG478" i="3"/>
  <c r="BG477" i="3"/>
  <c r="BG476" i="3"/>
  <c r="BG475" i="3"/>
  <c r="BG474" i="3"/>
  <c r="BG473" i="3"/>
  <c r="BG472" i="3"/>
  <c r="BG471" i="3"/>
  <c r="BG470" i="3"/>
  <c r="BG469" i="3"/>
  <c r="BG468" i="3"/>
  <c r="BG467" i="3"/>
  <c r="BG466" i="3"/>
  <c r="BG465" i="3"/>
  <c r="BG464" i="3"/>
  <c r="BG463" i="3"/>
  <c r="BG462" i="3"/>
  <c r="BG461" i="3"/>
  <c r="BG460" i="3"/>
  <c r="BG459" i="3"/>
  <c r="BG458" i="3"/>
  <c r="BG457" i="3"/>
  <c r="BG456" i="3"/>
  <c r="BG455" i="3"/>
  <c r="BG454" i="3"/>
  <c r="BG453" i="3"/>
  <c r="BG452" i="3"/>
  <c r="BG451" i="3"/>
  <c r="BG450" i="3"/>
  <c r="BG449" i="3"/>
  <c r="BG448" i="3"/>
  <c r="BG447" i="3"/>
  <c r="BG446" i="3"/>
  <c r="BG445" i="3"/>
  <c r="BG444" i="3"/>
  <c r="BG443" i="3"/>
  <c r="BG442" i="3"/>
  <c r="BG441" i="3"/>
  <c r="BG440" i="3"/>
  <c r="BG439" i="3"/>
  <c r="BG438" i="3"/>
  <c r="BG437" i="3"/>
  <c r="BG436" i="3"/>
  <c r="BG435" i="3"/>
  <c r="BG434" i="3"/>
  <c r="BG433" i="3"/>
  <c r="BG432" i="3"/>
  <c r="BG431" i="3"/>
  <c r="BG430" i="3"/>
  <c r="BG429" i="3"/>
  <c r="BG428" i="3"/>
  <c r="BG427" i="3"/>
  <c r="BG426" i="3"/>
  <c r="BG425" i="3"/>
  <c r="BG424" i="3"/>
  <c r="BG423" i="3"/>
  <c r="BG422" i="3"/>
  <c r="BG421" i="3"/>
  <c r="BG420" i="3"/>
  <c r="BG419" i="3"/>
  <c r="BG418" i="3"/>
  <c r="BG417" i="3"/>
  <c r="BG416" i="3"/>
  <c r="BG415" i="3"/>
  <c r="BG414" i="3"/>
  <c r="BG413" i="3"/>
  <c r="BG412" i="3"/>
  <c r="BG411" i="3"/>
  <c r="BG410" i="3"/>
  <c r="BG409" i="3"/>
  <c r="BG408" i="3"/>
  <c r="BG407" i="3"/>
  <c r="BG406" i="3"/>
  <c r="BG405" i="3"/>
  <c r="BG404" i="3"/>
  <c r="BG403" i="3"/>
  <c r="BG402" i="3"/>
  <c r="BG401" i="3"/>
  <c r="BG400" i="3"/>
  <c r="BG399" i="3"/>
  <c r="BG398" i="3"/>
  <c r="BG397" i="3"/>
  <c r="BG396" i="3"/>
  <c r="BG395" i="3"/>
  <c r="BG394" i="3"/>
  <c r="BG393" i="3"/>
  <c r="BG392" i="3"/>
  <c r="BG391" i="3"/>
  <c r="BG390" i="3"/>
  <c r="BG389" i="3"/>
  <c r="BG388" i="3"/>
  <c r="BG387" i="3"/>
  <c r="BG386" i="3"/>
  <c r="BG385" i="3"/>
  <c r="BG384" i="3"/>
  <c r="BG383" i="3"/>
  <c r="BG382" i="3"/>
  <c r="BG381" i="3"/>
  <c r="BG380" i="3"/>
  <c r="BG379" i="3"/>
  <c r="BG378" i="3"/>
  <c r="BG377" i="3"/>
  <c r="BG376" i="3"/>
  <c r="BG375" i="3"/>
  <c r="BG374" i="3"/>
  <c r="BG373" i="3"/>
  <c r="BG372" i="3"/>
  <c r="BG371" i="3"/>
  <c r="BG370" i="3"/>
  <c r="BG369" i="3"/>
  <c r="BG368" i="3"/>
  <c r="BG367" i="3"/>
  <c r="BG366" i="3"/>
  <c r="BG365" i="3"/>
  <c r="BG364" i="3"/>
  <c r="BG363" i="3"/>
  <c r="BG362" i="3"/>
  <c r="BG361" i="3"/>
  <c r="BG360" i="3"/>
  <c r="BG359" i="3"/>
  <c r="BG358" i="3"/>
  <c r="BG357" i="3"/>
  <c r="BG356" i="3"/>
  <c r="BG355" i="3"/>
  <c r="BG354" i="3"/>
  <c r="BG353" i="3"/>
  <c r="BG352" i="3"/>
  <c r="BG351" i="3"/>
  <c r="BG350" i="3"/>
  <c r="BG349" i="3"/>
  <c r="BG348" i="3"/>
  <c r="BG347" i="3"/>
  <c r="BG346" i="3"/>
  <c r="BG345" i="3"/>
  <c r="BG344" i="3"/>
  <c r="BG343" i="3"/>
  <c r="BG342" i="3"/>
  <c r="BG341" i="3"/>
  <c r="BG340" i="3"/>
  <c r="BG339" i="3"/>
  <c r="BG338" i="3"/>
  <c r="BG337" i="3"/>
  <c r="BG336" i="3"/>
  <c r="BG335" i="3"/>
  <c r="BG334" i="3"/>
  <c r="BG333" i="3"/>
  <c r="BG332" i="3"/>
  <c r="BG331" i="3"/>
  <c r="BG330" i="3"/>
  <c r="BG329" i="3"/>
  <c r="BG328" i="3"/>
  <c r="BG327" i="3"/>
  <c r="BG326" i="3"/>
  <c r="BG325" i="3"/>
  <c r="BG324" i="3"/>
  <c r="BG323" i="3"/>
  <c r="BG322" i="3"/>
  <c r="BG321" i="3"/>
  <c r="BG320" i="3"/>
  <c r="BG319" i="3"/>
  <c r="BG318" i="3"/>
  <c r="BG317" i="3"/>
  <c r="BG316" i="3"/>
  <c r="BG315" i="3"/>
  <c r="BG314" i="3"/>
  <c r="BG313" i="3"/>
  <c r="BG312" i="3"/>
  <c r="BG311" i="3"/>
  <c r="BG310" i="3"/>
  <c r="BG309" i="3"/>
  <c r="BG308" i="3"/>
  <c r="BG307" i="3"/>
  <c r="BG306" i="3"/>
  <c r="BG305" i="3"/>
  <c r="BG304" i="3"/>
  <c r="BG303" i="3"/>
  <c r="BG302" i="3"/>
  <c r="BG301" i="3"/>
  <c r="BG300" i="3"/>
  <c r="BG299" i="3"/>
  <c r="BG298" i="3"/>
  <c r="BG297" i="3"/>
  <c r="BG296" i="3"/>
  <c r="BG295" i="3"/>
  <c r="BG294" i="3"/>
  <c r="BG293" i="3"/>
  <c r="BG292" i="3"/>
  <c r="BG291" i="3"/>
  <c r="BG290" i="3"/>
  <c r="BG289" i="3"/>
  <c r="BG288" i="3"/>
  <c r="BG287" i="3"/>
  <c r="BG286" i="3"/>
  <c r="BG285" i="3"/>
  <c r="BG284" i="3"/>
  <c r="BG283" i="3"/>
  <c r="BG282" i="3"/>
  <c r="BG281" i="3"/>
  <c r="BG280" i="3"/>
  <c r="BG279" i="3"/>
  <c r="BG278" i="3"/>
  <c r="BG277" i="3"/>
  <c r="BG276" i="3"/>
  <c r="BG275" i="3"/>
  <c r="BG274" i="3"/>
  <c r="BG273" i="3"/>
  <c r="BG272" i="3"/>
  <c r="BG271" i="3"/>
  <c r="BG270" i="3"/>
  <c r="BG269" i="3"/>
  <c r="BG268" i="3"/>
  <c r="BG267" i="3"/>
  <c r="BG266" i="3"/>
  <c r="BG265" i="3"/>
  <c r="BG264" i="3"/>
  <c r="BG263" i="3"/>
  <c r="BG262" i="3"/>
  <c r="BG261" i="3"/>
  <c r="BG260" i="3"/>
  <c r="BG259" i="3"/>
  <c r="BG258" i="3"/>
  <c r="BG257" i="3"/>
  <c r="BG256" i="3"/>
  <c r="BG255" i="3"/>
  <c r="BG254" i="3"/>
  <c r="BG253" i="3"/>
  <c r="BG252" i="3"/>
  <c r="BG251" i="3"/>
  <c r="BG250" i="3"/>
  <c r="BG249" i="3"/>
  <c r="BG248" i="3"/>
  <c r="BG247" i="3"/>
  <c r="BG246" i="3"/>
  <c r="BG245" i="3"/>
  <c r="BG244" i="3"/>
  <c r="BG243" i="3"/>
  <c r="BG242" i="3"/>
  <c r="BG241" i="3"/>
  <c r="BG240" i="3"/>
  <c r="BG239" i="3"/>
  <c r="BG238" i="3"/>
  <c r="BG237" i="3"/>
  <c r="BG236" i="3"/>
  <c r="BG235" i="3"/>
  <c r="BG234" i="3"/>
  <c r="BG233" i="3"/>
  <c r="BG232" i="3"/>
  <c r="BG231" i="3"/>
  <c r="BG230" i="3"/>
  <c r="BG229" i="3"/>
  <c r="BG228" i="3"/>
  <c r="BG227" i="3"/>
  <c r="BG226" i="3"/>
  <c r="BG225" i="3"/>
  <c r="BG224" i="3"/>
  <c r="BG223" i="3"/>
  <c r="BG222" i="3"/>
  <c r="BG221" i="3"/>
  <c r="BG220" i="3"/>
  <c r="BG219" i="3"/>
  <c r="BG218" i="3"/>
  <c r="BG217" i="3"/>
  <c r="BG216" i="3"/>
  <c r="BG215" i="3"/>
  <c r="BG214" i="3"/>
  <c r="BG213" i="3"/>
  <c r="BG212" i="3"/>
  <c r="BG211" i="3"/>
  <c r="BG210" i="3"/>
  <c r="BG209" i="3"/>
  <c r="BG208" i="3"/>
  <c r="BG207" i="3"/>
  <c r="BG206" i="3"/>
  <c r="BG205" i="3"/>
  <c r="BG204" i="3"/>
  <c r="BG203" i="3"/>
  <c r="BG202" i="3"/>
  <c r="BG201" i="3"/>
  <c r="BG200" i="3"/>
  <c r="BG199" i="3"/>
  <c r="BG198" i="3"/>
  <c r="BG197" i="3"/>
  <c r="BG196" i="3"/>
  <c r="BG195" i="3"/>
  <c r="BG194" i="3"/>
  <c r="BG193" i="3"/>
  <c r="BG192" i="3"/>
  <c r="BG191" i="3"/>
  <c r="BG190" i="3"/>
  <c r="BG189" i="3"/>
  <c r="BG188" i="3"/>
  <c r="BG187" i="3"/>
  <c r="BG186" i="3"/>
  <c r="BG185" i="3"/>
  <c r="BG184" i="3"/>
  <c r="BG183" i="3"/>
  <c r="BG182" i="3"/>
  <c r="BG181" i="3"/>
  <c r="BG180" i="3"/>
  <c r="BG179" i="3"/>
  <c r="BG178" i="3"/>
  <c r="BG177" i="3"/>
  <c r="BG176" i="3"/>
  <c r="BG175" i="3"/>
  <c r="BG174" i="3"/>
  <c r="BG173" i="3"/>
  <c r="BG172" i="3"/>
  <c r="BG171" i="3"/>
  <c r="BG170" i="3"/>
  <c r="BG169" i="3"/>
  <c r="BG168" i="3"/>
  <c r="BG167" i="3"/>
  <c r="BG166" i="3"/>
  <c r="BG165" i="3"/>
  <c r="BG164" i="3"/>
  <c r="BG163" i="3"/>
  <c r="BG162" i="3"/>
  <c r="BG161" i="3"/>
  <c r="BG160" i="3"/>
  <c r="BG159" i="3"/>
  <c r="BG158" i="3"/>
  <c r="BG157" i="3"/>
  <c r="BG156" i="3"/>
  <c r="BG155" i="3"/>
  <c r="BG154" i="3"/>
  <c r="BG153" i="3"/>
  <c r="BG152" i="3"/>
  <c r="BG151" i="3"/>
  <c r="BG150" i="3"/>
  <c r="BG149" i="3"/>
  <c r="BG148" i="3"/>
  <c r="BG147" i="3"/>
  <c r="BG146" i="3"/>
  <c r="BG145" i="3"/>
  <c r="BG144" i="3"/>
  <c r="BG143" i="3"/>
  <c r="BG142" i="3"/>
  <c r="BG141" i="3"/>
  <c r="BG140" i="3"/>
  <c r="BG139" i="3"/>
  <c r="BG138" i="3"/>
  <c r="BG137" i="3"/>
  <c r="BG136" i="3"/>
  <c r="BG135" i="3"/>
  <c r="BG134" i="3"/>
  <c r="BG133" i="3"/>
  <c r="BG132" i="3"/>
  <c r="BG131" i="3"/>
  <c r="BG130" i="3"/>
  <c r="BG129" i="3"/>
  <c r="BG128" i="3"/>
  <c r="BG127" i="3"/>
  <c r="BG126" i="3"/>
  <c r="BG125" i="3"/>
  <c r="BG124" i="3"/>
  <c r="BG123" i="3"/>
  <c r="BG122" i="3"/>
  <c r="BG121" i="3"/>
  <c r="BG120" i="3"/>
  <c r="BG119" i="3"/>
  <c r="BG118" i="3"/>
  <c r="BG117" i="3"/>
  <c r="BG116" i="3"/>
  <c r="BG115" i="3"/>
  <c r="BG114" i="3"/>
  <c r="BG113" i="3"/>
  <c r="BG112" i="3"/>
  <c r="BG111" i="3"/>
  <c r="BG110" i="3"/>
  <c r="BG109" i="3"/>
  <c r="BG108" i="3"/>
  <c r="BG107" i="3"/>
  <c r="BG106" i="3"/>
  <c r="BG105" i="3"/>
  <c r="BG104" i="3"/>
  <c r="BG103" i="3"/>
  <c r="BG102" i="3"/>
  <c r="BG101" i="3"/>
  <c r="BG100" i="3"/>
  <c r="BG99" i="3"/>
  <c r="BG98" i="3"/>
  <c r="BG97" i="3"/>
  <c r="BG96" i="3"/>
  <c r="BG95" i="3"/>
  <c r="BG94" i="3"/>
  <c r="BG93" i="3"/>
  <c r="BG92" i="3"/>
  <c r="BG91" i="3"/>
  <c r="BG90" i="3"/>
  <c r="BG89" i="3"/>
  <c r="BG88" i="3"/>
  <c r="BG87" i="3"/>
  <c r="BG86" i="3"/>
  <c r="BG85" i="3"/>
  <c r="BG84" i="3"/>
  <c r="BG83" i="3"/>
  <c r="BG82" i="3"/>
  <c r="BG81" i="3"/>
  <c r="BG80" i="3"/>
  <c r="BG79" i="3"/>
  <c r="BG78" i="3"/>
  <c r="BG77" i="3"/>
  <c r="BG76" i="3"/>
  <c r="BG75" i="3"/>
  <c r="BG74" i="3"/>
  <c r="BG73" i="3"/>
  <c r="BG72" i="3"/>
  <c r="BG71" i="3"/>
  <c r="BG70" i="3"/>
  <c r="BG69" i="3"/>
  <c r="BG68" i="3"/>
  <c r="BG67" i="3"/>
  <c r="BG66" i="3"/>
  <c r="BG65" i="3"/>
  <c r="BG64" i="3"/>
  <c r="BG63" i="3"/>
  <c r="BG62" i="3"/>
  <c r="BG61" i="3"/>
  <c r="BG60" i="3"/>
  <c r="BG59" i="3"/>
  <c r="BG58" i="3"/>
  <c r="BG57" i="3"/>
  <c r="BG56" i="3"/>
  <c r="BG55" i="3"/>
  <c r="BG54" i="3"/>
  <c r="BG53" i="3"/>
  <c r="BG52" i="3"/>
  <c r="BG51" i="3"/>
  <c r="BG50" i="3"/>
  <c r="BG49" i="3"/>
  <c r="BG48" i="3"/>
  <c r="BG47" i="3"/>
  <c r="BG46" i="3"/>
  <c r="BG45" i="3"/>
  <c r="BG44" i="3"/>
  <c r="BG43" i="3"/>
  <c r="BG42" i="3"/>
  <c r="BG41" i="3"/>
  <c r="BG40" i="3"/>
  <c r="BG39" i="3"/>
  <c r="BG38" i="3"/>
  <c r="BG37" i="3"/>
  <c r="BG36" i="3"/>
  <c r="BG35" i="3"/>
  <c r="BG34" i="3"/>
  <c r="BG33" i="3"/>
  <c r="BG32" i="3"/>
  <c r="BG31" i="3"/>
  <c r="BG30" i="3"/>
  <c r="BG29" i="3"/>
  <c r="BG28" i="3"/>
  <c r="BG27" i="3"/>
  <c r="BG26" i="3"/>
  <c r="BG25" i="3"/>
  <c r="BG24" i="3"/>
  <c r="BG23" i="3"/>
  <c r="BG22" i="3"/>
  <c r="BG21" i="3"/>
  <c r="BG20" i="3"/>
  <c r="BG19" i="3"/>
  <c r="BG18" i="3"/>
  <c r="BG17" i="3"/>
  <c r="BG16" i="3"/>
  <c r="BG15" i="3"/>
  <c r="BG14" i="3"/>
  <c r="BG13" i="3"/>
  <c r="BG12" i="3"/>
  <c r="BG11" i="3"/>
  <c r="BG10" i="3"/>
  <c r="BG9" i="3"/>
  <c r="BG8" i="3"/>
  <c r="BG7" i="3"/>
  <c r="BG6" i="3"/>
  <c r="BG5" i="3"/>
  <c r="BG4" i="3"/>
  <c r="BG3" i="3"/>
  <c r="BG1128" i="3" l="1"/>
  <c r="W9" i="17"/>
  <c r="V9" i="17"/>
  <c r="X8" i="17"/>
  <c r="X7" i="17"/>
  <c r="X6" i="17"/>
  <c r="X5" i="17"/>
  <c r="X4" i="17"/>
  <c r="X3" i="17"/>
  <c r="W7" i="15"/>
  <c r="V7" i="15"/>
  <c r="X4" i="15"/>
  <c r="X5" i="15"/>
  <c r="X3" i="15"/>
  <c r="W9" i="16"/>
  <c r="V9" i="16"/>
  <c r="X8" i="16"/>
  <c r="X7" i="16"/>
  <c r="X6" i="16"/>
  <c r="X5" i="16"/>
  <c r="X4" i="16"/>
  <c r="X3" i="16"/>
  <c r="W78" i="14"/>
  <c r="V78" i="14"/>
  <c r="X17" i="14"/>
  <c r="X16" i="14"/>
  <c r="X15" i="14"/>
  <c r="X14" i="14"/>
  <c r="X13" i="14"/>
  <c r="X12" i="14"/>
  <c r="X11" i="14"/>
  <c r="X10" i="14"/>
  <c r="X9" i="14"/>
  <c r="X8" i="14"/>
  <c r="X7" i="14"/>
  <c r="X6" i="14"/>
  <c r="X5" i="14"/>
  <c r="X4" i="14"/>
  <c r="X3" i="14"/>
  <c r="C3" i="12"/>
  <c r="W566" i="12"/>
  <c r="V566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189" i="12"/>
  <c r="X188" i="12"/>
  <c r="X187" i="12"/>
  <c r="X186" i="12"/>
  <c r="X185" i="12"/>
  <c r="X184" i="12"/>
  <c r="X183" i="12"/>
  <c r="X182" i="12"/>
  <c r="X181" i="12"/>
  <c r="X180" i="12"/>
  <c r="X179" i="12"/>
  <c r="X178" i="12"/>
  <c r="X177" i="12"/>
  <c r="X176" i="12"/>
  <c r="X175" i="12"/>
  <c r="X174" i="12"/>
  <c r="X173" i="12"/>
  <c r="X172" i="12"/>
  <c r="X171" i="12"/>
  <c r="X170" i="12"/>
  <c r="X169" i="12"/>
  <c r="X168" i="12"/>
  <c r="X167" i="12"/>
  <c r="X166" i="12"/>
  <c r="X165" i="12"/>
  <c r="X164" i="12"/>
  <c r="X163" i="12"/>
  <c r="X162" i="12"/>
  <c r="X161" i="12"/>
  <c r="X160" i="12"/>
  <c r="X159" i="12"/>
  <c r="X158" i="12"/>
  <c r="X157" i="12"/>
  <c r="X156" i="12"/>
  <c r="X155" i="12"/>
  <c r="X154" i="12"/>
  <c r="X153" i="12"/>
  <c r="X152" i="12"/>
  <c r="X151" i="12"/>
  <c r="X150" i="12"/>
  <c r="X149" i="12"/>
  <c r="X148" i="12"/>
  <c r="X147" i="12"/>
  <c r="X146" i="12"/>
  <c r="X145" i="12"/>
  <c r="X144" i="12"/>
  <c r="X143" i="12"/>
  <c r="X142" i="12"/>
  <c r="X141" i="12"/>
  <c r="X140" i="12"/>
  <c r="X139" i="12"/>
  <c r="X138" i="12"/>
  <c r="X137" i="12"/>
  <c r="X136" i="12"/>
  <c r="X135" i="12"/>
  <c r="X134" i="12"/>
  <c r="X133" i="12"/>
  <c r="X132" i="12"/>
  <c r="X131" i="12"/>
  <c r="X130" i="12"/>
  <c r="X129" i="12"/>
  <c r="X128" i="12"/>
  <c r="X127" i="12"/>
  <c r="X126" i="12"/>
  <c r="X125" i="12"/>
  <c r="X124" i="12"/>
  <c r="X123" i="12"/>
  <c r="X122" i="12"/>
  <c r="X121" i="12"/>
  <c r="X120" i="12"/>
  <c r="X119" i="12"/>
  <c r="X118" i="12"/>
  <c r="X117" i="12"/>
  <c r="X116" i="12"/>
  <c r="X115" i="12"/>
  <c r="X114" i="12"/>
  <c r="X113" i="12"/>
  <c r="X112" i="12"/>
  <c r="X111" i="12"/>
  <c r="X110" i="12"/>
  <c r="X109" i="12"/>
  <c r="X108" i="12"/>
  <c r="X107" i="12"/>
  <c r="X106" i="12"/>
  <c r="X105" i="12"/>
  <c r="X104" i="12"/>
  <c r="X103" i="12"/>
  <c r="X102" i="12"/>
  <c r="X101" i="12"/>
  <c r="X100" i="12"/>
  <c r="X99" i="12"/>
  <c r="X98" i="12"/>
  <c r="X97" i="12"/>
  <c r="X96" i="12"/>
  <c r="X95" i="12"/>
  <c r="X94" i="12"/>
  <c r="X93" i="12"/>
  <c r="X92" i="12"/>
  <c r="X91" i="12"/>
  <c r="X90" i="12"/>
  <c r="X89" i="12"/>
  <c r="X88" i="12"/>
  <c r="X87" i="12"/>
  <c r="X86" i="12"/>
  <c r="X85" i="12"/>
  <c r="X84" i="12"/>
  <c r="X83" i="12"/>
  <c r="X82" i="12"/>
  <c r="X81" i="12"/>
  <c r="X80" i="12"/>
  <c r="X79" i="12"/>
  <c r="X78" i="12"/>
  <c r="X77" i="12"/>
  <c r="X76" i="12"/>
  <c r="X75" i="12"/>
  <c r="X74" i="12"/>
  <c r="X73" i="12"/>
  <c r="X72" i="12"/>
  <c r="X71" i="12"/>
  <c r="X70" i="12"/>
  <c r="X69" i="12"/>
  <c r="X68" i="12"/>
  <c r="X67" i="12"/>
  <c r="X66" i="12"/>
  <c r="X65" i="12"/>
  <c r="X64" i="12"/>
  <c r="X63" i="12"/>
  <c r="X62" i="12"/>
  <c r="X61" i="12"/>
  <c r="X60" i="12"/>
  <c r="X59" i="12"/>
  <c r="X58" i="12"/>
  <c r="X57" i="12"/>
  <c r="X56" i="12"/>
  <c r="X55" i="12"/>
  <c r="X54" i="12"/>
  <c r="X53" i="12"/>
  <c r="X52" i="12"/>
  <c r="X51" i="12"/>
  <c r="X50" i="12"/>
  <c r="X49" i="12"/>
  <c r="X48" i="12"/>
  <c r="X47" i="12"/>
  <c r="X46" i="12"/>
  <c r="X45" i="12"/>
  <c r="X44" i="12"/>
  <c r="X43" i="12"/>
  <c r="X42" i="12"/>
  <c r="X41" i="12"/>
  <c r="X40" i="12"/>
  <c r="X39" i="12"/>
  <c r="X38" i="12"/>
  <c r="X37" i="12"/>
  <c r="X36" i="12"/>
  <c r="X35" i="12"/>
  <c r="X34" i="12"/>
  <c r="X33" i="12"/>
  <c r="X32" i="12"/>
  <c r="X31" i="12"/>
  <c r="X30" i="12"/>
  <c r="X29" i="12"/>
  <c r="X28" i="12"/>
  <c r="X27" i="12"/>
  <c r="X26" i="12"/>
  <c r="X25" i="12"/>
  <c r="X24" i="12"/>
  <c r="X23" i="12"/>
  <c r="X22" i="12"/>
  <c r="X21" i="12"/>
  <c r="X20" i="12"/>
  <c r="X19" i="12"/>
  <c r="X18" i="12"/>
  <c r="X17" i="12"/>
  <c r="X16" i="12"/>
  <c r="X15" i="12"/>
  <c r="X14" i="12"/>
  <c r="X13" i="12"/>
  <c r="X12" i="12"/>
  <c r="X11" i="12"/>
  <c r="X10" i="12"/>
  <c r="X9" i="12"/>
  <c r="X8" i="12"/>
  <c r="X7" i="12"/>
  <c r="X6" i="12"/>
  <c r="X5" i="12"/>
  <c r="X4" i="12"/>
  <c r="X3" i="12"/>
  <c r="AC19" i="10"/>
  <c r="AB19" i="10"/>
  <c r="AD12" i="10"/>
  <c r="AD11" i="10"/>
  <c r="AD10" i="10"/>
  <c r="AD9" i="10"/>
  <c r="AD8" i="10"/>
  <c r="AD7" i="10"/>
  <c r="AD6" i="10"/>
  <c r="AD5" i="10"/>
  <c r="AD4" i="10"/>
  <c r="AD3" i="10"/>
  <c r="AC75" i="7"/>
  <c r="AB75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X78" i="14" l="1"/>
  <c r="X7" i="15"/>
  <c r="X9" i="17"/>
  <c r="X9" i="16"/>
  <c r="AD19" i="10"/>
  <c r="X566" i="12"/>
  <c r="AD51" i="7" l="1"/>
  <c r="AD50" i="7"/>
  <c r="AD49" i="7"/>
  <c r="AD48" i="7"/>
  <c r="AD47" i="7"/>
  <c r="AD46" i="7"/>
  <c r="AD45" i="7"/>
  <c r="AD44" i="7"/>
  <c r="AD43" i="7"/>
  <c r="AD42" i="7"/>
  <c r="AD41" i="7"/>
  <c r="AD40" i="7"/>
  <c r="AD39" i="7"/>
  <c r="AD38" i="7"/>
  <c r="AD37" i="7"/>
  <c r="AD36" i="7"/>
  <c r="AD35" i="7"/>
  <c r="AD34" i="7"/>
  <c r="AD33" i="7"/>
  <c r="AD32" i="7"/>
  <c r="AD31" i="7"/>
  <c r="AD30" i="7"/>
  <c r="AD29" i="7"/>
  <c r="AD28" i="7"/>
  <c r="AD27" i="7"/>
  <c r="AD26" i="7"/>
  <c r="AD25" i="7"/>
  <c r="AD24" i="7"/>
  <c r="AD23" i="7"/>
  <c r="AD22" i="7"/>
  <c r="AD21" i="7"/>
  <c r="AD20" i="7"/>
  <c r="AD19" i="7"/>
  <c r="AD18" i="7"/>
  <c r="AD17" i="7"/>
  <c r="AD16" i="7"/>
  <c r="AD15" i="7"/>
  <c r="AD14" i="7"/>
  <c r="AD13" i="7"/>
  <c r="AD12" i="7"/>
  <c r="AD11" i="7"/>
  <c r="AD10" i="7"/>
  <c r="AD9" i="7"/>
  <c r="AD8" i="7"/>
  <c r="AD7" i="7"/>
  <c r="AD6" i="7"/>
  <c r="AD5" i="7"/>
  <c r="AD4" i="7"/>
  <c r="AD3" i="7"/>
  <c r="AE109" i="4"/>
  <c r="AF109" i="4"/>
  <c r="AG88" i="4"/>
  <c r="AG87" i="4"/>
  <c r="AG86" i="4"/>
  <c r="AG85" i="4"/>
  <c r="AG84" i="4"/>
  <c r="AG83" i="4"/>
  <c r="AG82" i="4"/>
  <c r="AG81" i="4"/>
  <c r="AG80" i="4"/>
  <c r="AG79" i="4"/>
  <c r="AG78" i="4"/>
  <c r="AG77" i="4"/>
  <c r="AG76" i="4"/>
  <c r="AG75" i="4"/>
  <c r="AG74" i="4"/>
  <c r="AG73" i="4"/>
  <c r="AG72" i="4"/>
  <c r="AG71" i="4"/>
  <c r="AG70" i="4"/>
  <c r="AG69" i="4"/>
  <c r="AG68" i="4"/>
  <c r="AG67" i="4"/>
  <c r="AG66" i="4"/>
  <c r="AG65" i="4"/>
  <c r="AG64" i="4"/>
  <c r="AG63" i="4"/>
  <c r="AG62" i="4"/>
  <c r="AG61" i="4"/>
  <c r="AG60" i="4"/>
  <c r="AG59" i="4"/>
  <c r="AG58" i="4"/>
  <c r="AG57" i="4"/>
  <c r="AG56" i="4"/>
  <c r="AG55" i="4"/>
  <c r="AG54" i="4"/>
  <c r="AG53" i="4"/>
  <c r="AG52" i="4"/>
  <c r="AG51" i="4"/>
  <c r="AG50" i="4"/>
  <c r="AG49" i="4"/>
  <c r="AG48" i="4"/>
  <c r="AG47" i="4"/>
  <c r="AG46" i="4"/>
  <c r="AG45" i="4"/>
  <c r="AG44" i="4"/>
  <c r="AG43" i="4"/>
  <c r="AG42" i="4"/>
  <c r="AG41" i="4"/>
  <c r="AG40" i="4"/>
  <c r="AG39" i="4"/>
  <c r="AG38" i="4"/>
  <c r="AG37" i="4"/>
  <c r="AG36" i="4"/>
  <c r="AG35" i="4"/>
  <c r="AG34" i="4"/>
  <c r="AG33" i="4"/>
  <c r="AG32" i="4"/>
  <c r="AG31" i="4"/>
  <c r="AG30" i="4"/>
  <c r="AG29" i="4"/>
  <c r="AG28" i="4"/>
  <c r="AG27" i="4"/>
  <c r="AG26" i="4"/>
  <c r="AG25" i="4"/>
  <c r="AG24" i="4"/>
  <c r="AG23" i="4"/>
  <c r="AG22" i="4"/>
  <c r="AG21" i="4"/>
  <c r="AG20" i="4"/>
  <c r="AG19" i="4"/>
  <c r="AG18" i="4"/>
  <c r="AG17" i="4"/>
  <c r="AG16" i="4"/>
  <c r="AG15" i="4"/>
  <c r="AG14" i="4"/>
  <c r="AG13" i="4"/>
  <c r="AG12" i="4"/>
  <c r="AG11" i="4"/>
  <c r="AG10" i="4"/>
  <c r="AG9" i="4"/>
  <c r="AG8" i="4"/>
  <c r="AG7" i="4"/>
  <c r="AG6" i="4"/>
  <c r="AG5" i="4"/>
  <c r="AG4" i="4"/>
  <c r="AG3" i="4"/>
  <c r="BD60" i="2"/>
  <c r="BD53" i="2"/>
  <c r="BD50" i="2"/>
  <c r="BD43" i="2"/>
  <c r="BD40" i="2"/>
  <c r="BD38" i="2"/>
  <c r="BD33" i="2"/>
  <c r="BD32" i="2"/>
  <c r="BD31" i="2"/>
  <c r="BD30" i="2"/>
  <c r="BD29" i="2"/>
  <c r="BD28" i="2"/>
  <c r="BD27" i="2"/>
  <c r="BD25" i="2"/>
  <c r="BD24" i="2"/>
  <c r="BD23" i="2"/>
  <c r="BD21" i="2"/>
  <c r="BD20" i="2"/>
  <c r="BD19" i="2"/>
  <c r="BD17" i="2"/>
  <c r="BD16" i="2"/>
  <c r="BD12" i="2"/>
  <c r="BD11" i="2"/>
  <c r="BD10" i="2"/>
  <c r="BD3" i="2"/>
  <c r="AD75" i="7" l="1"/>
  <c r="AG109" i="4"/>
  <c r="BD73" i="2"/>
  <c r="BC73" i="2"/>
  <c r="BE67" i="2"/>
  <c r="BE66" i="2"/>
  <c r="BE65" i="2"/>
  <c r="BE64" i="2"/>
  <c r="BE63" i="2"/>
  <c r="BE62" i="2"/>
  <c r="BE61" i="2"/>
  <c r="BE60" i="2"/>
  <c r="BE59" i="2"/>
  <c r="BE58" i="2"/>
  <c r="BE57" i="2"/>
  <c r="BE56" i="2"/>
  <c r="BE55" i="2"/>
  <c r="BE54" i="2"/>
  <c r="BE53" i="2"/>
  <c r="BE52" i="2"/>
  <c r="BE51" i="2"/>
  <c r="BE50" i="2"/>
  <c r="BE49" i="2"/>
  <c r="BE48" i="2"/>
  <c r="BE47" i="2"/>
  <c r="BE46" i="2"/>
  <c r="BE45" i="2"/>
  <c r="BE44" i="2"/>
  <c r="BE43" i="2"/>
  <c r="BE42" i="2"/>
  <c r="BE41" i="2"/>
  <c r="BE40" i="2"/>
  <c r="BE39" i="2"/>
  <c r="BE38" i="2"/>
  <c r="BE37" i="2"/>
  <c r="BE36" i="2"/>
  <c r="BE35" i="2"/>
  <c r="BE34" i="2"/>
  <c r="BE33" i="2"/>
  <c r="BE32" i="2"/>
  <c r="BE31" i="2"/>
  <c r="BE30" i="2"/>
  <c r="BE29" i="2"/>
  <c r="BE28" i="2"/>
  <c r="BE27" i="2"/>
  <c r="BE26" i="2"/>
  <c r="BE25" i="2"/>
  <c r="BE24" i="2"/>
  <c r="BE23" i="2"/>
  <c r="BE22" i="2"/>
  <c r="BE21" i="2"/>
  <c r="BE20" i="2"/>
  <c r="BE19" i="2"/>
  <c r="BE18" i="2"/>
  <c r="BE17" i="2"/>
  <c r="BE16" i="2"/>
  <c r="BE15" i="2"/>
  <c r="BE14" i="2"/>
  <c r="BE13" i="2"/>
  <c r="BE12" i="2"/>
  <c r="BE11" i="2"/>
  <c r="BE10" i="2"/>
  <c r="BE9" i="2"/>
  <c r="BE8" i="2"/>
  <c r="BE7" i="2"/>
  <c r="BE6" i="2"/>
  <c r="BE5" i="2"/>
  <c r="BE4" i="2"/>
  <c r="BE3" i="2"/>
  <c r="BE73" i="2" l="1"/>
  <c r="AT864" i="5"/>
  <c r="AT865" i="5"/>
  <c r="AT866" i="5"/>
  <c r="AT867" i="5"/>
  <c r="AT868" i="5"/>
  <c r="AT869" i="5"/>
  <c r="AT870" i="5"/>
  <c r="AT871" i="5"/>
  <c r="AT872" i="5"/>
  <c r="AT873" i="5"/>
  <c r="AT874" i="5"/>
  <c r="AT875" i="5"/>
  <c r="AT876" i="5"/>
  <c r="AT877" i="5"/>
  <c r="AT878" i="5"/>
  <c r="AT879" i="5"/>
  <c r="AT880" i="5"/>
  <c r="AT881" i="5"/>
  <c r="AT882" i="5"/>
  <c r="AT883" i="5"/>
  <c r="AT884" i="5"/>
  <c r="AT885" i="5"/>
  <c r="AT886" i="5"/>
  <c r="AT887" i="5"/>
  <c r="AT888" i="5"/>
  <c r="AT889" i="5"/>
  <c r="AT890" i="5"/>
  <c r="AT891" i="5"/>
  <c r="AT892" i="5"/>
  <c r="AT893" i="5"/>
  <c r="AT894" i="5"/>
  <c r="AT895" i="5"/>
  <c r="AT896" i="5"/>
  <c r="AT897" i="5"/>
  <c r="AT898" i="5"/>
  <c r="AT899" i="5"/>
  <c r="AT900" i="5"/>
  <c r="AT901" i="5"/>
  <c r="AT902" i="5"/>
  <c r="AT903" i="5"/>
  <c r="AT904" i="5"/>
  <c r="AT905" i="5"/>
  <c r="AT906" i="5"/>
  <c r="AT907" i="5"/>
  <c r="AT908" i="5"/>
  <c r="AT909" i="5"/>
  <c r="AT910" i="5"/>
  <c r="AT911" i="5"/>
  <c r="AT912" i="5"/>
  <c r="AT913" i="5"/>
  <c r="AT914" i="5"/>
  <c r="AT915" i="5"/>
  <c r="AT916" i="5"/>
  <c r="AT917" i="5"/>
  <c r="AT918" i="5"/>
  <c r="AT919" i="5"/>
  <c r="AT920" i="5"/>
  <c r="AT921" i="5"/>
  <c r="AT922" i="5"/>
  <c r="AT923" i="5"/>
  <c r="AT924" i="5"/>
  <c r="AT925" i="5"/>
  <c r="AT926" i="5"/>
  <c r="AT927" i="5"/>
  <c r="AT928" i="5"/>
  <c r="AT929" i="5"/>
  <c r="AT930" i="5"/>
  <c r="AT931" i="5"/>
  <c r="AT932" i="5"/>
  <c r="AT933" i="5"/>
  <c r="AT934" i="5"/>
  <c r="AT935" i="5"/>
  <c r="AT936" i="5"/>
  <c r="AT937" i="5"/>
  <c r="AT938" i="5"/>
  <c r="AT939" i="5"/>
  <c r="AT940" i="5"/>
  <c r="AT941" i="5"/>
  <c r="AT942" i="5"/>
  <c r="AT943" i="5"/>
  <c r="AT944" i="5"/>
  <c r="AT945" i="5"/>
  <c r="AT946" i="5"/>
  <c r="AT947" i="5"/>
  <c r="AT948" i="5"/>
  <c r="AT949" i="5"/>
  <c r="AT950" i="5"/>
  <c r="AT951" i="5"/>
  <c r="AT952" i="5"/>
  <c r="AT953" i="5"/>
  <c r="AT954" i="5"/>
  <c r="AT955" i="5"/>
  <c r="AT956" i="5"/>
  <c r="AT957" i="5"/>
  <c r="AT958" i="5"/>
  <c r="AT959" i="5"/>
  <c r="AT960" i="5"/>
  <c r="AT961" i="5"/>
  <c r="AT962" i="5"/>
  <c r="AT963" i="5"/>
  <c r="AT964" i="5"/>
  <c r="AT965" i="5"/>
  <c r="AT966" i="5"/>
  <c r="AT967" i="5"/>
  <c r="AT968" i="5"/>
  <c r="AT969" i="5"/>
  <c r="AT970" i="5"/>
  <c r="AT971" i="5"/>
  <c r="AT863" i="5" l="1"/>
  <c r="AT862" i="5"/>
  <c r="AT861" i="5"/>
  <c r="AT860" i="5"/>
  <c r="AT859" i="5"/>
  <c r="AT858" i="5"/>
  <c r="AT857" i="5"/>
  <c r="AT856" i="5"/>
  <c r="AT855" i="5"/>
  <c r="AT854" i="5"/>
  <c r="AT853" i="5"/>
  <c r="AT852" i="5"/>
  <c r="AT851" i="5"/>
  <c r="AT850" i="5"/>
  <c r="AT849" i="5"/>
  <c r="AT848" i="5"/>
  <c r="AT847" i="5"/>
  <c r="AT846" i="5"/>
  <c r="AT845" i="5"/>
  <c r="AT844" i="5"/>
  <c r="AT843" i="5"/>
  <c r="AT842" i="5"/>
  <c r="AT841" i="5"/>
  <c r="AT840" i="5"/>
  <c r="AT839" i="5"/>
  <c r="AT838" i="5"/>
  <c r="AT837" i="5"/>
  <c r="AT836" i="5"/>
  <c r="AT835" i="5"/>
  <c r="AT834" i="5"/>
  <c r="AT833" i="5"/>
  <c r="AT832" i="5"/>
  <c r="AT831" i="5"/>
  <c r="AT830" i="5"/>
  <c r="AT829" i="5"/>
  <c r="AT828" i="5"/>
  <c r="AT827" i="5"/>
  <c r="AT826" i="5"/>
  <c r="AT825" i="5"/>
  <c r="AT824" i="5"/>
  <c r="AT823" i="5"/>
  <c r="AT822" i="5"/>
  <c r="AT821" i="5"/>
  <c r="AT820" i="5"/>
  <c r="AT819" i="5"/>
  <c r="AT818" i="5"/>
  <c r="AT817" i="5"/>
  <c r="AT816" i="5"/>
  <c r="AT815" i="5"/>
  <c r="AT814" i="5"/>
  <c r="AT813" i="5"/>
  <c r="AT812" i="5"/>
  <c r="AT811" i="5"/>
  <c r="AT810" i="5"/>
  <c r="AT809" i="5"/>
  <c r="AT808" i="5"/>
  <c r="AT807" i="5"/>
  <c r="AT806" i="5"/>
  <c r="AT805" i="5"/>
  <c r="AT804" i="5"/>
  <c r="AT803" i="5"/>
  <c r="AT802" i="5"/>
  <c r="AT801" i="5"/>
  <c r="AT800" i="5"/>
  <c r="AT799" i="5"/>
  <c r="AT798" i="5"/>
  <c r="AT797" i="5"/>
  <c r="AT796" i="5"/>
  <c r="AT795" i="5"/>
  <c r="AT794" i="5"/>
  <c r="AT793" i="5"/>
  <c r="AT792" i="5"/>
  <c r="AT791" i="5"/>
  <c r="AT790" i="5"/>
  <c r="AT789" i="5"/>
  <c r="AT788" i="5"/>
  <c r="AT787" i="5"/>
  <c r="AT786" i="5"/>
  <c r="AT785" i="5"/>
  <c r="AT784" i="5"/>
  <c r="AT783" i="5"/>
  <c r="AT782" i="5"/>
  <c r="AT781" i="5"/>
  <c r="AT780" i="5"/>
  <c r="AT779" i="5"/>
  <c r="AT778" i="5"/>
  <c r="AT777" i="5"/>
  <c r="AT776" i="5"/>
  <c r="AT775" i="5"/>
  <c r="AT774" i="5"/>
  <c r="AT773" i="5"/>
  <c r="AT772" i="5"/>
  <c r="AT771" i="5"/>
  <c r="AT770" i="5"/>
  <c r="AT769" i="5"/>
  <c r="AT768" i="5"/>
  <c r="AT767" i="5"/>
  <c r="AT766" i="5"/>
  <c r="AT765" i="5"/>
  <c r="AT764" i="5"/>
  <c r="AT763" i="5"/>
  <c r="AT762" i="5"/>
  <c r="AT761" i="5"/>
  <c r="AT760" i="5"/>
  <c r="AT759" i="5"/>
  <c r="AT758" i="5"/>
  <c r="AT757" i="5"/>
  <c r="AT756" i="5"/>
  <c r="AT755" i="5"/>
  <c r="AT754" i="5"/>
  <c r="AT753" i="5"/>
  <c r="AT752" i="5"/>
  <c r="AT751" i="5"/>
  <c r="AT750" i="5"/>
  <c r="AT749" i="5"/>
  <c r="AT748" i="5"/>
  <c r="AT747" i="5"/>
  <c r="AT746" i="5"/>
  <c r="AT745" i="5"/>
  <c r="AT744" i="5"/>
  <c r="AT743" i="5"/>
  <c r="AT742" i="5"/>
  <c r="AT741" i="5"/>
  <c r="AT740" i="5"/>
  <c r="AT739" i="5"/>
  <c r="AT738" i="5"/>
  <c r="AT737" i="5"/>
  <c r="AT736" i="5"/>
  <c r="AT735" i="5"/>
  <c r="AT734" i="5"/>
  <c r="AT733" i="5"/>
  <c r="AT732" i="5"/>
  <c r="AT731" i="5"/>
  <c r="AT730" i="5"/>
  <c r="AT729" i="5"/>
  <c r="AT728" i="5"/>
  <c r="AT727" i="5"/>
  <c r="AT726" i="5"/>
  <c r="AT725" i="5"/>
  <c r="AT724" i="5"/>
  <c r="AT723" i="5"/>
  <c r="AT722" i="5"/>
  <c r="AT721" i="5"/>
  <c r="AT720" i="5"/>
  <c r="AT719" i="5"/>
  <c r="AT718" i="5"/>
  <c r="AT717" i="5"/>
  <c r="AT716" i="5"/>
  <c r="AT715" i="5"/>
  <c r="AT714" i="5"/>
  <c r="AT713" i="5"/>
  <c r="AT712" i="5"/>
  <c r="AT711" i="5"/>
  <c r="AT710" i="5"/>
  <c r="AT709" i="5"/>
  <c r="AT708" i="5"/>
  <c r="AT707" i="5"/>
  <c r="AT706" i="5"/>
  <c r="AT705" i="5"/>
  <c r="AT704" i="5"/>
  <c r="AT703" i="5"/>
  <c r="AT702" i="5"/>
  <c r="AT701" i="5"/>
  <c r="AT700" i="5"/>
  <c r="AT699" i="5"/>
  <c r="AT698" i="5"/>
  <c r="AT697" i="5"/>
  <c r="AT696" i="5"/>
  <c r="AT695" i="5"/>
  <c r="AT694" i="5"/>
  <c r="AT693" i="5"/>
  <c r="AT692" i="5"/>
  <c r="AT691" i="5"/>
  <c r="AT690" i="5"/>
  <c r="AT689" i="5"/>
  <c r="AT688" i="5"/>
  <c r="AT687" i="5"/>
  <c r="AT686" i="5"/>
  <c r="AT685" i="5"/>
  <c r="AT684" i="5"/>
  <c r="AT683" i="5"/>
  <c r="AT682" i="5"/>
  <c r="AT681" i="5"/>
  <c r="AT680" i="5"/>
  <c r="AT679" i="5"/>
  <c r="AT678" i="5"/>
  <c r="AT677" i="5"/>
  <c r="AT676" i="5"/>
  <c r="AT675" i="5"/>
  <c r="AT674" i="5"/>
  <c r="AT673" i="5"/>
  <c r="AT672" i="5"/>
  <c r="AT671" i="5"/>
  <c r="AT670" i="5"/>
  <c r="AT669" i="5"/>
  <c r="AT668" i="5"/>
  <c r="AT667" i="5"/>
  <c r="AT666" i="5"/>
  <c r="AT665" i="5"/>
  <c r="AT664" i="5"/>
  <c r="AT663" i="5"/>
  <c r="AT662" i="5"/>
  <c r="AT661" i="5"/>
  <c r="AT660" i="5"/>
  <c r="AT659" i="5"/>
  <c r="AT658" i="5"/>
  <c r="AT657" i="5"/>
  <c r="AT656" i="5"/>
  <c r="AT655" i="5"/>
  <c r="AT654" i="5"/>
  <c r="AT653" i="5"/>
  <c r="AT652" i="5"/>
  <c r="AT651" i="5"/>
  <c r="AT650" i="5"/>
  <c r="AT649" i="5"/>
  <c r="AT648" i="5"/>
  <c r="AT647" i="5"/>
  <c r="AT646" i="5"/>
  <c r="AT645" i="5"/>
  <c r="AT644" i="5"/>
  <c r="AT643" i="5"/>
  <c r="AT642" i="5"/>
  <c r="AT641" i="5"/>
  <c r="AT640" i="5"/>
  <c r="AT639" i="5"/>
  <c r="AT638" i="5"/>
  <c r="AT637" i="5"/>
  <c r="AT636" i="5"/>
  <c r="AT635" i="5"/>
  <c r="AT634" i="5"/>
  <c r="AT633" i="5"/>
  <c r="AT632" i="5"/>
  <c r="AT631" i="5"/>
  <c r="AT630" i="5"/>
  <c r="AT629" i="5"/>
  <c r="AT628" i="5"/>
  <c r="AT627" i="5"/>
  <c r="AT626" i="5"/>
  <c r="AT625" i="5"/>
  <c r="AT624" i="5"/>
  <c r="AT623" i="5"/>
  <c r="AT622" i="5"/>
  <c r="AT621" i="5"/>
  <c r="AT620" i="5"/>
  <c r="AT619" i="5"/>
  <c r="AT618" i="5"/>
  <c r="AT617" i="5"/>
  <c r="AT616" i="5"/>
  <c r="AT615" i="5"/>
  <c r="AT614" i="5"/>
  <c r="AT613" i="5"/>
  <c r="AT612" i="5"/>
  <c r="AT611" i="5"/>
  <c r="AT610" i="5"/>
  <c r="AT609" i="5"/>
  <c r="AT608" i="5"/>
  <c r="AT607" i="5"/>
  <c r="AT606" i="5"/>
  <c r="AT605" i="5"/>
  <c r="AT604" i="5"/>
  <c r="AT603" i="5"/>
  <c r="AT602" i="5"/>
  <c r="AT601" i="5"/>
  <c r="AT600" i="5"/>
  <c r="AT599" i="5"/>
  <c r="AT598" i="5"/>
  <c r="AT597" i="5"/>
  <c r="AT596" i="5"/>
  <c r="AT595" i="5"/>
  <c r="AT594" i="5"/>
  <c r="AT593" i="5"/>
  <c r="AT592" i="5"/>
  <c r="AT591" i="5"/>
  <c r="AT590" i="5"/>
  <c r="AT589" i="5"/>
  <c r="AT588" i="5"/>
  <c r="AT587" i="5"/>
  <c r="AT586" i="5"/>
  <c r="AT585" i="5"/>
  <c r="AT584" i="5"/>
  <c r="AT583" i="5"/>
  <c r="AT582" i="5"/>
  <c r="AT581" i="5"/>
  <c r="AT580" i="5"/>
  <c r="AT579" i="5"/>
  <c r="AT578" i="5"/>
  <c r="AT577" i="5"/>
  <c r="AT576" i="5"/>
  <c r="AT575" i="5"/>
  <c r="AT574" i="5"/>
  <c r="AT573" i="5"/>
  <c r="AT572" i="5"/>
  <c r="AT571" i="5"/>
  <c r="AT570" i="5"/>
  <c r="AT569" i="5"/>
  <c r="AT568" i="5"/>
  <c r="AT567" i="5"/>
  <c r="AT566" i="5"/>
  <c r="AT565" i="5"/>
  <c r="AT564" i="5"/>
  <c r="AT563" i="5"/>
  <c r="AT562" i="5"/>
  <c r="AT561" i="5"/>
  <c r="AT560" i="5"/>
  <c r="AT559" i="5"/>
  <c r="AT558" i="5"/>
  <c r="AT557" i="5"/>
  <c r="AT556" i="5"/>
  <c r="AT555" i="5"/>
  <c r="AT554" i="5"/>
  <c r="AT553" i="5"/>
  <c r="AT552" i="5"/>
  <c r="AT551" i="5"/>
  <c r="AT550" i="5"/>
  <c r="AT549" i="5"/>
  <c r="AT548" i="5"/>
  <c r="AT547" i="5"/>
  <c r="AT546" i="5"/>
  <c r="AT545" i="5"/>
  <c r="AT544" i="5"/>
  <c r="AT543" i="5"/>
  <c r="AT542" i="5"/>
  <c r="AT541" i="5"/>
  <c r="AT540" i="5"/>
  <c r="AT539" i="5"/>
  <c r="AT538" i="5"/>
  <c r="AT537" i="5"/>
  <c r="AT536" i="5"/>
  <c r="AT535" i="5"/>
  <c r="AT534" i="5"/>
  <c r="AT533" i="5"/>
  <c r="AT532" i="5"/>
  <c r="AT531" i="5"/>
  <c r="AT530" i="5"/>
  <c r="AT529" i="5"/>
  <c r="AT528" i="5"/>
  <c r="AT527" i="5"/>
  <c r="AT526" i="5"/>
  <c r="AT525" i="5"/>
  <c r="AT524" i="5"/>
  <c r="AT523" i="5"/>
  <c r="AT522" i="5"/>
  <c r="AT521" i="5"/>
  <c r="AT520" i="5"/>
  <c r="AT519" i="5"/>
  <c r="AT518" i="5"/>
  <c r="AT517" i="5"/>
  <c r="AT516" i="5"/>
  <c r="AT515" i="5"/>
  <c r="AT514" i="5"/>
  <c r="AT513" i="5"/>
  <c r="AT512" i="5"/>
  <c r="AT511" i="5"/>
  <c r="AT510" i="5"/>
  <c r="AT509" i="5"/>
  <c r="AT508" i="5"/>
  <c r="AT507" i="5"/>
  <c r="AT506" i="5"/>
  <c r="AT505" i="5"/>
  <c r="AT504" i="5"/>
  <c r="AT503" i="5"/>
  <c r="AT502" i="5"/>
  <c r="AT501" i="5"/>
  <c r="AT500" i="5"/>
  <c r="AT499" i="5"/>
  <c r="AT498" i="5"/>
  <c r="AT497" i="5"/>
  <c r="AT496" i="5"/>
  <c r="AT495" i="5"/>
  <c r="AT494" i="5"/>
  <c r="AT493" i="5"/>
  <c r="AT492" i="5"/>
  <c r="AT491" i="5"/>
  <c r="AT490" i="5"/>
  <c r="AT489" i="5"/>
  <c r="AT488" i="5"/>
  <c r="AT487" i="5"/>
  <c r="AT486" i="5"/>
  <c r="AT485" i="5"/>
  <c r="AT484" i="5"/>
  <c r="AT483" i="5"/>
  <c r="AT482" i="5"/>
  <c r="AT481" i="5"/>
  <c r="AT480" i="5"/>
  <c r="AT479" i="5"/>
  <c r="AT478" i="5"/>
  <c r="AT477" i="5"/>
  <c r="AT476" i="5"/>
  <c r="AT475" i="5"/>
  <c r="AT474" i="5"/>
  <c r="AT473" i="5"/>
  <c r="AT472" i="5"/>
  <c r="AT471" i="5"/>
  <c r="AT470" i="5"/>
  <c r="AT469" i="5"/>
  <c r="AT468" i="5"/>
  <c r="AT467" i="5"/>
  <c r="AT466" i="5"/>
  <c r="AT465" i="5"/>
  <c r="AT464" i="5"/>
  <c r="AT463" i="5"/>
  <c r="AT462" i="5"/>
  <c r="AT461" i="5"/>
  <c r="AT460" i="5"/>
  <c r="AT459" i="5"/>
  <c r="AT458" i="5"/>
  <c r="AT457" i="5"/>
  <c r="AT456" i="5"/>
  <c r="AT455" i="5"/>
  <c r="AT454" i="5"/>
  <c r="AT453" i="5"/>
  <c r="AT452" i="5"/>
  <c r="AT451" i="5"/>
  <c r="AT450" i="5"/>
  <c r="AT449" i="5"/>
  <c r="AT448" i="5"/>
  <c r="AT447" i="5"/>
  <c r="AT446" i="5"/>
  <c r="AT445" i="5"/>
  <c r="AT444" i="5"/>
  <c r="AT443" i="5"/>
  <c r="AT442" i="5"/>
  <c r="AT441" i="5"/>
  <c r="AT440" i="5"/>
  <c r="AT439" i="5"/>
  <c r="AT438" i="5"/>
  <c r="AT437" i="5"/>
  <c r="AT436" i="5"/>
  <c r="AT435" i="5"/>
  <c r="AT434" i="5"/>
  <c r="AT433" i="5"/>
  <c r="AT432" i="5"/>
  <c r="AT431" i="5"/>
  <c r="AT430" i="5"/>
  <c r="AT429" i="5"/>
  <c r="AT428" i="5"/>
  <c r="AT427" i="5"/>
  <c r="AT426" i="5"/>
  <c r="AT425" i="5"/>
  <c r="AT424" i="5"/>
  <c r="AT423" i="5"/>
  <c r="AT422" i="5"/>
  <c r="AT421" i="5"/>
  <c r="AT420" i="5"/>
  <c r="AT419" i="5"/>
  <c r="AT418" i="5"/>
  <c r="AT417" i="5"/>
  <c r="AT416" i="5"/>
  <c r="AT415" i="5"/>
  <c r="AT414" i="5"/>
  <c r="AT413" i="5"/>
  <c r="AT412" i="5"/>
  <c r="AT411" i="5"/>
  <c r="AT410" i="5"/>
  <c r="AT409" i="5"/>
  <c r="AT408" i="5"/>
  <c r="AT407" i="5"/>
  <c r="AT406" i="5"/>
  <c r="AT405" i="5"/>
  <c r="AT404" i="5"/>
  <c r="AT403" i="5"/>
  <c r="AT402" i="5"/>
  <c r="AT401" i="5"/>
  <c r="AT400" i="5"/>
  <c r="AT399" i="5"/>
  <c r="AT398" i="5"/>
  <c r="AT397" i="5"/>
  <c r="AT396" i="5"/>
  <c r="AT395" i="5"/>
  <c r="AT394" i="5"/>
  <c r="AT393" i="5"/>
  <c r="AT392" i="5"/>
  <c r="AT391" i="5"/>
  <c r="AT390" i="5"/>
  <c r="AT389" i="5"/>
  <c r="AT388" i="5"/>
  <c r="AT387" i="5"/>
  <c r="AT386" i="5"/>
  <c r="AT385" i="5"/>
  <c r="AT384" i="5"/>
  <c r="AT383" i="5"/>
  <c r="AT382" i="5"/>
  <c r="AT381" i="5"/>
  <c r="AT380" i="5"/>
  <c r="AT379" i="5"/>
  <c r="AT378" i="5"/>
  <c r="AT377" i="5"/>
  <c r="AT376" i="5"/>
  <c r="AT375" i="5"/>
  <c r="AT374" i="5"/>
  <c r="AT373" i="5"/>
  <c r="AT372" i="5"/>
  <c r="AT371" i="5"/>
  <c r="AT370" i="5"/>
  <c r="AT369" i="5"/>
  <c r="AT368" i="5"/>
  <c r="AT367" i="5"/>
  <c r="AT366" i="5"/>
  <c r="AT365" i="5"/>
  <c r="AT364" i="5"/>
  <c r="AT363" i="5"/>
  <c r="AT362" i="5"/>
  <c r="AT361" i="5"/>
  <c r="AT360" i="5"/>
  <c r="AT359" i="5"/>
  <c r="AT358" i="5"/>
  <c r="AT357" i="5"/>
  <c r="AT356" i="5"/>
  <c r="AT355" i="5"/>
  <c r="AT354" i="5"/>
  <c r="AT353" i="5"/>
  <c r="AT352" i="5"/>
  <c r="AT351" i="5"/>
  <c r="AT350" i="5"/>
  <c r="AT349" i="5"/>
  <c r="AT348" i="5"/>
  <c r="AT347" i="5"/>
  <c r="AT346" i="5"/>
  <c r="AT345" i="5"/>
  <c r="AT344" i="5"/>
  <c r="AT343" i="5"/>
  <c r="AT342" i="5"/>
  <c r="AT341" i="5"/>
  <c r="AT340" i="5"/>
  <c r="AT339" i="5"/>
  <c r="AT338" i="5"/>
  <c r="AT337" i="5"/>
  <c r="AT336" i="5"/>
  <c r="AT335" i="5"/>
  <c r="AT334" i="5"/>
  <c r="AT333" i="5"/>
  <c r="AT332" i="5"/>
  <c r="AT331" i="5"/>
  <c r="AT330" i="5"/>
  <c r="AT329" i="5"/>
  <c r="AT328" i="5"/>
  <c r="AT327" i="5"/>
  <c r="AT326" i="5"/>
  <c r="AT325" i="5"/>
  <c r="AT324" i="5"/>
  <c r="AT323" i="5"/>
  <c r="AT322" i="5"/>
  <c r="AT321" i="5"/>
  <c r="AT320" i="5"/>
  <c r="AT319" i="5"/>
  <c r="AT318" i="5"/>
  <c r="AT317" i="5"/>
  <c r="AT316" i="5"/>
  <c r="AT315" i="5"/>
  <c r="AT314" i="5"/>
  <c r="AT313" i="5"/>
  <c r="AT312" i="5"/>
  <c r="AT311" i="5"/>
  <c r="AT310" i="5"/>
  <c r="AT309" i="5"/>
  <c r="AT308" i="5"/>
  <c r="AT307" i="5"/>
  <c r="AT306" i="5"/>
  <c r="AT305" i="5"/>
  <c r="AT304" i="5"/>
  <c r="AT303" i="5"/>
  <c r="AT302" i="5"/>
  <c r="AT301" i="5"/>
  <c r="AT300" i="5"/>
  <c r="AT299" i="5"/>
  <c r="AT298" i="5"/>
  <c r="AT297" i="5"/>
  <c r="AT296" i="5"/>
  <c r="AT295" i="5"/>
  <c r="AT294" i="5"/>
  <c r="AT293" i="5"/>
  <c r="AT292" i="5"/>
  <c r="AT291" i="5"/>
  <c r="AT290" i="5"/>
  <c r="AT289" i="5"/>
  <c r="AT288" i="5"/>
  <c r="AT287" i="5"/>
  <c r="AT286" i="5"/>
  <c r="AT285" i="5"/>
  <c r="AT284" i="5"/>
  <c r="AT283" i="5"/>
  <c r="AT282" i="5"/>
  <c r="AT281" i="5"/>
  <c r="AT280" i="5"/>
  <c r="AT279" i="5"/>
  <c r="AT278" i="5"/>
  <c r="AT277" i="5"/>
  <c r="AT276" i="5"/>
  <c r="AT275" i="5"/>
  <c r="AT274" i="5"/>
  <c r="AT273" i="5"/>
  <c r="AT272" i="5"/>
  <c r="AT271" i="5"/>
  <c r="AT270" i="5"/>
  <c r="AT269" i="5"/>
  <c r="AT268" i="5"/>
  <c r="AT267" i="5"/>
  <c r="AT266" i="5"/>
  <c r="AT265" i="5"/>
  <c r="AT264" i="5"/>
  <c r="AT263" i="5"/>
  <c r="AT262" i="5"/>
  <c r="AT261" i="5"/>
  <c r="AT260" i="5"/>
  <c r="AT259" i="5"/>
  <c r="AT258" i="5"/>
  <c r="AT257" i="5"/>
  <c r="AT256" i="5"/>
  <c r="AT255" i="5"/>
  <c r="AT254" i="5"/>
  <c r="AT253" i="5"/>
  <c r="AT252" i="5"/>
  <c r="AT251" i="5"/>
  <c r="AT250" i="5"/>
  <c r="AT249" i="5"/>
  <c r="AT248" i="5"/>
  <c r="AT247" i="5"/>
  <c r="AT246" i="5"/>
  <c r="AT245" i="5"/>
  <c r="AT244" i="5"/>
  <c r="AT243" i="5"/>
  <c r="AT242" i="5"/>
  <c r="AT241" i="5"/>
  <c r="AT240" i="5"/>
  <c r="AT239" i="5"/>
  <c r="AT238" i="5"/>
  <c r="AT237" i="5"/>
  <c r="AT236" i="5"/>
  <c r="AT235" i="5"/>
  <c r="AT234" i="5"/>
  <c r="AT233" i="5"/>
  <c r="AT232" i="5"/>
  <c r="AT231" i="5"/>
  <c r="AT230" i="5"/>
  <c r="AT229" i="5"/>
  <c r="AT228" i="5"/>
  <c r="AT227" i="5"/>
  <c r="AT226" i="5"/>
  <c r="AT225" i="5"/>
  <c r="AT224" i="5"/>
  <c r="AT223" i="5"/>
  <c r="AT222" i="5"/>
  <c r="AT221" i="5"/>
  <c r="AT220" i="5"/>
  <c r="AT219" i="5"/>
  <c r="AT218" i="5"/>
  <c r="AT217" i="5"/>
  <c r="AT216" i="5"/>
  <c r="AT215" i="5"/>
  <c r="AT214" i="5"/>
  <c r="AT213" i="5"/>
  <c r="AT212" i="5"/>
  <c r="AT211" i="5"/>
  <c r="AT210" i="5"/>
  <c r="AT209" i="5"/>
  <c r="AT208" i="5"/>
  <c r="AT207" i="5"/>
  <c r="AT206" i="5"/>
  <c r="AT205" i="5"/>
  <c r="AT204" i="5"/>
  <c r="AT203" i="5"/>
  <c r="AT202" i="5"/>
  <c r="AT201" i="5"/>
  <c r="AT200" i="5"/>
  <c r="AT199" i="5"/>
  <c r="AT198" i="5"/>
  <c r="AT197" i="5"/>
  <c r="AT196" i="5"/>
  <c r="AT195" i="5"/>
  <c r="AT194" i="5"/>
  <c r="AT193" i="5"/>
  <c r="AT192" i="5"/>
  <c r="AT191" i="5"/>
  <c r="AT190" i="5"/>
  <c r="AT189" i="5"/>
  <c r="AT188" i="5"/>
  <c r="AT187" i="5"/>
  <c r="AT186" i="5"/>
  <c r="AT185" i="5"/>
  <c r="AT184" i="5"/>
  <c r="AT183" i="5"/>
  <c r="AT182" i="5"/>
  <c r="AT181" i="5"/>
  <c r="AT180" i="5"/>
  <c r="AT179" i="5"/>
  <c r="AT178" i="5"/>
  <c r="AT177" i="5"/>
  <c r="AT176" i="5"/>
  <c r="AT175" i="5"/>
  <c r="AT174" i="5"/>
  <c r="AT173" i="5"/>
  <c r="AT172" i="5"/>
  <c r="AT171" i="5"/>
  <c r="AT170" i="5"/>
  <c r="AT169" i="5"/>
  <c r="AT168" i="5"/>
  <c r="AT167" i="5"/>
  <c r="AT166" i="5"/>
  <c r="AT165" i="5"/>
  <c r="AT164" i="5"/>
  <c r="AT163" i="5"/>
  <c r="AT162" i="5"/>
  <c r="AT161" i="5"/>
  <c r="AT160" i="5"/>
  <c r="AT159" i="5"/>
  <c r="AT158" i="5"/>
  <c r="AT157" i="5"/>
  <c r="AT156" i="5"/>
  <c r="AT155" i="5"/>
  <c r="AT154" i="5"/>
  <c r="AT153" i="5"/>
  <c r="AT152" i="5"/>
  <c r="AT151" i="5"/>
  <c r="AT150" i="5"/>
  <c r="AT149" i="5"/>
  <c r="AT148" i="5"/>
  <c r="AT147" i="5"/>
  <c r="AT146" i="5"/>
  <c r="AT145" i="5"/>
  <c r="AT144" i="5"/>
  <c r="AT143" i="5"/>
  <c r="AT142" i="5"/>
  <c r="AT141" i="5"/>
  <c r="AT140" i="5"/>
  <c r="AT139" i="5"/>
  <c r="AT138" i="5"/>
  <c r="AT137" i="5"/>
  <c r="AT136" i="5"/>
  <c r="AT135" i="5"/>
  <c r="AT134" i="5"/>
  <c r="AT133" i="5"/>
  <c r="AT132" i="5"/>
  <c r="AT131" i="5"/>
  <c r="AT130" i="5"/>
  <c r="AT129" i="5"/>
  <c r="AT128" i="5"/>
  <c r="AT127" i="5"/>
  <c r="AT126" i="5"/>
  <c r="AT125" i="5"/>
  <c r="AT124" i="5"/>
  <c r="AT123" i="5"/>
  <c r="AT122" i="5"/>
  <c r="AT121" i="5"/>
  <c r="AT120" i="5"/>
  <c r="AT119" i="5"/>
  <c r="AT118" i="5"/>
  <c r="AT117" i="5"/>
  <c r="AT116" i="5"/>
  <c r="AT115" i="5"/>
  <c r="AT114" i="5"/>
  <c r="AT113" i="5"/>
  <c r="AT112" i="5"/>
  <c r="AT111" i="5"/>
  <c r="AT110" i="5"/>
  <c r="AT109" i="5"/>
  <c r="AT108" i="5"/>
  <c r="AT107" i="5"/>
  <c r="AT106" i="5"/>
  <c r="AT105" i="5"/>
  <c r="AT104" i="5"/>
  <c r="AT103" i="5"/>
  <c r="AT102" i="5"/>
  <c r="AT101" i="5"/>
  <c r="AT100" i="5"/>
  <c r="AT99" i="5"/>
  <c r="AT98" i="5"/>
  <c r="AT97" i="5"/>
  <c r="AT96" i="5"/>
  <c r="AT95" i="5"/>
  <c r="AT94" i="5"/>
  <c r="AT93" i="5"/>
  <c r="AT92" i="5"/>
  <c r="AT91" i="5"/>
  <c r="AT90" i="5"/>
  <c r="AT89" i="5"/>
  <c r="AT88" i="5"/>
  <c r="AT87" i="5"/>
  <c r="AT86" i="5"/>
  <c r="AT85" i="5"/>
  <c r="AT84" i="5"/>
  <c r="AT83" i="5"/>
  <c r="AT82" i="5"/>
  <c r="AT81" i="5"/>
  <c r="AT80" i="5"/>
  <c r="AT79" i="5"/>
  <c r="AT78" i="5"/>
  <c r="AT77" i="5"/>
  <c r="AT76" i="5"/>
  <c r="AT75" i="5"/>
  <c r="AT74" i="5"/>
  <c r="AT73" i="5"/>
  <c r="AT72" i="5"/>
  <c r="AT71" i="5"/>
  <c r="AT70" i="5"/>
  <c r="AT69" i="5"/>
  <c r="AT68" i="5"/>
  <c r="AT67" i="5"/>
  <c r="AT66" i="5"/>
  <c r="AT65" i="5"/>
  <c r="AT64" i="5"/>
  <c r="AT63" i="5"/>
  <c r="AT62" i="5"/>
  <c r="AT61" i="5"/>
  <c r="AT60" i="5"/>
  <c r="AT59" i="5"/>
  <c r="AT58" i="5"/>
  <c r="AT57" i="5"/>
  <c r="AT56" i="5"/>
  <c r="AT55" i="5"/>
  <c r="AT54" i="5"/>
  <c r="AT53" i="5"/>
  <c r="AT52" i="5"/>
  <c r="AT51" i="5"/>
  <c r="AT50" i="5"/>
  <c r="AT49" i="5"/>
  <c r="AT48" i="5"/>
  <c r="AT47" i="5"/>
  <c r="AT46" i="5"/>
  <c r="AT45" i="5"/>
  <c r="AT44" i="5"/>
  <c r="AT43" i="5"/>
  <c r="AT42" i="5"/>
  <c r="AT41" i="5"/>
  <c r="AT40" i="5"/>
  <c r="AT38" i="5"/>
  <c r="AT37" i="5"/>
  <c r="AT36" i="5"/>
  <c r="AT35" i="5"/>
  <c r="AT33" i="5"/>
  <c r="AT32" i="5"/>
  <c r="AT31" i="5"/>
  <c r="AT28" i="5"/>
  <c r="AT27" i="5"/>
  <c r="AT26" i="5"/>
  <c r="AT25" i="5"/>
  <c r="AT23" i="5"/>
  <c r="AT22" i="5"/>
  <c r="AT21" i="5"/>
  <c r="AT20" i="5"/>
  <c r="AT19" i="5"/>
  <c r="AT18" i="5"/>
  <c r="AT17" i="5"/>
  <c r="AT16" i="5"/>
  <c r="AT15" i="5"/>
  <c r="AT13" i="5"/>
  <c r="AT12" i="5"/>
  <c r="AT11" i="5"/>
  <c r="AT10" i="5"/>
  <c r="AT9" i="5"/>
  <c r="AT6" i="5"/>
  <c r="AT5" i="5"/>
  <c r="AT1860" i="5" l="1"/>
  <c r="AS1860" i="5" s="1"/>
  <c r="AR1860" i="5" s="1"/>
  <c r="AP1860" i="5"/>
  <c r="AO1860" i="5"/>
  <c r="AQ743" i="5"/>
  <c r="AQ744" i="5"/>
  <c r="AQ745" i="5"/>
  <c r="AQ746" i="5"/>
  <c r="AQ747" i="5"/>
  <c r="AQ748" i="5"/>
  <c r="AQ749" i="5"/>
  <c r="AQ750" i="5"/>
  <c r="AQ751" i="5"/>
  <c r="AQ752" i="5"/>
  <c r="AQ753" i="5"/>
  <c r="AQ754" i="5"/>
  <c r="AQ755" i="5"/>
  <c r="AQ756" i="5"/>
  <c r="AQ757" i="5"/>
  <c r="AQ758" i="5"/>
  <c r="AQ759" i="5"/>
  <c r="AQ760" i="5"/>
  <c r="AQ761" i="5"/>
  <c r="AQ762" i="5"/>
  <c r="AQ763" i="5"/>
  <c r="AQ764" i="5"/>
  <c r="AQ765" i="5"/>
  <c r="AQ766" i="5"/>
  <c r="AQ767" i="5"/>
  <c r="AQ768" i="5"/>
  <c r="AQ769" i="5"/>
  <c r="AQ770" i="5"/>
  <c r="AQ771" i="5"/>
  <c r="AQ772" i="5"/>
  <c r="AQ773" i="5"/>
  <c r="AQ774" i="5"/>
  <c r="AQ775" i="5"/>
  <c r="AQ776" i="5"/>
  <c r="AQ777" i="5"/>
  <c r="AQ778" i="5"/>
  <c r="AQ779" i="5"/>
  <c r="AQ780" i="5"/>
  <c r="AQ781" i="5"/>
  <c r="AQ782" i="5"/>
  <c r="AQ783" i="5"/>
  <c r="AQ784" i="5"/>
  <c r="AQ785" i="5"/>
  <c r="AQ786" i="5"/>
  <c r="AQ787" i="5"/>
  <c r="AQ788" i="5"/>
  <c r="AQ789" i="5"/>
  <c r="AQ790" i="5"/>
  <c r="AQ791" i="5"/>
  <c r="AQ792" i="5"/>
  <c r="AQ793" i="5"/>
  <c r="AQ794" i="5"/>
  <c r="AQ795" i="5"/>
  <c r="AQ796" i="5"/>
  <c r="AQ797" i="5"/>
  <c r="AQ798" i="5"/>
  <c r="AQ799" i="5"/>
  <c r="AQ800" i="5"/>
  <c r="AQ801" i="5"/>
  <c r="AQ802" i="5"/>
  <c r="AQ803" i="5"/>
  <c r="AQ804" i="5"/>
  <c r="AQ805" i="5"/>
  <c r="AQ806" i="5"/>
  <c r="AQ807" i="5"/>
  <c r="AQ808" i="5"/>
  <c r="AQ809" i="5"/>
  <c r="AQ810" i="5"/>
  <c r="AQ811" i="5"/>
  <c r="AQ812" i="5"/>
  <c r="AQ813" i="5"/>
  <c r="AQ814" i="5"/>
  <c r="AQ815" i="5"/>
  <c r="AQ816" i="5"/>
  <c r="AQ817" i="5"/>
  <c r="AQ818" i="5"/>
  <c r="AQ819" i="5"/>
  <c r="AQ820" i="5"/>
  <c r="AQ821" i="5"/>
  <c r="AQ822" i="5"/>
  <c r="AQ823" i="5"/>
  <c r="AQ824" i="5"/>
  <c r="AQ825" i="5"/>
  <c r="AQ826" i="5"/>
  <c r="AQ827" i="5"/>
  <c r="AQ828" i="5"/>
  <c r="AQ829" i="5"/>
  <c r="AQ830" i="5"/>
  <c r="AQ831" i="5"/>
  <c r="AQ832" i="5"/>
  <c r="AQ833" i="5"/>
  <c r="AQ834" i="5"/>
  <c r="AQ835" i="5"/>
  <c r="AQ836" i="5"/>
  <c r="AQ837" i="5"/>
  <c r="AQ838" i="5"/>
  <c r="AQ839" i="5"/>
  <c r="AQ840" i="5"/>
  <c r="AQ841" i="5"/>
  <c r="AQ842" i="5"/>
  <c r="AQ843" i="5"/>
  <c r="AQ844" i="5"/>
  <c r="AQ845" i="5"/>
  <c r="AQ846" i="5"/>
  <c r="AQ847" i="5"/>
  <c r="AQ848" i="5"/>
  <c r="AQ849" i="5"/>
  <c r="AQ850" i="5"/>
  <c r="AQ851" i="5"/>
  <c r="AQ852" i="5"/>
  <c r="AQ853" i="5"/>
  <c r="AQ854" i="5"/>
  <c r="AQ855" i="5"/>
  <c r="AQ856" i="5"/>
  <c r="AQ857" i="5"/>
  <c r="AQ858" i="5"/>
  <c r="AQ859" i="5"/>
  <c r="AQ860" i="5"/>
  <c r="AQ861" i="5"/>
  <c r="AQ862" i="5"/>
  <c r="AQ863" i="5"/>
  <c r="AQ742" i="5"/>
  <c r="AQ741" i="5"/>
  <c r="AQ740" i="5"/>
  <c r="AQ739" i="5"/>
  <c r="AQ738" i="5"/>
  <c r="AQ737" i="5"/>
  <c r="AQ736" i="5"/>
  <c r="AQ735" i="5"/>
  <c r="AQ734" i="5"/>
  <c r="AQ733" i="5"/>
  <c r="AQ732" i="5"/>
  <c r="AQ731" i="5"/>
  <c r="AQ730" i="5"/>
  <c r="AQ729" i="5"/>
  <c r="AQ728" i="5"/>
  <c r="AQ727" i="5"/>
  <c r="AQ726" i="5"/>
  <c r="AQ725" i="5"/>
  <c r="AQ724" i="5"/>
  <c r="AQ723" i="5"/>
  <c r="AQ722" i="5"/>
  <c r="AQ721" i="5"/>
  <c r="AQ720" i="5"/>
  <c r="AQ719" i="5"/>
  <c r="AQ718" i="5"/>
  <c r="AQ717" i="5"/>
  <c r="AQ716" i="5"/>
  <c r="AQ715" i="5"/>
  <c r="AQ714" i="5"/>
  <c r="AQ713" i="5"/>
  <c r="AQ712" i="5"/>
  <c r="AQ711" i="5"/>
  <c r="AQ710" i="5"/>
  <c r="AQ709" i="5"/>
  <c r="AQ708" i="5"/>
  <c r="AQ707" i="5"/>
  <c r="AQ706" i="5"/>
  <c r="AQ705" i="5"/>
  <c r="AQ704" i="5"/>
  <c r="AQ703" i="5"/>
  <c r="AQ702" i="5"/>
  <c r="AQ701" i="5"/>
  <c r="AQ700" i="5"/>
  <c r="AQ699" i="5"/>
  <c r="AQ698" i="5"/>
  <c r="AQ697" i="5"/>
  <c r="AQ696" i="5"/>
  <c r="AQ695" i="5"/>
  <c r="AQ694" i="5"/>
  <c r="AQ693" i="5"/>
  <c r="AQ692" i="5"/>
  <c r="AQ691" i="5"/>
  <c r="AQ690" i="5"/>
  <c r="AQ689" i="5"/>
  <c r="AQ688" i="5"/>
  <c r="AQ687" i="5"/>
  <c r="AQ686" i="5"/>
  <c r="AQ685" i="5"/>
  <c r="AQ684" i="5"/>
  <c r="AQ683" i="5"/>
  <c r="AQ682" i="5"/>
  <c r="AQ681" i="5"/>
  <c r="AQ680" i="5"/>
  <c r="AQ679" i="5"/>
  <c r="AQ678" i="5"/>
  <c r="AQ677" i="5"/>
  <c r="AQ676" i="5"/>
  <c r="AQ675" i="5"/>
  <c r="AQ674" i="5"/>
  <c r="AQ673" i="5"/>
  <c r="AQ672" i="5"/>
  <c r="AQ671" i="5"/>
  <c r="AQ670" i="5"/>
  <c r="AQ669" i="5"/>
  <c r="AQ668" i="5"/>
  <c r="AQ667" i="5"/>
  <c r="AQ666" i="5"/>
  <c r="AQ665" i="5"/>
  <c r="AQ664" i="5"/>
  <c r="AQ663" i="5"/>
  <c r="AQ662" i="5"/>
  <c r="AQ661" i="5"/>
  <c r="AQ660" i="5"/>
  <c r="AQ659" i="5"/>
  <c r="AQ658" i="5"/>
  <c r="AQ657" i="5"/>
  <c r="AQ656" i="5"/>
  <c r="AQ655" i="5"/>
  <c r="AQ654" i="5"/>
  <c r="AQ653" i="5"/>
  <c r="AQ652" i="5"/>
  <c r="AQ651" i="5"/>
  <c r="AQ650" i="5"/>
  <c r="AQ649" i="5"/>
  <c r="AQ648" i="5"/>
  <c r="AQ647" i="5"/>
  <c r="AQ646" i="5"/>
  <c r="AQ645" i="5"/>
  <c r="AQ644" i="5"/>
  <c r="AQ643" i="5"/>
  <c r="AQ642" i="5"/>
  <c r="AQ641" i="5"/>
  <c r="AQ640" i="5"/>
  <c r="AQ639" i="5"/>
  <c r="AQ638" i="5"/>
  <c r="AQ637" i="5"/>
  <c r="AQ636" i="5"/>
  <c r="AQ635" i="5"/>
  <c r="AQ634" i="5"/>
  <c r="AQ633" i="5"/>
  <c r="AQ632" i="5"/>
  <c r="AQ631" i="5"/>
  <c r="AQ630" i="5"/>
  <c r="AQ629" i="5"/>
  <c r="AQ628" i="5"/>
  <c r="AQ627" i="5"/>
  <c r="AQ626" i="5"/>
  <c r="AQ625" i="5"/>
  <c r="AQ624" i="5"/>
  <c r="AQ623" i="5"/>
  <c r="AQ622" i="5"/>
  <c r="AQ621" i="5"/>
  <c r="AQ620" i="5"/>
  <c r="AQ619" i="5"/>
  <c r="AQ618" i="5"/>
  <c r="AQ617" i="5"/>
  <c r="AQ616" i="5"/>
  <c r="AQ615" i="5"/>
  <c r="AQ614" i="5"/>
  <c r="AQ613" i="5"/>
  <c r="AQ612" i="5"/>
  <c r="AQ611" i="5"/>
  <c r="AQ610" i="5"/>
  <c r="AQ609" i="5"/>
  <c r="AQ608" i="5"/>
  <c r="AQ607" i="5"/>
  <c r="AQ606" i="5"/>
  <c r="AQ605" i="5"/>
  <c r="AQ604" i="5"/>
  <c r="AQ603" i="5"/>
  <c r="AQ602" i="5"/>
  <c r="AQ601" i="5"/>
  <c r="AQ600" i="5"/>
  <c r="AQ599" i="5"/>
  <c r="AQ598" i="5"/>
  <c r="AQ597" i="5"/>
  <c r="AQ596" i="5"/>
  <c r="AQ595" i="5"/>
  <c r="AQ594" i="5"/>
  <c r="AQ593" i="5"/>
  <c r="AQ592" i="5"/>
  <c r="AQ591" i="5"/>
  <c r="AQ590" i="5"/>
  <c r="AQ589" i="5"/>
  <c r="AQ588" i="5"/>
  <c r="AQ587" i="5"/>
  <c r="AQ586" i="5"/>
  <c r="AQ585" i="5"/>
  <c r="AQ584" i="5"/>
  <c r="AQ583" i="5"/>
  <c r="AQ582" i="5"/>
  <c r="AQ581" i="5"/>
  <c r="AQ580" i="5"/>
  <c r="AQ579" i="5"/>
  <c r="AQ578" i="5"/>
  <c r="AQ577" i="5"/>
  <c r="AQ576" i="5"/>
  <c r="AQ575" i="5"/>
  <c r="AQ574" i="5"/>
  <c r="AQ573" i="5"/>
  <c r="AQ572" i="5"/>
  <c r="AQ571" i="5"/>
  <c r="AQ570" i="5"/>
  <c r="AQ569" i="5"/>
  <c r="AQ568" i="5"/>
  <c r="AQ567" i="5"/>
  <c r="AQ566" i="5"/>
  <c r="AQ565" i="5"/>
  <c r="AQ564" i="5"/>
  <c r="AQ563" i="5"/>
  <c r="AQ562" i="5"/>
  <c r="AQ561" i="5"/>
  <c r="AQ560" i="5"/>
  <c r="AQ559" i="5"/>
  <c r="AQ558" i="5"/>
  <c r="AQ557" i="5"/>
  <c r="AQ556" i="5"/>
  <c r="AQ555" i="5"/>
  <c r="AQ554" i="5"/>
  <c r="AQ553" i="5"/>
  <c r="AQ552" i="5"/>
  <c r="AQ551" i="5"/>
  <c r="AQ550" i="5"/>
  <c r="AQ549" i="5"/>
  <c r="AQ548" i="5"/>
  <c r="AQ547" i="5"/>
  <c r="AQ546" i="5"/>
  <c r="AQ545" i="5"/>
  <c r="AQ544" i="5"/>
  <c r="AQ543" i="5"/>
  <c r="AQ542" i="5"/>
  <c r="AQ541" i="5"/>
  <c r="AQ540" i="5"/>
  <c r="AQ539" i="5"/>
  <c r="AQ538" i="5"/>
  <c r="AQ537" i="5"/>
  <c r="AQ536" i="5"/>
  <c r="AQ535" i="5"/>
  <c r="AQ534" i="5"/>
  <c r="AQ533" i="5"/>
  <c r="AQ532" i="5"/>
  <c r="AQ531" i="5"/>
  <c r="AQ530" i="5"/>
  <c r="AQ529" i="5"/>
  <c r="AQ528" i="5"/>
  <c r="AQ527" i="5"/>
  <c r="AQ526" i="5"/>
  <c r="AQ525" i="5"/>
  <c r="AQ524" i="5"/>
  <c r="AQ523" i="5"/>
  <c r="AQ522" i="5"/>
  <c r="AQ521" i="5"/>
  <c r="AQ520" i="5"/>
  <c r="AQ519" i="5"/>
  <c r="AQ518" i="5"/>
  <c r="AQ517" i="5"/>
  <c r="AQ516" i="5"/>
  <c r="AQ515" i="5"/>
  <c r="AQ514" i="5"/>
  <c r="AQ513" i="5"/>
  <c r="AQ512" i="5"/>
  <c r="AQ511" i="5"/>
  <c r="AQ510" i="5"/>
  <c r="AQ509" i="5"/>
  <c r="AQ508" i="5"/>
  <c r="AQ507" i="5"/>
  <c r="AQ506" i="5"/>
  <c r="AQ505" i="5"/>
  <c r="AQ504" i="5"/>
  <c r="AQ503" i="5"/>
  <c r="AQ502" i="5"/>
  <c r="AQ501" i="5"/>
  <c r="AQ500" i="5"/>
  <c r="AQ499" i="5"/>
  <c r="AQ498" i="5"/>
  <c r="AQ497" i="5"/>
  <c r="AQ496" i="5"/>
  <c r="AQ495" i="5"/>
  <c r="AQ494" i="5"/>
  <c r="AQ493" i="5"/>
  <c r="AQ492" i="5"/>
  <c r="AQ491" i="5"/>
  <c r="AQ490" i="5"/>
  <c r="AQ489" i="5"/>
  <c r="AQ488" i="5"/>
  <c r="AQ487" i="5"/>
  <c r="AQ486" i="5"/>
  <c r="AQ485" i="5"/>
  <c r="AQ484" i="5"/>
  <c r="AQ483" i="5"/>
  <c r="AQ482" i="5"/>
  <c r="AQ481" i="5"/>
  <c r="AQ480" i="5"/>
  <c r="AQ479" i="5"/>
  <c r="AQ478" i="5"/>
  <c r="AQ477" i="5"/>
  <c r="AQ476" i="5"/>
  <c r="AQ475" i="5"/>
  <c r="AQ474" i="5"/>
  <c r="AQ473" i="5"/>
  <c r="AQ472" i="5"/>
  <c r="AQ471" i="5"/>
  <c r="AQ470" i="5"/>
  <c r="AQ469" i="5"/>
  <c r="AQ468" i="5"/>
  <c r="AQ467" i="5"/>
  <c r="AQ466" i="5"/>
  <c r="AQ465" i="5"/>
  <c r="AQ464" i="5"/>
  <c r="AQ463" i="5"/>
  <c r="AQ462" i="5"/>
  <c r="AQ461" i="5"/>
  <c r="AQ460" i="5"/>
  <c r="AQ459" i="5"/>
  <c r="AQ458" i="5"/>
  <c r="AQ457" i="5"/>
  <c r="AQ456" i="5"/>
  <c r="AQ455" i="5"/>
  <c r="AQ454" i="5"/>
  <c r="AQ453" i="5"/>
  <c r="AQ452" i="5"/>
  <c r="AQ451" i="5"/>
  <c r="AQ450" i="5"/>
  <c r="AQ449" i="5"/>
  <c r="AQ448" i="5"/>
  <c r="AQ447" i="5"/>
  <c r="AQ446" i="5"/>
  <c r="AQ445" i="5"/>
  <c r="AQ444" i="5"/>
  <c r="AQ443" i="5"/>
  <c r="AQ442" i="5"/>
  <c r="AQ441" i="5"/>
  <c r="AQ440" i="5"/>
  <c r="AQ439" i="5"/>
  <c r="AQ438" i="5"/>
  <c r="AQ437" i="5"/>
  <c r="AQ436" i="5"/>
  <c r="AQ435" i="5"/>
  <c r="AQ434" i="5"/>
  <c r="AQ433" i="5"/>
  <c r="AQ432" i="5"/>
  <c r="AQ431" i="5"/>
  <c r="AQ430" i="5"/>
  <c r="AQ429" i="5"/>
  <c r="AQ428" i="5"/>
  <c r="AQ427" i="5"/>
  <c r="AQ426" i="5"/>
  <c r="AQ425" i="5"/>
  <c r="AQ424" i="5"/>
  <c r="AQ423" i="5"/>
  <c r="AQ422" i="5"/>
  <c r="AQ421" i="5"/>
  <c r="AQ420" i="5"/>
  <c r="AQ419" i="5"/>
  <c r="AQ418" i="5"/>
  <c r="AQ417" i="5"/>
  <c r="AQ416" i="5"/>
  <c r="AQ415" i="5"/>
  <c r="AQ414" i="5"/>
  <c r="AQ413" i="5"/>
  <c r="AQ412" i="5"/>
  <c r="AQ411" i="5"/>
  <c r="AQ410" i="5"/>
  <c r="AQ409" i="5"/>
  <c r="AQ408" i="5"/>
  <c r="AQ407" i="5"/>
  <c r="AQ406" i="5"/>
  <c r="AQ405" i="5"/>
  <c r="AQ404" i="5"/>
  <c r="AQ403" i="5"/>
  <c r="AQ402" i="5"/>
  <c r="AQ401" i="5"/>
  <c r="AQ400" i="5"/>
  <c r="AQ399" i="5"/>
  <c r="AQ398" i="5"/>
  <c r="AQ397" i="5"/>
  <c r="AQ396" i="5"/>
  <c r="AQ395" i="5"/>
  <c r="AQ394" i="5"/>
  <c r="AQ393" i="5"/>
  <c r="AQ392" i="5"/>
  <c r="AQ391" i="5"/>
  <c r="AQ390" i="5"/>
  <c r="AQ389" i="5"/>
  <c r="AQ388" i="5"/>
  <c r="AQ387" i="5"/>
  <c r="AQ386" i="5"/>
  <c r="AQ385" i="5"/>
  <c r="AQ384" i="5"/>
  <c r="AQ383" i="5"/>
  <c r="AQ382" i="5"/>
  <c r="AQ381" i="5"/>
  <c r="AQ380" i="5"/>
  <c r="AQ379" i="5"/>
  <c r="AQ378" i="5"/>
  <c r="AQ377" i="5"/>
  <c r="AQ376" i="5"/>
  <c r="AQ375" i="5"/>
  <c r="AQ374" i="5"/>
  <c r="AQ373" i="5"/>
  <c r="AQ372" i="5"/>
  <c r="AQ371" i="5"/>
  <c r="AQ370" i="5"/>
  <c r="AQ369" i="5"/>
  <c r="AQ368" i="5"/>
  <c r="AQ367" i="5"/>
  <c r="AQ366" i="5"/>
  <c r="AQ365" i="5"/>
  <c r="AQ364" i="5"/>
  <c r="AQ363" i="5"/>
  <c r="AQ362" i="5"/>
  <c r="AQ361" i="5"/>
  <c r="AQ360" i="5"/>
  <c r="AQ359" i="5"/>
  <c r="AQ358" i="5"/>
  <c r="AQ357" i="5"/>
  <c r="AQ356" i="5"/>
  <c r="AQ355" i="5"/>
  <c r="AQ354" i="5"/>
  <c r="AQ353" i="5"/>
  <c r="AQ352" i="5"/>
  <c r="AQ351" i="5"/>
  <c r="AQ350" i="5"/>
  <c r="AQ349" i="5"/>
  <c r="AQ348" i="5"/>
  <c r="AQ347" i="5"/>
  <c r="AQ346" i="5"/>
  <c r="AQ345" i="5"/>
  <c r="AQ344" i="5"/>
  <c r="AQ343" i="5"/>
  <c r="AQ342" i="5"/>
  <c r="AQ341" i="5"/>
  <c r="AQ340" i="5"/>
  <c r="AQ339" i="5"/>
  <c r="AQ338" i="5"/>
  <c r="AQ337" i="5"/>
  <c r="AQ336" i="5"/>
  <c r="AQ335" i="5"/>
  <c r="AQ334" i="5"/>
  <c r="AQ333" i="5"/>
  <c r="AQ332" i="5"/>
  <c r="AQ331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3" i="5"/>
  <c r="AQ302" i="5"/>
  <c r="AQ301" i="5"/>
  <c r="AQ300" i="5"/>
  <c r="AQ299" i="5"/>
  <c r="AQ298" i="5"/>
  <c r="AQ297" i="5"/>
  <c r="AQ296" i="5"/>
  <c r="AQ295" i="5"/>
  <c r="AQ294" i="5"/>
  <c r="AQ293" i="5"/>
  <c r="AQ292" i="5"/>
  <c r="AQ291" i="5"/>
  <c r="AQ290" i="5"/>
  <c r="AQ289" i="5"/>
  <c r="AQ288" i="5"/>
  <c r="AQ287" i="5"/>
  <c r="AQ286" i="5"/>
  <c r="AQ285" i="5"/>
  <c r="AQ284" i="5"/>
  <c r="AQ283" i="5"/>
  <c r="AQ282" i="5"/>
  <c r="AQ281" i="5"/>
  <c r="AQ280" i="5"/>
  <c r="AQ279" i="5"/>
  <c r="AQ278" i="5"/>
  <c r="AQ277" i="5"/>
  <c r="AQ276" i="5"/>
  <c r="AQ275" i="5"/>
  <c r="AQ274" i="5"/>
  <c r="AQ273" i="5"/>
  <c r="AQ272" i="5"/>
  <c r="AQ271" i="5"/>
  <c r="AQ270" i="5"/>
  <c r="AQ269" i="5"/>
  <c r="AQ268" i="5"/>
  <c r="AQ267" i="5"/>
  <c r="AQ266" i="5"/>
  <c r="AQ265" i="5"/>
  <c r="AQ264" i="5"/>
  <c r="AQ263" i="5"/>
  <c r="AQ262" i="5"/>
  <c r="AQ261" i="5"/>
  <c r="AQ260" i="5"/>
  <c r="AQ259" i="5"/>
  <c r="AQ258" i="5"/>
  <c r="AQ257" i="5"/>
  <c r="AQ256" i="5"/>
  <c r="AQ255" i="5"/>
  <c r="AQ254" i="5"/>
  <c r="AQ253" i="5"/>
  <c r="AQ252" i="5"/>
  <c r="AQ251" i="5"/>
  <c r="AQ250" i="5"/>
  <c r="AQ249" i="5"/>
  <c r="AQ248" i="5"/>
  <c r="AQ247" i="5"/>
  <c r="AQ246" i="5"/>
  <c r="AQ245" i="5"/>
  <c r="AQ244" i="5"/>
  <c r="AQ243" i="5"/>
  <c r="AQ242" i="5"/>
  <c r="AQ241" i="5"/>
  <c r="AQ240" i="5"/>
  <c r="AQ239" i="5"/>
  <c r="AQ238" i="5"/>
  <c r="AQ237" i="5"/>
  <c r="AQ236" i="5"/>
  <c r="AQ235" i="5"/>
  <c r="AQ234" i="5"/>
  <c r="AQ233" i="5"/>
  <c r="AQ232" i="5"/>
  <c r="AQ231" i="5"/>
  <c r="AQ230" i="5"/>
  <c r="AQ229" i="5"/>
  <c r="AQ228" i="5"/>
  <c r="AQ227" i="5"/>
  <c r="AQ226" i="5"/>
  <c r="AQ225" i="5"/>
  <c r="AQ224" i="5"/>
  <c r="AQ223" i="5"/>
  <c r="AQ222" i="5"/>
  <c r="AQ221" i="5"/>
  <c r="AQ220" i="5"/>
  <c r="AQ219" i="5"/>
  <c r="AQ218" i="5"/>
  <c r="AQ217" i="5"/>
  <c r="AQ216" i="5"/>
  <c r="AQ215" i="5"/>
  <c r="AQ214" i="5"/>
  <c r="AQ213" i="5"/>
  <c r="AQ212" i="5"/>
  <c r="AQ211" i="5"/>
  <c r="AQ210" i="5"/>
  <c r="AQ209" i="5"/>
  <c r="AQ208" i="5"/>
  <c r="AQ207" i="5"/>
  <c r="AQ206" i="5"/>
  <c r="AQ205" i="5"/>
  <c r="AQ204" i="5"/>
  <c r="AQ203" i="5"/>
  <c r="AQ202" i="5"/>
  <c r="AQ201" i="5"/>
  <c r="AQ200" i="5"/>
  <c r="AQ199" i="5"/>
  <c r="AQ198" i="5"/>
  <c r="AQ197" i="5"/>
  <c r="AQ196" i="5"/>
  <c r="AQ195" i="5"/>
  <c r="AQ194" i="5"/>
  <c r="AQ193" i="5"/>
  <c r="AQ192" i="5"/>
  <c r="AQ191" i="5"/>
  <c r="AQ190" i="5"/>
  <c r="AQ189" i="5"/>
  <c r="AQ188" i="5"/>
  <c r="AQ187" i="5"/>
  <c r="AQ186" i="5"/>
  <c r="AQ185" i="5"/>
  <c r="AQ184" i="5"/>
  <c r="AQ183" i="5"/>
  <c r="AQ182" i="5"/>
  <c r="AQ181" i="5"/>
  <c r="AQ180" i="5"/>
  <c r="AQ179" i="5"/>
  <c r="AQ178" i="5"/>
  <c r="AQ177" i="5"/>
  <c r="AQ176" i="5"/>
  <c r="AQ175" i="5"/>
  <c r="AQ174" i="5"/>
  <c r="AQ173" i="5"/>
  <c r="AQ172" i="5"/>
  <c r="AQ171" i="5"/>
  <c r="AQ170" i="5"/>
  <c r="AQ169" i="5"/>
  <c r="AQ168" i="5"/>
  <c r="AQ167" i="5"/>
  <c r="AQ166" i="5"/>
  <c r="AQ165" i="5"/>
  <c r="AQ164" i="5"/>
  <c r="AQ163" i="5"/>
  <c r="AQ162" i="5"/>
  <c r="AQ161" i="5"/>
  <c r="AQ160" i="5"/>
  <c r="AQ159" i="5"/>
  <c r="AQ158" i="5"/>
  <c r="AQ157" i="5"/>
  <c r="AQ156" i="5"/>
  <c r="AQ155" i="5"/>
  <c r="AQ154" i="5"/>
  <c r="AQ153" i="5"/>
  <c r="AQ152" i="5"/>
  <c r="AQ151" i="5"/>
  <c r="AQ150" i="5"/>
  <c r="AQ149" i="5"/>
  <c r="AQ148" i="5"/>
  <c r="AQ147" i="5"/>
  <c r="AQ146" i="5"/>
  <c r="AQ145" i="5"/>
  <c r="AQ144" i="5"/>
  <c r="AQ143" i="5"/>
  <c r="AQ142" i="5"/>
  <c r="AQ141" i="5"/>
  <c r="AQ140" i="5"/>
  <c r="AQ139" i="5"/>
  <c r="AQ138" i="5"/>
  <c r="AQ137" i="5"/>
  <c r="AQ136" i="5"/>
  <c r="AQ135" i="5"/>
  <c r="AQ134" i="5"/>
  <c r="AQ133" i="5"/>
  <c r="AQ132" i="5"/>
  <c r="AQ131" i="5"/>
  <c r="AQ130" i="5"/>
  <c r="AQ129" i="5"/>
  <c r="AQ128" i="5"/>
  <c r="AQ127" i="5"/>
  <c r="AQ126" i="5"/>
  <c r="AQ125" i="5"/>
  <c r="AQ124" i="5"/>
  <c r="AQ123" i="5"/>
  <c r="AQ122" i="5"/>
  <c r="AQ121" i="5"/>
  <c r="AQ120" i="5"/>
  <c r="AQ119" i="5"/>
  <c r="AQ118" i="5"/>
  <c r="AQ117" i="5"/>
  <c r="AQ116" i="5"/>
  <c r="AQ115" i="5"/>
  <c r="AQ114" i="5"/>
  <c r="AQ113" i="5"/>
  <c r="AQ112" i="5"/>
  <c r="AQ111" i="5"/>
  <c r="AQ110" i="5"/>
  <c r="AQ109" i="5"/>
  <c r="AQ108" i="5"/>
  <c r="AQ107" i="5"/>
  <c r="AQ106" i="5"/>
  <c r="AQ105" i="5"/>
  <c r="AQ104" i="5"/>
  <c r="AQ103" i="5"/>
  <c r="AQ102" i="5"/>
  <c r="AQ101" i="5"/>
  <c r="AQ100" i="5"/>
  <c r="AQ99" i="5"/>
  <c r="AQ98" i="5"/>
  <c r="AQ97" i="5"/>
  <c r="AQ96" i="5"/>
  <c r="AQ95" i="5"/>
  <c r="AQ94" i="5"/>
  <c r="AQ93" i="5"/>
  <c r="AQ92" i="5"/>
  <c r="AQ91" i="5"/>
  <c r="AQ90" i="5"/>
  <c r="AQ89" i="5"/>
  <c r="AQ88" i="5"/>
  <c r="AQ87" i="5"/>
  <c r="AQ86" i="5"/>
  <c r="AQ85" i="5"/>
  <c r="AQ84" i="5"/>
  <c r="AQ83" i="5"/>
  <c r="AQ82" i="5"/>
  <c r="AQ81" i="5"/>
  <c r="AQ80" i="5"/>
  <c r="AQ79" i="5"/>
  <c r="AQ78" i="5"/>
  <c r="AQ77" i="5"/>
  <c r="AQ76" i="5"/>
  <c r="AQ75" i="5"/>
  <c r="AQ74" i="5"/>
  <c r="AQ73" i="5"/>
  <c r="AQ72" i="5"/>
  <c r="AQ71" i="5"/>
  <c r="AQ70" i="5"/>
  <c r="AQ69" i="5"/>
  <c r="AQ68" i="5"/>
  <c r="AQ67" i="5"/>
  <c r="AQ66" i="5"/>
  <c r="AQ65" i="5"/>
  <c r="AQ64" i="5"/>
  <c r="AQ63" i="5"/>
  <c r="AQ62" i="5"/>
  <c r="AQ61" i="5"/>
  <c r="AQ60" i="5"/>
  <c r="AQ59" i="5"/>
  <c r="AQ58" i="5"/>
  <c r="AQ57" i="5"/>
  <c r="AQ56" i="5"/>
  <c r="AQ55" i="5"/>
  <c r="AQ54" i="5"/>
  <c r="AQ53" i="5"/>
  <c r="AQ52" i="5"/>
  <c r="AQ51" i="5"/>
  <c r="AQ50" i="5"/>
  <c r="AQ49" i="5"/>
  <c r="AQ48" i="5"/>
  <c r="AQ47" i="5"/>
  <c r="AQ46" i="5"/>
  <c r="AQ45" i="5"/>
  <c r="AQ44" i="5"/>
  <c r="AQ43" i="5"/>
  <c r="AQ42" i="5"/>
  <c r="AQ41" i="5"/>
  <c r="AQ40" i="5"/>
  <c r="AQ38" i="5"/>
  <c r="AQ37" i="5"/>
  <c r="AQ36" i="5"/>
  <c r="AQ35" i="5"/>
  <c r="AQ33" i="5"/>
  <c r="AQ32" i="5"/>
  <c r="AQ31" i="5"/>
  <c r="AQ28" i="5"/>
  <c r="AQ27" i="5"/>
  <c r="AQ26" i="5"/>
  <c r="AQ25" i="5"/>
  <c r="AQ23" i="5"/>
  <c r="AQ22" i="5"/>
  <c r="AQ21" i="5"/>
  <c r="AQ20" i="5"/>
  <c r="AQ19" i="5"/>
  <c r="AQ18" i="5"/>
  <c r="AQ17" i="5"/>
  <c r="AQ16" i="5"/>
  <c r="AQ15" i="5"/>
  <c r="AQ13" i="5"/>
  <c r="AQ12" i="5"/>
  <c r="AQ11" i="5"/>
  <c r="AQ10" i="5"/>
  <c r="AQ9" i="5"/>
  <c r="AQ6" i="5"/>
  <c r="AQ5" i="5"/>
  <c r="T7" i="13" l="1"/>
  <c r="AQ1860" i="5"/>
  <c r="BC1128" i="3" l="1"/>
  <c r="BB1128" i="3"/>
  <c r="BD480" i="3"/>
  <c r="BD479" i="3" l="1"/>
  <c r="BD478" i="3"/>
  <c r="BD477" i="3"/>
  <c r="BD476" i="3"/>
  <c r="BD475" i="3"/>
  <c r="BD474" i="3"/>
  <c r="BD473" i="3"/>
  <c r="BD472" i="3"/>
  <c r="BD471" i="3"/>
  <c r="BD470" i="3"/>
  <c r="BD469" i="3"/>
  <c r="BD468" i="3"/>
  <c r="BD467" i="3"/>
  <c r="BD466" i="3"/>
  <c r="BD465" i="3"/>
  <c r="BD464" i="3"/>
  <c r="BD463" i="3"/>
  <c r="BD462" i="3"/>
  <c r="BD461" i="3"/>
  <c r="BD460" i="3"/>
  <c r="BD459" i="3"/>
  <c r="BD458" i="3"/>
  <c r="BD457" i="3"/>
  <c r="BD456" i="3"/>
  <c r="BD455" i="3"/>
  <c r="BD454" i="3"/>
  <c r="BD453" i="3"/>
  <c r="BD452" i="3"/>
  <c r="BD451" i="3"/>
  <c r="BD450" i="3"/>
  <c r="BD449" i="3"/>
  <c r="BD448" i="3"/>
  <c r="BD447" i="3"/>
  <c r="BD446" i="3"/>
  <c r="BD445" i="3"/>
  <c r="BD444" i="3"/>
  <c r="BD443" i="3"/>
  <c r="BD442" i="3"/>
  <c r="BD441" i="3"/>
  <c r="BD440" i="3"/>
  <c r="BD439" i="3"/>
  <c r="BD438" i="3"/>
  <c r="BD437" i="3"/>
  <c r="BD436" i="3"/>
  <c r="BD435" i="3"/>
  <c r="BD434" i="3"/>
  <c r="BD433" i="3"/>
  <c r="BD432" i="3"/>
  <c r="BD431" i="3"/>
  <c r="BD430" i="3"/>
  <c r="BD429" i="3"/>
  <c r="BD428" i="3"/>
  <c r="BD427" i="3"/>
  <c r="BD426" i="3"/>
  <c r="BD425" i="3"/>
  <c r="BD424" i="3"/>
  <c r="BD423" i="3"/>
  <c r="BD422" i="3"/>
  <c r="BD421" i="3"/>
  <c r="BD420" i="3"/>
  <c r="BD419" i="3"/>
  <c r="BD418" i="3"/>
  <c r="BD417" i="3"/>
  <c r="BD416" i="3"/>
  <c r="BD415" i="3"/>
  <c r="BD414" i="3"/>
  <c r="BD413" i="3"/>
  <c r="BD412" i="3"/>
  <c r="BD411" i="3"/>
  <c r="BD410" i="3"/>
  <c r="BD409" i="3"/>
  <c r="BD408" i="3"/>
  <c r="BD407" i="3"/>
  <c r="BD406" i="3"/>
  <c r="BD405" i="3"/>
  <c r="BD404" i="3"/>
  <c r="BD403" i="3"/>
  <c r="BD402" i="3"/>
  <c r="BD401" i="3"/>
  <c r="BD400" i="3"/>
  <c r="BD399" i="3"/>
  <c r="BD398" i="3"/>
  <c r="BD397" i="3"/>
  <c r="BD396" i="3"/>
  <c r="BD395" i="3"/>
  <c r="BD394" i="3"/>
  <c r="BD393" i="3"/>
  <c r="BD392" i="3"/>
  <c r="BD391" i="3"/>
  <c r="BD390" i="3"/>
  <c r="BD389" i="3"/>
  <c r="BD388" i="3"/>
  <c r="BD387" i="3"/>
  <c r="BD386" i="3"/>
  <c r="BD385" i="3"/>
  <c r="BD384" i="3"/>
  <c r="BD383" i="3"/>
  <c r="BD382" i="3"/>
  <c r="BD381" i="3"/>
  <c r="BD380" i="3"/>
  <c r="BD379" i="3"/>
  <c r="BD378" i="3"/>
  <c r="BD377" i="3"/>
  <c r="BD376" i="3"/>
  <c r="BD375" i="3"/>
  <c r="BD374" i="3"/>
  <c r="BD373" i="3"/>
  <c r="BD372" i="3"/>
  <c r="BD371" i="3"/>
  <c r="BD370" i="3"/>
  <c r="BD369" i="3"/>
  <c r="BD368" i="3"/>
  <c r="BD367" i="3"/>
  <c r="BD366" i="3"/>
  <c r="BD365" i="3"/>
  <c r="BD364" i="3"/>
  <c r="BD363" i="3"/>
  <c r="BD362" i="3"/>
  <c r="BD361" i="3"/>
  <c r="BD360" i="3"/>
  <c r="BD359" i="3"/>
  <c r="BD358" i="3"/>
  <c r="BD357" i="3"/>
  <c r="BD356" i="3"/>
  <c r="BD355" i="3"/>
  <c r="BD354" i="3"/>
  <c r="BD353" i="3"/>
  <c r="BD352" i="3"/>
  <c r="BD351" i="3"/>
  <c r="BD350" i="3"/>
  <c r="BD349" i="3"/>
  <c r="BD348" i="3"/>
  <c r="BD347" i="3"/>
  <c r="BD346" i="3"/>
  <c r="BD345" i="3"/>
  <c r="BD344" i="3"/>
  <c r="BD343" i="3"/>
  <c r="BD342" i="3"/>
  <c r="BD341" i="3"/>
  <c r="BD340" i="3"/>
  <c r="BD339" i="3"/>
  <c r="BD338" i="3"/>
  <c r="BD337" i="3"/>
  <c r="BD336" i="3"/>
  <c r="BD335" i="3"/>
  <c r="BD334" i="3"/>
  <c r="BD333" i="3"/>
  <c r="BD332" i="3"/>
  <c r="BD331" i="3"/>
  <c r="BD330" i="3"/>
  <c r="BD329" i="3"/>
  <c r="BD328" i="3"/>
  <c r="BD327" i="3"/>
  <c r="BD326" i="3"/>
  <c r="BD325" i="3"/>
  <c r="BD324" i="3"/>
  <c r="BD323" i="3"/>
  <c r="BD322" i="3"/>
  <c r="BD321" i="3"/>
  <c r="BD320" i="3"/>
  <c r="BD319" i="3"/>
  <c r="BD318" i="3"/>
  <c r="BD317" i="3"/>
  <c r="BD316" i="3"/>
  <c r="BD315" i="3"/>
  <c r="BD314" i="3"/>
  <c r="BD313" i="3"/>
  <c r="BD312" i="3"/>
  <c r="BD311" i="3"/>
  <c r="BD310" i="3"/>
  <c r="BD309" i="3"/>
  <c r="BD308" i="3"/>
  <c r="BD307" i="3"/>
  <c r="BD306" i="3"/>
  <c r="BD305" i="3"/>
  <c r="BD304" i="3"/>
  <c r="BD303" i="3"/>
  <c r="BD302" i="3"/>
  <c r="BD301" i="3"/>
  <c r="BD300" i="3"/>
  <c r="BD299" i="3"/>
  <c r="BD298" i="3"/>
  <c r="BD297" i="3"/>
  <c r="BD296" i="3"/>
  <c r="BD295" i="3"/>
  <c r="BD294" i="3"/>
  <c r="BD293" i="3"/>
  <c r="BD292" i="3"/>
  <c r="BD291" i="3"/>
  <c r="BD290" i="3"/>
  <c r="BD289" i="3"/>
  <c r="BD288" i="3"/>
  <c r="BD287" i="3"/>
  <c r="BD286" i="3"/>
  <c r="BD285" i="3"/>
  <c r="BD284" i="3"/>
  <c r="BD283" i="3"/>
  <c r="BD282" i="3"/>
  <c r="BD281" i="3"/>
  <c r="BD280" i="3"/>
  <c r="BD279" i="3"/>
  <c r="BD278" i="3"/>
  <c r="BD277" i="3"/>
  <c r="BD276" i="3"/>
  <c r="BD275" i="3"/>
  <c r="BD274" i="3"/>
  <c r="BD273" i="3"/>
  <c r="BD272" i="3"/>
  <c r="BD271" i="3"/>
  <c r="BD270" i="3"/>
  <c r="BD269" i="3"/>
  <c r="BD268" i="3"/>
  <c r="BD267" i="3"/>
  <c r="BD266" i="3"/>
  <c r="BD265" i="3"/>
  <c r="BD264" i="3"/>
  <c r="BD263" i="3"/>
  <c r="BD262" i="3"/>
  <c r="BD261" i="3"/>
  <c r="BD260" i="3"/>
  <c r="BD259" i="3"/>
  <c r="BD258" i="3"/>
  <c r="BD257" i="3"/>
  <c r="BD256" i="3"/>
  <c r="BD255" i="3"/>
  <c r="BD254" i="3"/>
  <c r="BD253" i="3"/>
  <c r="BD252" i="3"/>
  <c r="BD251" i="3"/>
  <c r="BD250" i="3"/>
  <c r="BD249" i="3"/>
  <c r="BD248" i="3"/>
  <c r="BD247" i="3"/>
  <c r="BD246" i="3"/>
  <c r="BD245" i="3"/>
  <c r="BD244" i="3"/>
  <c r="BD243" i="3"/>
  <c r="BD242" i="3"/>
  <c r="BD241" i="3"/>
  <c r="BD240" i="3"/>
  <c r="BD239" i="3"/>
  <c r="BD238" i="3"/>
  <c r="BD237" i="3"/>
  <c r="BD236" i="3"/>
  <c r="BD235" i="3"/>
  <c r="BD234" i="3"/>
  <c r="BD233" i="3"/>
  <c r="BD232" i="3"/>
  <c r="BD231" i="3"/>
  <c r="BD230" i="3"/>
  <c r="BD229" i="3"/>
  <c r="BD228" i="3"/>
  <c r="BD227" i="3"/>
  <c r="BD226" i="3"/>
  <c r="BD225" i="3"/>
  <c r="BD224" i="3"/>
  <c r="BD223" i="3"/>
  <c r="BD222" i="3"/>
  <c r="BD221" i="3"/>
  <c r="BD220" i="3"/>
  <c r="BD219" i="3"/>
  <c r="BD218" i="3"/>
  <c r="BD217" i="3"/>
  <c r="BD216" i="3"/>
  <c r="BD215" i="3"/>
  <c r="BD214" i="3"/>
  <c r="BD213" i="3"/>
  <c r="BD212" i="3"/>
  <c r="BD211" i="3"/>
  <c r="BD210" i="3"/>
  <c r="BD209" i="3"/>
  <c r="BD208" i="3"/>
  <c r="BD207" i="3"/>
  <c r="BD206" i="3"/>
  <c r="BD205" i="3"/>
  <c r="BD204" i="3"/>
  <c r="BD203" i="3"/>
  <c r="BD202" i="3"/>
  <c r="BD201" i="3"/>
  <c r="BD200" i="3"/>
  <c r="BD199" i="3"/>
  <c r="BD198" i="3"/>
  <c r="BD197" i="3"/>
  <c r="BD196" i="3"/>
  <c r="BD195" i="3"/>
  <c r="BD194" i="3"/>
  <c r="BD193" i="3"/>
  <c r="BD192" i="3"/>
  <c r="BD191" i="3"/>
  <c r="BD190" i="3"/>
  <c r="BD189" i="3"/>
  <c r="BD188" i="3"/>
  <c r="BD187" i="3"/>
  <c r="BD186" i="3"/>
  <c r="BD185" i="3"/>
  <c r="BD184" i="3"/>
  <c r="BD183" i="3"/>
  <c r="BD182" i="3"/>
  <c r="BD181" i="3"/>
  <c r="BD180" i="3"/>
  <c r="BD179" i="3"/>
  <c r="BD178" i="3"/>
  <c r="BD177" i="3"/>
  <c r="BD176" i="3"/>
  <c r="BD175" i="3"/>
  <c r="BD174" i="3"/>
  <c r="BD173" i="3"/>
  <c r="BD172" i="3"/>
  <c r="BD171" i="3"/>
  <c r="BD170" i="3"/>
  <c r="BD169" i="3"/>
  <c r="BD168" i="3"/>
  <c r="BD167" i="3"/>
  <c r="BD166" i="3"/>
  <c r="BD165" i="3"/>
  <c r="BD164" i="3"/>
  <c r="BD163" i="3"/>
  <c r="BD162" i="3"/>
  <c r="BD161" i="3"/>
  <c r="BD160" i="3"/>
  <c r="BD159" i="3"/>
  <c r="BD158" i="3"/>
  <c r="BD157" i="3"/>
  <c r="BD156" i="3"/>
  <c r="BD155" i="3"/>
  <c r="BD154" i="3"/>
  <c r="BD153" i="3"/>
  <c r="BD152" i="3"/>
  <c r="BD151" i="3"/>
  <c r="BD150" i="3"/>
  <c r="BD149" i="3"/>
  <c r="BD148" i="3"/>
  <c r="BD147" i="3"/>
  <c r="BD146" i="3"/>
  <c r="BD145" i="3"/>
  <c r="BD144" i="3"/>
  <c r="BD143" i="3"/>
  <c r="BD142" i="3"/>
  <c r="BD141" i="3"/>
  <c r="BD140" i="3"/>
  <c r="BD139" i="3"/>
  <c r="BD138" i="3"/>
  <c r="BD137" i="3"/>
  <c r="BD136" i="3"/>
  <c r="BD135" i="3"/>
  <c r="BD134" i="3"/>
  <c r="BD133" i="3"/>
  <c r="BD132" i="3"/>
  <c r="BD131" i="3"/>
  <c r="BD130" i="3"/>
  <c r="BD129" i="3"/>
  <c r="BD128" i="3"/>
  <c r="BD127" i="3"/>
  <c r="BD126" i="3"/>
  <c r="BD125" i="3"/>
  <c r="BD124" i="3"/>
  <c r="BD123" i="3"/>
  <c r="BD122" i="3"/>
  <c r="BD121" i="3"/>
  <c r="BD120" i="3"/>
  <c r="BD119" i="3"/>
  <c r="BD118" i="3"/>
  <c r="BD117" i="3"/>
  <c r="BD116" i="3"/>
  <c r="BD115" i="3"/>
  <c r="BD114" i="3"/>
  <c r="BD113" i="3"/>
  <c r="BD112" i="3"/>
  <c r="BD111" i="3"/>
  <c r="BD110" i="3"/>
  <c r="BD109" i="3"/>
  <c r="BD108" i="3"/>
  <c r="BD107" i="3"/>
  <c r="BD106" i="3"/>
  <c r="BD105" i="3"/>
  <c r="BD104" i="3"/>
  <c r="BD103" i="3"/>
  <c r="BD102" i="3"/>
  <c r="BD101" i="3"/>
  <c r="BD100" i="3"/>
  <c r="BD99" i="3"/>
  <c r="BD98" i="3"/>
  <c r="BD97" i="3"/>
  <c r="BD96" i="3"/>
  <c r="BD95" i="3"/>
  <c r="BD94" i="3"/>
  <c r="BD93" i="3"/>
  <c r="BD92" i="3"/>
  <c r="BD91" i="3"/>
  <c r="BD90" i="3"/>
  <c r="BD89" i="3"/>
  <c r="BD88" i="3"/>
  <c r="BD87" i="3"/>
  <c r="BD86" i="3"/>
  <c r="BD85" i="3"/>
  <c r="BD84" i="3"/>
  <c r="BD83" i="3"/>
  <c r="BD82" i="3"/>
  <c r="BD81" i="3"/>
  <c r="BD80" i="3"/>
  <c r="BD79" i="3"/>
  <c r="BD78" i="3"/>
  <c r="BD77" i="3"/>
  <c r="BD76" i="3"/>
  <c r="BD75" i="3"/>
  <c r="BD74" i="3"/>
  <c r="BD73" i="3"/>
  <c r="BD72" i="3"/>
  <c r="BD71" i="3"/>
  <c r="BD70" i="3"/>
  <c r="BD69" i="3"/>
  <c r="BD68" i="3"/>
  <c r="BD67" i="3"/>
  <c r="BD66" i="3"/>
  <c r="BD65" i="3"/>
  <c r="BD64" i="3"/>
  <c r="BD63" i="3"/>
  <c r="BD62" i="3"/>
  <c r="BD61" i="3"/>
  <c r="BD60" i="3"/>
  <c r="BD59" i="3"/>
  <c r="BD58" i="3"/>
  <c r="BD57" i="3"/>
  <c r="BD56" i="3"/>
  <c r="BD55" i="3"/>
  <c r="BD54" i="3"/>
  <c r="BD53" i="3"/>
  <c r="BD52" i="3"/>
  <c r="BD51" i="3"/>
  <c r="BD50" i="3"/>
  <c r="BD49" i="3"/>
  <c r="BD48" i="3"/>
  <c r="BD47" i="3"/>
  <c r="BD46" i="3"/>
  <c r="BD45" i="3"/>
  <c r="BD44" i="3"/>
  <c r="BD43" i="3"/>
  <c r="BD42" i="3"/>
  <c r="BD41" i="3"/>
  <c r="BD40" i="3"/>
  <c r="BD39" i="3"/>
  <c r="BD38" i="3"/>
  <c r="BD37" i="3"/>
  <c r="BD36" i="3"/>
  <c r="BD35" i="3"/>
  <c r="BD34" i="3"/>
  <c r="BD33" i="3"/>
  <c r="BD32" i="3"/>
  <c r="BD31" i="3"/>
  <c r="BD30" i="3"/>
  <c r="BD29" i="3"/>
  <c r="BD28" i="3"/>
  <c r="BD27" i="3"/>
  <c r="BD26" i="3"/>
  <c r="BD25" i="3"/>
  <c r="BD24" i="3"/>
  <c r="BD23" i="3"/>
  <c r="BD22" i="3"/>
  <c r="BD21" i="3"/>
  <c r="BD20" i="3"/>
  <c r="BD19" i="3"/>
  <c r="BD18" i="3"/>
  <c r="BD17" i="3"/>
  <c r="BD16" i="3"/>
  <c r="BD15" i="3"/>
  <c r="BD14" i="3"/>
  <c r="BD13" i="3"/>
  <c r="BD12" i="3"/>
  <c r="BD11" i="3"/>
  <c r="BD10" i="3"/>
  <c r="BD9" i="3"/>
  <c r="BD8" i="3"/>
  <c r="BD7" i="3"/>
  <c r="BD6" i="3"/>
  <c r="BD5" i="3"/>
  <c r="BD4" i="3"/>
  <c r="BD3" i="3"/>
  <c r="BD1128" i="3" l="1"/>
  <c r="T9" i="17"/>
  <c r="S9" i="17"/>
  <c r="U8" i="17"/>
  <c r="U7" i="17"/>
  <c r="U6" i="17"/>
  <c r="U5" i="17"/>
  <c r="U4" i="17"/>
  <c r="U3" i="17"/>
  <c r="S7" i="15"/>
  <c r="T7" i="15"/>
  <c r="U3" i="15"/>
  <c r="U7" i="15" s="1"/>
  <c r="T9" i="16"/>
  <c r="S9" i="16"/>
  <c r="U8" i="16"/>
  <c r="U7" i="16"/>
  <c r="U6" i="16"/>
  <c r="U5" i="16"/>
  <c r="U4" i="16"/>
  <c r="U3" i="16"/>
  <c r="T78" i="14"/>
  <c r="S78" i="14"/>
  <c r="U17" i="14"/>
  <c r="U16" i="14"/>
  <c r="U15" i="14"/>
  <c r="U14" i="14"/>
  <c r="U13" i="14"/>
  <c r="U12" i="14"/>
  <c r="U11" i="14"/>
  <c r="U10" i="14"/>
  <c r="U9" i="14"/>
  <c r="U8" i="14"/>
  <c r="U7" i="14"/>
  <c r="U6" i="14"/>
  <c r="U5" i="14"/>
  <c r="U4" i="14"/>
  <c r="U3" i="14"/>
  <c r="U9" i="17" l="1"/>
  <c r="U9" i="16"/>
  <c r="U78" i="14"/>
  <c r="U72" i="12" l="1"/>
  <c r="U73" i="12"/>
  <c r="U74" i="12"/>
  <c r="U75" i="12"/>
  <c r="U76" i="12"/>
  <c r="U77" i="12"/>
  <c r="U78" i="12"/>
  <c r="U79" i="12"/>
  <c r="U80" i="12"/>
  <c r="U81" i="12"/>
  <c r="U82" i="12"/>
  <c r="U83" i="12"/>
  <c r="U84" i="12"/>
  <c r="U85" i="12"/>
  <c r="U86" i="12"/>
  <c r="U87" i="12"/>
  <c r="U88" i="12"/>
  <c r="U89" i="12"/>
  <c r="U90" i="12"/>
  <c r="U91" i="12"/>
  <c r="U92" i="12"/>
  <c r="U93" i="12"/>
  <c r="U94" i="12"/>
  <c r="U95" i="12"/>
  <c r="U96" i="12"/>
  <c r="U97" i="12"/>
  <c r="U98" i="12"/>
  <c r="U99" i="12"/>
  <c r="U100" i="12"/>
  <c r="U101" i="12"/>
  <c r="U102" i="12"/>
  <c r="U103" i="12"/>
  <c r="U104" i="12"/>
  <c r="U105" i="12"/>
  <c r="U106" i="12"/>
  <c r="U107" i="12"/>
  <c r="U108" i="12"/>
  <c r="U109" i="12"/>
  <c r="U110" i="12"/>
  <c r="U111" i="12"/>
  <c r="U112" i="12"/>
  <c r="U113" i="12"/>
  <c r="U114" i="12"/>
  <c r="U115" i="12"/>
  <c r="U116" i="12"/>
  <c r="U117" i="12"/>
  <c r="U118" i="12"/>
  <c r="U119" i="12"/>
  <c r="U120" i="12"/>
  <c r="U121" i="12"/>
  <c r="U122" i="12"/>
  <c r="U123" i="12"/>
  <c r="U124" i="12"/>
  <c r="U125" i="12"/>
  <c r="U126" i="12"/>
  <c r="U127" i="12"/>
  <c r="U128" i="12"/>
  <c r="U129" i="12"/>
  <c r="U130" i="12"/>
  <c r="U131" i="12"/>
  <c r="U132" i="12"/>
  <c r="U133" i="12"/>
  <c r="U134" i="12"/>
  <c r="U135" i="12"/>
  <c r="U136" i="12"/>
  <c r="U137" i="12"/>
  <c r="U138" i="12"/>
  <c r="U139" i="12"/>
  <c r="U140" i="12"/>
  <c r="U141" i="12"/>
  <c r="U142" i="12"/>
  <c r="U143" i="12"/>
  <c r="U144" i="12"/>
  <c r="U145" i="12"/>
  <c r="U146" i="12"/>
  <c r="U147" i="12"/>
  <c r="U148" i="12"/>
  <c r="U149" i="12"/>
  <c r="U150" i="12"/>
  <c r="U151" i="12"/>
  <c r="U152" i="12"/>
  <c r="U153" i="12"/>
  <c r="U154" i="12"/>
  <c r="U155" i="12"/>
  <c r="U156" i="12"/>
  <c r="U157" i="12"/>
  <c r="U158" i="12"/>
  <c r="U159" i="12"/>
  <c r="U160" i="12"/>
  <c r="U161" i="12"/>
  <c r="U162" i="12"/>
  <c r="U163" i="12"/>
  <c r="U164" i="12"/>
  <c r="U165" i="12"/>
  <c r="U166" i="12"/>
  <c r="U167" i="12"/>
  <c r="U168" i="12"/>
  <c r="U169" i="12"/>
  <c r="U170" i="12"/>
  <c r="U171" i="12"/>
  <c r="U172" i="12"/>
  <c r="U173" i="12"/>
  <c r="U174" i="12"/>
  <c r="U175" i="12"/>
  <c r="U176" i="12"/>
  <c r="U177" i="12"/>
  <c r="U178" i="12"/>
  <c r="U179" i="12"/>
  <c r="U180" i="12"/>
  <c r="U181" i="12"/>
  <c r="U182" i="12"/>
  <c r="U183" i="12"/>
  <c r="U184" i="12"/>
  <c r="U185" i="12"/>
  <c r="U186" i="12"/>
  <c r="U187" i="12"/>
  <c r="U188" i="12"/>
  <c r="U189" i="12"/>
  <c r="T566" i="12"/>
  <c r="S566" i="12"/>
  <c r="U71" i="12"/>
  <c r="U70" i="12"/>
  <c r="U69" i="12"/>
  <c r="U68" i="12"/>
  <c r="U67" i="12"/>
  <c r="U66" i="12"/>
  <c r="U65" i="12"/>
  <c r="U64" i="12"/>
  <c r="U63" i="12"/>
  <c r="U62" i="12"/>
  <c r="U61" i="12"/>
  <c r="U60" i="12"/>
  <c r="U59" i="12"/>
  <c r="U58" i="12"/>
  <c r="U57" i="12"/>
  <c r="U56" i="12"/>
  <c r="U55" i="12"/>
  <c r="U54" i="12"/>
  <c r="U53" i="12"/>
  <c r="U52" i="12"/>
  <c r="U51" i="12"/>
  <c r="U50" i="12"/>
  <c r="U49" i="12"/>
  <c r="U48" i="12"/>
  <c r="U47" i="12"/>
  <c r="U46" i="12"/>
  <c r="U45" i="12"/>
  <c r="U44" i="12"/>
  <c r="U43" i="12"/>
  <c r="U42" i="12"/>
  <c r="U41" i="12"/>
  <c r="U40" i="12"/>
  <c r="U39" i="12"/>
  <c r="U38" i="12"/>
  <c r="U37" i="12"/>
  <c r="U36" i="12"/>
  <c r="U35" i="12"/>
  <c r="U34" i="12"/>
  <c r="U33" i="12"/>
  <c r="U32" i="12"/>
  <c r="U31" i="12"/>
  <c r="U30" i="12"/>
  <c r="U29" i="12"/>
  <c r="U28" i="12"/>
  <c r="U27" i="12"/>
  <c r="U26" i="12"/>
  <c r="U25" i="12"/>
  <c r="U24" i="12"/>
  <c r="U23" i="12"/>
  <c r="U22" i="12"/>
  <c r="U21" i="12"/>
  <c r="U20" i="12"/>
  <c r="U19" i="12"/>
  <c r="U18" i="12"/>
  <c r="U17" i="12"/>
  <c r="U16" i="12"/>
  <c r="U15" i="12"/>
  <c r="U14" i="12"/>
  <c r="U13" i="12"/>
  <c r="U12" i="12"/>
  <c r="U11" i="12"/>
  <c r="U10" i="12"/>
  <c r="U9" i="12"/>
  <c r="U8" i="12"/>
  <c r="U7" i="12"/>
  <c r="U6" i="12"/>
  <c r="U5" i="12"/>
  <c r="U4" i="12"/>
  <c r="U3" i="12"/>
  <c r="Z19" i="10"/>
  <c r="Y19" i="10"/>
  <c r="AA12" i="10"/>
  <c r="AA11" i="10"/>
  <c r="AA10" i="10"/>
  <c r="AA9" i="10"/>
  <c r="AA8" i="10"/>
  <c r="AA7" i="10"/>
  <c r="AA6" i="10"/>
  <c r="AA5" i="10"/>
  <c r="AA4" i="10"/>
  <c r="AA3" i="10"/>
  <c r="Y75" i="7"/>
  <c r="Z75" i="7"/>
  <c r="AA51" i="7"/>
  <c r="AA50" i="7"/>
  <c r="AA49" i="7"/>
  <c r="AA48" i="7"/>
  <c r="AA47" i="7"/>
  <c r="AA46" i="7"/>
  <c r="AA45" i="7"/>
  <c r="AA44" i="7"/>
  <c r="AA43" i="7"/>
  <c r="AA42" i="7"/>
  <c r="AA41" i="7"/>
  <c r="AA40" i="7"/>
  <c r="AA39" i="7"/>
  <c r="AA38" i="7"/>
  <c r="AA37" i="7"/>
  <c r="AA36" i="7"/>
  <c r="AA35" i="7"/>
  <c r="AA34" i="7"/>
  <c r="AA33" i="7"/>
  <c r="AA32" i="7"/>
  <c r="AA31" i="7"/>
  <c r="AA30" i="7"/>
  <c r="AA29" i="7"/>
  <c r="AA28" i="7"/>
  <c r="AA27" i="7"/>
  <c r="AA26" i="7"/>
  <c r="AA25" i="7"/>
  <c r="AA24" i="7"/>
  <c r="AA23" i="7"/>
  <c r="AA22" i="7"/>
  <c r="AA21" i="7"/>
  <c r="AA20" i="7"/>
  <c r="AA19" i="7"/>
  <c r="AA18" i="7"/>
  <c r="AA17" i="7"/>
  <c r="AA16" i="7"/>
  <c r="AA15" i="7"/>
  <c r="AA14" i="7"/>
  <c r="AA13" i="7"/>
  <c r="AA12" i="7"/>
  <c r="AA11" i="7"/>
  <c r="AA10" i="7"/>
  <c r="AA9" i="7"/>
  <c r="AA8" i="7"/>
  <c r="AA7" i="7"/>
  <c r="AA6" i="7"/>
  <c r="AA5" i="7"/>
  <c r="AA4" i="7"/>
  <c r="AA3" i="7"/>
  <c r="AC109" i="4"/>
  <c r="AB10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D25" i="4"/>
  <c r="AD24" i="4"/>
  <c r="AD23" i="4"/>
  <c r="AD22" i="4"/>
  <c r="AD21" i="4"/>
  <c r="AD20" i="4"/>
  <c r="AD19" i="4"/>
  <c r="AD18" i="4"/>
  <c r="AD17" i="4"/>
  <c r="AD16" i="4"/>
  <c r="AD15" i="4"/>
  <c r="AD14" i="4"/>
  <c r="AD13" i="4"/>
  <c r="AD12" i="4"/>
  <c r="AD11" i="4"/>
  <c r="AD10" i="4"/>
  <c r="AD9" i="4"/>
  <c r="AD8" i="4"/>
  <c r="AD7" i="4"/>
  <c r="AD6" i="4"/>
  <c r="AD5" i="4"/>
  <c r="AD4" i="4"/>
  <c r="AD3" i="4"/>
  <c r="BB62" i="2"/>
  <c r="BB63" i="2"/>
  <c r="BB64" i="2"/>
  <c r="BB65" i="2"/>
  <c r="BB66" i="2"/>
  <c r="BB67" i="2"/>
  <c r="BA73" i="2"/>
  <c r="AZ73" i="2"/>
  <c r="BB61" i="2"/>
  <c r="BB60" i="2"/>
  <c r="BB59" i="2"/>
  <c r="BB58" i="2"/>
  <c r="BB57" i="2"/>
  <c r="BB56" i="2"/>
  <c r="BB55" i="2"/>
  <c r="BB54" i="2"/>
  <c r="BB53" i="2"/>
  <c r="BB52" i="2"/>
  <c r="BB51" i="2"/>
  <c r="BB50" i="2"/>
  <c r="BB49" i="2"/>
  <c r="BB48" i="2"/>
  <c r="BB47" i="2"/>
  <c r="BB46" i="2"/>
  <c r="BB45" i="2"/>
  <c r="BB44" i="2"/>
  <c r="BB43" i="2"/>
  <c r="BB42" i="2"/>
  <c r="BB41" i="2"/>
  <c r="BB40" i="2"/>
  <c r="BB39" i="2"/>
  <c r="BB38" i="2"/>
  <c r="BB37" i="2"/>
  <c r="BB36" i="2"/>
  <c r="BB35" i="2"/>
  <c r="BB34" i="2"/>
  <c r="BB33" i="2"/>
  <c r="BB32" i="2"/>
  <c r="BB31" i="2"/>
  <c r="BB30" i="2"/>
  <c r="BB29" i="2"/>
  <c r="BB28" i="2"/>
  <c r="BB27" i="2"/>
  <c r="BB26" i="2"/>
  <c r="BB25" i="2"/>
  <c r="BB24" i="2"/>
  <c r="BB23" i="2"/>
  <c r="BB22" i="2"/>
  <c r="BB21" i="2"/>
  <c r="BB20" i="2"/>
  <c r="BB19" i="2"/>
  <c r="BB18" i="2"/>
  <c r="BB17" i="2"/>
  <c r="BB16" i="2"/>
  <c r="BB15" i="2"/>
  <c r="BB14" i="2"/>
  <c r="BB13" i="2"/>
  <c r="BB12" i="2"/>
  <c r="BB11" i="2"/>
  <c r="BB10" i="2"/>
  <c r="BB9" i="2"/>
  <c r="BB8" i="2"/>
  <c r="BB7" i="2"/>
  <c r="BB6" i="2"/>
  <c r="BB5" i="2"/>
  <c r="BB4" i="2"/>
  <c r="BB3" i="2"/>
  <c r="AA75" i="7" l="1"/>
  <c r="AA19" i="10"/>
  <c r="AD109" i="4"/>
  <c r="BB73" i="2"/>
  <c r="U566" i="12"/>
  <c r="AN616" i="5" l="1"/>
  <c r="AN617" i="5"/>
  <c r="AN618" i="5"/>
  <c r="AN619" i="5"/>
  <c r="AN620" i="5"/>
  <c r="AN621" i="5"/>
  <c r="AN622" i="5"/>
  <c r="AN623" i="5"/>
  <c r="AN624" i="5"/>
  <c r="AN625" i="5"/>
  <c r="AN626" i="5"/>
  <c r="AN627" i="5"/>
  <c r="AN628" i="5"/>
  <c r="AN629" i="5"/>
  <c r="AN630" i="5"/>
  <c r="AN631" i="5"/>
  <c r="AN632" i="5"/>
  <c r="AN633" i="5"/>
  <c r="AN634" i="5"/>
  <c r="AN635" i="5"/>
  <c r="AN636" i="5"/>
  <c r="AN637" i="5"/>
  <c r="AN638" i="5"/>
  <c r="AN639" i="5"/>
  <c r="AN640" i="5"/>
  <c r="AN641" i="5"/>
  <c r="AN642" i="5"/>
  <c r="AN643" i="5"/>
  <c r="AN644" i="5"/>
  <c r="AN645" i="5"/>
  <c r="AN646" i="5"/>
  <c r="AN647" i="5"/>
  <c r="AN648" i="5"/>
  <c r="AN649" i="5"/>
  <c r="AN650" i="5"/>
  <c r="AN651" i="5"/>
  <c r="AN652" i="5"/>
  <c r="AN653" i="5"/>
  <c r="AN654" i="5"/>
  <c r="AN655" i="5"/>
  <c r="AN656" i="5"/>
  <c r="AN657" i="5"/>
  <c r="AN658" i="5"/>
  <c r="AN659" i="5"/>
  <c r="AN660" i="5"/>
  <c r="AN661" i="5"/>
  <c r="AN662" i="5"/>
  <c r="AN663" i="5"/>
  <c r="AN664" i="5"/>
  <c r="AN665" i="5"/>
  <c r="AN666" i="5"/>
  <c r="AN667" i="5"/>
  <c r="AN668" i="5"/>
  <c r="AN669" i="5"/>
  <c r="AN670" i="5"/>
  <c r="AN671" i="5"/>
  <c r="AN672" i="5"/>
  <c r="AN673" i="5"/>
  <c r="AN674" i="5"/>
  <c r="AN675" i="5"/>
  <c r="AN676" i="5"/>
  <c r="AN677" i="5"/>
  <c r="AN678" i="5"/>
  <c r="AN679" i="5"/>
  <c r="AN680" i="5"/>
  <c r="AN681" i="5"/>
  <c r="AN682" i="5"/>
  <c r="AN683" i="5"/>
  <c r="AN684" i="5"/>
  <c r="AN685" i="5"/>
  <c r="AN686" i="5"/>
  <c r="AN687" i="5"/>
  <c r="AN688" i="5"/>
  <c r="AN689" i="5"/>
  <c r="AN690" i="5"/>
  <c r="AN691" i="5"/>
  <c r="AN692" i="5"/>
  <c r="AN693" i="5"/>
  <c r="AN694" i="5"/>
  <c r="AN695" i="5"/>
  <c r="AN696" i="5"/>
  <c r="AN697" i="5"/>
  <c r="AN698" i="5"/>
  <c r="AN699" i="5"/>
  <c r="AN700" i="5"/>
  <c r="AN701" i="5"/>
  <c r="AN702" i="5"/>
  <c r="AN703" i="5"/>
  <c r="AN704" i="5"/>
  <c r="AN705" i="5"/>
  <c r="AN706" i="5"/>
  <c r="AN707" i="5"/>
  <c r="AN708" i="5"/>
  <c r="AN709" i="5"/>
  <c r="AN710" i="5"/>
  <c r="AN711" i="5"/>
  <c r="AN712" i="5"/>
  <c r="AN713" i="5"/>
  <c r="AN714" i="5"/>
  <c r="AN715" i="5"/>
  <c r="AN716" i="5"/>
  <c r="AN717" i="5"/>
  <c r="AN718" i="5"/>
  <c r="AN719" i="5"/>
  <c r="AN720" i="5"/>
  <c r="AN721" i="5"/>
  <c r="AN722" i="5"/>
  <c r="AN723" i="5"/>
  <c r="AN724" i="5"/>
  <c r="AN725" i="5"/>
  <c r="AN726" i="5"/>
  <c r="AN727" i="5"/>
  <c r="AN728" i="5"/>
  <c r="AN729" i="5"/>
  <c r="AN730" i="5"/>
  <c r="AN731" i="5"/>
  <c r="AN732" i="5"/>
  <c r="AN733" i="5"/>
  <c r="AN734" i="5"/>
  <c r="AN735" i="5"/>
  <c r="AN736" i="5"/>
  <c r="AN737" i="5"/>
  <c r="AN738" i="5"/>
  <c r="AN739" i="5"/>
  <c r="AN740" i="5"/>
  <c r="AN741" i="5"/>
  <c r="AN742" i="5"/>
  <c r="AM1860" i="5"/>
  <c r="AL1860" i="5"/>
  <c r="AN615" i="5"/>
  <c r="AN614" i="5"/>
  <c r="AN613" i="5"/>
  <c r="AN612" i="5"/>
  <c r="AN611" i="5"/>
  <c r="AN610" i="5"/>
  <c r="AN609" i="5"/>
  <c r="AN608" i="5"/>
  <c r="AN607" i="5"/>
  <c r="AN606" i="5"/>
  <c r="AN605" i="5"/>
  <c r="AN604" i="5"/>
  <c r="AN603" i="5"/>
  <c r="AN602" i="5"/>
  <c r="AN601" i="5"/>
  <c r="AN600" i="5"/>
  <c r="AN599" i="5"/>
  <c r="AN598" i="5"/>
  <c r="AN597" i="5"/>
  <c r="AN596" i="5"/>
  <c r="AN595" i="5"/>
  <c r="AN594" i="5"/>
  <c r="AN593" i="5"/>
  <c r="AN592" i="5"/>
  <c r="AN591" i="5"/>
  <c r="AN590" i="5"/>
  <c r="AN589" i="5"/>
  <c r="AN588" i="5"/>
  <c r="AN587" i="5"/>
  <c r="AN586" i="5"/>
  <c r="AN585" i="5"/>
  <c r="AN584" i="5"/>
  <c r="AN583" i="5"/>
  <c r="AN582" i="5"/>
  <c r="AN581" i="5"/>
  <c r="AN580" i="5"/>
  <c r="AN579" i="5"/>
  <c r="AN578" i="5"/>
  <c r="AN577" i="5"/>
  <c r="AN576" i="5"/>
  <c r="AN575" i="5"/>
  <c r="AN574" i="5"/>
  <c r="AN573" i="5"/>
  <c r="AN572" i="5"/>
  <c r="AN571" i="5"/>
  <c r="AN570" i="5"/>
  <c r="AN569" i="5"/>
  <c r="AN568" i="5"/>
  <c r="AN567" i="5"/>
  <c r="AN566" i="5"/>
  <c r="AN565" i="5"/>
  <c r="AN564" i="5"/>
  <c r="AN563" i="5"/>
  <c r="AN562" i="5"/>
  <c r="AN561" i="5"/>
  <c r="AN560" i="5"/>
  <c r="AN559" i="5"/>
  <c r="AN558" i="5"/>
  <c r="AN557" i="5"/>
  <c r="AN556" i="5"/>
  <c r="AN555" i="5"/>
  <c r="AN554" i="5"/>
  <c r="AN553" i="5"/>
  <c r="AN552" i="5"/>
  <c r="AN551" i="5"/>
  <c r="AN550" i="5"/>
  <c r="AN549" i="5"/>
  <c r="AN548" i="5"/>
  <c r="AN547" i="5"/>
  <c r="AN546" i="5"/>
  <c r="AN545" i="5"/>
  <c r="AN544" i="5"/>
  <c r="AN543" i="5"/>
  <c r="AN542" i="5"/>
  <c r="AN541" i="5"/>
  <c r="AN540" i="5"/>
  <c r="AN539" i="5"/>
  <c r="AN538" i="5"/>
  <c r="AN537" i="5"/>
  <c r="AN536" i="5"/>
  <c r="AN535" i="5"/>
  <c r="AN534" i="5"/>
  <c r="AN533" i="5"/>
  <c r="AN532" i="5"/>
  <c r="AN531" i="5"/>
  <c r="AN530" i="5"/>
  <c r="AN529" i="5"/>
  <c r="AN528" i="5"/>
  <c r="AN527" i="5"/>
  <c r="AN526" i="5"/>
  <c r="AN525" i="5"/>
  <c r="AN524" i="5"/>
  <c r="AN523" i="5"/>
  <c r="AN522" i="5"/>
  <c r="AN521" i="5"/>
  <c r="AN520" i="5"/>
  <c r="AN519" i="5"/>
  <c r="AN518" i="5"/>
  <c r="AN517" i="5"/>
  <c r="AN516" i="5"/>
  <c r="AN515" i="5"/>
  <c r="AN514" i="5"/>
  <c r="AN513" i="5"/>
  <c r="AN512" i="5"/>
  <c r="AN511" i="5"/>
  <c r="AN510" i="5"/>
  <c r="AN509" i="5"/>
  <c r="AN508" i="5"/>
  <c r="AN507" i="5"/>
  <c r="AN506" i="5"/>
  <c r="AN505" i="5"/>
  <c r="AN504" i="5"/>
  <c r="AN503" i="5"/>
  <c r="AN502" i="5"/>
  <c r="AN501" i="5"/>
  <c r="AN500" i="5"/>
  <c r="AN499" i="5"/>
  <c r="AN498" i="5"/>
  <c r="AN497" i="5"/>
  <c r="AN496" i="5"/>
  <c r="AN495" i="5"/>
  <c r="AN494" i="5"/>
  <c r="AN493" i="5"/>
  <c r="AN492" i="5"/>
  <c r="AN491" i="5"/>
  <c r="AN490" i="5"/>
  <c r="AN489" i="5"/>
  <c r="AN488" i="5"/>
  <c r="AN487" i="5"/>
  <c r="AN486" i="5"/>
  <c r="AN485" i="5"/>
  <c r="AN484" i="5"/>
  <c r="AN483" i="5"/>
  <c r="AN482" i="5"/>
  <c r="AN481" i="5"/>
  <c r="AN480" i="5"/>
  <c r="AN479" i="5"/>
  <c r="AN478" i="5"/>
  <c r="AN477" i="5"/>
  <c r="AN476" i="5"/>
  <c r="AN475" i="5"/>
  <c r="AN474" i="5"/>
  <c r="AN473" i="5"/>
  <c r="AN472" i="5"/>
  <c r="AN471" i="5"/>
  <c r="AN470" i="5"/>
  <c r="AN469" i="5"/>
  <c r="AN468" i="5"/>
  <c r="AN467" i="5"/>
  <c r="AN466" i="5"/>
  <c r="AN465" i="5"/>
  <c r="AN464" i="5"/>
  <c r="AN463" i="5"/>
  <c r="AN462" i="5"/>
  <c r="AN461" i="5"/>
  <c r="AN460" i="5"/>
  <c r="AN459" i="5"/>
  <c r="AN458" i="5"/>
  <c r="AN457" i="5"/>
  <c r="AN456" i="5"/>
  <c r="AN455" i="5"/>
  <c r="AN454" i="5"/>
  <c r="AN453" i="5"/>
  <c r="AN452" i="5"/>
  <c r="AN451" i="5"/>
  <c r="AN450" i="5"/>
  <c r="AN449" i="5"/>
  <c r="AN448" i="5"/>
  <c r="AN447" i="5"/>
  <c r="AN446" i="5"/>
  <c r="AN445" i="5"/>
  <c r="AN444" i="5"/>
  <c r="AN443" i="5"/>
  <c r="AN442" i="5"/>
  <c r="AN441" i="5"/>
  <c r="AN440" i="5"/>
  <c r="AN439" i="5"/>
  <c r="AN438" i="5"/>
  <c r="AN437" i="5"/>
  <c r="AN436" i="5"/>
  <c r="AN435" i="5"/>
  <c r="AN434" i="5"/>
  <c r="AN433" i="5"/>
  <c r="AN432" i="5"/>
  <c r="AN431" i="5"/>
  <c r="AN430" i="5"/>
  <c r="AN429" i="5"/>
  <c r="AN428" i="5"/>
  <c r="AN427" i="5"/>
  <c r="AN426" i="5"/>
  <c r="AN425" i="5"/>
  <c r="AN424" i="5"/>
  <c r="AN423" i="5"/>
  <c r="AN422" i="5"/>
  <c r="AN421" i="5"/>
  <c r="AN420" i="5"/>
  <c r="AN419" i="5"/>
  <c r="AN418" i="5"/>
  <c r="AN417" i="5"/>
  <c r="AN416" i="5"/>
  <c r="AN415" i="5"/>
  <c r="AN414" i="5"/>
  <c r="AN413" i="5"/>
  <c r="AN412" i="5"/>
  <c r="AN411" i="5"/>
  <c r="AN410" i="5"/>
  <c r="AN409" i="5"/>
  <c r="AN408" i="5"/>
  <c r="AN407" i="5"/>
  <c r="AN406" i="5"/>
  <c r="AN405" i="5"/>
  <c r="AN404" i="5"/>
  <c r="AN403" i="5"/>
  <c r="AN402" i="5"/>
  <c r="AN401" i="5"/>
  <c r="AN400" i="5"/>
  <c r="AN399" i="5"/>
  <c r="AN398" i="5"/>
  <c r="AN397" i="5"/>
  <c r="AN396" i="5"/>
  <c r="AN395" i="5"/>
  <c r="AN394" i="5"/>
  <c r="AN393" i="5"/>
  <c r="AN392" i="5"/>
  <c r="AN391" i="5"/>
  <c r="AN390" i="5"/>
  <c r="AN389" i="5"/>
  <c r="AN388" i="5"/>
  <c r="AN387" i="5"/>
  <c r="AN386" i="5"/>
  <c r="AN385" i="5"/>
  <c r="AN384" i="5"/>
  <c r="AN383" i="5"/>
  <c r="AN382" i="5"/>
  <c r="AN381" i="5"/>
  <c r="AN380" i="5"/>
  <c r="AN379" i="5"/>
  <c r="AN378" i="5"/>
  <c r="AN377" i="5"/>
  <c r="AN376" i="5"/>
  <c r="AN375" i="5"/>
  <c r="AN374" i="5"/>
  <c r="AN373" i="5"/>
  <c r="AN372" i="5"/>
  <c r="AN371" i="5"/>
  <c r="AN370" i="5"/>
  <c r="AN369" i="5"/>
  <c r="AN368" i="5"/>
  <c r="AN367" i="5"/>
  <c r="AN366" i="5"/>
  <c r="AN365" i="5"/>
  <c r="AN364" i="5"/>
  <c r="AN363" i="5"/>
  <c r="AN362" i="5"/>
  <c r="AN361" i="5"/>
  <c r="AN360" i="5"/>
  <c r="AN359" i="5"/>
  <c r="AN358" i="5"/>
  <c r="AN357" i="5"/>
  <c r="AN356" i="5"/>
  <c r="AN355" i="5"/>
  <c r="AN354" i="5"/>
  <c r="AN353" i="5"/>
  <c r="AN352" i="5"/>
  <c r="AN351" i="5"/>
  <c r="AN350" i="5"/>
  <c r="AN349" i="5"/>
  <c r="AN348" i="5"/>
  <c r="AN347" i="5"/>
  <c r="AN346" i="5"/>
  <c r="AN345" i="5"/>
  <c r="AN344" i="5"/>
  <c r="AN343" i="5"/>
  <c r="AN342" i="5"/>
  <c r="AN341" i="5"/>
  <c r="AN340" i="5"/>
  <c r="AN339" i="5"/>
  <c r="AN338" i="5"/>
  <c r="AN337" i="5"/>
  <c r="AN336" i="5"/>
  <c r="AN335" i="5"/>
  <c r="AN334" i="5"/>
  <c r="AN333" i="5"/>
  <c r="AN332" i="5"/>
  <c r="AN331" i="5"/>
  <c r="AN330" i="5"/>
  <c r="AN329" i="5"/>
  <c r="AN328" i="5"/>
  <c r="AN327" i="5"/>
  <c r="AN326" i="5"/>
  <c r="AN325" i="5"/>
  <c r="AN324" i="5"/>
  <c r="AN323" i="5"/>
  <c r="AN322" i="5"/>
  <c r="AN321" i="5"/>
  <c r="AN320" i="5"/>
  <c r="AN319" i="5"/>
  <c r="AN318" i="5"/>
  <c r="AN317" i="5"/>
  <c r="AN316" i="5"/>
  <c r="AN315" i="5"/>
  <c r="AN314" i="5"/>
  <c r="AN313" i="5"/>
  <c r="AN312" i="5"/>
  <c r="AN311" i="5"/>
  <c r="AN310" i="5"/>
  <c r="AN309" i="5"/>
  <c r="AN308" i="5"/>
  <c r="AN307" i="5"/>
  <c r="AN306" i="5"/>
  <c r="AN305" i="5"/>
  <c r="AN304" i="5"/>
  <c r="AN303" i="5"/>
  <c r="AN302" i="5"/>
  <c r="AN301" i="5"/>
  <c r="AN300" i="5"/>
  <c r="AN299" i="5"/>
  <c r="AN298" i="5"/>
  <c r="AN297" i="5"/>
  <c r="AN296" i="5"/>
  <c r="AN295" i="5"/>
  <c r="AN294" i="5"/>
  <c r="AN293" i="5"/>
  <c r="AN292" i="5"/>
  <c r="AN291" i="5"/>
  <c r="AN290" i="5"/>
  <c r="AN289" i="5"/>
  <c r="AN288" i="5"/>
  <c r="AN287" i="5"/>
  <c r="AN286" i="5"/>
  <c r="AN285" i="5"/>
  <c r="AN284" i="5"/>
  <c r="AN283" i="5"/>
  <c r="AN282" i="5"/>
  <c r="AN281" i="5"/>
  <c r="AN280" i="5"/>
  <c r="AN279" i="5"/>
  <c r="AN278" i="5"/>
  <c r="AN277" i="5"/>
  <c r="AN276" i="5"/>
  <c r="AN275" i="5"/>
  <c r="AN274" i="5"/>
  <c r="AN273" i="5"/>
  <c r="AN272" i="5"/>
  <c r="AN271" i="5"/>
  <c r="AN270" i="5"/>
  <c r="AN269" i="5"/>
  <c r="AN268" i="5"/>
  <c r="AN267" i="5"/>
  <c r="AN266" i="5"/>
  <c r="AN265" i="5"/>
  <c r="AN264" i="5"/>
  <c r="AN263" i="5"/>
  <c r="AN262" i="5"/>
  <c r="AN261" i="5"/>
  <c r="AN260" i="5"/>
  <c r="AN259" i="5"/>
  <c r="AN258" i="5"/>
  <c r="AN257" i="5"/>
  <c r="AN256" i="5"/>
  <c r="AN255" i="5"/>
  <c r="AN254" i="5"/>
  <c r="AN253" i="5"/>
  <c r="AN252" i="5"/>
  <c r="AN251" i="5"/>
  <c r="AN250" i="5"/>
  <c r="AN249" i="5"/>
  <c r="AN248" i="5"/>
  <c r="AN247" i="5"/>
  <c r="AN246" i="5"/>
  <c r="AN245" i="5"/>
  <c r="AN244" i="5"/>
  <c r="AN243" i="5"/>
  <c r="AN242" i="5"/>
  <c r="AN241" i="5"/>
  <c r="AN240" i="5"/>
  <c r="AN239" i="5"/>
  <c r="AN238" i="5"/>
  <c r="AN237" i="5"/>
  <c r="AN236" i="5"/>
  <c r="AN235" i="5"/>
  <c r="AN234" i="5"/>
  <c r="AN233" i="5"/>
  <c r="AN232" i="5"/>
  <c r="AN231" i="5"/>
  <c r="AN230" i="5"/>
  <c r="AN229" i="5"/>
  <c r="AN228" i="5"/>
  <c r="AN227" i="5"/>
  <c r="AN226" i="5"/>
  <c r="AN225" i="5"/>
  <c r="AN224" i="5"/>
  <c r="AN223" i="5"/>
  <c r="AN222" i="5"/>
  <c r="AN221" i="5"/>
  <c r="AN220" i="5"/>
  <c r="AN219" i="5"/>
  <c r="AN218" i="5"/>
  <c r="AN217" i="5"/>
  <c r="AN216" i="5"/>
  <c r="AN215" i="5"/>
  <c r="AN214" i="5"/>
  <c r="AN213" i="5"/>
  <c r="AN212" i="5"/>
  <c r="AN211" i="5"/>
  <c r="AN210" i="5"/>
  <c r="AN209" i="5"/>
  <c r="AN208" i="5"/>
  <c r="AN207" i="5"/>
  <c r="AN206" i="5"/>
  <c r="AN205" i="5"/>
  <c r="AN204" i="5"/>
  <c r="AN203" i="5"/>
  <c r="AN202" i="5"/>
  <c r="AN201" i="5"/>
  <c r="AN200" i="5"/>
  <c r="AN199" i="5"/>
  <c r="AN198" i="5"/>
  <c r="AN197" i="5"/>
  <c r="AN196" i="5"/>
  <c r="AN195" i="5"/>
  <c r="AN194" i="5"/>
  <c r="AN193" i="5"/>
  <c r="AN192" i="5"/>
  <c r="AN191" i="5"/>
  <c r="AN190" i="5"/>
  <c r="AN189" i="5"/>
  <c r="AN188" i="5"/>
  <c r="AN187" i="5"/>
  <c r="AN186" i="5"/>
  <c r="AN185" i="5"/>
  <c r="AN184" i="5"/>
  <c r="AN183" i="5"/>
  <c r="AN182" i="5"/>
  <c r="AN181" i="5"/>
  <c r="AN180" i="5"/>
  <c r="AN179" i="5"/>
  <c r="AN178" i="5"/>
  <c r="AN177" i="5"/>
  <c r="AN176" i="5"/>
  <c r="AN175" i="5"/>
  <c r="AN174" i="5"/>
  <c r="AN173" i="5"/>
  <c r="AN172" i="5"/>
  <c r="AN171" i="5"/>
  <c r="AN170" i="5"/>
  <c r="AN169" i="5"/>
  <c r="AN168" i="5"/>
  <c r="AN167" i="5"/>
  <c r="AN166" i="5"/>
  <c r="AN165" i="5"/>
  <c r="AN164" i="5"/>
  <c r="AN163" i="5"/>
  <c r="AN162" i="5"/>
  <c r="AN161" i="5"/>
  <c r="AN160" i="5"/>
  <c r="AN159" i="5"/>
  <c r="AN158" i="5"/>
  <c r="AN157" i="5"/>
  <c r="AN156" i="5"/>
  <c r="AN155" i="5"/>
  <c r="AN154" i="5"/>
  <c r="AN153" i="5"/>
  <c r="AN152" i="5"/>
  <c r="AN151" i="5"/>
  <c r="AN150" i="5"/>
  <c r="AN149" i="5"/>
  <c r="AN148" i="5"/>
  <c r="AN147" i="5"/>
  <c r="AN146" i="5"/>
  <c r="AN145" i="5"/>
  <c r="AN144" i="5"/>
  <c r="AN143" i="5"/>
  <c r="AN142" i="5"/>
  <c r="AN141" i="5"/>
  <c r="AN140" i="5"/>
  <c r="AN139" i="5"/>
  <c r="AN138" i="5"/>
  <c r="AN137" i="5"/>
  <c r="AN136" i="5"/>
  <c r="AN135" i="5"/>
  <c r="AN134" i="5"/>
  <c r="AN133" i="5"/>
  <c r="AN132" i="5"/>
  <c r="AN131" i="5"/>
  <c r="AN130" i="5"/>
  <c r="AN129" i="5"/>
  <c r="AN128" i="5"/>
  <c r="AN127" i="5"/>
  <c r="AN126" i="5"/>
  <c r="AN125" i="5"/>
  <c r="AN124" i="5"/>
  <c r="AN123" i="5"/>
  <c r="AN122" i="5"/>
  <c r="AN121" i="5"/>
  <c r="AN120" i="5"/>
  <c r="AN119" i="5"/>
  <c r="AN118" i="5"/>
  <c r="AN117" i="5"/>
  <c r="AN116" i="5"/>
  <c r="AN115" i="5"/>
  <c r="AN114" i="5"/>
  <c r="AN113" i="5"/>
  <c r="AN112" i="5"/>
  <c r="AN111" i="5"/>
  <c r="AN110" i="5"/>
  <c r="AN109" i="5"/>
  <c r="AN108" i="5"/>
  <c r="AN107" i="5"/>
  <c r="AN106" i="5"/>
  <c r="AN105" i="5"/>
  <c r="AN104" i="5"/>
  <c r="AN103" i="5"/>
  <c r="AN102" i="5"/>
  <c r="AN101" i="5"/>
  <c r="AN100" i="5"/>
  <c r="AN99" i="5"/>
  <c r="AN98" i="5"/>
  <c r="AN97" i="5"/>
  <c r="AN96" i="5"/>
  <c r="AN95" i="5"/>
  <c r="AN94" i="5"/>
  <c r="AN93" i="5"/>
  <c r="AN92" i="5"/>
  <c r="AN91" i="5"/>
  <c r="AN90" i="5"/>
  <c r="AN89" i="5"/>
  <c r="AN88" i="5"/>
  <c r="AN87" i="5"/>
  <c r="AN86" i="5"/>
  <c r="AN85" i="5"/>
  <c r="AN84" i="5"/>
  <c r="AN83" i="5"/>
  <c r="AN82" i="5"/>
  <c r="AN81" i="5"/>
  <c r="AN80" i="5"/>
  <c r="AN79" i="5"/>
  <c r="AN78" i="5"/>
  <c r="AN77" i="5"/>
  <c r="AN76" i="5"/>
  <c r="AN75" i="5"/>
  <c r="AN74" i="5"/>
  <c r="AN73" i="5"/>
  <c r="AN72" i="5"/>
  <c r="AN71" i="5"/>
  <c r="AN70" i="5"/>
  <c r="AN69" i="5"/>
  <c r="AN68" i="5"/>
  <c r="AN67" i="5"/>
  <c r="AN66" i="5"/>
  <c r="AN65" i="5"/>
  <c r="AN64" i="5"/>
  <c r="AN63" i="5"/>
  <c r="AN62" i="5"/>
  <c r="AN61" i="5"/>
  <c r="AN60" i="5"/>
  <c r="AN59" i="5"/>
  <c r="AN58" i="5"/>
  <c r="AN57" i="5"/>
  <c r="AN56" i="5"/>
  <c r="AN55" i="5"/>
  <c r="AN54" i="5"/>
  <c r="AN53" i="5"/>
  <c r="AN52" i="5"/>
  <c r="AN51" i="5"/>
  <c r="AN50" i="5"/>
  <c r="AN49" i="5"/>
  <c r="AN48" i="5"/>
  <c r="AN47" i="5"/>
  <c r="AN46" i="5"/>
  <c r="AN45" i="5"/>
  <c r="AN44" i="5"/>
  <c r="AN43" i="5"/>
  <c r="AN42" i="5"/>
  <c r="AN41" i="5"/>
  <c r="AN40" i="5"/>
  <c r="AN38" i="5"/>
  <c r="AN37" i="5"/>
  <c r="AN36" i="5"/>
  <c r="AN35" i="5"/>
  <c r="AN33" i="5"/>
  <c r="AN32" i="5"/>
  <c r="AN31" i="5"/>
  <c r="AN28" i="5"/>
  <c r="AN27" i="5"/>
  <c r="AN26" i="5"/>
  <c r="AN25" i="5"/>
  <c r="AN23" i="5"/>
  <c r="AN22" i="5"/>
  <c r="AN21" i="5"/>
  <c r="AN20" i="5"/>
  <c r="AN19" i="5"/>
  <c r="AN18" i="5"/>
  <c r="AN17" i="5"/>
  <c r="AN16" i="5"/>
  <c r="AN15" i="5"/>
  <c r="AN13" i="5"/>
  <c r="AN12" i="5"/>
  <c r="AN11" i="5"/>
  <c r="AN10" i="5"/>
  <c r="AN9" i="5"/>
  <c r="AN6" i="5"/>
  <c r="AN5" i="5"/>
  <c r="AN1860" i="5" l="1"/>
  <c r="P566" i="12" l="1"/>
  <c r="Q566" i="12"/>
  <c r="V19" i="10"/>
  <c r="W19" i="10"/>
  <c r="E352" i="3"/>
  <c r="E334" i="3"/>
  <c r="E332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301" i="3"/>
  <c r="BA302" i="3"/>
  <c r="BA303" i="3"/>
  <c r="BA304" i="3"/>
  <c r="BA305" i="3"/>
  <c r="BA306" i="3"/>
  <c r="BA307" i="3"/>
  <c r="BA308" i="3"/>
  <c r="BA309" i="3"/>
  <c r="BA310" i="3"/>
  <c r="BA311" i="3"/>
  <c r="BA312" i="3"/>
  <c r="BA313" i="3"/>
  <c r="BA314" i="3"/>
  <c r="BA315" i="3"/>
  <c r="BA316" i="3"/>
  <c r="BA317" i="3"/>
  <c r="BA318" i="3"/>
  <c r="BA319" i="3"/>
  <c r="BA320" i="3"/>
  <c r="BA321" i="3"/>
  <c r="BA322" i="3"/>
  <c r="BA323" i="3"/>
  <c r="BA324" i="3"/>
  <c r="BA325" i="3"/>
  <c r="BA326" i="3"/>
  <c r="BA327" i="3"/>
  <c r="BA328" i="3"/>
  <c r="BA329" i="3"/>
  <c r="BA330" i="3"/>
  <c r="BA331" i="3"/>
  <c r="BA332" i="3"/>
  <c r="BA333" i="3"/>
  <c r="BA334" i="3"/>
  <c r="BA335" i="3"/>
  <c r="BA336" i="3"/>
  <c r="BA337" i="3"/>
  <c r="BA338" i="3"/>
  <c r="BA339" i="3"/>
  <c r="BA340" i="3"/>
  <c r="BA341" i="3"/>
  <c r="BA342" i="3"/>
  <c r="BA343" i="3"/>
  <c r="BA344" i="3"/>
  <c r="BA345" i="3"/>
  <c r="BA346" i="3"/>
  <c r="BA347" i="3"/>
  <c r="BA348" i="3"/>
  <c r="BA349" i="3"/>
  <c r="BA350" i="3"/>
  <c r="BA351" i="3"/>
  <c r="BA352" i="3"/>
  <c r="BA353" i="3"/>
  <c r="BA354" i="3"/>
  <c r="BA355" i="3"/>
  <c r="BA356" i="3"/>
  <c r="BA357" i="3"/>
  <c r="BA358" i="3"/>
  <c r="BA359" i="3"/>
  <c r="BA360" i="3"/>
  <c r="BA361" i="3"/>
  <c r="BA362" i="3"/>
  <c r="BA363" i="3"/>
  <c r="BA364" i="3"/>
  <c r="BA365" i="3"/>
  <c r="BA366" i="3"/>
  <c r="BA367" i="3"/>
  <c r="BA368" i="3"/>
  <c r="BA369" i="3"/>
  <c r="BA370" i="3"/>
  <c r="BA371" i="3"/>
  <c r="BA372" i="3"/>
  <c r="BA373" i="3"/>
  <c r="BA374" i="3"/>
  <c r="BA375" i="3"/>
  <c r="BA376" i="3"/>
  <c r="BA377" i="3"/>
  <c r="BA378" i="3"/>
  <c r="BA379" i="3"/>
  <c r="BA380" i="3"/>
  <c r="BA381" i="3"/>
  <c r="BA382" i="3"/>
  <c r="BA383" i="3"/>
  <c r="BA384" i="3"/>
  <c r="BA385" i="3"/>
  <c r="BA386" i="3"/>
  <c r="BA387" i="3"/>
  <c r="BA388" i="3"/>
  <c r="BA389" i="3"/>
  <c r="BA390" i="3"/>
  <c r="BA391" i="3"/>
  <c r="BA392" i="3"/>
  <c r="BA393" i="3"/>
  <c r="BA394" i="3"/>
  <c r="BA395" i="3"/>
  <c r="BA396" i="3"/>
  <c r="BA397" i="3"/>
  <c r="BA398" i="3"/>
  <c r="BA399" i="3"/>
  <c r="BA400" i="3"/>
  <c r="BA401" i="3"/>
  <c r="BA402" i="3"/>
  <c r="BA403" i="3"/>
  <c r="BA404" i="3"/>
  <c r="BA405" i="3"/>
  <c r="BA406" i="3"/>
  <c r="BA407" i="3"/>
  <c r="BA408" i="3"/>
  <c r="BA409" i="3"/>
  <c r="BA410" i="3"/>
  <c r="BA411" i="3"/>
  <c r="BA412" i="3"/>
  <c r="BA413" i="3"/>
  <c r="BA414" i="3"/>
  <c r="BA415" i="3"/>
  <c r="BA416" i="3"/>
  <c r="BA417" i="3"/>
  <c r="BA418" i="3"/>
  <c r="BA419" i="3"/>
  <c r="BA420" i="3"/>
  <c r="BA421" i="3"/>
  <c r="BA422" i="3"/>
  <c r="BA423" i="3"/>
  <c r="BA424" i="3"/>
  <c r="BA425" i="3"/>
  <c r="BA426" i="3"/>
  <c r="BA427" i="3"/>
  <c r="BA428" i="3"/>
  <c r="BA429" i="3"/>
  <c r="BA430" i="3"/>
  <c r="BA431" i="3"/>
  <c r="BA432" i="3"/>
  <c r="BA433" i="3"/>
  <c r="BA434" i="3"/>
  <c r="BA435" i="3"/>
  <c r="BA436" i="3"/>
  <c r="BA437" i="3"/>
  <c r="BA438" i="3"/>
  <c r="BA439" i="3"/>
  <c r="BA440" i="3"/>
  <c r="BA441" i="3"/>
  <c r="BA442" i="3"/>
  <c r="BA443" i="3"/>
  <c r="BA444" i="3"/>
  <c r="BA445" i="3"/>
  <c r="BA446" i="3"/>
  <c r="BA447" i="3"/>
  <c r="BA448" i="3"/>
  <c r="BA449" i="3"/>
  <c r="BA450" i="3"/>
  <c r="BA451" i="3"/>
  <c r="BA452" i="3"/>
  <c r="BA453" i="3"/>
  <c r="BA454" i="3"/>
  <c r="BA455" i="3"/>
  <c r="BA456" i="3"/>
  <c r="BA457" i="3"/>
  <c r="BA458" i="3"/>
  <c r="BA459" i="3"/>
  <c r="BA460" i="3"/>
  <c r="BA461" i="3"/>
  <c r="BA462" i="3"/>
  <c r="BA463" i="3"/>
  <c r="BA464" i="3"/>
  <c r="BA465" i="3"/>
  <c r="BA466" i="3"/>
  <c r="BA467" i="3"/>
  <c r="BA468" i="3"/>
  <c r="BA469" i="3"/>
  <c r="BA470" i="3"/>
  <c r="BA471" i="3"/>
  <c r="BA472" i="3"/>
  <c r="BA473" i="3"/>
  <c r="BA474" i="3"/>
  <c r="BA475" i="3"/>
  <c r="BA476" i="3"/>
  <c r="BA477" i="3"/>
  <c r="BA478" i="3"/>
  <c r="BA479" i="3"/>
  <c r="AY1128" i="3"/>
  <c r="AZ1128" i="3"/>
  <c r="R4" i="17"/>
  <c r="R5" i="17"/>
  <c r="R6" i="17"/>
  <c r="R7" i="17"/>
  <c r="R8" i="17"/>
  <c r="Q9" i="17"/>
  <c r="P9" i="17"/>
  <c r="W75" i="7"/>
  <c r="V75" i="7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6" i="4"/>
  <c r="X37" i="4"/>
  <c r="X38" i="4"/>
  <c r="X40" i="4"/>
  <c r="X41" i="4"/>
  <c r="X42" i="4"/>
  <c r="X43" i="4"/>
  <c r="X44" i="4"/>
  <c r="X46" i="4"/>
  <c r="X47" i="4"/>
  <c r="X48" i="4"/>
  <c r="X49" i="4"/>
  <c r="X50" i="4"/>
  <c r="X51" i="4"/>
  <c r="X52" i="4"/>
  <c r="X53" i="4"/>
  <c r="X54" i="4"/>
  <c r="X55" i="4"/>
  <c r="X56" i="4"/>
  <c r="X57" i="4"/>
  <c r="X59" i="4"/>
  <c r="X60" i="4"/>
  <c r="X61" i="4"/>
  <c r="X62" i="4"/>
  <c r="X63" i="4"/>
  <c r="X66" i="4"/>
  <c r="X67" i="4"/>
  <c r="X68" i="4"/>
  <c r="X69" i="4"/>
  <c r="X70" i="4"/>
  <c r="X71" i="4"/>
  <c r="X73" i="4"/>
  <c r="X74" i="4"/>
  <c r="X75" i="4"/>
  <c r="X76" i="4"/>
  <c r="X77" i="4"/>
  <c r="X78" i="4"/>
  <c r="X79" i="4"/>
  <c r="X80" i="4"/>
  <c r="X81" i="4"/>
  <c r="X82" i="4"/>
  <c r="X85" i="4"/>
  <c r="X86" i="4"/>
  <c r="AA4" i="4"/>
  <c r="AA5" i="4"/>
  <c r="AA6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AA45" i="4"/>
  <c r="AA46" i="4"/>
  <c r="AA47" i="4"/>
  <c r="AA48" i="4"/>
  <c r="AA49" i="4"/>
  <c r="AA50" i="4"/>
  <c r="AA51" i="4"/>
  <c r="AA52" i="4"/>
  <c r="AA53" i="4"/>
  <c r="AA54" i="4"/>
  <c r="AA55" i="4"/>
  <c r="AA56" i="4"/>
  <c r="AA57" i="4"/>
  <c r="AA58" i="4"/>
  <c r="AA59" i="4"/>
  <c r="AA60" i="4"/>
  <c r="AA61" i="4"/>
  <c r="AA62" i="4"/>
  <c r="AA63" i="4"/>
  <c r="AA64" i="4"/>
  <c r="AA65" i="4"/>
  <c r="AA66" i="4"/>
  <c r="AA67" i="4"/>
  <c r="AA68" i="4"/>
  <c r="AA69" i="4"/>
  <c r="AA70" i="4"/>
  <c r="AA71" i="4"/>
  <c r="AA72" i="4"/>
  <c r="AA73" i="4"/>
  <c r="AA74" i="4"/>
  <c r="AA75" i="4"/>
  <c r="AA76" i="4"/>
  <c r="AA77" i="4"/>
  <c r="AA78" i="4"/>
  <c r="AA79" i="4"/>
  <c r="AA80" i="4"/>
  <c r="AA81" i="4"/>
  <c r="AA82" i="4"/>
  <c r="AA83" i="4"/>
  <c r="AA84" i="4"/>
  <c r="AA85" i="4"/>
  <c r="AA86" i="4"/>
  <c r="AA87" i="4"/>
  <c r="AA88" i="4"/>
  <c r="E3" i="3"/>
  <c r="H3" i="3"/>
  <c r="K3" i="3"/>
  <c r="E4" i="3"/>
  <c r="H4" i="3"/>
  <c r="K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3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N3" i="3"/>
  <c r="N4" i="3"/>
  <c r="N5" i="3"/>
  <c r="BA3" i="3"/>
  <c r="F11" i="13" l="1"/>
  <c r="F15" i="13"/>
  <c r="F19" i="13"/>
  <c r="F23" i="13"/>
  <c r="F27" i="13"/>
  <c r="F31" i="13"/>
  <c r="F35" i="13"/>
  <c r="F39" i="13"/>
  <c r="F43" i="13"/>
  <c r="F47" i="13"/>
  <c r="F51" i="13"/>
  <c r="F55" i="13"/>
  <c r="F59" i="13"/>
  <c r="F63" i="13"/>
  <c r="F67" i="13"/>
  <c r="F71" i="13"/>
  <c r="F75" i="13"/>
  <c r="F79" i="13"/>
  <c r="F83" i="13"/>
  <c r="F87" i="13"/>
  <c r="F91" i="13"/>
  <c r="F95" i="13"/>
  <c r="F99" i="13"/>
  <c r="F103" i="13"/>
  <c r="F107" i="13"/>
  <c r="F111" i="13"/>
  <c r="F115" i="13"/>
  <c r="F119" i="13"/>
  <c r="F123" i="13"/>
  <c r="F127" i="13"/>
  <c r="F131" i="13"/>
  <c r="F135" i="13"/>
  <c r="F139" i="13"/>
  <c r="F143" i="13"/>
  <c r="F147" i="13"/>
  <c r="F151" i="13"/>
  <c r="F155" i="13"/>
  <c r="F159" i="13"/>
  <c r="F163" i="13"/>
  <c r="F167" i="13"/>
  <c r="F171" i="13"/>
  <c r="F175" i="13"/>
  <c r="F179" i="13"/>
  <c r="F18" i="13"/>
  <c r="F30" i="13"/>
  <c r="F34" i="13"/>
  <c r="F46" i="13"/>
  <c r="F54" i="13"/>
  <c r="F62" i="13"/>
  <c r="F74" i="13"/>
  <c r="F82" i="13"/>
  <c r="F94" i="13"/>
  <c r="F106" i="13"/>
  <c r="F118" i="13"/>
  <c r="F126" i="13"/>
  <c r="F142" i="13"/>
  <c r="F154" i="13"/>
  <c r="F170" i="13"/>
  <c r="F178" i="13"/>
  <c r="F12" i="13"/>
  <c r="F16" i="13"/>
  <c r="F20" i="13"/>
  <c r="F24" i="13"/>
  <c r="F28" i="13"/>
  <c r="F32" i="13"/>
  <c r="F36" i="13"/>
  <c r="F40" i="13"/>
  <c r="F44" i="13"/>
  <c r="F48" i="13"/>
  <c r="F52" i="13"/>
  <c r="F56" i="13"/>
  <c r="F60" i="13"/>
  <c r="F64" i="13"/>
  <c r="F68" i="13"/>
  <c r="F72" i="13"/>
  <c r="F76" i="13"/>
  <c r="F80" i="13"/>
  <c r="F84" i="13"/>
  <c r="F88" i="13"/>
  <c r="F92" i="13"/>
  <c r="F96" i="13"/>
  <c r="F100" i="13"/>
  <c r="F104" i="13"/>
  <c r="F108" i="13"/>
  <c r="F112" i="13"/>
  <c r="F116" i="13"/>
  <c r="F120" i="13"/>
  <c r="F124" i="13"/>
  <c r="F128" i="13"/>
  <c r="F132" i="13"/>
  <c r="F136" i="13"/>
  <c r="F140" i="13"/>
  <c r="F144" i="13"/>
  <c r="F148" i="13"/>
  <c r="F152" i="13"/>
  <c r="F156" i="13"/>
  <c r="F160" i="13"/>
  <c r="F164" i="13"/>
  <c r="F168" i="13"/>
  <c r="F172" i="13"/>
  <c r="F176" i="13"/>
  <c r="F180" i="13"/>
  <c r="F14" i="13"/>
  <c r="F26" i="13"/>
  <c r="F38" i="13"/>
  <c r="F42" i="13"/>
  <c r="F50" i="13"/>
  <c r="F66" i="13"/>
  <c r="F78" i="13"/>
  <c r="F90" i="13"/>
  <c r="F102" i="13"/>
  <c r="F114" i="13"/>
  <c r="F122" i="13"/>
  <c r="F134" i="13"/>
  <c r="F146" i="13"/>
  <c r="F158" i="13"/>
  <c r="F162" i="13"/>
  <c r="F174" i="13"/>
  <c r="F13" i="13"/>
  <c r="F17" i="13"/>
  <c r="F21" i="13"/>
  <c r="F25" i="13"/>
  <c r="F29" i="13"/>
  <c r="F33" i="13"/>
  <c r="F37" i="13"/>
  <c r="F41" i="13"/>
  <c r="F45" i="13"/>
  <c r="F49" i="13"/>
  <c r="F53" i="13"/>
  <c r="F57" i="13"/>
  <c r="F61" i="13"/>
  <c r="F65" i="13"/>
  <c r="F69" i="13"/>
  <c r="F73" i="13"/>
  <c r="F77" i="13"/>
  <c r="F81" i="13"/>
  <c r="F85" i="13"/>
  <c r="F89" i="13"/>
  <c r="F93" i="13"/>
  <c r="F97" i="13"/>
  <c r="F101" i="13"/>
  <c r="F105" i="13"/>
  <c r="F109" i="13"/>
  <c r="F113" i="13"/>
  <c r="F117" i="13"/>
  <c r="F121" i="13"/>
  <c r="F125" i="13"/>
  <c r="F129" i="13"/>
  <c r="F133" i="13"/>
  <c r="F137" i="13"/>
  <c r="F141" i="13"/>
  <c r="F145" i="13"/>
  <c r="F149" i="13"/>
  <c r="F153" i="13"/>
  <c r="F157" i="13"/>
  <c r="F161" i="13"/>
  <c r="F165" i="13"/>
  <c r="F169" i="13"/>
  <c r="F173" i="13"/>
  <c r="F177" i="13"/>
  <c r="F10" i="13"/>
  <c r="F22" i="13"/>
  <c r="F58" i="13"/>
  <c r="F70" i="13"/>
  <c r="F86" i="13"/>
  <c r="F98" i="13"/>
  <c r="F110" i="13"/>
  <c r="F130" i="13"/>
  <c r="F138" i="13"/>
  <c r="F150" i="13"/>
  <c r="F166" i="13"/>
  <c r="N7" i="13"/>
  <c r="M7" i="13"/>
  <c r="M8" i="13"/>
  <c r="M5" i="13"/>
  <c r="BA1128" i="3"/>
  <c r="N9" i="17"/>
  <c r="M9" i="17"/>
  <c r="K9" i="17"/>
  <c r="J9" i="17"/>
  <c r="H9" i="17"/>
  <c r="G9" i="17"/>
  <c r="E9" i="17"/>
  <c r="D9" i="17"/>
  <c r="R3" i="17"/>
  <c r="O3" i="17"/>
  <c r="O9" i="17" s="1"/>
  <c r="L3" i="17"/>
  <c r="L9" i="17" s="1"/>
  <c r="I3" i="17"/>
  <c r="I9" i="17" s="1"/>
  <c r="F3" i="17"/>
  <c r="F9" i="17" s="1"/>
  <c r="Q9" i="16"/>
  <c r="P9" i="16"/>
  <c r="R4" i="16"/>
  <c r="R5" i="16"/>
  <c r="R6" i="16"/>
  <c r="R7" i="16"/>
  <c r="R8" i="16"/>
  <c r="N9" i="16"/>
  <c r="M9" i="16"/>
  <c r="K9" i="16"/>
  <c r="J9" i="16"/>
  <c r="H9" i="16"/>
  <c r="G9" i="16"/>
  <c r="E9" i="16"/>
  <c r="D9" i="16"/>
  <c r="R3" i="16"/>
  <c r="O3" i="16"/>
  <c r="O9" i="16" s="1"/>
  <c r="L3" i="16"/>
  <c r="L9" i="16" s="1"/>
  <c r="I3" i="16"/>
  <c r="I9" i="16" s="1"/>
  <c r="F3" i="16"/>
  <c r="F9" i="16" s="1"/>
  <c r="Q7" i="15"/>
  <c r="P7" i="15"/>
  <c r="N7" i="15"/>
  <c r="M7" i="15"/>
  <c r="K7" i="15"/>
  <c r="J7" i="15"/>
  <c r="H7" i="15"/>
  <c r="G7" i="15"/>
  <c r="E7" i="15"/>
  <c r="D7" i="15"/>
  <c r="R3" i="15"/>
  <c r="R7" i="15" s="1"/>
  <c r="O3" i="15"/>
  <c r="L3" i="15"/>
  <c r="I3" i="15"/>
  <c r="F3" i="15"/>
  <c r="Q78" i="14"/>
  <c r="P78" i="14"/>
  <c r="N78" i="14"/>
  <c r="M78" i="14"/>
  <c r="K78" i="14"/>
  <c r="J78" i="14"/>
  <c r="H78" i="14"/>
  <c r="G78" i="14"/>
  <c r="E78" i="14"/>
  <c r="D78" i="14"/>
  <c r="R17" i="14"/>
  <c r="R16" i="14"/>
  <c r="R15" i="14"/>
  <c r="R14" i="14"/>
  <c r="O14" i="14"/>
  <c r="L14" i="14"/>
  <c r="I14" i="14"/>
  <c r="R13" i="14"/>
  <c r="O13" i="14"/>
  <c r="L13" i="14"/>
  <c r="I13" i="14"/>
  <c r="R12" i="14"/>
  <c r="O12" i="14"/>
  <c r="L12" i="14"/>
  <c r="I12" i="14"/>
  <c r="F12" i="14"/>
  <c r="R11" i="14"/>
  <c r="O11" i="14"/>
  <c r="L11" i="14"/>
  <c r="I11" i="14"/>
  <c r="F11" i="14"/>
  <c r="R10" i="14"/>
  <c r="O10" i="14"/>
  <c r="L10" i="14"/>
  <c r="I10" i="14"/>
  <c r="F10" i="14"/>
  <c r="R9" i="14"/>
  <c r="O9" i="14"/>
  <c r="L9" i="14"/>
  <c r="I9" i="14"/>
  <c r="F9" i="14"/>
  <c r="R8" i="14"/>
  <c r="O8" i="14"/>
  <c r="L8" i="14"/>
  <c r="I8" i="14"/>
  <c r="F8" i="14"/>
  <c r="R7" i="14"/>
  <c r="O7" i="14"/>
  <c r="L7" i="14"/>
  <c r="I7" i="14"/>
  <c r="F7" i="14"/>
  <c r="R6" i="14"/>
  <c r="O6" i="14"/>
  <c r="L6" i="14"/>
  <c r="I6" i="14"/>
  <c r="F6" i="14"/>
  <c r="R5" i="14"/>
  <c r="O5" i="14"/>
  <c r="L5" i="14"/>
  <c r="I5" i="14"/>
  <c r="F5" i="14"/>
  <c r="R4" i="14"/>
  <c r="K8" i="13" s="1"/>
  <c r="O4" i="14"/>
  <c r="L4" i="14"/>
  <c r="I4" i="14"/>
  <c r="F4" i="14"/>
  <c r="R3" i="14"/>
  <c r="O3" i="14"/>
  <c r="L3" i="14"/>
  <c r="I3" i="14"/>
  <c r="F3" i="14"/>
  <c r="AX73" i="2"/>
  <c r="AY73" i="2" s="1"/>
  <c r="AW73" i="2"/>
  <c r="Z109" i="4"/>
  <c r="Y109" i="4"/>
  <c r="R15" i="12"/>
  <c r="R16" i="12"/>
  <c r="R17" i="12"/>
  <c r="R18" i="12"/>
  <c r="R19" i="12"/>
  <c r="R20" i="12"/>
  <c r="R21" i="12"/>
  <c r="R22" i="12"/>
  <c r="R23" i="12"/>
  <c r="R24" i="12"/>
  <c r="R25" i="12"/>
  <c r="R26" i="12"/>
  <c r="R27" i="12"/>
  <c r="R28" i="12"/>
  <c r="R29" i="12"/>
  <c r="R30" i="12"/>
  <c r="R31" i="12"/>
  <c r="R32" i="12"/>
  <c r="R33" i="12"/>
  <c r="R34" i="12"/>
  <c r="R35" i="12"/>
  <c r="R36" i="12"/>
  <c r="R37" i="12"/>
  <c r="R38" i="12"/>
  <c r="R39" i="12"/>
  <c r="R40" i="12"/>
  <c r="R41" i="12"/>
  <c r="R42" i="12"/>
  <c r="R43" i="12"/>
  <c r="R44" i="12"/>
  <c r="R45" i="12"/>
  <c r="R46" i="12"/>
  <c r="R47" i="12"/>
  <c r="R48" i="12"/>
  <c r="R49" i="12"/>
  <c r="R50" i="12"/>
  <c r="R51" i="12"/>
  <c r="R52" i="12"/>
  <c r="R53" i="12"/>
  <c r="R54" i="12"/>
  <c r="R55" i="12"/>
  <c r="R56" i="12"/>
  <c r="R57" i="12"/>
  <c r="R58" i="12"/>
  <c r="R59" i="12"/>
  <c r="R60" i="12"/>
  <c r="R61" i="12"/>
  <c r="R62" i="12"/>
  <c r="R63" i="12"/>
  <c r="R64" i="12"/>
  <c r="R65" i="12"/>
  <c r="R66" i="12"/>
  <c r="R67" i="12"/>
  <c r="R68" i="12"/>
  <c r="R69" i="12"/>
  <c r="R70" i="12"/>
  <c r="R71" i="12"/>
  <c r="R14" i="12"/>
  <c r="R13" i="12"/>
  <c r="R12" i="12"/>
  <c r="R11" i="12"/>
  <c r="R10" i="12"/>
  <c r="R9" i="12"/>
  <c r="R8" i="12"/>
  <c r="R7" i="12"/>
  <c r="R6" i="12"/>
  <c r="R5" i="12"/>
  <c r="R4" i="12"/>
  <c r="R3" i="12"/>
  <c r="N566" i="12"/>
  <c r="M566" i="12"/>
  <c r="O14" i="12"/>
  <c r="O13" i="12"/>
  <c r="O12" i="12"/>
  <c r="O11" i="12"/>
  <c r="O10" i="12"/>
  <c r="O9" i="12"/>
  <c r="O8" i="12"/>
  <c r="O7" i="12"/>
  <c r="O6" i="12"/>
  <c r="O5" i="12"/>
  <c r="O4" i="12"/>
  <c r="O3" i="12"/>
  <c r="X12" i="10"/>
  <c r="X11" i="10"/>
  <c r="X10" i="10"/>
  <c r="X9" i="10"/>
  <c r="X8" i="10"/>
  <c r="X7" i="10"/>
  <c r="X6" i="10"/>
  <c r="X5" i="10"/>
  <c r="X4" i="10"/>
  <c r="X3" i="10"/>
  <c r="X51" i="7"/>
  <c r="X4" i="7"/>
  <c r="X5" i="7"/>
  <c r="X6" i="7"/>
  <c r="X7" i="7"/>
  <c r="X8" i="7"/>
  <c r="X9" i="7"/>
  <c r="X10" i="7"/>
  <c r="X11" i="7"/>
  <c r="X12" i="7"/>
  <c r="X13" i="7"/>
  <c r="X14" i="7"/>
  <c r="X15" i="7"/>
  <c r="X16" i="7"/>
  <c r="X17" i="7"/>
  <c r="X18" i="7"/>
  <c r="X19" i="7"/>
  <c r="X20" i="7"/>
  <c r="X21" i="7"/>
  <c r="X22" i="7"/>
  <c r="X23" i="7"/>
  <c r="X24" i="7"/>
  <c r="X25" i="7"/>
  <c r="X26" i="7"/>
  <c r="X27" i="7"/>
  <c r="X28" i="7"/>
  <c r="X29" i="7"/>
  <c r="X30" i="7"/>
  <c r="X31" i="7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5" i="7"/>
  <c r="X46" i="7"/>
  <c r="X47" i="7"/>
  <c r="X48" i="7"/>
  <c r="X49" i="7"/>
  <c r="X50" i="7"/>
  <c r="X3" i="7"/>
  <c r="V45" i="4"/>
  <c r="V58" i="4"/>
  <c r="W58" i="4" s="1"/>
  <c r="X58" i="4" s="1"/>
  <c r="V65" i="4"/>
  <c r="W65" i="4" s="1"/>
  <c r="X65" i="4" s="1"/>
  <c r="V64" i="4"/>
  <c r="W64" i="4" s="1"/>
  <c r="X64" i="4" s="1"/>
  <c r="V72" i="4"/>
  <c r="W72" i="4" s="1"/>
  <c r="X72" i="4" s="1"/>
  <c r="V84" i="4"/>
  <c r="W84" i="4" s="1"/>
  <c r="X84" i="4" s="1"/>
  <c r="V83" i="4"/>
  <c r="W83" i="4" s="1"/>
  <c r="X83" i="4" s="1"/>
  <c r="V88" i="4"/>
  <c r="W88" i="4" s="1"/>
  <c r="X88" i="4" s="1"/>
  <c r="V87" i="4"/>
  <c r="W87" i="4" s="1"/>
  <c r="X87" i="4" s="1"/>
  <c r="AA3" i="4"/>
  <c r="AA109" i="4" s="1"/>
  <c r="X3" i="4"/>
  <c r="AY62" i="2"/>
  <c r="AY63" i="2"/>
  <c r="AY64" i="2"/>
  <c r="AY65" i="2"/>
  <c r="AY66" i="2"/>
  <c r="AY67" i="2"/>
  <c r="X19" i="10" l="1"/>
  <c r="X75" i="7"/>
  <c r="L7" i="13"/>
  <c r="R9" i="17"/>
  <c r="N8" i="13"/>
  <c r="L8" i="13"/>
  <c r="R9" i="16"/>
  <c r="O78" i="14"/>
  <c r="F78" i="14"/>
  <c r="K7" i="13"/>
  <c r="R78" i="14"/>
  <c r="R566" i="12"/>
  <c r="W45" i="4"/>
  <c r="V109" i="4"/>
  <c r="O566" i="12"/>
  <c r="F7" i="15"/>
  <c r="O7" i="15"/>
  <c r="L7" i="15"/>
  <c r="I7" i="15"/>
  <c r="L78" i="14"/>
  <c r="I78" i="14"/>
  <c r="X45" i="4" l="1"/>
  <c r="X109" i="4" s="1"/>
  <c r="W109" i="4"/>
  <c r="AY4" i="2"/>
  <c r="AY5" i="2"/>
  <c r="AY6" i="2"/>
  <c r="AY7" i="2"/>
  <c r="AY8" i="2"/>
  <c r="AY9" i="2"/>
  <c r="AY10" i="2"/>
  <c r="AY11" i="2"/>
  <c r="AY12" i="2"/>
  <c r="AY13" i="2"/>
  <c r="AY14" i="2"/>
  <c r="AY15" i="2"/>
  <c r="AY16" i="2"/>
  <c r="AY17" i="2"/>
  <c r="AY18" i="2"/>
  <c r="AY19" i="2"/>
  <c r="AY20" i="2"/>
  <c r="AY21" i="2"/>
  <c r="AY22" i="2"/>
  <c r="AY23" i="2"/>
  <c r="AY24" i="2"/>
  <c r="AY25" i="2"/>
  <c r="AY26" i="2"/>
  <c r="AY27" i="2"/>
  <c r="AY28" i="2"/>
  <c r="AY29" i="2"/>
  <c r="AY30" i="2"/>
  <c r="AY31" i="2"/>
  <c r="AY32" i="2"/>
  <c r="AY33" i="2"/>
  <c r="AY34" i="2"/>
  <c r="AY35" i="2"/>
  <c r="AY36" i="2"/>
  <c r="AY37" i="2"/>
  <c r="AY38" i="2"/>
  <c r="AY39" i="2"/>
  <c r="AY40" i="2"/>
  <c r="AY41" i="2"/>
  <c r="AY42" i="2"/>
  <c r="AY43" i="2"/>
  <c r="AY44" i="2"/>
  <c r="AY45" i="2"/>
  <c r="AY46" i="2"/>
  <c r="AY47" i="2"/>
  <c r="AY48" i="2"/>
  <c r="AY49" i="2"/>
  <c r="AY50" i="2"/>
  <c r="AY51" i="2"/>
  <c r="AY52" i="2"/>
  <c r="AY53" i="2"/>
  <c r="AY54" i="2"/>
  <c r="AY55" i="2"/>
  <c r="AY56" i="2"/>
  <c r="AY57" i="2"/>
  <c r="AY58" i="2"/>
  <c r="AY59" i="2"/>
  <c r="AY60" i="2"/>
  <c r="AY61" i="2"/>
  <c r="AY3" i="2"/>
  <c r="T19" i="10" l="1"/>
  <c r="S19" i="10"/>
  <c r="U11" i="10"/>
  <c r="U10" i="10"/>
  <c r="U9" i="10"/>
  <c r="U8" i="10"/>
  <c r="U7" i="10"/>
  <c r="U6" i="10"/>
  <c r="U5" i="10"/>
  <c r="U4" i="10"/>
  <c r="U3" i="10"/>
  <c r="T75" i="7"/>
  <c r="S75" i="7"/>
  <c r="U50" i="7"/>
  <c r="U49" i="7"/>
  <c r="U48" i="7"/>
  <c r="U47" i="7"/>
  <c r="U46" i="7"/>
  <c r="U45" i="7"/>
  <c r="U44" i="7"/>
  <c r="U43" i="7"/>
  <c r="U42" i="7"/>
  <c r="U41" i="7"/>
  <c r="U40" i="7"/>
  <c r="U39" i="7"/>
  <c r="U38" i="7"/>
  <c r="U37" i="7"/>
  <c r="U36" i="7"/>
  <c r="U35" i="7"/>
  <c r="U34" i="7"/>
  <c r="U33" i="7"/>
  <c r="U32" i="7"/>
  <c r="U31" i="7"/>
  <c r="U30" i="7"/>
  <c r="U29" i="7"/>
  <c r="U28" i="7"/>
  <c r="U27" i="7"/>
  <c r="U26" i="7"/>
  <c r="U25" i="7"/>
  <c r="U24" i="7"/>
  <c r="U23" i="7"/>
  <c r="U22" i="7"/>
  <c r="U21" i="7"/>
  <c r="U20" i="7"/>
  <c r="U19" i="7"/>
  <c r="U18" i="7"/>
  <c r="U17" i="7"/>
  <c r="U16" i="7"/>
  <c r="U15" i="7"/>
  <c r="U14" i="7"/>
  <c r="U13" i="7"/>
  <c r="U12" i="7"/>
  <c r="U11" i="7"/>
  <c r="U10" i="7"/>
  <c r="U9" i="7"/>
  <c r="U8" i="7"/>
  <c r="U7" i="7"/>
  <c r="U6" i="7"/>
  <c r="U5" i="7"/>
  <c r="U4" i="7"/>
  <c r="U3" i="7"/>
  <c r="U19" i="10" l="1"/>
  <c r="U75" i="7"/>
  <c r="AV1128" i="3"/>
  <c r="AW1128" i="3"/>
  <c r="AX232" i="3" l="1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301" i="3"/>
  <c r="AX302" i="3"/>
  <c r="AX303" i="3"/>
  <c r="AX304" i="3"/>
  <c r="AX305" i="3"/>
  <c r="AX306" i="3"/>
  <c r="AX307" i="3"/>
  <c r="AX308" i="3"/>
  <c r="AX309" i="3"/>
  <c r="AX310" i="3"/>
  <c r="AX311" i="3"/>
  <c r="AX312" i="3"/>
  <c r="AX313" i="3"/>
  <c r="AX314" i="3"/>
  <c r="AX315" i="3"/>
  <c r="AX316" i="3"/>
  <c r="AX317" i="3"/>
  <c r="AX318" i="3"/>
  <c r="AX319" i="3"/>
  <c r="AX320" i="3"/>
  <c r="AX321" i="3"/>
  <c r="AX322" i="3"/>
  <c r="AX323" i="3"/>
  <c r="AX324" i="3"/>
  <c r="AX325" i="3"/>
  <c r="AX326" i="3"/>
  <c r="AX327" i="3"/>
  <c r="AX328" i="3"/>
  <c r="AX329" i="3"/>
  <c r="AX330" i="3"/>
  <c r="AX331" i="3"/>
  <c r="AX332" i="3"/>
  <c r="AX333" i="3"/>
  <c r="AX334" i="3"/>
  <c r="AX335" i="3"/>
  <c r="AX336" i="3"/>
  <c r="AX337" i="3"/>
  <c r="AX338" i="3"/>
  <c r="AX339" i="3"/>
  <c r="AX340" i="3"/>
  <c r="AX341" i="3"/>
  <c r="AX342" i="3"/>
  <c r="AX343" i="3"/>
  <c r="AX344" i="3"/>
  <c r="AX345" i="3"/>
  <c r="AX346" i="3"/>
  <c r="AX347" i="3"/>
  <c r="AX348" i="3"/>
  <c r="AX349" i="3"/>
  <c r="AX350" i="3"/>
  <c r="AX351" i="3"/>
  <c r="AX352" i="3"/>
  <c r="AX353" i="3"/>
  <c r="AX354" i="3"/>
  <c r="AX355" i="3"/>
  <c r="AX356" i="3"/>
  <c r="AX357" i="3"/>
  <c r="AX358" i="3"/>
  <c r="AX359" i="3"/>
  <c r="AX360" i="3"/>
  <c r="AX361" i="3"/>
  <c r="AX362" i="3"/>
  <c r="AX363" i="3"/>
  <c r="AX364" i="3"/>
  <c r="AX365" i="3"/>
  <c r="AX366" i="3"/>
  <c r="AX367" i="3"/>
  <c r="AX368" i="3"/>
  <c r="AX369" i="3"/>
  <c r="AX370" i="3"/>
  <c r="AX371" i="3"/>
  <c r="AX372" i="3"/>
  <c r="AX373" i="3"/>
  <c r="AX374" i="3"/>
  <c r="AX375" i="3"/>
  <c r="AX376" i="3"/>
  <c r="AX377" i="3"/>
  <c r="AX378" i="3"/>
  <c r="AX379" i="3"/>
  <c r="AX380" i="3"/>
  <c r="AX381" i="3"/>
  <c r="AX382" i="3"/>
  <c r="AX383" i="3"/>
  <c r="AX384" i="3"/>
  <c r="AX385" i="3"/>
  <c r="AX386" i="3"/>
  <c r="AX387" i="3"/>
  <c r="AX388" i="3"/>
  <c r="AX389" i="3"/>
  <c r="AX390" i="3"/>
  <c r="AX391" i="3"/>
  <c r="AX392" i="3"/>
  <c r="AX393" i="3"/>
  <c r="AX394" i="3"/>
  <c r="AX395" i="3"/>
  <c r="AX396" i="3"/>
  <c r="AX397" i="3"/>
  <c r="AX398" i="3"/>
  <c r="AX399" i="3"/>
  <c r="AX400" i="3"/>
  <c r="AX401" i="3"/>
  <c r="AX402" i="3"/>
  <c r="AX403" i="3"/>
  <c r="AX404" i="3"/>
  <c r="AX405" i="3"/>
  <c r="AX407" i="3"/>
  <c r="AX408" i="3"/>
  <c r="AX409" i="3"/>
  <c r="AX410" i="3"/>
  <c r="AX411" i="3"/>
  <c r="AX412" i="3"/>
  <c r="AX413" i="3"/>
  <c r="AX414" i="3"/>
  <c r="AX415" i="3"/>
  <c r="AX416" i="3"/>
  <c r="AX417" i="3"/>
  <c r="AX418" i="3"/>
  <c r="AX419" i="3"/>
  <c r="AX420" i="3"/>
  <c r="AX421" i="3"/>
  <c r="AX422" i="3"/>
  <c r="AX423" i="3"/>
  <c r="AX424" i="3"/>
  <c r="AX425" i="3"/>
  <c r="AX426" i="3"/>
  <c r="AX427" i="3"/>
  <c r="AX428" i="3"/>
  <c r="AX429" i="3"/>
  <c r="AX430" i="3"/>
  <c r="AX431" i="3"/>
  <c r="AX432" i="3"/>
  <c r="AX433" i="3"/>
  <c r="AX434" i="3"/>
  <c r="AX435" i="3"/>
  <c r="AX436" i="3"/>
  <c r="AX437" i="3"/>
  <c r="AX438" i="3"/>
  <c r="AX439" i="3"/>
  <c r="AX440" i="3"/>
  <c r="AX441" i="3"/>
  <c r="AX442" i="3"/>
  <c r="AX443" i="3"/>
  <c r="AX444" i="3"/>
  <c r="AX445" i="3"/>
  <c r="AX446" i="3"/>
  <c r="AX447" i="3"/>
  <c r="AX448" i="3"/>
  <c r="AX449" i="3"/>
  <c r="AX450" i="3"/>
  <c r="AX451" i="3"/>
  <c r="AX452" i="3"/>
  <c r="AX453" i="3"/>
  <c r="AX454" i="3"/>
  <c r="AX455" i="3"/>
  <c r="AX456" i="3"/>
  <c r="AX457" i="3"/>
  <c r="AX458" i="3"/>
  <c r="AX459" i="3"/>
  <c r="AX460" i="3"/>
  <c r="AX461" i="3"/>
  <c r="AX462" i="3"/>
  <c r="AX463" i="3"/>
  <c r="AX464" i="3"/>
  <c r="AX465" i="3"/>
  <c r="AX466" i="3"/>
  <c r="AX467" i="3"/>
  <c r="AX468" i="3"/>
  <c r="AX469" i="3"/>
  <c r="AX470" i="3"/>
  <c r="AX471" i="3"/>
  <c r="AX472" i="3"/>
  <c r="AX473" i="3"/>
  <c r="AX474" i="3"/>
  <c r="AX475" i="3"/>
  <c r="AX476" i="3"/>
  <c r="AX477" i="3"/>
  <c r="AX478" i="3"/>
  <c r="AX217" i="3" l="1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168" i="3"/>
  <c r="AX169" i="3"/>
  <c r="AX170" i="3"/>
  <c r="AX171" i="3"/>
  <c r="AX172" i="3"/>
  <c r="AX173" i="3"/>
  <c r="AX174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50" i="3"/>
  <c r="AX151" i="3"/>
  <c r="AX152" i="3"/>
  <c r="AX153" i="3"/>
  <c r="AX154" i="3"/>
  <c r="AX155" i="3"/>
  <c r="AX144" i="3"/>
  <c r="AX145" i="3"/>
  <c r="AX146" i="3"/>
  <c r="AX147" i="3"/>
  <c r="AX148" i="3"/>
  <c r="AX149" i="3"/>
  <c r="AX138" i="3"/>
  <c r="AX139" i="3"/>
  <c r="AX140" i="3"/>
  <c r="AX141" i="3"/>
  <c r="AX142" i="3"/>
  <c r="AX143" i="3"/>
  <c r="AX136" i="3"/>
  <c r="AX137" i="3"/>
  <c r="AX133" i="3"/>
  <c r="AX134" i="3"/>
  <c r="AX135" i="3"/>
  <c r="AX127" i="3"/>
  <c r="AX128" i="3"/>
  <c r="AX129" i="3"/>
  <c r="AX130" i="3"/>
  <c r="AX125" i="3"/>
  <c r="AX126" i="3"/>
  <c r="AX131" i="3"/>
  <c r="AX132" i="3"/>
  <c r="AX124" i="3"/>
  <c r="AX123" i="3"/>
  <c r="AX122" i="3"/>
  <c r="AX121" i="3"/>
  <c r="AX120" i="3"/>
  <c r="AX119" i="3"/>
  <c r="AX118" i="3"/>
  <c r="AX117" i="3"/>
  <c r="AX116" i="3"/>
  <c r="AX115" i="3"/>
  <c r="AX114" i="3"/>
  <c r="AX113" i="3"/>
  <c r="AX112" i="3"/>
  <c r="AX111" i="3"/>
  <c r="AX110" i="3"/>
  <c r="AX109" i="3"/>
  <c r="AX108" i="3"/>
  <c r="AX107" i="3"/>
  <c r="AX106" i="3"/>
  <c r="AX105" i="3"/>
  <c r="AX104" i="3"/>
  <c r="AX103" i="3"/>
  <c r="AX102" i="3"/>
  <c r="AX101" i="3"/>
  <c r="AX100" i="3"/>
  <c r="AX99" i="3"/>
  <c r="AX98" i="3"/>
  <c r="AX97" i="3"/>
  <c r="AX96" i="3"/>
  <c r="AX95" i="3"/>
  <c r="AX94" i="3"/>
  <c r="AX93" i="3"/>
  <c r="AX92" i="3"/>
  <c r="AX91" i="3"/>
  <c r="AX90" i="3"/>
  <c r="AX89" i="3"/>
  <c r="AX88" i="3"/>
  <c r="AX87" i="3"/>
  <c r="AX86" i="3"/>
  <c r="AX85" i="3"/>
  <c r="AX84" i="3"/>
  <c r="AX83" i="3"/>
  <c r="AX82" i="3"/>
  <c r="AX81" i="3"/>
  <c r="AX80" i="3"/>
  <c r="AX79" i="3"/>
  <c r="AX78" i="3"/>
  <c r="AX77" i="3"/>
  <c r="AX76" i="3"/>
  <c r="AX75" i="3"/>
  <c r="AX74" i="3"/>
  <c r="AX73" i="3"/>
  <c r="AX72" i="3"/>
  <c r="AX71" i="3"/>
  <c r="AX70" i="3"/>
  <c r="AX69" i="3"/>
  <c r="AX68" i="3"/>
  <c r="AX67" i="3"/>
  <c r="AX66" i="3"/>
  <c r="AX65" i="3"/>
  <c r="AX64" i="3"/>
  <c r="AX63" i="3"/>
  <c r="AX62" i="3"/>
  <c r="AX61" i="3"/>
  <c r="AX60" i="3"/>
  <c r="AX59" i="3"/>
  <c r="AX58" i="3"/>
  <c r="AX57" i="3"/>
  <c r="AX56" i="3"/>
  <c r="AX55" i="3"/>
  <c r="AX54" i="3"/>
  <c r="AX53" i="3"/>
  <c r="AX52" i="3"/>
  <c r="AX51" i="3"/>
  <c r="AX50" i="3"/>
  <c r="AX49" i="3"/>
  <c r="AX48" i="3"/>
  <c r="AX47" i="3"/>
  <c r="AX46" i="3"/>
  <c r="AX45" i="3"/>
  <c r="AX44" i="3"/>
  <c r="AX43" i="3"/>
  <c r="AX42" i="3"/>
  <c r="AX41" i="3"/>
  <c r="AX40" i="3"/>
  <c r="AX39" i="3"/>
  <c r="AX38" i="3"/>
  <c r="AX37" i="3"/>
  <c r="AX36" i="3"/>
  <c r="AX35" i="3"/>
  <c r="AX34" i="3"/>
  <c r="AX33" i="3"/>
  <c r="AX32" i="3"/>
  <c r="AX31" i="3"/>
  <c r="AX30" i="3"/>
  <c r="AX29" i="3"/>
  <c r="AX28" i="3"/>
  <c r="AX27" i="3"/>
  <c r="AX26" i="3"/>
  <c r="AX25" i="3"/>
  <c r="AX24" i="3"/>
  <c r="AX23" i="3"/>
  <c r="AX22" i="3"/>
  <c r="AX21" i="3"/>
  <c r="AX20" i="3"/>
  <c r="AX19" i="3"/>
  <c r="AX18" i="3"/>
  <c r="AX17" i="3"/>
  <c r="AX16" i="3"/>
  <c r="AX15" i="3"/>
  <c r="AX14" i="3"/>
  <c r="AX13" i="3"/>
  <c r="AX12" i="3"/>
  <c r="AX11" i="3"/>
  <c r="AX10" i="3"/>
  <c r="AX9" i="3"/>
  <c r="AX8" i="3"/>
  <c r="AX7" i="3"/>
  <c r="AX6" i="3"/>
  <c r="AX5" i="3"/>
  <c r="AX4" i="3"/>
  <c r="AX3" i="3"/>
  <c r="AU73" i="2"/>
  <c r="AT73" i="2"/>
  <c r="AV61" i="2"/>
  <c r="AV60" i="2"/>
  <c r="AV59" i="2"/>
  <c r="AV58" i="2"/>
  <c r="AV57" i="2"/>
  <c r="AV56" i="2"/>
  <c r="AV55" i="2"/>
  <c r="AV54" i="2"/>
  <c r="AV53" i="2"/>
  <c r="AV52" i="2"/>
  <c r="AV51" i="2"/>
  <c r="AV50" i="2"/>
  <c r="AV49" i="2"/>
  <c r="AV48" i="2"/>
  <c r="AV47" i="2"/>
  <c r="AV46" i="2"/>
  <c r="AV45" i="2"/>
  <c r="AV44" i="2"/>
  <c r="AV43" i="2"/>
  <c r="AV42" i="2"/>
  <c r="AV41" i="2"/>
  <c r="AV40" i="2"/>
  <c r="AV39" i="2"/>
  <c r="AV38" i="2"/>
  <c r="AV37" i="2"/>
  <c r="AV36" i="2"/>
  <c r="AV35" i="2"/>
  <c r="AV34" i="2"/>
  <c r="AV33" i="2"/>
  <c r="AV32" i="2"/>
  <c r="AV31" i="2"/>
  <c r="AV30" i="2"/>
  <c r="AV29" i="2"/>
  <c r="AV28" i="2"/>
  <c r="AV27" i="2"/>
  <c r="AV26" i="2"/>
  <c r="AV25" i="2"/>
  <c r="AV24" i="2"/>
  <c r="AV23" i="2"/>
  <c r="AV22" i="2"/>
  <c r="AV21" i="2"/>
  <c r="AV20" i="2"/>
  <c r="AV19" i="2"/>
  <c r="AV18" i="2"/>
  <c r="AV17" i="2"/>
  <c r="AV16" i="2"/>
  <c r="AV15" i="2"/>
  <c r="AV14" i="2"/>
  <c r="AV13" i="2"/>
  <c r="AV12" i="2"/>
  <c r="AV11" i="2"/>
  <c r="AV10" i="2"/>
  <c r="AV9" i="2"/>
  <c r="AV8" i="2"/>
  <c r="AV7" i="2"/>
  <c r="AV6" i="2"/>
  <c r="AV5" i="2"/>
  <c r="AV4" i="2"/>
  <c r="AV3" i="2"/>
  <c r="AX1128" i="3" l="1"/>
  <c r="AV73" i="2"/>
  <c r="AK611" i="5"/>
  <c r="AK610" i="5"/>
  <c r="AK609" i="5"/>
  <c r="AJ1860" i="5"/>
  <c r="AI1860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12" i="5"/>
  <c r="AK613" i="5"/>
  <c r="AK614" i="5"/>
  <c r="AK615" i="5"/>
  <c r="AK553" i="5" l="1"/>
  <c r="AK552" i="5"/>
  <c r="AK551" i="5"/>
  <c r="AK550" i="5"/>
  <c r="AK549" i="5"/>
  <c r="AK548" i="5"/>
  <c r="AK547" i="5"/>
  <c r="AK546" i="5"/>
  <c r="AK545" i="5"/>
  <c r="AK544" i="5"/>
  <c r="AK543" i="5"/>
  <c r="AK542" i="5"/>
  <c r="AK541" i="5"/>
  <c r="AK540" i="5"/>
  <c r="AK539" i="5"/>
  <c r="AK538" i="5"/>
  <c r="AK537" i="5"/>
  <c r="AK536" i="5"/>
  <c r="AK535" i="5"/>
  <c r="AK534" i="5"/>
  <c r="AK533" i="5"/>
  <c r="AK532" i="5"/>
  <c r="AK531" i="5"/>
  <c r="AK530" i="5"/>
  <c r="AK529" i="5"/>
  <c r="AK528" i="5"/>
  <c r="AK527" i="5"/>
  <c r="AK526" i="5"/>
  <c r="AK525" i="5"/>
  <c r="AK524" i="5"/>
  <c r="AK523" i="5"/>
  <c r="AK522" i="5"/>
  <c r="AK521" i="5"/>
  <c r="AK520" i="5"/>
  <c r="AK519" i="5"/>
  <c r="AK518" i="5"/>
  <c r="AK517" i="5"/>
  <c r="AK516" i="5"/>
  <c r="AK515" i="5"/>
  <c r="AK514" i="5"/>
  <c r="AK513" i="5"/>
  <c r="AK512" i="5"/>
  <c r="AK511" i="5"/>
  <c r="AK510" i="5"/>
  <c r="AK509" i="5"/>
  <c r="AK508" i="5"/>
  <c r="AK507" i="5"/>
  <c r="AK506" i="5"/>
  <c r="AK505" i="5"/>
  <c r="AK504" i="5"/>
  <c r="AK503" i="5"/>
  <c r="AK502" i="5"/>
  <c r="AK501" i="5"/>
  <c r="AK500" i="5"/>
  <c r="AK499" i="5"/>
  <c r="AK498" i="5"/>
  <c r="AK497" i="5"/>
  <c r="AK496" i="5"/>
  <c r="AK495" i="5"/>
  <c r="AK494" i="5"/>
  <c r="AK493" i="5"/>
  <c r="AK492" i="5"/>
  <c r="AK491" i="5"/>
  <c r="AK490" i="5"/>
  <c r="AK489" i="5"/>
  <c r="AK488" i="5"/>
  <c r="AK487" i="5"/>
  <c r="AK486" i="5"/>
  <c r="AK485" i="5"/>
  <c r="AK484" i="5"/>
  <c r="AK483" i="5"/>
  <c r="AK482" i="5"/>
  <c r="AK481" i="5"/>
  <c r="AK480" i="5"/>
  <c r="AK479" i="5"/>
  <c r="AK478" i="5"/>
  <c r="AK477" i="5"/>
  <c r="AK476" i="5"/>
  <c r="AK475" i="5"/>
  <c r="AK474" i="5"/>
  <c r="AK473" i="5"/>
  <c r="AK472" i="5"/>
  <c r="AK471" i="5"/>
  <c r="AK470" i="5"/>
  <c r="AK469" i="5"/>
  <c r="AK468" i="5"/>
  <c r="AK467" i="5"/>
  <c r="AK466" i="5"/>
  <c r="AK465" i="5"/>
  <c r="AK464" i="5"/>
  <c r="AK463" i="5"/>
  <c r="AK462" i="5"/>
  <c r="AK461" i="5"/>
  <c r="AK460" i="5"/>
  <c r="AK459" i="5"/>
  <c r="AK458" i="5"/>
  <c r="AK457" i="5"/>
  <c r="AK456" i="5"/>
  <c r="AK455" i="5"/>
  <c r="AK454" i="5"/>
  <c r="AK453" i="5"/>
  <c r="AK452" i="5"/>
  <c r="AK451" i="5"/>
  <c r="AK450" i="5"/>
  <c r="AK449" i="5"/>
  <c r="AK448" i="5"/>
  <c r="AK447" i="5"/>
  <c r="AK446" i="5"/>
  <c r="AK445" i="5"/>
  <c r="AK444" i="5"/>
  <c r="AK443" i="5"/>
  <c r="AK442" i="5"/>
  <c r="AK441" i="5"/>
  <c r="AK440" i="5"/>
  <c r="AK439" i="5"/>
  <c r="AK438" i="5"/>
  <c r="AK437" i="5"/>
  <c r="AK436" i="5"/>
  <c r="AK435" i="5"/>
  <c r="AK434" i="5"/>
  <c r="AK433" i="5"/>
  <c r="AK432" i="5"/>
  <c r="AK431" i="5"/>
  <c r="AK430" i="5"/>
  <c r="AK429" i="5"/>
  <c r="AK428" i="5"/>
  <c r="AK427" i="5"/>
  <c r="AK426" i="5"/>
  <c r="AK425" i="5"/>
  <c r="AK424" i="5"/>
  <c r="AK423" i="5"/>
  <c r="AK422" i="5"/>
  <c r="AK421" i="5"/>
  <c r="AK420" i="5"/>
  <c r="AK419" i="5"/>
  <c r="AK418" i="5"/>
  <c r="AK417" i="5"/>
  <c r="AK416" i="5"/>
  <c r="AK415" i="5"/>
  <c r="AK414" i="5"/>
  <c r="AK413" i="5"/>
  <c r="AK412" i="5"/>
  <c r="AK411" i="5"/>
  <c r="AK410" i="5"/>
  <c r="AK409" i="5"/>
  <c r="AK408" i="5"/>
  <c r="AK407" i="5"/>
  <c r="AK406" i="5"/>
  <c r="AK405" i="5"/>
  <c r="AK404" i="5"/>
  <c r="AK403" i="5"/>
  <c r="AK402" i="5"/>
  <c r="AK401" i="5"/>
  <c r="AK400" i="5"/>
  <c r="AK399" i="5"/>
  <c r="AK398" i="5"/>
  <c r="AK397" i="5"/>
  <c r="AK396" i="5"/>
  <c r="AK395" i="5"/>
  <c r="AK394" i="5"/>
  <c r="AK393" i="5"/>
  <c r="AK392" i="5"/>
  <c r="AK391" i="5"/>
  <c r="AK390" i="5"/>
  <c r="AK389" i="5"/>
  <c r="AK388" i="5"/>
  <c r="AK387" i="5"/>
  <c r="AK386" i="5"/>
  <c r="AK385" i="5"/>
  <c r="AK384" i="5"/>
  <c r="AK383" i="5"/>
  <c r="AK382" i="5"/>
  <c r="AK381" i="5"/>
  <c r="AK380" i="5"/>
  <c r="AK379" i="5"/>
  <c r="AK378" i="5"/>
  <c r="AK377" i="5"/>
  <c r="AK376" i="5"/>
  <c r="AK375" i="5"/>
  <c r="AK374" i="5"/>
  <c r="AK373" i="5"/>
  <c r="AK372" i="5"/>
  <c r="AK371" i="5"/>
  <c r="AK370" i="5"/>
  <c r="AK369" i="5"/>
  <c r="AK368" i="5"/>
  <c r="AK367" i="5"/>
  <c r="AK366" i="5"/>
  <c r="AK365" i="5"/>
  <c r="AK364" i="5"/>
  <c r="AK363" i="5"/>
  <c r="AK362" i="5"/>
  <c r="AK361" i="5"/>
  <c r="AK360" i="5"/>
  <c r="AK359" i="5"/>
  <c r="AK358" i="5"/>
  <c r="AK357" i="5"/>
  <c r="AK356" i="5"/>
  <c r="AK355" i="5"/>
  <c r="AK354" i="5"/>
  <c r="AK353" i="5"/>
  <c r="AK352" i="5"/>
  <c r="AK351" i="5"/>
  <c r="AK350" i="5"/>
  <c r="AK349" i="5"/>
  <c r="AK348" i="5"/>
  <c r="AK347" i="5"/>
  <c r="AK346" i="5"/>
  <c r="AK345" i="5"/>
  <c r="AK344" i="5"/>
  <c r="AK343" i="5"/>
  <c r="AK342" i="5"/>
  <c r="AK341" i="5"/>
  <c r="AK340" i="5"/>
  <c r="AK339" i="5"/>
  <c r="AK338" i="5"/>
  <c r="AK337" i="5"/>
  <c r="AK336" i="5"/>
  <c r="AK335" i="5"/>
  <c r="AK334" i="5"/>
  <c r="AK333" i="5"/>
  <c r="AK332" i="5"/>
  <c r="AK331" i="5"/>
  <c r="AK330" i="5"/>
  <c r="AK329" i="5"/>
  <c r="AK328" i="5"/>
  <c r="AK327" i="5"/>
  <c r="AK326" i="5"/>
  <c r="AK325" i="5"/>
  <c r="AK324" i="5"/>
  <c r="AK323" i="5"/>
  <c r="AK322" i="5"/>
  <c r="AK321" i="5"/>
  <c r="AK320" i="5"/>
  <c r="AK319" i="5"/>
  <c r="AK318" i="5"/>
  <c r="AK317" i="5"/>
  <c r="AK316" i="5"/>
  <c r="AK315" i="5"/>
  <c r="AK314" i="5"/>
  <c r="AK313" i="5"/>
  <c r="AK312" i="5"/>
  <c r="AK311" i="5"/>
  <c r="AK310" i="5"/>
  <c r="AK309" i="5"/>
  <c r="AK308" i="5"/>
  <c r="AK307" i="5"/>
  <c r="AK306" i="5"/>
  <c r="AK305" i="5"/>
  <c r="AK304" i="5"/>
  <c r="AK303" i="5"/>
  <c r="AK302" i="5"/>
  <c r="AK301" i="5"/>
  <c r="AK300" i="5"/>
  <c r="AK299" i="5"/>
  <c r="AK298" i="5"/>
  <c r="AK297" i="5"/>
  <c r="AK296" i="5"/>
  <c r="AK295" i="5"/>
  <c r="AK294" i="5"/>
  <c r="AK293" i="5"/>
  <c r="AK292" i="5"/>
  <c r="AK291" i="5"/>
  <c r="AK290" i="5"/>
  <c r="AK289" i="5"/>
  <c r="AK288" i="5"/>
  <c r="AK287" i="5"/>
  <c r="AK286" i="5"/>
  <c r="AK285" i="5"/>
  <c r="AK284" i="5"/>
  <c r="AK283" i="5"/>
  <c r="AK282" i="5"/>
  <c r="AK281" i="5"/>
  <c r="AK280" i="5"/>
  <c r="AK279" i="5"/>
  <c r="AK278" i="5"/>
  <c r="AK277" i="5"/>
  <c r="AK276" i="5"/>
  <c r="AK275" i="5"/>
  <c r="AK274" i="5"/>
  <c r="AK273" i="5"/>
  <c r="AK272" i="5"/>
  <c r="AK271" i="5"/>
  <c r="AK270" i="5"/>
  <c r="AK269" i="5"/>
  <c r="AK268" i="5"/>
  <c r="AK267" i="5"/>
  <c r="AK266" i="5"/>
  <c r="AK265" i="5"/>
  <c r="AK264" i="5"/>
  <c r="AK263" i="5"/>
  <c r="AK262" i="5"/>
  <c r="AK261" i="5"/>
  <c r="AK260" i="5"/>
  <c r="AK259" i="5"/>
  <c r="AK258" i="5"/>
  <c r="AK257" i="5"/>
  <c r="AK256" i="5"/>
  <c r="AK255" i="5"/>
  <c r="AK254" i="5"/>
  <c r="AK253" i="5"/>
  <c r="AK252" i="5"/>
  <c r="AK251" i="5"/>
  <c r="AK250" i="5"/>
  <c r="AK249" i="5"/>
  <c r="AK248" i="5"/>
  <c r="AK247" i="5"/>
  <c r="AK246" i="5"/>
  <c r="AK245" i="5"/>
  <c r="AK244" i="5"/>
  <c r="AK243" i="5"/>
  <c r="AK242" i="5"/>
  <c r="AK241" i="5"/>
  <c r="AK240" i="5"/>
  <c r="AK239" i="5"/>
  <c r="AK238" i="5"/>
  <c r="AK237" i="5"/>
  <c r="AK236" i="5"/>
  <c r="AK235" i="5"/>
  <c r="AK234" i="5"/>
  <c r="AK233" i="5"/>
  <c r="AK232" i="5"/>
  <c r="AK231" i="5"/>
  <c r="AK230" i="5"/>
  <c r="AK229" i="5"/>
  <c r="AK228" i="5"/>
  <c r="AK227" i="5"/>
  <c r="AK226" i="5"/>
  <c r="AK225" i="5"/>
  <c r="AK224" i="5"/>
  <c r="AK223" i="5"/>
  <c r="AK222" i="5"/>
  <c r="AK221" i="5"/>
  <c r="AK220" i="5"/>
  <c r="AK219" i="5"/>
  <c r="AK218" i="5"/>
  <c r="AK217" i="5"/>
  <c r="AK216" i="5"/>
  <c r="AK215" i="5"/>
  <c r="AK214" i="5"/>
  <c r="AK213" i="5"/>
  <c r="AK212" i="5"/>
  <c r="AK211" i="5"/>
  <c r="AK210" i="5"/>
  <c r="AK209" i="5"/>
  <c r="AK208" i="5"/>
  <c r="AK207" i="5"/>
  <c r="AK206" i="5"/>
  <c r="AK205" i="5"/>
  <c r="AK204" i="5"/>
  <c r="AK203" i="5"/>
  <c r="AK202" i="5"/>
  <c r="AK201" i="5"/>
  <c r="AK200" i="5"/>
  <c r="AK199" i="5"/>
  <c r="AK198" i="5"/>
  <c r="AK197" i="5"/>
  <c r="AK196" i="5"/>
  <c r="AK195" i="5"/>
  <c r="AK194" i="5"/>
  <c r="AK193" i="5"/>
  <c r="AK192" i="5"/>
  <c r="AK191" i="5"/>
  <c r="AK190" i="5"/>
  <c r="AK189" i="5"/>
  <c r="AK188" i="5"/>
  <c r="AK187" i="5"/>
  <c r="AK186" i="5"/>
  <c r="AK185" i="5"/>
  <c r="AK184" i="5"/>
  <c r="AK183" i="5"/>
  <c r="AK182" i="5"/>
  <c r="AK181" i="5"/>
  <c r="AK180" i="5"/>
  <c r="AK179" i="5"/>
  <c r="AK178" i="5"/>
  <c r="AK177" i="5"/>
  <c r="AK176" i="5"/>
  <c r="AK175" i="5"/>
  <c r="AK174" i="5"/>
  <c r="AK173" i="5"/>
  <c r="AK172" i="5"/>
  <c r="AK171" i="5"/>
  <c r="AK170" i="5"/>
  <c r="AK169" i="5"/>
  <c r="AK168" i="5"/>
  <c r="AK167" i="5"/>
  <c r="AK166" i="5"/>
  <c r="AK165" i="5"/>
  <c r="AK164" i="5"/>
  <c r="AK163" i="5"/>
  <c r="AK162" i="5"/>
  <c r="AK161" i="5"/>
  <c r="AK160" i="5"/>
  <c r="AK159" i="5"/>
  <c r="AK158" i="5"/>
  <c r="AK157" i="5"/>
  <c r="AK156" i="5"/>
  <c r="AK155" i="5"/>
  <c r="AK154" i="5"/>
  <c r="AK153" i="5"/>
  <c r="AK152" i="5"/>
  <c r="AK151" i="5"/>
  <c r="AK150" i="5"/>
  <c r="AK149" i="5"/>
  <c r="AK148" i="5"/>
  <c r="AK147" i="5"/>
  <c r="AK146" i="5"/>
  <c r="AK145" i="5"/>
  <c r="AK144" i="5"/>
  <c r="AK143" i="5"/>
  <c r="AK142" i="5"/>
  <c r="AK141" i="5"/>
  <c r="AK140" i="5"/>
  <c r="AK139" i="5"/>
  <c r="AK138" i="5"/>
  <c r="AK137" i="5"/>
  <c r="AK136" i="5"/>
  <c r="AK135" i="5"/>
  <c r="AK134" i="5"/>
  <c r="AK133" i="5"/>
  <c r="AK132" i="5"/>
  <c r="AK131" i="5"/>
  <c r="AK130" i="5"/>
  <c r="AK129" i="5"/>
  <c r="AK128" i="5"/>
  <c r="AK127" i="5"/>
  <c r="AK126" i="5"/>
  <c r="AK125" i="5"/>
  <c r="AK124" i="5"/>
  <c r="AK123" i="5"/>
  <c r="AK122" i="5"/>
  <c r="AK121" i="5"/>
  <c r="AK120" i="5"/>
  <c r="AK119" i="5"/>
  <c r="AK118" i="5"/>
  <c r="AK117" i="5"/>
  <c r="AK116" i="5"/>
  <c r="AK115" i="5"/>
  <c r="AK114" i="5"/>
  <c r="AK113" i="5"/>
  <c r="AK112" i="5"/>
  <c r="AK111" i="5"/>
  <c r="AK110" i="5"/>
  <c r="AK109" i="5"/>
  <c r="AK108" i="5"/>
  <c r="AK107" i="5"/>
  <c r="AK106" i="5"/>
  <c r="AK105" i="5"/>
  <c r="AK104" i="5"/>
  <c r="AK103" i="5"/>
  <c r="AK102" i="5"/>
  <c r="AK101" i="5"/>
  <c r="AK100" i="5"/>
  <c r="AK99" i="5"/>
  <c r="AK98" i="5"/>
  <c r="AK97" i="5"/>
  <c r="AK96" i="5"/>
  <c r="AK95" i="5"/>
  <c r="AK94" i="5"/>
  <c r="AK93" i="5"/>
  <c r="AK92" i="5"/>
  <c r="AK91" i="5"/>
  <c r="AK90" i="5"/>
  <c r="AK89" i="5"/>
  <c r="AK88" i="5"/>
  <c r="AK87" i="5"/>
  <c r="AK86" i="5"/>
  <c r="AK85" i="5"/>
  <c r="AK84" i="5"/>
  <c r="AK83" i="5"/>
  <c r="AK82" i="5"/>
  <c r="AK81" i="5"/>
  <c r="AK80" i="5"/>
  <c r="AK79" i="5"/>
  <c r="AK78" i="5"/>
  <c r="AK77" i="5"/>
  <c r="AK76" i="5"/>
  <c r="AK75" i="5"/>
  <c r="AK74" i="5"/>
  <c r="AK73" i="5"/>
  <c r="AK72" i="5"/>
  <c r="AK71" i="5"/>
  <c r="AK70" i="5"/>
  <c r="AK69" i="5"/>
  <c r="AK68" i="5"/>
  <c r="AK67" i="5"/>
  <c r="AK66" i="5"/>
  <c r="AK65" i="5"/>
  <c r="AK64" i="5"/>
  <c r="AK63" i="5"/>
  <c r="AK62" i="5"/>
  <c r="AK61" i="5"/>
  <c r="AK60" i="5"/>
  <c r="AK59" i="5"/>
  <c r="AK58" i="5"/>
  <c r="AK57" i="5"/>
  <c r="AK56" i="5"/>
  <c r="AK55" i="5"/>
  <c r="AK54" i="5"/>
  <c r="AK53" i="5"/>
  <c r="AK52" i="5"/>
  <c r="AK51" i="5"/>
  <c r="AK50" i="5"/>
  <c r="AK49" i="5"/>
  <c r="AK48" i="5"/>
  <c r="AK47" i="5"/>
  <c r="AK46" i="5"/>
  <c r="AK45" i="5"/>
  <c r="AK44" i="5"/>
  <c r="AK43" i="5"/>
  <c r="AK42" i="5"/>
  <c r="AK41" i="5"/>
  <c r="AK40" i="5"/>
  <c r="AK38" i="5"/>
  <c r="AK37" i="5"/>
  <c r="AK36" i="5"/>
  <c r="AK35" i="5"/>
  <c r="AK33" i="5"/>
  <c r="AK32" i="5"/>
  <c r="AK31" i="5"/>
  <c r="AK28" i="5"/>
  <c r="AK27" i="5"/>
  <c r="AK26" i="5"/>
  <c r="AK25" i="5"/>
  <c r="AK23" i="5"/>
  <c r="AK22" i="5"/>
  <c r="AK21" i="5"/>
  <c r="AK20" i="5"/>
  <c r="AK19" i="5"/>
  <c r="AK18" i="5"/>
  <c r="AK17" i="5"/>
  <c r="AK16" i="5"/>
  <c r="AK15" i="5"/>
  <c r="AK13" i="5"/>
  <c r="AK12" i="5"/>
  <c r="AK11" i="5"/>
  <c r="AK10" i="5"/>
  <c r="AK9" i="5"/>
  <c r="AK6" i="5"/>
  <c r="AK5" i="5"/>
  <c r="AK1860" i="5" l="1"/>
  <c r="AG1860" i="5"/>
  <c r="AF1860" i="5"/>
  <c r="AH5" i="5" l="1"/>
  <c r="AH6" i="5"/>
  <c r="AH9" i="5"/>
  <c r="AH10" i="5"/>
  <c r="AH11" i="5"/>
  <c r="AH12" i="5"/>
  <c r="AH13" i="5"/>
  <c r="AH15" i="5"/>
  <c r="AH16" i="5"/>
  <c r="AH17" i="5"/>
  <c r="AH18" i="5"/>
  <c r="AH19" i="5"/>
  <c r="AH20" i="5"/>
  <c r="AH21" i="5"/>
  <c r="AH22" i="5"/>
  <c r="AH23" i="5"/>
  <c r="AH25" i="5"/>
  <c r="AH26" i="5"/>
  <c r="AH27" i="5"/>
  <c r="AH28" i="5"/>
  <c r="AH31" i="5"/>
  <c r="AH32" i="5"/>
  <c r="AH33" i="5"/>
  <c r="AH35" i="5"/>
  <c r="AH36" i="5"/>
  <c r="AH37" i="5"/>
  <c r="AH38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1860" i="5" l="1"/>
  <c r="AR73" i="2"/>
  <c r="AQ73" i="2"/>
  <c r="L4" i="12" l="1"/>
  <c r="L5" i="12"/>
  <c r="L6" i="12"/>
  <c r="L7" i="12"/>
  <c r="L8" i="12"/>
  <c r="L9" i="12"/>
  <c r="L10" i="12"/>
  <c r="L11" i="12"/>
  <c r="L12" i="12"/>
  <c r="L13" i="12"/>
  <c r="L14" i="12"/>
  <c r="L3" i="12"/>
  <c r="K566" i="12"/>
  <c r="J566" i="12"/>
  <c r="L566" i="12" l="1"/>
  <c r="Q19" i="10"/>
  <c r="P19" i="10"/>
  <c r="R4" i="10"/>
  <c r="R5" i="10"/>
  <c r="R6" i="10"/>
  <c r="R7" i="10"/>
  <c r="R8" i="10"/>
  <c r="R9" i="10"/>
  <c r="R10" i="10"/>
  <c r="R11" i="10"/>
  <c r="R3" i="10"/>
  <c r="Q75" i="7"/>
  <c r="P75" i="7"/>
  <c r="R49" i="7"/>
  <c r="R50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3" i="7"/>
  <c r="U4" i="4"/>
  <c r="U5" i="4"/>
  <c r="U6" i="4"/>
  <c r="U7" i="4"/>
  <c r="U8" i="4"/>
  <c r="U10" i="4"/>
  <c r="U12" i="4"/>
  <c r="U13" i="4"/>
  <c r="U14" i="4"/>
  <c r="U16" i="4"/>
  <c r="U18" i="4"/>
  <c r="U19" i="4"/>
  <c r="U20" i="4"/>
  <c r="U21" i="4"/>
  <c r="U22" i="4"/>
  <c r="U23" i="4"/>
  <c r="U25" i="4"/>
  <c r="U26" i="4"/>
  <c r="U27" i="4"/>
  <c r="U28" i="4"/>
  <c r="U29" i="4"/>
  <c r="U32" i="4"/>
  <c r="U33" i="4"/>
  <c r="U34" i="4"/>
  <c r="U36" i="4"/>
  <c r="U37" i="4"/>
  <c r="U38" i="4"/>
  <c r="U40" i="4"/>
  <c r="U41" i="4"/>
  <c r="U42" i="4"/>
  <c r="U43" i="4"/>
  <c r="U3" i="4"/>
  <c r="T109" i="4"/>
  <c r="S109" i="4"/>
  <c r="AT1128" i="3"/>
  <c r="AS1128" i="3"/>
  <c r="U109" i="4" l="1"/>
  <c r="R19" i="10"/>
  <c r="R75" i="7"/>
  <c r="AU247" i="3"/>
  <c r="AU248" i="3"/>
  <c r="AU249" i="3"/>
  <c r="AU317" i="3"/>
  <c r="AU318" i="3"/>
  <c r="AU319" i="3"/>
  <c r="AU4" i="3"/>
  <c r="AU5" i="3"/>
  <c r="AU6" i="3"/>
  <c r="AU7" i="3"/>
  <c r="AU8" i="3"/>
  <c r="AU9" i="3"/>
  <c r="AU10" i="3"/>
  <c r="AU11" i="3"/>
  <c r="AU12" i="3"/>
  <c r="AU13" i="3"/>
  <c r="AU14" i="3"/>
  <c r="AU15" i="3"/>
  <c r="AU16" i="3"/>
  <c r="AU17" i="3"/>
  <c r="AU18" i="3"/>
  <c r="AU19" i="3"/>
  <c r="AU20" i="3"/>
  <c r="AU21" i="3"/>
  <c r="AU22" i="3"/>
  <c r="AU23" i="3"/>
  <c r="AU24" i="3"/>
  <c r="AU25" i="3"/>
  <c r="AU26" i="3"/>
  <c r="AU27" i="3"/>
  <c r="AU28" i="3"/>
  <c r="AU29" i="3"/>
  <c r="AU30" i="3"/>
  <c r="AU31" i="3"/>
  <c r="AU32" i="3"/>
  <c r="AU33" i="3"/>
  <c r="AU34" i="3"/>
  <c r="AU35" i="3"/>
  <c r="AU36" i="3"/>
  <c r="AU37" i="3"/>
  <c r="AU38" i="3"/>
  <c r="AU39" i="3"/>
  <c r="AU40" i="3"/>
  <c r="AU41" i="3"/>
  <c r="AU42" i="3"/>
  <c r="AU43" i="3"/>
  <c r="AU44" i="3"/>
  <c r="AU45" i="3"/>
  <c r="AU46" i="3"/>
  <c r="AU47" i="3"/>
  <c r="AU48" i="3"/>
  <c r="AU49" i="3"/>
  <c r="AU50" i="3"/>
  <c r="AU51" i="3"/>
  <c r="AU52" i="3"/>
  <c r="AU53" i="3"/>
  <c r="AU54" i="3"/>
  <c r="AU55" i="3"/>
  <c r="AU56" i="3"/>
  <c r="AU57" i="3"/>
  <c r="AU58" i="3"/>
  <c r="AU59" i="3"/>
  <c r="AU60" i="3"/>
  <c r="AU61" i="3"/>
  <c r="AU62" i="3"/>
  <c r="AU63" i="3"/>
  <c r="AU64" i="3"/>
  <c r="AU65" i="3"/>
  <c r="AU66" i="3"/>
  <c r="AU67" i="3"/>
  <c r="AU68" i="3"/>
  <c r="AU69" i="3"/>
  <c r="AU70" i="3"/>
  <c r="AU71" i="3"/>
  <c r="AU72" i="3"/>
  <c r="AU73" i="3"/>
  <c r="AU74" i="3"/>
  <c r="AU75" i="3"/>
  <c r="AU76" i="3"/>
  <c r="AU77" i="3"/>
  <c r="AU78" i="3"/>
  <c r="AU79" i="3"/>
  <c r="AU80" i="3"/>
  <c r="AU81" i="3"/>
  <c r="AU82" i="3"/>
  <c r="AU83" i="3"/>
  <c r="AU84" i="3"/>
  <c r="AU85" i="3"/>
  <c r="AU86" i="3"/>
  <c r="AU87" i="3"/>
  <c r="AU88" i="3"/>
  <c r="AU89" i="3"/>
  <c r="AU90" i="3"/>
  <c r="AU91" i="3"/>
  <c r="AU92" i="3"/>
  <c r="AU93" i="3"/>
  <c r="AU94" i="3"/>
  <c r="AU95" i="3"/>
  <c r="AU96" i="3"/>
  <c r="AU97" i="3"/>
  <c r="AU98" i="3"/>
  <c r="AU99" i="3"/>
  <c r="AU100" i="3"/>
  <c r="AU101" i="3"/>
  <c r="AU102" i="3"/>
  <c r="AU103" i="3"/>
  <c r="AU104" i="3"/>
  <c r="AU105" i="3"/>
  <c r="AU106" i="3"/>
  <c r="AU107" i="3"/>
  <c r="AU108" i="3"/>
  <c r="AU109" i="3"/>
  <c r="AU110" i="3"/>
  <c r="AU111" i="3"/>
  <c r="AU112" i="3"/>
  <c r="AU113" i="3"/>
  <c r="AU114" i="3"/>
  <c r="AU115" i="3"/>
  <c r="AU116" i="3"/>
  <c r="AU117" i="3"/>
  <c r="AU118" i="3"/>
  <c r="AU119" i="3"/>
  <c r="AU120" i="3"/>
  <c r="AU121" i="3"/>
  <c r="AU122" i="3"/>
  <c r="AU123" i="3"/>
  <c r="AU3" i="3"/>
  <c r="AS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25" i="2"/>
  <c r="AS26" i="2"/>
  <c r="AS27" i="2"/>
  <c r="AS28" i="2"/>
  <c r="AS29" i="2"/>
  <c r="AS30" i="2"/>
  <c r="AS31" i="2"/>
  <c r="AS32" i="2"/>
  <c r="AS33" i="2"/>
  <c r="AS34" i="2"/>
  <c r="AS35" i="2"/>
  <c r="AS36" i="2"/>
  <c r="AS37" i="2"/>
  <c r="AS38" i="2"/>
  <c r="AS39" i="2"/>
  <c r="AS40" i="2"/>
  <c r="AS41" i="2"/>
  <c r="AS42" i="2"/>
  <c r="AS43" i="2"/>
  <c r="AS44" i="2"/>
  <c r="AS45" i="2"/>
  <c r="AS46" i="2"/>
  <c r="AS47" i="2"/>
  <c r="AS48" i="2"/>
  <c r="AS49" i="2"/>
  <c r="AS50" i="2"/>
  <c r="AS51" i="2"/>
  <c r="AS52" i="2"/>
  <c r="AS53" i="2"/>
  <c r="AS54" i="2"/>
  <c r="AS55" i="2"/>
  <c r="AS56" i="2"/>
  <c r="AS57" i="2"/>
  <c r="AS58" i="2"/>
  <c r="AS59" i="2"/>
  <c r="AS60" i="2"/>
  <c r="AS61" i="2"/>
  <c r="AS3" i="2"/>
  <c r="AS73" i="2" l="1"/>
  <c r="AU1128" i="3"/>
  <c r="AC1860" i="5"/>
  <c r="AD1860" i="5"/>
  <c r="AE459" i="5" l="1"/>
  <c r="AE455" i="5"/>
  <c r="AE451" i="5"/>
  <c r="AE447" i="5"/>
  <c r="AE443" i="5"/>
  <c r="AE439" i="5"/>
  <c r="AE435" i="5"/>
  <c r="AE431" i="5"/>
  <c r="AE427" i="5"/>
  <c r="AE423" i="5"/>
  <c r="AE419" i="5"/>
  <c r="AE415" i="5"/>
  <c r="AE411" i="5"/>
  <c r="AE407" i="5"/>
  <c r="AE403" i="5"/>
  <c r="AE399" i="5"/>
  <c r="AE395" i="5"/>
  <c r="AE391" i="5"/>
  <c r="AE387" i="5"/>
  <c r="AE383" i="5"/>
  <c r="AE379" i="5"/>
  <c r="AE375" i="5"/>
  <c r="AE371" i="5"/>
  <c r="AE367" i="5"/>
  <c r="AE363" i="5"/>
  <c r="AE359" i="5"/>
  <c r="AE355" i="5"/>
  <c r="AE351" i="5"/>
  <c r="AE347" i="5"/>
  <c r="AE343" i="5"/>
  <c r="AE339" i="5"/>
  <c r="AE335" i="5"/>
  <c r="AE331" i="5"/>
  <c r="AE327" i="5"/>
  <c r="AE323" i="5"/>
  <c r="AE319" i="5"/>
  <c r="AE315" i="5"/>
  <c r="AE311" i="5"/>
  <c r="AE307" i="5"/>
  <c r="AE303" i="5"/>
  <c r="AE299" i="5"/>
  <c r="AE295" i="5"/>
  <c r="AE291" i="5"/>
  <c r="AE287" i="5"/>
  <c r="AE283" i="5"/>
  <c r="AE279" i="5"/>
  <c r="AE275" i="5"/>
  <c r="AE271" i="5"/>
  <c r="AE267" i="5"/>
  <c r="AE263" i="5"/>
  <c r="AE259" i="5"/>
  <c r="AE255" i="5"/>
  <c r="AE251" i="5"/>
  <c r="AE247" i="5"/>
  <c r="AE243" i="5"/>
  <c r="AE239" i="5"/>
  <c r="AE235" i="5"/>
  <c r="AE231" i="5"/>
  <c r="AE227" i="5"/>
  <c r="AE223" i="5"/>
  <c r="AE219" i="5"/>
  <c r="AE215" i="5"/>
  <c r="AE211" i="5"/>
  <c r="AE207" i="5"/>
  <c r="AE203" i="5"/>
  <c r="AE199" i="5"/>
  <c r="AE195" i="5"/>
  <c r="AE191" i="5"/>
  <c r="AE187" i="5"/>
  <c r="AE183" i="5"/>
  <c r="AE179" i="5"/>
  <c r="AE175" i="5"/>
  <c r="AE171" i="5"/>
  <c r="AE167" i="5"/>
  <c r="AE163" i="5"/>
  <c r="AE159" i="5"/>
  <c r="AE155" i="5"/>
  <c r="AE151" i="5"/>
  <c r="AE148" i="5"/>
  <c r="AE144" i="5"/>
  <c r="AE140" i="5"/>
  <c r="AE136" i="5"/>
  <c r="AE132" i="5"/>
  <c r="AE128" i="5"/>
  <c r="AE124" i="5"/>
  <c r="AE120" i="5"/>
  <c r="AE116" i="5"/>
  <c r="AE112" i="5"/>
  <c r="AE108" i="5"/>
  <c r="AE104" i="5"/>
  <c r="AE100" i="5"/>
  <c r="AE96" i="5"/>
  <c r="AE92" i="5"/>
  <c r="AE88" i="5"/>
  <c r="AE84" i="5"/>
  <c r="AE80" i="5"/>
  <c r="AE76" i="5"/>
  <c r="AE72" i="5"/>
  <c r="AE68" i="5"/>
  <c r="AE64" i="5"/>
  <c r="AE60" i="5"/>
  <c r="AE56" i="5"/>
  <c r="AE52" i="5"/>
  <c r="AE48" i="5"/>
  <c r="AE44" i="5"/>
  <c r="AE40" i="5"/>
  <c r="AE36" i="5"/>
  <c r="AE32" i="5"/>
  <c r="AE28" i="5"/>
  <c r="AE20" i="5"/>
  <c r="AE16" i="5"/>
  <c r="AE12" i="5"/>
  <c r="AE5" i="5"/>
  <c r="AE6" i="5"/>
  <c r="AE9" i="5"/>
  <c r="AE10" i="5"/>
  <c r="AE11" i="5"/>
  <c r="AE13" i="5"/>
  <c r="AE15" i="5"/>
  <c r="AE17" i="5"/>
  <c r="AE18" i="5"/>
  <c r="AE19" i="5"/>
  <c r="AE21" i="5"/>
  <c r="AE22" i="5"/>
  <c r="AE23" i="5"/>
  <c r="AE25" i="5"/>
  <c r="AE26" i="5"/>
  <c r="AE27" i="5"/>
  <c r="AE31" i="5"/>
  <c r="AE33" i="5"/>
  <c r="AE35" i="5"/>
  <c r="AE37" i="5"/>
  <c r="AE38" i="5"/>
  <c r="AE41" i="5"/>
  <c r="AE42" i="5"/>
  <c r="AE43" i="5"/>
  <c r="AE45" i="5"/>
  <c r="AE46" i="5"/>
  <c r="AE47" i="5"/>
  <c r="AE49" i="5"/>
  <c r="AE50" i="5"/>
  <c r="AE51" i="5"/>
  <c r="AE53" i="5"/>
  <c r="AE54" i="5"/>
  <c r="AE55" i="5"/>
  <c r="AE57" i="5"/>
  <c r="AE58" i="5"/>
  <c r="AE59" i="5"/>
  <c r="AE61" i="5"/>
  <c r="AE62" i="5"/>
  <c r="AE63" i="5"/>
  <c r="AE65" i="5"/>
  <c r="AE66" i="5"/>
  <c r="AE67" i="5"/>
  <c r="AE69" i="5"/>
  <c r="AE70" i="5"/>
  <c r="AE71" i="5"/>
  <c r="AE73" i="5"/>
  <c r="AE74" i="5"/>
  <c r="AE75" i="5"/>
  <c r="AE77" i="5"/>
  <c r="AE78" i="5"/>
  <c r="AE79" i="5"/>
  <c r="AE81" i="5"/>
  <c r="AE82" i="5"/>
  <c r="AE83" i="5"/>
  <c r="AE85" i="5"/>
  <c r="AE86" i="5"/>
  <c r="AE87" i="5"/>
  <c r="AE89" i="5"/>
  <c r="AE90" i="5"/>
  <c r="AE91" i="5"/>
  <c r="AE93" i="5"/>
  <c r="AE94" i="5"/>
  <c r="AE95" i="5"/>
  <c r="AE97" i="5"/>
  <c r="AE98" i="5"/>
  <c r="AE99" i="5"/>
  <c r="AE101" i="5"/>
  <c r="AE102" i="5"/>
  <c r="AE103" i="5"/>
  <c r="AE105" i="5"/>
  <c r="AE106" i="5"/>
  <c r="AE107" i="5"/>
  <c r="AE109" i="5"/>
  <c r="AE110" i="5"/>
  <c r="AE111" i="5"/>
  <c r="AE113" i="5"/>
  <c r="AE114" i="5"/>
  <c r="AE115" i="5"/>
  <c r="AE117" i="5"/>
  <c r="AE118" i="5"/>
  <c r="AE119" i="5"/>
  <c r="AE121" i="5"/>
  <c r="AE122" i="5"/>
  <c r="AE123" i="5"/>
  <c r="AE125" i="5"/>
  <c r="AE126" i="5"/>
  <c r="AE127" i="5"/>
  <c r="AE129" i="5"/>
  <c r="AE130" i="5"/>
  <c r="AE131" i="5"/>
  <c r="AE133" i="5"/>
  <c r="AE134" i="5"/>
  <c r="AE135" i="5"/>
  <c r="AE137" i="5"/>
  <c r="AE138" i="5"/>
  <c r="AE139" i="5"/>
  <c r="AE141" i="5"/>
  <c r="AE142" i="5"/>
  <c r="AE143" i="5"/>
  <c r="AE145" i="5"/>
  <c r="AE146" i="5"/>
  <c r="AE147" i="5"/>
  <c r="AE149" i="5"/>
  <c r="AE150" i="5"/>
  <c r="AE152" i="5"/>
  <c r="AE153" i="5"/>
  <c r="AE154" i="5"/>
  <c r="AE156" i="5"/>
  <c r="AE157" i="5"/>
  <c r="AE158" i="5"/>
  <c r="AE160" i="5"/>
  <c r="AE161" i="5"/>
  <c r="AE162" i="5"/>
  <c r="AE164" i="5"/>
  <c r="AE165" i="5"/>
  <c r="AE166" i="5"/>
  <c r="AE168" i="5"/>
  <c r="AE169" i="5"/>
  <c r="AE170" i="5"/>
  <c r="AE172" i="5"/>
  <c r="AE173" i="5"/>
  <c r="AE174" i="5"/>
  <c r="AE176" i="5"/>
  <c r="AE177" i="5"/>
  <c r="AE178" i="5"/>
  <c r="AE180" i="5"/>
  <c r="AE181" i="5"/>
  <c r="AE182" i="5"/>
  <c r="AE184" i="5"/>
  <c r="AE185" i="5"/>
  <c r="AE186" i="5"/>
  <c r="AE188" i="5"/>
  <c r="AE189" i="5"/>
  <c r="AE190" i="5"/>
  <c r="AE192" i="5"/>
  <c r="AE193" i="5"/>
  <c r="AE194" i="5"/>
  <c r="AE196" i="5"/>
  <c r="AE197" i="5"/>
  <c r="AE198" i="5"/>
  <c r="AE200" i="5"/>
  <c r="AE201" i="5"/>
  <c r="AE202" i="5"/>
  <c r="AE204" i="5"/>
  <c r="AE205" i="5"/>
  <c r="AE206" i="5"/>
  <c r="AE208" i="5"/>
  <c r="AE209" i="5"/>
  <c r="AE210" i="5"/>
  <c r="AE212" i="5"/>
  <c r="AE213" i="5"/>
  <c r="AE214" i="5"/>
  <c r="AE216" i="5"/>
  <c r="AE217" i="5"/>
  <c r="AE218" i="5"/>
  <c r="AE220" i="5"/>
  <c r="AE221" i="5"/>
  <c r="AE222" i="5"/>
  <c r="AE224" i="5"/>
  <c r="AE225" i="5"/>
  <c r="AE226" i="5"/>
  <c r="AE228" i="5"/>
  <c r="AE229" i="5"/>
  <c r="AE230" i="5"/>
  <c r="AE232" i="5"/>
  <c r="AE233" i="5"/>
  <c r="AE234" i="5"/>
  <c r="AE236" i="5"/>
  <c r="AE237" i="5"/>
  <c r="AE238" i="5"/>
  <c r="AE240" i="5"/>
  <c r="AE241" i="5"/>
  <c r="AE242" i="5"/>
  <c r="AE244" i="5"/>
  <c r="AE245" i="5"/>
  <c r="AE246" i="5"/>
  <c r="AE248" i="5"/>
  <c r="AE249" i="5"/>
  <c r="AE250" i="5"/>
  <c r="AE252" i="5"/>
  <c r="AE253" i="5"/>
  <c r="AE254" i="5"/>
  <c r="AE256" i="5"/>
  <c r="AE257" i="5"/>
  <c r="AE258" i="5"/>
  <c r="AE260" i="5"/>
  <c r="AE261" i="5"/>
  <c r="AE262" i="5"/>
  <c r="AE264" i="5"/>
  <c r="AE265" i="5"/>
  <c r="AE266" i="5"/>
  <c r="AE268" i="5"/>
  <c r="AE269" i="5"/>
  <c r="AE270" i="5"/>
  <c r="AE272" i="5"/>
  <c r="AE273" i="5"/>
  <c r="AE274" i="5"/>
  <c r="AE276" i="5"/>
  <c r="AE277" i="5"/>
  <c r="AE278" i="5"/>
  <c r="AE280" i="5"/>
  <c r="AE281" i="5"/>
  <c r="AE282" i="5"/>
  <c r="AE284" i="5"/>
  <c r="AE285" i="5"/>
  <c r="AE286" i="5"/>
  <c r="AE288" i="5"/>
  <c r="AE289" i="5"/>
  <c r="AE290" i="5"/>
  <c r="AE292" i="5"/>
  <c r="AE293" i="5"/>
  <c r="AE294" i="5"/>
  <c r="AE296" i="5"/>
  <c r="AE297" i="5"/>
  <c r="AE298" i="5"/>
  <c r="AE300" i="5"/>
  <c r="AE301" i="5"/>
  <c r="AE302" i="5"/>
  <c r="AE304" i="5"/>
  <c r="AE305" i="5"/>
  <c r="AE306" i="5"/>
  <c r="AE308" i="5"/>
  <c r="AE309" i="5"/>
  <c r="AE310" i="5"/>
  <c r="AE312" i="5"/>
  <c r="AE313" i="5"/>
  <c r="AE314" i="5"/>
  <c r="AE316" i="5"/>
  <c r="AE317" i="5"/>
  <c r="AE318" i="5"/>
  <c r="AE320" i="5"/>
  <c r="AE321" i="5"/>
  <c r="AE322" i="5"/>
  <c r="AE324" i="5"/>
  <c r="AE325" i="5"/>
  <c r="AE326" i="5"/>
  <c r="AE328" i="5"/>
  <c r="AE329" i="5"/>
  <c r="AE330" i="5"/>
  <c r="AE332" i="5"/>
  <c r="AE333" i="5"/>
  <c r="AE334" i="5"/>
  <c r="AE336" i="5"/>
  <c r="AE337" i="5"/>
  <c r="AE338" i="5"/>
  <c r="AE340" i="5"/>
  <c r="AE341" i="5"/>
  <c r="AE342" i="5"/>
  <c r="AE344" i="5"/>
  <c r="AE345" i="5"/>
  <c r="AE346" i="5"/>
  <c r="AE348" i="5"/>
  <c r="AE349" i="5"/>
  <c r="AE350" i="5"/>
  <c r="AE352" i="5"/>
  <c r="AE353" i="5"/>
  <c r="AE354" i="5"/>
  <c r="AE356" i="5"/>
  <c r="AE357" i="5"/>
  <c r="AE358" i="5"/>
  <c r="AE360" i="5"/>
  <c r="AE361" i="5"/>
  <c r="AE362" i="5"/>
  <c r="AE364" i="5"/>
  <c r="AE365" i="5"/>
  <c r="AE366" i="5"/>
  <c r="AE368" i="5"/>
  <c r="AE369" i="5"/>
  <c r="AE370" i="5"/>
  <c r="AE372" i="5"/>
  <c r="AE373" i="5"/>
  <c r="AE374" i="5"/>
  <c r="AE376" i="5"/>
  <c r="AE377" i="5"/>
  <c r="AE378" i="5"/>
  <c r="AE380" i="5"/>
  <c r="AE381" i="5"/>
  <c r="AE382" i="5"/>
  <c r="AE384" i="5"/>
  <c r="AE385" i="5"/>
  <c r="AE386" i="5"/>
  <c r="AE388" i="5"/>
  <c r="AE389" i="5"/>
  <c r="AE390" i="5"/>
  <c r="AE392" i="5"/>
  <c r="AE393" i="5"/>
  <c r="AE394" i="5"/>
  <c r="AE396" i="5"/>
  <c r="AE397" i="5"/>
  <c r="AE398" i="5"/>
  <c r="AE400" i="5"/>
  <c r="AE401" i="5"/>
  <c r="AE402" i="5"/>
  <c r="AE404" i="5"/>
  <c r="AE405" i="5"/>
  <c r="AE406" i="5"/>
  <c r="AE408" i="5"/>
  <c r="AE409" i="5"/>
  <c r="AE410" i="5"/>
  <c r="AE412" i="5"/>
  <c r="AE413" i="5"/>
  <c r="AE414" i="5"/>
  <c r="AE416" i="5"/>
  <c r="AE417" i="5"/>
  <c r="AE418" i="5"/>
  <c r="AE420" i="5"/>
  <c r="AE421" i="5"/>
  <c r="AE422" i="5"/>
  <c r="AE424" i="5"/>
  <c r="AE425" i="5"/>
  <c r="AE426" i="5"/>
  <c r="AE428" i="5"/>
  <c r="AE429" i="5"/>
  <c r="AE430" i="5"/>
  <c r="AE432" i="5"/>
  <c r="AE433" i="5"/>
  <c r="AE434" i="5"/>
  <c r="AE436" i="5"/>
  <c r="AE437" i="5"/>
  <c r="AE438" i="5"/>
  <c r="AE440" i="5"/>
  <c r="AE441" i="5"/>
  <c r="AE442" i="5"/>
  <c r="AE444" i="5"/>
  <c r="AE445" i="5"/>
  <c r="AE446" i="5"/>
  <c r="AE448" i="5"/>
  <c r="AE449" i="5"/>
  <c r="AE450" i="5"/>
  <c r="AE452" i="5"/>
  <c r="AE453" i="5"/>
  <c r="AE454" i="5"/>
  <c r="AE456" i="5"/>
  <c r="AE457" i="5"/>
  <c r="AE458" i="5"/>
  <c r="AE460" i="5"/>
  <c r="AE461" i="5"/>
  <c r="AE462" i="5"/>
  <c r="AE1860" i="5" l="1"/>
  <c r="C4" i="12"/>
  <c r="C5" i="12"/>
  <c r="C6" i="12"/>
  <c r="C7" i="12"/>
  <c r="C8" i="12"/>
  <c r="C9" i="12"/>
  <c r="C10" i="12"/>
  <c r="C11" i="12"/>
  <c r="C12" i="12"/>
  <c r="C13" i="12"/>
  <c r="C14" i="12"/>
  <c r="J11" i="13" l="1"/>
  <c r="J27" i="13"/>
  <c r="J43" i="13"/>
  <c r="J59" i="13"/>
  <c r="J75" i="13"/>
  <c r="J91" i="13"/>
  <c r="J107" i="13"/>
  <c r="J123" i="13"/>
  <c r="J139" i="13"/>
  <c r="J155" i="13"/>
  <c r="J171" i="13"/>
  <c r="J34" i="13"/>
  <c r="J82" i="13"/>
  <c r="J122" i="13"/>
  <c r="J12" i="13"/>
  <c r="J28" i="13"/>
  <c r="J44" i="13"/>
  <c r="J60" i="13"/>
  <c r="J76" i="13"/>
  <c r="J92" i="13"/>
  <c r="J108" i="13"/>
  <c r="J124" i="13"/>
  <c r="J140" i="13"/>
  <c r="J156" i="13"/>
  <c r="J172" i="13"/>
  <c r="J26" i="13"/>
  <c r="J74" i="13"/>
  <c r="J126" i="13"/>
  <c r="J170" i="13"/>
  <c r="J21" i="13"/>
  <c r="J37" i="13"/>
  <c r="J53" i="13"/>
  <c r="J69" i="13"/>
  <c r="J85" i="13"/>
  <c r="J101" i="13"/>
  <c r="J117" i="13"/>
  <c r="J133" i="13"/>
  <c r="J149" i="13"/>
  <c r="J165" i="13"/>
  <c r="J10" i="13"/>
  <c r="J54" i="13"/>
  <c r="J79" i="13"/>
  <c r="J111" i="13"/>
  <c r="J143" i="13"/>
  <c r="J94" i="13"/>
  <c r="J16" i="13"/>
  <c r="J64" i="13"/>
  <c r="J128" i="13"/>
  <c r="J176" i="13"/>
  <c r="J146" i="13"/>
  <c r="J25" i="13"/>
  <c r="J73" i="13"/>
  <c r="J121" i="13"/>
  <c r="J169" i="13"/>
  <c r="J118" i="13"/>
  <c r="J15" i="13"/>
  <c r="J31" i="13"/>
  <c r="J47" i="13"/>
  <c r="J63" i="13"/>
  <c r="J19" i="13"/>
  <c r="J35" i="13"/>
  <c r="J51" i="13"/>
  <c r="J67" i="13"/>
  <c r="J83" i="13"/>
  <c r="J99" i="13"/>
  <c r="J115" i="13"/>
  <c r="J131" i="13"/>
  <c r="J147" i="13"/>
  <c r="J163" i="13"/>
  <c r="J179" i="13"/>
  <c r="J58" i="13"/>
  <c r="J102" i="13"/>
  <c r="J142" i="13"/>
  <c r="J20" i="13"/>
  <c r="J36" i="13"/>
  <c r="J52" i="13"/>
  <c r="J68" i="13"/>
  <c r="J84" i="13"/>
  <c r="J100" i="13"/>
  <c r="J116" i="13"/>
  <c r="J132" i="13"/>
  <c r="J148" i="13"/>
  <c r="J164" i="13"/>
  <c r="J180" i="13"/>
  <c r="J50" i="13"/>
  <c r="J98" i="13"/>
  <c r="J158" i="13"/>
  <c r="J13" i="13"/>
  <c r="J29" i="13"/>
  <c r="J45" i="13"/>
  <c r="J61" i="13"/>
  <c r="J77" i="13"/>
  <c r="J93" i="13"/>
  <c r="J109" i="13"/>
  <c r="J125" i="13"/>
  <c r="J141" i="13"/>
  <c r="J157" i="13"/>
  <c r="J173" i="13"/>
  <c r="J30" i="13"/>
  <c r="J78" i="13"/>
  <c r="J130" i="13"/>
  <c r="J174" i="13"/>
  <c r="J90" i="13"/>
  <c r="J106" i="13"/>
  <c r="J175" i="13"/>
  <c r="J32" i="13"/>
  <c r="J96" i="13"/>
  <c r="J144" i="13"/>
  <c r="J38" i="13"/>
  <c r="J178" i="13"/>
  <c r="J41" i="13"/>
  <c r="J89" i="13"/>
  <c r="J153" i="13"/>
  <c r="J66" i="13"/>
  <c r="J23" i="13"/>
  <c r="J39" i="13"/>
  <c r="J55" i="13"/>
  <c r="J71" i="13"/>
  <c r="J87" i="13"/>
  <c r="J103" i="13"/>
  <c r="J119" i="13"/>
  <c r="J135" i="13"/>
  <c r="J151" i="13"/>
  <c r="J167" i="13"/>
  <c r="J18" i="13"/>
  <c r="J70" i="13"/>
  <c r="J114" i="13"/>
  <c r="J150" i="13"/>
  <c r="J24" i="13"/>
  <c r="J40" i="13"/>
  <c r="J56" i="13"/>
  <c r="J72" i="13"/>
  <c r="J88" i="13"/>
  <c r="J104" i="13"/>
  <c r="J120" i="13"/>
  <c r="J136" i="13"/>
  <c r="J152" i="13"/>
  <c r="J168" i="13"/>
  <c r="J22" i="13"/>
  <c r="J62" i="13"/>
  <c r="J110" i="13"/>
  <c r="J162" i="13"/>
  <c r="J17" i="13"/>
  <c r="J33" i="13"/>
  <c r="J49" i="13"/>
  <c r="J65" i="13"/>
  <c r="J81" i="13"/>
  <c r="J97" i="13"/>
  <c r="J113" i="13"/>
  <c r="J129" i="13"/>
  <c r="J145" i="13"/>
  <c r="J161" i="13"/>
  <c r="J177" i="13"/>
  <c r="J42" i="13"/>
  <c r="J138" i="13"/>
  <c r="J154" i="13"/>
  <c r="J95" i="13"/>
  <c r="J127" i="13"/>
  <c r="J159" i="13"/>
  <c r="J46" i="13"/>
  <c r="J134" i="13"/>
  <c r="J48" i="13"/>
  <c r="J80" i="13"/>
  <c r="J112" i="13"/>
  <c r="J160" i="13"/>
  <c r="J86" i="13"/>
  <c r="J57" i="13"/>
  <c r="J105" i="13"/>
  <c r="J137" i="13"/>
  <c r="J14" i="13"/>
  <c r="J166" i="13"/>
  <c r="U9" i="13"/>
  <c r="H566" i="12"/>
  <c r="G566" i="12"/>
  <c r="I4" i="12"/>
  <c r="I5" i="12"/>
  <c r="I6" i="12"/>
  <c r="I7" i="12"/>
  <c r="I8" i="12"/>
  <c r="I9" i="12"/>
  <c r="I10" i="12"/>
  <c r="I11" i="12"/>
  <c r="I12" i="12"/>
  <c r="I13" i="12"/>
  <c r="I14" i="12"/>
  <c r="I3" i="12"/>
  <c r="M19" i="10"/>
  <c r="N19" i="10"/>
  <c r="O4" i="10"/>
  <c r="O5" i="10"/>
  <c r="O6" i="10"/>
  <c r="O7" i="10"/>
  <c r="O8" i="10"/>
  <c r="O9" i="10"/>
  <c r="O3" i="10"/>
  <c r="M75" i="7"/>
  <c r="N75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50" i="7"/>
  <c r="O3" i="7"/>
  <c r="R4" i="4"/>
  <c r="R5" i="4"/>
  <c r="R6" i="4"/>
  <c r="R7" i="4"/>
  <c r="R8" i="4"/>
  <c r="R9" i="4"/>
  <c r="R10" i="4"/>
  <c r="R11" i="4"/>
  <c r="R12" i="4"/>
  <c r="R13" i="4"/>
  <c r="R14" i="4"/>
  <c r="R15" i="4"/>
  <c r="R16" i="4"/>
  <c r="R17" i="4"/>
  <c r="R18" i="4"/>
  <c r="R19" i="4"/>
  <c r="R20" i="4"/>
  <c r="R21" i="4"/>
  <c r="R22" i="4"/>
  <c r="R23" i="4"/>
  <c r="R24" i="4"/>
  <c r="R25" i="4"/>
  <c r="R26" i="4"/>
  <c r="R27" i="4"/>
  <c r="R28" i="4"/>
  <c r="R29" i="4"/>
  <c r="R30" i="4"/>
  <c r="R31" i="4"/>
  <c r="R32" i="4"/>
  <c r="R33" i="4"/>
  <c r="R34" i="4"/>
  <c r="R35" i="4"/>
  <c r="R36" i="4"/>
  <c r="R37" i="4"/>
  <c r="R38" i="4"/>
  <c r="R39" i="4"/>
  <c r="R40" i="4"/>
  <c r="R41" i="4"/>
  <c r="R42" i="4"/>
  <c r="R43" i="4"/>
  <c r="R3" i="4"/>
  <c r="P109" i="4"/>
  <c r="Q109" i="4"/>
  <c r="AR4" i="3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247" i="3"/>
  <c r="AR248" i="3"/>
  <c r="AR249" i="3"/>
  <c r="AR317" i="3"/>
  <c r="AR318" i="3"/>
  <c r="AR319" i="3"/>
  <c r="AR3" i="3"/>
  <c r="AQ1128" i="3"/>
  <c r="AP1128" i="3"/>
  <c r="AP59" i="2"/>
  <c r="AP61" i="2"/>
  <c r="AP60" i="2"/>
  <c r="AP58" i="2"/>
  <c r="AP57" i="2"/>
  <c r="AP56" i="2"/>
  <c r="AP55" i="2"/>
  <c r="AP54" i="2"/>
  <c r="AP53" i="2"/>
  <c r="AP52" i="2"/>
  <c r="AP51" i="2"/>
  <c r="AP50" i="2"/>
  <c r="AP49" i="2"/>
  <c r="AP48" i="2"/>
  <c r="AP47" i="2"/>
  <c r="AP46" i="2"/>
  <c r="AP45" i="2"/>
  <c r="AP44" i="2"/>
  <c r="AP43" i="2"/>
  <c r="AP42" i="2"/>
  <c r="AP41" i="2"/>
  <c r="AP40" i="2"/>
  <c r="AP39" i="2"/>
  <c r="AP38" i="2"/>
  <c r="AP37" i="2"/>
  <c r="AP36" i="2"/>
  <c r="AP35" i="2"/>
  <c r="AP34" i="2"/>
  <c r="AP33" i="2"/>
  <c r="AP32" i="2"/>
  <c r="AP31" i="2"/>
  <c r="AP30" i="2"/>
  <c r="AP29" i="2"/>
  <c r="AP28" i="2"/>
  <c r="AP27" i="2"/>
  <c r="AP26" i="2"/>
  <c r="AP25" i="2"/>
  <c r="AP24" i="2"/>
  <c r="AP23" i="2"/>
  <c r="AP22" i="2"/>
  <c r="AP21" i="2"/>
  <c r="AP20" i="2"/>
  <c r="AP19" i="2"/>
  <c r="AP18" i="2"/>
  <c r="AP17" i="2"/>
  <c r="AP16" i="2"/>
  <c r="AP4" i="2"/>
  <c r="AP5" i="2"/>
  <c r="AP6" i="2"/>
  <c r="AP7" i="2"/>
  <c r="AP8" i="2"/>
  <c r="AP9" i="2"/>
  <c r="AP10" i="2"/>
  <c r="AP11" i="2"/>
  <c r="AP12" i="2"/>
  <c r="AP13" i="2"/>
  <c r="AP3" i="2"/>
  <c r="AO73" i="2"/>
  <c r="AN73" i="2"/>
  <c r="C61" i="2"/>
  <c r="C60" i="2"/>
  <c r="J7" i="13" l="1"/>
  <c r="J8" i="13"/>
  <c r="I566" i="12"/>
  <c r="R109" i="4"/>
  <c r="O75" i="7"/>
  <c r="O19" i="10"/>
  <c r="AR1128" i="3"/>
  <c r="AP73" i="2"/>
  <c r="X1860" i="5"/>
  <c r="Z1860" i="5"/>
  <c r="AA1860" i="5"/>
  <c r="AB378" i="5"/>
  <c r="AB5" i="5"/>
  <c r="AB6" i="5"/>
  <c r="AB9" i="5"/>
  <c r="AB10" i="5"/>
  <c r="AB11" i="5"/>
  <c r="AB12" i="5"/>
  <c r="AB13" i="5"/>
  <c r="AB15" i="5"/>
  <c r="AB16" i="5"/>
  <c r="AB17" i="5"/>
  <c r="AB18" i="5"/>
  <c r="AB19" i="5"/>
  <c r="AB20" i="5"/>
  <c r="AB21" i="5"/>
  <c r="AB22" i="5"/>
  <c r="AB23" i="5"/>
  <c r="AB25" i="5"/>
  <c r="AB26" i="5"/>
  <c r="AB27" i="5"/>
  <c r="AB28" i="5"/>
  <c r="AB31" i="5"/>
  <c r="AB32" i="5"/>
  <c r="AB33" i="5"/>
  <c r="AB35" i="5"/>
  <c r="AB36" i="5"/>
  <c r="AB37" i="5"/>
  <c r="AB38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1860" i="5" l="1"/>
  <c r="D566" i="12"/>
  <c r="E566" i="12"/>
  <c r="F3" i="12" l="1"/>
  <c r="F10" i="12"/>
  <c r="F11" i="12"/>
  <c r="F12" i="12"/>
  <c r="F9" i="12"/>
  <c r="F8" i="12"/>
  <c r="F7" i="12"/>
  <c r="F6" i="12"/>
  <c r="F5" i="12"/>
  <c r="F4" i="12"/>
  <c r="K19" i="10"/>
  <c r="J19" i="10"/>
  <c r="L4" i="10"/>
  <c r="L5" i="10"/>
  <c r="L6" i="10"/>
  <c r="L7" i="10"/>
  <c r="L8" i="10"/>
  <c r="L9" i="10"/>
  <c r="L3" i="10"/>
  <c r="C6" i="10"/>
  <c r="C7" i="10"/>
  <c r="C8" i="10"/>
  <c r="K75" i="7"/>
  <c r="J75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50" i="7"/>
  <c r="L3" i="7"/>
  <c r="C50" i="7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N109" i="4"/>
  <c r="M109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O3" i="4"/>
  <c r="C41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AM1128" i="3"/>
  <c r="AN1128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247" i="3"/>
  <c r="AO248" i="3"/>
  <c r="AO249" i="3"/>
  <c r="AO317" i="3"/>
  <c r="AO318" i="3"/>
  <c r="AO319" i="3"/>
  <c r="AO3" i="3"/>
  <c r="AM4" i="2"/>
  <c r="AM5" i="2"/>
  <c r="AM6" i="2"/>
  <c r="AM7" i="2"/>
  <c r="AM8" i="2"/>
  <c r="AM9" i="2"/>
  <c r="AM10" i="2"/>
  <c r="AM11" i="2"/>
  <c r="AM12" i="2"/>
  <c r="AM13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3" i="2"/>
  <c r="AJ3" i="2"/>
  <c r="AL73" i="2"/>
  <c r="AK73" i="2"/>
  <c r="L9" i="11"/>
  <c r="AM73" i="2" l="1"/>
  <c r="F566" i="12"/>
  <c r="L19" i="10"/>
  <c r="L75" i="7"/>
  <c r="AO1128" i="3"/>
  <c r="O109" i="4"/>
  <c r="L9" i="9"/>
  <c r="Y138" i="5"/>
  <c r="Y5" i="5" l="1"/>
  <c r="Y6" i="5"/>
  <c r="Y9" i="5"/>
  <c r="Y10" i="5"/>
  <c r="Y11" i="5"/>
  <c r="Y12" i="5"/>
  <c r="Y13" i="5"/>
  <c r="Y15" i="5"/>
  <c r="Y16" i="5"/>
  <c r="Y17" i="5"/>
  <c r="Y18" i="5"/>
  <c r="Y19" i="5"/>
  <c r="Y20" i="5"/>
  <c r="Y21" i="5"/>
  <c r="Y22" i="5"/>
  <c r="Y23" i="5"/>
  <c r="Y25" i="5"/>
  <c r="Y26" i="5"/>
  <c r="Y27" i="5"/>
  <c r="Y28" i="5"/>
  <c r="Y31" i="5"/>
  <c r="Y32" i="5"/>
  <c r="Y33" i="5"/>
  <c r="Y35" i="5"/>
  <c r="Y36" i="5"/>
  <c r="Y37" i="5"/>
  <c r="Y38" i="5"/>
  <c r="Y40" i="5"/>
  <c r="Y41" i="5"/>
  <c r="Y42" i="5"/>
  <c r="Y43" i="5"/>
  <c r="Y44" i="5"/>
  <c r="Y45" i="5"/>
  <c r="Y46" i="5"/>
  <c r="Y47" i="5"/>
  <c r="Y48" i="5"/>
  <c r="Y49" i="5"/>
  <c r="Y50" i="5"/>
  <c r="Y51" i="5"/>
  <c r="Y52" i="5"/>
  <c r="Y53" i="5"/>
  <c r="Y54" i="5"/>
  <c r="Y55" i="5"/>
  <c r="Y56" i="5"/>
  <c r="Y57" i="5"/>
  <c r="Y58" i="5"/>
  <c r="Y59" i="5"/>
  <c r="Y60" i="5"/>
  <c r="Y61" i="5"/>
  <c r="Y62" i="5"/>
  <c r="Y63" i="5"/>
  <c r="Y64" i="5"/>
  <c r="Y65" i="5"/>
  <c r="Y66" i="5"/>
  <c r="Y67" i="5"/>
  <c r="Y68" i="5"/>
  <c r="Y69" i="5"/>
  <c r="Y70" i="5"/>
  <c r="Y71" i="5"/>
  <c r="Y72" i="5"/>
  <c r="Y73" i="5"/>
  <c r="Y74" i="5"/>
  <c r="Y75" i="5"/>
  <c r="Y76" i="5"/>
  <c r="Y77" i="5"/>
  <c r="Y78" i="5"/>
  <c r="Y79" i="5"/>
  <c r="Y80" i="5"/>
  <c r="Y81" i="5"/>
  <c r="Y82" i="5"/>
  <c r="Y83" i="5"/>
  <c r="Y84" i="5"/>
  <c r="Y85" i="5"/>
  <c r="Y86" i="5"/>
  <c r="Y87" i="5"/>
  <c r="Y88" i="5"/>
  <c r="Y89" i="5"/>
  <c r="Y90" i="5"/>
  <c r="Y91" i="5"/>
  <c r="Y92" i="5"/>
  <c r="Y93" i="5"/>
  <c r="Y94" i="5"/>
  <c r="Y95" i="5"/>
  <c r="Y96" i="5"/>
  <c r="Y97" i="5"/>
  <c r="Y98" i="5"/>
  <c r="Y99" i="5"/>
  <c r="Y100" i="5"/>
  <c r="Y101" i="5"/>
  <c r="Y102" i="5"/>
  <c r="Y103" i="5"/>
  <c r="Y104" i="5"/>
  <c r="Y105" i="5"/>
  <c r="Y106" i="5"/>
  <c r="Y107" i="5"/>
  <c r="Y108" i="5"/>
  <c r="Y109" i="5"/>
  <c r="Y110" i="5"/>
  <c r="Y111" i="5"/>
  <c r="Y112" i="5"/>
  <c r="Y113" i="5"/>
  <c r="Y114" i="5"/>
  <c r="Y115" i="5"/>
  <c r="Y116" i="5"/>
  <c r="Y117" i="5"/>
  <c r="Y118" i="5"/>
  <c r="Y119" i="5"/>
  <c r="Y120" i="5"/>
  <c r="Y121" i="5"/>
  <c r="Y122" i="5"/>
  <c r="Y123" i="5"/>
  <c r="Y124" i="5"/>
  <c r="Y125" i="5"/>
  <c r="Y126" i="5"/>
  <c r="Y127" i="5"/>
  <c r="Y128" i="5"/>
  <c r="Y129" i="5"/>
  <c r="Y130" i="5"/>
  <c r="Y131" i="5"/>
  <c r="Y132" i="5"/>
  <c r="Y133" i="5"/>
  <c r="Y134" i="5"/>
  <c r="Y135" i="5"/>
  <c r="Y136" i="5"/>
  <c r="Y137" i="5"/>
  <c r="Y139" i="5"/>
  <c r="Y140" i="5"/>
  <c r="Y141" i="5"/>
  <c r="Y142" i="5"/>
  <c r="Y143" i="5"/>
  <c r="Y144" i="5"/>
  <c r="Y145" i="5"/>
  <c r="Y146" i="5"/>
  <c r="Y147" i="5"/>
  <c r="Y148" i="5"/>
  <c r="Y149" i="5"/>
  <c r="Y150" i="5"/>
  <c r="Y151" i="5"/>
  <c r="Y152" i="5"/>
  <c r="Y153" i="5"/>
  <c r="Y154" i="5"/>
  <c r="Y155" i="5"/>
  <c r="Y156" i="5"/>
  <c r="Y157" i="5"/>
  <c r="Y158" i="5"/>
  <c r="Y159" i="5"/>
  <c r="Y160" i="5"/>
  <c r="Y161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Y178" i="5"/>
  <c r="Y179" i="5"/>
  <c r="Y180" i="5"/>
  <c r="Y181" i="5"/>
  <c r="Y182" i="5"/>
  <c r="Y183" i="5"/>
  <c r="Y184" i="5"/>
  <c r="Y185" i="5"/>
  <c r="Y186" i="5"/>
  <c r="Y187" i="5"/>
  <c r="Y188" i="5"/>
  <c r="Y189" i="5"/>
  <c r="Y190" i="5"/>
  <c r="Y191" i="5"/>
  <c r="Y192" i="5"/>
  <c r="Y193" i="5"/>
  <c r="Y194" i="5"/>
  <c r="Y195" i="5"/>
  <c r="Y196" i="5"/>
  <c r="Y197" i="5"/>
  <c r="Y198" i="5"/>
  <c r="Y199" i="5"/>
  <c r="Y200" i="5"/>
  <c r="Y201" i="5"/>
  <c r="Y202" i="5"/>
  <c r="Y203" i="5"/>
  <c r="Y204" i="5"/>
  <c r="Y205" i="5"/>
  <c r="Y206" i="5"/>
  <c r="Y207" i="5"/>
  <c r="Y208" i="5"/>
  <c r="Y209" i="5"/>
  <c r="Y210" i="5"/>
  <c r="Y211" i="5"/>
  <c r="Y212" i="5"/>
  <c r="Y213" i="5"/>
  <c r="Y214" i="5"/>
  <c r="Y215" i="5"/>
  <c r="Y216" i="5"/>
  <c r="Y217" i="5"/>
  <c r="Y218" i="5"/>
  <c r="Y219" i="5"/>
  <c r="Y220" i="5"/>
  <c r="Y221" i="5"/>
  <c r="Y222" i="5"/>
  <c r="Y223" i="5"/>
  <c r="Y224" i="5"/>
  <c r="Y225" i="5"/>
  <c r="Y226" i="5"/>
  <c r="Y227" i="5"/>
  <c r="Y228" i="5"/>
  <c r="Y229" i="5"/>
  <c r="Y230" i="5"/>
  <c r="Y231" i="5"/>
  <c r="Y232" i="5"/>
  <c r="Y233" i="5"/>
  <c r="Y234" i="5"/>
  <c r="Y235" i="5"/>
  <c r="Y236" i="5"/>
  <c r="Y237" i="5"/>
  <c r="Y238" i="5"/>
  <c r="Y239" i="5"/>
  <c r="Y240" i="5"/>
  <c r="Y241" i="5"/>
  <c r="Y242" i="5"/>
  <c r="Y243" i="5"/>
  <c r="Y244" i="5"/>
  <c r="Y245" i="5"/>
  <c r="Y246" i="5"/>
  <c r="Y247" i="5"/>
  <c r="Y248" i="5"/>
  <c r="Y249" i="5"/>
  <c r="Y250" i="5"/>
  <c r="Y251" i="5"/>
  <c r="Y252" i="5"/>
  <c r="Y253" i="5"/>
  <c r="Y254" i="5"/>
  <c r="Y255" i="5"/>
  <c r="Y256" i="5"/>
  <c r="Y257" i="5"/>
  <c r="Y258" i="5"/>
  <c r="Y259" i="5"/>
  <c r="Y260" i="5"/>
  <c r="Y261" i="5"/>
  <c r="Y262" i="5"/>
  <c r="Y263" i="5"/>
  <c r="Y264" i="5"/>
  <c r="Y265" i="5"/>
  <c r="Y266" i="5"/>
  <c r="Y267" i="5"/>
  <c r="Y268" i="5"/>
  <c r="Y269" i="5"/>
  <c r="Y270" i="5"/>
  <c r="Y271" i="5"/>
  <c r="Y272" i="5"/>
  <c r="Y273" i="5"/>
  <c r="Y274" i="5"/>
  <c r="Y275" i="5"/>
  <c r="Y276" i="5"/>
  <c r="Y277" i="5"/>
  <c r="Y278" i="5"/>
  <c r="Y279" i="5"/>
  <c r="Y280" i="5"/>
  <c r="Y281" i="5"/>
  <c r="Y282" i="5"/>
  <c r="Y283" i="5"/>
  <c r="Y284" i="5"/>
  <c r="Y285" i="5"/>
  <c r="Y286" i="5"/>
  <c r="Y287" i="5"/>
  <c r="Y288" i="5"/>
  <c r="Y289" i="5"/>
  <c r="Y290" i="5"/>
  <c r="Y291" i="5"/>
  <c r="Y292" i="5"/>
  <c r="Y293" i="5"/>
  <c r="Y294" i="5"/>
  <c r="Y295" i="5"/>
  <c r="Y296" i="5"/>
  <c r="Y297" i="5"/>
  <c r="Y298" i="5"/>
  <c r="Y299" i="5"/>
  <c r="Y300" i="5"/>
  <c r="Y301" i="5"/>
  <c r="Y302" i="5"/>
  <c r="Y303" i="5"/>
  <c r="Y304" i="5"/>
  <c r="Y305" i="5"/>
  <c r="Y306" i="5"/>
  <c r="Y307" i="5"/>
  <c r="Y308" i="5"/>
  <c r="Y309" i="5"/>
  <c r="Y310" i="5"/>
  <c r="Y311" i="5"/>
  <c r="Y312" i="5"/>
  <c r="Y313" i="5"/>
  <c r="Y314" i="5"/>
  <c r="Y315" i="5"/>
  <c r="Y316" i="5"/>
  <c r="Y317" i="5"/>
  <c r="Y318" i="5"/>
  <c r="Y319" i="5"/>
  <c r="Y320" i="5"/>
  <c r="Y321" i="5"/>
  <c r="Y322" i="5"/>
  <c r="Y323" i="5"/>
  <c r="Y324" i="5"/>
  <c r="Y325" i="5"/>
  <c r="Y326" i="5"/>
  <c r="Y327" i="5"/>
  <c r="Y328" i="5"/>
  <c r="Y329" i="5"/>
  <c r="Y330" i="5"/>
  <c r="Y331" i="5"/>
  <c r="Y332" i="5"/>
  <c r="Y333" i="5"/>
  <c r="Y334" i="5"/>
  <c r="Y335" i="5"/>
  <c r="Y336" i="5"/>
  <c r="Y337" i="5"/>
  <c r="Y338" i="5"/>
  <c r="Y339" i="5"/>
  <c r="Y340" i="5"/>
  <c r="Y341" i="5"/>
  <c r="Y342" i="5"/>
  <c r="Y343" i="5"/>
  <c r="Y344" i="5"/>
  <c r="Y345" i="5"/>
  <c r="Y346" i="5"/>
  <c r="Y347" i="5"/>
  <c r="Y348" i="5"/>
  <c r="Y349" i="5"/>
  <c r="Y350" i="5"/>
  <c r="Y351" i="5"/>
  <c r="Y352" i="5"/>
  <c r="Y353" i="5"/>
  <c r="Y354" i="5"/>
  <c r="Y355" i="5"/>
  <c r="Y356" i="5"/>
  <c r="Y357" i="5"/>
  <c r="Y358" i="5"/>
  <c r="Y359" i="5"/>
  <c r="Y360" i="5"/>
  <c r="Y361" i="5"/>
  <c r="Y362" i="5"/>
  <c r="Y363" i="5"/>
  <c r="Y364" i="5"/>
  <c r="Y365" i="5"/>
  <c r="Y366" i="5"/>
  <c r="Y367" i="5"/>
  <c r="Y368" i="5"/>
  <c r="Y369" i="5"/>
  <c r="Y370" i="5"/>
  <c r="Y371" i="5"/>
  <c r="Y372" i="5"/>
  <c r="W1860" i="5"/>
  <c r="Y1860" i="5" l="1"/>
  <c r="F5" i="10"/>
  <c r="F4" i="10"/>
  <c r="F3" i="10"/>
  <c r="C4" i="10"/>
  <c r="C5" i="10"/>
  <c r="C3" i="10"/>
  <c r="H19" i="10"/>
  <c r="G19" i="10"/>
  <c r="E19" i="10"/>
  <c r="D19" i="10"/>
  <c r="I5" i="10"/>
  <c r="I4" i="10"/>
  <c r="I3" i="10"/>
  <c r="G75" i="7"/>
  <c r="H75" i="7"/>
  <c r="I4" i="7"/>
  <c r="I5" i="7"/>
  <c r="I6" i="7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3" i="7"/>
  <c r="L4" i="4"/>
  <c r="L3" i="4"/>
  <c r="J109" i="4"/>
  <c r="K109" i="4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38" i="3"/>
  <c r="AL39" i="3"/>
  <c r="AL40" i="3"/>
  <c r="AL41" i="3"/>
  <c r="AL42" i="3"/>
  <c r="AL43" i="3"/>
  <c r="AL44" i="3"/>
  <c r="AL45" i="3"/>
  <c r="AL46" i="3"/>
  <c r="AL47" i="3"/>
  <c r="AL48" i="3"/>
  <c r="AL49" i="3"/>
  <c r="AL50" i="3"/>
  <c r="AL51" i="3"/>
  <c r="AL52" i="3"/>
  <c r="AL53" i="3"/>
  <c r="AL54" i="3"/>
  <c r="AL55" i="3"/>
  <c r="AL56" i="3"/>
  <c r="AL57" i="3"/>
  <c r="AL58" i="3"/>
  <c r="AL59" i="3"/>
  <c r="AL60" i="3"/>
  <c r="AL61" i="3"/>
  <c r="AL62" i="3"/>
  <c r="AL63" i="3"/>
  <c r="AL64" i="3"/>
  <c r="AL65" i="3"/>
  <c r="AL66" i="3"/>
  <c r="AL67" i="3"/>
  <c r="AL68" i="3"/>
  <c r="AL69" i="3"/>
  <c r="AL70" i="3"/>
  <c r="AL71" i="3"/>
  <c r="AL72" i="3"/>
  <c r="AL73" i="3"/>
  <c r="AL74" i="3"/>
  <c r="AL75" i="3"/>
  <c r="AL76" i="3"/>
  <c r="AL77" i="3"/>
  <c r="AL78" i="3"/>
  <c r="AL79" i="3"/>
  <c r="AL80" i="3"/>
  <c r="AL81" i="3"/>
  <c r="AL82" i="3"/>
  <c r="AL83" i="3"/>
  <c r="AL84" i="3"/>
  <c r="AL85" i="3"/>
  <c r="AL86" i="3"/>
  <c r="AL87" i="3"/>
  <c r="AL88" i="3"/>
  <c r="AL89" i="3"/>
  <c r="AL90" i="3"/>
  <c r="AL91" i="3"/>
  <c r="AL92" i="3"/>
  <c r="AL93" i="3"/>
  <c r="AL94" i="3"/>
  <c r="AL95" i="3"/>
  <c r="AL96" i="3"/>
  <c r="AL97" i="3"/>
  <c r="AL98" i="3"/>
  <c r="AL99" i="3"/>
  <c r="AL100" i="3"/>
  <c r="AL101" i="3"/>
  <c r="AL102" i="3"/>
  <c r="AL103" i="3"/>
  <c r="AL104" i="3"/>
  <c r="AL105" i="3"/>
  <c r="AL106" i="3"/>
  <c r="AL107" i="3"/>
  <c r="AL108" i="3"/>
  <c r="AL109" i="3"/>
  <c r="AL110" i="3"/>
  <c r="AL111" i="3"/>
  <c r="AL112" i="3"/>
  <c r="AL113" i="3"/>
  <c r="AL114" i="3"/>
  <c r="AL115" i="3"/>
  <c r="AL116" i="3"/>
  <c r="AL117" i="3"/>
  <c r="AL118" i="3"/>
  <c r="AL119" i="3"/>
  <c r="AL120" i="3"/>
  <c r="AL121" i="3"/>
  <c r="AL122" i="3"/>
  <c r="AL123" i="3"/>
  <c r="AL247" i="3"/>
  <c r="AL248" i="3"/>
  <c r="AL249" i="3"/>
  <c r="AL317" i="3"/>
  <c r="AL318" i="3"/>
  <c r="AL319" i="3"/>
  <c r="AL3" i="3"/>
  <c r="I11" i="13" l="1"/>
  <c r="I15" i="13"/>
  <c r="I19" i="13"/>
  <c r="I23" i="13"/>
  <c r="I27" i="13"/>
  <c r="I31" i="13"/>
  <c r="I35" i="13"/>
  <c r="I39" i="13"/>
  <c r="I43" i="13"/>
  <c r="I47" i="13"/>
  <c r="I51" i="13"/>
  <c r="I55" i="13"/>
  <c r="I59" i="13"/>
  <c r="I63" i="13"/>
  <c r="I67" i="13"/>
  <c r="I71" i="13"/>
  <c r="I75" i="13"/>
  <c r="I79" i="13"/>
  <c r="I83" i="13"/>
  <c r="I87" i="13"/>
  <c r="I91" i="13"/>
  <c r="I95" i="13"/>
  <c r="I99" i="13"/>
  <c r="I103" i="13"/>
  <c r="I107" i="13"/>
  <c r="I111" i="13"/>
  <c r="I115" i="13"/>
  <c r="I119" i="13"/>
  <c r="I123" i="13"/>
  <c r="I127" i="13"/>
  <c r="I131" i="13"/>
  <c r="I135" i="13"/>
  <c r="I139" i="13"/>
  <c r="I143" i="13"/>
  <c r="I147" i="13"/>
  <c r="I151" i="13"/>
  <c r="I155" i="13"/>
  <c r="I159" i="13"/>
  <c r="I163" i="13"/>
  <c r="I167" i="13"/>
  <c r="I171" i="13"/>
  <c r="I175" i="13"/>
  <c r="I179" i="13"/>
  <c r="I176" i="13"/>
  <c r="I12" i="13"/>
  <c r="I16" i="13"/>
  <c r="I20" i="13"/>
  <c r="I24" i="13"/>
  <c r="I28" i="13"/>
  <c r="I32" i="13"/>
  <c r="I36" i="13"/>
  <c r="I40" i="13"/>
  <c r="I44" i="13"/>
  <c r="I48" i="13"/>
  <c r="I52" i="13"/>
  <c r="I56" i="13"/>
  <c r="I60" i="13"/>
  <c r="I64" i="13"/>
  <c r="I68" i="13"/>
  <c r="I72" i="13"/>
  <c r="I76" i="13"/>
  <c r="I80" i="13"/>
  <c r="I84" i="13"/>
  <c r="I88" i="13"/>
  <c r="I92" i="13"/>
  <c r="I96" i="13"/>
  <c r="I100" i="13"/>
  <c r="I104" i="13"/>
  <c r="I108" i="13"/>
  <c r="I112" i="13"/>
  <c r="I116" i="13"/>
  <c r="I120" i="13"/>
  <c r="I124" i="13"/>
  <c r="I128" i="13"/>
  <c r="I132" i="13"/>
  <c r="I136" i="13"/>
  <c r="I140" i="13"/>
  <c r="I144" i="13"/>
  <c r="I148" i="13"/>
  <c r="I152" i="13"/>
  <c r="I156" i="13"/>
  <c r="I160" i="13"/>
  <c r="I164" i="13"/>
  <c r="I168" i="13"/>
  <c r="I13" i="13"/>
  <c r="I17" i="13"/>
  <c r="I21" i="13"/>
  <c r="I25" i="13"/>
  <c r="I29" i="13"/>
  <c r="I33" i="13"/>
  <c r="I37" i="13"/>
  <c r="I41" i="13"/>
  <c r="I45" i="13"/>
  <c r="I49" i="13"/>
  <c r="I53" i="13"/>
  <c r="I57" i="13"/>
  <c r="I61" i="13"/>
  <c r="I65" i="13"/>
  <c r="I69" i="13"/>
  <c r="I73" i="13"/>
  <c r="I77" i="13"/>
  <c r="I81" i="13"/>
  <c r="I85" i="13"/>
  <c r="I89" i="13"/>
  <c r="I93" i="13"/>
  <c r="I97" i="13"/>
  <c r="I101" i="13"/>
  <c r="I105" i="13"/>
  <c r="I109" i="13"/>
  <c r="I113" i="13"/>
  <c r="I117" i="13"/>
  <c r="I121" i="13"/>
  <c r="I125" i="13"/>
  <c r="I129" i="13"/>
  <c r="I133" i="13"/>
  <c r="I137" i="13"/>
  <c r="I141" i="13"/>
  <c r="I145" i="13"/>
  <c r="I149" i="13"/>
  <c r="I153" i="13"/>
  <c r="I157" i="13"/>
  <c r="I161" i="13"/>
  <c r="I165" i="13"/>
  <c r="I169" i="13"/>
  <c r="I173" i="13"/>
  <c r="I177" i="13"/>
  <c r="I180" i="13"/>
  <c r="I14" i="13"/>
  <c r="I18" i="13"/>
  <c r="I22" i="13"/>
  <c r="I26" i="13"/>
  <c r="I30" i="13"/>
  <c r="I34" i="13"/>
  <c r="I38" i="13"/>
  <c r="I42" i="13"/>
  <c r="I46" i="13"/>
  <c r="I50" i="13"/>
  <c r="I54" i="13"/>
  <c r="I58" i="13"/>
  <c r="I62" i="13"/>
  <c r="I66" i="13"/>
  <c r="I70" i="13"/>
  <c r="I74" i="13"/>
  <c r="I78" i="13"/>
  <c r="I82" i="13"/>
  <c r="I86" i="13"/>
  <c r="I90" i="13"/>
  <c r="I94" i="13"/>
  <c r="I98" i="13"/>
  <c r="I102" i="13"/>
  <c r="I106" i="13"/>
  <c r="I110" i="13"/>
  <c r="I114" i="13"/>
  <c r="I118" i="13"/>
  <c r="I122" i="13"/>
  <c r="I126" i="13"/>
  <c r="I130" i="13"/>
  <c r="I134" i="13"/>
  <c r="I138" i="13"/>
  <c r="I142" i="13"/>
  <c r="I146" i="13"/>
  <c r="I150" i="13"/>
  <c r="I154" i="13"/>
  <c r="I158" i="13"/>
  <c r="I162" i="13"/>
  <c r="I166" i="13"/>
  <c r="I170" i="13"/>
  <c r="I174" i="13"/>
  <c r="I178" i="13"/>
  <c r="I172" i="13"/>
  <c r="I94" i="11"/>
  <c r="I133" i="11"/>
  <c r="I75" i="11"/>
  <c r="I19" i="11"/>
  <c r="I121" i="11"/>
  <c r="I96" i="11"/>
  <c r="I171" i="11"/>
  <c r="I89" i="11"/>
  <c r="I21" i="11"/>
  <c r="I13" i="11"/>
  <c r="I48" i="11"/>
  <c r="I80" i="11"/>
  <c r="I33" i="11"/>
  <c r="I70" i="11"/>
  <c r="I56" i="11"/>
  <c r="I26" i="11"/>
  <c r="I142" i="11"/>
  <c r="I144" i="11"/>
  <c r="I120" i="11"/>
  <c r="I54" i="11"/>
  <c r="I82" i="11"/>
  <c r="I88" i="11"/>
  <c r="I23" i="11"/>
  <c r="I42" i="11"/>
  <c r="I137" i="11"/>
  <c r="I107" i="11"/>
  <c r="I127" i="11"/>
  <c r="I138" i="11"/>
  <c r="I67" i="11"/>
  <c r="I17" i="11"/>
  <c r="I57" i="11"/>
  <c r="I119" i="11"/>
  <c r="I149" i="11"/>
  <c r="I60" i="11"/>
  <c r="I167" i="11"/>
  <c r="I172" i="11"/>
  <c r="I41" i="11"/>
  <c r="I27" i="11"/>
  <c r="I139" i="11"/>
  <c r="I175" i="11"/>
  <c r="I63" i="11"/>
  <c r="I59" i="11"/>
  <c r="I126" i="11"/>
  <c r="I116" i="11"/>
  <c r="I14" i="11"/>
  <c r="I10" i="11"/>
  <c r="I113" i="11"/>
  <c r="I114" i="11"/>
  <c r="I28" i="11"/>
  <c r="I123" i="11"/>
  <c r="I58" i="11"/>
  <c r="I146" i="11"/>
  <c r="I34" i="11"/>
  <c r="I52" i="11"/>
  <c r="I136" i="11"/>
  <c r="I164" i="11"/>
  <c r="I102" i="11"/>
  <c r="I64" i="11"/>
  <c r="I129" i="11"/>
  <c r="I47" i="11"/>
  <c r="I161" i="11"/>
  <c r="I45" i="11"/>
  <c r="I69" i="11"/>
  <c r="I85" i="11"/>
  <c r="I71" i="11"/>
  <c r="I74" i="11"/>
  <c r="I179" i="11"/>
  <c r="I62" i="11"/>
  <c r="I55" i="11"/>
  <c r="I86" i="11"/>
  <c r="I159" i="11"/>
  <c r="I180" i="11"/>
  <c r="I160" i="11"/>
  <c r="I177" i="11"/>
  <c r="I49" i="11"/>
  <c r="I122" i="11"/>
  <c r="I97" i="11"/>
  <c r="I43" i="11"/>
  <c r="I84" i="11"/>
  <c r="I140" i="11"/>
  <c r="I39" i="11"/>
  <c r="I141" i="11"/>
  <c r="I77" i="11"/>
  <c r="I81" i="11"/>
  <c r="I125" i="11"/>
  <c r="I110" i="11"/>
  <c r="I157" i="11"/>
  <c r="I25" i="11"/>
  <c r="I104" i="11"/>
  <c r="I145" i="11"/>
  <c r="I93" i="11"/>
  <c r="I61" i="11"/>
  <c r="I68" i="11"/>
  <c r="I176" i="11"/>
  <c r="I72" i="11"/>
  <c r="I99" i="11"/>
  <c r="I105" i="11"/>
  <c r="I173" i="11"/>
  <c r="I128" i="11"/>
  <c r="I18" i="11"/>
  <c r="I65" i="11"/>
  <c r="I109" i="11"/>
  <c r="I38" i="11"/>
  <c r="I151" i="11"/>
  <c r="I165" i="11"/>
  <c r="I76" i="11"/>
  <c r="I29" i="11"/>
  <c r="I158" i="11"/>
  <c r="I91" i="11"/>
  <c r="I152" i="11"/>
  <c r="I111" i="11"/>
  <c r="I117" i="11"/>
  <c r="I36" i="11"/>
  <c r="I103" i="11"/>
  <c r="I163" i="11"/>
  <c r="I168" i="11"/>
  <c r="I31" i="11"/>
  <c r="I135" i="11"/>
  <c r="I53" i="11"/>
  <c r="I22" i="11"/>
  <c r="I24" i="11"/>
  <c r="I44" i="11"/>
  <c r="I32" i="11"/>
  <c r="I143" i="11"/>
  <c r="I11" i="11"/>
  <c r="I50" i="11"/>
  <c r="I130" i="11"/>
  <c r="I166" i="11"/>
  <c r="I169" i="11"/>
  <c r="I16" i="11"/>
  <c r="I78" i="11"/>
  <c r="I156" i="11"/>
  <c r="I174" i="11"/>
  <c r="I90" i="11"/>
  <c r="I154" i="11"/>
  <c r="I73" i="11"/>
  <c r="I20" i="11"/>
  <c r="I83" i="11"/>
  <c r="I153" i="11"/>
  <c r="I37" i="11"/>
  <c r="I66" i="11"/>
  <c r="I147" i="11"/>
  <c r="I15" i="11"/>
  <c r="I101" i="11"/>
  <c r="I30" i="11"/>
  <c r="I115" i="11"/>
  <c r="I150" i="11"/>
  <c r="I12" i="11"/>
  <c r="I131" i="11"/>
  <c r="I79" i="11"/>
  <c r="I95" i="11"/>
  <c r="I40" i="11"/>
  <c r="I148" i="11"/>
  <c r="I134" i="11"/>
  <c r="I106" i="11"/>
  <c r="I155" i="11"/>
  <c r="I178" i="11"/>
  <c r="I46" i="11"/>
  <c r="I118" i="11"/>
  <c r="I124" i="11"/>
  <c r="I51" i="11"/>
  <c r="I132" i="11"/>
  <c r="I92" i="11"/>
  <c r="I35" i="11"/>
  <c r="I112" i="11"/>
  <c r="I170" i="11"/>
  <c r="I100" i="11"/>
  <c r="I87" i="11"/>
  <c r="I98" i="11"/>
  <c r="I162" i="11"/>
  <c r="I108" i="11"/>
  <c r="I75" i="7"/>
  <c r="AL1128" i="3"/>
  <c r="I160" i="9"/>
  <c r="I13" i="9"/>
  <c r="I32" i="9"/>
  <c r="I74" i="9"/>
  <c r="I138" i="9"/>
  <c r="I53" i="9"/>
  <c r="I12" i="9"/>
  <c r="I96" i="9"/>
  <c r="I117" i="9"/>
  <c r="I10" i="9"/>
  <c r="I15" i="9"/>
  <c r="I19" i="9"/>
  <c r="I23" i="9"/>
  <c r="I27" i="9"/>
  <c r="I31" i="9"/>
  <c r="I35" i="9"/>
  <c r="I39" i="9"/>
  <c r="I43" i="9"/>
  <c r="I47" i="9"/>
  <c r="I51" i="9"/>
  <c r="I55" i="9"/>
  <c r="I59" i="9"/>
  <c r="I63" i="9"/>
  <c r="I67" i="9"/>
  <c r="I71" i="9"/>
  <c r="I75" i="9"/>
  <c r="I79" i="9"/>
  <c r="I83" i="9"/>
  <c r="I87" i="9"/>
  <c r="I91" i="9"/>
  <c r="I95" i="9"/>
  <c r="I99" i="9"/>
  <c r="I103" i="9"/>
  <c r="I107" i="9"/>
  <c r="I111" i="9"/>
  <c r="I115" i="9"/>
  <c r="I119" i="9"/>
  <c r="I123" i="9"/>
  <c r="I127" i="9"/>
  <c r="I131" i="9"/>
  <c r="I135" i="9"/>
  <c r="I139" i="9"/>
  <c r="I143" i="9"/>
  <c r="I147" i="9"/>
  <c r="I151" i="9"/>
  <c r="I155" i="9"/>
  <c r="I159" i="9"/>
  <c r="I163" i="9"/>
  <c r="I167" i="9"/>
  <c r="I171" i="9"/>
  <c r="I175" i="9"/>
  <c r="I179" i="9"/>
  <c r="I11" i="9"/>
  <c r="I17" i="9"/>
  <c r="I22" i="9"/>
  <c r="I28" i="9"/>
  <c r="I33" i="9"/>
  <c r="I38" i="9"/>
  <c r="I44" i="9"/>
  <c r="I49" i="9"/>
  <c r="I54" i="9"/>
  <c r="I60" i="9"/>
  <c r="I65" i="9"/>
  <c r="I70" i="9"/>
  <c r="I76" i="9"/>
  <c r="I81" i="9"/>
  <c r="I86" i="9"/>
  <c r="I92" i="9"/>
  <c r="I97" i="9"/>
  <c r="I102" i="9"/>
  <c r="I108" i="9"/>
  <c r="I113" i="9"/>
  <c r="I118" i="9"/>
  <c r="I124" i="9"/>
  <c r="I129" i="9"/>
  <c r="I134" i="9"/>
  <c r="I140" i="9"/>
  <c r="I145" i="9"/>
  <c r="I150" i="9"/>
  <c r="I156" i="9"/>
  <c r="I161" i="9"/>
  <c r="I166" i="9"/>
  <c r="I172" i="9"/>
  <c r="I177" i="9"/>
  <c r="I18" i="9"/>
  <c r="I24" i="9"/>
  <c r="I29" i="9"/>
  <c r="I34" i="9"/>
  <c r="I40" i="9"/>
  <c r="I45" i="9"/>
  <c r="I50" i="9"/>
  <c r="I56" i="9"/>
  <c r="I61" i="9"/>
  <c r="I66" i="9"/>
  <c r="I72" i="9"/>
  <c r="I77" i="9"/>
  <c r="I82" i="9"/>
  <c r="I88" i="9"/>
  <c r="I93" i="9"/>
  <c r="I98" i="9"/>
  <c r="I104" i="9"/>
  <c r="I109" i="9"/>
  <c r="I114" i="9"/>
  <c r="I120" i="9"/>
  <c r="I125" i="9"/>
  <c r="I130" i="9"/>
  <c r="I136" i="9"/>
  <c r="I141" i="9"/>
  <c r="I146" i="9"/>
  <c r="I152" i="9"/>
  <c r="I157" i="9"/>
  <c r="I162" i="9"/>
  <c r="I168" i="9"/>
  <c r="I173" i="9"/>
  <c r="I178" i="9"/>
  <c r="I14" i="9"/>
  <c r="I25" i="9"/>
  <c r="I36" i="9"/>
  <c r="I46" i="9"/>
  <c r="I57" i="9"/>
  <c r="I68" i="9"/>
  <c r="I78" i="9"/>
  <c r="I89" i="9"/>
  <c r="I100" i="9"/>
  <c r="I110" i="9"/>
  <c r="I121" i="9"/>
  <c r="I132" i="9"/>
  <c r="I142" i="9"/>
  <c r="I153" i="9"/>
  <c r="I164" i="9"/>
  <c r="I174" i="9"/>
  <c r="I16" i="9"/>
  <c r="I26" i="9"/>
  <c r="I37" i="9"/>
  <c r="I48" i="9"/>
  <c r="I58" i="9"/>
  <c r="I69" i="9"/>
  <c r="I80" i="9"/>
  <c r="I90" i="9"/>
  <c r="I101" i="9"/>
  <c r="I112" i="9"/>
  <c r="I122" i="9"/>
  <c r="I133" i="9"/>
  <c r="I144" i="9"/>
  <c r="I154" i="9"/>
  <c r="I165" i="9"/>
  <c r="I176" i="9"/>
  <c r="I180" i="9"/>
  <c r="I158" i="9"/>
  <c r="I137" i="9"/>
  <c r="I116" i="9"/>
  <c r="I94" i="9"/>
  <c r="I73" i="9"/>
  <c r="I52" i="9"/>
  <c r="I30" i="9"/>
  <c r="I170" i="9"/>
  <c r="I149" i="9"/>
  <c r="I128" i="9"/>
  <c r="I106" i="9"/>
  <c r="I85" i="9"/>
  <c r="I64" i="9"/>
  <c r="I42" i="9"/>
  <c r="I21" i="9"/>
  <c r="I169" i="9"/>
  <c r="I148" i="9"/>
  <c r="I126" i="9"/>
  <c r="I105" i="9"/>
  <c r="I84" i="9"/>
  <c r="I62" i="9"/>
  <c r="I41" i="9"/>
  <c r="I20" i="9"/>
  <c r="I19" i="10"/>
  <c r="F19" i="10"/>
  <c r="L109" i="4"/>
  <c r="AH1128" i="3"/>
  <c r="AJ1128" i="3"/>
  <c r="AK1128" i="3"/>
  <c r="AG1128" i="3"/>
  <c r="L5" i="13" l="1"/>
  <c r="I8" i="13"/>
  <c r="I7" i="13"/>
  <c r="I8" i="11"/>
  <c r="I7" i="11"/>
  <c r="I7" i="9"/>
  <c r="I8" i="9"/>
  <c r="I6" i="13" l="1"/>
  <c r="I6" i="9"/>
  <c r="I6" i="11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5" i="2"/>
  <c r="AJ16" i="2"/>
  <c r="AJ4" i="2"/>
  <c r="AJ5" i="2"/>
  <c r="AJ6" i="2"/>
  <c r="AJ7" i="2"/>
  <c r="AJ8" i="2"/>
  <c r="AJ9" i="2"/>
  <c r="AJ10" i="2"/>
  <c r="AJ11" i="2"/>
  <c r="AJ12" i="2"/>
  <c r="AJ13" i="2"/>
  <c r="AI73" i="2"/>
  <c r="AH73" i="2"/>
  <c r="N6" i="13" l="1"/>
  <c r="AJ73" i="2"/>
  <c r="C3" i="7"/>
  <c r="U1860" i="5" l="1"/>
  <c r="V302" i="5" l="1"/>
  <c r="T1860" i="5"/>
  <c r="V5" i="5"/>
  <c r="V6" i="5"/>
  <c r="V9" i="5"/>
  <c r="V10" i="5"/>
  <c r="V11" i="5"/>
  <c r="V12" i="5"/>
  <c r="V13" i="5"/>
  <c r="V15" i="5"/>
  <c r="V16" i="5"/>
  <c r="V17" i="5"/>
  <c r="V18" i="5"/>
  <c r="V19" i="5"/>
  <c r="V20" i="5"/>
  <c r="V21" i="5"/>
  <c r="V22" i="5"/>
  <c r="V23" i="5"/>
  <c r="V25" i="5"/>
  <c r="V26" i="5"/>
  <c r="V27" i="5"/>
  <c r="V28" i="5"/>
  <c r="V31" i="5"/>
  <c r="V32" i="5"/>
  <c r="V33" i="5"/>
  <c r="V35" i="5"/>
  <c r="V36" i="5"/>
  <c r="V37" i="5"/>
  <c r="V38" i="5"/>
  <c r="V40" i="5"/>
  <c r="V41" i="5"/>
  <c r="V42" i="5"/>
  <c r="V43" i="5"/>
  <c r="V44" i="5"/>
  <c r="V45" i="5"/>
  <c r="V46" i="5"/>
  <c r="V47" i="5"/>
  <c r="V48" i="5"/>
  <c r="V49" i="5"/>
  <c r="V50" i="5"/>
  <c r="V51" i="5"/>
  <c r="V52" i="5"/>
  <c r="V53" i="5"/>
  <c r="V54" i="5"/>
  <c r="V55" i="5"/>
  <c r="V56" i="5"/>
  <c r="V57" i="5"/>
  <c r="V58" i="5"/>
  <c r="V59" i="5"/>
  <c r="V60" i="5"/>
  <c r="V61" i="5"/>
  <c r="V62" i="5"/>
  <c r="V63" i="5"/>
  <c r="V64" i="5"/>
  <c r="V65" i="5"/>
  <c r="V66" i="5"/>
  <c r="V67" i="5"/>
  <c r="V68" i="5"/>
  <c r="V69" i="5"/>
  <c r="V70" i="5"/>
  <c r="V71" i="5"/>
  <c r="V72" i="5"/>
  <c r="V73" i="5"/>
  <c r="V74" i="5"/>
  <c r="V75" i="5"/>
  <c r="V76" i="5"/>
  <c r="V77" i="5"/>
  <c r="V78" i="5"/>
  <c r="V79" i="5"/>
  <c r="V80" i="5"/>
  <c r="V81" i="5"/>
  <c r="V82" i="5"/>
  <c r="V83" i="5"/>
  <c r="V84" i="5"/>
  <c r="V85" i="5"/>
  <c r="V86" i="5"/>
  <c r="V87" i="5"/>
  <c r="V88" i="5"/>
  <c r="V89" i="5"/>
  <c r="V90" i="5"/>
  <c r="V91" i="5"/>
  <c r="V92" i="5"/>
  <c r="V93" i="5"/>
  <c r="V94" i="5"/>
  <c r="V95" i="5"/>
  <c r="V96" i="5"/>
  <c r="V97" i="5"/>
  <c r="V98" i="5"/>
  <c r="V99" i="5"/>
  <c r="V100" i="5"/>
  <c r="V101" i="5"/>
  <c r="V102" i="5"/>
  <c r="V103" i="5"/>
  <c r="V104" i="5"/>
  <c r="V105" i="5"/>
  <c r="V106" i="5"/>
  <c r="V107" i="5"/>
  <c r="V108" i="5"/>
  <c r="V109" i="5"/>
  <c r="V110" i="5"/>
  <c r="V111" i="5"/>
  <c r="V112" i="5"/>
  <c r="V113" i="5"/>
  <c r="V114" i="5"/>
  <c r="V115" i="5"/>
  <c r="V116" i="5"/>
  <c r="V117" i="5"/>
  <c r="V118" i="5"/>
  <c r="V119" i="5"/>
  <c r="V120" i="5"/>
  <c r="V121" i="5"/>
  <c r="V122" i="5"/>
  <c r="V123" i="5"/>
  <c r="V124" i="5"/>
  <c r="V125" i="5"/>
  <c r="V126" i="5"/>
  <c r="V127" i="5"/>
  <c r="V128" i="5"/>
  <c r="V129" i="5"/>
  <c r="V130" i="5"/>
  <c r="V131" i="5"/>
  <c r="V132" i="5"/>
  <c r="V133" i="5"/>
  <c r="V134" i="5"/>
  <c r="V135" i="5"/>
  <c r="V136" i="5"/>
  <c r="V137" i="5"/>
  <c r="V138" i="5"/>
  <c r="V139" i="5"/>
  <c r="V140" i="5"/>
  <c r="V141" i="5"/>
  <c r="V142" i="5"/>
  <c r="V143" i="5"/>
  <c r="V144" i="5"/>
  <c r="V145" i="5"/>
  <c r="V146" i="5"/>
  <c r="V147" i="5"/>
  <c r="V148" i="5"/>
  <c r="V149" i="5"/>
  <c r="V150" i="5"/>
  <c r="V151" i="5"/>
  <c r="V152" i="5"/>
  <c r="V153" i="5"/>
  <c r="V154" i="5"/>
  <c r="V155" i="5"/>
  <c r="V156" i="5"/>
  <c r="V157" i="5"/>
  <c r="V158" i="5"/>
  <c r="V159" i="5"/>
  <c r="V160" i="5"/>
  <c r="V161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V197" i="5"/>
  <c r="V198" i="5"/>
  <c r="V199" i="5"/>
  <c r="V200" i="5"/>
  <c r="V201" i="5"/>
  <c r="V202" i="5"/>
  <c r="V203" i="5"/>
  <c r="V204" i="5"/>
  <c r="V205" i="5"/>
  <c r="V206" i="5"/>
  <c r="V207" i="5"/>
  <c r="V208" i="5"/>
  <c r="V209" i="5"/>
  <c r="V210" i="5"/>
  <c r="V211" i="5"/>
  <c r="V212" i="5"/>
  <c r="V213" i="5"/>
  <c r="V214" i="5"/>
  <c r="V215" i="5"/>
  <c r="V216" i="5"/>
  <c r="V217" i="5"/>
  <c r="V218" i="5"/>
  <c r="V219" i="5"/>
  <c r="V220" i="5"/>
  <c r="V221" i="5"/>
  <c r="V222" i="5"/>
  <c r="V223" i="5"/>
  <c r="V224" i="5"/>
  <c r="V225" i="5"/>
  <c r="V226" i="5"/>
  <c r="V227" i="5"/>
  <c r="V228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V245" i="5"/>
  <c r="V246" i="5"/>
  <c r="V247" i="5"/>
  <c r="V248" i="5"/>
  <c r="V249" i="5"/>
  <c r="V250" i="5"/>
  <c r="V251" i="5"/>
  <c r="V252" i="5"/>
  <c r="V253" i="5"/>
  <c r="V254" i="5"/>
  <c r="V255" i="5"/>
  <c r="V256" i="5"/>
  <c r="V257" i="5"/>
  <c r="V258" i="5"/>
  <c r="V259" i="5"/>
  <c r="V260" i="5"/>
  <c r="V261" i="5"/>
  <c r="V262" i="5"/>
  <c r="V263" i="5"/>
  <c r="V264" i="5"/>
  <c r="V265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V282" i="5"/>
  <c r="V283" i="5"/>
  <c r="V284" i="5"/>
  <c r="V285" i="5"/>
  <c r="V286" i="5"/>
  <c r="V287" i="5"/>
  <c r="V288" i="5"/>
  <c r="V289" i="5"/>
  <c r="V290" i="5"/>
  <c r="V291" i="5"/>
  <c r="V292" i="5"/>
  <c r="V293" i="5"/>
  <c r="V294" i="5"/>
  <c r="V295" i="5"/>
  <c r="V296" i="5"/>
  <c r="V297" i="5"/>
  <c r="V298" i="5"/>
  <c r="V299" i="5"/>
  <c r="V300" i="5"/>
  <c r="V301" i="5"/>
  <c r="V303" i="5"/>
  <c r="V304" i="5"/>
  <c r="V305" i="5"/>
  <c r="V306" i="5"/>
  <c r="V307" i="5"/>
  <c r="V308" i="5"/>
  <c r="V309" i="5"/>
  <c r="V310" i="5"/>
  <c r="V311" i="5"/>
  <c r="V312" i="5"/>
  <c r="S47" i="5"/>
  <c r="Q1860" i="5"/>
  <c r="R1860" i="5"/>
  <c r="V1860" i="5" l="1"/>
  <c r="C4" i="7"/>
  <c r="C5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33" i="2"/>
  <c r="C34" i="2"/>
  <c r="C36" i="2"/>
  <c r="C37" i="2"/>
  <c r="C38" i="2"/>
  <c r="C39" i="2"/>
  <c r="H11" i="13" l="1"/>
  <c r="H27" i="13"/>
  <c r="H43" i="13"/>
  <c r="H59" i="13"/>
  <c r="H75" i="13"/>
  <c r="H91" i="13"/>
  <c r="H107" i="13"/>
  <c r="H123" i="13"/>
  <c r="H139" i="13"/>
  <c r="H155" i="13"/>
  <c r="H171" i="13"/>
  <c r="H16" i="13"/>
  <c r="H32" i="13"/>
  <c r="H48" i="13"/>
  <c r="H64" i="13"/>
  <c r="H80" i="13"/>
  <c r="H96" i="13"/>
  <c r="H112" i="13"/>
  <c r="H128" i="13"/>
  <c r="H144" i="13"/>
  <c r="H160" i="13"/>
  <c r="H176" i="13"/>
  <c r="H34" i="13"/>
  <c r="H62" i="13"/>
  <c r="H94" i="13"/>
  <c r="H130" i="13"/>
  <c r="H162" i="13"/>
  <c r="H17" i="13"/>
  <c r="H33" i="13"/>
  <c r="H49" i="13"/>
  <c r="H65" i="13"/>
  <c r="H81" i="13"/>
  <c r="H97" i="13"/>
  <c r="H113" i="13"/>
  <c r="H129" i="13"/>
  <c r="H145" i="13"/>
  <c r="H161" i="13"/>
  <c r="H177" i="13"/>
  <c r="H30" i="13"/>
  <c r="H66" i="13"/>
  <c r="H98" i="13"/>
  <c r="H126" i="13"/>
  <c r="H158" i="13"/>
  <c r="H25" i="13"/>
  <c r="H73" i="13"/>
  <c r="H105" i="13"/>
  <c r="H137" i="13"/>
  <c r="H14" i="13"/>
  <c r="H78" i="13"/>
  <c r="H174" i="13"/>
  <c r="H55" i="13"/>
  <c r="H87" i="13"/>
  <c r="H119" i="13"/>
  <c r="H151" i="13"/>
  <c r="H167" i="13"/>
  <c r="H28" i="13"/>
  <c r="H60" i="13"/>
  <c r="H108" i="13"/>
  <c r="H156" i="13"/>
  <c r="H90" i="13"/>
  <c r="H13" i="13"/>
  <c r="H45" i="13"/>
  <c r="H77" i="13"/>
  <c r="H109" i="13"/>
  <c r="H141" i="13"/>
  <c r="H173" i="13"/>
  <c r="H58" i="13"/>
  <c r="H86" i="13"/>
  <c r="H150" i="13"/>
  <c r="H15" i="13"/>
  <c r="H31" i="13"/>
  <c r="H47" i="13"/>
  <c r="H63" i="13"/>
  <c r="H79" i="13"/>
  <c r="H95" i="13"/>
  <c r="H111" i="13"/>
  <c r="H127" i="13"/>
  <c r="H143" i="13"/>
  <c r="H159" i="13"/>
  <c r="H175" i="13"/>
  <c r="H20" i="13"/>
  <c r="H36" i="13"/>
  <c r="H52" i="13"/>
  <c r="H68" i="13"/>
  <c r="H84" i="13"/>
  <c r="H100" i="13"/>
  <c r="H116" i="13"/>
  <c r="H132" i="13"/>
  <c r="H148" i="13"/>
  <c r="H164" i="13"/>
  <c r="H180" i="13"/>
  <c r="H38" i="13"/>
  <c r="H70" i="13"/>
  <c r="H102" i="13"/>
  <c r="H138" i="13"/>
  <c r="H170" i="13"/>
  <c r="H21" i="13"/>
  <c r="H37" i="13"/>
  <c r="H53" i="13"/>
  <c r="H69" i="13"/>
  <c r="H85" i="13"/>
  <c r="H101" i="13"/>
  <c r="H117" i="13"/>
  <c r="H133" i="13"/>
  <c r="H149" i="13"/>
  <c r="H165" i="13"/>
  <c r="H10" i="13"/>
  <c r="H42" i="13"/>
  <c r="H74" i="13"/>
  <c r="H106" i="13"/>
  <c r="H134" i="13"/>
  <c r="H166" i="13"/>
  <c r="H146" i="13"/>
  <c r="H41" i="13"/>
  <c r="H89" i="13"/>
  <c r="H153" i="13"/>
  <c r="H50" i="13"/>
  <c r="H114" i="13"/>
  <c r="H142" i="13"/>
  <c r="H23" i="13"/>
  <c r="H71" i="13"/>
  <c r="H103" i="13"/>
  <c r="H135" i="13"/>
  <c r="H12" i="13"/>
  <c r="H44" i="13"/>
  <c r="H76" i="13"/>
  <c r="H140" i="13"/>
  <c r="H22" i="13"/>
  <c r="H122" i="13"/>
  <c r="H29" i="13"/>
  <c r="H61" i="13"/>
  <c r="H93" i="13"/>
  <c r="H125" i="13"/>
  <c r="H157" i="13"/>
  <c r="H26" i="13"/>
  <c r="H118" i="13"/>
  <c r="H19" i="13"/>
  <c r="H35" i="13"/>
  <c r="H51" i="13"/>
  <c r="H67" i="13"/>
  <c r="H83" i="13"/>
  <c r="H99" i="13"/>
  <c r="H115" i="13"/>
  <c r="H131" i="13"/>
  <c r="H147" i="13"/>
  <c r="H163" i="13"/>
  <c r="H179" i="13"/>
  <c r="H24" i="13"/>
  <c r="H40" i="13"/>
  <c r="H56" i="13"/>
  <c r="H72" i="13"/>
  <c r="H88" i="13"/>
  <c r="H104" i="13"/>
  <c r="H120" i="13"/>
  <c r="H136" i="13"/>
  <c r="H152" i="13"/>
  <c r="H168" i="13"/>
  <c r="H18" i="13"/>
  <c r="H46" i="13"/>
  <c r="H82" i="13"/>
  <c r="H110" i="13"/>
  <c r="H178" i="13"/>
  <c r="H57" i="13"/>
  <c r="H121" i="13"/>
  <c r="H169" i="13"/>
  <c r="H39" i="13"/>
  <c r="H92" i="13"/>
  <c r="H124" i="13"/>
  <c r="H172" i="13"/>
  <c r="H54" i="13"/>
  <c r="H154" i="13"/>
  <c r="H138" i="11"/>
  <c r="H119" i="11"/>
  <c r="H172" i="11"/>
  <c r="H175" i="11"/>
  <c r="H116" i="11"/>
  <c r="H114" i="11"/>
  <c r="H146" i="11"/>
  <c r="H164" i="11"/>
  <c r="H47" i="11"/>
  <c r="H85" i="11"/>
  <c r="H62" i="11"/>
  <c r="H29" i="11"/>
  <c r="H103" i="11"/>
  <c r="H174" i="11"/>
  <c r="H67" i="11"/>
  <c r="H149" i="11"/>
  <c r="H41" i="11"/>
  <c r="H63" i="11"/>
  <c r="H14" i="11"/>
  <c r="H28" i="11"/>
  <c r="H34" i="11"/>
  <c r="H102" i="11"/>
  <c r="H161" i="11"/>
  <c r="H71" i="11"/>
  <c r="H55" i="11"/>
  <c r="H158" i="11"/>
  <c r="H168" i="11"/>
  <c r="H20" i="11"/>
  <c r="H115" i="11"/>
  <c r="H51" i="11"/>
  <c r="H96" i="11"/>
  <c r="H120" i="11"/>
  <c r="H86" i="11"/>
  <c r="H32" i="11"/>
  <c r="H97" i="11"/>
  <c r="H39" i="11"/>
  <c r="H125" i="11"/>
  <c r="H104" i="11"/>
  <c r="H68" i="11"/>
  <c r="H105" i="11"/>
  <c r="H65" i="11"/>
  <c r="H91" i="11"/>
  <c r="H31" i="11"/>
  <c r="H156" i="11"/>
  <c r="H30" i="11"/>
  <c r="H155" i="11"/>
  <c r="H133" i="11"/>
  <c r="H70" i="11"/>
  <c r="H42" i="11"/>
  <c r="H162" i="11"/>
  <c r="H90" i="11"/>
  <c r="H150" i="11"/>
  <c r="H178" i="11"/>
  <c r="H121" i="11"/>
  <c r="H142" i="11"/>
  <c r="H100" i="11"/>
  <c r="H17" i="11"/>
  <c r="H60" i="11"/>
  <c r="H27" i="11"/>
  <c r="H59" i="11"/>
  <c r="H10" i="11"/>
  <c r="H123" i="11"/>
  <c r="H52" i="11"/>
  <c r="H64" i="11"/>
  <c r="H45" i="11"/>
  <c r="H74" i="11"/>
  <c r="H151" i="11"/>
  <c r="H152" i="11"/>
  <c r="H130" i="11"/>
  <c r="H37" i="11"/>
  <c r="H131" i="11"/>
  <c r="H132" i="11"/>
  <c r="H21" i="11"/>
  <c r="H88" i="11"/>
  <c r="H159" i="11"/>
  <c r="H143" i="11"/>
  <c r="H43" i="11"/>
  <c r="H141" i="11"/>
  <c r="H110" i="11"/>
  <c r="H145" i="11"/>
  <c r="H176" i="11"/>
  <c r="H173" i="11"/>
  <c r="H109" i="11"/>
  <c r="H111" i="11"/>
  <c r="H11" i="11"/>
  <c r="H154" i="11"/>
  <c r="H12" i="11"/>
  <c r="H118" i="11"/>
  <c r="H167" i="11"/>
  <c r="H58" i="11"/>
  <c r="H179" i="11"/>
  <c r="H147" i="11"/>
  <c r="H112" i="11"/>
  <c r="H137" i="11"/>
  <c r="H49" i="11"/>
  <c r="H77" i="11"/>
  <c r="H93" i="11"/>
  <c r="H128" i="11"/>
  <c r="H36" i="11"/>
  <c r="H83" i="11"/>
  <c r="H92" i="11"/>
  <c r="H48" i="11"/>
  <c r="H107" i="11"/>
  <c r="H50" i="11"/>
  <c r="H15" i="11"/>
  <c r="H124" i="11"/>
  <c r="H13" i="11"/>
  <c r="H170" i="11"/>
  <c r="H177" i="11"/>
  <c r="H163" i="11"/>
  <c r="H135" i="11"/>
  <c r="H26" i="11"/>
  <c r="H22" i="11"/>
  <c r="H16" i="11"/>
  <c r="H79" i="11"/>
  <c r="H35" i="11"/>
  <c r="H33" i="11"/>
  <c r="H87" i="11"/>
  <c r="H127" i="11"/>
  <c r="H129" i="11"/>
  <c r="H117" i="11"/>
  <c r="H80" i="11"/>
  <c r="H98" i="11"/>
  <c r="H157" i="11"/>
  <c r="H38" i="11"/>
  <c r="H95" i="11"/>
  <c r="H144" i="11"/>
  <c r="H73" i="11"/>
  <c r="H40" i="11"/>
  <c r="H180" i="11"/>
  <c r="H113" i="11"/>
  <c r="H169" i="11"/>
  <c r="H56" i="11"/>
  <c r="H140" i="11"/>
  <c r="H99" i="11"/>
  <c r="H78" i="11"/>
  <c r="H171" i="11"/>
  <c r="H108" i="11"/>
  <c r="H106" i="11"/>
  <c r="H160" i="11"/>
  <c r="H139" i="11"/>
  <c r="H136" i="11"/>
  <c r="H165" i="11"/>
  <c r="H101" i="11"/>
  <c r="H75" i="11"/>
  <c r="H53" i="11"/>
  <c r="H122" i="11"/>
  <c r="H81" i="11"/>
  <c r="H61" i="11"/>
  <c r="H18" i="11"/>
  <c r="H66" i="11"/>
  <c r="H23" i="11"/>
  <c r="H126" i="11"/>
  <c r="H148" i="11"/>
  <c r="H84" i="11"/>
  <c r="H72" i="11"/>
  <c r="H166" i="11"/>
  <c r="H19" i="11"/>
  <c r="H24" i="11"/>
  <c r="H94" i="11"/>
  <c r="H54" i="11"/>
  <c r="H57" i="11"/>
  <c r="H69" i="11"/>
  <c r="H46" i="11"/>
  <c r="H44" i="11"/>
  <c r="H25" i="11"/>
  <c r="H76" i="11"/>
  <c r="H134" i="11"/>
  <c r="H82" i="11"/>
  <c r="H153" i="11"/>
  <c r="H89" i="11"/>
  <c r="H13" i="9"/>
  <c r="H11" i="9"/>
  <c r="H28" i="9"/>
  <c r="H44" i="9"/>
  <c r="H60" i="9"/>
  <c r="H76" i="9"/>
  <c r="H92" i="9"/>
  <c r="H108" i="9"/>
  <c r="H124" i="9"/>
  <c r="H140" i="9"/>
  <c r="H156" i="9"/>
  <c r="H172" i="9"/>
  <c r="H22" i="9"/>
  <c r="H43" i="9"/>
  <c r="H65" i="9"/>
  <c r="H86" i="9"/>
  <c r="H107" i="9"/>
  <c r="H129" i="9"/>
  <c r="H150" i="9"/>
  <c r="H171" i="9"/>
  <c r="H141" i="9"/>
  <c r="H178" i="9"/>
  <c r="H29" i="9"/>
  <c r="H50" i="9"/>
  <c r="H71" i="9"/>
  <c r="H93" i="9"/>
  <c r="H119" i="9"/>
  <c r="H146" i="9"/>
  <c r="H25" i="9"/>
  <c r="H67" i="9"/>
  <c r="H110" i="9"/>
  <c r="H153" i="9"/>
  <c r="H26" i="9"/>
  <c r="H69" i="9"/>
  <c r="H111" i="9"/>
  <c r="H154" i="9"/>
  <c r="H19" i="9"/>
  <c r="H105" i="9"/>
  <c r="H74" i="9"/>
  <c r="H42" i="9"/>
  <c r="H127" i="9"/>
  <c r="H51" i="9"/>
  <c r="H137" i="9"/>
  <c r="H53" i="9"/>
  <c r="H16" i="9"/>
  <c r="H32" i="9"/>
  <c r="H48" i="9"/>
  <c r="H64" i="9"/>
  <c r="H80" i="9"/>
  <c r="H96" i="9"/>
  <c r="H112" i="9"/>
  <c r="H128" i="9"/>
  <c r="H144" i="9"/>
  <c r="H160" i="9"/>
  <c r="H176" i="9"/>
  <c r="H27" i="9"/>
  <c r="H49" i="9"/>
  <c r="H70" i="9"/>
  <c r="H91" i="9"/>
  <c r="H113" i="9"/>
  <c r="H134" i="9"/>
  <c r="H155" i="9"/>
  <c r="H177" i="9"/>
  <c r="H151" i="9"/>
  <c r="H34" i="9"/>
  <c r="H55" i="9"/>
  <c r="H77" i="9"/>
  <c r="H98" i="9"/>
  <c r="H125" i="9"/>
  <c r="H157" i="9"/>
  <c r="H35" i="9"/>
  <c r="H78" i="9"/>
  <c r="H121" i="9"/>
  <c r="H163" i="9"/>
  <c r="H37" i="9"/>
  <c r="H79" i="9"/>
  <c r="H122" i="9"/>
  <c r="H165" i="9"/>
  <c r="H41" i="9"/>
  <c r="H126" i="9"/>
  <c r="H117" i="9"/>
  <c r="H63" i="9"/>
  <c r="H149" i="9"/>
  <c r="H73" i="9"/>
  <c r="H158" i="9"/>
  <c r="H95" i="9"/>
  <c r="H20" i="9"/>
  <c r="H36" i="9"/>
  <c r="H52" i="9"/>
  <c r="H68" i="9"/>
  <c r="H84" i="9"/>
  <c r="H100" i="9"/>
  <c r="H116" i="9"/>
  <c r="H132" i="9"/>
  <c r="H148" i="9"/>
  <c r="H164" i="9"/>
  <c r="H10" i="9"/>
  <c r="H33" i="9"/>
  <c r="H54" i="9"/>
  <c r="H75" i="9"/>
  <c r="H97" i="9"/>
  <c r="H118" i="9"/>
  <c r="H139" i="9"/>
  <c r="H161" i="9"/>
  <c r="H12" i="9"/>
  <c r="H162" i="9"/>
  <c r="H18" i="9"/>
  <c r="H39" i="9"/>
  <c r="H61" i="9"/>
  <c r="H82" i="9"/>
  <c r="H109" i="9"/>
  <c r="H130" i="9"/>
  <c r="H173" i="9"/>
  <c r="H46" i="9"/>
  <c r="H89" i="9"/>
  <c r="H131" i="9"/>
  <c r="H174" i="9"/>
  <c r="H47" i="9"/>
  <c r="H90" i="9"/>
  <c r="H133" i="9"/>
  <c r="H175" i="9"/>
  <c r="H62" i="9"/>
  <c r="H147" i="9"/>
  <c r="H180" i="9"/>
  <c r="H85" i="9"/>
  <c r="H170" i="9"/>
  <c r="H94" i="9"/>
  <c r="H179" i="9"/>
  <c r="H159" i="9"/>
  <c r="H24" i="9"/>
  <c r="H40" i="9"/>
  <c r="H56" i="9"/>
  <c r="H72" i="9"/>
  <c r="H88" i="9"/>
  <c r="H104" i="9"/>
  <c r="H120" i="9"/>
  <c r="H136" i="9"/>
  <c r="H152" i="9"/>
  <c r="H168" i="9"/>
  <c r="H17" i="9"/>
  <c r="H38" i="9"/>
  <c r="H59" i="9"/>
  <c r="H81" i="9"/>
  <c r="H102" i="9"/>
  <c r="H123" i="9"/>
  <c r="H145" i="9"/>
  <c r="H166" i="9"/>
  <c r="H103" i="9"/>
  <c r="H167" i="9"/>
  <c r="H23" i="9"/>
  <c r="H45" i="9"/>
  <c r="H66" i="9"/>
  <c r="H87" i="9"/>
  <c r="H114" i="9"/>
  <c r="H135" i="9"/>
  <c r="H14" i="9"/>
  <c r="H57" i="9"/>
  <c r="H99" i="9"/>
  <c r="H142" i="9"/>
  <c r="H15" i="9"/>
  <c r="H58" i="9"/>
  <c r="H101" i="9"/>
  <c r="H143" i="9"/>
  <c r="H138" i="9"/>
  <c r="H83" i="9"/>
  <c r="H169" i="9"/>
  <c r="H21" i="9"/>
  <c r="H106" i="9"/>
  <c r="H30" i="9"/>
  <c r="H115" i="9"/>
  <c r="H31" i="9"/>
  <c r="H12" i="8"/>
  <c r="H124" i="8"/>
  <c r="H193" i="8"/>
  <c r="H177" i="8"/>
  <c r="H161" i="8"/>
  <c r="H145" i="8"/>
  <c r="H129" i="8"/>
  <c r="H113" i="8"/>
  <c r="H97" i="8"/>
  <c r="H81" i="8"/>
  <c r="H65" i="8"/>
  <c r="H49" i="8"/>
  <c r="H33" i="8"/>
  <c r="H17" i="8"/>
  <c r="H176" i="8"/>
  <c r="H136" i="8"/>
  <c r="H108" i="8"/>
  <c r="H92" i="8"/>
  <c r="H76" i="8"/>
  <c r="H60" i="8"/>
  <c r="H44" i="8"/>
  <c r="H28" i="8"/>
  <c r="H160" i="8"/>
  <c r="H183" i="8"/>
  <c r="H167" i="8"/>
  <c r="H151" i="8"/>
  <c r="H135" i="8"/>
  <c r="H119" i="8"/>
  <c r="H103" i="8"/>
  <c r="H87" i="8"/>
  <c r="H71" i="8"/>
  <c r="H55" i="8"/>
  <c r="H39" i="8"/>
  <c r="H23" i="8"/>
  <c r="H188" i="8"/>
  <c r="H187" i="8"/>
  <c r="H174" i="8"/>
  <c r="H158" i="8"/>
  <c r="H180" i="8"/>
  <c r="H191" i="8"/>
  <c r="H189" i="8"/>
  <c r="H173" i="8"/>
  <c r="H157" i="8"/>
  <c r="H141" i="8"/>
  <c r="H125" i="8"/>
  <c r="H109" i="8"/>
  <c r="H93" i="8"/>
  <c r="H77" i="8"/>
  <c r="H61" i="8"/>
  <c r="H45" i="8"/>
  <c r="H29" i="8"/>
  <c r="H13" i="8"/>
  <c r="H172" i="8"/>
  <c r="H120" i="8"/>
  <c r="H104" i="8"/>
  <c r="H88" i="8"/>
  <c r="H72" i="8"/>
  <c r="H56" i="8"/>
  <c r="H40" i="8"/>
  <c r="H24" i="8"/>
  <c r="H148" i="8"/>
  <c r="H179" i="8"/>
  <c r="H163" i="8"/>
  <c r="H147" i="8"/>
  <c r="H131" i="8"/>
  <c r="H115" i="8"/>
  <c r="H99" i="8"/>
  <c r="H83" i="8"/>
  <c r="H67" i="8"/>
  <c r="H168" i="8"/>
  <c r="H194" i="8"/>
  <c r="H185" i="8"/>
  <c r="H169" i="8"/>
  <c r="H153" i="8"/>
  <c r="H137" i="8"/>
  <c r="H121" i="8"/>
  <c r="H105" i="8"/>
  <c r="H89" i="8"/>
  <c r="H73" i="8"/>
  <c r="H57" i="8"/>
  <c r="H41" i="8"/>
  <c r="H25" i="8"/>
  <c r="H9" i="8"/>
  <c r="H156" i="8"/>
  <c r="H116" i="8"/>
  <c r="H100" i="8"/>
  <c r="H84" i="8"/>
  <c r="H68" i="8"/>
  <c r="H52" i="8"/>
  <c r="H36" i="8"/>
  <c r="H20" i="8"/>
  <c r="H128" i="8"/>
  <c r="H175" i="8"/>
  <c r="H159" i="8"/>
  <c r="H143" i="8"/>
  <c r="H127" i="8"/>
  <c r="H111" i="8"/>
  <c r="H95" i="8"/>
  <c r="H79" i="8"/>
  <c r="H63" i="8"/>
  <c r="H47" i="8"/>
  <c r="H31" i="8"/>
  <c r="H15" i="8"/>
  <c r="H144" i="8"/>
  <c r="H152" i="8"/>
  <c r="H186" i="8"/>
  <c r="H165" i="8"/>
  <c r="H149" i="8"/>
  <c r="H133" i="8"/>
  <c r="H117" i="8"/>
  <c r="H101" i="8"/>
  <c r="H85" i="8"/>
  <c r="H69" i="8"/>
  <c r="H53" i="8"/>
  <c r="H37" i="8"/>
  <c r="H21" i="8"/>
  <c r="H192" i="8"/>
  <c r="H140" i="8"/>
  <c r="H112" i="8"/>
  <c r="H96" i="8"/>
  <c r="H80" i="8"/>
  <c r="H64" i="8"/>
  <c r="H48" i="8"/>
  <c r="H32" i="8"/>
  <c r="H16" i="8"/>
  <c r="H184" i="8"/>
  <c r="H171" i="8"/>
  <c r="H155" i="8"/>
  <c r="H139" i="8"/>
  <c r="H123" i="8"/>
  <c r="H107" i="8"/>
  <c r="H91" i="8"/>
  <c r="H75" i="8"/>
  <c r="H59" i="8"/>
  <c r="H43" i="8"/>
  <c r="H27" i="8"/>
  <c r="H11" i="8"/>
  <c r="H132" i="8"/>
  <c r="H178" i="8"/>
  <c r="H162" i="8"/>
  <c r="H51" i="8"/>
  <c r="H190" i="8"/>
  <c r="H154" i="8"/>
  <c r="H138" i="8"/>
  <c r="H122" i="8"/>
  <c r="H106" i="8"/>
  <c r="H74" i="8"/>
  <c r="H58" i="8"/>
  <c r="H42" i="8"/>
  <c r="H26" i="8"/>
  <c r="H10" i="8"/>
  <c r="H35" i="8"/>
  <c r="H182" i="8"/>
  <c r="H150" i="8"/>
  <c r="H134" i="8"/>
  <c r="H118" i="8"/>
  <c r="H102" i="8"/>
  <c r="H86" i="8"/>
  <c r="H70" i="8"/>
  <c r="H54" i="8"/>
  <c r="H38" i="8"/>
  <c r="H22" i="8"/>
  <c r="H19" i="8"/>
  <c r="H170" i="8"/>
  <c r="H146" i="8"/>
  <c r="H130" i="8"/>
  <c r="H114" i="8"/>
  <c r="H98" i="8"/>
  <c r="H82" i="8"/>
  <c r="H66" i="8"/>
  <c r="H50" i="8"/>
  <c r="H34" i="8"/>
  <c r="H18" i="8"/>
  <c r="H14" i="8"/>
  <c r="H164" i="8"/>
  <c r="H166" i="8"/>
  <c r="H142" i="8"/>
  <c r="H126" i="8"/>
  <c r="H110" i="8"/>
  <c r="H94" i="8"/>
  <c r="H78" i="8"/>
  <c r="H62" i="8"/>
  <c r="H46" i="8"/>
  <c r="H30" i="8"/>
  <c r="E75" i="7"/>
  <c r="D75" i="7"/>
  <c r="F5" i="7"/>
  <c r="F6" i="7"/>
  <c r="F7" i="7"/>
  <c r="F4" i="7"/>
  <c r="F3" i="7"/>
  <c r="I4" i="4"/>
  <c r="I3" i="4"/>
  <c r="G109" i="4"/>
  <c r="H109" i="4"/>
  <c r="AI4" i="3"/>
  <c r="AI5" i="3"/>
  <c r="AI6" i="3"/>
  <c r="AI7" i="3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247" i="3"/>
  <c r="AI248" i="3"/>
  <c r="AI249" i="3"/>
  <c r="AI317" i="3"/>
  <c r="AI318" i="3"/>
  <c r="AI319" i="3"/>
  <c r="AI3" i="3"/>
  <c r="AB73" i="2"/>
  <c r="AC73" i="2"/>
  <c r="AE73" i="2"/>
  <c r="AF73" i="2"/>
  <c r="AG39" i="2"/>
  <c r="AG38" i="2"/>
  <c r="AG37" i="2"/>
  <c r="AG36" i="2"/>
  <c r="AG35" i="2"/>
  <c r="AG34" i="2"/>
  <c r="AG33" i="2"/>
  <c r="AG32" i="2"/>
  <c r="AG31" i="2"/>
  <c r="AG30" i="2"/>
  <c r="AG29" i="2"/>
  <c r="AG28" i="2"/>
  <c r="AG27" i="2"/>
  <c r="AG26" i="2"/>
  <c r="AG25" i="2"/>
  <c r="AG24" i="2"/>
  <c r="AG23" i="2"/>
  <c r="AG22" i="2"/>
  <c r="AG21" i="2"/>
  <c r="AG20" i="2"/>
  <c r="AG19" i="2"/>
  <c r="AG18" i="2"/>
  <c r="AG17" i="2"/>
  <c r="AG16" i="2"/>
  <c r="AG13" i="2"/>
  <c r="AG4" i="2"/>
  <c r="AG5" i="2"/>
  <c r="AG6" i="2"/>
  <c r="AG7" i="2"/>
  <c r="AG8" i="2"/>
  <c r="AG9" i="2"/>
  <c r="AG10" i="2"/>
  <c r="AG11" i="2"/>
  <c r="AG12" i="2"/>
  <c r="AG3" i="2"/>
  <c r="I109" i="4" l="1"/>
  <c r="N5" i="13"/>
  <c r="H7" i="13"/>
  <c r="H5" i="13"/>
  <c r="H8" i="13"/>
  <c r="H8" i="8"/>
  <c r="H5" i="11"/>
  <c r="H8" i="11"/>
  <c r="H7" i="11"/>
  <c r="H8" i="9"/>
  <c r="H7" i="9"/>
  <c r="AI1128" i="3"/>
  <c r="H90" i="8"/>
  <c r="H5" i="9"/>
  <c r="H181" i="8"/>
  <c r="AG73" i="2"/>
  <c r="F75" i="7"/>
  <c r="F3" i="4"/>
  <c r="F4" i="4"/>
  <c r="H6" i="9" l="1"/>
  <c r="H6" i="13"/>
  <c r="H6" i="11"/>
  <c r="H5" i="8"/>
  <c r="F1860" i="5"/>
  <c r="H1860" i="5"/>
  <c r="I1860" i="5"/>
  <c r="K1860" i="5"/>
  <c r="L1860" i="5"/>
  <c r="N1860" i="5"/>
  <c r="O1860" i="5"/>
  <c r="E1860" i="5"/>
  <c r="S301" i="5"/>
  <c r="S300" i="5"/>
  <c r="S299" i="5"/>
  <c r="S298" i="5"/>
  <c r="S297" i="5"/>
  <c r="S296" i="5"/>
  <c r="S295" i="5"/>
  <c r="S294" i="5"/>
  <c r="S293" i="5"/>
  <c r="S292" i="5"/>
  <c r="S291" i="5"/>
  <c r="S290" i="5"/>
  <c r="S289" i="5"/>
  <c r="S288" i="5"/>
  <c r="S287" i="5"/>
  <c r="S286" i="5"/>
  <c r="S285" i="5"/>
  <c r="S284" i="5"/>
  <c r="S283" i="5"/>
  <c r="S282" i="5"/>
  <c r="S281" i="5"/>
  <c r="S280" i="5"/>
  <c r="S279" i="5"/>
  <c r="S278" i="5"/>
  <c r="S277" i="5"/>
  <c r="S276" i="5"/>
  <c r="S275" i="5"/>
  <c r="S274" i="5"/>
  <c r="S273" i="5"/>
  <c r="S272" i="5"/>
  <c r="S271" i="5"/>
  <c r="S270" i="5"/>
  <c r="S269" i="5"/>
  <c r="S268" i="5"/>
  <c r="S267" i="5"/>
  <c r="S266" i="5"/>
  <c r="S265" i="5"/>
  <c r="S264" i="5"/>
  <c r="S263" i="5"/>
  <c r="S262" i="5"/>
  <c r="S261" i="5"/>
  <c r="S260" i="5"/>
  <c r="S259" i="5"/>
  <c r="S258" i="5"/>
  <c r="S257" i="5"/>
  <c r="S256" i="5"/>
  <c r="S255" i="5"/>
  <c r="S254" i="5"/>
  <c r="S253" i="5"/>
  <c r="S252" i="5"/>
  <c r="S251" i="5"/>
  <c r="S250" i="5"/>
  <c r="S249" i="5"/>
  <c r="S248" i="5"/>
  <c r="S247" i="5"/>
  <c r="S246" i="5"/>
  <c r="S245" i="5"/>
  <c r="S244" i="5"/>
  <c r="S243" i="5"/>
  <c r="S242" i="5"/>
  <c r="S241" i="5"/>
  <c r="S240" i="5"/>
  <c r="S239" i="5"/>
  <c r="S238" i="5"/>
  <c r="S237" i="5"/>
  <c r="S236" i="5"/>
  <c r="S235" i="5"/>
  <c r="S234" i="5"/>
  <c r="S233" i="5"/>
  <c r="S232" i="5"/>
  <c r="S231" i="5"/>
  <c r="S230" i="5"/>
  <c r="S229" i="5"/>
  <c r="S228" i="5"/>
  <c r="S227" i="5"/>
  <c r="S226" i="5"/>
  <c r="S225" i="5"/>
  <c r="S224" i="5"/>
  <c r="S223" i="5"/>
  <c r="S222" i="5"/>
  <c r="S221" i="5"/>
  <c r="S220" i="5"/>
  <c r="S219" i="5"/>
  <c r="S218" i="5"/>
  <c r="S217" i="5"/>
  <c r="S216" i="5"/>
  <c r="S215" i="5"/>
  <c r="S214" i="5"/>
  <c r="S213" i="5"/>
  <c r="S212" i="5"/>
  <c r="S211" i="5"/>
  <c r="S210" i="5"/>
  <c r="S209" i="5"/>
  <c r="S208" i="5"/>
  <c r="S207" i="5"/>
  <c r="S206" i="5"/>
  <c r="S205" i="5"/>
  <c r="S204" i="5"/>
  <c r="S203" i="5"/>
  <c r="S202" i="5"/>
  <c r="S201" i="5"/>
  <c r="S200" i="5"/>
  <c r="S199" i="5"/>
  <c r="S198" i="5"/>
  <c r="S197" i="5"/>
  <c r="S196" i="5"/>
  <c r="S195" i="5"/>
  <c r="S194" i="5"/>
  <c r="S193" i="5"/>
  <c r="S192" i="5"/>
  <c r="S191" i="5"/>
  <c r="S190" i="5"/>
  <c r="S189" i="5"/>
  <c r="S188" i="5"/>
  <c r="S187" i="5"/>
  <c r="S186" i="5"/>
  <c r="S185" i="5"/>
  <c r="S184" i="5"/>
  <c r="S183" i="5"/>
  <c r="S182" i="5"/>
  <c r="S181" i="5"/>
  <c r="S180" i="5"/>
  <c r="S179" i="5"/>
  <c r="S178" i="5"/>
  <c r="S177" i="5"/>
  <c r="S176" i="5"/>
  <c r="S175" i="5"/>
  <c r="S174" i="5"/>
  <c r="S173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6" i="5"/>
  <c r="S45" i="5"/>
  <c r="S44" i="5"/>
  <c r="S43" i="5"/>
  <c r="S42" i="5"/>
  <c r="S41" i="5"/>
  <c r="S40" i="5"/>
  <c r="S38" i="5"/>
  <c r="S37" i="5"/>
  <c r="S36" i="5"/>
  <c r="S35" i="5"/>
  <c r="S33" i="5"/>
  <c r="S32" i="5"/>
  <c r="S31" i="5"/>
  <c r="S28" i="5"/>
  <c r="S27" i="5"/>
  <c r="S26" i="5"/>
  <c r="S25" i="5"/>
  <c r="S23" i="5"/>
  <c r="S22" i="5"/>
  <c r="S21" i="5"/>
  <c r="S20" i="5"/>
  <c r="S19" i="5"/>
  <c r="S18" i="5"/>
  <c r="S17" i="5"/>
  <c r="S16" i="5"/>
  <c r="S15" i="5"/>
  <c r="S13" i="5"/>
  <c r="S12" i="5"/>
  <c r="S11" i="5"/>
  <c r="S10" i="5"/>
  <c r="S9" i="5"/>
  <c r="S6" i="5"/>
  <c r="S5" i="5"/>
  <c r="P301" i="5"/>
  <c r="P300" i="5"/>
  <c r="P299" i="5"/>
  <c r="P298" i="5"/>
  <c r="P297" i="5"/>
  <c r="P296" i="5"/>
  <c r="P295" i="5"/>
  <c r="P294" i="5"/>
  <c r="P293" i="5"/>
  <c r="P292" i="5"/>
  <c r="P291" i="5"/>
  <c r="P290" i="5"/>
  <c r="P289" i="5"/>
  <c r="P288" i="5"/>
  <c r="P287" i="5"/>
  <c r="P286" i="5"/>
  <c r="P285" i="5"/>
  <c r="P284" i="5"/>
  <c r="P283" i="5"/>
  <c r="P282" i="5"/>
  <c r="P281" i="5"/>
  <c r="P280" i="5"/>
  <c r="P279" i="5"/>
  <c r="P278" i="5"/>
  <c r="P277" i="5"/>
  <c r="P276" i="5"/>
  <c r="P275" i="5"/>
  <c r="P274" i="5"/>
  <c r="P273" i="5"/>
  <c r="P272" i="5"/>
  <c r="P271" i="5"/>
  <c r="P270" i="5"/>
  <c r="P269" i="5"/>
  <c r="P268" i="5"/>
  <c r="P267" i="5"/>
  <c r="P266" i="5"/>
  <c r="P265" i="5"/>
  <c r="P264" i="5"/>
  <c r="P263" i="5"/>
  <c r="P262" i="5"/>
  <c r="P261" i="5"/>
  <c r="P260" i="5"/>
  <c r="P259" i="5"/>
  <c r="P258" i="5"/>
  <c r="P257" i="5"/>
  <c r="P256" i="5"/>
  <c r="P255" i="5"/>
  <c r="P254" i="5"/>
  <c r="P253" i="5"/>
  <c r="P252" i="5"/>
  <c r="P251" i="5"/>
  <c r="P250" i="5"/>
  <c r="P249" i="5"/>
  <c r="P248" i="5"/>
  <c r="P247" i="5"/>
  <c r="P246" i="5"/>
  <c r="P245" i="5"/>
  <c r="P244" i="5"/>
  <c r="P243" i="5"/>
  <c r="P242" i="5"/>
  <c r="P241" i="5"/>
  <c r="P240" i="5"/>
  <c r="P239" i="5"/>
  <c r="P238" i="5"/>
  <c r="P237" i="5"/>
  <c r="P236" i="5"/>
  <c r="P235" i="5"/>
  <c r="P234" i="5"/>
  <c r="P233" i="5"/>
  <c r="P232" i="5"/>
  <c r="P231" i="5"/>
  <c r="P230" i="5"/>
  <c r="P229" i="5"/>
  <c r="P228" i="5"/>
  <c r="P227" i="5"/>
  <c r="P226" i="5"/>
  <c r="P225" i="5"/>
  <c r="P224" i="5"/>
  <c r="P223" i="5"/>
  <c r="P222" i="5"/>
  <c r="P221" i="5"/>
  <c r="P220" i="5"/>
  <c r="P219" i="5"/>
  <c r="P218" i="5"/>
  <c r="P217" i="5"/>
  <c r="P216" i="5"/>
  <c r="P215" i="5"/>
  <c r="P214" i="5"/>
  <c r="P213" i="5"/>
  <c r="P212" i="5"/>
  <c r="P211" i="5"/>
  <c r="P210" i="5"/>
  <c r="P209" i="5"/>
  <c r="P208" i="5"/>
  <c r="P207" i="5"/>
  <c r="P206" i="5"/>
  <c r="P205" i="5"/>
  <c r="P204" i="5"/>
  <c r="P203" i="5"/>
  <c r="P202" i="5"/>
  <c r="P201" i="5"/>
  <c r="P200" i="5"/>
  <c r="P199" i="5"/>
  <c r="P198" i="5"/>
  <c r="P197" i="5"/>
  <c r="P196" i="5"/>
  <c r="P195" i="5"/>
  <c r="P194" i="5"/>
  <c r="P193" i="5"/>
  <c r="P192" i="5"/>
  <c r="P191" i="5"/>
  <c r="P190" i="5"/>
  <c r="P189" i="5"/>
  <c r="P188" i="5"/>
  <c r="P187" i="5"/>
  <c r="P186" i="5"/>
  <c r="P185" i="5"/>
  <c r="P184" i="5"/>
  <c r="P183" i="5"/>
  <c r="P182" i="5"/>
  <c r="P181" i="5"/>
  <c r="P180" i="5"/>
  <c r="P179" i="5"/>
  <c r="P178" i="5"/>
  <c r="P177" i="5"/>
  <c r="P176" i="5"/>
  <c r="P175" i="5"/>
  <c r="P174" i="5"/>
  <c r="P173" i="5"/>
  <c r="P172" i="5"/>
  <c r="P171" i="5"/>
  <c r="P170" i="5"/>
  <c r="P169" i="5"/>
  <c r="P168" i="5"/>
  <c r="P167" i="5"/>
  <c r="P166" i="5"/>
  <c r="P165" i="5"/>
  <c r="P164" i="5"/>
  <c r="P163" i="5"/>
  <c r="P162" i="5"/>
  <c r="P161" i="5"/>
  <c r="P160" i="5"/>
  <c r="P159" i="5"/>
  <c r="P158" i="5"/>
  <c r="P157" i="5"/>
  <c r="P156" i="5"/>
  <c r="P155" i="5"/>
  <c r="P154" i="5"/>
  <c r="P153" i="5"/>
  <c r="P152" i="5"/>
  <c r="P15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8" i="5"/>
  <c r="P37" i="5"/>
  <c r="P36" i="5"/>
  <c r="P35" i="5"/>
  <c r="P33" i="5"/>
  <c r="P32" i="5"/>
  <c r="P31" i="5"/>
  <c r="P28" i="5"/>
  <c r="P27" i="5"/>
  <c r="P26" i="5"/>
  <c r="P25" i="5"/>
  <c r="P23" i="5"/>
  <c r="P22" i="5"/>
  <c r="P21" i="5"/>
  <c r="P20" i="5"/>
  <c r="P19" i="5"/>
  <c r="P18" i="5"/>
  <c r="P17" i="5"/>
  <c r="P16" i="5"/>
  <c r="P15" i="5"/>
  <c r="P13" i="5"/>
  <c r="P12" i="5"/>
  <c r="P11" i="5"/>
  <c r="P10" i="5"/>
  <c r="P9" i="5"/>
  <c r="P6" i="5"/>
  <c r="P5" i="5"/>
  <c r="M301" i="5"/>
  <c r="M300" i="5"/>
  <c r="M299" i="5"/>
  <c r="M298" i="5"/>
  <c r="M297" i="5"/>
  <c r="M296" i="5"/>
  <c r="M295" i="5"/>
  <c r="M294" i="5"/>
  <c r="M293" i="5"/>
  <c r="M292" i="5"/>
  <c r="M291" i="5"/>
  <c r="M290" i="5"/>
  <c r="M289" i="5"/>
  <c r="M288" i="5"/>
  <c r="M287" i="5"/>
  <c r="M286" i="5"/>
  <c r="M285" i="5"/>
  <c r="M284" i="5"/>
  <c r="M283" i="5"/>
  <c r="M282" i="5"/>
  <c r="M281" i="5"/>
  <c r="M280" i="5"/>
  <c r="M279" i="5"/>
  <c r="M278" i="5"/>
  <c r="M277" i="5"/>
  <c r="M276" i="5"/>
  <c r="M275" i="5"/>
  <c r="M274" i="5"/>
  <c r="M273" i="5"/>
  <c r="M272" i="5"/>
  <c r="M271" i="5"/>
  <c r="M270" i="5"/>
  <c r="M269" i="5"/>
  <c r="M268" i="5"/>
  <c r="M267" i="5"/>
  <c r="M266" i="5"/>
  <c r="M265" i="5"/>
  <c r="M264" i="5"/>
  <c r="M263" i="5"/>
  <c r="M262" i="5"/>
  <c r="M261" i="5"/>
  <c r="M260" i="5"/>
  <c r="M259" i="5"/>
  <c r="M258" i="5"/>
  <c r="M257" i="5"/>
  <c r="M256" i="5"/>
  <c r="M255" i="5"/>
  <c r="M254" i="5"/>
  <c r="M253" i="5"/>
  <c r="M252" i="5"/>
  <c r="M251" i="5"/>
  <c r="M250" i="5"/>
  <c r="M249" i="5"/>
  <c r="M248" i="5"/>
  <c r="M247" i="5"/>
  <c r="M246" i="5"/>
  <c r="M245" i="5"/>
  <c r="M244" i="5"/>
  <c r="M243" i="5"/>
  <c r="M242" i="5"/>
  <c r="M241" i="5"/>
  <c r="M240" i="5"/>
  <c r="M239" i="5"/>
  <c r="M238" i="5"/>
  <c r="M237" i="5"/>
  <c r="M236" i="5"/>
  <c r="M235" i="5"/>
  <c r="M234" i="5"/>
  <c r="M233" i="5"/>
  <c r="M232" i="5"/>
  <c r="M231" i="5"/>
  <c r="M230" i="5"/>
  <c r="M229" i="5"/>
  <c r="M228" i="5"/>
  <c r="M227" i="5"/>
  <c r="M226" i="5"/>
  <c r="M225" i="5"/>
  <c r="M224" i="5"/>
  <c r="M223" i="5"/>
  <c r="M222" i="5"/>
  <c r="M221" i="5"/>
  <c r="M220" i="5"/>
  <c r="M219" i="5"/>
  <c r="M218" i="5"/>
  <c r="M217" i="5"/>
  <c r="M216" i="5"/>
  <c r="M215" i="5"/>
  <c r="M214" i="5"/>
  <c r="M213" i="5"/>
  <c r="M212" i="5"/>
  <c r="M211" i="5"/>
  <c r="M210" i="5"/>
  <c r="M209" i="5"/>
  <c r="M208" i="5"/>
  <c r="M207" i="5"/>
  <c r="M206" i="5"/>
  <c r="M205" i="5"/>
  <c r="M204" i="5"/>
  <c r="M203" i="5"/>
  <c r="M202" i="5"/>
  <c r="M201" i="5"/>
  <c r="M200" i="5"/>
  <c r="M199" i="5"/>
  <c r="M198" i="5"/>
  <c r="M197" i="5"/>
  <c r="M196" i="5"/>
  <c r="M195" i="5"/>
  <c r="M194" i="5"/>
  <c r="M193" i="5"/>
  <c r="M192" i="5"/>
  <c r="M191" i="5"/>
  <c r="M190" i="5"/>
  <c r="M189" i="5"/>
  <c r="M188" i="5"/>
  <c r="M187" i="5"/>
  <c r="M186" i="5"/>
  <c r="M185" i="5"/>
  <c r="M184" i="5"/>
  <c r="M183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70" i="5"/>
  <c r="M169" i="5"/>
  <c r="M168" i="5"/>
  <c r="M167" i="5"/>
  <c r="M166" i="5"/>
  <c r="M165" i="5"/>
  <c r="M164" i="5"/>
  <c r="M163" i="5"/>
  <c r="M162" i="5"/>
  <c r="M161" i="5"/>
  <c r="M160" i="5"/>
  <c r="M159" i="5"/>
  <c r="M158" i="5"/>
  <c r="M157" i="5"/>
  <c r="M156" i="5"/>
  <c r="M155" i="5"/>
  <c r="M154" i="5"/>
  <c r="M153" i="5"/>
  <c r="M152" i="5"/>
  <c r="M151" i="5"/>
  <c r="M150" i="5"/>
  <c r="M149" i="5"/>
  <c r="M148" i="5"/>
  <c r="M147" i="5"/>
  <c r="M146" i="5"/>
  <c r="M145" i="5"/>
  <c r="M144" i="5"/>
  <c r="M143" i="5"/>
  <c r="M142" i="5"/>
  <c r="M141" i="5"/>
  <c r="M140" i="5"/>
  <c r="M139" i="5"/>
  <c r="M138" i="5"/>
  <c r="M137" i="5"/>
  <c r="M136" i="5"/>
  <c r="M135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8" i="5"/>
  <c r="M37" i="5"/>
  <c r="M36" i="5"/>
  <c r="M35" i="5"/>
  <c r="M33" i="5"/>
  <c r="M32" i="5"/>
  <c r="M31" i="5"/>
  <c r="M28" i="5"/>
  <c r="M27" i="5"/>
  <c r="M26" i="5"/>
  <c r="M25" i="5"/>
  <c r="M23" i="5"/>
  <c r="M22" i="5"/>
  <c r="M21" i="5"/>
  <c r="M20" i="5"/>
  <c r="M19" i="5"/>
  <c r="M18" i="5"/>
  <c r="M17" i="5"/>
  <c r="M16" i="5"/>
  <c r="M15" i="5"/>
  <c r="M13" i="5"/>
  <c r="M12" i="5"/>
  <c r="M11" i="5"/>
  <c r="M10" i="5"/>
  <c r="M9" i="5"/>
  <c r="M6" i="5"/>
  <c r="M5" i="5"/>
  <c r="J301" i="5"/>
  <c r="J300" i="5"/>
  <c r="J299" i="5"/>
  <c r="J298" i="5"/>
  <c r="J297" i="5"/>
  <c r="J296" i="5"/>
  <c r="J295" i="5"/>
  <c r="J294" i="5"/>
  <c r="J293" i="5"/>
  <c r="J292" i="5"/>
  <c r="J291" i="5"/>
  <c r="J290" i="5"/>
  <c r="J289" i="5"/>
  <c r="J288" i="5"/>
  <c r="J287" i="5"/>
  <c r="J286" i="5"/>
  <c r="J285" i="5"/>
  <c r="J284" i="5"/>
  <c r="J283" i="5"/>
  <c r="J282" i="5"/>
  <c r="J281" i="5"/>
  <c r="J280" i="5"/>
  <c r="J279" i="5"/>
  <c r="J278" i="5"/>
  <c r="J277" i="5"/>
  <c r="J276" i="5"/>
  <c r="J275" i="5"/>
  <c r="J274" i="5"/>
  <c r="J273" i="5"/>
  <c r="J272" i="5"/>
  <c r="J271" i="5"/>
  <c r="J270" i="5"/>
  <c r="J269" i="5"/>
  <c r="J268" i="5"/>
  <c r="J267" i="5"/>
  <c r="J266" i="5"/>
  <c r="J265" i="5"/>
  <c r="J264" i="5"/>
  <c r="J263" i="5"/>
  <c r="J262" i="5"/>
  <c r="J261" i="5"/>
  <c r="J260" i="5"/>
  <c r="J259" i="5"/>
  <c r="J258" i="5"/>
  <c r="J257" i="5"/>
  <c r="J256" i="5"/>
  <c r="J255" i="5"/>
  <c r="J254" i="5"/>
  <c r="J253" i="5"/>
  <c r="J252" i="5"/>
  <c r="J251" i="5"/>
  <c r="J250" i="5"/>
  <c r="J249" i="5"/>
  <c r="J248" i="5"/>
  <c r="J247" i="5"/>
  <c r="J246" i="5"/>
  <c r="J245" i="5"/>
  <c r="J244" i="5"/>
  <c r="J243" i="5"/>
  <c r="J242" i="5"/>
  <c r="J241" i="5"/>
  <c r="J240" i="5"/>
  <c r="J239" i="5"/>
  <c r="J238" i="5"/>
  <c r="J237" i="5"/>
  <c r="J236" i="5"/>
  <c r="J235" i="5"/>
  <c r="J234" i="5"/>
  <c r="J233" i="5"/>
  <c r="J232" i="5"/>
  <c r="J231" i="5"/>
  <c r="J230" i="5"/>
  <c r="J229" i="5"/>
  <c r="J228" i="5"/>
  <c r="J227" i="5"/>
  <c r="J226" i="5"/>
  <c r="J225" i="5"/>
  <c r="J224" i="5"/>
  <c r="J223" i="5"/>
  <c r="J222" i="5"/>
  <c r="J221" i="5"/>
  <c r="J220" i="5"/>
  <c r="J219" i="5"/>
  <c r="J218" i="5"/>
  <c r="J217" i="5"/>
  <c r="J216" i="5"/>
  <c r="J215" i="5"/>
  <c r="J214" i="5"/>
  <c r="J213" i="5"/>
  <c r="J212" i="5"/>
  <c r="J211" i="5"/>
  <c r="J210" i="5"/>
  <c r="J209" i="5"/>
  <c r="J208" i="5"/>
  <c r="J207" i="5"/>
  <c r="J206" i="5"/>
  <c r="J205" i="5"/>
  <c r="J204" i="5"/>
  <c r="J203" i="5"/>
  <c r="J202" i="5"/>
  <c r="J201" i="5"/>
  <c r="J200" i="5"/>
  <c r="J199" i="5"/>
  <c r="J198" i="5"/>
  <c r="J197" i="5"/>
  <c r="J196" i="5"/>
  <c r="J195" i="5"/>
  <c r="J194" i="5"/>
  <c r="J193" i="5"/>
  <c r="J192" i="5"/>
  <c r="J191" i="5"/>
  <c r="J190" i="5"/>
  <c r="J189" i="5"/>
  <c r="J188" i="5"/>
  <c r="J187" i="5"/>
  <c r="J186" i="5"/>
  <c r="J185" i="5"/>
  <c r="J184" i="5"/>
  <c r="J183" i="5"/>
  <c r="J182" i="5"/>
  <c r="J181" i="5"/>
  <c r="J180" i="5"/>
  <c r="J179" i="5"/>
  <c r="J178" i="5"/>
  <c r="J177" i="5"/>
  <c r="J176" i="5"/>
  <c r="J175" i="5"/>
  <c r="J174" i="5"/>
  <c r="J173" i="5"/>
  <c r="J172" i="5"/>
  <c r="J171" i="5"/>
  <c r="J170" i="5"/>
  <c r="J169" i="5"/>
  <c r="J168" i="5"/>
  <c r="J167" i="5"/>
  <c r="J166" i="5"/>
  <c r="J165" i="5"/>
  <c r="J164" i="5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139" i="5"/>
  <c r="J138" i="5"/>
  <c r="J137" i="5"/>
  <c r="J136" i="5"/>
  <c r="J135" i="5"/>
  <c r="J134" i="5"/>
  <c r="J133" i="5"/>
  <c r="J132" i="5"/>
  <c r="J131" i="5"/>
  <c r="J130" i="5"/>
  <c r="J129" i="5"/>
  <c r="J128" i="5"/>
  <c r="J127" i="5"/>
  <c r="J126" i="5"/>
  <c r="J125" i="5"/>
  <c r="J124" i="5"/>
  <c r="J123" i="5"/>
  <c r="J122" i="5"/>
  <c r="J121" i="5"/>
  <c r="J120" i="5"/>
  <c r="J119" i="5"/>
  <c r="J118" i="5"/>
  <c r="J117" i="5"/>
  <c r="J116" i="5"/>
  <c r="J115" i="5"/>
  <c r="J114" i="5"/>
  <c r="J113" i="5"/>
  <c r="J112" i="5"/>
  <c r="J111" i="5"/>
  <c r="J110" i="5"/>
  <c r="J109" i="5"/>
  <c r="J108" i="5"/>
  <c r="J107" i="5"/>
  <c r="J106" i="5"/>
  <c r="J105" i="5"/>
  <c r="J104" i="5"/>
  <c r="J103" i="5"/>
  <c r="J102" i="5"/>
  <c r="J101" i="5"/>
  <c r="J100" i="5"/>
  <c r="J99" i="5"/>
  <c r="J98" i="5"/>
  <c r="J97" i="5"/>
  <c r="J96" i="5"/>
  <c r="J95" i="5"/>
  <c r="J94" i="5"/>
  <c r="J93" i="5"/>
  <c r="J92" i="5"/>
  <c r="J91" i="5"/>
  <c r="J90" i="5"/>
  <c r="J89" i="5"/>
  <c r="J88" i="5"/>
  <c r="J87" i="5"/>
  <c r="J86" i="5"/>
  <c r="J85" i="5"/>
  <c r="J84" i="5"/>
  <c r="J83" i="5"/>
  <c r="J82" i="5"/>
  <c r="J81" i="5"/>
  <c r="J80" i="5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55" i="5"/>
  <c r="J54" i="5"/>
  <c r="J53" i="5"/>
  <c r="J52" i="5"/>
  <c r="J51" i="5"/>
  <c r="J50" i="5"/>
  <c r="J49" i="5"/>
  <c r="J48" i="5"/>
  <c r="J47" i="5"/>
  <c r="J46" i="5"/>
  <c r="J45" i="5"/>
  <c r="J44" i="5"/>
  <c r="J43" i="5"/>
  <c r="J42" i="5"/>
  <c r="J41" i="5"/>
  <c r="J40" i="5"/>
  <c r="J38" i="5"/>
  <c r="J37" i="5"/>
  <c r="J36" i="5"/>
  <c r="J35" i="5"/>
  <c r="J33" i="5"/>
  <c r="J32" i="5"/>
  <c r="J31" i="5"/>
  <c r="J28" i="5"/>
  <c r="J27" i="5"/>
  <c r="J26" i="5"/>
  <c r="J25" i="5"/>
  <c r="J23" i="5"/>
  <c r="J22" i="5"/>
  <c r="J21" i="5"/>
  <c r="J20" i="5"/>
  <c r="J19" i="5"/>
  <c r="J18" i="5"/>
  <c r="J17" i="5"/>
  <c r="J16" i="5"/>
  <c r="J15" i="5"/>
  <c r="J13" i="5"/>
  <c r="J12" i="5"/>
  <c r="J11" i="5"/>
  <c r="J10" i="5"/>
  <c r="J9" i="5"/>
  <c r="J6" i="5"/>
  <c r="J5" i="5"/>
  <c r="G5" i="5"/>
  <c r="G6" i="5"/>
  <c r="G9" i="5"/>
  <c r="G10" i="5"/>
  <c r="G11" i="5"/>
  <c r="G12" i="5"/>
  <c r="G13" i="5"/>
  <c r="G15" i="5"/>
  <c r="G16" i="5"/>
  <c r="G17" i="5"/>
  <c r="G18" i="5"/>
  <c r="G19" i="5"/>
  <c r="G20" i="5"/>
  <c r="G21" i="5"/>
  <c r="G22" i="5"/>
  <c r="G23" i="5"/>
  <c r="G25" i="5"/>
  <c r="G26" i="5"/>
  <c r="G27" i="5"/>
  <c r="G28" i="5"/>
  <c r="G31" i="5"/>
  <c r="G32" i="5"/>
  <c r="G33" i="5"/>
  <c r="G35" i="5"/>
  <c r="G36" i="5"/>
  <c r="G37" i="5"/>
  <c r="G38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E109" i="4"/>
  <c r="F109" i="4"/>
  <c r="D109" i="4"/>
  <c r="F1128" i="3"/>
  <c r="G1128" i="3"/>
  <c r="I1128" i="3"/>
  <c r="J1128" i="3"/>
  <c r="L1128" i="3"/>
  <c r="M1128" i="3"/>
  <c r="O1128" i="3"/>
  <c r="P1128" i="3"/>
  <c r="R1128" i="3"/>
  <c r="S1128" i="3"/>
  <c r="U1128" i="3"/>
  <c r="AA1128" i="3"/>
  <c r="AB1128" i="3"/>
  <c r="AD1128" i="3"/>
  <c r="AE1128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247" i="3"/>
  <c r="AF248" i="3"/>
  <c r="AF249" i="3"/>
  <c r="AF317" i="3"/>
  <c r="AF318" i="3"/>
  <c r="AF319" i="3"/>
  <c r="AC4" i="3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AC97" i="3"/>
  <c r="AC98" i="3"/>
  <c r="AC99" i="3"/>
  <c r="AC100" i="3"/>
  <c r="AC101" i="3"/>
  <c r="AC102" i="3"/>
  <c r="AC103" i="3"/>
  <c r="AC104" i="3"/>
  <c r="AC105" i="3"/>
  <c r="AC106" i="3"/>
  <c r="AC107" i="3"/>
  <c r="AC108" i="3"/>
  <c r="AC109" i="3"/>
  <c r="AC110" i="3"/>
  <c r="AC111" i="3"/>
  <c r="AC112" i="3"/>
  <c r="AC113" i="3"/>
  <c r="AC114" i="3"/>
  <c r="AC115" i="3"/>
  <c r="AC116" i="3"/>
  <c r="AC117" i="3"/>
  <c r="AC118" i="3"/>
  <c r="AC119" i="3"/>
  <c r="AC120" i="3"/>
  <c r="AC121" i="3"/>
  <c r="AC122" i="3"/>
  <c r="AC123" i="3"/>
  <c r="AC247" i="3"/>
  <c r="AC248" i="3"/>
  <c r="AC249" i="3"/>
  <c r="AC317" i="3"/>
  <c r="AC318" i="3"/>
  <c r="AC319" i="3"/>
  <c r="AF3" i="3"/>
  <c r="AC3" i="3"/>
  <c r="Z318" i="3"/>
  <c r="Z119" i="3"/>
  <c r="Z101" i="3"/>
  <c r="Z93" i="3"/>
  <c r="Z76" i="3"/>
  <c r="Z75" i="3"/>
  <c r="W71" i="3"/>
  <c r="W70" i="3"/>
  <c r="W69" i="3"/>
  <c r="W68" i="3"/>
  <c r="W67" i="3"/>
  <c r="W66" i="3"/>
  <c r="W65" i="3"/>
  <c r="W64" i="3"/>
  <c r="W63" i="3"/>
  <c r="W62" i="3"/>
  <c r="W61" i="3"/>
  <c r="W60" i="3"/>
  <c r="W59" i="3"/>
  <c r="W58" i="3"/>
  <c r="W57" i="3"/>
  <c r="W56" i="3"/>
  <c r="W55" i="3"/>
  <c r="W54" i="3"/>
  <c r="W53" i="3"/>
  <c r="W52" i="3"/>
  <c r="W51" i="3"/>
  <c r="W50" i="3"/>
  <c r="W49" i="3"/>
  <c r="W48" i="3"/>
  <c r="W47" i="3"/>
  <c r="W46" i="3"/>
  <c r="W45" i="3"/>
  <c r="W44" i="3"/>
  <c r="W43" i="3"/>
  <c r="W42" i="3"/>
  <c r="W41" i="3"/>
  <c r="W40" i="3"/>
  <c r="W39" i="3"/>
  <c r="W38" i="3"/>
  <c r="W37" i="3"/>
  <c r="W36" i="3"/>
  <c r="W35" i="3"/>
  <c r="W34" i="3"/>
  <c r="W33" i="3"/>
  <c r="W32" i="3"/>
  <c r="W31" i="3"/>
  <c r="W30" i="3"/>
  <c r="W29" i="3"/>
  <c r="W28" i="3"/>
  <c r="W27" i="3"/>
  <c r="W26" i="3"/>
  <c r="W25" i="3"/>
  <c r="W24" i="3"/>
  <c r="W23" i="3"/>
  <c r="W22" i="3"/>
  <c r="W21" i="3"/>
  <c r="W20" i="3"/>
  <c r="W19" i="3"/>
  <c r="W17" i="3"/>
  <c r="W16" i="3"/>
  <c r="W15" i="3"/>
  <c r="W14" i="3"/>
  <c r="W13" i="3"/>
  <c r="W12" i="3"/>
  <c r="W11" i="3"/>
  <c r="W10" i="3"/>
  <c r="W9" i="3"/>
  <c r="W8" i="3"/>
  <c r="W7" i="3"/>
  <c r="W6" i="3"/>
  <c r="W5" i="3"/>
  <c r="W4" i="3"/>
  <c r="W3" i="3"/>
  <c r="T3" i="3"/>
  <c r="T10" i="3"/>
  <c r="T9" i="3"/>
  <c r="T8" i="3"/>
  <c r="T7" i="3"/>
  <c r="T6" i="3"/>
  <c r="T5" i="3"/>
  <c r="T4" i="3"/>
  <c r="Q3" i="3"/>
  <c r="Q10" i="3"/>
  <c r="Q9" i="3"/>
  <c r="Q8" i="3"/>
  <c r="Q7" i="3"/>
  <c r="Q6" i="3"/>
  <c r="Q5" i="3"/>
  <c r="Q4" i="3"/>
  <c r="D73" i="2"/>
  <c r="E73" i="2"/>
  <c r="G73" i="2"/>
  <c r="H73" i="2"/>
  <c r="J73" i="2"/>
  <c r="K73" i="2"/>
  <c r="M73" i="2"/>
  <c r="N73" i="2"/>
  <c r="P73" i="2"/>
  <c r="Q73" i="2"/>
  <c r="Y73" i="2"/>
  <c r="Z73" i="2"/>
  <c r="AD38" i="2"/>
  <c r="AD37" i="2"/>
  <c r="AD36" i="2"/>
  <c r="AD35" i="2"/>
  <c r="AD34" i="2"/>
  <c r="AD33" i="2"/>
  <c r="AD32" i="2"/>
  <c r="AD31" i="2"/>
  <c r="AD30" i="2"/>
  <c r="AD29" i="2"/>
  <c r="AD28" i="2"/>
  <c r="AD27" i="2"/>
  <c r="AD26" i="2"/>
  <c r="AD25" i="2"/>
  <c r="AD24" i="2"/>
  <c r="AD23" i="2"/>
  <c r="AD22" i="2"/>
  <c r="AA28" i="2"/>
  <c r="AA27" i="2"/>
  <c r="AA26" i="2"/>
  <c r="AA25" i="2"/>
  <c r="AA24" i="2"/>
  <c r="AA23" i="2"/>
  <c r="AA22" i="2"/>
  <c r="AA21" i="2"/>
  <c r="AA20" i="2"/>
  <c r="AA19" i="2"/>
  <c r="AA18" i="2"/>
  <c r="AA17" i="2"/>
  <c r="AA16" i="2"/>
  <c r="AD21" i="2"/>
  <c r="AD20" i="2"/>
  <c r="AD19" i="2"/>
  <c r="AD18" i="2"/>
  <c r="AD17" i="2"/>
  <c r="AD16" i="2"/>
  <c r="AD13" i="2"/>
  <c r="AD12" i="2"/>
  <c r="AD11" i="2"/>
  <c r="AD10" i="2"/>
  <c r="AD9" i="2"/>
  <c r="AD8" i="2"/>
  <c r="AD7" i="2"/>
  <c r="AD6" i="2"/>
  <c r="AD5" i="2"/>
  <c r="AD4" i="2"/>
  <c r="AD3" i="2"/>
  <c r="AA13" i="2"/>
  <c r="AA12" i="2"/>
  <c r="AA11" i="2"/>
  <c r="AA10" i="2"/>
  <c r="AA9" i="2"/>
  <c r="AA8" i="2"/>
  <c r="AA7" i="2"/>
  <c r="AA6" i="2"/>
  <c r="AA5" i="2"/>
  <c r="AA4" i="2"/>
  <c r="AA3" i="2"/>
  <c r="X14" i="2"/>
  <c r="U14" i="2"/>
  <c r="U13" i="2"/>
  <c r="U12" i="2"/>
  <c r="U11" i="2"/>
  <c r="U10" i="2"/>
  <c r="U9" i="2"/>
  <c r="U7" i="2"/>
  <c r="U6" i="2"/>
  <c r="R5" i="2"/>
  <c r="R4" i="2"/>
  <c r="R3" i="2"/>
  <c r="O5" i="2"/>
  <c r="O4" i="2"/>
  <c r="O3" i="2"/>
  <c r="L4" i="2"/>
  <c r="L3" i="2"/>
  <c r="I4" i="2"/>
  <c r="I3" i="2"/>
  <c r="F3" i="2"/>
  <c r="F73" i="2" s="1"/>
  <c r="M6" i="13" l="1"/>
  <c r="K5" i="13"/>
  <c r="I73" i="2"/>
  <c r="G1860" i="5"/>
  <c r="J1860" i="5"/>
  <c r="M1860" i="5"/>
  <c r="P1860" i="5"/>
  <c r="L73" i="2"/>
  <c r="AD73" i="2"/>
  <c r="S1860" i="5"/>
  <c r="R73" i="2"/>
  <c r="AA73" i="2"/>
  <c r="O73" i="2"/>
  <c r="K1128" i="3"/>
  <c r="N1128" i="3"/>
  <c r="T1128" i="3"/>
  <c r="AC1128" i="3"/>
  <c r="Q1128" i="3"/>
  <c r="H1128" i="3"/>
  <c r="AF1128" i="3"/>
  <c r="K94" i="11" l="1"/>
  <c r="K133" i="11"/>
  <c r="K75" i="11"/>
  <c r="K19" i="11"/>
  <c r="K121" i="11"/>
  <c r="K96" i="11"/>
  <c r="K171" i="11"/>
  <c r="K89" i="11"/>
  <c r="K21" i="11"/>
  <c r="K13" i="11"/>
  <c r="K48" i="11"/>
  <c r="K80" i="11"/>
  <c r="K33" i="11"/>
  <c r="K70" i="11"/>
  <c r="K56" i="11"/>
  <c r="K26" i="11"/>
  <c r="K142" i="11"/>
  <c r="K144" i="11"/>
  <c r="K120" i="11"/>
  <c r="K54" i="11"/>
  <c r="K82" i="11"/>
  <c r="K88" i="11"/>
  <c r="K23" i="11"/>
  <c r="K42" i="11"/>
  <c r="K137" i="11"/>
  <c r="K107" i="11"/>
  <c r="K170" i="11"/>
  <c r="K53" i="11"/>
  <c r="K100" i="11"/>
  <c r="K86" i="11"/>
  <c r="K22" i="11"/>
  <c r="K87" i="11"/>
  <c r="K159" i="11"/>
  <c r="K24" i="11"/>
  <c r="K98" i="11"/>
  <c r="K180" i="11"/>
  <c r="K44" i="11"/>
  <c r="K162" i="11"/>
  <c r="K160" i="11"/>
  <c r="K32" i="11"/>
  <c r="K108" i="11"/>
  <c r="K177" i="11"/>
  <c r="K143" i="11"/>
  <c r="K179" i="11"/>
  <c r="K55" i="11"/>
  <c r="K127" i="11"/>
  <c r="K138" i="11"/>
  <c r="K67" i="11"/>
  <c r="K17" i="11"/>
  <c r="K57" i="11"/>
  <c r="K119" i="11"/>
  <c r="K149" i="11"/>
  <c r="K60" i="11"/>
  <c r="K167" i="11"/>
  <c r="K172" i="11"/>
  <c r="K41" i="11"/>
  <c r="K27" i="11"/>
  <c r="K139" i="11"/>
  <c r="K175" i="11"/>
  <c r="K63" i="11"/>
  <c r="K59" i="11"/>
  <c r="K126" i="11"/>
  <c r="K116" i="11"/>
  <c r="K14" i="11"/>
  <c r="K10" i="11"/>
  <c r="K113" i="11"/>
  <c r="K114" i="11"/>
  <c r="K28" i="11"/>
  <c r="K123" i="11"/>
  <c r="K58" i="11"/>
  <c r="K146" i="11"/>
  <c r="K34" i="11"/>
  <c r="K52" i="11"/>
  <c r="K136" i="11"/>
  <c r="K164" i="11"/>
  <c r="K102" i="11"/>
  <c r="K64" i="11"/>
  <c r="K129" i="11"/>
  <c r="K47" i="11"/>
  <c r="K161" i="11"/>
  <c r="K45" i="11"/>
  <c r="K69" i="11"/>
  <c r="K85" i="11"/>
  <c r="K71" i="11"/>
  <c r="K74" i="11"/>
  <c r="K62" i="11"/>
  <c r="K49" i="11"/>
  <c r="K122" i="11"/>
  <c r="K97" i="11"/>
  <c r="K43" i="11"/>
  <c r="K84" i="11"/>
  <c r="K140" i="11"/>
  <c r="K39" i="11"/>
  <c r="K141" i="11"/>
  <c r="K77" i="11"/>
  <c r="K81" i="11"/>
  <c r="K125" i="11"/>
  <c r="K110" i="11"/>
  <c r="K157" i="11"/>
  <c r="K25" i="11"/>
  <c r="K104" i="11"/>
  <c r="K145" i="11"/>
  <c r="K93" i="11"/>
  <c r="K61" i="11"/>
  <c r="K68" i="11"/>
  <c r="K176" i="11"/>
  <c r="K72" i="11"/>
  <c r="K99" i="11"/>
  <c r="K105" i="11"/>
  <c r="K173" i="11"/>
  <c r="K128" i="11"/>
  <c r="K18" i="11"/>
  <c r="K65" i="11"/>
  <c r="K109" i="11"/>
  <c r="K38" i="11"/>
  <c r="K151" i="11"/>
  <c r="K165" i="11"/>
  <c r="K76" i="11"/>
  <c r="K29" i="11"/>
  <c r="K158" i="11"/>
  <c r="K91" i="11"/>
  <c r="K152" i="11"/>
  <c r="K111" i="11"/>
  <c r="K117" i="11"/>
  <c r="K36" i="11"/>
  <c r="K103" i="11"/>
  <c r="K163" i="11"/>
  <c r="K168" i="11"/>
  <c r="K31" i="11"/>
  <c r="K135" i="11"/>
  <c r="K11" i="11"/>
  <c r="K50" i="11"/>
  <c r="K130" i="11"/>
  <c r="K166" i="11"/>
  <c r="K169" i="11"/>
  <c r="K16" i="11"/>
  <c r="K78" i="11"/>
  <c r="K156" i="11"/>
  <c r="K174" i="11"/>
  <c r="K90" i="11"/>
  <c r="K154" i="11"/>
  <c r="K73" i="11"/>
  <c r="K20" i="11"/>
  <c r="K83" i="11"/>
  <c r="K153" i="11"/>
  <c r="K37" i="11"/>
  <c r="K66" i="11"/>
  <c r="K147" i="11"/>
  <c r="K15" i="11"/>
  <c r="K101" i="11"/>
  <c r="K30" i="11"/>
  <c r="K115" i="11"/>
  <c r="K150" i="11"/>
  <c r="K12" i="11"/>
  <c r="K131" i="11"/>
  <c r="K79" i="11"/>
  <c r="K95" i="11"/>
  <c r="K40" i="11"/>
  <c r="K148" i="11"/>
  <c r="K134" i="11"/>
  <c r="K106" i="11"/>
  <c r="K155" i="11"/>
  <c r="K178" i="11"/>
  <c r="K46" i="11"/>
  <c r="K118" i="11"/>
  <c r="K124" i="11"/>
  <c r="K51" i="11"/>
  <c r="K132" i="11"/>
  <c r="K92" i="11"/>
  <c r="K35" i="11"/>
  <c r="K112" i="11"/>
  <c r="K13" i="9"/>
  <c r="K47" i="9"/>
  <c r="K39" i="9"/>
  <c r="K14" i="9"/>
  <c r="K18" i="9"/>
  <c r="K22" i="9"/>
  <c r="K26" i="9"/>
  <c r="K30" i="9"/>
  <c r="K34" i="9"/>
  <c r="K38" i="9"/>
  <c r="K43" i="9"/>
  <c r="K51" i="9"/>
  <c r="K55" i="9"/>
  <c r="K59" i="9"/>
  <c r="K63" i="9"/>
  <c r="K67" i="9"/>
  <c r="K71" i="9"/>
  <c r="K75" i="9"/>
  <c r="K79" i="9"/>
  <c r="K83" i="9"/>
  <c r="K87" i="9"/>
  <c r="K91" i="9"/>
  <c r="K95" i="9"/>
  <c r="K99" i="9"/>
  <c r="K103" i="9"/>
  <c r="K107" i="9"/>
  <c r="K111" i="9"/>
  <c r="K115" i="9"/>
  <c r="K119" i="9"/>
  <c r="K123" i="9"/>
  <c r="K127" i="9"/>
  <c r="K131" i="9"/>
  <c r="K135" i="9"/>
  <c r="K139" i="9"/>
  <c r="K143" i="9"/>
  <c r="K147" i="9"/>
  <c r="K151" i="9"/>
  <c r="K155" i="9"/>
  <c r="K159" i="9"/>
  <c r="K163" i="9"/>
  <c r="K167" i="9"/>
  <c r="K171" i="9"/>
  <c r="K175" i="9"/>
  <c r="K179" i="9"/>
  <c r="K10" i="9"/>
  <c r="K15" i="9"/>
  <c r="K19" i="9"/>
  <c r="K23" i="9"/>
  <c r="K27" i="9"/>
  <c r="K31" i="9"/>
  <c r="K35" i="9"/>
  <c r="K40" i="9"/>
  <c r="K44" i="9"/>
  <c r="K48" i="9"/>
  <c r="K52" i="9"/>
  <c r="K56" i="9"/>
  <c r="K60" i="9"/>
  <c r="K64" i="9"/>
  <c r="K68" i="9"/>
  <c r="K72" i="9"/>
  <c r="K76" i="9"/>
  <c r="K80" i="9"/>
  <c r="K84" i="9"/>
  <c r="K88" i="9"/>
  <c r="K92" i="9"/>
  <c r="K96" i="9"/>
  <c r="K100" i="9"/>
  <c r="K104" i="9"/>
  <c r="K108" i="9"/>
  <c r="K112" i="9"/>
  <c r="K116" i="9"/>
  <c r="K120" i="9"/>
  <c r="K124" i="9"/>
  <c r="K128" i="9"/>
  <c r="K132" i="9"/>
  <c r="K136" i="9"/>
  <c r="K140" i="9"/>
  <c r="K144" i="9"/>
  <c r="K148" i="9"/>
  <c r="K152" i="9"/>
  <c r="K156" i="9"/>
  <c r="K160" i="9"/>
  <c r="K164" i="9"/>
  <c r="K168" i="9"/>
  <c r="K172" i="9"/>
  <c r="K176" i="9"/>
  <c r="K180" i="9"/>
  <c r="K130" i="9"/>
  <c r="K154" i="9"/>
  <c r="K162" i="9"/>
  <c r="K170" i="9"/>
  <c r="K11" i="9"/>
  <c r="K16" i="9"/>
  <c r="K20" i="9"/>
  <c r="K24" i="9"/>
  <c r="K28" i="9"/>
  <c r="K32" i="9"/>
  <c r="K36" i="9"/>
  <c r="K41" i="9"/>
  <c r="K45" i="9"/>
  <c r="K49" i="9"/>
  <c r="K53" i="9"/>
  <c r="K57" i="9"/>
  <c r="K61" i="9"/>
  <c r="K65" i="9"/>
  <c r="K69" i="9"/>
  <c r="K73" i="9"/>
  <c r="K77" i="9"/>
  <c r="K81" i="9"/>
  <c r="K85" i="9"/>
  <c r="K89" i="9"/>
  <c r="K93" i="9"/>
  <c r="K97" i="9"/>
  <c r="K101" i="9"/>
  <c r="K105" i="9"/>
  <c r="K109" i="9"/>
  <c r="K113" i="9"/>
  <c r="K117" i="9"/>
  <c r="K121" i="9"/>
  <c r="K125" i="9"/>
  <c r="K129" i="9"/>
  <c r="K133" i="9"/>
  <c r="K137" i="9"/>
  <c r="K141" i="9"/>
  <c r="K145" i="9"/>
  <c r="K149" i="9"/>
  <c r="K153" i="9"/>
  <c r="K157" i="9"/>
  <c r="K161" i="9"/>
  <c r="K165" i="9"/>
  <c r="K169" i="9"/>
  <c r="K173" i="9"/>
  <c r="K177" i="9"/>
  <c r="K12" i="9"/>
  <c r="K17" i="9"/>
  <c r="K21" i="9"/>
  <c r="K25" i="9"/>
  <c r="K29" i="9"/>
  <c r="K33" i="9"/>
  <c r="K37" i="9"/>
  <c r="K42" i="9"/>
  <c r="K46" i="9"/>
  <c r="K50" i="9"/>
  <c r="K54" i="9"/>
  <c r="K58" i="9"/>
  <c r="K62" i="9"/>
  <c r="K66" i="9"/>
  <c r="K70" i="9"/>
  <c r="K74" i="9"/>
  <c r="K78" i="9"/>
  <c r="K82" i="9"/>
  <c r="K86" i="9"/>
  <c r="K90" i="9"/>
  <c r="K94" i="9"/>
  <c r="K98" i="9"/>
  <c r="K102" i="9"/>
  <c r="K106" i="9"/>
  <c r="K110" i="9"/>
  <c r="K114" i="9"/>
  <c r="K118" i="9"/>
  <c r="K122" i="9"/>
  <c r="K126" i="9"/>
  <c r="K134" i="9"/>
  <c r="K138" i="9"/>
  <c r="K142" i="9"/>
  <c r="K146" i="9"/>
  <c r="K150" i="9"/>
  <c r="K158" i="9"/>
  <c r="K166" i="9"/>
  <c r="K174" i="9"/>
  <c r="K178" i="9"/>
  <c r="J51" i="8"/>
  <c r="J19" i="8"/>
  <c r="J8" i="8"/>
  <c r="J9" i="8"/>
  <c r="J13" i="8"/>
  <c r="J76" i="8"/>
  <c r="J22" i="8"/>
  <c r="J25" i="8"/>
  <c r="J96" i="8"/>
  <c r="J183" i="8"/>
  <c r="J90" i="8"/>
  <c r="J24" i="8"/>
  <c r="J16" i="8"/>
  <c r="J50" i="8"/>
  <c r="J81" i="8"/>
  <c r="J37" i="8"/>
  <c r="J71" i="8"/>
  <c r="J58" i="8"/>
  <c r="J30" i="8"/>
  <c r="J154" i="8"/>
  <c r="J156" i="8"/>
  <c r="J126" i="8"/>
  <c r="J56" i="8"/>
  <c r="J83" i="8"/>
  <c r="J89" i="8"/>
  <c r="J97" i="8"/>
  <c r="J45" i="8"/>
  <c r="J150" i="8"/>
  <c r="J109" i="8"/>
  <c r="J182" i="8"/>
  <c r="J54" i="8"/>
  <c r="J102" i="8"/>
  <c r="J87" i="8"/>
  <c r="J27" i="8"/>
  <c r="J88" i="8"/>
  <c r="J172" i="8"/>
  <c r="J28" i="8"/>
  <c r="J145" i="8"/>
  <c r="J194" i="8"/>
  <c r="J47" i="8"/>
  <c r="J174" i="8"/>
  <c r="J173" i="8"/>
  <c r="J36" i="8"/>
  <c r="J110" i="8"/>
  <c r="J190" i="8"/>
  <c r="J137" i="8"/>
  <c r="J169" i="8"/>
  <c r="J57" i="8"/>
  <c r="J192" i="8"/>
  <c r="J122" i="8"/>
  <c r="J181" i="8"/>
  <c r="J186" i="8"/>
  <c r="J74" i="8"/>
  <c r="J164" i="8"/>
  <c r="J18" i="8"/>
  <c r="J100" i="8"/>
  <c r="J80" i="8"/>
  <c r="J43" i="8"/>
  <c r="J108" i="8"/>
  <c r="J144" i="8"/>
  <c r="J52" i="8"/>
  <c r="J143" i="8"/>
  <c r="J114" i="8"/>
  <c r="J148" i="8"/>
  <c r="J10" i="8"/>
  <c r="J35" i="8"/>
  <c r="J68" i="8"/>
  <c r="J20" i="8"/>
  <c r="J26" i="8"/>
  <c r="J125" i="8"/>
  <c r="J161" i="8"/>
  <c r="J61" i="8"/>
  <c r="J179" i="8"/>
  <c r="J184" i="8"/>
  <c r="J44" i="8"/>
  <c r="J31" i="8"/>
  <c r="J151" i="8"/>
  <c r="J187" i="8"/>
  <c r="J64" i="8"/>
  <c r="J60" i="8"/>
  <c r="J134" i="8"/>
  <c r="J119" i="8"/>
  <c r="J17" i="8"/>
  <c r="J14" i="8"/>
  <c r="J115" i="8"/>
  <c r="J116" i="8"/>
  <c r="J32" i="8"/>
  <c r="J131" i="8"/>
  <c r="J59" i="8"/>
  <c r="J158" i="8"/>
  <c r="J38" i="8"/>
  <c r="J53" i="8"/>
  <c r="J149" i="8"/>
  <c r="J176" i="8"/>
  <c r="J104" i="8"/>
  <c r="J65" i="8"/>
  <c r="J136" i="8"/>
  <c r="J49" i="8"/>
  <c r="J146" i="8"/>
  <c r="J48" i="8"/>
  <c r="J70" i="8"/>
  <c r="J86" i="8"/>
  <c r="J72" i="8"/>
  <c r="J75" i="8"/>
  <c r="J193" i="8"/>
  <c r="J63" i="8"/>
  <c r="J55" i="8"/>
  <c r="J128" i="8"/>
  <c r="J130" i="8"/>
  <c r="J167" i="8"/>
  <c r="J117" i="8"/>
  <c r="J91" i="8"/>
  <c r="J23" i="8"/>
  <c r="J40" i="8"/>
  <c r="J159" i="8"/>
  <c r="J103" i="8"/>
  <c r="J118" i="8"/>
  <c r="J141" i="8"/>
  <c r="J160" i="8"/>
  <c r="J191" i="8"/>
  <c r="J132" i="8"/>
  <c r="J39" i="8"/>
  <c r="J106" i="8"/>
  <c r="J139" i="8"/>
  <c r="J11" i="8"/>
  <c r="J129" i="8"/>
  <c r="J98" i="8"/>
  <c r="J46" i="8"/>
  <c r="J85" i="8"/>
  <c r="J152" i="8"/>
  <c r="J42" i="8"/>
  <c r="J153" i="8"/>
  <c r="J78" i="8"/>
  <c r="J82" i="8"/>
  <c r="J133" i="8"/>
  <c r="J112" i="8"/>
  <c r="J170" i="8"/>
  <c r="J29" i="8"/>
  <c r="J107" i="8"/>
  <c r="J157" i="8"/>
  <c r="J94" i="8"/>
  <c r="J62" i="8"/>
  <c r="J69" i="8"/>
  <c r="J188" i="8"/>
  <c r="J73" i="8"/>
  <c r="J101" i="8"/>
  <c r="J99" i="8"/>
  <c r="J185" i="8"/>
  <c r="J135" i="8"/>
  <c r="J21" i="8"/>
  <c r="J66" i="8"/>
  <c r="J111" i="8"/>
  <c r="J41" i="8"/>
  <c r="J127" i="8"/>
  <c r="J177" i="8"/>
  <c r="J77" i="8"/>
  <c r="J33" i="8"/>
  <c r="J171" i="8"/>
  <c r="J92" i="8"/>
  <c r="J162" i="8"/>
  <c r="J113" i="8"/>
  <c r="J121" i="8"/>
  <c r="J163" i="8"/>
  <c r="J105" i="8"/>
  <c r="J175" i="8"/>
  <c r="J155" i="8"/>
  <c r="J120" i="8"/>
  <c r="J180" i="8"/>
  <c r="J189" i="8"/>
  <c r="J140" i="8"/>
  <c r="J12" i="8"/>
  <c r="J138" i="8"/>
  <c r="J178" i="8"/>
  <c r="J79" i="8"/>
  <c r="J168" i="8"/>
  <c r="J165" i="8"/>
  <c r="J84" i="8"/>
  <c r="J67" i="8"/>
  <c r="J34" i="8"/>
  <c r="J15" i="8"/>
  <c r="J95" i="8"/>
  <c r="J147" i="8"/>
  <c r="J166" i="8"/>
  <c r="J123" i="8"/>
  <c r="J93" i="8"/>
  <c r="J124" i="8"/>
  <c r="J142" i="8"/>
  <c r="H12" i="6"/>
  <c r="H6" i="6"/>
  <c r="H7" i="6"/>
  <c r="H8" i="6"/>
  <c r="H9" i="6"/>
  <c r="H14" i="6"/>
  <c r="H18" i="6"/>
  <c r="H22" i="6"/>
  <c r="H26" i="6"/>
  <c r="H30" i="6"/>
  <c r="H34" i="6"/>
  <c r="H38" i="6"/>
  <c r="H42" i="6"/>
  <c r="H46" i="6"/>
  <c r="H50" i="6"/>
  <c r="H54" i="6"/>
  <c r="H58" i="6"/>
  <c r="H62" i="6"/>
  <c r="H66" i="6"/>
  <c r="H70" i="6"/>
  <c r="H74" i="6"/>
  <c r="H78" i="6"/>
  <c r="H82" i="6"/>
  <c r="H86" i="6"/>
  <c r="H90" i="6"/>
  <c r="H94" i="6"/>
  <c r="H98" i="6"/>
  <c r="H102" i="6"/>
  <c r="H106" i="6"/>
  <c r="H110" i="6"/>
  <c r="H114" i="6"/>
  <c r="H118" i="6"/>
  <c r="H122" i="6"/>
  <c r="H126" i="6"/>
  <c r="H130" i="6"/>
  <c r="H134" i="6"/>
  <c r="H138" i="6"/>
  <c r="H142" i="6"/>
  <c r="H146" i="6"/>
  <c r="H150" i="6"/>
  <c r="H154" i="6"/>
  <c r="H158" i="6"/>
  <c r="H162" i="6"/>
  <c r="H17" i="6"/>
  <c r="H25" i="6"/>
  <c r="H37" i="6"/>
  <c r="H45" i="6"/>
  <c r="H57" i="6"/>
  <c r="H69" i="6"/>
  <c r="H77" i="6"/>
  <c r="H89" i="6"/>
  <c r="H97" i="6"/>
  <c r="H109" i="6"/>
  <c r="H117" i="6"/>
  <c r="H129" i="6"/>
  <c r="H141" i="6"/>
  <c r="H153" i="6"/>
  <c r="H165" i="6"/>
  <c r="H10" i="6"/>
  <c r="H15" i="6"/>
  <c r="H19" i="6"/>
  <c r="H23" i="6"/>
  <c r="H27" i="6"/>
  <c r="H31" i="6"/>
  <c r="H35" i="6"/>
  <c r="H39" i="6"/>
  <c r="H43" i="6"/>
  <c r="H47" i="6"/>
  <c r="H51" i="6"/>
  <c r="H55" i="6"/>
  <c r="H59" i="6"/>
  <c r="H63" i="6"/>
  <c r="H67" i="6"/>
  <c r="H71" i="6"/>
  <c r="H75" i="6"/>
  <c r="H79" i="6"/>
  <c r="H83" i="6"/>
  <c r="H87" i="6"/>
  <c r="H91" i="6"/>
  <c r="H95" i="6"/>
  <c r="H99" i="6"/>
  <c r="H103" i="6"/>
  <c r="H107" i="6"/>
  <c r="H111" i="6"/>
  <c r="H115" i="6"/>
  <c r="H119" i="6"/>
  <c r="H123" i="6"/>
  <c r="H127" i="6"/>
  <c r="H131" i="6"/>
  <c r="H135" i="6"/>
  <c r="H139" i="6"/>
  <c r="H143" i="6"/>
  <c r="H147" i="6"/>
  <c r="H151" i="6"/>
  <c r="H155" i="6"/>
  <c r="H159" i="6"/>
  <c r="H163" i="6"/>
  <c r="H21" i="6"/>
  <c r="H49" i="6"/>
  <c r="H61" i="6"/>
  <c r="H73" i="6"/>
  <c r="H85" i="6"/>
  <c r="H105" i="6"/>
  <c r="H121" i="6"/>
  <c r="H133" i="6"/>
  <c r="H145" i="6"/>
  <c r="H157" i="6"/>
  <c r="H11" i="6"/>
  <c r="H16" i="6"/>
  <c r="H20" i="6"/>
  <c r="H24" i="6"/>
  <c r="H28" i="6"/>
  <c r="H32" i="6"/>
  <c r="H36" i="6"/>
  <c r="H40" i="6"/>
  <c r="H44" i="6"/>
  <c r="H48" i="6"/>
  <c r="H52" i="6"/>
  <c r="H56" i="6"/>
  <c r="H60" i="6"/>
  <c r="H64" i="6"/>
  <c r="H68" i="6"/>
  <c r="H72" i="6"/>
  <c r="H76" i="6"/>
  <c r="H80" i="6"/>
  <c r="H84" i="6"/>
  <c r="H88" i="6"/>
  <c r="H92" i="6"/>
  <c r="H96" i="6"/>
  <c r="H100" i="6"/>
  <c r="H104" i="6"/>
  <c r="H108" i="6"/>
  <c r="H112" i="6"/>
  <c r="H116" i="6"/>
  <c r="H120" i="6"/>
  <c r="H124" i="6"/>
  <c r="H128" i="6"/>
  <c r="H132" i="6"/>
  <c r="H136" i="6"/>
  <c r="H140" i="6"/>
  <c r="H144" i="6"/>
  <c r="H148" i="6"/>
  <c r="H152" i="6"/>
  <c r="H156" i="6"/>
  <c r="H160" i="6"/>
  <c r="H164" i="6"/>
  <c r="H13" i="6"/>
  <c r="H29" i="6"/>
  <c r="H33" i="6"/>
  <c r="H41" i="6"/>
  <c r="H53" i="6"/>
  <c r="H65" i="6"/>
  <c r="H81" i="6"/>
  <c r="H93" i="6"/>
  <c r="H101" i="6"/>
  <c r="H113" i="6"/>
  <c r="H125" i="6"/>
  <c r="H137" i="6"/>
  <c r="H149" i="6"/>
  <c r="H161" i="6"/>
  <c r="C4" i="4"/>
  <c r="C3" i="4"/>
  <c r="Y319" i="3"/>
  <c r="Z319" i="3" s="1"/>
  <c r="X319" i="3"/>
  <c r="Y317" i="3"/>
  <c r="Z317" i="3" s="1"/>
  <c r="X317" i="3"/>
  <c r="Y249" i="3"/>
  <c r="Z249" i="3" s="1"/>
  <c r="X249" i="3"/>
  <c r="Y248" i="3"/>
  <c r="Z248" i="3" s="1"/>
  <c r="X248" i="3"/>
  <c r="Y247" i="3"/>
  <c r="Z247" i="3" s="1"/>
  <c r="X247" i="3"/>
  <c r="Y123" i="3"/>
  <c r="Z123" i="3" s="1"/>
  <c r="X123" i="3"/>
  <c r="Y122" i="3"/>
  <c r="Z122" i="3" s="1"/>
  <c r="X122" i="3"/>
  <c r="Y121" i="3"/>
  <c r="Z121" i="3" s="1"/>
  <c r="X121" i="3"/>
  <c r="Y120" i="3"/>
  <c r="Z120" i="3" s="1"/>
  <c r="X120" i="3"/>
  <c r="Y118" i="3"/>
  <c r="Z118" i="3" s="1"/>
  <c r="X118" i="3"/>
  <c r="Y117" i="3"/>
  <c r="Z117" i="3" s="1"/>
  <c r="X117" i="3"/>
  <c r="Y116" i="3"/>
  <c r="Z116" i="3" s="1"/>
  <c r="X116" i="3"/>
  <c r="Y115" i="3"/>
  <c r="Z115" i="3" s="1"/>
  <c r="X115" i="3"/>
  <c r="Y114" i="3"/>
  <c r="Z114" i="3" s="1"/>
  <c r="X114" i="3"/>
  <c r="Y113" i="3"/>
  <c r="Z113" i="3" s="1"/>
  <c r="X113" i="3"/>
  <c r="Y112" i="3"/>
  <c r="Z112" i="3" s="1"/>
  <c r="X112" i="3"/>
  <c r="Y111" i="3"/>
  <c r="Z111" i="3" s="1"/>
  <c r="X111" i="3"/>
  <c r="Y110" i="3"/>
  <c r="Z110" i="3" s="1"/>
  <c r="X110" i="3"/>
  <c r="Y109" i="3"/>
  <c r="Z109" i="3" s="1"/>
  <c r="X109" i="3"/>
  <c r="Y108" i="3"/>
  <c r="Z108" i="3" s="1"/>
  <c r="X108" i="3"/>
  <c r="Y107" i="3"/>
  <c r="Z107" i="3" s="1"/>
  <c r="X107" i="3"/>
  <c r="Y106" i="3"/>
  <c r="Z106" i="3" s="1"/>
  <c r="X106" i="3"/>
  <c r="Y105" i="3"/>
  <c r="Z105" i="3" s="1"/>
  <c r="X105" i="3"/>
  <c r="Y104" i="3"/>
  <c r="Z104" i="3" s="1"/>
  <c r="X104" i="3"/>
  <c r="Y103" i="3"/>
  <c r="Z103" i="3" s="1"/>
  <c r="X103" i="3"/>
  <c r="Y102" i="3"/>
  <c r="Z102" i="3" s="1"/>
  <c r="X102" i="3"/>
  <c r="Y100" i="3"/>
  <c r="Z100" i="3" s="1"/>
  <c r="X100" i="3"/>
  <c r="Y99" i="3"/>
  <c r="Z99" i="3" s="1"/>
  <c r="X99" i="3"/>
  <c r="Y98" i="3"/>
  <c r="Z98" i="3" s="1"/>
  <c r="X98" i="3"/>
  <c r="Y97" i="3"/>
  <c r="Z97" i="3" s="1"/>
  <c r="X97" i="3"/>
  <c r="Y96" i="3"/>
  <c r="Z96" i="3" s="1"/>
  <c r="X96" i="3"/>
  <c r="Y95" i="3"/>
  <c r="Z95" i="3" s="1"/>
  <c r="X95" i="3"/>
  <c r="Y94" i="3"/>
  <c r="Z94" i="3" s="1"/>
  <c r="X94" i="3"/>
  <c r="Y92" i="3"/>
  <c r="Z92" i="3" s="1"/>
  <c r="X92" i="3"/>
  <c r="Y91" i="3"/>
  <c r="Z91" i="3" s="1"/>
  <c r="X91" i="3"/>
  <c r="Y90" i="3"/>
  <c r="Z90" i="3" s="1"/>
  <c r="X90" i="3"/>
  <c r="Y89" i="3"/>
  <c r="Z89" i="3" s="1"/>
  <c r="X89" i="3"/>
  <c r="Y88" i="3"/>
  <c r="Z88" i="3" s="1"/>
  <c r="X88" i="3"/>
  <c r="Y87" i="3"/>
  <c r="Z87" i="3" s="1"/>
  <c r="X87" i="3"/>
  <c r="Y86" i="3"/>
  <c r="Z86" i="3" s="1"/>
  <c r="X86" i="3"/>
  <c r="Y85" i="3"/>
  <c r="Z85" i="3" s="1"/>
  <c r="X85" i="3"/>
  <c r="Y84" i="3"/>
  <c r="Z84" i="3" s="1"/>
  <c r="X84" i="3"/>
  <c r="Y83" i="3"/>
  <c r="Z83" i="3" s="1"/>
  <c r="X83" i="3"/>
  <c r="Y82" i="3"/>
  <c r="Z82" i="3" s="1"/>
  <c r="X82" i="3"/>
  <c r="Y81" i="3"/>
  <c r="Z81" i="3" s="1"/>
  <c r="X81" i="3"/>
  <c r="Y80" i="3"/>
  <c r="Z80" i="3" s="1"/>
  <c r="X80" i="3"/>
  <c r="Y79" i="3"/>
  <c r="Z79" i="3" s="1"/>
  <c r="X79" i="3"/>
  <c r="Y78" i="3"/>
  <c r="Z78" i="3" s="1"/>
  <c r="X78" i="3"/>
  <c r="Y77" i="3"/>
  <c r="Z77" i="3" s="1"/>
  <c r="X77" i="3"/>
  <c r="Y74" i="3"/>
  <c r="Z74" i="3" s="1"/>
  <c r="X74" i="3"/>
  <c r="Y73" i="3"/>
  <c r="Z73" i="3" s="1"/>
  <c r="X73" i="3"/>
  <c r="Y72" i="3"/>
  <c r="Z72" i="3" s="1"/>
  <c r="X72" i="3"/>
  <c r="Y71" i="3"/>
  <c r="Z71" i="3" s="1"/>
  <c r="X71" i="3"/>
  <c r="Y70" i="3"/>
  <c r="Z70" i="3" s="1"/>
  <c r="X70" i="3"/>
  <c r="Y69" i="3"/>
  <c r="Z69" i="3" s="1"/>
  <c r="X69" i="3"/>
  <c r="Y68" i="3"/>
  <c r="Z68" i="3" s="1"/>
  <c r="X68" i="3"/>
  <c r="Y67" i="3"/>
  <c r="Z67" i="3" s="1"/>
  <c r="X67" i="3"/>
  <c r="Y66" i="3"/>
  <c r="Z66" i="3" s="1"/>
  <c r="X66" i="3"/>
  <c r="Y65" i="3"/>
  <c r="Z65" i="3" s="1"/>
  <c r="X65" i="3"/>
  <c r="Y64" i="3"/>
  <c r="Z64" i="3" s="1"/>
  <c r="X64" i="3"/>
  <c r="Y63" i="3"/>
  <c r="Z63" i="3" s="1"/>
  <c r="X63" i="3"/>
  <c r="Y62" i="3"/>
  <c r="Z62" i="3" s="1"/>
  <c r="X62" i="3"/>
  <c r="Y61" i="3"/>
  <c r="Z61" i="3" s="1"/>
  <c r="X61" i="3"/>
  <c r="Y60" i="3"/>
  <c r="Z60" i="3" s="1"/>
  <c r="X60" i="3"/>
  <c r="Y59" i="3"/>
  <c r="Z59" i="3" s="1"/>
  <c r="X59" i="3"/>
  <c r="Y58" i="3"/>
  <c r="Z58" i="3" s="1"/>
  <c r="X58" i="3"/>
  <c r="Y57" i="3"/>
  <c r="Z57" i="3" s="1"/>
  <c r="X57" i="3"/>
  <c r="Y56" i="3"/>
  <c r="Z56" i="3" s="1"/>
  <c r="X56" i="3"/>
  <c r="Y55" i="3"/>
  <c r="Z55" i="3" s="1"/>
  <c r="X55" i="3"/>
  <c r="Y54" i="3"/>
  <c r="Z54" i="3" s="1"/>
  <c r="X54" i="3"/>
  <c r="Y53" i="3"/>
  <c r="Z53" i="3" s="1"/>
  <c r="X53" i="3"/>
  <c r="Y52" i="3"/>
  <c r="Z52" i="3" s="1"/>
  <c r="X52" i="3"/>
  <c r="Y51" i="3"/>
  <c r="Z51" i="3" s="1"/>
  <c r="X51" i="3"/>
  <c r="Y50" i="3"/>
  <c r="Z50" i="3" s="1"/>
  <c r="X50" i="3"/>
  <c r="Y49" i="3"/>
  <c r="Z49" i="3" s="1"/>
  <c r="X49" i="3"/>
  <c r="Y48" i="3"/>
  <c r="Z48" i="3" s="1"/>
  <c r="X48" i="3"/>
  <c r="Y47" i="3"/>
  <c r="Z47" i="3" s="1"/>
  <c r="X47" i="3"/>
  <c r="Y46" i="3"/>
  <c r="Z46" i="3" s="1"/>
  <c r="X46" i="3"/>
  <c r="Y45" i="3"/>
  <c r="Z45" i="3" s="1"/>
  <c r="X45" i="3"/>
  <c r="Y44" i="3"/>
  <c r="Z44" i="3" s="1"/>
  <c r="X44" i="3"/>
  <c r="Y43" i="3"/>
  <c r="Z43" i="3" s="1"/>
  <c r="X43" i="3"/>
  <c r="Y42" i="3"/>
  <c r="Z42" i="3" s="1"/>
  <c r="X42" i="3"/>
  <c r="Y41" i="3"/>
  <c r="Z41" i="3" s="1"/>
  <c r="X41" i="3"/>
  <c r="Y40" i="3"/>
  <c r="Z40" i="3" s="1"/>
  <c r="X40" i="3"/>
  <c r="Y39" i="3"/>
  <c r="Z39" i="3" s="1"/>
  <c r="X39" i="3"/>
  <c r="Y38" i="3"/>
  <c r="Z38" i="3" s="1"/>
  <c r="X38" i="3"/>
  <c r="Y37" i="3"/>
  <c r="Z37" i="3" s="1"/>
  <c r="X37" i="3"/>
  <c r="Y36" i="3"/>
  <c r="Z36" i="3" s="1"/>
  <c r="X36" i="3"/>
  <c r="Y35" i="3"/>
  <c r="Z35" i="3" s="1"/>
  <c r="X35" i="3"/>
  <c r="Y34" i="3"/>
  <c r="Z34" i="3" s="1"/>
  <c r="X34" i="3"/>
  <c r="Y33" i="3"/>
  <c r="Z33" i="3" s="1"/>
  <c r="X33" i="3"/>
  <c r="Y32" i="3"/>
  <c r="Z32" i="3" s="1"/>
  <c r="X32" i="3"/>
  <c r="Y31" i="3"/>
  <c r="Z31" i="3" s="1"/>
  <c r="X31" i="3"/>
  <c r="Y30" i="3"/>
  <c r="Z30" i="3" s="1"/>
  <c r="X30" i="3"/>
  <c r="Y29" i="3"/>
  <c r="Z29" i="3" s="1"/>
  <c r="X29" i="3"/>
  <c r="Y28" i="3"/>
  <c r="Z28" i="3" s="1"/>
  <c r="X28" i="3"/>
  <c r="Y27" i="3"/>
  <c r="Z27" i="3" s="1"/>
  <c r="X27" i="3"/>
  <c r="Y26" i="3"/>
  <c r="Z26" i="3" s="1"/>
  <c r="X26" i="3"/>
  <c r="Y25" i="3"/>
  <c r="Z25" i="3" s="1"/>
  <c r="X25" i="3"/>
  <c r="Y24" i="3"/>
  <c r="Z24" i="3" s="1"/>
  <c r="X24" i="3"/>
  <c r="Y23" i="3"/>
  <c r="Z23" i="3" s="1"/>
  <c r="X23" i="3"/>
  <c r="Y22" i="3"/>
  <c r="Z22" i="3" s="1"/>
  <c r="X22" i="3"/>
  <c r="Y21" i="3"/>
  <c r="Z21" i="3" s="1"/>
  <c r="X21" i="3"/>
  <c r="Y20" i="3"/>
  <c r="Z20" i="3" s="1"/>
  <c r="X20" i="3"/>
  <c r="Y19" i="3"/>
  <c r="Z19" i="3" s="1"/>
  <c r="X19" i="3"/>
  <c r="Y18" i="3"/>
  <c r="Z18" i="3" s="1"/>
  <c r="X18" i="3"/>
  <c r="V18" i="3"/>
  <c r="V1128" i="3" s="1"/>
  <c r="Y17" i="3"/>
  <c r="Z17" i="3" s="1"/>
  <c r="X17" i="3"/>
  <c r="Y16" i="3"/>
  <c r="Z16" i="3" s="1"/>
  <c r="X16" i="3"/>
  <c r="Y15" i="3"/>
  <c r="Z15" i="3" s="1"/>
  <c r="X15" i="3"/>
  <c r="Y14" i="3"/>
  <c r="Z14" i="3" s="1"/>
  <c r="X14" i="3"/>
  <c r="Y13" i="3"/>
  <c r="Z13" i="3" s="1"/>
  <c r="X13" i="3"/>
  <c r="Y12" i="3"/>
  <c r="Z12" i="3" s="1"/>
  <c r="X12" i="3"/>
  <c r="Y11" i="3"/>
  <c r="Z11" i="3" s="1"/>
  <c r="X11" i="3"/>
  <c r="Y10" i="3"/>
  <c r="Z10" i="3" s="1"/>
  <c r="X10" i="3"/>
  <c r="Y9" i="3"/>
  <c r="Z9" i="3" s="1"/>
  <c r="X9" i="3"/>
  <c r="Y8" i="3"/>
  <c r="Z8" i="3" s="1"/>
  <c r="X8" i="3"/>
  <c r="Y7" i="3"/>
  <c r="Z7" i="3" s="1"/>
  <c r="X7" i="3"/>
  <c r="Y6" i="3"/>
  <c r="Z6" i="3" s="1"/>
  <c r="X6" i="3"/>
  <c r="Y5" i="3"/>
  <c r="Z5" i="3" s="1"/>
  <c r="X5" i="3"/>
  <c r="Y4" i="3"/>
  <c r="Z4" i="3" s="1"/>
  <c r="X4" i="3"/>
  <c r="Y3" i="3"/>
  <c r="X3" i="3"/>
  <c r="C29" i="2"/>
  <c r="C30" i="2"/>
  <c r="C31" i="2"/>
  <c r="C32" i="2"/>
  <c r="C21" i="2"/>
  <c r="C23" i="2"/>
  <c r="C27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3" i="2"/>
  <c r="W19" i="2"/>
  <c r="X19" i="2" s="1"/>
  <c r="V19" i="2"/>
  <c r="W18" i="2"/>
  <c r="X18" i="2" s="1"/>
  <c r="V18" i="2"/>
  <c r="W17" i="2"/>
  <c r="X17" i="2" s="1"/>
  <c r="V17" i="2"/>
  <c r="W16" i="2"/>
  <c r="X16" i="2" s="1"/>
  <c r="V16" i="2"/>
  <c r="W13" i="2"/>
  <c r="X13" i="2" s="1"/>
  <c r="V13" i="2"/>
  <c r="W12" i="2"/>
  <c r="X12" i="2" s="1"/>
  <c r="V12" i="2"/>
  <c r="W11" i="2"/>
  <c r="X11" i="2" s="1"/>
  <c r="V11" i="2"/>
  <c r="W10" i="2"/>
  <c r="X10" i="2" s="1"/>
  <c r="V10" i="2"/>
  <c r="W9" i="2"/>
  <c r="X9" i="2" s="1"/>
  <c r="V9" i="2"/>
  <c r="W8" i="2"/>
  <c r="X8" i="2" s="1"/>
  <c r="V8" i="2"/>
  <c r="T8" i="2"/>
  <c r="U8" i="2" s="1"/>
  <c r="S8" i="2"/>
  <c r="W7" i="2"/>
  <c r="X7" i="2" s="1"/>
  <c r="V7" i="2"/>
  <c r="W6" i="2"/>
  <c r="X6" i="2" s="1"/>
  <c r="V6" i="2"/>
  <c r="W5" i="2"/>
  <c r="X5" i="2" s="1"/>
  <c r="V5" i="2"/>
  <c r="T5" i="2"/>
  <c r="U5" i="2" s="1"/>
  <c r="S5" i="2"/>
  <c r="W4" i="2"/>
  <c r="X4" i="2" s="1"/>
  <c r="V4" i="2"/>
  <c r="T4" i="2"/>
  <c r="U4" i="2" s="1"/>
  <c r="S4" i="2"/>
  <c r="W3" i="2"/>
  <c r="V3" i="2"/>
  <c r="T3" i="2"/>
  <c r="S3" i="2"/>
  <c r="G11" i="13" l="1"/>
  <c r="G15" i="13"/>
  <c r="G19" i="13"/>
  <c r="G23" i="13"/>
  <c r="G27" i="13"/>
  <c r="G31" i="13"/>
  <c r="G35" i="13"/>
  <c r="G39" i="13"/>
  <c r="G43" i="13"/>
  <c r="G47" i="13"/>
  <c r="G51" i="13"/>
  <c r="G55" i="13"/>
  <c r="G59" i="13"/>
  <c r="G63" i="13"/>
  <c r="G12" i="13"/>
  <c r="G16" i="13"/>
  <c r="G20" i="13"/>
  <c r="G24" i="13"/>
  <c r="G28" i="13"/>
  <c r="G32" i="13"/>
  <c r="G36" i="13"/>
  <c r="G40" i="13"/>
  <c r="G44" i="13"/>
  <c r="G48" i="13"/>
  <c r="G52" i="13"/>
  <c r="G56" i="13"/>
  <c r="G60" i="13"/>
  <c r="G64" i="13"/>
  <c r="G68" i="13"/>
  <c r="G72" i="13"/>
  <c r="G76" i="13"/>
  <c r="G80" i="13"/>
  <c r="G84" i="13"/>
  <c r="G88" i="13"/>
  <c r="G92" i="13"/>
  <c r="G96" i="13"/>
  <c r="G100" i="13"/>
  <c r="G104" i="13"/>
  <c r="G108" i="13"/>
  <c r="G112" i="13"/>
  <c r="G116" i="13"/>
  <c r="G120" i="13"/>
  <c r="G124" i="13"/>
  <c r="G128" i="13"/>
  <c r="G132" i="13"/>
  <c r="G136" i="13"/>
  <c r="G140" i="13"/>
  <c r="G144" i="13"/>
  <c r="G148" i="13"/>
  <c r="G152" i="13"/>
  <c r="G156" i="13"/>
  <c r="G160" i="13"/>
  <c r="G164" i="13"/>
  <c r="G168" i="13"/>
  <c r="G172" i="13"/>
  <c r="G176" i="13"/>
  <c r="G180" i="13"/>
  <c r="G13" i="13"/>
  <c r="G17" i="13"/>
  <c r="G21" i="13"/>
  <c r="G25" i="13"/>
  <c r="G29" i="13"/>
  <c r="G33" i="13"/>
  <c r="G37" i="13"/>
  <c r="G41" i="13"/>
  <c r="G45" i="13"/>
  <c r="G49" i="13"/>
  <c r="G53" i="13"/>
  <c r="G57" i="13"/>
  <c r="G61" i="13"/>
  <c r="G65" i="13"/>
  <c r="G69" i="13"/>
  <c r="G73" i="13"/>
  <c r="G77" i="13"/>
  <c r="G81" i="13"/>
  <c r="G85" i="13"/>
  <c r="G89" i="13"/>
  <c r="G93" i="13"/>
  <c r="G97" i="13"/>
  <c r="G101" i="13"/>
  <c r="G105" i="13"/>
  <c r="G109" i="13"/>
  <c r="G113" i="13"/>
  <c r="G117" i="13"/>
  <c r="G121" i="13"/>
  <c r="G125" i="13"/>
  <c r="G129" i="13"/>
  <c r="G133" i="13"/>
  <c r="G137" i="13"/>
  <c r="G141" i="13"/>
  <c r="G145" i="13"/>
  <c r="G149" i="13"/>
  <c r="G153" i="13"/>
  <c r="G157" i="13"/>
  <c r="G161" i="13"/>
  <c r="G165" i="13"/>
  <c r="G169" i="13"/>
  <c r="G173" i="13"/>
  <c r="G177" i="13"/>
  <c r="G14" i="13"/>
  <c r="G30" i="13"/>
  <c r="G46" i="13"/>
  <c r="G62" i="13"/>
  <c r="G71" i="13"/>
  <c r="G79" i="13"/>
  <c r="G87" i="13"/>
  <c r="G95" i="13"/>
  <c r="G103" i="13"/>
  <c r="G111" i="13"/>
  <c r="G119" i="13"/>
  <c r="G127" i="13"/>
  <c r="G135" i="13"/>
  <c r="G143" i="13"/>
  <c r="G151" i="13"/>
  <c r="G159" i="13"/>
  <c r="G167" i="13"/>
  <c r="G175" i="13"/>
  <c r="G42" i="13"/>
  <c r="G86" i="13"/>
  <c r="G102" i="13"/>
  <c r="G126" i="13"/>
  <c r="G150" i="13"/>
  <c r="G10" i="13"/>
  <c r="G18" i="13"/>
  <c r="G34" i="13"/>
  <c r="G50" i="13"/>
  <c r="G66" i="13"/>
  <c r="G74" i="13"/>
  <c r="G82" i="13"/>
  <c r="G90" i="13"/>
  <c r="G98" i="13"/>
  <c r="G106" i="13"/>
  <c r="G114" i="13"/>
  <c r="G122" i="13"/>
  <c r="G130" i="13"/>
  <c r="G138" i="13"/>
  <c r="G146" i="13"/>
  <c r="G154" i="13"/>
  <c r="G162" i="13"/>
  <c r="G170" i="13"/>
  <c r="G178" i="13"/>
  <c r="G58" i="13"/>
  <c r="G110" i="13"/>
  <c r="G142" i="13"/>
  <c r="G166" i="13"/>
  <c r="G22" i="13"/>
  <c r="G38" i="13"/>
  <c r="G54" i="13"/>
  <c r="G67" i="13"/>
  <c r="G75" i="13"/>
  <c r="G83" i="13"/>
  <c r="G91" i="13"/>
  <c r="G99" i="13"/>
  <c r="G107" i="13"/>
  <c r="G115" i="13"/>
  <c r="G123" i="13"/>
  <c r="G131" i="13"/>
  <c r="G139" i="13"/>
  <c r="G147" i="13"/>
  <c r="G155" i="13"/>
  <c r="G163" i="13"/>
  <c r="G171" i="13"/>
  <c r="G179" i="13"/>
  <c r="G26" i="13"/>
  <c r="G70" i="13"/>
  <c r="G78" i="13"/>
  <c r="G94" i="13"/>
  <c r="G118" i="13"/>
  <c r="G134" i="13"/>
  <c r="G158" i="13"/>
  <c r="G174" i="13"/>
  <c r="E11" i="13"/>
  <c r="E15" i="13"/>
  <c r="E19" i="13"/>
  <c r="E23" i="13"/>
  <c r="E27" i="13"/>
  <c r="E31" i="13"/>
  <c r="E35" i="13"/>
  <c r="E39" i="13"/>
  <c r="E43" i="13"/>
  <c r="E47" i="13"/>
  <c r="E51" i="13"/>
  <c r="E55" i="13"/>
  <c r="E59" i="13"/>
  <c r="E63" i="13"/>
  <c r="E67" i="13"/>
  <c r="E71" i="13"/>
  <c r="E75" i="13"/>
  <c r="E79" i="13"/>
  <c r="E83" i="13"/>
  <c r="E87" i="13"/>
  <c r="E91" i="13"/>
  <c r="E95" i="13"/>
  <c r="E99" i="13"/>
  <c r="E103" i="13"/>
  <c r="E107" i="13"/>
  <c r="E111" i="13"/>
  <c r="E115" i="13"/>
  <c r="E119" i="13"/>
  <c r="E123" i="13"/>
  <c r="E127" i="13"/>
  <c r="E131" i="13"/>
  <c r="E135" i="13"/>
  <c r="E139" i="13"/>
  <c r="E143" i="13"/>
  <c r="E147" i="13"/>
  <c r="E151" i="13"/>
  <c r="E155" i="13"/>
  <c r="E159" i="13"/>
  <c r="E163" i="13"/>
  <c r="E167" i="13"/>
  <c r="E171" i="13"/>
  <c r="E175" i="13"/>
  <c r="E179" i="13"/>
  <c r="E152" i="13"/>
  <c r="E180" i="13"/>
  <c r="E54" i="13"/>
  <c r="E82" i="13"/>
  <c r="E90" i="13"/>
  <c r="E98" i="13"/>
  <c r="E106" i="13"/>
  <c r="E110" i="13"/>
  <c r="E126" i="13"/>
  <c r="E138" i="13"/>
  <c r="E150" i="13"/>
  <c r="E170" i="13"/>
  <c r="E12" i="13"/>
  <c r="E16" i="13"/>
  <c r="E20" i="13"/>
  <c r="E24" i="13"/>
  <c r="E28" i="13"/>
  <c r="E32" i="13"/>
  <c r="E36" i="13"/>
  <c r="E40" i="13"/>
  <c r="E44" i="13"/>
  <c r="E48" i="13"/>
  <c r="E52" i="13"/>
  <c r="E56" i="13"/>
  <c r="E60" i="13"/>
  <c r="S60" i="13" s="1"/>
  <c r="E64" i="13"/>
  <c r="E68" i="13"/>
  <c r="E72" i="13"/>
  <c r="E76" i="13"/>
  <c r="S76" i="13" s="1"/>
  <c r="E80" i="13"/>
  <c r="E84" i="13"/>
  <c r="E88" i="13"/>
  <c r="E92" i="13"/>
  <c r="S92" i="13" s="1"/>
  <c r="E96" i="13"/>
  <c r="E100" i="13"/>
  <c r="E104" i="13"/>
  <c r="E108" i="13"/>
  <c r="S108" i="13" s="1"/>
  <c r="E112" i="13"/>
  <c r="E116" i="13"/>
  <c r="E120" i="13"/>
  <c r="E124" i="13"/>
  <c r="S124" i="13" s="1"/>
  <c r="E128" i="13"/>
  <c r="E132" i="13"/>
  <c r="E136" i="13"/>
  <c r="E140" i="13"/>
  <c r="S140" i="13" s="1"/>
  <c r="E144" i="13"/>
  <c r="E148" i="13"/>
  <c r="E156" i="13"/>
  <c r="E160" i="13"/>
  <c r="S160" i="13" s="1"/>
  <c r="E164" i="13"/>
  <c r="E168" i="13"/>
  <c r="E172" i="13"/>
  <c r="E176" i="13"/>
  <c r="E74" i="13"/>
  <c r="E118" i="13"/>
  <c r="E134" i="13"/>
  <c r="E146" i="13"/>
  <c r="E158" i="13"/>
  <c r="E162" i="13"/>
  <c r="E174" i="13"/>
  <c r="E13" i="13"/>
  <c r="E17" i="13"/>
  <c r="E21" i="13"/>
  <c r="E25" i="13"/>
  <c r="E29" i="13"/>
  <c r="E33" i="13"/>
  <c r="E37" i="13"/>
  <c r="E41" i="13"/>
  <c r="E45" i="13"/>
  <c r="E49" i="13"/>
  <c r="E53" i="13"/>
  <c r="E57" i="13"/>
  <c r="E61" i="13"/>
  <c r="E65" i="13"/>
  <c r="E69" i="13"/>
  <c r="E73" i="13"/>
  <c r="E77" i="13"/>
  <c r="E81" i="13"/>
  <c r="E85" i="13"/>
  <c r="E89" i="13"/>
  <c r="E93" i="13"/>
  <c r="E97" i="13"/>
  <c r="E101" i="13"/>
  <c r="E105" i="13"/>
  <c r="E109" i="13"/>
  <c r="E113" i="13"/>
  <c r="E117" i="13"/>
  <c r="E121" i="13"/>
  <c r="E125" i="13"/>
  <c r="E129" i="13"/>
  <c r="E133" i="13"/>
  <c r="E137" i="13"/>
  <c r="E141" i="13"/>
  <c r="E145" i="13"/>
  <c r="E149" i="13"/>
  <c r="E153" i="13"/>
  <c r="E157" i="13"/>
  <c r="E161" i="13"/>
  <c r="E165" i="13"/>
  <c r="E169" i="13"/>
  <c r="E173" i="13"/>
  <c r="E177" i="13"/>
  <c r="E10" i="13"/>
  <c r="E14" i="13"/>
  <c r="E18" i="13"/>
  <c r="E22" i="13"/>
  <c r="E26" i="13"/>
  <c r="E30" i="13"/>
  <c r="E34" i="13"/>
  <c r="S34" i="13" s="1"/>
  <c r="E38" i="13"/>
  <c r="E42" i="13"/>
  <c r="E46" i="13"/>
  <c r="E50" i="13"/>
  <c r="E58" i="13"/>
  <c r="E62" i="13"/>
  <c r="E66" i="13"/>
  <c r="E70" i="13"/>
  <c r="S70" i="13" s="1"/>
  <c r="E78" i="13"/>
  <c r="E86" i="13"/>
  <c r="E94" i="13"/>
  <c r="E102" i="13"/>
  <c r="S102" i="13" s="1"/>
  <c r="E114" i="13"/>
  <c r="E122" i="13"/>
  <c r="E130" i="13"/>
  <c r="E142" i="13"/>
  <c r="S142" i="13" s="1"/>
  <c r="E154" i="13"/>
  <c r="S154" i="13" s="1"/>
  <c r="E166" i="13"/>
  <c r="E178" i="13"/>
  <c r="S11" i="13"/>
  <c r="S15" i="13"/>
  <c r="S19" i="13"/>
  <c r="S27" i="13"/>
  <c r="S31" i="13"/>
  <c r="S35" i="13"/>
  <c r="S43" i="13"/>
  <c r="S47" i="13"/>
  <c r="S51" i="13"/>
  <c r="S59" i="13"/>
  <c r="S63" i="13"/>
  <c r="U63" i="13" s="1"/>
  <c r="S75" i="13"/>
  <c r="S79" i="13"/>
  <c r="S91" i="13"/>
  <c r="S95" i="13"/>
  <c r="S107" i="13"/>
  <c r="S111" i="13"/>
  <c r="S115" i="13"/>
  <c r="U115" i="13" s="1"/>
  <c r="S123" i="13"/>
  <c r="S139" i="13"/>
  <c r="S143" i="13"/>
  <c r="S155" i="13"/>
  <c r="S159" i="13"/>
  <c r="S171" i="13"/>
  <c r="S175" i="13"/>
  <c r="S179" i="13"/>
  <c r="S68" i="13"/>
  <c r="S72" i="13"/>
  <c r="S80" i="13"/>
  <c r="S84" i="13"/>
  <c r="S88" i="13"/>
  <c r="S96" i="13"/>
  <c r="S100" i="13"/>
  <c r="S104" i="13"/>
  <c r="S112" i="13"/>
  <c r="S116" i="13"/>
  <c r="S128" i="13"/>
  <c r="S144" i="13"/>
  <c r="S156" i="13"/>
  <c r="S172" i="13"/>
  <c r="S180" i="13"/>
  <c r="S12" i="13"/>
  <c r="S16" i="13"/>
  <c r="U16" i="13" s="1"/>
  <c r="S20" i="13"/>
  <c r="S28" i="13"/>
  <c r="S32" i="13"/>
  <c r="S36" i="13"/>
  <c r="S44" i="13"/>
  <c r="S52" i="13"/>
  <c r="S21" i="13"/>
  <c r="S37" i="13"/>
  <c r="S53" i="13"/>
  <c r="S69" i="13"/>
  <c r="S85" i="13"/>
  <c r="S101" i="13"/>
  <c r="S117" i="13"/>
  <c r="S133" i="13"/>
  <c r="S149" i="13"/>
  <c r="S165" i="13"/>
  <c r="S132" i="13"/>
  <c r="S148" i="13"/>
  <c r="S168" i="13"/>
  <c r="S14" i="13"/>
  <c r="S54" i="13"/>
  <c r="S98" i="13"/>
  <c r="S118" i="13"/>
  <c r="S126" i="13"/>
  <c r="G49" i="11"/>
  <c r="G122" i="11"/>
  <c r="G97" i="11"/>
  <c r="G43" i="11"/>
  <c r="G84" i="11"/>
  <c r="G140" i="11"/>
  <c r="G39" i="11"/>
  <c r="G141" i="11"/>
  <c r="G77" i="11"/>
  <c r="G81" i="11"/>
  <c r="G125" i="11"/>
  <c r="G110" i="11"/>
  <c r="G157" i="11"/>
  <c r="G25" i="11"/>
  <c r="G104" i="11"/>
  <c r="G145" i="11"/>
  <c r="G93" i="11"/>
  <c r="G61" i="11"/>
  <c r="G68" i="11"/>
  <c r="G176" i="11"/>
  <c r="G72" i="11"/>
  <c r="G99" i="11"/>
  <c r="G105" i="11"/>
  <c r="G173" i="11"/>
  <c r="G128" i="11"/>
  <c r="G18" i="11"/>
  <c r="G65" i="11"/>
  <c r="G109" i="11"/>
  <c r="G38" i="11"/>
  <c r="G151" i="11"/>
  <c r="G165" i="11"/>
  <c r="G76" i="11"/>
  <c r="G29" i="11"/>
  <c r="G158" i="11"/>
  <c r="G91" i="11"/>
  <c r="G152" i="11"/>
  <c r="G111" i="11"/>
  <c r="G117" i="11"/>
  <c r="G36" i="11"/>
  <c r="G103" i="11"/>
  <c r="G163" i="11"/>
  <c r="G168" i="11"/>
  <c r="G31" i="11"/>
  <c r="G132" i="11"/>
  <c r="G35" i="11"/>
  <c r="G135" i="11"/>
  <c r="G133" i="11"/>
  <c r="G121" i="11"/>
  <c r="G171" i="11"/>
  <c r="G21" i="11"/>
  <c r="G48" i="11"/>
  <c r="G33" i="11"/>
  <c r="G56" i="11"/>
  <c r="G142" i="11"/>
  <c r="G120" i="11"/>
  <c r="G82" i="11"/>
  <c r="G23" i="11"/>
  <c r="G107" i="11"/>
  <c r="G53" i="11"/>
  <c r="G86" i="11"/>
  <c r="G159" i="11"/>
  <c r="G24" i="11"/>
  <c r="G44" i="11"/>
  <c r="G160" i="11"/>
  <c r="G108" i="11"/>
  <c r="G143" i="11"/>
  <c r="G127" i="11"/>
  <c r="G17" i="11"/>
  <c r="G119" i="11"/>
  <c r="G167" i="11"/>
  <c r="G41" i="11"/>
  <c r="G139" i="11"/>
  <c r="G63" i="11"/>
  <c r="G59" i="11"/>
  <c r="G116" i="11"/>
  <c r="G14" i="11"/>
  <c r="G113" i="11"/>
  <c r="G28" i="11"/>
  <c r="G58" i="11"/>
  <c r="G34" i="11"/>
  <c r="G136" i="11"/>
  <c r="G102" i="11"/>
  <c r="G129" i="11"/>
  <c r="G11" i="11"/>
  <c r="G50" i="11"/>
  <c r="G130" i="11"/>
  <c r="G166" i="11"/>
  <c r="G169" i="11"/>
  <c r="G16" i="11"/>
  <c r="G78" i="11"/>
  <c r="G156" i="11"/>
  <c r="G174" i="11"/>
  <c r="G90" i="11"/>
  <c r="G154" i="11"/>
  <c r="G73" i="11"/>
  <c r="G20" i="11"/>
  <c r="G83" i="11"/>
  <c r="G153" i="11"/>
  <c r="G37" i="11"/>
  <c r="G66" i="11"/>
  <c r="G147" i="11"/>
  <c r="G15" i="11"/>
  <c r="G101" i="11"/>
  <c r="G30" i="11"/>
  <c r="G115" i="11"/>
  <c r="G150" i="11"/>
  <c r="G12" i="11"/>
  <c r="G131" i="11"/>
  <c r="G79" i="11"/>
  <c r="G95" i="11"/>
  <c r="G40" i="11"/>
  <c r="G148" i="11"/>
  <c r="G134" i="11"/>
  <c r="G106" i="11"/>
  <c r="G155" i="11"/>
  <c r="G178" i="11"/>
  <c r="G46" i="11"/>
  <c r="G118" i="11"/>
  <c r="G124" i="11"/>
  <c r="G51" i="11"/>
  <c r="G92" i="11"/>
  <c r="G112" i="11"/>
  <c r="G75" i="11"/>
  <c r="G19" i="11"/>
  <c r="G96" i="11"/>
  <c r="G89" i="11"/>
  <c r="G13" i="11"/>
  <c r="G80" i="11"/>
  <c r="G70" i="11"/>
  <c r="G26" i="11"/>
  <c r="G144" i="11"/>
  <c r="G54" i="11"/>
  <c r="G88" i="11"/>
  <c r="G42" i="11"/>
  <c r="G137" i="11"/>
  <c r="G170" i="11"/>
  <c r="G100" i="11"/>
  <c r="G22" i="11"/>
  <c r="G87" i="11"/>
  <c r="G98" i="11"/>
  <c r="G180" i="11"/>
  <c r="G162" i="11"/>
  <c r="G32" i="11"/>
  <c r="G177" i="11"/>
  <c r="G138" i="11"/>
  <c r="G67" i="11"/>
  <c r="G57" i="11"/>
  <c r="G149" i="11"/>
  <c r="G60" i="11"/>
  <c r="G172" i="11"/>
  <c r="G27" i="11"/>
  <c r="G175" i="11"/>
  <c r="G126" i="11"/>
  <c r="G10" i="11"/>
  <c r="G114" i="11"/>
  <c r="G123" i="11"/>
  <c r="G146" i="11"/>
  <c r="G52" i="11"/>
  <c r="G164" i="11"/>
  <c r="G64" i="11"/>
  <c r="G47" i="11"/>
  <c r="G161" i="11"/>
  <c r="G45" i="11"/>
  <c r="G69" i="11"/>
  <c r="G85" i="11"/>
  <c r="G71" i="11"/>
  <c r="G74" i="11"/>
  <c r="G179" i="11"/>
  <c r="G55" i="11"/>
  <c r="G62" i="11"/>
  <c r="G94" i="11"/>
  <c r="T8" i="13"/>
  <c r="T6" i="13" s="1"/>
  <c r="T5" i="13"/>
  <c r="F11" i="11"/>
  <c r="F66" i="11"/>
  <c r="F178" i="11"/>
  <c r="F141" i="11"/>
  <c r="F133" i="11"/>
  <c r="F144" i="11"/>
  <c r="F24" i="11"/>
  <c r="F110" i="11"/>
  <c r="F57" i="11"/>
  <c r="F113" i="11"/>
  <c r="F69" i="11"/>
  <c r="F47" i="11"/>
  <c r="F140" i="11"/>
  <c r="F108" i="11"/>
  <c r="F52" i="11"/>
  <c r="F90" i="11"/>
  <c r="F79" i="11"/>
  <c r="F135" i="11"/>
  <c r="F29" i="11"/>
  <c r="F48" i="11"/>
  <c r="F170" i="11"/>
  <c r="F143" i="11"/>
  <c r="F152" i="11"/>
  <c r="F175" i="11"/>
  <c r="F93" i="11"/>
  <c r="F21" i="11"/>
  <c r="F44" i="11"/>
  <c r="F123" i="11"/>
  <c r="F154" i="11"/>
  <c r="F95" i="11"/>
  <c r="F71" i="11"/>
  <c r="F91" i="11"/>
  <c r="F80" i="11"/>
  <c r="F53" i="11"/>
  <c r="F179" i="11"/>
  <c r="F117" i="11"/>
  <c r="F63" i="11"/>
  <c r="F102" i="11"/>
  <c r="F168" i="11"/>
  <c r="F37" i="11"/>
  <c r="F35" i="11"/>
  <c r="F33" i="11"/>
  <c r="F10" i="11"/>
  <c r="F62" i="11"/>
  <c r="F129" i="11"/>
  <c r="F100" i="11"/>
  <c r="F16" i="11"/>
  <c r="F99" i="11"/>
  <c r="F160" i="11"/>
  <c r="F164" i="11"/>
  <c r="F27" i="11"/>
  <c r="F92" i="11"/>
  <c r="F42" i="11"/>
  <c r="F41" i="11"/>
  <c r="F73" i="11"/>
  <c r="F60" i="11"/>
  <c r="F169" i="11"/>
  <c r="F30" i="11"/>
  <c r="F51" i="11"/>
  <c r="F68" i="11"/>
  <c r="F96" i="11"/>
  <c r="F88" i="11"/>
  <c r="F162" i="11"/>
  <c r="F105" i="11"/>
  <c r="F167" i="11"/>
  <c r="F58" i="11"/>
  <c r="F104" i="11"/>
  <c r="F85" i="11"/>
  <c r="F121" i="11"/>
  <c r="F176" i="11"/>
  <c r="F125" i="11"/>
  <c r="F83" i="11"/>
  <c r="F134" i="11"/>
  <c r="F122" i="11"/>
  <c r="F103" i="11"/>
  <c r="F56" i="11"/>
  <c r="F22" i="11"/>
  <c r="F43" i="11"/>
  <c r="F138" i="11"/>
  <c r="F116" i="11"/>
  <c r="F40" i="11"/>
  <c r="F82" i="11"/>
  <c r="F77" i="11"/>
  <c r="F45" i="11"/>
  <c r="F153" i="11"/>
  <c r="F106" i="11"/>
  <c r="F97" i="11"/>
  <c r="F31" i="11"/>
  <c r="F26" i="11"/>
  <c r="F87" i="11"/>
  <c r="F39" i="11"/>
  <c r="F67" i="11"/>
  <c r="F14" i="11"/>
  <c r="F161" i="11"/>
  <c r="F166" i="11"/>
  <c r="F101" i="11"/>
  <c r="F74" i="11"/>
  <c r="F55" i="11"/>
  <c r="F64" i="11"/>
  <c r="F148" i="11"/>
  <c r="F70" i="11"/>
  <c r="F49" i="11"/>
  <c r="F126" i="11"/>
  <c r="F59" i="11"/>
  <c r="F115" i="11"/>
  <c r="F171" i="11"/>
  <c r="F128" i="11"/>
  <c r="F111" i="11"/>
  <c r="F78" i="11"/>
  <c r="F173" i="11"/>
  <c r="F32" i="11"/>
  <c r="F34" i="11"/>
  <c r="F155" i="11"/>
  <c r="F174" i="11"/>
  <c r="F131" i="11"/>
  <c r="F112" i="11"/>
  <c r="F151" i="11"/>
  <c r="F13" i="11"/>
  <c r="F107" i="11"/>
  <c r="F177" i="11"/>
  <c r="F158" i="11"/>
  <c r="F139" i="11"/>
  <c r="F136" i="11"/>
  <c r="F38" i="11"/>
  <c r="F76" i="11"/>
  <c r="F142" i="11"/>
  <c r="F17" i="11"/>
  <c r="F50" i="11"/>
  <c r="F147" i="11"/>
  <c r="F46" i="11"/>
  <c r="F81" i="11"/>
  <c r="F75" i="11"/>
  <c r="F120" i="11"/>
  <c r="F98" i="11"/>
  <c r="F25" i="11"/>
  <c r="F119" i="11"/>
  <c r="F114" i="11"/>
  <c r="F65" i="11"/>
  <c r="F137" i="11"/>
  <c r="F163" i="11"/>
  <c r="F130" i="11"/>
  <c r="F15" i="11"/>
  <c r="F118" i="11"/>
  <c r="F157" i="11"/>
  <c r="F19" i="11"/>
  <c r="F54" i="11"/>
  <c r="F180" i="11"/>
  <c r="F61" i="11"/>
  <c r="F149" i="11"/>
  <c r="F28" i="11"/>
  <c r="F84" i="11"/>
  <c r="F156" i="11"/>
  <c r="F12" i="11"/>
  <c r="F145" i="11"/>
  <c r="F165" i="11"/>
  <c r="F18" i="11"/>
  <c r="F20" i="11"/>
  <c r="F36" i="11"/>
  <c r="F86" i="11"/>
  <c r="F127" i="11"/>
  <c r="F146" i="11"/>
  <c r="F124" i="11"/>
  <c r="F132" i="11"/>
  <c r="F23" i="11"/>
  <c r="F172" i="11"/>
  <c r="F159" i="11"/>
  <c r="F150" i="11"/>
  <c r="F89" i="11"/>
  <c r="F109" i="11"/>
  <c r="F72" i="11"/>
  <c r="F94" i="11"/>
  <c r="E94" i="11"/>
  <c r="E133" i="11"/>
  <c r="E75" i="11"/>
  <c r="E19" i="11"/>
  <c r="E121" i="11"/>
  <c r="E96" i="11"/>
  <c r="E171" i="11"/>
  <c r="E89" i="11"/>
  <c r="E21" i="11"/>
  <c r="E13" i="11"/>
  <c r="E48" i="11"/>
  <c r="E80" i="11"/>
  <c r="E33" i="11"/>
  <c r="E70" i="11"/>
  <c r="E56" i="11"/>
  <c r="E26" i="11"/>
  <c r="E142" i="11"/>
  <c r="E144" i="11"/>
  <c r="E120" i="11"/>
  <c r="E54" i="11"/>
  <c r="E82" i="11"/>
  <c r="E88" i="11"/>
  <c r="E23" i="11"/>
  <c r="E42" i="11"/>
  <c r="E137" i="11"/>
  <c r="E107" i="11"/>
  <c r="E170" i="11"/>
  <c r="E53" i="11"/>
  <c r="E100" i="11"/>
  <c r="E86" i="11"/>
  <c r="E22" i="11"/>
  <c r="E87" i="11"/>
  <c r="E159" i="11"/>
  <c r="E24" i="11"/>
  <c r="E98" i="11"/>
  <c r="E180" i="11"/>
  <c r="E44" i="11"/>
  <c r="E162" i="11"/>
  <c r="E160" i="11"/>
  <c r="E32" i="11"/>
  <c r="E108" i="11"/>
  <c r="E177" i="11"/>
  <c r="E143" i="11"/>
  <c r="E102" i="11"/>
  <c r="E129" i="11"/>
  <c r="E161" i="11"/>
  <c r="E69" i="11"/>
  <c r="E71" i="11"/>
  <c r="E179" i="11"/>
  <c r="E55" i="11"/>
  <c r="E16" i="11"/>
  <c r="E90" i="11"/>
  <c r="E73" i="11"/>
  <c r="E153" i="11"/>
  <c r="E15" i="11"/>
  <c r="E115" i="11"/>
  <c r="E131" i="11"/>
  <c r="E148" i="11"/>
  <c r="E178" i="11"/>
  <c r="E118" i="11"/>
  <c r="E132" i="11"/>
  <c r="E112" i="11"/>
  <c r="E127" i="11"/>
  <c r="E138" i="11"/>
  <c r="E67" i="11"/>
  <c r="E17" i="11"/>
  <c r="E57" i="11"/>
  <c r="E119" i="11"/>
  <c r="E149" i="11"/>
  <c r="E60" i="11"/>
  <c r="E167" i="11"/>
  <c r="E172" i="11"/>
  <c r="E41" i="11"/>
  <c r="E27" i="11"/>
  <c r="E139" i="11"/>
  <c r="E175" i="11"/>
  <c r="E63" i="11"/>
  <c r="E59" i="11"/>
  <c r="E126" i="11"/>
  <c r="E116" i="11"/>
  <c r="E14" i="11"/>
  <c r="E10" i="11"/>
  <c r="E113" i="11"/>
  <c r="E114" i="11"/>
  <c r="E28" i="11"/>
  <c r="E123" i="11"/>
  <c r="E58" i="11"/>
  <c r="E146" i="11"/>
  <c r="E34" i="11"/>
  <c r="E52" i="11"/>
  <c r="E136" i="11"/>
  <c r="E164" i="11"/>
  <c r="E64" i="11"/>
  <c r="E47" i="11"/>
  <c r="E45" i="11"/>
  <c r="E85" i="11"/>
  <c r="E74" i="11"/>
  <c r="E62" i="11"/>
  <c r="E169" i="11"/>
  <c r="E174" i="11"/>
  <c r="E20" i="11"/>
  <c r="E37" i="11"/>
  <c r="E147" i="11"/>
  <c r="E101" i="11"/>
  <c r="E150" i="11"/>
  <c r="E79" i="11"/>
  <c r="E40" i="11"/>
  <c r="E155" i="11"/>
  <c r="E124" i="11"/>
  <c r="E35" i="11"/>
  <c r="E49" i="11"/>
  <c r="E122" i="11"/>
  <c r="E97" i="11"/>
  <c r="E43" i="11"/>
  <c r="E84" i="11"/>
  <c r="E140" i="11"/>
  <c r="E39" i="11"/>
  <c r="E141" i="11"/>
  <c r="E77" i="11"/>
  <c r="E81" i="11"/>
  <c r="E125" i="11"/>
  <c r="E110" i="11"/>
  <c r="E157" i="11"/>
  <c r="E25" i="11"/>
  <c r="E104" i="11"/>
  <c r="E145" i="11"/>
  <c r="E93" i="11"/>
  <c r="E61" i="11"/>
  <c r="E68" i="11"/>
  <c r="E176" i="11"/>
  <c r="E72" i="11"/>
  <c r="E99" i="11"/>
  <c r="E105" i="11"/>
  <c r="E173" i="11"/>
  <c r="E128" i="11"/>
  <c r="E18" i="11"/>
  <c r="E65" i="11"/>
  <c r="E109" i="11"/>
  <c r="E38" i="11"/>
  <c r="E151" i="11"/>
  <c r="E165" i="11"/>
  <c r="E76" i="11"/>
  <c r="E29" i="11"/>
  <c r="E158" i="11"/>
  <c r="E91" i="11"/>
  <c r="E152" i="11"/>
  <c r="E111" i="11"/>
  <c r="E117" i="11"/>
  <c r="E36" i="11"/>
  <c r="E103" i="11"/>
  <c r="E163" i="11"/>
  <c r="E168" i="11"/>
  <c r="E31" i="11"/>
  <c r="E11" i="11"/>
  <c r="E50" i="11"/>
  <c r="E130" i="11"/>
  <c r="E166" i="11"/>
  <c r="E78" i="11"/>
  <c r="E156" i="11"/>
  <c r="E154" i="11"/>
  <c r="E83" i="11"/>
  <c r="E66" i="11"/>
  <c r="E30" i="11"/>
  <c r="E12" i="11"/>
  <c r="E95" i="11"/>
  <c r="E134" i="11"/>
  <c r="E106" i="11"/>
  <c r="E46" i="11"/>
  <c r="E51" i="11"/>
  <c r="E92" i="11"/>
  <c r="E135" i="11"/>
  <c r="K7" i="11"/>
  <c r="K8" i="11"/>
  <c r="K5" i="11"/>
  <c r="K7" i="9"/>
  <c r="K8" i="9"/>
  <c r="G13" i="9"/>
  <c r="F13" i="9"/>
  <c r="E13" i="9"/>
  <c r="G14" i="9"/>
  <c r="G18" i="9"/>
  <c r="G22" i="9"/>
  <c r="G26" i="9"/>
  <c r="G30" i="9"/>
  <c r="G34" i="9"/>
  <c r="G38" i="9"/>
  <c r="G42" i="9"/>
  <c r="G46" i="9"/>
  <c r="G50" i="9"/>
  <c r="G54" i="9"/>
  <c r="G58" i="9"/>
  <c r="G62" i="9"/>
  <c r="G66" i="9"/>
  <c r="G70" i="9"/>
  <c r="G74" i="9"/>
  <c r="G78" i="9"/>
  <c r="G82" i="9"/>
  <c r="G86" i="9"/>
  <c r="G90" i="9"/>
  <c r="G94" i="9"/>
  <c r="G98" i="9"/>
  <c r="G102" i="9"/>
  <c r="G106" i="9"/>
  <c r="G110" i="9"/>
  <c r="G114" i="9"/>
  <c r="G118" i="9"/>
  <c r="G122" i="9"/>
  <c r="G126" i="9"/>
  <c r="G130" i="9"/>
  <c r="G134" i="9"/>
  <c r="G138" i="9"/>
  <c r="G142" i="9"/>
  <c r="G146" i="9"/>
  <c r="G150" i="9"/>
  <c r="G154" i="9"/>
  <c r="G158" i="9"/>
  <c r="G162" i="9"/>
  <c r="G166" i="9"/>
  <c r="G170" i="9"/>
  <c r="G174" i="9"/>
  <c r="G178" i="9"/>
  <c r="G15" i="9"/>
  <c r="G23" i="9"/>
  <c r="G27" i="9"/>
  <c r="G35" i="9"/>
  <c r="G43" i="9"/>
  <c r="G51" i="9"/>
  <c r="G59" i="9"/>
  <c r="G71" i="9"/>
  <c r="G79" i="9"/>
  <c r="G87" i="9"/>
  <c r="G95" i="9"/>
  <c r="G103" i="9"/>
  <c r="G111" i="9"/>
  <c r="G119" i="9"/>
  <c r="G10" i="9"/>
  <c r="G19" i="9"/>
  <c r="G31" i="9"/>
  <c r="G39" i="9"/>
  <c r="G47" i="9"/>
  <c r="G55" i="9"/>
  <c r="G63" i="9"/>
  <c r="G67" i="9"/>
  <c r="G75" i="9"/>
  <c r="G83" i="9"/>
  <c r="G91" i="9"/>
  <c r="G99" i="9"/>
  <c r="G107" i="9"/>
  <c r="G115" i="9"/>
  <c r="G123" i="9"/>
  <c r="G11" i="9"/>
  <c r="G20" i="9"/>
  <c r="G28" i="9"/>
  <c r="G36" i="9"/>
  <c r="G44" i="9"/>
  <c r="G52" i="9"/>
  <c r="G60" i="9"/>
  <c r="G68" i="9"/>
  <c r="G76" i="9"/>
  <c r="G84" i="9"/>
  <c r="G92" i="9"/>
  <c r="G100" i="9"/>
  <c r="G108" i="9"/>
  <c r="G116" i="9"/>
  <c r="G124" i="9"/>
  <c r="G129" i="9"/>
  <c r="G135" i="9"/>
  <c r="G140" i="9"/>
  <c r="G145" i="9"/>
  <c r="G151" i="9"/>
  <c r="G156" i="9"/>
  <c r="G161" i="9"/>
  <c r="G167" i="9"/>
  <c r="G172" i="9"/>
  <c r="G177" i="9"/>
  <c r="G21" i="9"/>
  <c r="G29" i="9"/>
  <c r="G37" i="9"/>
  <c r="G45" i="9"/>
  <c r="G53" i="9"/>
  <c r="G61" i="9"/>
  <c r="G69" i="9"/>
  <c r="G77" i="9"/>
  <c r="G85" i="9"/>
  <c r="G93" i="9"/>
  <c r="G101" i="9"/>
  <c r="G109" i="9"/>
  <c r="G117" i="9"/>
  <c r="G125" i="9"/>
  <c r="G131" i="9"/>
  <c r="G136" i="9"/>
  <c r="G141" i="9"/>
  <c r="G147" i="9"/>
  <c r="G152" i="9"/>
  <c r="G157" i="9"/>
  <c r="G163" i="9"/>
  <c r="G168" i="9"/>
  <c r="G173" i="9"/>
  <c r="G179" i="9"/>
  <c r="G144" i="9"/>
  <c r="G16" i="9"/>
  <c r="G32" i="9"/>
  <c r="G48" i="9"/>
  <c r="G64" i="9"/>
  <c r="G80" i="9"/>
  <c r="G96" i="9"/>
  <c r="G112" i="9"/>
  <c r="G127" i="9"/>
  <c r="G137" i="9"/>
  <c r="G148" i="9"/>
  <c r="G159" i="9"/>
  <c r="G169" i="9"/>
  <c r="G180" i="9"/>
  <c r="G57" i="9"/>
  <c r="G89" i="9"/>
  <c r="G133" i="9"/>
  <c r="G176" i="9"/>
  <c r="G17" i="9"/>
  <c r="G33" i="9"/>
  <c r="G49" i="9"/>
  <c r="G65" i="9"/>
  <c r="G81" i="9"/>
  <c r="G97" i="9"/>
  <c r="G113" i="9"/>
  <c r="G128" i="9"/>
  <c r="G139" i="9"/>
  <c r="G149" i="9"/>
  <c r="G160" i="9"/>
  <c r="G171" i="9"/>
  <c r="G155" i="9"/>
  <c r="G24" i="9"/>
  <c r="G40" i="9"/>
  <c r="G56" i="9"/>
  <c r="G72" i="9"/>
  <c r="G88" i="9"/>
  <c r="G104" i="9"/>
  <c r="G120" i="9"/>
  <c r="G132" i="9"/>
  <c r="G143" i="9"/>
  <c r="G153" i="9"/>
  <c r="G164" i="9"/>
  <c r="G175" i="9"/>
  <c r="G12" i="9"/>
  <c r="G25" i="9"/>
  <c r="G41" i="9"/>
  <c r="G73" i="9"/>
  <c r="G105" i="9"/>
  <c r="G121" i="9"/>
  <c r="G165" i="9"/>
  <c r="E11" i="9"/>
  <c r="E88" i="9"/>
  <c r="E86" i="9"/>
  <c r="E23" i="9"/>
  <c r="E28" i="9"/>
  <c r="E71" i="9"/>
  <c r="E94" i="9"/>
  <c r="E116" i="9"/>
  <c r="E37" i="9"/>
  <c r="E25" i="9"/>
  <c r="E51" i="9"/>
  <c r="E119" i="9"/>
  <c r="E108" i="9"/>
  <c r="E176" i="9"/>
  <c r="E78" i="9"/>
  <c r="E63" i="9"/>
  <c r="E168" i="9"/>
  <c r="E38" i="9"/>
  <c r="E91" i="9"/>
  <c r="E127" i="9"/>
  <c r="E50" i="9"/>
  <c r="E118" i="9"/>
  <c r="E101" i="9"/>
  <c r="E90" i="9"/>
  <c r="E134" i="9"/>
  <c r="E57" i="9"/>
  <c r="E96" i="9"/>
  <c r="E150" i="9"/>
  <c r="E129" i="9"/>
  <c r="E53" i="9"/>
  <c r="E179" i="9"/>
  <c r="E146" i="9"/>
  <c r="E124" i="9"/>
  <c r="E41" i="9"/>
  <c r="E73" i="9"/>
  <c r="E36" i="9"/>
  <c r="E54" i="9"/>
  <c r="E145" i="9"/>
  <c r="E173" i="9"/>
  <c r="E44" i="9"/>
  <c r="E48" i="9"/>
  <c r="E89" i="9"/>
  <c r="E151" i="9"/>
  <c r="E47" i="9"/>
  <c r="E113" i="9"/>
  <c r="E131" i="9"/>
  <c r="E100" i="9"/>
  <c r="E59" i="9"/>
  <c r="E122" i="9"/>
  <c r="E152" i="9"/>
  <c r="E14" i="9"/>
  <c r="E84" i="9"/>
  <c r="E62" i="9"/>
  <c r="E143" i="9"/>
  <c r="E141" i="9"/>
  <c r="E170" i="9"/>
  <c r="E52" i="9"/>
  <c r="E144" i="9"/>
  <c r="E180" i="9"/>
  <c r="E40" i="9"/>
  <c r="E117" i="9"/>
  <c r="E164" i="9"/>
  <c r="E137" i="9"/>
  <c r="E49" i="9"/>
  <c r="E135" i="9"/>
  <c r="E166" i="9"/>
  <c r="E21" i="9"/>
  <c r="E132" i="9"/>
  <c r="E171" i="9"/>
  <c r="E92" i="9"/>
  <c r="E178" i="9"/>
  <c r="E104" i="9"/>
  <c r="E140" i="9"/>
  <c r="E147" i="9"/>
  <c r="E60" i="9"/>
  <c r="E79" i="9"/>
  <c r="E153" i="9"/>
  <c r="E42" i="9"/>
  <c r="E68" i="9"/>
  <c r="E102" i="9"/>
  <c r="E32" i="9"/>
  <c r="E46" i="9"/>
  <c r="E34" i="9"/>
  <c r="E65" i="9"/>
  <c r="E74" i="9"/>
  <c r="E18" i="9"/>
  <c r="E67" i="9"/>
  <c r="E136" i="9"/>
  <c r="E93" i="9"/>
  <c r="E114" i="9"/>
  <c r="E160" i="9"/>
  <c r="E77" i="9"/>
  <c r="E97" i="9"/>
  <c r="E111" i="9"/>
  <c r="E98" i="9"/>
  <c r="E83" i="9"/>
  <c r="E109" i="9"/>
  <c r="E148" i="9"/>
  <c r="E75" i="9"/>
  <c r="E126" i="9"/>
  <c r="E61" i="9"/>
  <c r="E128" i="9"/>
  <c r="E115" i="9"/>
  <c r="E64" i="9"/>
  <c r="E12" i="9"/>
  <c r="E27" i="9"/>
  <c r="E87" i="9"/>
  <c r="E45" i="9"/>
  <c r="E69" i="9"/>
  <c r="E33" i="9"/>
  <c r="E138" i="9"/>
  <c r="E30" i="9"/>
  <c r="E10" i="9"/>
  <c r="E24" i="9"/>
  <c r="E56" i="9"/>
  <c r="E125" i="9"/>
  <c r="E158" i="9"/>
  <c r="E72" i="9"/>
  <c r="E20" i="9"/>
  <c r="E58" i="9"/>
  <c r="E55" i="9"/>
  <c r="E95" i="9"/>
  <c r="E31" i="9"/>
  <c r="E123" i="9"/>
  <c r="E121" i="9"/>
  <c r="E80" i="9"/>
  <c r="E17" i="9"/>
  <c r="E22" i="9"/>
  <c r="E130" i="9"/>
  <c r="E177" i="9"/>
  <c r="E165" i="9"/>
  <c r="E139" i="9"/>
  <c r="E133" i="9"/>
  <c r="E35" i="9"/>
  <c r="E175" i="9"/>
  <c r="E167" i="9"/>
  <c r="E149" i="9"/>
  <c r="E76" i="9"/>
  <c r="E172" i="9"/>
  <c r="E15" i="9"/>
  <c r="E43" i="9"/>
  <c r="E16" i="9"/>
  <c r="E103" i="9"/>
  <c r="E120" i="9"/>
  <c r="E81" i="9"/>
  <c r="E85" i="9"/>
  <c r="E19" i="9"/>
  <c r="E66" i="9"/>
  <c r="E39" i="9"/>
  <c r="E99" i="9"/>
  <c r="E169" i="9"/>
  <c r="E157" i="9"/>
  <c r="E161" i="9"/>
  <c r="E154" i="9"/>
  <c r="E110" i="9"/>
  <c r="E107" i="9"/>
  <c r="E112" i="9"/>
  <c r="E70" i="9"/>
  <c r="E163" i="9"/>
  <c r="E26" i="9"/>
  <c r="E105" i="9"/>
  <c r="E142" i="9"/>
  <c r="E106" i="9"/>
  <c r="E155" i="9"/>
  <c r="E156" i="9"/>
  <c r="E29" i="9"/>
  <c r="E174" i="9"/>
  <c r="E162" i="9"/>
  <c r="E82" i="9"/>
  <c r="E159" i="9"/>
  <c r="K5" i="9"/>
  <c r="F10" i="9"/>
  <c r="F15" i="9"/>
  <c r="F19" i="9"/>
  <c r="F23" i="9"/>
  <c r="F27" i="9"/>
  <c r="F31" i="9"/>
  <c r="F35" i="9"/>
  <c r="F39" i="9"/>
  <c r="F43" i="9"/>
  <c r="F47" i="9"/>
  <c r="F51" i="9"/>
  <c r="F55" i="9"/>
  <c r="F59" i="9"/>
  <c r="F63" i="9"/>
  <c r="F67" i="9"/>
  <c r="F71" i="9"/>
  <c r="F75" i="9"/>
  <c r="F79" i="9"/>
  <c r="F83" i="9"/>
  <c r="F87" i="9"/>
  <c r="F91" i="9"/>
  <c r="F95" i="9"/>
  <c r="F99" i="9"/>
  <c r="F103" i="9"/>
  <c r="F107" i="9"/>
  <c r="F111" i="9"/>
  <c r="F115" i="9"/>
  <c r="F119" i="9"/>
  <c r="F123" i="9"/>
  <c r="F127" i="9"/>
  <c r="F131" i="9"/>
  <c r="F135" i="9"/>
  <c r="F139" i="9"/>
  <c r="F143" i="9"/>
  <c r="F147" i="9"/>
  <c r="F151" i="9"/>
  <c r="F155" i="9"/>
  <c r="F159" i="9"/>
  <c r="F163" i="9"/>
  <c r="F167" i="9"/>
  <c r="F171" i="9"/>
  <c r="F175" i="9"/>
  <c r="F179" i="9"/>
  <c r="F18" i="9"/>
  <c r="F26" i="9"/>
  <c r="F38" i="9"/>
  <c r="F46" i="9"/>
  <c r="F58" i="9"/>
  <c r="F70" i="9"/>
  <c r="F86" i="9"/>
  <c r="F98" i="9"/>
  <c r="F110" i="9"/>
  <c r="F126" i="9"/>
  <c r="F138" i="9"/>
  <c r="F150" i="9"/>
  <c r="F166" i="9"/>
  <c r="F178" i="9"/>
  <c r="F11" i="9"/>
  <c r="F16" i="9"/>
  <c r="F20" i="9"/>
  <c r="F24" i="9"/>
  <c r="F28" i="9"/>
  <c r="F32" i="9"/>
  <c r="F36" i="9"/>
  <c r="F40" i="9"/>
  <c r="F44" i="9"/>
  <c r="F48" i="9"/>
  <c r="F52" i="9"/>
  <c r="F56" i="9"/>
  <c r="F60" i="9"/>
  <c r="F64" i="9"/>
  <c r="F68" i="9"/>
  <c r="F72" i="9"/>
  <c r="F76" i="9"/>
  <c r="F80" i="9"/>
  <c r="F84" i="9"/>
  <c r="F88" i="9"/>
  <c r="F92" i="9"/>
  <c r="F96" i="9"/>
  <c r="F100" i="9"/>
  <c r="F104" i="9"/>
  <c r="F108" i="9"/>
  <c r="F112" i="9"/>
  <c r="F116" i="9"/>
  <c r="F120" i="9"/>
  <c r="F124" i="9"/>
  <c r="F128" i="9"/>
  <c r="F132" i="9"/>
  <c r="F136" i="9"/>
  <c r="F140" i="9"/>
  <c r="F144" i="9"/>
  <c r="F148" i="9"/>
  <c r="F152" i="9"/>
  <c r="F156" i="9"/>
  <c r="F160" i="9"/>
  <c r="F164" i="9"/>
  <c r="F168" i="9"/>
  <c r="F172" i="9"/>
  <c r="F176" i="9"/>
  <c r="F180" i="9"/>
  <c r="F22" i="9"/>
  <c r="F34" i="9"/>
  <c r="F50" i="9"/>
  <c r="F66" i="9"/>
  <c r="F78" i="9"/>
  <c r="F94" i="9"/>
  <c r="F106" i="9"/>
  <c r="F118" i="9"/>
  <c r="F130" i="9"/>
  <c r="F146" i="9"/>
  <c r="F158" i="9"/>
  <c r="F162" i="9"/>
  <c r="F174" i="9"/>
  <c r="F17" i="9"/>
  <c r="F21" i="9"/>
  <c r="F25" i="9"/>
  <c r="F29" i="9"/>
  <c r="F33" i="9"/>
  <c r="F37" i="9"/>
  <c r="F41" i="9"/>
  <c r="F45" i="9"/>
  <c r="F49" i="9"/>
  <c r="F53" i="9"/>
  <c r="F57" i="9"/>
  <c r="F61" i="9"/>
  <c r="F65" i="9"/>
  <c r="F69" i="9"/>
  <c r="F73" i="9"/>
  <c r="F77" i="9"/>
  <c r="F81" i="9"/>
  <c r="F85" i="9"/>
  <c r="F89" i="9"/>
  <c r="F93" i="9"/>
  <c r="F97" i="9"/>
  <c r="F101" i="9"/>
  <c r="F105" i="9"/>
  <c r="F109" i="9"/>
  <c r="F113" i="9"/>
  <c r="F117" i="9"/>
  <c r="F121" i="9"/>
  <c r="F125" i="9"/>
  <c r="J125" i="9" s="1"/>
  <c r="L125" i="9" s="1"/>
  <c r="F129" i="9"/>
  <c r="J129" i="9" s="1"/>
  <c r="L129" i="9" s="1"/>
  <c r="F133" i="9"/>
  <c r="F137" i="9"/>
  <c r="F141" i="9"/>
  <c r="F145" i="9"/>
  <c r="F149" i="9"/>
  <c r="F153" i="9"/>
  <c r="F157" i="9"/>
  <c r="F161" i="9"/>
  <c r="F165" i="9"/>
  <c r="F169" i="9"/>
  <c r="F173" i="9"/>
  <c r="F177" i="9"/>
  <c r="F12" i="9"/>
  <c r="F14" i="9"/>
  <c r="F30" i="9"/>
  <c r="F42" i="9"/>
  <c r="F54" i="9"/>
  <c r="F62" i="9"/>
  <c r="F74" i="9"/>
  <c r="F82" i="9"/>
  <c r="F90" i="9"/>
  <c r="F102" i="9"/>
  <c r="F114" i="9"/>
  <c r="F122" i="9"/>
  <c r="F134" i="9"/>
  <c r="F142" i="9"/>
  <c r="F154" i="9"/>
  <c r="F170" i="9"/>
  <c r="E110" i="8"/>
  <c r="E175" i="8"/>
  <c r="E190" i="8"/>
  <c r="E155" i="8"/>
  <c r="E137" i="8"/>
  <c r="E120" i="8"/>
  <c r="E169" i="8"/>
  <c r="E180" i="8"/>
  <c r="E57" i="8"/>
  <c r="E189" i="8"/>
  <c r="E192" i="8"/>
  <c r="E140" i="8"/>
  <c r="E122" i="8"/>
  <c r="E39" i="8"/>
  <c r="E193" i="8"/>
  <c r="E114" i="8"/>
  <c r="E63" i="8"/>
  <c r="E124" i="8"/>
  <c r="E55" i="8"/>
  <c r="E106" i="8"/>
  <c r="E128" i="8"/>
  <c r="E148" i="8"/>
  <c r="E130" i="8"/>
  <c r="E139" i="8"/>
  <c r="E167" i="8"/>
  <c r="E142" i="8"/>
  <c r="E117" i="8"/>
  <c r="G8" i="8"/>
  <c r="G12" i="8"/>
  <c r="G51" i="8"/>
  <c r="G138" i="8"/>
  <c r="G178" i="8"/>
  <c r="G181" i="8"/>
  <c r="G19" i="8"/>
  <c r="G79" i="8"/>
  <c r="G168" i="8"/>
  <c r="G186" i="8"/>
  <c r="G91" i="8"/>
  <c r="G165" i="8"/>
  <c r="G74" i="8"/>
  <c r="G23" i="8"/>
  <c r="G84" i="8"/>
  <c r="G164" i="8"/>
  <c r="G40" i="8"/>
  <c r="G67" i="8"/>
  <c r="G159" i="8"/>
  <c r="G18" i="8"/>
  <c r="G103" i="8"/>
  <c r="G34" i="8"/>
  <c r="G118" i="8"/>
  <c r="G100" i="8"/>
  <c r="G15" i="8"/>
  <c r="G141" i="8"/>
  <c r="G80" i="8"/>
  <c r="G95" i="8"/>
  <c r="G43" i="8"/>
  <c r="G160" i="8"/>
  <c r="G147" i="8"/>
  <c r="G108" i="8"/>
  <c r="G166" i="8"/>
  <c r="G191" i="8"/>
  <c r="G144" i="8"/>
  <c r="G123" i="8"/>
  <c r="G132" i="8"/>
  <c r="G52" i="8"/>
  <c r="G143" i="8"/>
  <c r="G93" i="8"/>
  <c r="G39" i="8"/>
  <c r="G114" i="8"/>
  <c r="G124" i="8"/>
  <c r="G106" i="8"/>
  <c r="G148" i="8"/>
  <c r="G139" i="8"/>
  <c r="G142" i="8"/>
  <c r="G9" i="8"/>
  <c r="G13" i="8"/>
  <c r="G76" i="8"/>
  <c r="G22" i="8"/>
  <c r="G25" i="8"/>
  <c r="G96" i="8"/>
  <c r="G183" i="8"/>
  <c r="G90" i="8"/>
  <c r="G24" i="8"/>
  <c r="G16" i="8"/>
  <c r="G50" i="8"/>
  <c r="G81" i="8"/>
  <c r="G37" i="8"/>
  <c r="G71" i="8"/>
  <c r="G58" i="8"/>
  <c r="G30" i="8"/>
  <c r="G154" i="8"/>
  <c r="G156" i="8"/>
  <c r="G126" i="8"/>
  <c r="G56" i="8"/>
  <c r="G83" i="8"/>
  <c r="G89" i="8"/>
  <c r="G97" i="8"/>
  <c r="G45" i="8"/>
  <c r="G150" i="8"/>
  <c r="G109" i="8"/>
  <c r="G182" i="8"/>
  <c r="G54" i="8"/>
  <c r="G102" i="8"/>
  <c r="G87" i="8"/>
  <c r="G27" i="8"/>
  <c r="G88" i="8"/>
  <c r="G172" i="8"/>
  <c r="G28" i="8"/>
  <c r="G145" i="8"/>
  <c r="G194" i="8"/>
  <c r="G47" i="8"/>
  <c r="G174" i="8"/>
  <c r="G173" i="8"/>
  <c r="G36" i="8"/>
  <c r="G110" i="8"/>
  <c r="G190" i="8"/>
  <c r="G137" i="8"/>
  <c r="G169" i="8"/>
  <c r="G57" i="8"/>
  <c r="G192" i="8"/>
  <c r="G122" i="8"/>
  <c r="G10" i="8"/>
  <c r="G35" i="8"/>
  <c r="G68" i="8"/>
  <c r="G20" i="8"/>
  <c r="G26" i="8"/>
  <c r="G125" i="8"/>
  <c r="G161" i="8"/>
  <c r="G61" i="8"/>
  <c r="G179" i="8"/>
  <c r="G184" i="8"/>
  <c r="G44" i="8"/>
  <c r="G31" i="8"/>
  <c r="G151" i="8"/>
  <c r="G187" i="8"/>
  <c r="G64" i="8"/>
  <c r="G60" i="8"/>
  <c r="G134" i="8"/>
  <c r="G119" i="8"/>
  <c r="G17" i="8"/>
  <c r="G14" i="8"/>
  <c r="G115" i="8"/>
  <c r="G116" i="8"/>
  <c r="G32" i="8"/>
  <c r="G131" i="8"/>
  <c r="G59" i="8"/>
  <c r="G158" i="8"/>
  <c r="G38" i="8"/>
  <c r="G53" i="8"/>
  <c r="G149" i="8"/>
  <c r="G176" i="8"/>
  <c r="G104" i="8"/>
  <c r="G65" i="8"/>
  <c r="G136" i="8"/>
  <c r="G49" i="8"/>
  <c r="G146" i="8"/>
  <c r="G48" i="8"/>
  <c r="G70" i="8"/>
  <c r="G86" i="8"/>
  <c r="G72" i="8"/>
  <c r="G75" i="8"/>
  <c r="G193" i="8"/>
  <c r="G63" i="8"/>
  <c r="G55" i="8"/>
  <c r="G128" i="8"/>
  <c r="G130" i="8"/>
  <c r="G167" i="8"/>
  <c r="G117" i="8"/>
  <c r="G11" i="8"/>
  <c r="G129" i="8"/>
  <c r="G98" i="8"/>
  <c r="G46" i="8"/>
  <c r="G85" i="8"/>
  <c r="G152" i="8"/>
  <c r="G42" i="8"/>
  <c r="G153" i="8"/>
  <c r="G78" i="8"/>
  <c r="G82" i="8"/>
  <c r="G133" i="8"/>
  <c r="G112" i="8"/>
  <c r="G170" i="8"/>
  <c r="G29" i="8"/>
  <c r="G107" i="8"/>
  <c r="G157" i="8"/>
  <c r="G94" i="8"/>
  <c r="G62" i="8"/>
  <c r="G69" i="8"/>
  <c r="G188" i="8"/>
  <c r="G73" i="8"/>
  <c r="G101" i="8"/>
  <c r="G99" i="8"/>
  <c r="G185" i="8"/>
  <c r="G135" i="8"/>
  <c r="G21" i="8"/>
  <c r="G66" i="8"/>
  <c r="G111" i="8"/>
  <c r="G41" i="8"/>
  <c r="G127" i="8"/>
  <c r="G177" i="8"/>
  <c r="G77" i="8"/>
  <c r="G33" i="8"/>
  <c r="G171" i="8"/>
  <c r="G92" i="8"/>
  <c r="G162" i="8"/>
  <c r="G113" i="8"/>
  <c r="G121" i="8"/>
  <c r="G163" i="8"/>
  <c r="G105" i="8"/>
  <c r="G175" i="8"/>
  <c r="G155" i="8"/>
  <c r="G120" i="8"/>
  <c r="G180" i="8"/>
  <c r="G189" i="8"/>
  <c r="G140" i="8"/>
  <c r="F9" i="6"/>
  <c r="F13" i="6"/>
  <c r="F17" i="6"/>
  <c r="F21" i="6"/>
  <c r="F25" i="6"/>
  <c r="F29" i="6"/>
  <c r="F33" i="6"/>
  <c r="F37" i="6"/>
  <c r="F41" i="6"/>
  <c r="F45" i="6"/>
  <c r="F49" i="6"/>
  <c r="F53" i="6"/>
  <c r="F57" i="6"/>
  <c r="F61" i="6"/>
  <c r="F65" i="6"/>
  <c r="F69" i="6"/>
  <c r="F73" i="6"/>
  <c r="F77" i="6"/>
  <c r="F81" i="6"/>
  <c r="F85" i="6"/>
  <c r="F89" i="6"/>
  <c r="F93" i="6"/>
  <c r="F97" i="6"/>
  <c r="F101" i="6"/>
  <c r="F105" i="6"/>
  <c r="F109" i="6"/>
  <c r="F113" i="6"/>
  <c r="F117" i="6"/>
  <c r="F121" i="6"/>
  <c r="F125" i="6"/>
  <c r="F129" i="6"/>
  <c r="F133" i="6"/>
  <c r="F137" i="6"/>
  <c r="F141" i="6"/>
  <c r="F145" i="6"/>
  <c r="F149" i="6"/>
  <c r="F153" i="6"/>
  <c r="F157" i="6"/>
  <c r="F161" i="6"/>
  <c r="F165" i="6"/>
  <c r="F158" i="6"/>
  <c r="F10" i="6"/>
  <c r="F14" i="6"/>
  <c r="F18" i="6"/>
  <c r="F22" i="6"/>
  <c r="F26" i="6"/>
  <c r="F30" i="6"/>
  <c r="F34" i="6"/>
  <c r="F38" i="6"/>
  <c r="F42" i="6"/>
  <c r="F46" i="6"/>
  <c r="F50" i="6"/>
  <c r="F54" i="6"/>
  <c r="F58" i="6"/>
  <c r="F62" i="6"/>
  <c r="F66" i="6"/>
  <c r="F70" i="6"/>
  <c r="F74" i="6"/>
  <c r="F78" i="6"/>
  <c r="F82" i="6"/>
  <c r="F86" i="6"/>
  <c r="F90" i="6"/>
  <c r="F94" i="6"/>
  <c r="F98" i="6"/>
  <c r="F102" i="6"/>
  <c r="F106" i="6"/>
  <c r="F110" i="6"/>
  <c r="F114" i="6"/>
  <c r="F118" i="6"/>
  <c r="F122" i="6"/>
  <c r="F126" i="6"/>
  <c r="F130" i="6"/>
  <c r="F134" i="6"/>
  <c r="F138" i="6"/>
  <c r="F142" i="6"/>
  <c r="F146" i="6"/>
  <c r="F150" i="6"/>
  <c r="F154" i="6"/>
  <c r="F6" i="6"/>
  <c r="F7" i="6"/>
  <c r="F11" i="6"/>
  <c r="F15" i="6"/>
  <c r="F19" i="6"/>
  <c r="F23" i="6"/>
  <c r="F27" i="6"/>
  <c r="F31" i="6"/>
  <c r="F35" i="6"/>
  <c r="F39" i="6"/>
  <c r="F43" i="6"/>
  <c r="F47" i="6"/>
  <c r="F51" i="6"/>
  <c r="F55" i="6"/>
  <c r="F59" i="6"/>
  <c r="F63" i="6"/>
  <c r="F67" i="6"/>
  <c r="F71" i="6"/>
  <c r="F75" i="6"/>
  <c r="F79" i="6"/>
  <c r="F83" i="6"/>
  <c r="F87" i="6"/>
  <c r="F91" i="6"/>
  <c r="F95" i="6"/>
  <c r="F99" i="6"/>
  <c r="F103" i="6"/>
  <c r="F107" i="6"/>
  <c r="F111" i="6"/>
  <c r="F115" i="6"/>
  <c r="F119" i="6"/>
  <c r="F123" i="6"/>
  <c r="F127" i="6"/>
  <c r="F131" i="6"/>
  <c r="F135" i="6"/>
  <c r="F139" i="6"/>
  <c r="F143" i="6"/>
  <c r="F147" i="6"/>
  <c r="F151" i="6"/>
  <c r="F155" i="6"/>
  <c r="F159" i="6"/>
  <c r="F163" i="6"/>
  <c r="F8" i="6"/>
  <c r="F12" i="6"/>
  <c r="F16" i="6"/>
  <c r="F20" i="6"/>
  <c r="F24" i="6"/>
  <c r="F28" i="6"/>
  <c r="F32" i="6"/>
  <c r="F36" i="6"/>
  <c r="F40" i="6"/>
  <c r="F44" i="6"/>
  <c r="F48" i="6"/>
  <c r="F52" i="6"/>
  <c r="F56" i="6"/>
  <c r="F60" i="6"/>
  <c r="F64" i="6"/>
  <c r="F68" i="6"/>
  <c r="F72" i="6"/>
  <c r="F76" i="6"/>
  <c r="F80" i="6"/>
  <c r="F84" i="6"/>
  <c r="F88" i="6"/>
  <c r="F92" i="6"/>
  <c r="F96" i="6"/>
  <c r="F100" i="6"/>
  <c r="F104" i="6"/>
  <c r="F108" i="6"/>
  <c r="F112" i="6"/>
  <c r="F116" i="6"/>
  <c r="F120" i="6"/>
  <c r="F124" i="6"/>
  <c r="F128" i="6"/>
  <c r="F132" i="6"/>
  <c r="F136" i="6"/>
  <c r="F140" i="6"/>
  <c r="F144" i="6"/>
  <c r="F148" i="6"/>
  <c r="F152" i="6"/>
  <c r="F156" i="6"/>
  <c r="F160" i="6"/>
  <c r="F164" i="6"/>
  <c r="F162" i="6"/>
  <c r="F117" i="8"/>
  <c r="F167" i="8"/>
  <c r="F130" i="8"/>
  <c r="F128" i="8"/>
  <c r="F55" i="8"/>
  <c r="F63" i="8"/>
  <c r="F193" i="8"/>
  <c r="F75" i="8"/>
  <c r="F173" i="8"/>
  <c r="F174" i="8"/>
  <c r="F47" i="8"/>
  <c r="F194" i="8"/>
  <c r="F49" i="8"/>
  <c r="F136" i="8"/>
  <c r="F65" i="8"/>
  <c r="F104" i="8"/>
  <c r="F87" i="8"/>
  <c r="F102" i="8"/>
  <c r="F54" i="8"/>
  <c r="F182" i="8"/>
  <c r="F109" i="8"/>
  <c r="F150" i="8"/>
  <c r="F45" i="8"/>
  <c r="F183" i="8"/>
  <c r="F90" i="8"/>
  <c r="F24" i="8"/>
  <c r="F16" i="8"/>
  <c r="F50" i="8"/>
  <c r="F81" i="8"/>
  <c r="F37" i="8"/>
  <c r="F71" i="8"/>
  <c r="F58" i="8"/>
  <c r="F30" i="8"/>
  <c r="F154" i="8"/>
  <c r="F156" i="8"/>
  <c r="F126" i="8"/>
  <c r="F56" i="8"/>
  <c r="F83" i="8"/>
  <c r="F89" i="8"/>
  <c r="F97" i="8"/>
  <c r="F189" i="8"/>
  <c r="F180" i="8"/>
  <c r="F105" i="8"/>
  <c r="F86" i="8"/>
  <c r="F48" i="8"/>
  <c r="F33" i="8"/>
  <c r="F77" i="8"/>
  <c r="F149" i="8"/>
  <c r="F38" i="8"/>
  <c r="F59" i="8"/>
  <c r="F19" i="8"/>
  <c r="F79" i="8"/>
  <c r="F186" i="8"/>
  <c r="F165" i="8"/>
  <c r="F23" i="8"/>
  <c r="F164" i="8"/>
  <c r="F159" i="8"/>
  <c r="F103" i="8"/>
  <c r="F118" i="8"/>
  <c r="F122" i="8"/>
  <c r="F192" i="8"/>
  <c r="F57" i="8"/>
  <c r="F169" i="8"/>
  <c r="F137" i="8"/>
  <c r="F190" i="8"/>
  <c r="F110" i="8"/>
  <c r="F36" i="8"/>
  <c r="F143" i="8"/>
  <c r="F52" i="8"/>
  <c r="F132" i="8"/>
  <c r="F123" i="8"/>
  <c r="F28" i="8"/>
  <c r="F172" i="8"/>
  <c r="F88" i="8"/>
  <c r="F27" i="8"/>
  <c r="F160" i="8"/>
  <c r="F43" i="8"/>
  <c r="F95" i="8"/>
  <c r="F80" i="8"/>
  <c r="F141" i="8"/>
  <c r="F15" i="8"/>
  <c r="F125" i="8"/>
  <c r="F161" i="8"/>
  <c r="F61" i="8"/>
  <c r="F179" i="8"/>
  <c r="F184" i="8"/>
  <c r="F44" i="8"/>
  <c r="F31" i="8"/>
  <c r="F151" i="8"/>
  <c r="F187" i="8"/>
  <c r="F64" i="8"/>
  <c r="F60" i="8"/>
  <c r="F134" i="8"/>
  <c r="F119" i="8"/>
  <c r="F17" i="8"/>
  <c r="F14" i="8"/>
  <c r="F115" i="8"/>
  <c r="F116" i="8"/>
  <c r="F32" i="8"/>
  <c r="F142" i="8"/>
  <c r="F139" i="8"/>
  <c r="F148" i="8"/>
  <c r="F106" i="8"/>
  <c r="F124" i="8"/>
  <c r="F114" i="8"/>
  <c r="F39" i="8"/>
  <c r="F93" i="8"/>
  <c r="F121" i="8"/>
  <c r="F113" i="8"/>
  <c r="F162" i="8"/>
  <c r="F92" i="8"/>
  <c r="F191" i="8"/>
  <c r="F166" i="8"/>
  <c r="F108" i="8"/>
  <c r="F147" i="8"/>
  <c r="F41" i="8"/>
  <c r="F111" i="8"/>
  <c r="F66" i="8"/>
  <c r="F21" i="8"/>
  <c r="F135" i="8"/>
  <c r="F185" i="8"/>
  <c r="F152" i="8"/>
  <c r="F42" i="8"/>
  <c r="F153" i="8"/>
  <c r="F78" i="8"/>
  <c r="F82" i="8"/>
  <c r="F133" i="8"/>
  <c r="F112" i="8"/>
  <c r="F170" i="8"/>
  <c r="F29" i="8"/>
  <c r="F107" i="8"/>
  <c r="F157" i="8"/>
  <c r="F94" i="8"/>
  <c r="F62" i="8"/>
  <c r="F69" i="8"/>
  <c r="F188" i="8"/>
  <c r="F73" i="8"/>
  <c r="F101" i="8"/>
  <c r="F99" i="8"/>
  <c r="F140" i="8"/>
  <c r="F120" i="8"/>
  <c r="F155" i="8"/>
  <c r="F175" i="8"/>
  <c r="F72" i="8"/>
  <c r="F70" i="8"/>
  <c r="F171" i="8"/>
  <c r="F177" i="8"/>
  <c r="F176" i="8"/>
  <c r="F53" i="8"/>
  <c r="F158" i="8"/>
  <c r="F131" i="8"/>
  <c r="F168" i="8"/>
  <c r="F91" i="8"/>
  <c r="F74" i="8"/>
  <c r="F84" i="8"/>
  <c r="F40" i="8"/>
  <c r="F67" i="8"/>
  <c r="F18" i="8"/>
  <c r="F34" i="8"/>
  <c r="J5" i="8"/>
  <c r="F129" i="8"/>
  <c r="H5" i="6"/>
  <c r="F100" i="8"/>
  <c r="F26" i="8"/>
  <c r="F22" i="8"/>
  <c r="F76" i="8"/>
  <c r="F13" i="8"/>
  <c r="F145" i="8"/>
  <c r="F68" i="8"/>
  <c r="F96" i="8"/>
  <c r="F178" i="8"/>
  <c r="F138" i="8"/>
  <c r="F51" i="8"/>
  <c r="F10" i="8"/>
  <c r="F146" i="8"/>
  <c r="F11" i="8"/>
  <c r="F46" i="8"/>
  <c r="F98" i="8"/>
  <c r="F9" i="8"/>
  <c r="F163" i="8"/>
  <c r="F85" i="8"/>
  <c r="F35" i="8"/>
  <c r="F181" i="8"/>
  <c r="F127" i="8"/>
  <c r="F12" i="8"/>
  <c r="F20" i="8"/>
  <c r="F8" i="8"/>
  <c r="F144" i="8"/>
  <c r="F25" i="8"/>
  <c r="E100" i="8"/>
  <c r="E126" i="8"/>
  <c r="E187" i="8"/>
  <c r="E37" i="8"/>
  <c r="E81" i="8"/>
  <c r="E82" i="8"/>
  <c r="E78" i="8"/>
  <c r="E153" i="8"/>
  <c r="E161" i="8"/>
  <c r="E125" i="8"/>
  <c r="E26" i="8"/>
  <c r="E22" i="8"/>
  <c r="E76" i="8"/>
  <c r="E13" i="8"/>
  <c r="E133" i="8"/>
  <c r="E12" i="8"/>
  <c r="E11" i="8"/>
  <c r="E84" i="8"/>
  <c r="E112" i="8"/>
  <c r="E16" i="8"/>
  <c r="E90" i="8"/>
  <c r="E181" i="8"/>
  <c r="E98" i="8"/>
  <c r="E9" i="8"/>
  <c r="E99" i="8"/>
  <c r="E118" i="8"/>
  <c r="E101" i="8"/>
  <c r="E116" i="8"/>
  <c r="E89" i="8"/>
  <c r="E34" i="8"/>
  <c r="E73" i="8"/>
  <c r="E115" i="8"/>
  <c r="E83" i="8"/>
  <c r="E103" i="8"/>
  <c r="E151" i="8"/>
  <c r="E50" i="8"/>
  <c r="E79" i="8"/>
  <c r="E18" i="8"/>
  <c r="E29" i="8"/>
  <c r="E170" i="8"/>
  <c r="E31" i="8"/>
  <c r="E91" i="8"/>
  <c r="E186" i="8"/>
  <c r="E168" i="8"/>
  <c r="E42" i="8"/>
  <c r="E152" i="8"/>
  <c r="E85" i="8"/>
  <c r="E20" i="8"/>
  <c r="E68" i="8"/>
  <c r="E35" i="8"/>
  <c r="E8" i="8"/>
  <c r="E105" i="8"/>
  <c r="E75" i="8"/>
  <c r="E36" i="8"/>
  <c r="E93" i="8"/>
  <c r="E163" i="8"/>
  <c r="E72" i="8"/>
  <c r="E173" i="8"/>
  <c r="E143" i="8"/>
  <c r="I143" i="8" s="1"/>
  <c r="E121" i="8"/>
  <c r="E86" i="8"/>
  <c r="E174" i="8"/>
  <c r="E52" i="8"/>
  <c r="E113" i="8"/>
  <c r="E70" i="8"/>
  <c r="E47" i="8"/>
  <c r="E132" i="8"/>
  <c r="E162" i="8"/>
  <c r="E48" i="8"/>
  <c r="E194" i="8"/>
  <c r="E123" i="8"/>
  <c r="E92" i="8"/>
  <c r="E146" i="8"/>
  <c r="E145" i="8"/>
  <c r="E188" i="8"/>
  <c r="E58" i="8"/>
  <c r="E71" i="8"/>
  <c r="E74" i="8"/>
  <c r="E165" i="8"/>
  <c r="E184" i="8"/>
  <c r="E179" i="8"/>
  <c r="E61" i="8"/>
  <c r="E183" i="8"/>
  <c r="E96" i="8"/>
  <c r="E178" i="8"/>
  <c r="E138" i="8"/>
  <c r="E51" i="8"/>
  <c r="E10" i="8"/>
  <c r="E14" i="8"/>
  <c r="E69" i="8"/>
  <c r="E17" i="8"/>
  <c r="E56" i="8"/>
  <c r="E23" i="8"/>
  <c r="E44" i="8"/>
  <c r="E24" i="8"/>
  <c r="E19" i="8"/>
  <c r="E46" i="8"/>
  <c r="E129" i="8"/>
  <c r="E32" i="8"/>
  <c r="E97" i="8"/>
  <c r="E88" i="8"/>
  <c r="E147" i="8"/>
  <c r="E87" i="8"/>
  <c r="E41" i="8"/>
  <c r="E149" i="8"/>
  <c r="E43" i="8"/>
  <c r="E53" i="8"/>
  <c r="E54" i="8"/>
  <c r="E95" i="8"/>
  <c r="E66" i="8"/>
  <c r="E38" i="8"/>
  <c r="E182" i="8"/>
  <c r="E80" i="8"/>
  <c r="E21" i="8"/>
  <c r="E158" i="8"/>
  <c r="E141" i="8"/>
  <c r="E135" i="8"/>
  <c r="E150" i="8"/>
  <c r="E185" i="8"/>
  <c r="E45" i="8"/>
  <c r="E25" i="8"/>
  <c r="E159" i="8"/>
  <c r="E62" i="8"/>
  <c r="E119" i="8"/>
  <c r="E156" i="8"/>
  <c r="E67" i="8"/>
  <c r="E94" i="8"/>
  <c r="E134" i="8"/>
  <c r="E154" i="8"/>
  <c r="E40" i="8"/>
  <c r="E157" i="8"/>
  <c r="E60" i="8"/>
  <c r="E30" i="8"/>
  <c r="E164" i="8"/>
  <c r="E107" i="8"/>
  <c r="E64" i="8"/>
  <c r="E144" i="8"/>
  <c r="E171" i="8"/>
  <c r="E49" i="8"/>
  <c r="E28" i="8"/>
  <c r="E191" i="8"/>
  <c r="E33" i="8"/>
  <c r="E136" i="8"/>
  <c r="E172" i="8"/>
  <c r="E166" i="8"/>
  <c r="E77" i="8"/>
  <c r="E65" i="8"/>
  <c r="E108" i="8"/>
  <c r="E177" i="8"/>
  <c r="E104" i="8"/>
  <c r="E27" i="8"/>
  <c r="E127" i="8"/>
  <c r="E176" i="8"/>
  <c r="E160" i="8"/>
  <c r="E102" i="8"/>
  <c r="E111" i="8"/>
  <c r="E109" i="8"/>
  <c r="E59" i="8"/>
  <c r="E15" i="8"/>
  <c r="E131" i="8"/>
  <c r="D6" i="6"/>
  <c r="E8" i="6"/>
  <c r="S73" i="2"/>
  <c r="U3" i="2"/>
  <c r="U73" i="2" s="1"/>
  <c r="T73" i="2"/>
  <c r="V73" i="2"/>
  <c r="W73" i="2"/>
  <c r="X3" i="2"/>
  <c r="X73" i="2" s="1"/>
  <c r="D7" i="6"/>
  <c r="D12" i="6"/>
  <c r="D16" i="6"/>
  <c r="D20" i="6"/>
  <c r="D24" i="6"/>
  <c r="D28" i="6"/>
  <c r="D32" i="6"/>
  <c r="D36" i="6"/>
  <c r="D40" i="6"/>
  <c r="D44" i="6"/>
  <c r="D48" i="6"/>
  <c r="D52" i="6"/>
  <c r="D56" i="6"/>
  <c r="D60" i="6"/>
  <c r="D64" i="6"/>
  <c r="D68" i="6"/>
  <c r="D72" i="6"/>
  <c r="D76" i="6"/>
  <c r="D80" i="6"/>
  <c r="D84" i="6"/>
  <c r="D88" i="6"/>
  <c r="D92" i="6"/>
  <c r="D96" i="6"/>
  <c r="D100" i="6"/>
  <c r="D104" i="6"/>
  <c r="D108" i="6"/>
  <c r="D112" i="6"/>
  <c r="D116" i="6"/>
  <c r="D120" i="6"/>
  <c r="D124" i="6"/>
  <c r="D128" i="6"/>
  <c r="D132" i="6"/>
  <c r="D136" i="6"/>
  <c r="D140" i="6"/>
  <c r="D148" i="6"/>
  <c r="D156" i="6"/>
  <c r="D164" i="6"/>
  <c r="D26" i="6"/>
  <c r="D38" i="6"/>
  <c r="D46" i="6"/>
  <c r="D54" i="6"/>
  <c r="D62" i="6"/>
  <c r="D70" i="6"/>
  <c r="D78" i="6"/>
  <c r="D86" i="6"/>
  <c r="D94" i="6"/>
  <c r="D102" i="6"/>
  <c r="D110" i="6"/>
  <c r="D118" i="6"/>
  <c r="D126" i="6"/>
  <c r="D134" i="6"/>
  <c r="D142" i="6"/>
  <c r="D150" i="6"/>
  <c r="D162" i="6"/>
  <c r="D9" i="6"/>
  <c r="D13" i="6"/>
  <c r="D17" i="6"/>
  <c r="D21" i="6"/>
  <c r="D25" i="6"/>
  <c r="D29" i="6"/>
  <c r="D33" i="6"/>
  <c r="D37" i="6"/>
  <c r="D41" i="6"/>
  <c r="D45" i="6"/>
  <c r="D49" i="6"/>
  <c r="D53" i="6"/>
  <c r="D57" i="6"/>
  <c r="D61" i="6"/>
  <c r="D65" i="6"/>
  <c r="D69" i="6"/>
  <c r="D73" i="6"/>
  <c r="D77" i="6"/>
  <c r="D81" i="6"/>
  <c r="D85" i="6"/>
  <c r="D89" i="6"/>
  <c r="D93" i="6"/>
  <c r="D97" i="6"/>
  <c r="D101" i="6"/>
  <c r="D105" i="6"/>
  <c r="D109" i="6"/>
  <c r="D113" i="6"/>
  <c r="D117" i="6"/>
  <c r="D121" i="6"/>
  <c r="D125" i="6"/>
  <c r="D129" i="6"/>
  <c r="D133" i="6"/>
  <c r="D137" i="6"/>
  <c r="D141" i="6"/>
  <c r="D145" i="6"/>
  <c r="D149" i="6"/>
  <c r="D153" i="6"/>
  <c r="D157" i="6"/>
  <c r="D161" i="6"/>
  <c r="D165" i="6"/>
  <c r="D10" i="6"/>
  <c r="D14" i="6"/>
  <c r="D18" i="6"/>
  <c r="D22" i="6"/>
  <c r="D30" i="6"/>
  <c r="D34" i="6"/>
  <c r="D42" i="6"/>
  <c r="D50" i="6"/>
  <c r="D58" i="6"/>
  <c r="D66" i="6"/>
  <c r="D74" i="6"/>
  <c r="D82" i="6"/>
  <c r="D90" i="6"/>
  <c r="D98" i="6"/>
  <c r="D106" i="6"/>
  <c r="D114" i="6"/>
  <c r="D122" i="6"/>
  <c r="D130" i="6"/>
  <c r="D138" i="6"/>
  <c r="D146" i="6"/>
  <c r="D154" i="6"/>
  <c r="D158" i="6"/>
  <c r="D8" i="6"/>
  <c r="D11" i="6"/>
  <c r="D15" i="6"/>
  <c r="D19" i="6"/>
  <c r="D23" i="6"/>
  <c r="D27" i="6"/>
  <c r="D31" i="6"/>
  <c r="D35" i="6"/>
  <c r="D39" i="6"/>
  <c r="D43" i="6"/>
  <c r="D47" i="6"/>
  <c r="D51" i="6"/>
  <c r="D55" i="6"/>
  <c r="D59" i="6"/>
  <c r="D63" i="6"/>
  <c r="D67" i="6"/>
  <c r="D71" i="6"/>
  <c r="D75" i="6"/>
  <c r="D79" i="6"/>
  <c r="D83" i="6"/>
  <c r="D87" i="6"/>
  <c r="D91" i="6"/>
  <c r="D95" i="6"/>
  <c r="D99" i="6"/>
  <c r="D103" i="6"/>
  <c r="D107" i="6"/>
  <c r="D111" i="6"/>
  <c r="D115" i="6"/>
  <c r="D119" i="6"/>
  <c r="D123" i="6"/>
  <c r="D127" i="6"/>
  <c r="D131" i="6"/>
  <c r="D135" i="6"/>
  <c r="D139" i="6"/>
  <c r="D143" i="6"/>
  <c r="D147" i="6"/>
  <c r="D151" i="6"/>
  <c r="D155" i="6"/>
  <c r="D159" i="6"/>
  <c r="D163" i="6"/>
  <c r="D144" i="6"/>
  <c r="D152" i="6"/>
  <c r="D160" i="6"/>
  <c r="E7" i="6"/>
  <c r="E12" i="6"/>
  <c r="E16" i="6"/>
  <c r="E20" i="6"/>
  <c r="E24" i="6"/>
  <c r="E28" i="6"/>
  <c r="E32" i="6"/>
  <c r="E36" i="6"/>
  <c r="E40" i="6"/>
  <c r="E44" i="6"/>
  <c r="E48" i="6"/>
  <c r="E52" i="6"/>
  <c r="E56" i="6"/>
  <c r="E60" i="6"/>
  <c r="E64" i="6"/>
  <c r="E68" i="6"/>
  <c r="E72" i="6"/>
  <c r="E76" i="6"/>
  <c r="E80" i="6"/>
  <c r="E84" i="6"/>
  <c r="E88" i="6"/>
  <c r="E92" i="6"/>
  <c r="E96" i="6"/>
  <c r="E100" i="6"/>
  <c r="E104" i="6"/>
  <c r="E108" i="6"/>
  <c r="E112" i="6"/>
  <c r="E116" i="6"/>
  <c r="E120" i="6"/>
  <c r="E124" i="6"/>
  <c r="E128" i="6"/>
  <c r="E132" i="6"/>
  <c r="E136" i="6"/>
  <c r="E140" i="6"/>
  <c r="E144" i="6"/>
  <c r="E148" i="6"/>
  <c r="E152" i="6"/>
  <c r="E156" i="6"/>
  <c r="E160" i="6"/>
  <c r="E164" i="6"/>
  <c r="E19" i="6"/>
  <c r="E39" i="6"/>
  <c r="E51" i="6"/>
  <c r="E63" i="6"/>
  <c r="E75" i="6"/>
  <c r="E87" i="6"/>
  <c r="E99" i="6"/>
  <c r="E111" i="6"/>
  <c r="E119" i="6"/>
  <c r="E131" i="6"/>
  <c r="E147" i="6"/>
  <c r="E159" i="6"/>
  <c r="E9" i="6"/>
  <c r="E13" i="6"/>
  <c r="E17" i="6"/>
  <c r="E21" i="6"/>
  <c r="E25" i="6"/>
  <c r="E29" i="6"/>
  <c r="E33" i="6"/>
  <c r="E37" i="6"/>
  <c r="E41" i="6"/>
  <c r="E45" i="6"/>
  <c r="E49" i="6"/>
  <c r="E53" i="6"/>
  <c r="E57" i="6"/>
  <c r="E61" i="6"/>
  <c r="E65" i="6"/>
  <c r="E69" i="6"/>
  <c r="E73" i="6"/>
  <c r="E77" i="6"/>
  <c r="E81" i="6"/>
  <c r="E85" i="6"/>
  <c r="E89" i="6"/>
  <c r="E93" i="6"/>
  <c r="E97" i="6"/>
  <c r="E101" i="6"/>
  <c r="E105" i="6"/>
  <c r="E109" i="6"/>
  <c r="E113" i="6"/>
  <c r="E117" i="6"/>
  <c r="E121" i="6"/>
  <c r="E125" i="6"/>
  <c r="E129" i="6"/>
  <c r="E133" i="6"/>
  <c r="E137" i="6"/>
  <c r="E141" i="6"/>
  <c r="E145" i="6"/>
  <c r="E149" i="6"/>
  <c r="E153" i="6"/>
  <c r="E157" i="6"/>
  <c r="E161" i="6"/>
  <c r="E165" i="6"/>
  <c r="E162" i="6"/>
  <c r="E11" i="6"/>
  <c r="E27" i="6"/>
  <c r="E35" i="6"/>
  <c r="E47" i="6"/>
  <c r="E55" i="6"/>
  <c r="E71" i="6"/>
  <c r="E83" i="6"/>
  <c r="E95" i="6"/>
  <c r="E107" i="6"/>
  <c r="E127" i="6"/>
  <c r="E139" i="6"/>
  <c r="E155" i="6"/>
  <c r="E10" i="6"/>
  <c r="E14" i="6"/>
  <c r="E18" i="6"/>
  <c r="E22" i="6"/>
  <c r="E26" i="6"/>
  <c r="E30" i="6"/>
  <c r="E34" i="6"/>
  <c r="E38" i="6"/>
  <c r="E42" i="6"/>
  <c r="E46" i="6"/>
  <c r="E50" i="6"/>
  <c r="E54" i="6"/>
  <c r="E58" i="6"/>
  <c r="E62" i="6"/>
  <c r="E66" i="6"/>
  <c r="E70" i="6"/>
  <c r="E74" i="6"/>
  <c r="E78" i="6"/>
  <c r="E82" i="6"/>
  <c r="E86" i="6"/>
  <c r="E90" i="6"/>
  <c r="E94" i="6"/>
  <c r="E98" i="6"/>
  <c r="E102" i="6"/>
  <c r="E106" i="6"/>
  <c r="E110" i="6"/>
  <c r="E114" i="6"/>
  <c r="E118" i="6"/>
  <c r="E122" i="6"/>
  <c r="E126" i="6"/>
  <c r="E130" i="6"/>
  <c r="E134" i="6"/>
  <c r="E138" i="6"/>
  <c r="E142" i="6"/>
  <c r="E146" i="6"/>
  <c r="E150" i="6"/>
  <c r="E154" i="6"/>
  <c r="E158" i="6"/>
  <c r="E6" i="6"/>
  <c r="E15" i="6"/>
  <c r="E23" i="6"/>
  <c r="E31" i="6"/>
  <c r="E43" i="6"/>
  <c r="E59" i="6"/>
  <c r="E67" i="6"/>
  <c r="E79" i="6"/>
  <c r="E91" i="6"/>
  <c r="E103" i="6"/>
  <c r="E115" i="6"/>
  <c r="E123" i="6"/>
  <c r="E135" i="6"/>
  <c r="E143" i="6"/>
  <c r="E151" i="6"/>
  <c r="E163" i="6"/>
  <c r="X1128" i="3"/>
  <c r="Y1128" i="3"/>
  <c r="Z3" i="3"/>
  <c r="Z1128" i="3" s="1"/>
  <c r="W18" i="3"/>
  <c r="W1128" i="3" s="1"/>
  <c r="S147" i="13" l="1"/>
  <c r="S83" i="13"/>
  <c r="S10" i="13"/>
  <c r="S127" i="13"/>
  <c r="U127" i="13" s="1"/>
  <c r="S158" i="13"/>
  <c r="S90" i="13"/>
  <c r="S134" i="13"/>
  <c r="S163" i="13"/>
  <c r="S131" i="13"/>
  <c r="S99" i="13"/>
  <c r="S67" i="13"/>
  <c r="S166" i="13"/>
  <c r="U166" i="13" s="1"/>
  <c r="S130" i="13"/>
  <c r="S66" i="13"/>
  <c r="S86" i="13"/>
  <c r="U86" i="13" s="1"/>
  <c r="S38" i="13"/>
  <c r="U38" i="13" s="1"/>
  <c r="S22" i="13"/>
  <c r="U22" i="13" s="1"/>
  <c r="S157" i="13"/>
  <c r="U157" i="13" s="1"/>
  <c r="S141" i="13"/>
  <c r="U141" i="13" s="1"/>
  <c r="S125" i="13"/>
  <c r="U125" i="13" s="1"/>
  <c r="S109" i="13"/>
  <c r="U109" i="13" s="1"/>
  <c r="S93" i="13"/>
  <c r="U93" i="13" s="1"/>
  <c r="S77" i="13"/>
  <c r="U77" i="13" s="1"/>
  <c r="S61" i="13"/>
  <c r="U61" i="13" s="1"/>
  <c r="S45" i="13"/>
  <c r="U45" i="13" s="1"/>
  <c r="S29" i="13"/>
  <c r="U29" i="13" s="1"/>
  <c r="S13" i="13"/>
  <c r="U13" i="13" s="1"/>
  <c r="S94" i="13"/>
  <c r="U94" i="13" s="1"/>
  <c r="S173" i="13"/>
  <c r="U173" i="13" s="1"/>
  <c r="S122" i="13"/>
  <c r="U122" i="13" s="1"/>
  <c r="S106" i="13"/>
  <c r="U106" i="13" s="1"/>
  <c r="S74" i="13"/>
  <c r="U74" i="13" s="1"/>
  <c r="S58" i="13"/>
  <c r="U58" i="13" s="1"/>
  <c r="S176" i="13"/>
  <c r="U176" i="13" s="1"/>
  <c r="S178" i="13"/>
  <c r="U178" i="13" s="1"/>
  <c r="S162" i="13"/>
  <c r="U162" i="13" s="1"/>
  <c r="S146" i="13"/>
  <c r="U146" i="13" s="1"/>
  <c r="S169" i="13"/>
  <c r="U169" i="13" s="1"/>
  <c r="S153" i="13"/>
  <c r="U153" i="13" s="1"/>
  <c r="S137" i="13"/>
  <c r="U137" i="13" s="1"/>
  <c r="S121" i="13"/>
  <c r="U121" i="13" s="1"/>
  <c r="S105" i="13"/>
  <c r="U105" i="13" s="1"/>
  <c r="S89" i="13"/>
  <c r="U89" i="13" s="1"/>
  <c r="S73" i="13"/>
  <c r="U73" i="13" s="1"/>
  <c r="S57" i="13"/>
  <c r="U57" i="13" s="1"/>
  <c r="S41" i="13"/>
  <c r="U41" i="13" s="1"/>
  <c r="S25" i="13"/>
  <c r="U25" i="13" s="1"/>
  <c r="S64" i="13"/>
  <c r="U64" i="13" s="1"/>
  <c r="S48" i="13"/>
  <c r="U48" i="13" s="1"/>
  <c r="S164" i="13"/>
  <c r="U164" i="13" s="1"/>
  <c r="S174" i="13"/>
  <c r="U174" i="13" s="1"/>
  <c r="S114" i="13"/>
  <c r="U114" i="13" s="1"/>
  <c r="S82" i="13"/>
  <c r="U82" i="13" s="1"/>
  <c r="S50" i="13"/>
  <c r="U50" i="13" s="1"/>
  <c r="S18" i="13"/>
  <c r="U18" i="13" s="1"/>
  <c r="S170" i="13"/>
  <c r="U170" i="13" s="1"/>
  <c r="S177" i="13"/>
  <c r="U177" i="13" s="1"/>
  <c r="S161" i="13"/>
  <c r="U161" i="13" s="1"/>
  <c r="S145" i="13"/>
  <c r="U145" i="13" s="1"/>
  <c r="S129" i="13"/>
  <c r="U129" i="13" s="1"/>
  <c r="S113" i="13"/>
  <c r="U113" i="13" s="1"/>
  <c r="S97" i="13"/>
  <c r="U97" i="13" s="1"/>
  <c r="S81" i="13"/>
  <c r="U81" i="13" s="1"/>
  <c r="S65" i="13"/>
  <c r="U65" i="13" s="1"/>
  <c r="S49" i="13"/>
  <c r="U49" i="13" s="1"/>
  <c r="S33" i="13"/>
  <c r="U33" i="13" s="1"/>
  <c r="S17" i="13"/>
  <c r="U17" i="13" s="1"/>
  <c r="S56" i="13"/>
  <c r="U56" i="13" s="1"/>
  <c r="S40" i="13"/>
  <c r="U40" i="13" s="1"/>
  <c r="S24" i="13"/>
  <c r="U24" i="13" s="1"/>
  <c r="S152" i="13"/>
  <c r="U152" i="13" s="1"/>
  <c r="S167" i="13"/>
  <c r="U167" i="13" s="1"/>
  <c r="S151" i="13"/>
  <c r="U151" i="13" s="1"/>
  <c r="S135" i="13"/>
  <c r="U135" i="13" s="1"/>
  <c r="S119" i="13"/>
  <c r="U119" i="13" s="1"/>
  <c r="S103" i="13"/>
  <c r="U103" i="13" s="1"/>
  <c r="S87" i="13"/>
  <c r="U87" i="13" s="1"/>
  <c r="S71" i="13"/>
  <c r="U71" i="13" s="1"/>
  <c r="S55" i="13"/>
  <c r="U55" i="13" s="1"/>
  <c r="S39" i="13"/>
  <c r="U39" i="13" s="1"/>
  <c r="S23" i="13"/>
  <c r="U23" i="13" s="1"/>
  <c r="S110" i="13"/>
  <c r="U110" i="13" s="1"/>
  <c r="S78" i="13"/>
  <c r="U78" i="13" s="1"/>
  <c r="S62" i="13"/>
  <c r="U62" i="13" s="1"/>
  <c r="S46" i="13"/>
  <c r="U46" i="13" s="1"/>
  <c r="S30" i="13"/>
  <c r="U30" i="13" s="1"/>
  <c r="S120" i="13"/>
  <c r="U120" i="13" s="1"/>
  <c r="S150" i="13"/>
  <c r="U150" i="13" s="1"/>
  <c r="S138" i="13"/>
  <c r="U138" i="13" s="1"/>
  <c r="S42" i="13"/>
  <c r="U42" i="13" s="1"/>
  <c r="S26" i="13"/>
  <c r="U26" i="13" s="1"/>
  <c r="S136" i="13"/>
  <c r="U136" i="13" s="1"/>
  <c r="U134" i="13"/>
  <c r="U180" i="13"/>
  <c r="U148" i="13"/>
  <c r="U132" i="13"/>
  <c r="U116" i="13"/>
  <c r="U84" i="13"/>
  <c r="U52" i="13"/>
  <c r="U36" i="13"/>
  <c r="U20" i="13"/>
  <c r="U66" i="13"/>
  <c r="U118" i="13"/>
  <c r="U90" i="13"/>
  <c r="U70" i="13"/>
  <c r="U101" i="13"/>
  <c r="U53" i="13"/>
  <c r="U37" i="13"/>
  <c r="U21" i="13"/>
  <c r="U80" i="13"/>
  <c r="U131" i="13"/>
  <c r="U100" i="13"/>
  <c r="U154" i="13"/>
  <c r="U168" i="13"/>
  <c r="U104" i="13"/>
  <c r="U72" i="13"/>
  <c r="U175" i="13"/>
  <c r="U159" i="13"/>
  <c r="U102" i="13"/>
  <c r="U98" i="13"/>
  <c r="U108" i="13"/>
  <c r="U142" i="13"/>
  <c r="U92" i="13"/>
  <c r="U76" i="13"/>
  <c r="U60" i="13"/>
  <c r="U44" i="13"/>
  <c r="U28" i="13"/>
  <c r="U12" i="13"/>
  <c r="U172" i="13"/>
  <c r="U140" i="13"/>
  <c r="U14" i="13"/>
  <c r="U126" i="13"/>
  <c r="U139" i="13"/>
  <c r="U128" i="13"/>
  <c r="U34" i="13"/>
  <c r="U32" i="13"/>
  <c r="U179" i="13"/>
  <c r="U51" i="13"/>
  <c r="U35" i="13"/>
  <c r="U19" i="13"/>
  <c r="U158" i="13"/>
  <c r="U54" i="13"/>
  <c r="U160" i="13"/>
  <c r="U124" i="13"/>
  <c r="U117" i="13"/>
  <c r="U155" i="13"/>
  <c r="U85" i="13"/>
  <c r="U165" i="13"/>
  <c r="I172" i="8"/>
  <c r="K172" i="8" s="1"/>
  <c r="U79" i="13"/>
  <c r="U47" i="13"/>
  <c r="U31" i="13"/>
  <c r="U15" i="13"/>
  <c r="U99" i="13"/>
  <c r="U83" i="13"/>
  <c r="U67" i="13"/>
  <c r="U111" i="13"/>
  <c r="U95" i="13"/>
  <c r="U143" i="13"/>
  <c r="U147" i="13"/>
  <c r="U163" i="13"/>
  <c r="U171" i="13"/>
  <c r="U123" i="13"/>
  <c r="U107" i="13"/>
  <c r="U91" i="13"/>
  <c r="U75" i="13"/>
  <c r="U59" i="13"/>
  <c r="U43" i="13"/>
  <c r="U27" i="13"/>
  <c r="U11" i="13"/>
  <c r="U69" i="13"/>
  <c r="U149" i="13"/>
  <c r="U133" i="13"/>
  <c r="U156" i="13"/>
  <c r="U68" i="13"/>
  <c r="U144" i="13"/>
  <c r="U112" i="13"/>
  <c r="U96" i="13"/>
  <c r="U130" i="13"/>
  <c r="E7" i="13"/>
  <c r="E8" i="13"/>
  <c r="I26" i="8"/>
  <c r="K26" i="8" s="1"/>
  <c r="I34" i="8"/>
  <c r="K34" i="8" s="1"/>
  <c r="J117" i="11"/>
  <c r="L117" i="11" s="1"/>
  <c r="J99" i="11"/>
  <c r="L99" i="11" s="1"/>
  <c r="J85" i="11"/>
  <c r="L85" i="11" s="1"/>
  <c r="J175" i="11"/>
  <c r="L175" i="11" s="1"/>
  <c r="J90" i="11"/>
  <c r="L90" i="11" s="1"/>
  <c r="J154" i="11"/>
  <c r="L154" i="11" s="1"/>
  <c r="J140" i="11"/>
  <c r="L140" i="11" s="1"/>
  <c r="J42" i="11"/>
  <c r="L42" i="11" s="1"/>
  <c r="J80" i="11"/>
  <c r="L80" i="11" s="1"/>
  <c r="J134" i="11"/>
  <c r="L134" i="11" s="1"/>
  <c r="J11" i="11"/>
  <c r="L11" i="11" s="1"/>
  <c r="J35" i="11"/>
  <c r="L35" i="11" s="1"/>
  <c r="J79" i="11"/>
  <c r="L79" i="11" s="1"/>
  <c r="J153" i="11"/>
  <c r="L153" i="11" s="1"/>
  <c r="J96" i="11"/>
  <c r="L96" i="11" s="1"/>
  <c r="J133" i="11"/>
  <c r="L133" i="11" s="1"/>
  <c r="J63" i="11"/>
  <c r="L63" i="11" s="1"/>
  <c r="J129" i="11"/>
  <c r="L129" i="11" s="1"/>
  <c r="J93" i="11"/>
  <c r="L93" i="11" s="1"/>
  <c r="J169" i="11"/>
  <c r="L169" i="11" s="1"/>
  <c r="J167" i="11"/>
  <c r="L167" i="11" s="1"/>
  <c r="J57" i="11"/>
  <c r="L57" i="11" s="1"/>
  <c r="J160" i="11"/>
  <c r="L160" i="11" s="1"/>
  <c r="J170" i="11"/>
  <c r="L170" i="11" s="1"/>
  <c r="J116" i="11"/>
  <c r="L116" i="11" s="1"/>
  <c r="J110" i="11"/>
  <c r="L110" i="11" s="1"/>
  <c r="J141" i="11"/>
  <c r="L141" i="11" s="1"/>
  <c r="J121" i="11"/>
  <c r="L121" i="11" s="1"/>
  <c r="J26" i="11"/>
  <c r="L26" i="11" s="1"/>
  <c r="J78" i="11"/>
  <c r="L78" i="11" s="1"/>
  <c r="J70" i="11"/>
  <c r="L70" i="11" s="1"/>
  <c r="J51" i="11"/>
  <c r="L51" i="11" s="1"/>
  <c r="J104" i="11"/>
  <c r="L104" i="11" s="1"/>
  <c r="J125" i="11"/>
  <c r="L125" i="11" s="1"/>
  <c r="J97" i="11"/>
  <c r="L97" i="11" s="1"/>
  <c r="J73" i="11"/>
  <c r="L73" i="11" s="1"/>
  <c r="J44" i="11"/>
  <c r="L44" i="11" s="1"/>
  <c r="J166" i="11"/>
  <c r="L166" i="11" s="1"/>
  <c r="J39" i="11"/>
  <c r="L39" i="11" s="1"/>
  <c r="J131" i="11"/>
  <c r="L131" i="11" s="1"/>
  <c r="J47" i="11"/>
  <c r="L47" i="11" s="1"/>
  <c r="G7" i="13"/>
  <c r="G8" i="13"/>
  <c r="G5" i="13"/>
  <c r="J64" i="11"/>
  <c r="L64" i="11" s="1"/>
  <c r="J179" i="11"/>
  <c r="L179" i="11" s="1"/>
  <c r="J137" i="11"/>
  <c r="L137" i="11" s="1"/>
  <c r="J40" i="11"/>
  <c r="L40" i="11" s="1"/>
  <c r="J147" i="11"/>
  <c r="L147" i="11" s="1"/>
  <c r="J22" i="11"/>
  <c r="L22" i="11" s="1"/>
  <c r="J120" i="11"/>
  <c r="L120" i="11" s="1"/>
  <c r="J135" i="11"/>
  <c r="L135" i="11" s="1"/>
  <c r="J30" i="11"/>
  <c r="L30" i="11" s="1"/>
  <c r="J58" i="11"/>
  <c r="L58" i="11" s="1"/>
  <c r="J113" i="11"/>
  <c r="L113" i="11" s="1"/>
  <c r="J143" i="11"/>
  <c r="L143" i="11" s="1"/>
  <c r="J165" i="11"/>
  <c r="L165" i="11" s="1"/>
  <c r="J150" i="11"/>
  <c r="L150" i="11" s="1"/>
  <c r="J132" i="11"/>
  <c r="L132" i="11" s="1"/>
  <c r="J92" i="11"/>
  <c r="L92" i="11" s="1"/>
  <c r="J37" i="11"/>
  <c r="L37" i="11" s="1"/>
  <c r="J62" i="11"/>
  <c r="L62" i="11" s="1"/>
  <c r="J123" i="11"/>
  <c r="L123" i="11" s="1"/>
  <c r="J59" i="11"/>
  <c r="L59" i="11" s="1"/>
  <c r="J60" i="11"/>
  <c r="L60" i="11" s="1"/>
  <c r="J112" i="11"/>
  <c r="L112" i="11" s="1"/>
  <c r="J148" i="11"/>
  <c r="L148" i="11" s="1"/>
  <c r="J177" i="11"/>
  <c r="L177" i="11" s="1"/>
  <c r="J83" i="11"/>
  <c r="L83" i="11" s="1"/>
  <c r="J31" i="11"/>
  <c r="L31" i="11" s="1"/>
  <c r="J91" i="11"/>
  <c r="L91" i="11" s="1"/>
  <c r="J105" i="11"/>
  <c r="L105" i="11" s="1"/>
  <c r="J68" i="11"/>
  <c r="L68" i="11" s="1"/>
  <c r="J67" i="11"/>
  <c r="L67" i="11" s="1"/>
  <c r="J48" i="11"/>
  <c r="L48" i="11" s="1"/>
  <c r="J66" i="11"/>
  <c r="L66" i="11" s="1"/>
  <c r="J144" i="11"/>
  <c r="L144" i="11" s="1"/>
  <c r="J95" i="11"/>
  <c r="L95" i="11" s="1"/>
  <c r="J74" i="11"/>
  <c r="L74" i="11" s="1"/>
  <c r="J14" i="11"/>
  <c r="L14" i="11" s="1"/>
  <c r="J108" i="11"/>
  <c r="L108" i="11" s="1"/>
  <c r="J21" i="11"/>
  <c r="L21" i="11" s="1"/>
  <c r="J94" i="11"/>
  <c r="J41" i="11"/>
  <c r="L41" i="11" s="1"/>
  <c r="J100" i="11"/>
  <c r="L100" i="11" s="1"/>
  <c r="J33" i="11"/>
  <c r="L33" i="11" s="1"/>
  <c r="J46" i="11"/>
  <c r="L46" i="11" s="1"/>
  <c r="J122" i="11"/>
  <c r="L122" i="11" s="1"/>
  <c r="J174" i="11"/>
  <c r="L174" i="11" s="1"/>
  <c r="J164" i="11"/>
  <c r="L164" i="11" s="1"/>
  <c r="J102" i="11"/>
  <c r="L102" i="11" s="1"/>
  <c r="J87" i="11"/>
  <c r="L87" i="11" s="1"/>
  <c r="J53" i="11"/>
  <c r="L53" i="11" s="1"/>
  <c r="J54" i="11"/>
  <c r="L54" i="11" s="1"/>
  <c r="J168" i="11"/>
  <c r="L168" i="11" s="1"/>
  <c r="J25" i="11"/>
  <c r="L25" i="11" s="1"/>
  <c r="J81" i="11"/>
  <c r="L81" i="11" s="1"/>
  <c r="J138" i="11"/>
  <c r="L138" i="11" s="1"/>
  <c r="J118" i="11"/>
  <c r="L118" i="11" s="1"/>
  <c r="J71" i="11"/>
  <c r="L71" i="11" s="1"/>
  <c r="J32" i="11"/>
  <c r="L32" i="11" s="1"/>
  <c r="J180" i="11"/>
  <c r="L180" i="11" s="1"/>
  <c r="J29" i="11"/>
  <c r="L29" i="11" s="1"/>
  <c r="J128" i="11"/>
  <c r="L128" i="11" s="1"/>
  <c r="J77" i="11"/>
  <c r="L77" i="11" s="1"/>
  <c r="J136" i="11"/>
  <c r="L136" i="11" s="1"/>
  <c r="J126" i="11"/>
  <c r="L126" i="11" s="1"/>
  <c r="J178" i="11"/>
  <c r="L178" i="11" s="1"/>
  <c r="J16" i="11"/>
  <c r="L16" i="11" s="1"/>
  <c r="J69" i="11"/>
  <c r="L69" i="11" s="1"/>
  <c r="J103" i="11"/>
  <c r="L103" i="11" s="1"/>
  <c r="J152" i="11"/>
  <c r="L152" i="11" s="1"/>
  <c r="J52" i="11"/>
  <c r="L52" i="11" s="1"/>
  <c r="J10" i="11"/>
  <c r="L10" i="11" s="1"/>
  <c r="J27" i="11"/>
  <c r="L27" i="11" s="1"/>
  <c r="J162" i="11"/>
  <c r="L162" i="11" s="1"/>
  <c r="J24" i="11"/>
  <c r="L24" i="11" s="1"/>
  <c r="J65" i="11"/>
  <c r="L65" i="11" s="1"/>
  <c r="J82" i="11"/>
  <c r="L82" i="11" s="1"/>
  <c r="J142" i="11"/>
  <c r="L142" i="11" s="1"/>
  <c r="K6" i="9"/>
  <c r="J156" i="11"/>
  <c r="L156" i="11" s="1"/>
  <c r="J50" i="11"/>
  <c r="L50" i="11" s="1"/>
  <c r="J163" i="11"/>
  <c r="L163" i="11" s="1"/>
  <c r="J111" i="11"/>
  <c r="L111" i="11" s="1"/>
  <c r="J38" i="11"/>
  <c r="L38" i="11" s="1"/>
  <c r="J157" i="11"/>
  <c r="L157" i="11" s="1"/>
  <c r="J45" i="11"/>
  <c r="L45" i="11" s="1"/>
  <c r="J127" i="11"/>
  <c r="L127" i="11" s="1"/>
  <c r="J23" i="11"/>
  <c r="L23" i="11" s="1"/>
  <c r="J56" i="11"/>
  <c r="L56" i="11" s="1"/>
  <c r="J75" i="11"/>
  <c r="L75" i="11" s="1"/>
  <c r="J34" i="11"/>
  <c r="L34" i="11" s="1"/>
  <c r="J101" i="11"/>
  <c r="L101" i="11" s="1"/>
  <c r="J119" i="11"/>
  <c r="L119" i="11" s="1"/>
  <c r="J158" i="11"/>
  <c r="L158" i="11" s="1"/>
  <c r="J151" i="11"/>
  <c r="L151" i="11" s="1"/>
  <c r="J18" i="11"/>
  <c r="L18" i="11" s="1"/>
  <c r="J61" i="11"/>
  <c r="L61" i="11" s="1"/>
  <c r="J155" i="11"/>
  <c r="L155" i="11" s="1"/>
  <c r="J115" i="11"/>
  <c r="L115" i="11" s="1"/>
  <c r="J89" i="11"/>
  <c r="L89" i="11" s="1"/>
  <c r="J106" i="11"/>
  <c r="L106" i="11" s="1"/>
  <c r="J72" i="11"/>
  <c r="L72" i="11" s="1"/>
  <c r="J84" i="11"/>
  <c r="L84" i="11" s="1"/>
  <c r="J49" i="11"/>
  <c r="L49" i="11" s="1"/>
  <c r="J139" i="11"/>
  <c r="L139" i="11" s="1"/>
  <c r="J15" i="11"/>
  <c r="L15" i="11" s="1"/>
  <c r="J98" i="11"/>
  <c r="L98" i="11" s="1"/>
  <c r="J171" i="11"/>
  <c r="L171" i="11" s="1"/>
  <c r="J173" i="11"/>
  <c r="L173" i="11" s="1"/>
  <c r="J176" i="11"/>
  <c r="L176" i="11" s="1"/>
  <c r="J145" i="11"/>
  <c r="L145" i="11" s="1"/>
  <c r="J43" i="11"/>
  <c r="L43" i="11" s="1"/>
  <c r="J17" i="11"/>
  <c r="L17" i="11" s="1"/>
  <c r="J55" i="11"/>
  <c r="L55" i="11" s="1"/>
  <c r="J161" i="11"/>
  <c r="L161" i="11" s="1"/>
  <c r="J107" i="11"/>
  <c r="L107" i="11" s="1"/>
  <c r="J88" i="11"/>
  <c r="L88" i="11" s="1"/>
  <c r="J13" i="11"/>
  <c r="L13" i="11" s="1"/>
  <c r="J36" i="11"/>
  <c r="L36" i="11" s="1"/>
  <c r="J124" i="11"/>
  <c r="L124" i="11" s="1"/>
  <c r="J28" i="11"/>
  <c r="L28" i="11" s="1"/>
  <c r="J159" i="11"/>
  <c r="L159" i="11" s="1"/>
  <c r="J76" i="11"/>
  <c r="L76" i="11" s="1"/>
  <c r="J109" i="11"/>
  <c r="L109" i="11" s="1"/>
  <c r="J86" i="11"/>
  <c r="L86" i="11" s="1"/>
  <c r="J20" i="11"/>
  <c r="L20" i="11" s="1"/>
  <c r="J149" i="11"/>
  <c r="L149" i="11" s="1"/>
  <c r="F8" i="13"/>
  <c r="J12" i="11"/>
  <c r="L12" i="11" s="1"/>
  <c r="J130" i="11"/>
  <c r="L130" i="11" s="1"/>
  <c r="J146" i="11"/>
  <c r="L146" i="11" s="1"/>
  <c r="J114" i="11"/>
  <c r="L114" i="11" s="1"/>
  <c r="J172" i="11"/>
  <c r="L172" i="11" s="1"/>
  <c r="J19" i="11"/>
  <c r="L19" i="11" s="1"/>
  <c r="F7" i="13"/>
  <c r="F5" i="13"/>
  <c r="E5" i="13"/>
  <c r="K6" i="11"/>
  <c r="J131" i="9"/>
  <c r="L131" i="9" s="1"/>
  <c r="J10" i="9"/>
  <c r="L10" i="9" s="1"/>
  <c r="I88" i="8"/>
  <c r="K88" i="8" s="1"/>
  <c r="I134" i="8"/>
  <c r="K134" i="8" s="1"/>
  <c r="I56" i="8"/>
  <c r="K56" i="8" s="1"/>
  <c r="I115" i="8"/>
  <c r="K115" i="8" s="1"/>
  <c r="I22" i="8"/>
  <c r="K22" i="8" s="1"/>
  <c r="I21" i="8"/>
  <c r="K21" i="8" s="1"/>
  <c r="I147" i="8"/>
  <c r="K147" i="8" s="1"/>
  <c r="I36" i="8"/>
  <c r="K36" i="8" s="1"/>
  <c r="I118" i="8"/>
  <c r="K118" i="8" s="1"/>
  <c r="I84" i="8"/>
  <c r="K84" i="8" s="1"/>
  <c r="J144" i="9"/>
  <c r="L144" i="9" s="1"/>
  <c r="J95" i="9"/>
  <c r="L95" i="9" s="1"/>
  <c r="J168" i="9"/>
  <c r="L168" i="9" s="1"/>
  <c r="J90" i="9"/>
  <c r="L90" i="9" s="1"/>
  <c r="J109" i="9"/>
  <c r="L109" i="9" s="1"/>
  <c r="J93" i="9"/>
  <c r="L93" i="9" s="1"/>
  <c r="J117" i="9"/>
  <c r="L117" i="9" s="1"/>
  <c r="J69" i="9"/>
  <c r="L69" i="9" s="1"/>
  <c r="J158" i="9"/>
  <c r="L158" i="9" s="1"/>
  <c r="J107" i="9"/>
  <c r="L107" i="9" s="1"/>
  <c r="J126" i="9"/>
  <c r="L126" i="9" s="1"/>
  <c r="J136" i="9"/>
  <c r="L136" i="9" s="1"/>
  <c r="J180" i="9"/>
  <c r="L180" i="9" s="1"/>
  <c r="J75" i="9"/>
  <c r="L75" i="9" s="1"/>
  <c r="J132" i="9"/>
  <c r="L132" i="9" s="1"/>
  <c r="J170" i="9"/>
  <c r="L170" i="9" s="1"/>
  <c r="J127" i="9"/>
  <c r="L127" i="9" s="1"/>
  <c r="I76" i="8"/>
  <c r="K76" i="8" s="1"/>
  <c r="J105" i="9"/>
  <c r="L105" i="9" s="1"/>
  <c r="I170" i="8"/>
  <c r="K170" i="8" s="1"/>
  <c r="I113" i="8"/>
  <c r="K113" i="8" s="1"/>
  <c r="I183" i="8"/>
  <c r="K183" i="8" s="1"/>
  <c r="J146" i="9"/>
  <c r="L146" i="9" s="1"/>
  <c r="G8" i="11"/>
  <c r="G5" i="11"/>
  <c r="G63" i="6"/>
  <c r="I63" i="6" s="1"/>
  <c r="J128" i="9"/>
  <c r="L128" i="9" s="1"/>
  <c r="G7" i="11"/>
  <c r="J112" i="9"/>
  <c r="L112" i="9" s="1"/>
  <c r="F5" i="11"/>
  <c r="F8" i="11"/>
  <c r="I45" i="8"/>
  <c r="K45" i="8" s="1"/>
  <c r="I54" i="8"/>
  <c r="K54" i="8" s="1"/>
  <c r="F7" i="11"/>
  <c r="I65" i="8"/>
  <c r="K65" i="8" s="1"/>
  <c r="J29" i="9"/>
  <c r="L29" i="9" s="1"/>
  <c r="J70" i="9"/>
  <c r="L70" i="9" s="1"/>
  <c r="J16" i="9"/>
  <c r="L16" i="9" s="1"/>
  <c r="J35" i="9"/>
  <c r="L35" i="9" s="1"/>
  <c r="J24" i="9"/>
  <c r="L24" i="9" s="1"/>
  <c r="J33" i="9"/>
  <c r="L33" i="9" s="1"/>
  <c r="J27" i="9"/>
  <c r="L27" i="9" s="1"/>
  <c r="J18" i="9"/>
  <c r="L18" i="9" s="1"/>
  <c r="J46" i="9"/>
  <c r="L46" i="9" s="1"/>
  <c r="J42" i="9"/>
  <c r="L42" i="9" s="1"/>
  <c r="J89" i="9"/>
  <c r="L89" i="9" s="1"/>
  <c r="J41" i="9"/>
  <c r="L41" i="9" s="1"/>
  <c r="J57" i="9"/>
  <c r="L57" i="9" s="1"/>
  <c r="J38" i="9"/>
  <c r="L38" i="9" s="1"/>
  <c r="J176" i="9"/>
  <c r="L176" i="9" s="1"/>
  <c r="J25" i="9"/>
  <c r="L25" i="9" s="1"/>
  <c r="J39" i="9"/>
  <c r="L39" i="9" s="1"/>
  <c r="J81" i="9"/>
  <c r="L81" i="9" s="1"/>
  <c r="J43" i="9"/>
  <c r="L43" i="9" s="1"/>
  <c r="J55" i="9"/>
  <c r="L55" i="9" s="1"/>
  <c r="J61" i="9"/>
  <c r="L61" i="9" s="1"/>
  <c r="J32" i="9"/>
  <c r="L32" i="9" s="1"/>
  <c r="J52" i="9"/>
  <c r="L52" i="9" s="1"/>
  <c r="J62" i="9"/>
  <c r="L62" i="9" s="1"/>
  <c r="J48" i="9"/>
  <c r="L48" i="9" s="1"/>
  <c r="J54" i="9"/>
  <c r="L54" i="9" s="1"/>
  <c r="J50" i="9"/>
  <c r="L50" i="9" s="1"/>
  <c r="J37" i="9"/>
  <c r="L37" i="9" s="1"/>
  <c r="J26" i="9"/>
  <c r="L26" i="9" s="1"/>
  <c r="J66" i="9"/>
  <c r="L66" i="9" s="1"/>
  <c r="J22" i="9"/>
  <c r="L22" i="9" s="1"/>
  <c r="J58" i="9"/>
  <c r="L58" i="9" s="1"/>
  <c r="J30" i="9"/>
  <c r="L30" i="9" s="1"/>
  <c r="J45" i="9"/>
  <c r="L45" i="9" s="1"/>
  <c r="J64" i="9"/>
  <c r="L64" i="9" s="1"/>
  <c r="J83" i="9"/>
  <c r="L83" i="9" s="1"/>
  <c r="J65" i="9"/>
  <c r="L65" i="9" s="1"/>
  <c r="J49" i="9"/>
  <c r="L49" i="9" s="1"/>
  <c r="J40" i="9"/>
  <c r="L40" i="9" s="1"/>
  <c r="J59" i="9"/>
  <c r="L59" i="9" s="1"/>
  <c r="J47" i="9"/>
  <c r="L47" i="9" s="1"/>
  <c r="J44" i="9"/>
  <c r="L44" i="9" s="1"/>
  <c r="J36" i="9"/>
  <c r="L36" i="9" s="1"/>
  <c r="J63" i="9"/>
  <c r="L63" i="9" s="1"/>
  <c r="J23" i="9"/>
  <c r="L23" i="9" s="1"/>
  <c r="J19" i="9"/>
  <c r="L19" i="9" s="1"/>
  <c r="J17" i="9"/>
  <c r="L17" i="9" s="1"/>
  <c r="J31" i="9"/>
  <c r="L31" i="9" s="1"/>
  <c r="J20" i="9"/>
  <c r="L20" i="9" s="1"/>
  <c r="J56" i="9"/>
  <c r="L56" i="9" s="1"/>
  <c r="J87" i="9"/>
  <c r="L87" i="9" s="1"/>
  <c r="J67" i="9"/>
  <c r="L67" i="9" s="1"/>
  <c r="J34" i="9"/>
  <c r="L34" i="9" s="1"/>
  <c r="J21" i="9"/>
  <c r="L21" i="9" s="1"/>
  <c r="J86" i="9"/>
  <c r="L86" i="9" s="1"/>
  <c r="J167" i="9"/>
  <c r="L167" i="9" s="1"/>
  <c r="G159" i="6"/>
  <c r="I159" i="6" s="1"/>
  <c r="J145" i="9"/>
  <c r="L145" i="9" s="1"/>
  <c r="J92" i="9"/>
  <c r="L92" i="9" s="1"/>
  <c r="J142" i="9"/>
  <c r="L142" i="9" s="1"/>
  <c r="J162" i="9"/>
  <c r="L162" i="9" s="1"/>
  <c r="E8" i="11"/>
  <c r="E5" i="11"/>
  <c r="J154" i="9"/>
  <c r="L154" i="9" s="1"/>
  <c r="E7" i="11"/>
  <c r="E8" i="9"/>
  <c r="F8" i="9"/>
  <c r="G7" i="9"/>
  <c r="G8" i="9"/>
  <c r="F7" i="9"/>
  <c r="E7" i="9"/>
  <c r="J99" i="9"/>
  <c r="L99" i="9" s="1"/>
  <c r="J159" i="9"/>
  <c r="L159" i="9" s="1"/>
  <c r="J115" i="9"/>
  <c r="L115" i="9" s="1"/>
  <c r="J51" i="9"/>
  <c r="L51" i="9" s="1"/>
  <c r="J148" i="9"/>
  <c r="L148" i="9" s="1"/>
  <c r="J101" i="9"/>
  <c r="L101" i="9" s="1"/>
  <c r="J94" i="9"/>
  <c r="L94" i="9" s="1"/>
  <c r="J172" i="9"/>
  <c r="L172" i="9" s="1"/>
  <c r="J60" i="9"/>
  <c r="L60" i="9" s="1"/>
  <c r="J138" i="9"/>
  <c r="L138" i="9" s="1"/>
  <c r="J175" i="9"/>
  <c r="L175" i="9" s="1"/>
  <c r="J173" i="9"/>
  <c r="L173" i="9" s="1"/>
  <c r="J174" i="9"/>
  <c r="L174" i="9" s="1"/>
  <c r="J13" i="9"/>
  <c r="L13" i="9" s="1"/>
  <c r="J79" i="9"/>
  <c r="L79" i="9" s="1"/>
  <c r="G112" i="6"/>
  <c r="I112" i="6" s="1"/>
  <c r="G16" i="6"/>
  <c r="I16" i="6" s="1"/>
  <c r="G5" i="9"/>
  <c r="J14" i="9"/>
  <c r="L14" i="9" s="1"/>
  <c r="J72" i="9"/>
  <c r="L72" i="9" s="1"/>
  <c r="J149" i="9"/>
  <c r="L149" i="9" s="1"/>
  <c r="J178" i="9"/>
  <c r="L178" i="9" s="1"/>
  <c r="J84" i="9"/>
  <c r="L84" i="9" s="1"/>
  <c r="J141" i="9"/>
  <c r="L141" i="9" s="1"/>
  <c r="J150" i="9"/>
  <c r="L150" i="9" s="1"/>
  <c r="J134" i="9"/>
  <c r="L134" i="9" s="1"/>
  <c r="J139" i="9"/>
  <c r="L139" i="9" s="1"/>
  <c r="J80" i="9"/>
  <c r="L80" i="9" s="1"/>
  <c r="J74" i="9"/>
  <c r="L74" i="9" s="1"/>
  <c r="J164" i="9"/>
  <c r="L164" i="9" s="1"/>
  <c r="J140" i="9"/>
  <c r="L140" i="9" s="1"/>
  <c r="J177" i="9"/>
  <c r="L177" i="9" s="1"/>
  <c r="J15" i="9"/>
  <c r="L15" i="9" s="1"/>
  <c r="J103" i="9"/>
  <c r="L103" i="9" s="1"/>
  <c r="J137" i="9"/>
  <c r="L137" i="9" s="1"/>
  <c r="J166" i="9"/>
  <c r="L166" i="9" s="1"/>
  <c r="J157" i="9"/>
  <c r="L157" i="9" s="1"/>
  <c r="J147" i="9"/>
  <c r="L147" i="9" s="1"/>
  <c r="J133" i="9"/>
  <c r="L133" i="9" s="1"/>
  <c r="J153" i="9"/>
  <c r="L153" i="9" s="1"/>
  <c r="J151" i="9"/>
  <c r="L151" i="9" s="1"/>
  <c r="J114" i="9"/>
  <c r="L114" i="9" s="1"/>
  <c r="J53" i="9"/>
  <c r="L53" i="9" s="1"/>
  <c r="J116" i="9"/>
  <c r="L116" i="9" s="1"/>
  <c r="J119" i="9"/>
  <c r="L119" i="9" s="1"/>
  <c r="J156" i="9"/>
  <c r="L156" i="9" s="1"/>
  <c r="J160" i="9"/>
  <c r="L160" i="9" s="1"/>
  <c r="J123" i="9"/>
  <c r="L123" i="9" s="1"/>
  <c r="J98" i="9"/>
  <c r="L98" i="9" s="1"/>
  <c r="I12" i="8"/>
  <c r="K12" i="8" s="1"/>
  <c r="J155" i="9"/>
  <c r="L155" i="9" s="1"/>
  <c r="J82" i="9"/>
  <c r="L82" i="9" s="1"/>
  <c r="J91" i="9"/>
  <c r="L91" i="9" s="1"/>
  <c r="J143" i="9"/>
  <c r="L143" i="9" s="1"/>
  <c r="I181" i="8"/>
  <c r="K181" i="8" s="1"/>
  <c r="J124" i="9"/>
  <c r="L124" i="9" s="1"/>
  <c r="J76" i="9"/>
  <c r="L76" i="9" s="1"/>
  <c r="J102" i="9"/>
  <c r="L102" i="9" s="1"/>
  <c r="J179" i="9"/>
  <c r="L179" i="9" s="1"/>
  <c r="J11" i="9"/>
  <c r="L11" i="9" s="1"/>
  <c r="J28" i="9"/>
  <c r="L28" i="9" s="1"/>
  <c r="J106" i="9"/>
  <c r="L106" i="9" s="1"/>
  <c r="J73" i="9"/>
  <c r="L73" i="9" s="1"/>
  <c r="J163" i="9"/>
  <c r="L163" i="9" s="1"/>
  <c r="J108" i="9"/>
  <c r="L108" i="9" s="1"/>
  <c r="J111" i="9"/>
  <c r="L111" i="9" s="1"/>
  <c r="J122" i="9"/>
  <c r="L122" i="9" s="1"/>
  <c r="I194" i="8"/>
  <c r="K194" i="8" s="1"/>
  <c r="J100" i="9"/>
  <c r="L100" i="9" s="1"/>
  <c r="J152" i="9"/>
  <c r="L152" i="9" s="1"/>
  <c r="J68" i="9"/>
  <c r="L68" i="9" s="1"/>
  <c r="J118" i="9"/>
  <c r="L118" i="9" s="1"/>
  <c r="J113" i="9"/>
  <c r="L113" i="9" s="1"/>
  <c r="J120" i="9"/>
  <c r="L120" i="9" s="1"/>
  <c r="J85" i="9"/>
  <c r="L85" i="9" s="1"/>
  <c r="J97" i="9"/>
  <c r="L97" i="9" s="1"/>
  <c r="J78" i="9"/>
  <c r="L78" i="9" s="1"/>
  <c r="J104" i="9"/>
  <c r="L104" i="9" s="1"/>
  <c r="I75" i="8"/>
  <c r="K75" i="8" s="1"/>
  <c r="J130" i="9"/>
  <c r="L130" i="9" s="1"/>
  <c r="J96" i="9"/>
  <c r="L96" i="9" s="1"/>
  <c r="J169" i="9"/>
  <c r="L169" i="9" s="1"/>
  <c r="J161" i="9"/>
  <c r="L161" i="9" s="1"/>
  <c r="J121" i="9"/>
  <c r="L121" i="9" s="1"/>
  <c r="J135" i="9"/>
  <c r="L135" i="9" s="1"/>
  <c r="J110" i="9"/>
  <c r="L110" i="9" s="1"/>
  <c r="J165" i="9"/>
  <c r="L165" i="9" s="1"/>
  <c r="J88" i="9"/>
  <c r="L88" i="9" s="1"/>
  <c r="J71" i="9"/>
  <c r="L71" i="9" s="1"/>
  <c r="J77" i="9"/>
  <c r="L77" i="9" s="1"/>
  <c r="J171" i="9"/>
  <c r="L171" i="9" s="1"/>
  <c r="G80" i="6"/>
  <c r="I80" i="6" s="1"/>
  <c r="F5" i="9"/>
  <c r="G27" i="6"/>
  <c r="I27" i="6" s="1"/>
  <c r="G154" i="6"/>
  <c r="I154" i="6" s="1"/>
  <c r="G10" i="6"/>
  <c r="I10" i="6" s="1"/>
  <c r="G75" i="6"/>
  <c r="I75" i="6" s="1"/>
  <c r="J12" i="9"/>
  <c r="E5" i="9"/>
  <c r="I109" i="8"/>
  <c r="K109" i="8" s="1"/>
  <c r="I166" i="8"/>
  <c r="K166" i="8" s="1"/>
  <c r="I30" i="8"/>
  <c r="K30" i="8" s="1"/>
  <c r="I154" i="8"/>
  <c r="K154" i="8" s="1"/>
  <c r="I95" i="8"/>
  <c r="K95" i="8" s="1"/>
  <c r="I46" i="8"/>
  <c r="K46" i="8" s="1"/>
  <c r="I179" i="8"/>
  <c r="K179" i="8" s="1"/>
  <c r="I48" i="8"/>
  <c r="K48" i="8" s="1"/>
  <c r="I70" i="8"/>
  <c r="K70" i="8" s="1"/>
  <c r="I83" i="8"/>
  <c r="K83" i="8" s="1"/>
  <c r="I90" i="8"/>
  <c r="K90" i="8" s="1"/>
  <c r="I81" i="8"/>
  <c r="K81" i="8" s="1"/>
  <c r="I49" i="8"/>
  <c r="K49" i="8" s="1"/>
  <c r="I52" i="8"/>
  <c r="K52" i="8" s="1"/>
  <c r="I186" i="8"/>
  <c r="K186" i="8" s="1"/>
  <c r="I151" i="8"/>
  <c r="K151" i="8" s="1"/>
  <c r="I159" i="8"/>
  <c r="K159" i="8" s="1"/>
  <c r="I69" i="8"/>
  <c r="K69" i="8" s="1"/>
  <c r="I47" i="8"/>
  <c r="K47" i="8" s="1"/>
  <c r="I173" i="8"/>
  <c r="K173" i="8" s="1"/>
  <c r="I68" i="8"/>
  <c r="K68" i="8" s="1"/>
  <c r="I94" i="8"/>
  <c r="K94" i="8" s="1"/>
  <c r="I53" i="8"/>
  <c r="K53" i="8" s="1"/>
  <c r="I73" i="8"/>
  <c r="K73" i="8" s="1"/>
  <c r="I78" i="8"/>
  <c r="K78" i="8" s="1"/>
  <c r="I67" i="8"/>
  <c r="K67" i="8" s="1"/>
  <c r="I129" i="8"/>
  <c r="K129" i="8" s="1"/>
  <c r="I91" i="8"/>
  <c r="K91" i="8" s="1"/>
  <c r="I138" i="8"/>
  <c r="K138" i="8" s="1"/>
  <c r="I126" i="8"/>
  <c r="K126" i="8" s="1"/>
  <c r="I176" i="8"/>
  <c r="K176" i="8" s="1"/>
  <c r="I191" i="8"/>
  <c r="K191" i="8" s="1"/>
  <c r="I144" i="8"/>
  <c r="K144" i="8" s="1"/>
  <c r="I25" i="8"/>
  <c r="K25" i="8" s="1"/>
  <c r="I135" i="8"/>
  <c r="K135" i="8" s="1"/>
  <c r="I149" i="8"/>
  <c r="K149" i="8" s="1"/>
  <c r="I14" i="8"/>
  <c r="K14" i="8" s="1"/>
  <c r="I86" i="8"/>
  <c r="K86" i="8" s="1"/>
  <c r="I72" i="8"/>
  <c r="K72" i="8" s="1"/>
  <c r="I31" i="8"/>
  <c r="K31" i="8" s="1"/>
  <c r="I79" i="8"/>
  <c r="K79" i="8" s="1"/>
  <c r="I11" i="8"/>
  <c r="K11" i="8" s="1"/>
  <c r="I160" i="8"/>
  <c r="K160" i="8" s="1"/>
  <c r="I127" i="8"/>
  <c r="K127" i="8" s="1"/>
  <c r="I60" i="8"/>
  <c r="K60" i="8" s="1"/>
  <c r="I141" i="8"/>
  <c r="K141" i="8" s="1"/>
  <c r="I182" i="8"/>
  <c r="K182" i="8" s="1"/>
  <c r="I41" i="8"/>
  <c r="K41" i="8" s="1"/>
  <c r="I97" i="8"/>
  <c r="K97" i="8" s="1"/>
  <c r="I58" i="8"/>
  <c r="K58" i="8" s="1"/>
  <c r="I121" i="8"/>
  <c r="K121" i="8" s="1"/>
  <c r="I163" i="8"/>
  <c r="K163" i="8" s="1"/>
  <c r="I50" i="8"/>
  <c r="K50" i="8" s="1"/>
  <c r="I164" i="8"/>
  <c r="K164" i="8" s="1"/>
  <c r="I61" i="8"/>
  <c r="K61" i="8" s="1"/>
  <c r="I145" i="8"/>
  <c r="K145" i="8" s="1"/>
  <c r="I177" i="8"/>
  <c r="K177" i="8" s="1"/>
  <c r="I156" i="8"/>
  <c r="K156" i="8" s="1"/>
  <c r="I80" i="8"/>
  <c r="K80" i="8" s="1"/>
  <c r="I23" i="8"/>
  <c r="K23" i="8" s="1"/>
  <c r="I178" i="8"/>
  <c r="K178" i="8" s="1"/>
  <c r="I71" i="8"/>
  <c r="K71" i="8" s="1"/>
  <c r="I146" i="8"/>
  <c r="K146" i="8" s="1"/>
  <c r="I42" i="8"/>
  <c r="K42" i="8" s="1"/>
  <c r="I89" i="8"/>
  <c r="K89" i="8" s="1"/>
  <c r="I99" i="8"/>
  <c r="K99" i="8" s="1"/>
  <c r="I161" i="8"/>
  <c r="K161" i="8" s="1"/>
  <c r="I100" i="8"/>
  <c r="K100" i="8" s="1"/>
  <c r="I139" i="8"/>
  <c r="K139" i="8" s="1"/>
  <c r="I106" i="8"/>
  <c r="K106" i="8" s="1"/>
  <c r="I114" i="8"/>
  <c r="K114" i="8" s="1"/>
  <c r="I140" i="8"/>
  <c r="K140" i="8" s="1"/>
  <c r="I19" i="8"/>
  <c r="K19" i="8" s="1"/>
  <c r="I92" i="8"/>
  <c r="K92" i="8" s="1"/>
  <c r="I9" i="8"/>
  <c r="K9" i="8" s="1"/>
  <c r="I131" i="8"/>
  <c r="K131" i="8" s="1"/>
  <c r="I27" i="8"/>
  <c r="K27" i="8" s="1"/>
  <c r="I107" i="8"/>
  <c r="K107" i="8" s="1"/>
  <c r="I123" i="8"/>
  <c r="K123" i="8" s="1"/>
  <c r="I93" i="8"/>
  <c r="K93" i="8" s="1"/>
  <c r="I133" i="8"/>
  <c r="K133" i="8" s="1"/>
  <c r="I180" i="8"/>
  <c r="K180" i="8" s="1"/>
  <c r="I64" i="8"/>
  <c r="K64" i="8" s="1"/>
  <c r="I10" i="8"/>
  <c r="K10" i="8" s="1"/>
  <c r="I184" i="8"/>
  <c r="K184" i="8" s="1"/>
  <c r="I117" i="8"/>
  <c r="K117" i="8" s="1"/>
  <c r="I130" i="8"/>
  <c r="K130" i="8" s="1"/>
  <c r="I55" i="8"/>
  <c r="K55" i="8" s="1"/>
  <c r="I193" i="8"/>
  <c r="K193" i="8" s="1"/>
  <c r="I192" i="8"/>
  <c r="K192" i="8" s="1"/>
  <c r="I169" i="8"/>
  <c r="K169" i="8" s="1"/>
  <c r="I190" i="8"/>
  <c r="K190" i="8" s="1"/>
  <c r="I155" i="8"/>
  <c r="K155" i="8" s="1"/>
  <c r="I111" i="8"/>
  <c r="K111" i="8" s="1"/>
  <c r="I108" i="8"/>
  <c r="K108" i="8" s="1"/>
  <c r="I28" i="8"/>
  <c r="K28" i="8" s="1"/>
  <c r="I119" i="8"/>
  <c r="K119" i="8" s="1"/>
  <c r="I96" i="8"/>
  <c r="K96" i="8" s="1"/>
  <c r="I162" i="8"/>
  <c r="K162" i="8" s="1"/>
  <c r="I105" i="8"/>
  <c r="K105" i="8" s="1"/>
  <c r="I20" i="8"/>
  <c r="K20" i="8" s="1"/>
  <c r="I168" i="8"/>
  <c r="K168" i="8" s="1"/>
  <c r="I116" i="8"/>
  <c r="K116" i="8" s="1"/>
  <c r="I16" i="8"/>
  <c r="K16" i="8" s="1"/>
  <c r="I153" i="8"/>
  <c r="K153" i="8" s="1"/>
  <c r="I37" i="8"/>
  <c r="K37" i="8" s="1"/>
  <c r="I15" i="8"/>
  <c r="K15" i="8" s="1"/>
  <c r="I102" i="8"/>
  <c r="K102" i="8" s="1"/>
  <c r="I136" i="8"/>
  <c r="K136" i="8" s="1"/>
  <c r="I157" i="8"/>
  <c r="K157" i="8" s="1"/>
  <c r="I62" i="8"/>
  <c r="K62" i="8" s="1"/>
  <c r="I185" i="8"/>
  <c r="K185" i="8" s="1"/>
  <c r="I158" i="8"/>
  <c r="K158" i="8" s="1"/>
  <c r="I38" i="8"/>
  <c r="K38" i="8" s="1"/>
  <c r="I87" i="8"/>
  <c r="K87" i="8" s="1"/>
  <c r="I32" i="8"/>
  <c r="K32" i="8" s="1"/>
  <c r="I24" i="8"/>
  <c r="K24" i="8" s="1"/>
  <c r="I17" i="8"/>
  <c r="K17" i="8" s="1"/>
  <c r="I51" i="8"/>
  <c r="K51" i="8" s="1"/>
  <c r="I165" i="8"/>
  <c r="K165" i="8" s="1"/>
  <c r="I188" i="8"/>
  <c r="K188" i="8" s="1"/>
  <c r="I132" i="8"/>
  <c r="K132" i="8" s="1"/>
  <c r="I8" i="8"/>
  <c r="K8" i="8" s="1"/>
  <c r="I85" i="8"/>
  <c r="K85" i="8" s="1"/>
  <c r="I29" i="8"/>
  <c r="K29" i="8" s="1"/>
  <c r="I101" i="8"/>
  <c r="K101" i="8" s="1"/>
  <c r="I98" i="8"/>
  <c r="K98" i="8" s="1"/>
  <c r="I112" i="8"/>
  <c r="K112" i="8" s="1"/>
  <c r="I187" i="8"/>
  <c r="K187" i="8" s="1"/>
  <c r="I142" i="8"/>
  <c r="K142" i="8" s="1"/>
  <c r="I148" i="8"/>
  <c r="K148" i="8" s="1"/>
  <c r="I124" i="8"/>
  <c r="K124" i="8" s="1"/>
  <c r="I39" i="8"/>
  <c r="K39" i="8" s="1"/>
  <c r="I189" i="8"/>
  <c r="K189" i="8" s="1"/>
  <c r="I120" i="8"/>
  <c r="K120" i="8" s="1"/>
  <c r="I175" i="8"/>
  <c r="K175" i="8" s="1"/>
  <c r="I59" i="8"/>
  <c r="K59" i="8" s="1"/>
  <c r="I104" i="8"/>
  <c r="K104" i="8" s="1"/>
  <c r="I77" i="8"/>
  <c r="K77" i="8" s="1"/>
  <c r="I33" i="8"/>
  <c r="K33" i="8" s="1"/>
  <c r="I171" i="8"/>
  <c r="K171" i="8" s="1"/>
  <c r="I40" i="8"/>
  <c r="K40" i="8" s="1"/>
  <c r="I150" i="8"/>
  <c r="K150" i="8" s="1"/>
  <c r="I66" i="8"/>
  <c r="K66" i="8" s="1"/>
  <c r="I43" i="8"/>
  <c r="K43" i="8" s="1"/>
  <c r="I44" i="8"/>
  <c r="K44" i="8" s="1"/>
  <c r="I74" i="8"/>
  <c r="K74" i="8" s="1"/>
  <c r="I174" i="8"/>
  <c r="K174" i="8" s="1"/>
  <c r="I35" i="8"/>
  <c r="K35" i="8" s="1"/>
  <c r="I152" i="8"/>
  <c r="K152" i="8" s="1"/>
  <c r="I18" i="8"/>
  <c r="K18" i="8" s="1"/>
  <c r="I103" i="8"/>
  <c r="K103" i="8" s="1"/>
  <c r="I13" i="8"/>
  <c r="K13" i="8" s="1"/>
  <c r="I125" i="8"/>
  <c r="K125" i="8" s="1"/>
  <c r="I82" i="8"/>
  <c r="K82" i="8" s="1"/>
  <c r="I167" i="8"/>
  <c r="K167" i="8" s="1"/>
  <c r="I128" i="8"/>
  <c r="K128" i="8" s="1"/>
  <c r="I63" i="8"/>
  <c r="K63" i="8" s="1"/>
  <c r="I122" i="8"/>
  <c r="K122" i="8" s="1"/>
  <c r="I57" i="8"/>
  <c r="K57" i="8" s="1"/>
  <c r="I137" i="8"/>
  <c r="K137" i="8" s="1"/>
  <c r="I110" i="8"/>
  <c r="K110" i="8" s="1"/>
  <c r="G24" i="6"/>
  <c r="I24" i="6" s="1"/>
  <c r="G7" i="6"/>
  <c r="I7" i="6" s="1"/>
  <c r="G5" i="8"/>
  <c r="F5" i="6"/>
  <c r="E5" i="8"/>
  <c r="K143" i="8"/>
  <c r="F5" i="8"/>
  <c r="G19" i="6"/>
  <c r="I19" i="6" s="1"/>
  <c r="G113" i="6"/>
  <c r="I113" i="6" s="1"/>
  <c r="G43" i="6"/>
  <c r="I43" i="6" s="1"/>
  <c r="G84" i="6"/>
  <c r="I84" i="6" s="1"/>
  <c r="G52" i="6"/>
  <c r="I52" i="6" s="1"/>
  <c r="G36" i="6"/>
  <c r="I36" i="6" s="1"/>
  <c r="G20" i="6"/>
  <c r="I20" i="6" s="1"/>
  <c r="G107" i="6"/>
  <c r="I107" i="6" s="1"/>
  <c r="G151" i="6"/>
  <c r="I151" i="6" s="1"/>
  <c r="D5" i="6"/>
  <c r="G150" i="6"/>
  <c r="I150" i="6" s="1"/>
  <c r="G8" i="6"/>
  <c r="I8" i="6" s="1"/>
  <c r="G33" i="6"/>
  <c r="I33" i="6" s="1"/>
  <c r="G136" i="6"/>
  <c r="I136" i="6" s="1"/>
  <c r="G104" i="6"/>
  <c r="I104" i="6" s="1"/>
  <c r="G88" i="6"/>
  <c r="I88" i="6" s="1"/>
  <c r="G72" i="6"/>
  <c r="I72" i="6" s="1"/>
  <c r="G40" i="6"/>
  <c r="I40" i="6" s="1"/>
  <c r="G145" i="6"/>
  <c r="I145" i="6" s="1"/>
  <c r="G129" i="6"/>
  <c r="I129" i="6" s="1"/>
  <c r="G131" i="6"/>
  <c r="I131" i="6" s="1"/>
  <c r="G164" i="6"/>
  <c r="I164" i="6" s="1"/>
  <c r="G161" i="6"/>
  <c r="I161" i="6" s="1"/>
  <c r="G97" i="6"/>
  <c r="I97" i="6" s="1"/>
  <c r="G81" i="6"/>
  <c r="I81" i="6" s="1"/>
  <c r="G65" i="6"/>
  <c r="I65" i="6" s="1"/>
  <c r="G49" i="6"/>
  <c r="I49" i="6" s="1"/>
  <c r="G17" i="6"/>
  <c r="I17" i="6" s="1"/>
  <c r="G6" i="6"/>
  <c r="I6" i="6" s="1"/>
  <c r="G160" i="6"/>
  <c r="I160" i="6" s="1"/>
  <c r="G156" i="6"/>
  <c r="I156" i="6" s="1"/>
  <c r="G152" i="6"/>
  <c r="I152" i="6" s="1"/>
  <c r="G144" i="6"/>
  <c r="I144" i="6" s="1"/>
  <c r="G71" i="6"/>
  <c r="I71" i="6" s="1"/>
  <c r="G39" i="6"/>
  <c r="I39" i="6" s="1"/>
  <c r="G165" i="6"/>
  <c r="I165" i="6" s="1"/>
  <c r="G162" i="6"/>
  <c r="I162" i="6" s="1"/>
  <c r="G140" i="6"/>
  <c r="I140" i="6" s="1"/>
  <c r="G124" i="6"/>
  <c r="I124" i="6" s="1"/>
  <c r="G108" i="6"/>
  <c r="I108" i="6" s="1"/>
  <c r="G76" i="6"/>
  <c r="I76" i="6" s="1"/>
  <c r="G60" i="6"/>
  <c r="I60" i="6" s="1"/>
  <c r="G44" i="6"/>
  <c r="I44" i="6" s="1"/>
  <c r="G28" i="6"/>
  <c r="I28" i="6" s="1"/>
  <c r="G12" i="6"/>
  <c r="I12" i="6" s="1"/>
  <c r="G103" i="6"/>
  <c r="I103" i="6" s="1"/>
  <c r="G139" i="6"/>
  <c r="I139" i="6" s="1"/>
  <c r="G37" i="6"/>
  <c r="I37" i="6" s="1"/>
  <c r="G163" i="6"/>
  <c r="I163" i="6" s="1"/>
  <c r="G31" i="6"/>
  <c r="I31" i="6" s="1"/>
  <c r="G158" i="6"/>
  <c r="I158" i="6" s="1"/>
  <c r="G127" i="6"/>
  <c r="I127" i="6" s="1"/>
  <c r="G147" i="6"/>
  <c r="I147" i="6" s="1"/>
  <c r="G143" i="6"/>
  <c r="I143" i="6" s="1"/>
  <c r="E5" i="6"/>
  <c r="G116" i="6"/>
  <c r="I116" i="6" s="1"/>
  <c r="G138" i="6"/>
  <c r="I138" i="6" s="1"/>
  <c r="G122" i="6"/>
  <c r="I122" i="6" s="1"/>
  <c r="G106" i="6"/>
  <c r="I106" i="6" s="1"/>
  <c r="G90" i="6"/>
  <c r="I90" i="6" s="1"/>
  <c r="G74" i="6"/>
  <c r="I74" i="6" s="1"/>
  <c r="G58" i="6"/>
  <c r="I58" i="6" s="1"/>
  <c r="G42" i="6"/>
  <c r="I42" i="6" s="1"/>
  <c r="G26" i="6"/>
  <c r="I26" i="6" s="1"/>
  <c r="G149" i="6"/>
  <c r="I149" i="6" s="1"/>
  <c r="G133" i="6"/>
  <c r="I133" i="6" s="1"/>
  <c r="G117" i="6"/>
  <c r="I117" i="6" s="1"/>
  <c r="G101" i="6"/>
  <c r="I101" i="6" s="1"/>
  <c r="G85" i="6"/>
  <c r="I85" i="6" s="1"/>
  <c r="G69" i="6"/>
  <c r="I69" i="6" s="1"/>
  <c r="G53" i="6"/>
  <c r="I53" i="6" s="1"/>
  <c r="G21" i="6"/>
  <c r="I21" i="6" s="1"/>
  <c r="G111" i="6"/>
  <c r="I111" i="6" s="1"/>
  <c r="G79" i="6"/>
  <c r="I79" i="6" s="1"/>
  <c r="G47" i="6"/>
  <c r="I47" i="6" s="1"/>
  <c r="G134" i="6"/>
  <c r="I134" i="6" s="1"/>
  <c r="G118" i="6"/>
  <c r="I118" i="6" s="1"/>
  <c r="G102" i="6"/>
  <c r="I102" i="6" s="1"/>
  <c r="G86" i="6"/>
  <c r="I86" i="6" s="1"/>
  <c r="G70" i="6"/>
  <c r="I70" i="6" s="1"/>
  <c r="G54" i="6"/>
  <c r="I54" i="6" s="1"/>
  <c r="G38" i="6"/>
  <c r="I38" i="6" s="1"/>
  <c r="G22" i="6"/>
  <c r="I22" i="6" s="1"/>
  <c r="G115" i="6"/>
  <c r="I115" i="6" s="1"/>
  <c r="G83" i="6"/>
  <c r="I83" i="6" s="1"/>
  <c r="G51" i="6"/>
  <c r="I51" i="6" s="1"/>
  <c r="G11" i="6"/>
  <c r="I11" i="6" s="1"/>
  <c r="G120" i="6"/>
  <c r="I120" i="6" s="1"/>
  <c r="G56" i="6"/>
  <c r="I56" i="6" s="1"/>
  <c r="G148" i="6"/>
  <c r="I148" i="6" s="1"/>
  <c r="G35" i="6"/>
  <c r="I35" i="6" s="1"/>
  <c r="G95" i="6"/>
  <c r="I95" i="6" s="1"/>
  <c r="G126" i="6"/>
  <c r="I126" i="6" s="1"/>
  <c r="G110" i="6"/>
  <c r="I110" i="6" s="1"/>
  <c r="G94" i="6"/>
  <c r="I94" i="6" s="1"/>
  <c r="G78" i="6"/>
  <c r="I78" i="6" s="1"/>
  <c r="G62" i="6"/>
  <c r="I62" i="6" s="1"/>
  <c r="G46" i="6"/>
  <c r="I46" i="6" s="1"/>
  <c r="G30" i="6"/>
  <c r="I30" i="6" s="1"/>
  <c r="G14" i="6"/>
  <c r="I14" i="6" s="1"/>
  <c r="G135" i="6"/>
  <c r="I135" i="6" s="1"/>
  <c r="G99" i="6"/>
  <c r="I99" i="6" s="1"/>
  <c r="G67" i="6"/>
  <c r="I67" i="6" s="1"/>
  <c r="G153" i="6"/>
  <c r="I153" i="6" s="1"/>
  <c r="G137" i="6"/>
  <c r="I137" i="6" s="1"/>
  <c r="G121" i="6"/>
  <c r="I121" i="6" s="1"/>
  <c r="G105" i="6"/>
  <c r="I105" i="6" s="1"/>
  <c r="G89" i="6"/>
  <c r="I89" i="6" s="1"/>
  <c r="G73" i="6"/>
  <c r="I73" i="6" s="1"/>
  <c r="G57" i="6"/>
  <c r="I57" i="6" s="1"/>
  <c r="G41" i="6"/>
  <c r="I41" i="6" s="1"/>
  <c r="G25" i="6"/>
  <c r="I25" i="6" s="1"/>
  <c r="G48" i="6"/>
  <c r="I48" i="6" s="1"/>
  <c r="G146" i="6"/>
  <c r="I146" i="6" s="1"/>
  <c r="G82" i="6"/>
  <c r="I82" i="6" s="1"/>
  <c r="G50" i="6"/>
  <c r="I50" i="6" s="1"/>
  <c r="G157" i="6"/>
  <c r="I157" i="6" s="1"/>
  <c r="G130" i="6"/>
  <c r="I130" i="6" s="1"/>
  <c r="G98" i="6"/>
  <c r="I98" i="6" s="1"/>
  <c r="G66" i="6"/>
  <c r="I66" i="6" s="1"/>
  <c r="G18" i="6"/>
  <c r="I18" i="6" s="1"/>
  <c r="G141" i="6"/>
  <c r="I141" i="6" s="1"/>
  <c r="G109" i="6"/>
  <c r="I109" i="6" s="1"/>
  <c r="G77" i="6"/>
  <c r="I77" i="6" s="1"/>
  <c r="G61" i="6"/>
  <c r="I61" i="6" s="1"/>
  <c r="G45" i="6"/>
  <c r="I45" i="6" s="1"/>
  <c r="G29" i="6"/>
  <c r="I29" i="6" s="1"/>
  <c r="G119" i="6"/>
  <c r="I119" i="6" s="1"/>
  <c r="G132" i="6"/>
  <c r="I132" i="6" s="1"/>
  <c r="G100" i="6"/>
  <c r="I100" i="6" s="1"/>
  <c r="G68" i="6"/>
  <c r="I68" i="6" s="1"/>
  <c r="G128" i="6"/>
  <c r="I128" i="6" s="1"/>
  <c r="G96" i="6"/>
  <c r="I96" i="6" s="1"/>
  <c r="G64" i="6"/>
  <c r="I64" i="6" s="1"/>
  <c r="G32" i="6"/>
  <c r="I32" i="6" s="1"/>
  <c r="G114" i="6"/>
  <c r="I114" i="6" s="1"/>
  <c r="G34" i="6"/>
  <c r="I34" i="6" s="1"/>
  <c r="G23" i="6"/>
  <c r="I23" i="6" s="1"/>
  <c r="G125" i="6"/>
  <c r="I125" i="6" s="1"/>
  <c r="G93" i="6"/>
  <c r="I93" i="6" s="1"/>
  <c r="G13" i="6"/>
  <c r="I13" i="6" s="1"/>
  <c r="G142" i="6"/>
  <c r="I142" i="6" s="1"/>
  <c r="G9" i="6"/>
  <c r="I9" i="6" s="1"/>
  <c r="G123" i="6"/>
  <c r="I123" i="6" s="1"/>
  <c r="G87" i="6"/>
  <c r="I87" i="6" s="1"/>
  <c r="G55" i="6"/>
  <c r="I55" i="6" s="1"/>
  <c r="G91" i="6"/>
  <c r="I91" i="6" s="1"/>
  <c r="G59" i="6"/>
  <c r="I59" i="6" s="1"/>
  <c r="G155" i="6"/>
  <c r="I155" i="6" s="1"/>
  <c r="G92" i="6"/>
  <c r="I92" i="6" s="1"/>
  <c r="G15" i="6"/>
  <c r="I15" i="6" s="1"/>
  <c r="E6" i="13" l="1"/>
  <c r="G6" i="13"/>
  <c r="F6" i="13"/>
  <c r="S5" i="13"/>
  <c r="U88" i="13"/>
  <c r="U5" i="13" s="1"/>
  <c r="G6" i="11"/>
  <c r="G6" i="9"/>
  <c r="F6" i="11"/>
  <c r="J8" i="11"/>
  <c r="L8" i="11" s="1"/>
  <c r="F6" i="9"/>
  <c r="L94" i="11"/>
  <c r="L5" i="11" s="1"/>
  <c r="J5" i="11"/>
  <c r="E6" i="11"/>
  <c r="J7" i="11"/>
  <c r="J8" i="9"/>
  <c r="L8" i="9" s="1"/>
  <c r="J7" i="9"/>
  <c r="E6" i="9"/>
  <c r="L12" i="9"/>
  <c r="L5" i="9" s="1"/>
  <c r="J5" i="9"/>
  <c r="I5" i="8"/>
  <c r="K5" i="8"/>
  <c r="G5" i="6"/>
  <c r="I5" i="6"/>
  <c r="K6" i="13" l="1"/>
  <c r="J6" i="9"/>
  <c r="J6" i="11"/>
  <c r="L7" i="11"/>
  <c r="L6" i="11" s="1"/>
  <c r="L7" i="9"/>
  <c r="L6" i="9" s="1"/>
  <c r="J6" i="13" l="1"/>
  <c r="L6" i="13" l="1"/>
</calcChain>
</file>

<file path=xl/sharedStrings.xml><?xml version="1.0" encoding="utf-8"?>
<sst xmlns="http://schemas.openxmlformats.org/spreadsheetml/2006/main" count="16717" uniqueCount="8194">
  <si>
    <t>No</t>
  </si>
  <si>
    <t>Zone</t>
  </si>
  <si>
    <t>Partner/Brn.</t>
  </si>
  <si>
    <t>RMA2</t>
  </si>
  <si>
    <t>OFM RAMA2</t>
  </si>
  <si>
    <t>Kerry</t>
  </si>
  <si>
    <t>OFM Tree on 3</t>
  </si>
  <si>
    <t>OFM JTC</t>
  </si>
  <si>
    <t>OFM Ekamai</t>
  </si>
  <si>
    <t>OFM Lotus RAMA 1</t>
  </si>
  <si>
    <t>OFM Sukhumvit Asoke</t>
  </si>
  <si>
    <t>OFM Jasmine</t>
  </si>
  <si>
    <t>SUKS</t>
  </si>
  <si>
    <t>OFM BIG C Suksawat</t>
  </si>
  <si>
    <t>BKAE</t>
  </si>
  <si>
    <t>OFM Phetchakasem</t>
  </si>
  <si>
    <t>CHC4</t>
  </si>
  <si>
    <t>OFM Ramindra</t>
  </si>
  <si>
    <t>OFM Fashion Island</t>
  </si>
  <si>
    <t>TPLU</t>
  </si>
  <si>
    <t>OFM Seacon bangkhae</t>
  </si>
  <si>
    <t>KVIL</t>
  </si>
  <si>
    <t>OFM Rama 4</t>
  </si>
  <si>
    <t>HPPY</t>
  </si>
  <si>
    <t>OFM Big C Huamark</t>
  </si>
  <si>
    <t>SMUT</t>
  </si>
  <si>
    <t>OFM RBS Samutprakan</t>
  </si>
  <si>
    <t>OFM CPN RAMA9</t>
  </si>
  <si>
    <t>OFM CPN Express ( East Ville)</t>
  </si>
  <si>
    <t>PINK</t>
  </si>
  <si>
    <t xml:space="preserve">OFM Sirintorn </t>
  </si>
  <si>
    <t xml:space="preserve">OFM CPN Pinklao </t>
  </si>
  <si>
    <t>LADP</t>
  </si>
  <si>
    <t xml:space="preserve">OFM Saphankhwai </t>
  </si>
  <si>
    <t>TSIT</t>
  </si>
  <si>
    <t xml:space="preserve">OFM Futute Park Rangsit </t>
  </si>
  <si>
    <t>BBUA</t>
  </si>
  <si>
    <t xml:space="preserve">OFM CPN Westgate </t>
  </si>
  <si>
    <t>TNON</t>
  </si>
  <si>
    <t xml:space="preserve">OFM Rattanatibate </t>
  </si>
  <si>
    <t>SURA</t>
  </si>
  <si>
    <t xml:space="preserve">OFM United Center </t>
  </si>
  <si>
    <t xml:space="preserve">OFM Bangkapi </t>
  </si>
  <si>
    <t>PKED</t>
  </si>
  <si>
    <t xml:space="preserve">OFM Cheang wattana </t>
  </si>
  <si>
    <t>OFM</t>
  </si>
  <si>
    <t>FamilyMart SILOM32</t>
  </si>
  <si>
    <t>FamilyMart PRESIDENT PARK TOWER SUKHUMVIT24</t>
  </si>
  <si>
    <t xml:space="preserve">FamilyMart  HOLIDAY INN SILOM </t>
  </si>
  <si>
    <t>FamilyMart THANIYA</t>
  </si>
  <si>
    <t>FamilyMart Silom Square</t>
  </si>
  <si>
    <t>FamilyMart SURAWONG CENTER</t>
  </si>
  <si>
    <t>FamilyMart JC.KEVIN TOWER SATHORN</t>
  </si>
  <si>
    <t>FamilyMart MONTIEN PLAZA</t>
  </si>
  <si>
    <t>FamilyMart THANON MANGKON</t>
  </si>
  <si>
    <t>FamilyMart CHAROENNAKORN 13</t>
  </si>
  <si>
    <t xml:space="preserve">FamilyMart LADYA 1 </t>
  </si>
  <si>
    <t xml:space="preserve">FamilyMart TAKSIN 44 </t>
  </si>
  <si>
    <t>NLCH</t>
  </si>
  <si>
    <t xml:space="preserve">FamilyMart SOI SUANPLU </t>
  </si>
  <si>
    <t xml:space="preserve">FamilyMart SOI SUANPLU 8 </t>
  </si>
  <si>
    <t xml:space="preserve">FamilyMart JOMSOMBOON </t>
  </si>
  <si>
    <t>FamilyMart CHAROENNAKORN  14 YAEK 25</t>
  </si>
  <si>
    <t>FamilyMart CHAN  27</t>
  </si>
  <si>
    <t>FamilyMart THE TRUST PRARAM 3</t>
  </si>
  <si>
    <t xml:space="preserve">FamilyMart WONGWAENAUSAHAKAM PRARAM 3 </t>
  </si>
  <si>
    <t>TKRU</t>
  </si>
  <si>
    <t>FamilyMart KHRU  NAI  3</t>
  </si>
  <si>
    <t xml:space="preserve">FamilyMart SAMITIVEJ THONBURI  HOSPITAL </t>
  </si>
  <si>
    <t>FamilyMart SOI SUKSAWAT 50</t>
  </si>
  <si>
    <t>FamilyMart PRACHAUTHIT  98</t>
  </si>
  <si>
    <t>FamilyMart LIAPTHANGDUAN  PRACHAUTHIT</t>
  </si>
  <si>
    <t>FamilyMart SOI ANAMAI NGAM CHAROEN11</t>
  </si>
  <si>
    <t xml:space="preserve">FamilyMart PHARAM 2 SOI 69 YAEK3 </t>
  </si>
  <si>
    <t>FamilyMart PRARAM  2  SOI  69  YAEK  4</t>
  </si>
  <si>
    <t>FamilyMart WATSINGHA</t>
  </si>
  <si>
    <t xml:space="preserve">FamilyMart SUKSAWAT 2 YEAK NAIPHIN </t>
  </si>
  <si>
    <t>FamilyMart PRARAM 2 SOI 38</t>
  </si>
  <si>
    <t>FamilyMart PRARAM 2 SOI 30</t>
  </si>
  <si>
    <t>FamilyMart CHOMTHONG 16</t>
  </si>
  <si>
    <t>FamilyMart BANGPRAKOK 9 INTER HOSPITAL</t>
  </si>
  <si>
    <t xml:space="preserve">FamilyMart CHOMTHONG19  </t>
  </si>
  <si>
    <t>FamilyMart ASPIRE SATHON-TAKSIN</t>
  </si>
  <si>
    <t>FamilyMart TALAD SAENGTHIP</t>
  </si>
  <si>
    <t>ONUT</t>
  </si>
  <si>
    <t>FamilyMart SUKHUMVIT 50</t>
  </si>
  <si>
    <t>FamilyMart SUKHUMVIT 48</t>
  </si>
  <si>
    <t>FamilyMart ASPIRE SUKHUMVIT 48</t>
  </si>
  <si>
    <t>FamilyMart SUKHUMVIT 42</t>
  </si>
  <si>
    <t>FamilyMart YEAKLUAYNAMTHAI</t>
  </si>
  <si>
    <t>FamilyMart ASPIRE RAMA 4</t>
  </si>
  <si>
    <t>FamilyMart SOI SAENSUK</t>
  </si>
  <si>
    <t>FamilyMart REGENCY PARK SUKHUMVIT 22</t>
  </si>
  <si>
    <t>FamilyMart SAINUMTIP</t>
  </si>
  <si>
    <t>FamilyMart SUKHUMVIT 20.2</t>
  </si>
  <si>
    <t>FamilyMart SUKHUMVIT 20</t>
  </si>
  <si>
    <t>FamilyMart SUKHUMVIT 18</t>
  </si>
  <si>
    <t>FamilyMart SUKHUMVIT 16</t>
  </si>
  <si>
    <t>FamilyMart SUKHUMVIT 4</t>
  </si>
  <si>
    <t xml:space="preserve">FamilyMart BB BUILDING </t>
  </si>
  <si>
    <t xml:space="preserve">FamilyMart PREEDEEPANOMYONG  26 </t>
  </si>
  <si>
    <t>FamilyMart PREEDEEPANOMYONG  42</t>
  </si>
  <si>
    <t>FamilyMart PREEDEEPANOMYONG  46.2</t>
  </si>
  <si>
    <t>FamilyMart PREEDEEPANOMYONG  31</t>
  </si>
  <si>
    <t xml:space="preserve">FamilyMart THONGLOR 17 </t>
  </si>
  <si>
    <t>FamilyMart THE RESIDENT THONGLOR</t>
  </si>
  <si>
    <t>FamilyMart SUKHUMVIT 13</t>
  </si>
  <si>
    <t>FamilyMart INTERCHANGE 2</t>
  </si>
  <si>
    <t>FamilyMart SUKHUMVIT  23</t>
  </si>
  <si>
    <t>FamilyMart SUKHUMVIT  25</t>
  </si>
  <si>
    <t>FamilyMart SUKHUMVIT  33</t>
  </si>
  <si>
    <t>FamilyMart Pak Soi Sukhumvit 33</t>
  </si>
  <si>
    <t>FamilyMart SUKHUMVIT  61</t>
  </si>
  <si>
    <t>FamilyMart SUKHUMVIT  67</t>
  </si>
  <si>
    <t>FamilyMart THANON PUN</t>
  </si>
  <si>
    <t>FamilyMart BANGKOK FASHION OUTLET SILOM</t>
  </si>
  <si>
    <t>FamilyMart MA HOTEL</t>
  </si>
  <si>
    <t xml:space="preserve">FamilyMart BTS SURASAK </t>
  </si>
  <si>
    <t xml:space="preserve">FamilyMart SOI CHULA 64 </t>
  </si>
  <si>
    <t xml:space="preserve">FamilyMart OFFICE CENTRAL WORLD </t>
  </si>
  <si>
    <t xml:space="preserve">FamilyMart CENTRAL EMBASSY </t>
  </si>
  <si>
    <t>FamilyMart LIFE WITTAYU</t>
  </si>
  <si>
    <t>FamilyMart MBK CENTER FLOOR 4</t>
  </si>
  <si>
    <t>BKEN</t>
  </si>
  <si>
    <t xml:space="preserve">FamilyMart KEHA BANGBUA 2 </t>
  </si>
  <si>
    <t>MTNG</t>
  </si>
  <si>
    <t xml:space="preserve">FamilyMart PARKVIEW VIPHAVADI </t>
  </si>
  <si>
    <t>FamilyMart CHAENG WATTHANA 10</t>
  </si>
  <si>
    <t xml:space="preserve">FamilyMart KAM PHANG PHET 6 </t>
  </si>
  <si>
    <t xml:space="preserve">FamilyMart KOMKANKONGSON </t>
  </si>
  <si>
    <t>DONM</t>
  </si>
  <si>
    <t>FamilyMart MOO BAN PIN CHAROEN 1</t>
  </si>
  <si>
    <t xml:space="preserve">FamilyMart VIPAWADEE 25 </t>
  </si>
  <si>
    <t xml:space="preserve">FamilyMart KOSUM SAMAKEE 1 </t>
  </si>
  <si>
    <t xml:space="preserve">FamilyMart KAMPHAENG PHET 6 SOI 7 </t>
  </si>
  <si>
    <t>FamilyMart DONMUEANG AIRPORT (BUS STOP)</t>
  </si>
  <si>
    <t xml:space="preserve">FamilyMart CALTEX NGAMWONGWAN </t>
  </si>
  <si>
    <t xml:space="preserve">PHAHOLYOTHIN 52 </t>
  </si>
  <si>
    <t>PHAHOLYOTHIN 54.2</t>
  </si>
  <si>
    <t>FamilyMart PHAHONYOTHIN 50 YAEK 13</t>
  </si>
  <si>
    <t>FamilyMart PHAHOLYOTHIN 67.2</t>
  </si>
  <si>
    <t>FamilyMart PAHOLYOTHIN  SOI  57</t>
  </si>
  <si>
    <t>FamilyMart RUAMMIT PHATTHANA</t>
  </si>
  <si>
    <t>FamilyMart PHAHOLYONTHIN 69</t>
  </si>
  <si>
    <t>FamilyMart SAIMAI  SOI  10</t>
  </si>
  <si>
    <t>FamilyMart SUKHAPHIBAN  5  SOI  5  YAEK 21</t>
  </si>
  <si>
    <t>FamilyMart TALAD PUNTHONG</t>
  </si>
  <si>
    <t xml:space="preserve">FamilyMart REGENT  HOME15  CHAENGWATTANA </t>
  </si>
  <si>
    <t>NMIN</t>
  </si>
  <si>
    <t xml:space="preserve">FamilyMart RAMINTRA 65 </t>
  </si>
  <si>
    <t xml:space="preserve">FamilyMart MOOBAN TANASIN </t>
  </si>
  <si>
    <t>FamilyMart LPN RAMINTRA LAKSI</t>
  </si>
  <si>
    <t xml:space="preserve">FamilyMart RAMINTRA  SOI  15 </t>
  </si>
  <si>
    <t>FamilyMart LADPRAO VILLAGE</t>
  </si>
  <si>
    <t xml:space="preserve">FamilyMart CHOKCHAI 4 SOI 54 YAEK 23 </t>
  </si>
  <si>
    <t>FamilyMart LADPHRAOWANGHIN 34</t>
  </si>
  <si>
    <t>FamilyMart  NAKNIWAT 4</t>
  </si>
  <si>
    <t>FamilyMart SOI SANGKHOM SONGKHRO 28</t>
  </si>
  <si>
    <t>FamilyMart LADPHARO WANGHIN 14</t>
  </si>
  <si>
    <t>FamilyMart LADPHARO  WANGHIN  7</t>
  </si>
  <si>
    <t>FamilyMart LADPHARO  WANGHIN 47</t>
  </si>
  <si>
    <t>FamilyMart SATRIWITTHAYA  2   SOI  29</t>
  </si>
  <si>
    <t>FamilyMart S.S. CENTER</t>
  </si>
  <si>
    <t xml:space="preserve">FamilyMart LADPHARO  WANGHIN  48 </t>
  </si>
  <si>
    <t>FamilyMart TALAD BUAPATTANA</t>
  </si>
  <si>
    <t xml:space="preserve">FamilyMart CALTEX  WANGHIN  GAS  STATION </t>
  </si>
  <si>
    <t>FamilyMart Talad Bangkapi 2</t>
  </si>
  <si>
    <t>FamilyMart LPN Ramkhamhaeng 44</t>
  </si>
  <si>
    <t>FamilyMart Ramkhamhaeng 24 Yaek 10</t>
  </si>
  <si>
    <t>FamilyMart Nawamin 93</t>
  </si>
  <si>
    <t>FamilyMart Ramkhamhaeng 24 Yaek 6</t>
  </si>
  <si>
    <t>FamilyMart Happy Land Sai 1 Road</t>
  </si>
  <si>
    <t>FamilyMart Happy Land Sai 2 Road</t>
  </si>
  <si>
    <t>FamiyMart Lat Phrao 132</t>
  </si>
  <si>
    <t>FamilyMart Ram Townhouse</t>
  </si>
  <si>
    <t>FamilyMart Lat Phrao Drive Inn</t>
  </si>
  <si>
    <t>FamilyMart Ramkhamhaeng 53 Community</t>
  </si>
  <si>
    <t>FamilyMart Mahad Thai 2</t>
  </si>
  <si>
    <t>FamilyMart Lat Phrao 114</t>
  </si>
  <si>
    <t>FamilyMart Talad Chok Chai 4</t>
  </si>
  <si>
    <t>FamilyMart Lat Phrao 87 Yaek 7</t>
  </si>
  <si>
    <t>FamilyMart LPN Bodindecha 2</t>
  </si>
  <si>
    <t>FamilyMart Lat Phrao 102</t>
  </si>
  <si>
    <t>FamilyMart Lat Phrao 46</t>
  </si>
  <si>
    <t>FamilyMart Lat Phrao 63</t>
  </si>
  <si>
    <t>FamilyMart Rhythm Ratchada</t>
  </si>
  <si>
    <t>FamilyMart Lat Phrao 41</t>
  </si>
  <si>
    <t>FamilyMart Lat Phrao 96</t>
  </si>
  <si>
    <t>FamilyMart Lat Phrao 85</t>
  </si>
  <si>
    <t>FamilyMart Life Ratchadapisek</t>
  </si>
  <si>
    <t>FamilyMart LPN Bodindecha</t>
  </si>
  <si>
    <t>PTNK</t>
  </si>
  <si>
    <t>FamilyMart Synphaet Hospital</t>
  </si>
  <si>
    <t>FamilyMart Khubon Soi 4</t>
  </si>
  <si>
    <t>FamilyMart Nawamin 90</t>
  </si>
  <si>
    <t>FamilyMart Khubon Soi 13</t>
  </si>
  <si>
    <t>FamilyMart Ramindra K.M. 7</t>
  </si>
  <si>
    <t>FamilyMart Thararom Village</t>
  </si>
  <si>
    <t>FamilyMart Soi Ruenrom</t>
  </si>
  <si>
    <t>FamilyMart ABAC Condo</t>
  </si>
  <si>
    <t>FamilyMart ABAC Condo 2</t>
  </si>
  <si>
    <t>FamilyMart Soi Sirimit</t>
  </si>
  <si>
    <t>FamilyMart Rama 9 Soi 49</t>
  </si>
  <si>
    <t>FamilyMart Bangkapi Square</t>
  </si>
  <si>
    <t>SCON</t>
  </si>
  <si>
    <t>FamilyMart Soi Suphaphong 3 Yaek 4</t>
  </si>
  <si>
    <t>FamilyMart Soi Anamai</t>
  </si>
  <si>
    <t>MINB</t>
  </si>
  <si>
    <t>FamilyMart Ramkhamhaeng 164</t>
  </si>
  <si>
    <t>FamilyMart Sam Wa Road Soi 1</t>
  </si>
  <si>
    <t>FamilyMart Soi Hathai Rat 3</t>
  </si>
  <si>
    <t>FamilyMart Ramkhamhaeng 166</t>
  </si>
  <si>
    <t>FamilyMart Liap Khlong Song Soi 28</t>
  </si>
  <si>
    <t>FamilyMart Soi Suknet</t>
  </si>
  <si>
    <t>FamilyMart Rung Napa Village</t>
  </si>
  <si>
    <t>FamilyMart Permsuk Village</t>
  </si>
  <si>
    <t>LKAB</t>
  </si>
  <si>
    <t>FamilyMart Chalong Krung 1</t>
  </si>
  <si>
    <t>SAT</t>
  </si>
  <si>
    <t>FamilyMart Sahamit 1</t>
  </si>
  <si>
    <t>FamilyMart Bunyalay Village</t>
  </si>
  <si>
    <t>FamilyMart Chalong Krung 53</t>
  </si>
  <si>
    <t>ROMK</t>
  </si>
  <si>
    <t>FamilyMart Soi Rom Klao 27</t>
  </si>
  <si>
    <t>FamilyMart Soi Khum Klao 35</t>
  </si>
  <si>
    <t>FamilyMart Soi Latkrabang 1</t>
  </si>
  <si>
    <t>FamilyMart Soi Latkrabang 42</t>
  </si>
  <si>
    <t>FamilyMart Soi Rom Klao 36</t>
  </si>
  <si>
    <t>FamilyMart Soi Kheha Rom Klao 24</t>
  </si>
  <si>
    <t>FamilyMart Rom Klao 25/2 (Gas Station)</t>
  </si>
  <si>
    <t>FamilyMart Soi Phatthana Chonnabot 3</t>
  </si>
  <si>
    <t>FamilyMart Soi Kheha Rom Klao 64</t>
  </si>
  <si>
    <t>FamilyMart CFM OFFICE</t>
  </si>
  <si>
    <t>FamilyMart Soi Latkrabang 6</t>
  </si>
  <si>
    <t>FamilyMart Keki Ngam 3</t>
  </si>
  <si>
    <t>FamilyMart Soi Latkrabang 24</t>
  </si>
  <si>
    <t>FamilyMart Suwinthawong Soi 1</t>
  </si>
  <si>
    <t>FamilyMart Suwinthawong Soi 64</t>
  </si>
  <si>
    <t>NJOK</t>
  </si>
  <si>
    <t>FamilyMart Soi Chueam Samphan 29</t>
  </si>
  <si>
    <t>FamilyMart Amorn Sap 22</t>
  </si>
  <si>
    <t>FamilyMart Phadung Phan 11</t>
  </si>
  <si>
    <t>FamilyMart Wat Ampawa</t>
  </si>
  <si>
    <t>FamilyMart PO Phasuk Village</t>
  </si>
  <si>
    <t>PCH</t>
  </si>
  <si>
    <t>FamilyMart Talad Khema</t>
  </si>
  <si>
    <t>FamilyMart Krungthep-Non 17</t>
  </si>
  <si>
    <t>FamilyMart Ratchadaphisek 66</t>
  </si>
  <si>
    <t>FamilyMart Wongsawang 4</t>
  </si>
  <si>
    <t>FamilyMart Krungthep-Non 56</t>
  </si>
  <si>
    <t>FamilyMart Ratchadaphisek 52</t>
  </si>
  <si>
    <t>FamilyMart Talad Bang Krabue</t>
  </si>
  <si>
    <t>FamilyMart Vibhavadi 16/26</t>
  </si>
  <si>
    <t>FamilyMart Sripatum University</t>
  </si>
  <si>
    <t>FamilyMart Chandrakasem Rajabhat University</t>
  </si>
  <si>
    <t>FamilyMart Paholyothin 24</t>
  </si>
  <si>
    <t>FamilyMart Paholyothin 40</t>
  </si>
  <si>
    <t>FamilyMart Paholyothin 44</t>
  </si>
  <si>
    <t>FamilyMart Lat Phrao 35</t>
  </si>
  <si>
    <t>NKAM</t>
  </si>
  <si>
    <t>FamilyMart Pethkasem 63</t>
  </si>
  <si>
    <t>BROM</t>
  </si>
  <si>
    <t>FAM</t>
  </si>
  <si>
    <t>PSP7001</t>
  </si>
  <si>
    <t>ร้าน  เอฟ จี แอล อิงค์เจ็ท</t>
  </si>
  <si>
    <t>SLOM</t>
  </si>
  <si>
    <t>PSP7002</t>
  </si>
  <si>
    <t>ร้าน ศิริสิน</t>
  </si>
  <si>
    <t>PSP7003</t>
  </si>
  <si>
    <t>ร้าน scm premier</t>
  </si>
  <si>
    <t>PSP7004</t>
  </si>
  <si>
    <t>กิตติ โฟโต้</t>
  </si>
  <si>
    <t>PSP7005</t>
  </si>
  <si>
    <t>P'น้อง สปอร์ต</t>
  </si>
  <si>
    <t>PSP7006</t>
  </si>
  <si>
    <t>ร้านยาดีสเตชั่น</t>
  </si>
  <si>
    <t>PSP7007</t>
  </si>
  <si>
    <t>บางแคการแว่น</t>
  </si>
  <si>
    <t>PSP7008</t>
  </si>
  <si>
    <t>เพาเวอร์ เอส มอเตอร์ ทูลล์</t>
  </si>
  <si>
    <t>PSP7009</t>
  </si>
  <si>
    <t>ห้องภาพนิวสุริวงศ์</t>
  </si>
  <si>
    <t>PSP7010</t>
  </si>
  <si>
    <t>TP Rider</t>
  </si>
  <si>
    <t>TEPA</t>
  </si>
  <si>
    <t>PSP7011</t>
  </si>
  <si>
    <t>ABC Flying</t>
  </si>
  <si>
    <t>PSP7012</t>
  </si>
  <si>
    <t>ร้าน กอล์ฟ กราฟฟิค แอนด์ พริ้นติ้ง</t>
  </si>
  <si>
    <t>PSP7013</t>
  </si>
  <si>
    <t>บูมคอมพิวเตอร์</t>
  </si>
  <si>
    <t>PSP7014</t>
  </si>
  <si>
    <t>รุ่งเรืองภัณฑ์</t>
  </si>
  <si>
    <t>PSP7015</t>
  </si>
  <si>
    <t>Coffee House</t>
  </si>
  <si>
    <t>PSP7016</t>
  </si>
  <si>
    <t>บี อาร์ โฟโต้ 3</t>
  </si>
  <si>
    <t>BSTO</t>
  </si>
  <si>
    <t>PSP7017</t>
  </si>
  <si>
    <t>บจก ภรณ์ทวีพริ้นติ้ง แอนด์ เทรดดิ้ง</t>
  </si>
  <si>
    <t>PSP7018</t>
  </si>
  <si>
    <t>ร้านหวานใจ</t>
  </si>
  <si>
    <t>MPTN</t>
  </si>
  <si>
    <t>PSP7019</t>
  </si>
  <si>
    <t>สุพรรณีย์ นวดหน้า</t>
  </si>
  <si>
    <t>PSP7020</t>
  </si>
  <si>
    <t>PN Optic</t>
  </si>
  <si>
    <t>BYAI</t>
  </si>
  <si>
    <t>PSP7021</t>
  </si>
  <si>
    <t>จีดับบลิวอาร์ท</t>
  </si>
  <si>
    <t>RSIT</t>
  </si>
  <si>
    <t>PSP7022</t>
  </si>
  <si>
    <t>Learning house Center</t>
  </si>
  <si>
    <t>TUPM</t>
  </si>
  <si>
    <t>PSP7023</t>
  </si>
  <si>
    <t>Pearl Coffee</t>
  </si>
  <si>
    <t>PSP7024</t>
  </si>
  <si>
    <t>Stamp U Stamp</t>
  </si>
  <si>
    <t>PSP7025</t>
  </si>
  <si>
    <t>ห้องภาพเพชร</t>
  </si>
  <si>
    <t>PSP7026</t>
  </si>
  <si>
    <t>หทัยราษฎร์ฟาร์มาซี</t>
  </si>
  <si>
    <t>KSWA</t>
  </si>
  <si>
    <t>PSP7027</t>
  </si>
  <si>
    <t>ไทธ์ออฟติค</t>
  </si>
  <si>
    <t>PSP7028</t>
  </si>
  <si>
    <t>Brothers</t>
  </si>
  <si>
    <t>PSP7029</t>
  </si>
  <si>
    <t>ตำรับยา</t>
  </si>
  <si>
    <t>PSP7030</t>
  </si>
  <si>
    <t>เทพพิทักษ์การพิมพ์</t>
  </si>
  <si>
    <t>PSP7031</t>
  </si>
  <si>
    <t>คุณแข</t>
  </si>
  <si>
    <t>PSP7032</t>
  </si>
  <si>
    <t>Lunar mobile</t>
  </si>
  <si>
    <t>PSP7033</t>
  </si>
  <si>
    <t>ระวินทร์ 101</t>
  </si>
  <si>
    <t>PSP7034</t>
  </si>
  <si>
    <t>จีจีไอ</t>
  </si>
  <si>
    <t>PSP7035</t>
  </si>
  <si>
    <t>ต้นข้าว ก๊อปปี้</t>
  </si>
  <si>
    <t>BBON</t>
  </si>
  <si>
    <t>PSP7036</t>
  </si>
  <si>
    <t>วีอาร์ไบค์</t>
  </si>
  <si>
    <t>PSP7037</t>
  </si>
  <si>
    <t>บจก บ้านดอท โฆษณา</t>
  </si>
  <si>
    <t>PSP7038</t>
  </si>
  <si>
    <t>คิวดรั๊ก</t>
  </si>
  <si>
    <t>PSP7039</t>
  </si>
  <si>
    <t>ต้องตา 63</t>
  </si>
  <si>
    <t>PSP7040</t>
  </si>
  <si>
    <t>Eazy Express (ร้านถ่ายรูป)</t>
  </si>
  <si>
    <t>PSP7041</t>
  </si>
  <si>
    <t>กุ๊กไก่บาร์เบอร์</t>
  </si>
  <si>
    <t>PSP7042</t>
  </si>
  <si>
    <t>มานิตย์ เซอร์วิส</t>
  </si>
  <si>
    <t>PSP7043</t>
  </si>
  <si>
    <t>แว่นเทพารักษ์</t>
  </si>
  <si>
    <t>PSP7044</t>
  </si>
  <si>
    <t>เพาร์เวอร์ คิดส์</t>
  </si>
  <si>
    <t>PSP7045</t>
  </si>
  <si>
    <t>Eazy Express (ร้านเครื่องเขียน)</t>
  </si>
  <si>
    <t>PSP7046</t>
  </si>
  <si>
    <t>แบกกาฮอลิก</t>
  </si>
  <si>
    <t>MAHA</t>
  </si>
  <si>
    <t>PSP7047</t>
  </si>
  <si>
    <t>เมืองใหม่เภสัช</t>
  </si>
  <si>
    <t>PANT</t>
  </si>
  <si>
    <t>PSP7048</t>
  </si>
  <si>
    <t>ร้านขายยาสิริวรรณ</t>
  </si>
  <si>
    <t>PSP7049</t>
  </si>
  <si>
    <t>K cup Cafe</t>
  </si>
  <si>
    <t>TYA6</t>
  </si>
  <si>
    <t>PSP7050</t>
  </si>
  <si>
    <t>รังสิตดิจิตอล</t>
  </si>
  <si>
    <t>PSP7051</t>
  </si>
  <si>
    <t>ธนบุรีเวชภัณฑ์</t>
  </si>
  <si>
    <t>PSP7052</t>
  </si>
  <si>
    <t>อะคะจัง</t>
  </si>
  <si>
    <t>PSP7053</t>
  </si>
  <si>
    <t>shop&amp;shop</t>
  </si>
  <si>
    <t>PSP7054</t>
  </si>
  <si>
    <t>m.sun child</t>
  </si>
  <si>
    <t>SMAI</t>
  </si>
  <si>
    <t>PSP7055</t>
  </si>
  <si>
    <t>ร้านกาแฟสดต้นเอ๋</t>
  </si>
  <si>
    <t>PSP7056</t>
  </si>
  <si>
    <t>บี.เอ็ม.เซอร์วิส</t>
  </si>
  <si>
    <t>PSP7057</t>
  </si>
  <si>
    <t>เลิศมงคลเภสัช</t>
  </si>
  <si>
    <t>BAPU</t>
  </si>
  <si>
    <t>PSP7058</t>
  </si>
  <si>
    <t>ฟอร์ยู คอฟฟี่เฮาส์</t>
  </si>
  <si>
    <t>PSP7059</t>
  </si>
  <si>
    <t>ชาญออโต้เซอร์วิส</t>
  </si>
  <si>
    <t>PSP7060</t>
  </si>
  <si>
    <t>สเต็กหน้าบ้าน</t>
  </si>
  <si>
    <t>PSP7061</t>
  </si>
  <si>
    <t>Preem Laundry &amp; Dry Clean</t>
  </si>
  <si>
    <t>PSP7062</t>
  </si>
  <si>
    <t>ปภาดาเซอร์วิส</t>
  </si>
  <si>
    <t>PSP7063</t>
  </si>
  <si>
    <t>ลูกน้ำ</t>
  </si>
  <si>
    <t>PSP7064</t>
  </si>
  <si>
    <t>เจ23 มาร์ท</t>
  </si>
  <si>
    <t>PSP7065</t>
  </si>
  <si>
    <t>Sister Café</t>
  </si>
  <si>
    <t>PSP7066</t>
  </si>
  <si>
    <t>อรุณทองฟาร์มาซี</t>
  </si>
  <si>
    <t>PSP7067</t>
  </si>
  <si>
    <t>Wash United </t>
  </si>
  <si>
    <t>PSP7068</t>
  </si>
  <si>
    <t>ภ.เภสัช (สาขา1)</t>
  </si>
  <si>
    <t>PSP7069</t>
  </si>
  <si>
    <t>ลัคกี้ อิน บ๊อก</t>
  </si>
  <si>
    <t>PSP7070</t>
  </si>
  <si>
    <t>เถ้าแก่น้อย </t>
  </si>
  <si>
    <t>PSP7071</t>
  </si>
  <si>
    <t>เมกไกวส์กัลปพฤกษ์ </t>
  </si>
  <si>
    <t>PSP7072</t>
  </si>
  <si>
    <t>บริษัท สิริ โพรเฟสชั่นนอล จำกัด</t>
  </si>
  <si>
    <t>PSP7073</t>
  </si>
  <si>
    <t>Twin Monkey</t>
  </si>
  <si>
    <t>PSP7074</t>
  </si>
  <si>
    <t>Southern Coffee</t>
  </si>
  <si>
    <t>PSP7075</t>
  </si>
  <si>
    <t>hippo balloon</t>
  </si>
  <si>
    <t>PSP7076</t>
  </si>
  <si>
    <t>เมมเบอร์เทค</t>
  </si>
  <si>
    <t>PSP7077</t>
  </si>
  <si>
    <t>ช.จิตต์เจริญ</t>
  </si>
  <si>
    <t>PSP7078</t>
  </si>
  <si>
    <t>การ์ด &amp; ถ่ายเอกสาร</t>
  </si>
  <si>
    <t>PSP7079</t>
  </si>
  <si>
    <t>เอสพีพี แพคเกจจิ้ง แอนด์ เทรดดิ้ง เซ็นเตอร์</t>
  </si>
  <si>
    <t>PSP7080</t>
  </si>
  <si>
    <t>Print express</t>
  </si>
  <si>
    <t>PSP7081</t>
  </si>
  <si>
    <t>อาร์ทตี้เลทเธอร์</t>
  </si>
  <si>
    <t>PSP7082</t>
  </si>
  <si>
    <t>พีเอดี ดิสทริบิวเตอร์</t>
  </si>
  <si>
    <t>PSP7083</t>
  </si>
  <si>
    <t>บจก.โปรปริ้นท์ เอ็นเทอไพรส์</t>
  </si>
  <si>
    <t>PSP7084</t>
  </si>
  <si>
    <t>ซิลเวอร์ดรัก</t>
  </si>
  <si>
    <t>PSP7085</t>
  </si>
  <si>
    <t>เอ็กเพรสเน็ต</t>
  </si>
  <si>
    <t>PSP7086</t>
  </si>
  <si>
    <t>โกโก้ โมบาย</t>
  </si>
  <si>
    <t>PSP7087</t>
  </si>
  <si>
    <t>ไทยอินชัวรันซ์เซ็นเตอร์</t>
  </si>
  <si>
    <t>PSP7088</t>
  </si>
  <si>
    <t>ร้านกาแฟแม่มด</t>
  </si>
  <si>
    <t>PSP7089</t>
  </si>
  <si>
    <t>แฮปปี้แพทช๊อป</t>
  </si>
  <si>
    <t>PSP7090</t>
  </si>
  <si>
    <t>บจก. เออีซี เฟรนด์ชิพ</t>
  </si>
  <si>
    <t>PSP7091</t>
  </si>
  <si>
    <t>จักรยานหมีปั่น</t>
  </si>
  <si>
    <t>PSP7092</t>
  </si>
  <si>
    <t>พีจี ซาลอน เเอนด์ สปา</t>
  </si>
  <si>
    <t>PSP7093</t>
  </si>
  <si>
    <t>โมโนปริ้น</t>
  </si>
  <si>
    <t>NAIN</t>
  </si>
  <si>
    <t>PSP7094</t>
  </si>
  <si>
    <t>ออฟฟิตแห่งแว่นตา</t>
  </si>
  <si>
    <t>PSP7095</t>
  </si>
  <si>
    <t>ทรี เจ เพ็ทช็อป</t>
  </si>
  <si>
    <t>PSP7096</t>
  </si>
  <si>
    <t>เอเค คาร์แคร์</t>
  </si>
  <si>
    <t>PSP7097</t>
  </si>
  <si>
    <t xml:space="preserve">ไทยรุ่งเรืองเครื่องเย็น </t>
  </si>
  <si>
    <t>PSP7098</t>
  </si>
  <si>
    <t>อินริช ฮาร์ดแวร์</t>
  </si>
  <si>
    <t>PSP7099</t>
  </si>
  <si>
    <t>KERRY สาขาอุดมสุข</t>
  </si>
  <si>
    <t>PSP7100</t>
  </si>
  <si>
    <t>ช็อปซีซ่า</t>
  </si>
  <si>
    <t>PSP7101</t>
  </si>
  <si>
    <t>กู้ดมอร์นิ่งคาเฟ่</t>
  </si>
  <si>
    <t>EKKA</t>
  </si>
  <si>
    <t>PSP7102</t>
  </si>
  <si>
    <t>เอี่ยมบุญ เนิร์สเซอรี่</t>
  </si>
  <si>
    <t>PSP7103</t>
  </si>
  <si>
    <t>บ้านหม้อสโตร์</t>
  </si>
  <si>
    <t>PSP7104</t>
  </si>
  <si>
    <t>บัดดี้ ด็อก</t>
  </si>
  <si>
    <t>PSP7105</t>
  </si>
  <si>
    <t>นำโชคฮาร์ดแวร์</t>
  </si>
  <si>
    <t>PSP7106</t>
  </si>
  <si>
    <t>เอ็มดีดี</t>
  </si>
  <si>
    <t>PSP7107</t>
  </si>
  <si>
    <t>นานาเซอร์วิส</t>
  </si>
  <si>
    <t>PSP7108</t>
  </si>
  <si>
    <t>จี เซอร์วิส</t>
  </si>
  <si>
    <t>PSP7109</t>
  </si>
  <si>
    <t>มีคุณ คาเฟ่</t>
  </si>
  <si>
    <t>PSP7110</t>
  </si>
  <si>
    <t>บริษัท ซี. เอส. โฮม อีเล็คโทรนิคส์ จำกัด</t>
  </si>
  <si>
    <t>PSP7111</t>
  </si>
  <si>
    <t>ทีโฟ ไบค์</t>
  </si>
  <si>
    <t>BPEE</t>
  </si>
  <si>
    <t>PSP7112</t>
  </si>
  <si>
    <t>ร้านดอกไม้จันทน์คุณอุ๋ย</t>
  </si>
  <si>
    <t>PSP7113</t>
  </si>
  <si>
    <t>หจก.แอกเซส เอกซเพิท</t>
  </si>
  <si>
    <t>PSP7114</t>
  </si>
  <si>
    <t>โดมอน</t>
  </si>
  <si>
    <t>PSP7115</t>
  </si>
  <si>
    <t>ดวงพร</t>
  </si>
  <si>
    <t>PSP7116</t>
  </si>
  <si>
    <t>กาแฟในบ้าน</t>
  </si>
  <si>
    <t>TTAI</t>
  </si>
  <si>
    <t>PSP7117</t>
  </si>
  <si>
    <t>กัสมา เอ ซี กรุ๊ป</t>
  </si>
  <si>
    <t>TAIT</t>
  </si>
  <si>
    <t>PSP7118</t>
  </si>
  <si>
    <t>บีเอ็ม ฮาร์ดแวร์</t>
  </si>
  <si>
    <t>PSP7119</t>
  </si>
  <si>
    <t>เรนนี่ไลท์ติ้งแอนด์เฟอร์นิเจอร์</t>
  </si>
  <si>
    <t>PSP7120</t>
  </si>
  <si>
    <t>บจ.ชิบูญา เอ็นเตอร์เทนเมนต์</t>
  </si>
  <si>
    <t>PSP7121</t>
  </si>
  <si>
    <t>จี.พี.อะไหล่</t>
  </si>
  <si>
    <t>PSP7122</t>
  </si>
  <si>
    <t>หจก.เจมส์ โอเอ ซัพพลาย</t>
  </si>
  <si>
    <t>PSP7123</t>
  </si>
  <si>
    <t>เอ็กซ์เพรสเซ็นเตอร์</t>
  </si>
  <si>
    <t>PSP7124</t>
  </si>
  <si>
    <t>บ้านแก้วสมุนไพร</t>
  </si>
  <si>
    <t>PSP7125</t>
  </si>
  <si>
    <t>เพื่อนแว่น</t>
  </si>
  <si>
    <t>PSP7126</t>
  </si>
  <si>
    <t>PSP7127</t>
  </si>
  <si>
    <t>คอฟฟี่ทอย</t>
  </si>
  <si>
    <t>PSP7128</t>
  </si>
  <si>
    <t>Washmart Dryclean</t>
  </si>
  <si>
    <t>PSP7129</t>
  </si>
  <si>
    <t>สิงห์คะนองนา</t>
  </si>
  <si>
    <t>PSP7130</t>
  </si>
  <si>
    <t>เมด ฟาร์มาซี</t>
  </si>
  <si>
    <t>PSP7131</t>
  </si>
  <si>
    <t>เวล-ทู-ดู</t>
  </si>
  <si>
    <t>PSP7132</t>
  </si>
  <si>
    <t>ห้องเสื้อ นิดา</t>
  </si>
  <si>
    <t>KKAW</t>
  </si>
  <si>
    <t>PSP7133</t>
  </si>
  <si>
    <t>ดีดีคอม</t>
  </si>
  <si>
    <t>PSP7134</t>
  </si>
  <si>
    <t>Camping in th</t>
  </si>
  <si>
    <t>PSP7135</t>
  </si>
  <si>
    <t>คอสมอส คาร์แคร์</t>
  </si>
  <si>
    <t>BANA</t>
  </si>
  <si>
    <t>PSP7136</t>
  </si>
  <si>
    <t>ทวีชัยอะไหล่ยนต์</t>
  </si>
  <si>
    <t>PSP7137</t>
  </si>
  <si>
    <t>ยูนีคซ่า</t>
  </si>
  <si>
    <t>PSP7138</t>
  </si>
  <si>
    <t>จิณณะ</t>
  </si>
  <si>
    <t>PSP7139</t>
  </si>
  <si>
    <t>ฟ้าประทาน</t>
  </si>
  <si>
    <t>PSP7140</t>
  </si>
  <si>
    <t>เอส.ที.สติกเกอร์</t>
  </si>
  <si>
    <t>PSP7141</t>
  </si>
  <si>
    <t>The lady dress rental</t>
  </si>
  <si>
    <t>PSP7142</t>
  </si>
  <si>
    <t>บริษัท ซี.เอ็น.เซ็นเตอร์ สแควร์ จำกัด</t>
  </si>
  <si>
    <t>PSP7143</t>
  </si>
  <si>
    <t>คุณทิพย์สตูดิโอ</t>
  </si>
  <si>
    <t>PSP7144</t>
  </si>
  <si>
    <t>เซ็นทรัล 20</t>
  </si>
  <si>
    <t>PSP7145</t>
  </si>
  <si>
    <t>บ้านรักษ์ยา</t>
  </si>
  <si>
    <t>PSP7146</t>
  </si>
  <si>
    <t>ลลิลทิพย์</t>
  </si>
  <si>
    <t>PSP7147</t>
  </si>
  <si>
    <t>ออเร้นจ์ ช้อปสบาย</t>
  </si>
  <si>
    <t>PSP7148</t>
  </si>
  <si>
    <t>คีท พลาซ่า</t>
  </si>
  <si>
    <t>PSP7149</t>
  </si>
  <si>
    <t>องศาอี</t>
  </si>
  <si>
    <t>SNOI</t>
  </si>
  <si>
    <t>PSP7150</t>
  </si>
  <si>
    <t>ร้านโฟโต้บ๊อกซ์</t>
  </si>
  <si>
    <t>PSP7151</t>
  </si>
  <si>
    <t>ออร่าซายน์</t>
  </si>
  <si>
    <t>PSP7152</t>
  </si>
  <si>
    <t>บริษัท สเตชั่นทูพริ้นท์</t>
  </si>
  <si>
    <t>PSP7153</t>
  </si>
  <si>
    <t>เมดไลฟ์ พลัส</t>
  </si>
  <si>
    <t>PSP7154</t>
  </si>
  <si>
    <t>เจเอ็นเอ็นออนไลน์</t>
  </si>
  <si>
    <t>PSP7155</t>
  </si>
  <si>
    <t>ดี เน็ต สปอร์ต เกมส์</t>
  </si>
  <si>
    <t>PSP7156</t>
  </si>
  <si>
    <t>ปูเป้ช็อบ</t>
  </si>
  <si>
    <t>PSP7157</t>
  </si>
  <si>
    <t>ร้านหยกฟ้า</t>
  </si>
  <si>
    <t>PSP7158</t>
  </si>
  <si>
    <t>ร้านดาวคู่อิฐอ่างทอง</t>
  </si>
  <si>
    <t>PSP7159</t>
  </si>
  <si>
    <t>ธิปสถานโอสถ</t>
  </si>
  <si>
    <t>TNPT</t>
  </si>
  <si>
    <t>PSP7160</t>
  </si>
  <si>
    <t>ปลายก๊อปปี้</t>
  </si>
  <si>
    <t>PSP7161</t>
  </si>
  <si>
    <t>บริษัท ดิวัน รีโนเวชั่น จำกัด</t>
  </si>
  <si>
    <t>PSP7162</t>
  </si>
  <si>
    <t>พี แอนด์ โพสท์</t>
  </si>
  <si>
    <t>PSP7163</t>
  </si>
  <si>
    <t>บริษัท โซล่า เอ็กซ์เพรส จำกัด</t>
  </si>
  <si>
    <t>PSP7164</t>
  </si>
  <si>
    <t>สถาบันคณิตศาสตร์</t>
  </si>
  <si>
    <t>PSP7165</t>
  </si>
  <si>
    <t>ห้องเสื้อพัตราภรณ์</t>
  </si>
  <si>
    <t>PSP7166</t>
  </si>
  <si>
    <t>เอาท์ดอร์พลาซา</t>
  </si>
  <si>
    <t>PSP7167</t>
  </si>
  <si>
    <t>ศูนย์พระเครื่องกวงตรอกไผ่</t>
  </si>
  <si>
    <t>PSP7168</t>
  </si>
  <si>
    <t>ดีดี มินิมาร์ท</t>
  </si>
  <si>
    <t>PSP7169</t>
  </si>
  <si>
    <t xml:space="preserve">แม๊ก ช้อป </t>
  </si>
  <si>
    <t>PSP7170</t>
  </si>
  <si>
    <t>มุธีราเนอสเซอร์รี่</t>
  </si>
  <si>
    <t>PSP7171</t>
  </si>
  <si>
    <t>128 ปรินซ์ติ้ง</t>
  </si>
  <si>
    <t>PSP7172</t>
  </si>
  <si>
    <t>อินเฟ้นท์ทูเบบี้</t>
  </si>
  <si>
    <t>PSP7173</t>
  </si>
  <si>
    <t>บ้านครูเก่ง</t>
  </si>
  <si>
    <t>PSP7174</t>
  </si>
  <si>
    <t>บ้านการ์ตูน สาขา123</t>
  </si>
  <si>
    <t>PSP7175</t>
  </si>
  <si>
    <t>ยิ้มยิ้ม</t>
  </si>
  <si>
    <t>PSP7176</t>
  </si>
  <si>
    <t>ร้านบ้านฟ้าประกันภัย</t>
  </si>
  <si>
    <t>TYA3</t>
  </si>
  <si>
    <t>PSP7177</t>
  </si>
  <si>
    <t>เคอรี่ ฮับประชาชื่น</t>
  </si>
  <si>
    <t>PSP7178</t>
  </si>
  <si>
    <t>บริษัท เบลสลิ้งค์ กรุ๊ป</t>
  </si>
  <si>
    <t>PSP7179</t>
  </si>
  <si>
    <t>That's Me</t>
  </si>
  <si>
    <t>PSP7180</t>
  </si>
  <si>
    <t>ซีแอนด์ซี เฮลธ์แคร์</t>
  </si>
  <si>
    <t>PSP7181</t>
  </si>
  <si>
    <t>ร้านนพรัตน์เวชภัณฑ์</t>
  </si>
  <si>
    <t>PSP7182</t>
  </si>
  <si>
    <t>พี เอส คอมพิวเตอร์</t>
  </si>
  <si>
    <t>PSP7183</t>
  </si>
  <si>
    <t>แอดวานซ์ทรานสเลชั่น</t>
  </si>
  <si>
    <t>PSP7184</t>
  </si>
  <si>
    <t>วรภรพรรณ์</t>
  </si>
  <si>
    <t>PSP7185</t>
  </si>
  <si>
    <t>เมกา ไบค์</t>
  </si>
  <si>
    <t>PSP7186</t>
  </si>
  <si>
    <t>เอ็นวี</t>
  </si>
  <si>
    <t>PSP7187</t>
  </si>
  <si>
    <t>เดลี่สมายส์</t>
  </si>
  <si>
    <t>PSP7188</t>
  </si>
  <si>
    <t>เพลย์ โปโล จักรปักคอมพิวเตอร์</t>
  </si>
  <si>
    <t>PSP7189</t>
  </si>
  <si>
    <t>Coffee Mania</t>
  </si>
  <si>
    <t>PSP7190</t>
  </si>
  <si>
    <t>ประกันภัยรถยนต์ รามอินทรา 67</t>
  </si>
  <si>
    <t>PSP7191</t>
  </si>
  <si>
    <t>ซุฟเปอร์เซฟ</t>
  </si>
  <si>
    <t>PSP7192</t>
  </si>
  <si>
    <t>Minimis Hotel</t>
  </si>
  <si>
    <t>PSP7193</t>
  </si>
  <si>
    <t>ป้าไอโกะ</t>
  </si>
  <si>
    <t>PSP7194</t>
  </si>
  <si>
    <t>เฟรชมาร์ท</t>
  </si>
  <si>
    <t>PSP7195</t>
  </si>
  <si>
    <t>ฉายาลักษณ์</t>
  </si>
  <si>
    <t>PSP7196</t>
  </si>
  <si>
    <t>กรุง คัลเลอร์แลป</t>
  </si>
  <si>
    <t>PSP7197</t>
  </si>
  <si>
    <t>บอย ฟิช แอนด์ เบิร์ด</t>
  </si>
  <si>
    <t>PSP7198</t>
  </si>
  <si>
    <t>เอเอล ปริ้นท์ช็อป</t>
  </si>
  <si>
    <t>PSP7199</t>
  </si>
  <si>
    <t>มิราเคิล</t>
  </si>
  <si>
    <t>PSP7200</t>
  </si>
  <si>
    <t>มีเมด</t>
  </si>
  <si>
    <t>PSP7201</t>
  </si>
  <si>
    <t>เฮงเจริญลิสชิ่ง</t>
  </si>
  <si>
    <t>PSP7202</t>
  </si>
  <si>
    <t>บอลลูน</t>
  </si>
  <si>
    <t>PSP7203</t>
  </si>
  <si>
    <t>เจริญดีน้ำมัน</t>
  </si>
  <si>
    <t>PSP7204</t>
  </si>
  <si>
    <t>เคฟเฟ่34</t>
  </si>
  <si>
    <t>PSP7205</t>
  </si>
  <si>
    <t>เพิ่มภัณฑ์</t>
  </si>
  <si>
    <t>PSP7206</t>
  </si>
  <si>
    <t>สิตา</t>
  </si>
  <si>
    <t>PSP7207</t>
  </si>
  <si>
    <t>เดอะวินเนอร์ บิวตี้</t>
  </si>
  <si>
    <t>PSP7208</t>
  </si>
  <si>
    <t>ภวิทฟาร์มาซี</t>
  </si>
  <si>
    <t>PSP7209</t>
  </si>
  <si>
    <t>เอ็มดีที ช๊อป</t>
  </si>
  <si>
    <t>PSP7210</t>
  </si>
  <si>
    <t>iUpple</t>
  </si>
  <si>
    <t>PSP7211</t>
  </si>
  <si>
    <t>ร้านยาเกษตร</t>
  </si>
  <si>
    <t>PSP7212</t>
  </si>
  <si>
    <t>ไอแอมดรักสโตร์</t>
  </si>
  <si>
    <t>PSP7213</t>
  </si>
  <si>
    <t>ศูนย์การแปลภาษาบางรัก</t>
  </si>
  <si>
    <t>PSP7214</t>
  </si>
  <si>
    <t>วิชั่น เฮ้าส์</t>
  </si>
  <si>
    <t>PSP7215</t>
  </si>
  <si>
    <t>พชร</t>
  </si>
  <si>
    <t>PSP7216</t>
  </si>
  <si>
    <t>สอนขับรถยนต์</t>
  </si>
  <si>
    <t>PSP7217</t>
  </si>
  <si>
    <t>เจพี ดรักส์</t>
  </si>
  <si>
    <t>PSP7218</t>
  </si>
  <si>
    <t>เจเจ ทเวนตี้</t>
  </si>
  <si>
    <t>PSP7219</t>
  </si>
  <si>
    <t>เอฟบีบี</t>
  </si>
  <si>
    <t>PSP7220</t>
  </si>
  <si>
    <t>นภัส</t>
  </si>
  <si>
    <t>PSP7221</t>
  </si>
  <si>
    <t>คัลเลอฟู ซาลอน</t>
  </si>
  <si>
    <t>PSP7222</t>
  </si>
  <si>
    <t>ทีซี ด๊อกคิวเม้นท์ จำกัด</t>
  </si>
  <si>
    <t>PSP7223</t>
  </si>
  <si>
    <t>ภูเขาทอง</t>
  </si>
  <si>
    <t>PSP7224</t>
  </si>
  <si>
    <t>แอล พี กรุ๊ป</t>
  </si>
  <si>
    <t>PSP7225</t>
  </si>
  <si>
    <t>เกือบหัวมุม</t>
  </si>
  <si>
    <t>PSP7226</t>
  </si>
  <si>
    <t>สยามสแควร์การ์ด</t>
  </si>
  <si>
    <t>PSP7227</t>
  </si>
  <si>
    <t>26โปรไลท์</t>
  </si>
  <si>
    <t>PSP7229</t>
  </si>
  <si>
    <t>เจ.พี.</t>
  </si>
  <si>
    <t>PSP7230</t>
  </si>
  <si>
    <t>ลอฟท์เทล สเตชั่น โฮสเทล</t>
  </si>
  <si>
    <t>PSP7231</t>
  </si>
  <si>
    <t>นิทาน โมบาย</t>
  </si>
  <si>
    <t>PSP7232</t>
  </si>
  <si>
    <t>นั้งจ้อ</t>
  </si>
  <si>
    <t>PSP7233</t>
  </si>
  <si>
    <t>เดอะฟาร์มเฮาส์</t>
  </si>
  <si>
    <t>PSP7234</t>
  </si>
  <si>
    <t>โชติหิรัญกิจ</t>
  </si>
  <si>
    <t>PSP7235</t>
  </si>
  <si>
    <t>ร้านประดับยนต์</t>
  </si>
  <si>
    <t>PSP7236</t>
  </si>
  <si>
    <t>ร้านเนล&amp;บิวตี้เฮ้าส์</t>
  </si>
  <si>
    <t>PSP7237</t>
  </si>
  <si>
    <t>ร้านถ่ายเอกสาร 35 สต.</t>
  </si>
  <si>
    <t>PSP7238</t>
  </si>
  <si>
    <t>จันทน์พาณิชย์</t>
  </si>
  <si>
    <t>PSP7239</t>
  </si>
  <si>
    <t>ร้านแชมป์บิวตี้ สาธุประดิษฐ์</t>
  </si>
  <si>
    <t>PSP7240</t>
  </si>
  <si>
    <t>มงคลการพิมพ์</t>
  </si>
  <si>
    <t>PSP7241</t>
  </si>
  <si>
    <t>ชาพะยอม บางหว้า-ม.สยาม</t>
  </si>
  <si>
    <t>PSP7242</t>
  </si>
  <si>
    <t>นิยม ชม ชอบ</t>
  </si>
  <si>
    <t>PSP7243</t>
  </si>
  <si>
    <t>ชิล เอาท์ แอท บ้านใหญ่</t>
  </si>
  <si>
    <t>PSP7244</t>
  </si>
  <si>
    <t>สโตร์</t>
  </si>
  <si>
    <t>PSP7245</t>
  </si>
  <si>
    <t>น้องเคอรี่</t>
  </si>
  <si>
    <t>PSP7247</t>
  </si>
  <si>
    <t>ร้านรองเท้า</t>
  </si>
  <si>
    <t>PSP7248</t>
  </si>
  <si>
    <t>ร้านสอนขับรถยนต์</t>
  </si>
  <si>
    <t>PSP7249</t>
  </si>
  <si>
    <t>เครื่องเขียน สมายล์ลี่ 1</t>
  </si>
  <si>
    <t>PSP7250</t>
  </si>
  <si>
    <t>เครื่องเขียน สมายล์ลี่ 2</t>
  </si>
  <si>
    <t>PSP7251</t>
  </si>
  <si>
    <t>นพรัตน์</t>
  </si>
  <si>
    <t>PSP7252</t>
  </si>
  <si>
    <t>ไร่ช่อลดา</t>
  </si>
  <si>
    <t>PSP7253</t>
  </si>
  <si>
    <t>จ่าอ๊อฟฟิชชิ่ง</t>
  </si>
  <si>
    <t>PSP7254</t>
  </si>
  <si>
    <t>พี เอส</t>
  </si>
  <si>
    <t>PSP7255</t>
  </si>
  <si>
    <t>ฉันทะ</t>
  </si>
  <si>
    <t>PSP7256</t>
  </si>
  <si>
    <t>กาแฟสด 122</t>
  </si>
  <si>
    <t>PSP7257</t>
  </si>
  <si>
    <t>ต้นแบบ</t>
  </si>
  <si>
    <t>PSP7258</t>
  </si>
  <si>
    <t>ร้าน โปร</t>
  </si>
  <si>
    <t>PSP7259</t>
  </si>
  <si>
    <t>ร้านมิน่าล่ะ</t>
  </si>
  <si>
    <t>PSP7261</t>
  </si>
  <si>
    <t>ร้านถ่ายเอกสารดิจิตอล</t>
  </si>
  <si>
    <t>PSP7262</t>
  </si>
  <si>
    <t>ชาพะยอม@ลาดหญ้า</t>
  </si>
  <si>
    <t>PSP7263</t>
  </si>
  <si>
    <t>ชาพะยอม@วงเวียนใหญ่</t>
  </si>
  <si>
    <t>PSP7264</t>
  </si>
  <si>
    <t>ประตูแดง</t>
  </si>
  <si>
    <t>PSP7265</t>
  </si>
  <si>
    <t>ดับบลิวเค เพ็ท ช็อป</t>
  </si>
  <si>
    <t>PSP7266</t>
  </si>
  <si>
    <t>สุทธินีเภสัช</t>
  </si>
  <si>
    <t>PSP7267</t>
  </si>
  <si>
    <t>สองพี่น้องฮาร์ดแวร์</t>
  </si>
  <si>
    <t>PSP7268</t>
  </si>
  <si>
    <t>ร้านยาดี</t>
  </si>
  <si>
    <t>PSP7269</t>
  </si>
  <si>
    <t>ฟ้าใหม่การพิมพ์</t>
  </si>
  <si>
    <t>PSP7272</t>
  </si>
  <si>
    <t>ร้านธนพรเซอร์วิส 1</t>
  </si>
  <si>
    <t>PSP7273</t>
  </si>
  <si>
    <t>ร้านธนพรเซอร์วิส 2</t>
  </si>
  <si>
    <t>PSP7274</t>
  </si>
  <si>
    <t>ร้านธนพรเซอร์วิส 3</t>
  </si>
  <si>
    <t>PSP7275</t>
  </si>
  <si>
    <t>ปันสุข สาธุประดิษฐ์</t>
  </si>
  <si>
    <t>PSP7291</t>
  </si>
  <si>
    <t>ร้านด็อกกลอรี่</t>
  </si>
  <si>
    <t>PSP7292</t>
  </si>
  <si>
    <t>ปันสุข อารีย์</t>
  </si>
  <si>
    <t>PSP</t>
  </si>
  <si>
    <t xml:space="preserve">OFM  Samrong (Big C Jumbo) </t>
  </si>
  <si>
    <t xml:space="preserve">OFM  Fortune Ratchada </t>
  </si>
  <si>
    <t xml:space="preserve">OFM  Zeer Rangsit </t>
  </si>
  <si>
    <t xml:space="preserve">OFM Big C Bangplee </t>
  </si>
  <si>
    <t xml:space="preserve">OFM Big C Bangyai </t>
  </si>
  <si>
    <t xml:space="preserve">OFM  Mega Bangna </t>
  </si>
  <si>
    <t xml:space="preserve">OFM RBS Sirsaman </t>
  </si>
  <si>
    <t xml:space="preserve">OFM Ladpro </t>
  </si>
  <si>
    <t xml:space="preserve">OFM Lamlukka </t>
  </si>
  <si>
    <t xml:space="preserve">OFM CPN Mahachai </t>
  </si>
  <si>
    <t>FamilyMart  SOI SIRITHAVORN STORE</t>
  </si>
  <si>
    <t xml:space="preserve">FamilyMart  CHALOEM PHRAKIAT 14 YAEK 34 </t>
  </si>
  <si>
    <t>FamilyMart  PATTHANAKARN 38</t>
  </si>
  <si>
    <t>FamilyMart  NASA 2</t>
  </si>
  <si>
    <t>FamilyMart  SOI ONNUT 65 STORE</t>
  </si>
  <si>
    <t>FamilyMart  I - BIZA  RCA STORE</t>
  </si>
  <si>
    <t>FamilyMart  TERDPRAKIAT GAS STATION</t>
  </si>
  <si>
    <t>FamilyMart  WATMAICHONGROM STORE</t>
  </si>
  <si>
    <t>FamilyMart   ITAL THAI TOWER STORE</t>
  </si>
  <si>
    <t>FamilyMart  SIYAEK KLONGTON STORE</t>
  </si>
  <si>
    <t>FamilyMart   YAEK SRIUDOM STORE</t>
  </si>
  <si>
    <t>FamilyMart  CHIDLOM</t>
  </si>
  <si>
    <t>FamilyMart  PRACHARATBUMPEN SOI 9 STORE</t>
  </si>
  <si>
    <t>FamilyMart   RATCHADAPISEK 10.1 STORE</t>
  </si>
  <si>
    <t>FamilyMart  YAEK MENGJAI STORE</t>
  </si>
  <si>
    <t>FamilyMart  RHYTRM  HUAIKHWANG STORE</t>
  </si>
  <si>
    <t>FamilyMart  TOWN IN TOWN SOUL BIZ STORE</t>
  </si>
  <si>
    <t>FamilyMart  PRACHARATBUMPEN 20</t>
  </si>
  <si>
    <t>FamilyMart  L.P.N. SOONWATTANATUM STORE</t>
  </si>
  <si>
    <t>FamilyMart  SOONWATTANATAM GAS STATION</t>
  </si>
  <si>
    <t>FamilyMart  RATCHADAPISEK 1 STORE</t>
  </si>
  <si>
    <t>FamilyMart  SOI SERITHAI 9 STORE</t>
  </si>
  <si>
    <t>FamilyMart  RAM KHAM HAENG 29 STORE</t>
  </si>
  <si>
    <t>FamilyMart  RAMKHAMHAENG 15 STORE</t>
  </si>
  <si>
    <t>FamilyMart   RAM KHAM HAENG 55 STORE</t>
  </si>
  <si>
    <t>FamilyMart  RAMKHAMHAENG 29.2 STORE</t>
  </si>
  <si>
    <t>FamilyMart  RAMKHUMHAENG 60/2 .2 STORE</t>
  </si>
  <si>
    <t>FamilyMart  BAN KLANGMUANG CHALOEM PRAKIAT</t>
  </si>
  <si>
    <t>FamilyMart PATTANAKARN 51 STORE</t>
  </si>
  <si>
    <t>FamilyMart  SOI THUNG SETTHI YAEK 3 STORE</t>
  </si>
  <si>
    <t>FamilyMart SRINAKARIN  SOI  27  GAS  STATION STORE</t>
  </si>
  <si>
    <t>FamilyMart  PATTANAKARN 43 STORE</t>
  </si>
  <si>
    <t>FamilyMart ONNUT 17 YAEK 19 STORE</t>
  </si>
  <si>
    <t>FamilyMart  SRINAKARIN 46/1 GAS STATION</t>
  </si>
  <si>
    <t>FamilyMart  CENTRAL MAHACHAI</t>
  </si>
  <si>
    <t>FamilyMart SUKHUMVIT 95/1 STORE</t>
  </si>
  <si>
    <t>FamilyMart TALAD MAHASIN STORE</t>
  </si>
  <si>
    <t>FamilyMart LAZAN 17 STORE</t>
  </si>
  <si>
    <t>FamilyMart UDOMSUK 26 STORE</t>
  </si>
  <si>
    <t>FamilyMart SUKHUMVIT  103/2 STORE</t>
  </si>
  <si>
    <t>FamilyMart SOI PHIANPHIN 2 STORE</t>
  </si>
  <si>
    <t>FamilyMart LASAN PARK STORE</t>
  </si>
  <si>
    <t>FamilyMart PHETCHABURI 5 STORE</t>
  </si>
  <si>
    <t>FamilyMart PRACHASONGKLO 27 STORE</t>
  </si>
  <si>
    <t>FamilyMart VANIT BUILDING STORE</t>
  </si>
  <si>
    <t>FamilyMart WICHAIYUT HOSPITAL STORE</t>
  </si>
  <si>
    <t>FamilyMart HORKANKAR STORE</t>
  </si>
  <si>
    <t>FamilyMart SRIAYUTTHAYA 12 STORE</t>
  </si>
  <si>
    <t>FamilyMart PHACHASONGKHROA 33 STORE</t>
  </si>
  <si>
    <t>FamilyMart CALTEX PHAHOLYOTHIN4 STORE</t>
  </si>
  <si>
    <t>FamilyMart SOI  INDRA  PRATUNUM STORE</t>
  </si>
  <si>
    <t>FamilyMart TALAD SRIVANIT STORE</t>
  </si>
  <si>
    <t>FamilyMart CENTRAL  RAMA 9</t>
  </si>
  <si>
    <t>FamilyMart 200 CHAROENPHON STORE</t>
  </si>
  <si>
    <t>FamilyMart CHANMUENG YEAK 4 STORE</t>
  </si>
  <si>
    <t>FamilyMart PHETBURT 15</t>
  </si>
  <si>
    <t>FamilyMart BAIYOKE SKY HOTEL STORE</t>
  </si>
  <si>
    <t>FamilyMart CHARANSANITWONG 71 STORE</t>
  </si>
  <si>
    <t>FamilyMart CHAOPRAYA HOSPITAL STORE</t>
  </si>
  <si>
    <t>FamilyMart LPN PINKLAO 2 STORE</t>
  </si>
  <si>
    <t>FamilyMart CHARANSANITWONG 49 STORE</t>
  </si>
  <si>
    <t>FamilyMart SIRINDHORN 5 STORE</t>
  </si>
  <si>
    <t>FamilyMart CHARANSANITWONG 82 STORE</t>
  </si>
  <si>
    <t>FamilyMart CHARANSANITWONG 65 YAEK 13 STORE</t>
  </si>
  <si>
    <t>FamilyMart MOOBANPINKLAO PATTANA</t>
  </si>
  <si>
    <t>FamilyMart SOI CHARATLAP STORE</t>
  </si>
  <si>
    <t>FamilyMart CHARAN SANITWONG92</t>
  </si>
  <si>
    <t>FamilyMart PATONG BEACH</t>
  </si>
  <si>
    <t>FamilyMart THANAM SIRIRAJ STORE</t>
  </si>
  <si>
    <t>FamilyMart CENTURY PARK STORE</t>
  </si>
  <si>
    <t>FamilyMart PHETCHAKASEM 55/2 STORE</t>
  </si>
  <si>
    <t>FamilyMart SIAM UNIVERSITY STORE</t>
  </si>
  <si>
    <t>FamilyMart MOOBAN  TUANGTHONG STORE</t>
  </si>
  <si>
    <t>FamilyMart PHETKASEM 41 STORE</t>
  </si>
  <si>
    <t>FamilyMart PHETKASEM 39 GAS STATION</t>
  </si>
  <si>
    <t>FamilyMart Pethkasem 108</t>
  </si>
  <si>
    <t>FamilyMart Pethkasem 92/2</t>
  </si>
  <si>
    <t>FamilyMart Thonburi Market Plaza 2</t>
  </si>
  <si>
    <t>B2S001</t>
  </si>
  <si>
    <t>B2S002</t>
  </si>
  <si>
    <t>B2S</t>
  </si>
  <si>
    <t>Rev</t>
  </si>
  <si>
    <t>Con</t>
  </si>
  <si>
    <t>TTL</t>
  </si>
  <si>
    <t>Total</t>
  </si>
  <si>
    <t>Master</t>
  </si>
  <si>
    <t>Nov'17 (25%)</t>
  </si>
  <si>
    <t>PSP (25%) - DEC'17</t>
  </si>
  <si>
    <t>ASK</t>
  </si>
  <si>
    <t>SIAM</t>
  </si>
  <si>
    <t>RONG</t>
  </si>
  <si>
    <t>NAWA</t>
  </si>
  <si>
    <t>KBAN</t>
  </si>
  <si>
    <t>SAMK</t>
  </si>
  <si>
    <t>SLYA</t>
  </si>
  <si>
    <t>LPDU</t>
  </si>
  <si>
    <t>PS43</t>
  </si>
  <si>
    <t>TAC4</t>
  </si>
  <si>
    <t>BSAE</t>
  </si>
  <si>
    <t>LAMB</t>
  </si>
  <si>
    <t>CWNA</t>
  </si>
  <si>
    <t>SNBN</t>
  </si>
  <si>
    <t>SAP2</t>
  </si>
  <si>
    <t>PBSK</t>
  </si>
  <si>
    <t>LUK2</t>
  </si>
  <si>
    <t>SNDA</t>
  </si>
  <si>
    <t>PYSL</t>
  </si>
  <si>
    <t>LKAE</t>
  </si>
  <si>
    <t>SUAS</t>
  </si>
  <si>
    <t>BANB</t>
  </si>
  <si>
    <t>MCCS</t>
  </si>
  <si>
    <t>AMTA</t>
  </si>
  <si>
    <t>POKW</t>
  </si>
  <si>
    <t>NKCS</t>
  </si>
  <si>
    <t>PTYA</t>
  </si>
  <si>
    <t>MNKP</t>
  </si>
  <si>
    <t>BWIN</t>
  </si>
  <si>
    <t>ONTC</t>
  </si>
  <si>
    <t>PWET</t>
  </si>
  <si>
    <t>PNAM</t>
  </si>
  <si>
    <t>PYSC</t>
  </si>
  <si>
    <t>BRAK</t>
  </si>
  <si>
    <t>BTEC</t>
  </si>
  <si>
    <t>PSAM</t>
  </si>
  <si>
    <t>FPAK</t>
  </si>
  <si>
    <t>SAI4</t>
  </si>
  <si>
    <t>TTLY</t>
  </si>
  <si>
    <t>BAKY</t>
  </si>
  <si>
    <t>SKMT</t>
  </si>
  <si>
    <t>LAK4</t>
  </si>
  <si>
    <t>SATU</t>
  </si>
  <si>
    <t>SEC2</t>
  </si>
  <si>
    <t>PT90</t>
  </si>
  <si>
    <t>SPPA</t>
  </si>
  <si>
    <t>BCPS</t>
  </si>
  <si>
    <t>NBKK</t>
  </si>
  <si>
    <t>TPMR</t>
  </si>
  <si>
    <t>CHLP</t>
  </si>
  <si>
    <t>LUAP</t>
  </si>
  <si>
    <t>PH44</t>
  </si>
  <si>
    <t>KNTH</t>
  </si>
  <si>
    <t>KLUA</t>
  </si>
  <si>
    <t>PTMH</t>
  </si>
  <si>
    <t>EKA2</t>
  </si>
  <si>
    <t>POKN</t>
  </si>
  <si>
    <t>SKIT</t>
  </si>
  <si>
    <t>DHLO</t>
  </si>
  <si>
    <t>SUK2</t>
  </si>
  <si>
    <t>NRCM</t>
  </si>
  <si>
    <t>TMDM</t>
  </si>
  <si>
    <t>SUTI</t>
  </si>
  <si>
    <t>SIMM</t>
  </si>
  <si>
    <t>BPLA</t>
  </si>
  <si>
    <t>PORM</t>
  </si>
  <si>
    <t>TMHA</t>
  </si>
  <si>
    <t>PSJR</t>
  </si>
  <si>
    <t>NWA2</t>
  </si>
  <si>
    <t>LTMP</t>
  </si>
  <si>
    <t>MVLD</t>
  </si>
  <si>
    <t>TAPO</t>
  </si>
  <si>
    <t>TLIP</t>
  </si>
  <si>
    <t>SCBY</t>
  </si>
  <si>
    <t>BTKH</t>
  </si>
  <si>
    <t>WDSR</t>
  </si>
  <si>
    <t>BRO2</t>
  </si>
  <si>
    <t>KAOL</t>
  </si>
  <si>
    <t>TLCH</t>
  </si>
  <si>
    <t>JMAL</t>
  </si>
  <si>
    <t>PLTN</t>
  </si>
  <si>
    <t>TLOR</t>
  </si>
  <si>
    <t>PASA</t>
  </si>
  <si>
    <t>RKH2</t>
  </si>
  <si>
    <t>YESP</t>
  </si>
  <si>
    <t>IDPS</t>
  </si>
  <si>
    <t>SVNP</t>
  </si>
  <si>
    <t>SAI5</t>
  </si>
  <si>
    <t>HPRP</t>
  </si>
  <si>
    <t>MCRI</t>
  </si>
  <si>
    <t>PTPR</t>
  </si>
  <si>
    <t>KLPP</t>
  </si>
  <si>
    <t>TLPS</t>
  </si>
  <si>
    <t>NMIT</t>
  </si>
  <si>
    <t>RATN</t>
  </si>
  <si>
    <t>SHPC</t>
  </si>
  <si>
    <t>TLNN</t>
  </si>
  <si>
    <t>No.</t>
  </si>
  <si>
    <t>Commission PSA - December 2017</t>
  </si>
  <si>
    <t>Sum</t>
  </si>
  <si>
    <t>PSP7293</t>
  </si>
  <si>
    <t>PSP7294</t>
  </si>
  <si>
    <t>PSP7295</t>
  </si>
  <si>
    <t>PSP7296</t>
  </si>
  <si>
    <t>PSP7297</t>
  </si>
  <si>
    <t>PSP7298</t>
  </si>
  <si>
    <t>PSP7299</t>
  </si>
  <si>
    <t>PSP7300</t>
  </si>
  <si>
    <t>หมายเกียรติเภสัช</t>
  </si>
  <si>
    <t>KE</t>
  </si>
  <si>
    <t>ตูนคอม</t>
  </si>
  <si>
    <t>บุษรากร</t>
  </si>
  <si>
    <t>หมากะแมว</t>
  </si>
  <si>
    <t>มิลค์ดอทคอม</t>
  </si>
  <si>
    <t>อลังการ</t>
  </si>
  <si>
    <t>ขีดขีดเขียนเขียน</t>
  </si>
  <si>
    <t>ไซแอ๊น</t>
  </si>
  <si>
    <t>PSP7228</t>
  </si>
  <si>
    <t>โซว็อท</t>
  </si>
  <si>
    <t>PSP7270</t>
  </si>
  <si>
    <t>เจ๊อ๋า บางขุนนนท์</t>
  </si>
  <si>
    <t>PSP7271</t>
  </si>
  <si>
    <t>สกายเพ็ทช็อป</t>
  </si>
  <si>
    <t>PSP7276</t>
  </si>
  <si>
    <t>PSP7277</t>
  </si>
  <si>
    <t>PSP7278</t>
  </si>
  <si>
    <t>PSP7279</t>
  </si>
  <si>
    <t>PSP7280</t>
  </si>
  <si>
    <t>PSP7281</t>
  </si>
  <si>
    <t>PSP7282</t>
  </si>
  <si>
    <t>PSP7283</t>
  </si>
  <si>
    <t>PSP7284</t>
  </si>
  <si>
    <t>PSP7285</t>
  </si>
  <si>
    <t>PSP7286</t>
  </si>
  <si>
    <t>PSP7287</t>
  </si>
  <si>
    <t>PSP7288</t>
  </si>
  <si>
    <t>PSP7289</t>
  </si>
  <si>
    <t>PSP7290</t>
  </si>
  <si>
    <t>บิทเทอร์บีนส์</t>
  </si>
  <si>
    <t xml:space="preserve"> เรดริบบ้อน</t>
  </si>
  <si>
    <t>ดับเบิ้ลดี ก็อปปี้</t>
  </si>
  <si>
    <t xml:space="preserve">อัลณ่า </t>
  </si>
  <si>
    <t xml:space="preserve">โอเล็ก </t>
  </si>
  <si>
    <t xml:space="preserve"> ทิพย์ บิวตี้</t>
  </si>
  <si>
    <t>แอ็กซ์ดี้</t>
  </si>
  <si>
    <t>ปริ้นท์ แอนด์ คัต</t>
  </si>
  <si>
    <t xml:space="preserve">นีนี่ ช็อป </t>
  </si>
  <si>
    <t>รวมยา 37</t>
  </si>
  <si>
    <t>พรานนก</t>
  </si>
  <si>
    <t>หนุกหนาน</t>
  </si>
  <si>
    <t>พีอาร์พี</t>
  </si>
  <si>
    <t>ปังปอนด์</t>
  </si>
  <si>
    <t>เอเอ็มพีเอ็ม</t>
  </si>
  <si>
    <t>PSP7246</t>
  </si>
  <si>
    <t>Fin</t>
  </si>
  <si>
    <t>PSP7260</t>
  </si>
  <si>
    <t xml:space="preserve">โอจัง </t>
  </si>
  <si>
    <t>MIST</t>
  </si>
  <si>
    <t>CULA</t>
  </si>
  <si>
    <t>PBRI</t>
  </si>
  <si>
    <t>CHBP</t>
  </si>
  <si>
    <t>MTCP</t>
  </si>
  <si>
    <t>PPDA</t>
  </si>
  <si>
    <t>Total RTSP NOV'17 (25%)</t>
  </si>
  <si>
    <t>OFM Royal City Avenue</t>
  </si>
  <si>
    <t>G TOWER</t>
  </si>
  <si>
    <t>SUKHUMVIT 39</t>
  </si>
  <si>
    <t>SUKHUMVIT 8.2</t>
  </si>
  <si>
    <t>SUKHUMVIT 18.2</t>
  </si>
  <si>
    <t>PAK SOI SUKHUMVIT 23</t>
  </si>
  <si>
    <t>SUKHUMVIT 13.2</t>
  </si>
  <si>
    <t>JINDANIVEST</t>
  </si>
  <si>
    <t>SEACON SRINAKARIN</t>
  </si>
  <si>
    <t>SUKAPIBAN 2.2</t>
  </si>
  <si>
    <t>VIPAWADEE 16/5</t>
  </si>
  <si>
    <t xml:space="preserve">MOOBAN PISAN </t>
  </si>
  <si>
    <t>SUAKSANAREE</t>
  </si>
  <si>
    <t>MOOBANPHUTTARN</t>
  </si>
  <si>
    <t>MOOBAN HANSA</t>
  </si>
  <si>
    <t>BANGBON 5 SOI 18</t>
  </si>
  <si>
    <t xml:space="preserve">CHANANTHON WINDMILL </t>
  </si>
  <si>
    <t>BANGBON 3 SOI 6</t>
  </si>
  <si>
    <t>SEACON BANGKAE</t>
  </si>
  <si>
    <t>ASPIRE SATHORN - THAPRA</t>
  </si>
  <si>
    <t>ASPIRE NGAMWONGWAN</t>
  </si>
  <si>
    <t>THANON WITTHAYU</t>
  </si>
  <si>
    <t>CHULA KASEM SOI 13</t>
  </si>
  <si>
    <t>NGAMWONGWAN 27 YEAK 1</t>
  </si>
  <si>
    <t>KRUNGTHEP - NON SOI 7</t>
  </si>
  <si>
    <t>SOI TIWANON 18</t>
  </si>
  <si>
    <t>NGAMWONGWAN 25</t>
  </si>
  <si>
    <t>BANGKRUY CONDO</t>
  </si>
  <si>
    <t>WAT BANGPHRACKNUEA</t>
  </si>
  <si>
    <t>SOI PIBOONSONGKRAM 14</t>
  </si>
  <si>
    <t>KRUNGTHEP - NON SOI 12</t>
  </si>
  <si>
    <t>THANON MITPRACHA</t>
  </si>
  <si>
    <t>SOI PIBOONSONGKLAM 22</t>
  </si>
  <si>
    <t xml:space="preserve">SOI BANGSRIMUANG 32 </t>
  </si>
  <si>
    <t>SOI RATTANATHIBET 17</t>
  </si>
  <si>
    <t>BANGYAI</t>
  </si>
  <si>
    <t>MOO BAN RATIROM</t>
  </si>
  <si>
    <t>M. PORPASUKNIWAST</t>
  </si>
  <si>
    <t>SOI CHAENGWATTHANA - PAKKRET 26</t>
  </si>
  <si>
    <t>THANON BONSTREET MUANGTHONG THANI</t>
  </si>
  <si>
    <t>POPULAR WALK MUANGTHONG THANI</t>
  </si>
  <si>
    <t>AUEARTHORN BANGYAI CITY</t>
  </si>
  <si>
    <t>CENTRIC TIWANON</t>
  </si>
  <si>
    <t>THANON CHANTHONG - AIEM</t>
  </si>
  <si>
    <t xml:space="preserve">THE NEXTS - NAKORN IN </t>
  </si>
  <si>
    <t>CHUMCHON CHAYNAM</t>
  </si>
  <si>
    <t>MOOBAN RATTANATHIBET SOI 1/2</t>
  </si>
  <si>
    <t>SOIPHA - NGOEN</t>
  </si>
  <si>
    <t>MOOBAN SIRIKARN KLONGTHANON</t>
  </si>
  <si>
    <t>CENTRAL WESTGATE</t>
  </si>
  <si>
    <t>MOOBANLAPAWAN 10</t>
  </si>
  <si>
    <t>WHITEHOUSE</t>
  </si>
  <si>
    <t>RANGSIT - NAKORNNAYOK 37</t>
  </si>
  <si>
    <t>M.PATTANACHAIRUNGREANG</t>
  </si>
  <si>
    <t>THAITHANEE 9</t>
  </si>
  <si>
    <t>THAPPRATHAN</t>
  </si>
  <si>
    <t>BANCHA UTHIT KLONG 6</t>
  </si>
  <si>
    <t>TALAD CHATCHAI</t>
  </si>
  <si>
    <t>MOOBAN PATTANA SOI 7</t>
  </si>
  <si>
    <t>NAVANAKON LAKSIDE 2</t>
  </si>
  <si>
    <t>SOI BANKLANG</t>
  </si>
  <si>
    <t xml:space="preserve">MOOBAN THAITHANEE </t>
  </si>
  <si>
    <t xml:space="preserve">MOOBAN SARANTORN KLONG 4 </t>
  </si>
  <si>
    <t>THAMMASART-RANGSIT</t>
  </si>
  <si>
    <t>CENTRAL CHAENGWATTANA (PARKING)</t>
  </si>
  <si>
    <t>THE KEY CHAENGWATTANA</t>
  </si>
  <si>
    <t>PHAHONYOTHIN SOI 72</t>
  </si>
  <si>
    <t>MOOBAN ROMYEN KLONG 2</t>
  </si>
  <si>
    <t>MOOBAN FAHKRAM KLONG 2</t>
  </si>
  <si>
    <t>CHANGWATTANA - PAKKED 28</t>
  </si>
  <si>
    <t xml:space="preserve">TPD001 </t>
  </si>
  <si>
    <t xml:space="preserve">TPD002 </t>
  </si>
  <si>
    <t xml:space="preserve">TPD003 </t>
  </si>
  <si>
    <t xml:space="preserve">TPD004 </t>
  </si>
  <si>
    <t xml:space="preserve">TPD005 </t>
  </si>
  <si>
    <t xml:space="preserve">TPD007 </t>
  </si>
  <si>
    <t xml:space="preserve">TPD011 </t>
  </si>
  <si>
    <t xml:space="preserve">TPD013 </t>
  </si>
  <si>
    <t xml:space="preserve">TPD017 </t>
  </si>
  <si>
    <t xml:space="preserve">TPD019 </t>
  </si>
  <si>
    <t xml:space="preserve">TPD020 </t>
  </si>
  <si>
    <t xml:space="preserve">TPD021 </t>
  </si>
  <si>
    <t xml:space="preserve">TPD024 </t>
  </si>
  <si>
    <t xml:space="preserve">TPD025 </t>
  </si>
  <si>
    <t xml:space="preserve">TPD026 </t>
  </si>
  <si>
    <t xml:space="preserve">TPD027 </t>
  </si>
  <si>
    <t xml:space="preserve">TPD029 </t>
  </si>
  <si>
    <t xml:space="preserve">TPD030 </t>
  </si>
  <si>
    <t xml:space="preserve">TPD031 </t>
  </si>
  <si>
    <t xml:space="preserve">TPD032 </t>
  </si>
  <si>
    <t xml:space="preserve">TPD036 </t>
  </si>
  <si>
    <t xml:space="preserve">TPD037 </t>
  </si>
  <si>
    <t xml:space="preserve">TPD039 </t>
  </si>
  <si>
    <t xml:space="preserve">TPD040 </t>
  </si>
  <si>
    <t xml:space="preserve">TPD042 </t>
  </si>
  <si>
    <t xml:space="preserve">TPD044 </t>
  </si>
  <si>
    <t xml:space="preserve">TPD046 </t>
  </si>
  <si>
    <t xml:space="preserve">TPD022 </t>
  </si>
  <si>
    <t xml:space="preserve">TPD023 </t>
  </si>
  <si>
    <t xml:space="preserve">TPD028 </t>
  </si>
  <si>
    <t xml:space="preserve">TPD043 </t>
  </si>
  <si>
    <t xml:space="preserve">TPD006 </t>
  </si>
  <si>
    <t xml:space="preserve">TPD008 </t>
  </si>
  <si>
    <t xml:space="preserve">TPD009 </t>
  </si>
  <si>
    <t xml:space="preserve">TPD010 </t>
  </si>
  <si>
    <t xml:space="preserve">TPD012 </t>
  </si>
  <si>
    <t xml:space="preserve">TPD014 </t>
  </si>
  <si>
    <t xml:space="preserve">TPD015 </t>
  </si>
  <si>
    <t xml:space="preserve">TPD016 </t>
  </si>
  <si>
    <t xml:space="preserve">TPD018 </t>
  </si>
  <si>
    <t xml:space="preserve">TPD033 </t>
  </si>
  <si>
    <t xml:space="preserve">TPD035 </t>
  </si>
  <si>
    <t xml:space="preserve">TPD038 </t>
  </si>
  <si>
    <t xml:space="preserve">TPD041 </t>
  </si>
  <si>
    <t xml:space="preserve">TPD045 </t>
  </si>
  <si>
    <t xml:space="preserve">TPD047 </t>
  </si>
  <si>
    <t>Commission PSA - Jan 2017</t>
  </si>
  <si>
    <t>PSP7301</t>
  </si>
  <si>
    <t>PSP7302</t>
  </si>
  <si>
    <t>PSP7303</t>
  </si>
  <si>
    <t>PSP7304</t>
  </si>
  <si>
    <t>PSP7305</t>
  </si>
  <si>
    <t>PSP7306</t>
  </si>
  <si>
    <t>PSP7307</t>
  </si>
  <si>
    <t>PSP7308</t>
  </si>
  <si>
    <t>PSP7309</t>
  </si>
  <si>
    <t>PSP7310</t>
  </si>
  <si>
    <t>Sukhumvit 101/1 Road</t>
  </si>
  <si>
    <t>Thammasart-Rangsit_770</t>
  </si>
  <si>
    <t>Talad Amornphan</t>
  </si>
  <si>
    <t>Sukhumvit 33</t>
  </si>
  <si>
    <t xml:space="preserve">Chandrakasem Plaza </t>
  </si>
  <si>
    <t>Chokchai4</t>
  </si>
  <si>
    <t xml:space="preserve">Nak Niwat Market </t>
  </si>
  <si>
    <t>Khlongton</t>
  </si>
  <si>
    <t>Sun Plaza</t>
  </si>
  <si>
    <t xml:space="preserve">Government Complex </t>
  </si>
  <si>
    <t xml:space="preserve">Talad Tea kui huad </t>
  </si>
  <si>
    <t xml:space="preserve">Talad Number One </t>
  </si>
  <si>
    <t>Chuanchuen On Nut Village</t>
  </si>
  <si>
    <t>Asoke Towers</t>
  </si>
  <si>
    <t xml:space="preserve">Sikarin Hosp. Bangna </t>
  </si>
  <si>
    <t xml:space="preserve">Khlong Luang Khlong 2  </t>
  </si>
  <si>
    <t xml:space="preserve">MB. Banbuathong 2 </t>
  </si>
  <si>
    <t xml:space="preserve">TTN Nanglinchi </t>
  </si>
  <si>
    <t>Sarapee Soi 3</t>
  </si>
  <si>
    <t xml:space="preserve">Phutthamonthon Sai 2  </t>
  </si>
  <si>
    <t xml:space="preserve">River city  </t>
  </si>
  <si>
    <t xml:space="preserve">Phahonyothin 48 </t>
  </si>
  <si>
    <t xml:space="preserve">Ramintra Soi5 </t>
  </si>
  <si>
    <t xml:space="preserve">Tha-it </t>
  </si>
  <si>
    <t xml:space="preserve">Bangbon3  </t>
  </si>
  <si>
    <t>Moo Ban Thaninthon</t>
  </si>
  <si>
    <t>Mueangake</t>
  </si>
  <si>
    <t xml:space="preserve">Suan Siam  </t>
  </si>
  <si>
    <t>Kosum Ruamjai</t>
  </si>
  <si>
    <t>The Park Land</t>
  </si>
  <si>
    <t>Talad Chaiya</t>
  </si>
  <si>
    <t xml:space="preserve">Phiboon Wattana 8 </t>
  </si>
  <si>
    <t xml:space="preserve">Talad ST Permsin </t>
  </si>
  <si>
    <t xml:space="preserve">Ruammit Pattana </t>
  </si>
  <si>
    <t>Lat Krabang Soi 54</t>
  </si>
  <si>
    <t xml:space="preserve">Ban Tha It-Ban Sai Ma </t>
  </si>
  <si>
    <t>Phoem Sin 2</t>
  </si>
  <si>
    <t xml:space="preserve">Lat Pla Khao 50  </t>
  </si>
  <si>
    <t xml:space="preserve">Atchariya Phuttana 2  </t>
  </si>
  <si>
    <t>Phuttamonthon Sai 1</t>
  </si>
  <si>
    <t xml:space="preserve">Klong Thanon </t>
  </si>
  <si>
    <t>Bangna Gardensoi 9</t>
  </si>
  <si>
    <t>Summer Hill</t>
  </si>
  <si>
    <t>SCB Park plaza</t>
  </si>
  <si>
    <t>The Park BKK</t>
  </si>
  <si>
    <t>TPD002</t>
  </si>
  <si>
    <t>TPD003</t>
  </si>
  <si>
    <t>TPD004</t>
  </si>
  <si>
    <t>TPD005</t>
  </si>
  <si>
    <t>TPD006</t>
  </si>
  <si>
    <t>TPD007</t>
  </si>
  <si>
    <t>TPD008</t>
  </si>
  <si>
    <t>TPD009</t>
  </si>
  <si>
    <t>TPD010</t>
  </si>
  <si>
    <t>TPD011</t>
  </si>
  <si>
    <t>TPD012</t>
  </si>
  <si>
    <t>TPD013</t>
  </si>
  <si>
    <t>TPD014</t>
  </si>
  <si>
    <t>TPD015</t>
  </si>
  <si>
    <t>TPD016</t>
  </si>
  <si>
    <t>TPD017</t>
  </si>
  <si>
    <t>TPD018</t>
  </si>
  <si>
    <t>TPD019</t>
  </si>
  <si>
    <t>TPD020</t>
  </si>
  <si>
    <t>TPD021</t>
  </si>
  <si>
    <t>TPD022</t>
  </si>
  <si>
    <t>TPD023</t>
  </si>
  <si>
    <t>TPD024</t>
  </si>
  <si>
    <t>TPD025</t>
  </si>
  <si>
    <t>TPD026</t>
  </si>
  <si>
    <t>TPD027</t>
  </si>
  <si>
    <t>TPD028</t>
  </si>
  <si>
    <t>TPD029</t>
  </si>
  <si>
    <t>TPD030</t>
  </si>
  <si>
    <t>TPD031</t>
  </si>
  <si>
    <t>TPD032</t>
  </si>
  <si>
    <t>TPD033</t>
  </si>
  <si>
    <t>TPD034</t>
  </si>
  <si>
    <t>TPD035</t>
  </si>
  <si>
    <t>TPD036</t>
  </si>
  <si>
    <t>TPD037</t>
  </si>
  <si>
    <t>TPD038</t>
  </si>
  <si>
    <t>TPD039</t>
  </si>
  <si>
    <t>TPD040</t>
  </si>
  <si>
    <t>TPD041</t>
  </si>
  <si>
    <t>TPD042</t>
  </si>
  <si>
    <t>TPD043</t>
  </si>
  <si>
    <t>TPD044</t>
  </si>
  <si>
    <t>TPD045</t>
  </si>
  <si>
    <t>TPD046</t>
  </si>
  <si>
    <t>TPD047</t>
  </si>
  <si>
    <t>TPD048</t>
  </si>
  <si>
    <t>TPD049</t>
  </si>
  <si>
    <t>THE LIGHT HOUSE</t>
  </si>
  <si>
    <t>Sin Sathorn Tower</t>
  </si>
  <si>
    <t>The Season Phahon1</t>
  </si>
  <si>
    <t>TOP</t>
  </si>
  <si>
    <t>CSKV</t>
  </si>
  <si>
    <t>PTCS</t>
  </si>
  <si>
    <t>WPLN</t>
  </si>
  <si>
    <t>TLSN</t>
  </si>
  <si>
    <t>PTSN</t>
  </si>
  <si>
    <t>WCBK</t>
  </si>
  <si>
    <t>LKL2</t>
  </si>
  <si>
    <t>SNCT</t>
  </si>
  <si>
    <t>RM34</t>
  </si>
  <si>
    <t>SCLL</t>
  </si>
  <si>
    <t>KRCA</t>
  </si>
  <si>
    <t>RADA</t>
  </si>
  <si>
    <t>PPNM</t>
  </si>
  <si>
    <t>TINT</t>
  </si>
  <si>
    <t>RON2</t>
  </si>
  <si>
    <t>TPA2</t>
  </si>
  <si>
    <t>SINS</t>
  </si>
  <si>
    <t>KTB2</t>
  </si>
  <si>
    <t>RVCT</t>
  </si>
  <si>
    <t>VDRS</t>
  </si>
  <si>
    <t>SCPY</t>
  </si>
  <si>
    <t>WP16</t>
  </si>
  <si>
    <t>TCSN</t>
  </si>
  <si>
    <t>SCSN</t>
  </si>
  <si>
    <t>SEC3</t>
  </si>
  <si>
    <t>RBRN</t>
  </si>
  <si>
    <t>PYL2</t>
  </si>
  <si>
    <t>DEC'17 (25%)</t>
  </si>
  <si>
    <t>Total RTSP DEC'17 (25%)</t>
  </si>
  <si>
    <t>PSP (25%) - JAN'17</t>
  </si>
  <si>
    <t>PSP7311</t>
  </si>
  <si>
    <t>Owner</t>
  </si>
  <si>
    <t>FC</t>
  </si>
  <si>
    <t>โซเฟสคลีนิก</t>
  </si>
  <si>
    <t>เอ็น.เค. อะไหล่</t>
  </si>
  <si>
    <t>กิจอริยะภัณฑ์</t>
  </si>
  <si>
    <t>ยาดีเกษตรภัณฑ์</t>
  </si>
  <si>
    <t>ร้านแว่นตาอาร์แอนด์อาร์</t>
  </si>
  <si>
    <t>ณัฐ -นน มินิมาร์ท</t>
  </si>
  <si>
    <t>121 คอฟฟี่ เบลนด์</t>
  </si>
  <si>
    <t>ซูเฟ่ เฮาส์ เบเกอรี่</t>
  </si>
  <si>
    <t>แอนน่าคลินิก</t>
  </si>
  <si>
    <t>ร้านยาดีอาหารสัตว์</t>
  </si>
  <si>
    <t>คอร์นเนอร์</t>
  </si>
  <si>
    <t>ใช้ 2 ช่องนี้</t>
  </si>
  <si>
    <t>Sum FC</t>
  </si>
  <si>
    <t>OFM Nawanakorn</t>
  </si>
  <si>
    <t>OFM Central Khon Kaen</t>
  </si>
  <si>
    <t>SOI ONNUT 36 STORE</t>
  </si>
  <si>
    <t>THAMMASAT - RANGSIT.2</t>
  </si>
  <si>
    <t>RANGSIT UNIVERSITY</t>
  </si>
  <si>
    <t>SOI RUAMSUK</t>
  </si>
  <si>
    <t>THANON BANGBUATHONG - BANGPOON</t>
  </si>
  <si>
    <t>TALADTHAI - TEPKUNCHON</t>
  </si>
  <si>
    <t>MOOBAN PRAPIN 7</t>
  </si>
  <si>
    <t>MOOBAN PATTANA</t>
  </si>
  <si>
    <t>PLUM CONDO RANGSIT</t>
  </si>
  <si>
    <t>ANGSORNLUK</t>
  </si>
  <si>
    <t>TAPHALUK 16</t>
  </si>
  <si>
    <t>TALAD SRISUK</t>
  </si>
  <si>
    <t>WAT SALUD</t>
  </si>
  <si>
    <t>TALAD TAMRU</t>
  </si>
  <si>
    <t>KINGKWENG 12</t>
  </si>
  <si>
    <t>TEPALUK K.M.20</t>
  </si>
  <si>
    <t>TG TECHNICAL PARKING</t>
  </si>
  <si>
    <t>KINGKAEW</t>
  </si>
  <si>
    <t>SUVARNAPHUMI CARGO</t>
  </si>
  <si>
    <t>M.KITTINAKORN BANGBOR</t>
  </si>
  <si>
    <t>BANGNA-TRAD KM.17.5/4</t>
  </si>
  <si>
    <t>MOOBAN MUANGKAEW</t>
  </si>
  <si>
    <t>TEESABAN BANGPU 60</t>
  </si>
  <si>
    <t>MOOBAN SAMAPORN</t>
  </si>
  <si>
    <t>BARING 10</t>
  </si>
  <si>
    <t xml:space="preserve">TESSABAN BANGPOO 72 </t>
  </si>
  <si>
    <t xml:space="preserve">BANGBOR KM. 29 </t>
  </si>
  <si>
    <t>BARING 24</t>
  </si>
  <si>
    <t>SOI SRIPETKARNKEHA</t>
  </si>
  <si>
    <t>WATBANGPUNG</t>
  </si>
  <si>
    <t>SOI SUKSAWAT 64</t>
  </si>
  <si>
    <t>SOI SUKSAWAT 39</t>
  </si>
  <si>
    <t>SOI ROMYEN</t>
  </si>
  <si>
    <t>SUKSAWAT 55</t>
  </si>
  <si>
    <t>SUKSAWAT 70</t>
  </si>
  <si>
    <t>MOOBAN PHETNGAM</t>
  </si>
  <si>
    <t>BANGNATRAD KM.16</t>
  </si>
  <si>
    <t>SOI MAHACHAI ( SAMUTPRAKARN )</t>
  </si>
  <si>
    <t>SOI POONCHAROEN</t>
  </si>
  <si>
    <t xml:space="preserve">SOI THAIPRAKAN </t>
  </si>
  <si>
    <t>SOI THAIPRAKAN 1</t>
  </si>
  <si>
    <t>SOI BOONMESUP</t>
  </si>
  <si>
    <t>MOOBAN SUANTHON</t>
  </si>
  <si>
    <t>NILUBON SOI 10</t>
  </si>
  <si>
    <t>MOOBAN SAPYANGYUEN</t>
  </si>
  <si>
    <t>SRIBOONRUANG 1</t>
  </si>
  <si>
    <t>PREMRUE THAI BARING</t>
  </si>
  <si>
    <t>THANON SUKHUMVIT SOI 27</t>
  </si>
  <si>
    <t>SOI THEPHARAK 8</t>
  </si>
  <si>
    <t>TEESABAN BANGPU 58</t>
  </si>
  <si>
    <t>NICOM BANGPU</t>
  </si>
  <si>
    <t>TESSABAN BANGPU 51</t>
  </si>
  <si>
    <t xml:space="preserve">LEG001 </t>
  </si>
  <si>
    <t xml:space="preserve">LEG002 </t>
  </si>
  <si>
    <t xml:space="preserve">LEG003 </t>
  </si>
  <si>
    <t>JAN'18 (25%)</t>
  </si>
  <si>
    <t>LEG</t>
  </si>
  <si>
    <t>Total RTSP JAN'18 (25%)</t>
  </si>
  <si>
    <t>PSP (25%) - FEB'17</t>
  </si>
  <si>
    <t>Commission PSA - FEB 2018</t>
  </si>
  <si>
    <t>PSP7312</t>
  </si>
  <si>
    <t>PSP7313</t>
  </si>
  <si>
    <t>PSP7314</t>
  </si>
  <si>
    <t>PSP7315</t>
  </si>
  <si>
    <t>PSP7316</t>
  </si>
  <si>
    <t>PSP7317</t>
  </si>
  <si>
    <t>PSP7318</t>
  </si>
  <si>
    <t>PSP7319</t>
  </si>
  <si>
    <t>PSP7320</t>
  </si>
  <si>
    <t>PSP7321</t>
  </si>
  <si>
    <t>PSP7322</t>
  </si>
  <si>
    <t>PSP7323</t>
  </si>
  <si>
    <t>PSP7324</t>
  </si>
  <si>
    <t>PSP7325</t>
  </si>
  <si>
    <t>PSP7326</t>
  </si>
  <si>
    <t>PSP7327</t>
  </si>
  <si>
    <t>PSP7328</t>
  </si>
  <si>
    <t>PSP7329</t>
  </si>
  <si>
    <t>PSP7330</t>
  </si>
  <si>
    <t>PSP7331</t>
  </si>
  <si>
    <t>PSP7332</t>
  </si>
  <si>
    <t>PSP7333</t>
  </si>
  <si>
    <t>PSP7334</t>
  </si>
  <si>
    <t>PSP7335</t>
  </si>
  <si>
    <t>PSP7336</t>
  </si>
  <si>
    <t>PSP7337</t>
  </si>
  <si>
    <t>PSP7338</t>
  </si>
  <si>
    <t>PSP7339</t>
  </si>
  <si>
    <t>PSP7340</t>
  </si>
  <si>
    <t>PSP7341</t>
  </si>
  <si>
    <t>PSP7342</t>
  </si>
  <si>
    <t>PSP7343</t>
  </si>
  <si>
    <t>PSP7344</t>
  </si>
  <si>
    <t>PSP7345</t>
  </si>
  <si>
    <t>PSP7346</t>
  </si>
  <si>
    <t>PSP7347</t>
  </si>
  <si>
    <t>PSP7348</t>
  </si>
  <si>
    <t>PSP7349</t>
  </si>
  <si>
    <t>PSP7350</t>
  </si>
  <si>
    <t>PSP7351</t>
  </si>
  <si>
    <t>PSP7352</t>
  </si>
  <si>
    <t>PSP7353</t>
  </si>
  <si>
    <t>PSP7354</t>
  </si>
  <si>
    <t>PSP7355</t>
  </si>
  <si>
    <t>PSP7356</t>
  </si>
  <si>
    <t>PSP7357</t>
  </si>
  <si>
    <t>PSP7358</t>
  </si>
  <si>
    <t>PSP7359</t>
  </si>
  <si>
    <t>PSP7360</t>
  </si>
  <si>
    <t>PSP7361</t>
  </si>
  <si>
    <t>PSP7362</t>
  </si>
  <si>
    <t>PSP7363</t>
  </si>
  <si>
    <t>PSP7364</t>
  </si>
  <si>
    <t>PSP7365</t>
  </si>
  <si>
    <t>PSP7366</t>
  </si>
  <si>
    <t>PSP7367</t>
  </si>
  <si>
    <t>PSP7368</t>
  </si>
  <si>
    <t>PSP7369</t>
  </si>
  <si>
    <t>PSP7370</t>
  </si>
  <si>
    <t>PSP7371</t>
  </si>
  <si>
    <t>ร้านเขียวกาแฟสด</t>
  </si>
  <si>
    <t>เอ็นเคชาพะยอม</t>
  </si>
  <si>
    <t>Kน้อย หินมงคล 888</t>
  </si>
  <si>
    <t>Sweety Bear Café</t>
  </si>
  <si>
    <t>คาร์แคร์</t>
  </si>
  <si>
    <t>เสวตสมบูรณ์</t>
  </si>
  <si>
    <t>เฟอร์ม่า</t>
  </si>
  <si>
    <t>วิญญูชน</t>
  </si>
  <si>
    <t>อ้อม บิ๊กไบค์</t>
  </si>
  <si>
    <t>ออย สแควร์</t>
  </si>
  <si>
    <t>ง่วนฮงล้ง วรจักร</t>
  </si>
  <si>
    <t>เร้นท์ อะ โค้ท</t>
  </si>
  <si>
    <t>ต้นข้าวการพิมพ์</t>
  </si>
  <si>
    <t>ดีซ์ คาเฟ่</t>
  </si>
  <si>
    <t>เคมมิสทรี</t>
  </si>
  <si>
    <t>เมดไลฟ์ พลัส 1</t>
  </si>
  <si>
    <t>เมดไลฟ์ พลัส 3</t>
  </si>
  <si>
    <t>ยูดี เฟรชมาร์ท</t>
  </si>
  <si>
    <t>ทองดี พีทีซี</t>
  </si>
  <si>
    <t>หนังสือเช่า</t>
  </si>
  <si>
    <t>โคฟูกุ</t>
  </si>
  <si>
    <t>โมเดรินกลาส</t>
  </si>
  <si>
    <t>เดอะ ทรีโอ</t>
  </si>
  <si>
    <t>โซดา พัพ</t>
  </si>
  <si>
    <t>รัตนชาติ</t>
  </si>
  <si>
    <t>ชินชัย</t>
  </si>
  <si>
    <t>วารี เซอร์วิส</t>
  </si>
  <si>
    <t>บ. เออีซี ฟิลเตอร์</t>
  </si>
  <si>
    <t>เอส พี คัลเลอร์</t>
  </si>
  <si>
    <t>สุพรีม เอ็กซ์เพรส</t>
  </si>
  <si>
    <t>เมงาเนะคอฟฟี่</t>
  </si>
  <si>
    <t>นายา</t>
  </si>
  <si>
    <t>วีย์ เฮิร์บ</t>
  </si>
  <si>
    <t>บ้านฟ้า</t>
  </si>
  <si>
    <t>กรีนเฮลร์ตี้</t>
  </si>
  <si>
    <t>บจก.ยู.ที.เอส เอ็นจิเนียริ่ง</t>
  </si>
  <si>
    <t>ร้าน วิษณุ เซอร์วิส</t>
  </si>
  <si>
    <t>จีเอ็น ค๊อฟฟี่</t>
  </si>
  <si>
    <t>มิราเคิล ค็อฟฟี่</t>
  </si>
  <si>
    <t>ลิงกัง</t>
  </si>
  <si>
    <t>ร้านยา บ้านยาดี</t>
  </si>
  <si>
    <t>ร้าน เฟรชชี่ฮับ</t>
  </si>
  <si>
    <t>HISHOTEL</t>
  </si>
  <si>
    <t>kahava café</t>
  </si>
  <si>
    <t>สน เรซซิ่ง ดีไซน์</t>
  </si>
  <si>
    <t>บิ๊ก วิชั่น</t>
  </si>
  <si>
    <t>ชีทราม</t>
  </si>
  <si>
    <t>ดอลล่าร์</t>
  </si>
  <si>
    <t>StickerToYou</t>
  </si>
  <si>
    <t>มีดี ค่าเฟ่</t>
  </si>
  <si>
    <t>ร้านคัลเลอร์โปรเกรชคอฟฟี่</t>
  </si>
  <si>
    <t>อาร์ทีเอ็นมอเตอร์สปอร์ต</t>
  </si>
  <si>
    <t>บ้านนมสด</t>
  </si>
  <si>
    <t>i-Hin Cafe'</t>
  </si>
  <si>
    <t>แอมเบี้ยน คอฟฟี่</t>
  </si>
  <si>
    <t>Sum KE</t>
  </si>
  <si>
    <t>Sum TTL</t>
  </si>
  <si>
    <t>Central Festival Chiang Mai</t>
  </si>
  <si>
    <t>Ayutthaya Park</t>
  </si>
  <si>
    <t>CentralPlaza Chonburi</t>
  </si>
  <si>
    <t>CentralPlaza Surat Thani</t>
  </si>
  <si>
    <t>Korat</t>
  </si>
  <si>
    <t>Lampang</t>
  </si>
  <si>
    <t>Saraburi</t>
  </si>
  <si>
    <t>Sriracha</t>
  </si>
  <si>
    <t>Harbor Mall</t>
  </si>
  <si>
    <t>Pattaya</t>
  </si>
  <si>
    <t>CPN Rayong</t>
  </si>
  <si>
    <t>Samutsakhon</t>
  </si>
  <si>
    <t>CPN Udonthani</t>
  </si>
  <si>
    <t>Chiangmai Airport</t>
  </si>
  <si>
    <t>Salaya</t>
  </si>
  <si>
    <t>Kanchanaburi</t>
  </si>
  <si>
    <t>Pethchaburi</t>
  </si>
  <si>
    <t>Suphanburi</t>
  </si>
  <si>
    <t>Lat Phrao 50</t>
  </si>
  <si>
    <t>B2S003</t>
  </si>
  <si>
    <t>Central Ladprao</t>
  </si>
  <si>
    <t>B2S004</t>
  </si>
  <si>
    <t>Central Rama 3</t>
  </si>
  <si>
    <t>B2S005</t>
  </si>
  <si>
    <t>Central World Plaza</t>
  </si>
  <si>
    <t>B2S006</t>
  </si>
  <si>
    <t>CPN Rama 9</t>
  </si>
  <si>
    <t>B2S007</t>
  </si>
  <si>
    <t>CPN Westgate</t>
  </si>
  <si>
    <t>B2S008</t>
  </si>
  <si>
    <t>Central Festival East Ville</t>
  </si>
  <si>
    <t>B2S009</t>
  </si>
  <si>
    <t>Robinson Srinakarin</t>
  </si>
  <si>
    <t>B2S010</t>
  </si>
  <si>
    <t>Espanade Ratchada</t>
  </si>
  <si>
    <t>B2S011</t>
  </si>
  <si>
    <t>The Crystal Park II</t>
  </si>
  <si>
    <t>B2S012</t>
  </si>
  <si>
    <t>Platform Wongwainyai</t>
  </si>
  <si>
    <t>B2S013</t>
  </si>
  <si>
    <t>SF Petchkasem</t>
  </si>
  <si>
    <t>B2S014</t>
  </si>
  <si>
    <t>CPN Salaya</t>
  </si>
  <si>
    <t>B2S015</t>
  </si>
  <si>
    <t>Robinson Samutprakan</t>
  </si>
  <si>
    <t>B2S016</t>
  </si>
  <si>
    <t>Big C Chaengwattana</t>
  </si>
  <si>
    <t>B2S017</t>
  </si>
  <si>
    <t>The Walk Ratchapruek</t>
  </si>
  <si>
    <t>B2S018</t>
  </si>
  <si>
    <t>The Crystal Rajchapruek</t>
  </si>
  <si>
    <t>B2S019</t>
  </si>
  <si>
    <t>Paseo Kanchanapisek</t>
  </si>
  <si>
    <t>B2S020</t>
  </si>
  <si>
    <t>Central Bangna</t>
  </si>
  <si>
    <t>B2S021</t>
  </si>
  <si>
    <t>Big C Fashion island</t>
  </si>
  <si>
    <t>B2S022</t>
  </si>
  <si>
    <t>Robinson Rungsit</t>
  </si>
  <si>
    <t>B2S023</t>
  </si>
  <si>
    <t>Central Chidlom</t>
  </si>
  <si>
    <t>B2S024</t>
  </si>
  <si>
    <t>Central Pinklao</t>
  </si>
  <si>
    <t>B2S025</t>
  </si>
  <si>
    <t>Central Rangsit</t>
  </si>
  <si>
    <t>B2S026</t>
  </si>
  <si>
    <t>Central Rama 2</t>
  </si>
  <si>
    <t>B2S027</t>
  </si>
  <si>
    <t>Robinson Fashion Island</t>
  </si>
  <si>
    <t>B2S028</t>
  </si>
  <si>
    <t>Central Chaengwattana</t>
  </si>
  <si>
    <t>B2S029</t>
  </si>
  <si>
    <t>Robinson Rattanathibeth</t>
  </si>
  <si>
    <t>B2S030</t>
  </si>
  <si>
    <t>Nawamin City</t>
  </si>
  <si>
    <t>B2S031</t>
  </si>
  <si>
    <t>SF Market Place</t>
  </si>
  <si>
    <t>B2S032</t>
  </si>
  <si>
    <t>CPN Mahachai</t>
  </si>
  <si>
    <t>B2S033</t>
  </si>
  <si>
    <t>CDS Phuket</t>
  </si>
  <si>
    <t>B2S034</t>
  </si>
  <si>
    <t>RBS Chonburi</t>
  </si>
  <si>
    <t>B2S035</t>
  </si>
  <si>
    <t>RBS Khonkaen</t>
  </si>
  <si>
    <t>B2S036</t>
  </si>
  <si>
    <t>CPN Chiang Mai 2</t>
  </si>
  <si>
    <t>B2S037</t>
  </si>
  <si>
    <t>CPN HADYAI</t>
  </si>
  <si>
    <t>B2S038</t>
  </si>
  <si>
    <t>RBS Udornthani</t>
  </si>
  <si>
    <t>B2S039</t>
  </si>
  <si>
    <t>RBS Chiang Rai</t>
  </si>
  <si>
    <t>B2S040</t>
  </si>
  <si>
    <t>RBS SURAT THANI</t>
  </si>
  <si>
    <t>B2S041</t>
  </si>
  <si>
    <t>LEG004</t>
  </si>
  <si>
    <t>4.Chonburi</t>
  </si>
  <si>
    <t>LEG005</t>
  </si>
  <si>
    <t>5.Nakornpathom</t>
  </si>
  <si>
    <t>LEG006</t>
  </si>
  <si>
    <t>6.Bangkapi</t>
  </si>
  <si>
    <t>LEG007</t>
  </si>
  <si>
    <t>7.Phetchaburi</t>
  </si>
  <si>
    <t>MBC Nikombangpoo</t>
  </si>
  <si>
    <t>MBC BCP Vipavadee Km.12</t>
  </si>
  <si>
    <t>MBC BCP Onnuch 17/1 (C Store)</t>
  </si>
  <si>
    <t xml:space="preserve">MBC BCP Rama 2 Km.78 </t>
  </si>
  <si>
    <t>MBC TCC-Num Heng</t>
  </si>
  <si>
    <t>MBC CTX Faham</t>
  </si>
  <si>
    <t>MBC CTX Sansai</t>
  </si>
  <si>
    <t>MBC Keha Nong Hoy - Chiengmai</t>
  </si>
  <si>
    <t xml:space="preserve">MBC Talad Pratu Kom </t>
  </si>
  <si>
    <t>MBC Talad Ton Payom 2</t>
  </si>
  <si>
    <t>MBC001</t>
  </si>
  <si>
    <t>MBC006</t>
  </si>
  <si>
    <t>MBC007</t>
  </si>
  <si>
    <t>MBC002</t>
  </si>
  <si>
    <t>MBC008</t>
  </si>
  <si>
    <t>MBC003</t>
  </si>
  <si>
    <t>MBC004</t>
  </si>
  <si>
    <t>MBC005</t>
  </si>
  <si>
    <t>MBC009</t>
  </si>
  <si>
    <t>MBC010</t>
  </si>
  <si>
    <t>Legacy</t>
  </si>
  <si>
    <t>Big C</t>
  </si>
  <si>
    <t>B2S Mega Bangna</t>
  </si>
  <si>
    <t>B2S CPN Korat</t>
  </si>
  <si>
    <t>Canopy Ekachai 87</t>
  </si>
  <si>
    <t xml:space="preserve">3.Rangsit </t>
  </si>
  <si>
    <t xml:space="preserve">2.Thong Lor </t>
  </si>
  <si>
    <t xml:space="preserve">1.Sathorn Thani </t>
  </si>
  <si>
    <t>Chonburi</t>
  </si>
  <si>
    <t xml:space="preserve">Rangsit </t>
  </si>
  <si>
    <t xml:space="preserve">Thong Lor </t>
  </si>
  <si>
    <t xml:space="preserve">Sathorn Thani </t>
  </si>
  <si>
    <t>Nakornpathom</t>
  </si>
  <si>
    <t>Bangkapi</t>
  </si>
  <si>
    <t>Phetchaburi</t>
  </si>
  <si>
    <t>Commission PSA - MAR 2018</t>
  </si>
  <si>
    <t>FEB'18 (25%)</t>
  </si>
  <si>
    <t>Total RTSP FEB'18 (25%)</t>
  </si>
  <si>
    <t>PSP (25%) - MAR'17</t>
  </si>
  <si>
    <t>PSP7372</t>
  </si>
  <si>
    <t>PSP7373</t>
  </si>
  <si>
    <t>PSP7374</t>
  </si>
  <si>
    <t>PSP7375</t>
  </si>
  <si>
    <t>PSP7376</t>
  </si>
  <si>
    <t>PSP7377</t>
  </si>
  <si>
    <t>ท็อป คาเฟ่</t>
  </si>
  <si>
    <t>ร้าน พีพี ก๊อปปี้</t>
  </si>
  <si>
    <t>คิ้ม เฟรช @ บางโปรง</t>
  </si>
  <si>
    <t>Sweet Leaf</t>
  </si>
  <si>
    <t>WER CAFE</t>
  </si>
  <si>
    <t>ทู ลิตเติ้ล แบร์</t>
  </si>
  <si>
    <t>Chachoengsao</t>
  </si>
  <si>
    <t>Ubonratchathani</t>
  </si>
  <si>
    <t>001</t>
  </si>
  <si>
    <t>002</t>
  </si>
  <si>
    <t>003</t>
  </si>
  <si>
    <t>006</t>
  </si>
  <si>
    <t>007</t>
  </si>
  <si>
    <t>008</t>
  </si>
  <si>
    <t>009</t>
  </si>
  <si>
    <t>010</t>
  </si>
  <si>
    <t>011</t>
  </si>
  <si>
    <t>012</t>
  </si>
  <si>
    <t>013</t>
  </si>
  <si>
    <t>015</t>
  </si>
  <si>
    <t>019</t>
  </si>
  <si>
    <t>021</t>
  </si>
  <si>
    <t>022</t>
  </si>
  <si>
    <t>023</t>
  </si>
  <si>
    <t>024</t>
  </si>
  <si>
    <t>025</t>
  </si>
  <si>
    <t>027</t>
  </si>
  <si>
    <t>028</t>
  </si>
  <si>
    <t>029</t>
  </si>
  <si>
    <t>031</t>
  </si>
  <si>
    <t>016</t>
  </si>
  <si>
    <t>030</t>
  </si>
  <si>
    <t>018</t>
  </si>
  <si>
    <t>020</t>
  </si>
  <si>
    <t>026</t>
  </si>
  <si>
    <t>032</t>
  </si>
  <si>
    <t>035</t>
  </si>
  <si>
    <t>033</t>
  </si>
  <si>
    <t>034</t>
  </si>
  <si>
    <t>037</t>
  </si>
  <si>
    <t>038</t>
  </si>
  <si>
    <t>039</t>
  </si>
  <si>
    <t>036</t>
  </si>
  <si>
    <t>040</t>
  </si>
  <si>
    <t>041</t>
  </si>
  <si>
    <t>042</t>
  </si>
  <si>
    <t>043</t>
  </si>
  <si>
    <t>044</t>
  </si>
  <si>
    <t>045</t>
  </si>
  <si>
    <t>046</t>
  </si>
  <si>
    <t>048</t>
  </si>
  <si>
    <t>049</t>
  </si>
  <si>
    <t>050</t>
  </si>
  <si>
    <t>052</t>
  </si>
  <si>
    <t>054</t>
  </si>
  <si>
    <t>055</t>
  </si>
  <si>
    <t>056</t>
  </si>
  <si>
    <t>057</t>
  </si>
  <si>
    <t>058</t>
  </si>
  <si>
    <t>059</t>
  </si>
  <si>
    <t>060</t>
  </si>
  <si>
    <t>061</t>
  </si>
  <si>
    <t>062</t>
  </si>
  <si>
    <t>063</t>
  </si>
  <si>
    <t>064</t>
  </si>
  <si>
    <t>BTS  SALADAENG</t>
  </si>
  <si>
    <t>PRACHARATBUMPEN  11</t>
  </si>
  <si>
    <t>MBC Prachachuen 12</t>
  </si>
  <si>
    <t>MBC Soi Prachum Surawong Road</t>
  </si>
  <si>
    <t>MBC011</t>
  </si>
  <si>
    <t>MBC012</t>
  </si>
  <si>
    <t>MBC</t>
  </si>
  <si>
    <t>PSP7378</t>
  </si>
  <si>
    <t>PSP7379</t>
  </si>
  <si>
    <t>PSP7380</t>
  </si>
  <si>
    <t>PSP7381</t>
  </si>
  <si>
    <t>PSP7382</t>
  </si>
  <si>
    <t>PSP7383</t>
  </si>
  <si>
    <t>PSP7384</t>
  </si>
  <si>
    <t>PSP7385</t>
  </si>
  <si>
    <t>PSP7386</t>
  </si>
  <si>
    <t>PSP7387</t>
  </si>
  <si>
    <t>PSP7388</t>
  </si>
  <si>
    <t>PSP7389</t>
  </si>
  <si>
    <t>PSP7390</t>
  </si>
  <si>
    <t>PSP7391</t>
  </si>
  <si>
    <t>PSP7392</t>
  </si>
  <si>
    <t>PSP7393</t>
  </si>
  <si>
    <t>PSP7394</t>
  </si>
  <si>
    <t>PSP7395</t>
  </si>
  <si>
    <t>PSP7396</t>
  </si>
  <si>
    <t>PSP7397</t>
  </si>
  <si>
    <t>PSP7398</t>
  </si>
  <si>
    <t>PSP7399</t>
  </si>
  <si>
    <t>PSP7400</t>
  </si>
  <si>
    <t>PSP7401</t>
  </si>
  <si>
    <t>PSP7402</t>
  </si>
  <si>
    <t>PSP7403</t>
  </si>
  <si>
    <t>PSP7404</t>
  </si>
  <si>
    <t>PSP7405</t>
  </si>
  <si>
    <t>PSP7406</t>
  </si>
  <si>
    <t>PSP7407</t>
  </si>
  <si>
    <t>PSP7408</t>
  </si>
  <si>
    <t>PSP7409</t>
  </si>
  <si>
    <t>PSP7410</t>
  </si>
  <si>
    <t>PSP7411</t>
  </si>
  <si>
    <t>PSP7412</t>
  </si>
  <si>
    <t>PSP7413</t>
  </si>
  <si>
    <t>PSP7414</t>
  </si>
  <si>
    <t>PSP7415</t>
  </si>
  <si>
    <t>PSP7416</t>
  </si>
  <si>
    <t>PSP7417</t>
  </si>
  <si>
    <t>PSP7418</t>
  </si>
  <si>
    <t>PSP7419</t>
  </si>
  <si>
    <t>PSP7420</t>
  </si>
  <si>
    <t>PSP7421</t>
  </si>
  <si>
    <t>PSP7422</t>
  </si>
  <si>
    <t>PSP7423</t>
  </si>
  <si>
    <t>PSP7424</t>
  </si>
  <si>
    <t>PSP7425</t>
  </si>
  <si>
    <t>PSP7426</t>
  </si>
  <si>
    <t>PSP7427</t>
  </si>
  <si>
    <t>PSP7428</t>
  </si>
  <si>
    <t>PSP7429</t>
  </si>
  <si>
    <t>PSP7430</t>
  </si>
  <si>
    <t>PSP7431</t>
  </si>
  <si>
    <t>PSP7432</t>
  </si>
  <si>
    <t>PSP7433</t>
  </si>
  <si>
    <t>PSP7434</t>
  </si>
  <si>
    <t>PSP7435</t>
  </si>
  <si>
    <t>PSP7436</t>
  </si>
  <si>
    <t>PSP7437</t>
  </si>
  <si>
    <t>PSP7438</t>
  </si>
  <si>
    <t>PSP7439</t>
  </si>
  <si>
    <t>PSP7440</t>
  </si>
  <si>
    <t>PSP7441</t>
  </si>
  <si>
    <t>PSP7442</t>
  </si>
  <si>
    <t>PSP7443</t>
  </si>
  <si>
    <t>PSP7444</t>
  </si>
  <si>
    <t>PSP7445</t>
  </si>
  <si>
    <t>PSP7446</t>
  </si>
  <si>
    <t>PSP7447</t>
  </si>
  <si>
    <t>PSP7448</t>
  </si>
  <si>
    <t>PSP7449</t>
  </si>
  <si>
    <t>PSP7450</t>
  </si>
  <si>
    <t>PSP7451</t>
  </si>
  <si>
    <t>PSP7452</t>
  </si>
  <si>
    <t>PSP7453</t>
  </si>
  <si>
    <t>PSP7454</t>
  </si>
  <si>
    <t>PSP7455</t>
  </si>
  <si>
    <t>PSP7456</t>
  </si>
  <si>
    <t>PSP7457</t>
  </si>
  <si>
    <t>PSP7458</t>
  </si>
  <si>
    <t>PSP7459</t>
  </si>
  <si>
    <t>PSP7460</t>
  </si>
  <si>
    <t>PSP7461</t>
  </si>
  <si>
    <t>ควิก ซัพพลาย</t>
  </si>
  <si>
    <t>101 โซลูชั่น</t>
  </si>
  <si>
    <t>ร้านเพชรกมลอุปกรณ์</t>
  </si>
  <si>
    <t>เภตรา</t>
  </si>
  <si>
    <t>Sixsensemobile</t>
  </si>
  <si>
    <t>C'flower&amp;design</t>
  </si>
  <si>
    <t>กะหมา กะแมว 1</t>
  </si>
  <si>
    <t>กะหมา กะแมว 2</t>
  </si>
  <si>
    <t>ซูเคร่ เค้ก แอนด์ คาเฟ่</t>
  </si>
  <si>
    <t>เภสัชปันยา</t>
  </si>
  <si>
    <t>Balloonwink</t>
  </si>
  <si>
    <t>ร้านยาศิริเสาธง</t>
  </si>
  <si>
    <t>บราวนี่เพ็ทมาร์ท</t>
  </si>
  <si>
    <t>101 &amp; Co. Coffee Station</t>
  </si>
  <si>
    <t>SIAMMED</t>
  </si>
  <si>
    <t>Lazy max café</t>
  </si>
  <si>
    <t>ร้านมีดีมาบุก</t>
  </si>
  <si>
    <t>กิ๊ฟช๊อป หัวมุมวังหิน</t>
  </si>
  <si>
    <t>นานา โฟน</t>
  </si>
  <si>
    <t>Black Box Ticket</t>
  </si>
  <si>
    <t>Echo Coffee</t>
  </si>
  <si>
    <t>ซุปเปอร์คูล</t>
  </si>
  <si>
    <t>โรเซทต้า คอฟฟี่ โรสท์เตอร์</t>
  </si>
  <si>
    <t>บ.สยามเครื่องชั่งแอนด์ซิสเต็ม</t>
  </si>
  <si>
    <t>i True iT</t>
  </si>
  <si>
    <t>รีเทิร์น เพ็ท</t>
  </si>
  <si>
    <t>ARTFUL CUSTOM</t>
  </si>
  <si>
    <t>กาแฟสดคอฟแมน</t>
  </si>
  <si>
    <t> Ok Express</t>
  </si>
  <si>
    <t>ผิง ผิง แอนด์ บิ้วตี้</t>
  </si>
  <si>
    <t>ทีเอ็น 2 เค</t>
  </si>
  <si>
    <t>พีเอ็นคอมเซอวิส</t>
  </si>
  <si>
    <t>มงคลพาณิชย์</t>
  </si>
  <si>
    <t>ปรีชาอิเล็คโทรนิคส์</t>
  </si>
  <si>
    <t>ชาพะยอม จรัญฯ 35</t>
  </si>
  <si>
    <t>เฌอเอม</t>
  </si>
  <si>
    <t xml:space="preserve">อดุลอินเตอร์ไลท์ </t>
  </si>
  <si>
    <t>Rabbit</t>
  </si>
  <si>
    <t>เฟรชคลับ</t>
  </si>
  <si>
    <t>ร้านฮั่วกี่</t>
  </si>
  <si>
    <t>soryonbike</t>
  </si>
  <si>
    <t>อาเธอร์ ซีซีทีวี</t>
  </si>
  <si>
    <t>ศิษย์หลวงพ่อมุ่ย</t>
  </si>
  <si>
    <t>HWA SHOP</t>
  </si>
  <si>
    <t>ชาพะยอม นวนคร</t>
  </si>
  <si>
    <t>นินจา</t>
  </si>
  <si>
    <t>ร้านนิวบุ๊คแอนด์คอม ธงฟ้า</t>
  </si>
  <si>
    <t>Toys Mobile Shop</t>
  </si>
  <si>
    <t>กวงเฮงเภสัช สาขาบางบอน3</t>
  </si>
  <si>
    <t>กวงเฮงเภสัช สาขาวัดม่วง</t>
  </si>
  <si>
    <t>โตวัน ฮาร์ดแวร์</t>
  </si>
  <si>
    <t>บ้านลุงวิน</t>
  </si>
  <si>
    <t>บิ้วท์ โฮมสโตร์</t>
  </si>
  <si>
    <t>มู้ด แอนด์ โทน</t>
  </si>
  <si>
    <t>KT-BIKE</t>
  </si>
  <si>
    <t>ดีเซลซิสเท็มส์</t>
  </si>
  <si>
    <t>ร้านร้อยปอนด์</t>
  </si>
  <si>
    <t>กำไร</t>
  </si>
  <si>
    <t>โอเค 20</t>
  </si>
  <si>
    <t>ซี.เค.เอ.</t>
  </si>
  <si>
    <t>ร้านธรรมบุญ</t>
  </si>
  <si>
    <t>Celebrity Clinic</t>
  </si>
  <si>
    <t>Celebrity Clinic (2)</t>
  </si>
  <si>
    <t>FAF บางใหญ่สแควร์</t>
  </si>
  <si>
    <t>สยามบอร์โรว์แบ๊คส์</t>
  </si>
  <si>
    <t>บริษัท ไฟล้ท์ เซ็นเตอร์ จํากัด</t>
  </si>
  <si>
    <t>คอสเวย์</t>
  </si>
  <si>
    <t>Coolbeanz Cafe</t>
  </si>
  <si>
    <t>ไทยพัฒนา</t>
  </si>
  <si>
    <t>ร้านยาพหล</t>
  </si>
  <si>
    <t>โปรไลฟ์ โฟโต้ดิจิตอล</t>
  </si>
  <si>
    <t>Attorney285</t>
  </si>
  <si>
    <t>ปิ๊ง</t>
  </si>
  <si>
    <t>บจ.พรศรีจักรยานยนต์</t>
  </si>
  <si>
    <t>Books Online Shop</t>
  </si>
  <si>
    <t>บีที พลัส เทรดดิ้ง</t>
  </si>
  <si>
    <t>แบมบู บิวตี้ แอนด์ ซาลอน</t>
  </si>
  <si>
    <t>TKR CAR WASH</t>
  </si>
  <si>
    <t>เซนเซน ฟาร์มาซี</t>
  </si>
  <si>
    <t>แม้นอินทร์</t>
  </si>
  <si>
    <t>ออคโทพุส</t>
  </si>
  <si>
    <t>ผ้าใบเงินล้าน</t>
  </si>
  <si>
    <t>สมุนไพรบ้านกาญจน์</t>
  </si>
  <si>
    <t>T&amp;B Cafe'</t>
  </si>
  <si>
    <t>So Chic I coffee &amp; food station</t>
  </si>
  <si>
    <t>โต๊ะแป้งคุณหนิง</t>
  </si>
  <si>
    <t>MAJOR RANGSIT</t>
  </si>
  <si>
    <t>RANGSITUNIVERSITY 2</t>
  </si>
  <si>
    <t>-</t>
  </si>
  <si>
    <t>The Park Krungthep Kritha</t>
  </si>
  <si>
    <t>8.Chiang Mai</t>
  </si>
  <si>
    <t>9.Khon Kaen</t>
  </si>
  <si>
    <t>LEG008</t>
  </si>
  <si>
    <t>LEG009</t>
  </si>
  <si>
    <t>PSP7462</t>
  </si>
  <si>
    <t>PSP7463</t>
  </si>
  <si>
    <t>PSP7464</t>
  </si>
  <si>
    <t>PSP7465</t>
  </si>
  <si>
    <t>PSP7466</t>
  </si>
  <si>
    <t>PSP7467</t>
  </si>
  <si>
    <t>PSP7468</t>
  </si>
  <si>
    <t>PSP7469</t>
  </si>
  <si>
    <t>PSP7470</t>
  </si>
  <si>
    <t>PSP7471</t>
  </si>
  <si>
    <t>PSP7472</t>
  </si>
  <si>
    <t>PSP7473</t>
  </si>
  <si>
    <t>PSP7474</t>
  </si>
  <si>
    <t>PSP7475</t>
  </si>
  <si>
    <t>PSP7476</t>
  </si>
  <si>
    <t>PSP7477</t>
  </si>
  <si>
    <t>PSP7478</t>
  </si>
  <si>
    <t>PSP7479</t>
  </si>
  <si>
    <t>PSP7480</t>
  </si>
  <si>
    <t>PSP7481</t>
  </si>
  <si>
    <t>PSP7482</t>
  </si>
  <si>
    <t>PSP7483</t>
  </si>
  <si>
    <t>PSP7484</t>
  </si>
  <si>
    <t>PSP7485</t>
  </si>
  <si>
    <t>PSP7486</t>
  </si>
  <si>
    <t>PSP7487</t>
  </si>
  <si>
    <t>PSP7488</t>
  </si>
  <si>
    <t>PSP7489</t>
  </si>
  <si>
    <t>PSP7490</t>
  </si>
  <si>
    <t>PSP7491</t>
  </si>
  <si>
    <t>PSP7492</t>
  </si>
  <si>
    <t>PSP7493</t>
  </si>
  <si>
    <t>PSP7494</t>
  </si>
  <si>
    <t>PSP7495</t>
  </si>
  <si>
    <t>PSP7496</t>
  </si>
  <si>
    <t>PSP7497</t>
  </si>
  <si>
    <t>PSP7498</t>
  </si>
  <si>
    <t>PSP7499</t>
  </si>
  <si>
    <t>PSP7500</t>
  </si>
  <si>
    <t>PSP7501</t>
  </si>
  <si>
    <t>PSP7502</t>
  </si>
  <si>
    <t>PSP7503</t>
  </si>
  <si>
    <t>PSP7504</t>
  </si>
  <si>
    <t>PSP7505</t>
  </si>
  <si>
    <t>PSP7506</t>
  </si>
  <si>
    <t>PSP7507</t>
  </si>
  <si>
    <t>PSP7508</t>
  </si>
  <si>
    <t>PSP7509</t>
  </si>
  <si>
    <t>PSP7510</t>
  </si>
  <si>
    <t>PSP7511</t>
  </si>
  <si>
    <t>PSP7512</t>
  </si>
  <si>
    <t>PSP7513</t>
  </si>
  <si>
    <t>PSP7514</t>
  </si>
  <si>
    <t>PSP7515</t>
  </si>
  <si>
    <t>PSP7516</t>
  </si>
  <si>
    <t>PSP7517</t>
  </si>
  <si>
    <t>PSP7518</t>
  </si>
  <si>
    <t>PSP7519</t>
  </si>
  <si>
    <t>PSP7520</t>
  </si>
  <si>
    <t>PSP7521</t>
  </si>
  <si>
    <t>PSP7522</t>
  </si>
  <si>
    <t>PSP7523</t>
  </si>
  <si>
    <t>PSP7524</t>
  </si>
  <si>
    <t>PSP7525</t>
  </si>
  <si>
    <t>PSP7526</t>
  </si>
  <si>
    <t>PSP7527</t>
  </si>
  <si>
    <t>PSP7528</t>
  </si>
  <si>
    <t>PSP7529</t>
  </si>
  <si>
    <t>PSP7530</t>
  </si>
  <si>
    <t>PSP7531</t>
  </si>
  <si>
    <t>PSP7532</t>
  </si>
  <si>
    <t>PSP7533</t>
  </si>
  <si>
    <t>PSP7534</t>
  </si>
  <si>
    <t>PSP7535</t>
  </si>
  <si>
    <t>PSP7536</t>
  </si>
  <si>
    <t>PSP7537</t>
  </si>
  <si>
    <t>PSP7538</t>
  </si>
  <si>
    <t>PSP7539</t>
  </si>
  <si>
    <t>PSP7540</t>
  </si>
  <si>
    <t>PSP7541</t>
  </si>
  <si>
    <t>PSP7542</t>
  </si>
  <si>
    <t>PSP7543</t>
  </si>
  <si>
    <t>PSP7544</t>
  </si>
  <si>
    <t>PSP7545</t>
  </si>
  <si>
    <t>PSP7546</t>
  </si>
  <si>
    <t>PSP7547</t>
  </si>
  <si>
    <t>PSP7548</t>
  </si>
  <si>
    <t>PSP7549</t>
  </si>
  <si>
    <t>PSP7550</t>
  </si>
  <si>
    <t>PSP7551</t>
  </si>
  <si>
    <t>PSP7552</t>
  </si>
  <si>
    <t>ปูตา</t>
  </si>
  <si>
    <t>ป.เจริญ</t>
  </si>
  <si>
    <t>เอ็ม.เค.แมนชั่น</t>
  </si>
  <si>
    <t>บจก.บียอนด์ อินโนเวชั่น (ประเทศไทย)</t>
  </si>
  <si>
    <t>แม๊กซ์สเตชั่นเนอรี่ กรุ๊ป จำกัด</t>
  </si>
  <si>
    <t>จงเสถียรเภสัช</t>
  </si>
  <si>
    <t>โอ๋ร้านของฝาก</t>
  </si>
  <si>
    <t>ฮอพบอน</t>
  </si>
  <si>
    <t>Anything Else?</t>
  </si>
  <si>
    <t>ร้านถ่ายเอกสารสะพานฟ้า</t>
  </si>
  <si>
    <t>พเยาว์</t>
  </si>
  <si>
    <t>จีเนียส</t>
  </si>
  <si>
    <t>ชัยสิทธิ์การ์ดทอง</t>
  </si>
  <si>
    <t>ยิ่งเจริญ วรจักร</t>
  </si>
  <si>
    <t>เอมมูร่า งาดำ หนองจอก</t>
  </si>
  <si>
    <t>ลีมี่ ก๊อปปี้ ปริ้นท์</t>
  </si>
  <si>
    <t>เอก ออดิโอ ซาวด์</t>
  </si>
  <si>
    <t>ปริ้น หน้าซอย</t>
  </si>
  <si>
    <t>สุขนิธินาถ</t>
  </si>
  <si>
    <t>อินวะษาอะไหล่แอร์</t>
  </si>
  <si>
    <t>ขอซัก T</t>
  </si>
  <si>
    <t>รินรดา</t>
  </si>
  <si>
    <t>เจ้าหญิง 1</t>
  </si>
  <si>
    <t>เจ้าหญิง 2</t>
  </si>
  <si>
    <t>เจ้าหญิง 3</t>
  </si>
  <si>
    <t>ฉั่ง เฮง ล้ง</t>
  </si>
  <si>
    <t>ยาดี หัวตะเข้</t>
  </si>
  <si>
    <t>ร้านชาพะยอม @ จันทรเกษม</t>
  </si>
  <si>
    <t>อัจฉราวดี แสงอาวุธ(โจ๊ก)</t>
  </si>
  <si>
    <t>เก่งเจริญ - บางใหญ่</t>
  </si>
  <si>
    <t>เก่งเจริญ - ซอยกันตนา</t>
  </si>
  <si>
    <t>ร้านอารีย์</t>
  </si>
  <si>
    <t>ร้านกันย์สปอร์ต</t>
  </si>
  <si>
    <t>หจก.ธนกฤตการป้าย</t>
  </si>
  <si>
    <t>ร้านยาแฟมิลี่</t>
  </si>
  <si>
    <t>มายปั๊ปปี้โซน</t>
  </si>
  <si>
    <t>สกุลแอร์</t>
  </si>
  <si>
    <t>พิบูลย์สิน</t>
  </si>
  <si>
    <t>มั่งมีศรีสุข</t>
  </si>
  <si>
    <t>ร้านสมศักดิ์บริการ</t>
  </si>
  <si>
    <t>เอเซียประกันภัย</t>
  </si>
  <si>
    <t>ที.เอ็น. โมบาย</t>
  </si>
  <si>
    <t>คลังยาศิริเวช</t>
  </si>
  <si>
    <t>นิติสาส์น ลุงชาวใต้</t>
  </si>
  <si>
    <t>นาตาลี</t>
  </si>
  <si>
    <t>บ้านสมุนไพรโอสถ</t>
  </si>
  <si>
    <t>ร้านมันนี่โซน</t>
  </si>
  <si>
    <t>PSP7553</t>
  </si>
  <si>
    <t>PSP7554</t>
  </si>
  <si>
    <t>PSP7555</t>
  </si>
  <si>
    <t>PSP7556</t>
  </si>
  <si>
    <t>PSP7557</t>
  </si>
  <si>
    <t>PSP7558</t>
  </si>
  <si>
    <t>PSP7559</t>
  </si>
  <si>
    <t>PSP7560</t>
  </si>
  <si>
    <t>PSP7561</t>
  </si>
  <si>
    <t>PSP7562</t>
  </si>
  <si>
    <t>PSP7563</t>
  </si>
  <si>
    <t>PSP7564</t>
  </si>
  <si>
    <t>PSP7565</t>
  </si>
  <si>
    <t>PSP7566</t>
  </si>
  <si>
    <t>PSP7567</t>
  </si>
  <si>
    <t>PSP7568</t>
  </si>
  <si>
    <t>PSP7569</t>
  </si>
  <si>
    <t>PSP7570</t>
  </si>
  <si>
    <t>PSP7571</t>
  </si>
  <si>
    <t>PSP7572</t>
  </si>
  <si>
    <t>PSP7573</t>
  </si>
  <si>
    <t>PSP7574</t>
  </si>
  <si>
    <t>PSP7575</t>
  </si>
  <si>
    <t>PSP7576</t>
  </si>
  <si>
    <t>PSP7577</t>
  </si>
  <si>
    <t>PSP7578</t>
  </si>
  <si>
    <t>PSP7579</t>
  </si>
  <si>
    <t>PSP7580</t>
  </si>
  <si>
    <t>PSP7581</t>
  </si>
  <si>
    <t>PSP7582</t>
  </si>
  <si>
    <t>PSP7583</t>
  </si>
  <si>
    <t>PSP7584</t>
  </si>
  <si>
    <t>PSP7585</t>
  </si>
  <si>
    <t>PSP7586</t>
  </si>
  <si>
    <t>PSP7587</t>
  </si>
  <si>
    <t>PSP7588</t>
  </si>
  <si>
    <t>PSP7589</t>
  </si>
  <si>
    <t>PSP7590</t>
  </si>
  <si>
    <t>PSP7591</t>
  </si>
  <si>
    <t>PSP7592</t>
  </si>
  <si>
    <t>PSP7593</t>
  </si>
  <si>
    <t>PSP7594</t>
  </si>
  <si>
    <t>PSP7595</t>
  </si>
  <si>
    <t>PSP7596</t>
  </si>
  <si>
    <t>PSP7597</t>
  </si>
  <si>
    <t>PSP7598</t>
  </si>
  <si>
    <t>PSP7599</t>
  </si>
  <si>
    <t>PSP7600</t>
  </si>
  <si>
    <t>PSP7601</t>
  </si>
  <si>
    <t>PSP7602</t>
  </si>
  <si>
    <t>PSP7603</t>
  </si>
  <si>
    <t>PSP7604</t>
  </si>
  <si>
    <t>PSP7605</t>
  </si>
  <si>
    <t>PSP7606</t>
  </si>
  <si>
    <t>PSP7607</t>
  </si>
  <si>
    <t>PSP7609</t>
  </si>
  <si>
    <t>PSP7610</t>
  </si>
  <si>
    <t>PSP7611</t>
  </si>
  <si>
    <t>PSP7612</t>
  </si>
  <si>
    <t>PSP7613</t>
  </si>
  <si>
    <t>PSP7614</t>
  </si>
  <si>
    <t>PSP7615</t>
  </si>
  <si>
    <t>พี่โบโมบาย</t>
  </si>
  <si>
    <t>โทมุ โทมุ</t>
  </si>
  <si>
    <t>LONG-DRINKS</t>
  </si>
  <si>
    <t>เอกชัยไดนาโม</t>
  </si>
  <si>
    <t>โชคอนันต์สอนขับรถยนต์</t>
  </si>
  <si>
    <t>ไซเบอร์ แคร์</t>
  </si>
  <si>
    <t>ร้านยาฟาร์มาพลัส</t>
  </si>
  <si>
    <t>แอท ตลาดพลู</t>
  </si>
  <si>
    <t>บีเอสโฮม แอนด์ ทูลมาร์ท</t>
  </si>
  <si>
    <t>อนันตา</t>
  </si>
  <si>
    <t>อังรี คอฟฟี่</t>
  </si>
  <si>
    <t>ซิงเกอร์ เพชรเกษม 114</t>
  </si>
  <si>
    <t>ร้านชินชัยดิจิตอลโฟโต้ สาขา 2</t>
  </si>
  <si>
    <t>ร้าน 20 บาท ซ. 42</t>
  </si>
  <si>
    <t>ฟรุ๊ตมิลล์ทีโทส</t>
  </si>
  <si>
    <t>ถูกและดี</t>
  </si>
  <si>
    <t>ที่ทำการดนตรี คลองหก</t>
  </si>
  <si>
    <t>โซลเมท สตูดิโอ</t>
  </si>
  <si>
    <t>ศิริชัย</t>
  </si>
  <si>
    <t>เบ็ดสยาม</t>
  </si>
  <si>
    <t>168 พลาสติก แบ๊กส์ แอนด์ ซัพพลาย</t>
  </si>
  <si>
    <t>ร้านยาใหม่</t>
  </si>
  <si>
    <t>ร้านอั่งเปา เพ็ทมอลล์</t>
  </si>
  <si>
    <t>นกมินิมาร์ท</t>
  </si>
  <si>
    <t>พรบ.</t>
  </si>
  <si>
    <t>ร้านถุงเงินโมบาย</t>
  </si>
  <si>
    <t>ร้าน444</t>
  </si>
  <si>
    <t>เทพารักษ์สอนขับรถยนต์</t>
  </si>
  <si>
    <t>สิริอักษร ก๊อปปี้ ปริ้นท์</t>
  </si>
  <si>
    <t>เฮียศักดิ์ กราฟฟิก</t>
  </si>
  <si>
    <t>แบรนด์เนม แอลลี่</t>
  </si>
  <si>
    <t>ปตท.วิภาวดี66</t>
  </si>
  <si>
    <t>ร้านดีเอ็มอาร์</t>
  </si>
  <si>
    <t>ร้านนายห้าง</t>
  </si>
  <si>
    <t>ช็อปแว่นตา9</t>
  </si>
  <si>
    <t>ชญานุตม์ฟาร์มาซี</t>
  </si>
  <si>
    <t>แหลมทองอิเล็คทริค กรุ๊ป</t>
  </si>
  <si>
    <t>เอ็มซีอาร์ โฟน</t>
  </si>
  <si>
    <t>047</t>
  </si>
  <si>
    <t>051</t>
  </si>
  <si>
    <t>053</t>
  </si>
  <si>
    <t>065</t>
  </si>
  <si>
    <t>RAMKHAMHAENG hospital</t>
  </si>
  <si>
    <t xml:space="preserve">THEPARAK KM.8 GAS STATION </t>
  </si>
  <si>
    <t>KRIS GARDEN PRARAM 9</t>
  </si>
  <si>
    <t xml:space="preserve">LAMLUKKA KLONG 6 GAS STATION </t>
  </si>
  <si>
    <t>FUTURERUNGSIT</t>
  </si>
  <si>
    <t>SUSCO YANNAWA</t>
  </si>
  <si>
    <t>SOI ONPA</t>
  </si>
  <si>
    <t>LUMLUKKA KLONG 7 GAS STATION</t>
  </si>
  <si>
    <t>PRECHA 9</t>
  </si>
  <si>
    <t>PATTANAKRAN 20</t>
  </si>
  <si>
    <t>F.THAGHANRUE BANGNA</t>
  </si>
  <si>
    <t>SAHAKARNPAMOON</t>
  </si>
  <si>
    <t>NATHONG 3</t>
  </si>
  <si>
    <t>REWADEE 6</t>
  </si>
  <si>
    <t>LADPHARO 95</t>
  </si>
  <si>
    <t>SOI KUSOLSIN</t>
  </si>
  <si>
    <t>NGAMWONGWAN 47 YAEK 42</t>
  </si>
  <si>
    <t>CALTEX YEAK KRUNGTHEPKREETHA</t>
  </si>
  <si>
    <t xml:space="preserve">CALTEX KASET NGAMWONGWAN </t>
  </si>
  <si>
    <t>PRASERT MANUKITCH SOI 33</t>
  </si>
  <si>
    <t>YAEK BANGBUATHONG - SAINOI</t>
  </si>
  <si>
    <t>FLAT THUNGMAHAMEAK</t>
  </si>
  <si>
    <t>NOMJIT 2</t>
  </si>
  <si>
    <t xml:space="preserve">WAT CHAOARM </t>
  </si>
  <si>
    <t>ISARAPAP 5</t>
  </si>
  <si>
    <t>RATCHAPAT VALAIALONGKORN</t>
  </si>
  <si>
    <t>LPN NARATHIVART CHAPORAYA</t>
  </si>
  <si>
    <t>SRIYEAK PRAWET</t>
  </si>
  <si>
    <t>TALAD BANGKAPI 1</t>
  </si>
  <si>
    <t xml:space="preserve">M.PATTARANIWAST </t>
  </si>
  <si>
    <t>LADKABANG 14/1</t>
  </si>
  <si>
    <t>BANGAE CONDO</t>
  </si>
  <si>
    <t>LPN PARKPINKLAO</t>
  </si>
  <si>
    <t>SAHAKARNPAMOON 2</t>
  </si>
  <si>
    <t>SOI BORDINDECHA</t>
  </si>
  <si>
    <t xml:space="preserve">CHAROENNAKORN 10 </t>
  </si>
  <si>
    <t>RATCHADAPISEK 20</t>
  </si>
  <si>
    <t>SONG PRAPHA 30</t>
  </si>
  <si>
    <t>RAMKHAMHAENG 8 YEAK 4</t>
  </si>
  <si>
    <t>CHALOEM PRAKIAT 30 YAEK 14</t>
  </si>
  <si>
    <t>LADPRAO 18 YEAK 1</t>
  </si>
  <si>
    <t>PATTANAKRAN 15</t>
  </si>
  <si>
    <t>BANTEPALUK</t>
  </si>
  <si>
    <t>SAHAKARNPAMOON 3</t>
  </si>
  <si>
    <t>RATCHADAPISEK 17</t>
  </si>
  <si>
    <t>SOR THORRANIN</t>
  </si>
  <si>
    <t>THE SQUARE BANGYAI</t>
  </si>
  <si>
    <t>PREEDIPHANOMYONG 45</t>
  </si>
  <si>
    <t>PATTANAKARN 44</t>
  </si>
  <si>
    <t>KEHA KLONGCHAN</t>
  </si>
  <si>
    <t xml:space="preserve">KEHA BANGCHAN </t>
  </si>
  <si>
    <t>PHAHOLYOTHIN 45</t>
  </si>
  <si>
    <t>SUKHAPIBAN 2</t>
  </si>
  <si>
    <t>SOI BANGPLA 2.2</t>
  </si>
  <si>
    <t>BANGNA - TRAD KM.10</t>
  </si>
  <si>
    <t>CALTEX SRISAMAN</t>
  </si>
  <si>
    <t xml:space="preserve">THANON KINGKAEW </t>
  </si>
  <si>
    <t>THANON BANGBUATHONG - SUPANBURI GAS STATION</t>
  </si>
  <si>
    <t>THANON LUMLUKKA GAS STATION</t>
  </si>
  <si>
    <t xml:space="preserve">CALTEX SUKSAWAT </t>
  </si>
  <si>
    <t>NANGNA-TRAD KM 6.5 GAS STATION</t>
  </si>
  <si>
    <t>BANGNA - TRAD KM.8 GAS STATION</t>
  </si>
  <si>
    <t>TALAD RUNGSITGASSTATION</t>
  </si>
  <si>
    <t>BANGNA - TRAD KM.17.5 GAS STATION</t>
  </si>
  <si>
    <t>CALTEX SATHORN SOI 2 GAS STATION</t>
  </si>
  <si>
    <t xml:space="preserve">BAN KLANG GAS STATION </t>
  </si>
  <si>
    <t>RANGSIT UNIVERSITY 3</t>
  </si>
  <si>
    <t>SUKHUMVIT 39.2</t>
  </si>
  <si>
    <t>SUKSAWAT 14</t>
  </si>
  <si>
    <t>CHARANSANITWONG 91</t>
  </si>
  <si>
    <t>GROM ANAMAI</t>
  </si>
  <si>
    <t xml:space="preserve">MOOBAN SUPMUNKONG </t>
  </si>
  <si>
    <t>seriruk 2 hospital</t>
  </si>
  <si>
    <t>Krabi</t>
  </si>
  <si>
    <t>Hadyai</t>
  </si>
  <si>
    <t>Phuket</t>
  </si>
  <si>
    <t>CentralFestival Hatyai</t>
  </si>
  <si>
    <t>Nakhon Si Thammarat</t>
  </si>
  <si>
    <t>066</t>
  </si>
  <si>
    <t>067</t>
  </si>
  <si>
    <t>068</t>
  </si>
  <si>
    <t>069</t>
  </si>
  <si>
    <t>070</t>
  </si>
  <si>
    <t>071</t>
  </si>
  <si>
    <t>CDS Pattaya</t>
  </si>
  <si>
    <t>RBS Trang</t>
  </si>
  <si>
    <t>RBS Ubonratchathani 2</t>
  </si>
  <si>
    <t>Huahin Market Village</t>
  </si>
  <si>
    <t>RBS Petchaburi</t>
  </si>
  <si>
    <t>RBS Ratchaburi</t>
  </si>
  <si>
    <t>RBS Suphanburi</t>
  </si>
  <si>
    <t>RBS Kanchanaburi</t>
  </si>
  <si>
    <t>RBS Sakhonnakorn</t>
  </si>
  <si>
    <t>RBS CHACHENGSAO</t>
  </si>
  <si>
    <t>RBS Sriracha</t>
  </si>
  <si>
    <t>RBS Chiang Mai</t>
  </si>
  <si>
    <t>RBS Saraburi</t>
  </si>
  <si>
    <t xml:space="preserve">RBS  Roi Et </t>
  </si>
  <si>
    <t>Tesco Hadyai</t>
  </si>
  <si>
    <t>RBS Chanthaburi</t>
  </si>
  <si>
    <t>RBS Robinson Ayuthaya</t>
  </si>
  <si>
    <t>CPN Phitsanulok</t>
  </si>
  <si>
    <t>CPN SAMUI</t>
  </si>
  <si>
    <t xml:space="preserve">Robinson Prachinburi </t>
  </si>
  <si>
    <t>RBS Had Yai</t>
  </si>
  <si>
    <t>RBS Nakornsrithammrat</t>
  </si>
  <si>
    <t>RBS Lampang</t>
  </si>
  <si>
    <t>RBS SURIN</t>
  </si>
  <si>
    <t>Robinson Mukdahan</t>
  </si>
  <si>
    <t>RBS Burirum</t>
  </si>
  <si>
    <t>ASAWANN NONGKHAI</t>
  </si>
  <si>
    <t>Tesco Saraburi</t>
  </si>
  <si>
    <t>RBS Lopburi</t>
  </si>
  <si>
    <t>RBS Kampheangpetch</t>
  </si>
  <si>
    <t>Tops Pichit</t>
  </si>
  <si>
    <t>BigC Nakornsawan</t>
  </si>
  <si>
    <t>Changklan</t>
  </si>
  <si>
    <t>Taweekij Burirum</t>
  </si>
  <si>
    <t>Sermthai Complex</t>
  </si>
  <si>
    <t>Lamthong Bangsaen</t>
  </si>
  <si>
    <t>CDS Kadsuankaew</t>
  </si>
  <si>
    <t xml:space="preserve">Passione Shopping Destin    </t>
  </si>
  <si>
    <t>Tesco Kamtieng</t>
  </si>
  <si>
    <t>Lee Songkhla</t>
  </si>
  <si>
    <t>Tops Phayao</t>
  </si>
  <si>
    <t>Senafest</t>
  </si>
  <si>
    <t>Bigc Sattahip</t>
  </si>
  <si>
    <t>RBS  Amata Chonburi</t>
  </si>
  <si>
    <t>B2S042</t>
  </si>
  <si>
    <t>B2S043</t>
  </si>
  <si>
    <t>B2S044</t>
  </si>
  <si>
    <t>B2S045</t>
  </si>
  <si>
    <t>B2S046</t>
  </si>
  <si>
    <t>B2S047</t>
  </si>
  <si>
    <t>B2S048</t>
  </si>
  <si>
    <t>B2S049</t>
  </si>
  <si>
    <t>B2S050</t>
  </si>
  <si>
    <t>B2S051</t>
  </si>
  <si>
    <t>B2S052</t>
  </si>
  <si>
    <t>B2S053</t>
  </si>
  <si>
    <t>B2S054</t>
  </si>
  <si>
    <t>B2S055</t>
  </si>
  <si>
    <t>B2S056</t>
  </si>
  <si>
    <t>B2S057</t>
  </si>
  <si>
    <t>B2S058</t>
  </si>
  <si>
    <t>B2S059</t>
  </si>
  <si>
    <t>B2S060</t>
  </si>
  <si>
    <t>B2S061</t>
  </si>
  <si>
    <t>B2S062</t>
  </si>
  <si>
    <t>B2S063</t>
  </si>
  <si>
    <t>B2S064</t>
  </si>
  <si>
    <t>B2S065</t>
  </si>
  <si>
    <t>B2S066</t>
  </si>
  <si>
    <t>B2S067</t>
  </si>
  <si>
    <t>B2S068</t>
  </si>
  <si>
    <t>B2S069</t>
  </si>
  <si>
    <t>B2S070</t>
  </si>
  <si>
    <t>B2S071</t>
  </si>
  <si>
    <t>B2S072</t>
  </si>
  <si>
    <t>B2S073</t>
  </si>
  <si>
    <t>B2S074</t>
  </si>
  <si>
    <t>B2S075</t>
  </si>
  <si>
    <t>B2S076</t>
  </si>
  <si>
    <t>B2S077</t>
  </si>
  <si>
    <t>B2S078</t>
  </si>
  <si>
    <t>B2S079</t>
  </si>
  <si>
    <t>B2S080</t>
  </si>
  <si>
    <t>B2S081</t>
  </si>
  <si>
    <t>B2S082</t>
  </si>
  <si>
    <t>B2S083</t>
  </si>
  <si>
    <t>B2S084</t>
  </si>
  <si>
    <t>B2S085</t>
  </si>
  <si>
    <t>B2S086</t>
  </si>
  <si>
    <t>TPD050</t>
  </si>
  <si>
    <t>Krungthep Krita 32</t>
  </si>
  <si>
    <t>10.Hat yai</t>
  </si>
  <si>
    <t>LEG010</t>
  </si>
  <si>
    <t>MBC013</t>
  </si>
  <si>
    <t>MBC014</t>
  </si>
  <si>
    <t>MBC015</t>
  </si>
  <si>
    <t>MBC016</t>
  </si>
  <si>
    <t>MBC017</t>
  </si>
  <si>
    <t>MBC018</t>
  </si>
  <si>
    <t>MBC019</t>
  </si>
  <si>
    <t>MBC020</t>
  </si>
  <si>
    <t>MBC021</t>
  </si>
  <si>
    <t>MBC022</t>
  </si>
  <si>
    <t>MBC023</t>
  </si>
  <si>
    <t>MBC024</t>
  </si>
  <si>
    <t>MBC025</t>
  </si>
  <si>
    <t>MBC026</t>
  </si>
  <si>
    <t>MBC027</t>
  </si>
  <si>
    <t>MBC028</t>
  </si>
  <si>
    <t>MBC029</t>
  </si>
  <si>
    <t>MBC030</t>
  </si>
  <si>
    <t>MBC031</t>
  </si>
  <si>
    <t>MBC032</t>
  </si>
  <si>
    <t>MBC033</t>
  </si>
  <si>
    <t>MBC034</t>
  </si>
  <si>
    <t>MBC035</t>
  </si>
  <si>
    <t>MBC036</t>
  </si>
  <si>
    <t>MBC037</t>
  </si>
  <si>
    <t>MBC Auarethorn Bangkhen</t>
  </si>
  <si>
    <t>MBC Auarethorn Ramintra</t>
  </si>
  <si>
    <t>MBC Auarethorn Wat Goo</t>
  </si>
  <si>
    <t>MBC Bangkradee</t>
  </si>
  <si>
    <t>MBC BCP Charoenkrung</t>
  </si>
  <si>
    <t>MBC BCP Pattanakarn</t>
  </si>
  <si>
    <t>MBC BCP Rama 3(3)</t>
  </si>
  <si>
    <t>MBC BCP Sukhapiban 1(2)</t>
  </si>
  <si>
    <t>MBC Chalamnimit</t>
  </si>
  <si>
    <t>MBC Chalermphakiat</t>
  </si>
  <si>
    <t>MBC Chinnaket</t>
  </si>
  <si>
    <t>MBC Chokchai4 Soi31</t>
  </si>
  <si>
    <t>MBC Keha Ramintra</t>
  </si>
  <si>
    <t>MBC Keha Samutprakarn</t>
  </si>
  <si>
    <t>MBC Keha Thani 4</t>
  </si>
  <si>
    <t>MBC Ladprao 80</t>
  </si>
  <si>
    <t>MBC Ladprao107</t>
  </si>
  <si>
    <t>MBC Laemfapa</t>
  </si>
  <si>
    <t>MBC Lasalle 24</t>
  </si>
  <si>
    <t>MBC Luangphaeng 1</t>
  </si>
  <si>
    <t>MBC Luangphaeng 5</t>
  </si>
  <si>
    <t>MBC Moo Ban Sahakorn</t>
  </si>
  <si>
    <t>MBC Mooban Nukkeela</t>
  </si>
  <si>
    <t>MBC Mooban Prapin5</t>
  </si>
  <si>
    <t>MBC Moobanprueksachart</t>
  </si>
  <si>
    <t>MBC Nikom bangplee</t>
  </si>
  <si>
    <t>MBC On Nut 17</t>
  </si>
  <si>
    <t>MBC Paolo Hospital</t>
  </si>
  <si>
    <t>MBC Pattanakarn 20</t>
  </si>
  <si>
    <t>MBC Petchsiam 3</t>
  </si>
  <si>
    <t>MBC Petkasem 81</t>
  </si>
  <si>
    <t>MBC Phaholyothin 54</t>
  </si>
  <si>
    <t>MBC Phaholyothin52</t>
  </si>
  <si>
    <t>MBC Pracha U Thit 90</t>
  </si>
  <si>
    <t>MBC Prapin 3</t>
  </si>
  <si>
    <t>MBC Safari World</t>
  </si>
  <si>
    <t>MBC Serithai 41</t>
  </si>
  <si>
    <t>MBC Soi Bearing 34</t>
  </si>
  <si>
    <t>MBC Soi Ekkachai 99/1</t>
  </si>
  <si>
    <t>MBC Soi Puengmee 17</t>
  </si>
  <si>
    <t>MBC Soi Srisamith</t>
  </si>
  <si>
    <t>MBC Suayaiutis</t>
  </si>
  <si>
    <t>MBC Sukaphibal 2</t>
  </si>
  <si>
    <t>MBC Sukontasawat</t>
  </si>
  <si>
    <t>MBC Talad Airport Plaza</t>
  </si>
  <si>
    <t>MBC Talad Krungthon</t>
  </si>
  <si>
    <t>MBC Talad Petch Aree</t>
  </si>
  <si>
    <t>MBC Tarad Numthai</t>
  </si>
  <si>
    <t>MBC Tarad Orngearn</t>
  </si>
  <si>
    <t>MBC Tha-it</t>
  </si>
  <si>
    <t>MBC Thanon Samrej Pattana</t>
  </si>
  <si>
    <t>MBC Thippimarn</t>
  </si>
  <si>
    <t>MBC Uar Arthorn Ladkabang 2</t>
  </si>
  <si>
    <t>MBC Udomsook</t>
  </si>
  <si>
    <t>MBC Wanghiin</t>
  </si>
  <si>
    <t>MBC Wat Nam Daeng</t>
  </si>
  <si>
    <t>MBC Watcharapol</t>
  </si>
  <si>
    <t>MBC038</t>
  </si>
  <si>
    <t>MBC039</t>
  </si>
  <si>
    <t>MBC040</t>
  </si>
  <si>
    <t>MBC041</t>
  </si>
  <si>
    <t>MBC042</t>
  </si>
  <si>
    <t>MBC043</t>
  </si>
  <si>
    <t>MBC044</t>
  </si>
  <si>
    <t>MBC045</t>
  </si>
  <si>
    <t>MBC046</t>
  </si>
  <si>
    <t>MBC047</t>
  </si>
  <si>
    <t>MBC048</t>
  </si>
  <si>
    <t>MBC049</t>
  </si>
  <si>
    <t>MBC050</t>
  </si>
  <si>
    <t>MBC051</t>
  </si>
  <si>
    <t>MBC052</t>
  </si>
  <si>
    <t>MBC053</t>
  </si>
  <si>
    <t>MBC054</t>
  </si>
  <si>
    <t>MBC055</t>
  </si>
  <si>
    <t>MBC056</t>
  </si>
  <si>
    <t>MBC057</t>
  </si>
  <si>
    <t>MBC058</t>
  </si>
  <si>
    <t>MBC059</t>
  </si>
  <si>
    <t>MBC060</t>
  </si>
  <si>
    <t>MBC061</t>
  </si>
  <si>
    <t>MBC062</t>
  </si>
  <si>
    <t>MBC063</t>
  </si>
  <si>
    <t>MBC064</t>
  </si>
  <si>
    <t>MBC065</t>
  </si>
  <si>
    <t>MBC066</t>
  </si>
  <si>
    <t>MBC067</t>
  </si>
  <si>
    <t>MBC068</t>
  </si>
  <si>
    <t>MBC069</t>
  </si>
  <si>
    <t>JIF001</t>
  </si>
  <si>
    <t>JIF002</t>
  </si>
  <si>
    <t>JIF003</t>
  </si>
  <si>
    <t>JIF004</t>
  </si>
  <si>
    <t>JIF005</t>
  </si>
  <si>
    <t>JIF006</t>
  </si>
  <si>
    <t>JIF007</t>
  </si>
  <si>
    <t>JIF008</t>
  </si>
  <si>
    <t>JIF009</t>
  </si>
  <si>
    <t>JIF010</t>
  </si>
  <si>
    <t>JIF011</t>
  </si>
  <si>
    <t>JIF012</t>
  </si>
  <si>
    <t>JIF013</t>
  </si>
  <si>
    <t>JIF014</t>
  </si>
  <si>
    <t>JIF015</t>
  </si>
  <si>
    <t>Bangkok - Zeer OB</t>
  </si>
  <si>
    <t>Bangkok - Rama II (KM 5 Bangmod)</t>
  </si>
  <si>
    <t xml:space="preserve">Bangkok - Ring Road Bangkae 2 (The Mall) </t>
  </si>
  <si>
    <t>Khon Kaen - Mitraphab</t>
  </si>
  <si>
    <t>Khon Kaen - Maliwan 1</t>
  </si>
  <si>
    <t>Khon Kaen - Srichan</t>
  </si>
  <si>
    <t>Khon Kaen - Prachasamosorn</t>
  </si>
  <si>
    <t>Khon Kaen - Maliwan 2</t>
  </si>
  <si>
    <t>Samut Prakarn - Bangna Trad (KM. 27)</t>
  </si>
  <si>
    <t>Samut Prakarn - Srinakarin 2</t>
  </si>
  <si>
    <t>Jiffy Bangkok GMM Grammy</t>
  </si>
  <si>
    <t xml:space="preserve">Chiang Mai - Highway </t>
  </si>
  <si>
    <t>Chiang Mai - Thammasart</t>
  </si>
  <si>
    <t>Chiang Mai - Airport 2</t>
  </si>
  <si>
    <t>Jiffy Enco C</t>
  </si>
  <si>
    <t>BET004</t>
  </si>
  <si>
    <t>Betrend The Mall  Bangkae</t>
  </si>
  <si>
    <t>Inthanin Vibhavadi Rangsit</t>
  </si>
  <si>
    <t>004</t>
  </si>
  <si>
    <t>Inthanin Pinklao - Nakhon Chaisri 4</t>
  </si>
  <si>
    <t>Inthanin Ratchaphruek</t>
  </si>
  <si>
    <t>Inthanin Srinakarin Samitivej</t>
  </si>
  <si>
    <t>Inthanin Striwithya 2</t>
  </si>
  <si>
    <t>Inthanin Udom Suk 45</t>
  </si>
  <si>
    <t>SPA001</t>
  </si>
  <si>
    <t>Spar AOT</t>
  </si>
  <si>
    <t>SPA002</t>
  </si>
  <si>
    <t>Spar Srinakarin</t>
  </si>
  <si>
    <t>SPA003</t>
  </si>
  <si>
    <t xml:space="preserve">Spar M Tower </t>
  </si>
  <si>
    <t>SPA006</t>
  </si>
  <si>
    <t>Spar Ramindra 71</t>
  </si>
  <si>
    <t>SPA010</t>
  </si>
  <si>
    <t>Spar Ratchaphruek 2</t>
  </si>
  <si>
    <t>SPA013</t>
  </si>
  <si>
    <t>Spar Ramkhamhaeng 164</t>
  </si>
  <si>
    <t>Thonglor 13</t>
  </si>
  <si>
    <t>JIF</t>
  </si>
  <si>
    <t>INT</t>
  </si>
  <si>
    <t>BET</t>
  </si>
  <si>
    <t>SPA</t>
  </si>
  <si>
    <t>PSP7616</t>
  </si>
  <si>
    <t>PSP7617</t>
  </si>
  <si>
    <t>PSP7618</t>
  </si>
  <si>
    <t>PSP7619</t>
  </si>
  <si>
    <t>PSP7620</t>
  </si>
  <si>
    <t>PSP7621</t>
  </si>
  <si>
    <t>PSP7622</t>
  </si>
  <si>
    <t>PSP7623</t>
  </si>
  <si>
    <t>PSP7624</t>
  </si>
  <si>
    <t>PSP7625</t>
  </si>
  <si>
    <t>PSP7626</t>
  </si>
  <si>
    <t>PSP7627</t>
  </si>
  <si>
    <t>PSP7628</t>
  </si>
  <si>
    <t>PSP7629</t>
  </si>
  <si>
    <t>PSP7630</t>
  </si>
  <si>
    <t>PSP7631</t>
  </si>
  <si>
    <t>PSP7632</t>
  </si>
  <si>
    <t>PSP7633</t>
  </si>
  <si>
    <t>PSP7634</t>
  </si>
  <si>
    <t>PSP7635</t>
  </si>
  <si>
    <t>PSP7636</t>
  </si>
  <si>
    <t>PSP7637</t>
  </si>
  <si>
    <t>PSP7638</t>
  </si>
  <si>
    <t>PSP7639</t>
  </si>
  <si>
    <t>PSP7640</t>
  </si>
  <si>
    <t>PSP7641</t>
  </si>
  <si>
    <t>PSP7642</t>
  </si>
  <si>
    <t>PSP7643</t>
  </si>
  <si>
    <t>PSP7644</t>
  </si>
  <si>
    <t>PSP7645</t>
  </si>
  <si>
    <t>PSP7646</t>
  </si>
  <si>
    <t>PSP7647</t>
  </si>
  <si>
    <t>PSP7648</t>
  </si>
  <si>
    <t>PSP7649</t>
  </si>
  <si>
    <t>PSP7650</t>
  </si>
  <si>
    <t>PSP7651</t>
  </si>
  <si>
    <t>PSP7652</t>
  </si>
  <si>
    <t>PSP7653</t>
  </si>
  <si>
    <t>PSP7654</t>
  </si>
  <si>
    <t>PSP7655</t>
  </si>
  <si>
    <t>PSP7656</t>
  </si>
  <si>
    <t>PSP7657</t>
  </si>
  <si>
    <t>PSP7658</t>
  </si>
  <si>
    <t>PSP7659</t>
  </si>
  <si>
    <t>PSP7660</t>
  </si>
  <si>
    <t>PSP7661</t>
  </si>
  <si>
    <t>PSP7662</t>
  </si>
  <si>
    <t>PSP7663</t>
  </si>
  <si>
    <t>PSP7664</t>
  </si>
  <si>
    <t>PSP7665</t>
  </si>
  <si>
    <t>PSP7666</t>
  </si>
  <si>
    <t>PSP7667</t>
  </si>
  <si>
    <t>PSP7668</t>
  </si>
  <si>
    <t>PSP7669</t>
  </si>
  <si>
    <t>PSP7670</t>
  </si>
  <si>
    <t>PSP7671</t>
  </si>
  <si>
    <t>PSP7672</t>
  </si>
  <si>
    <t>PSP7673</t>
  </si>
  <si>
    <t>PSP7674</t>
  </si>
  <si>
    <t>PSP7675</t>
  </si>
  <si>
    <t>PSP7676</t>
  </si>
  <si>
    <t>PSP7677</t>
  </si>
  <si>
    <t>PSP7678</t>
  </si>
  <si>
    <t>PSP7679</t>
  </si>
  <si>
    <t>PSP7680</t>
  </si>
  <si>
    <t>PSP7681</t>
  </si>
  <si>
    <t>PSP7682</t>
  </si>
  <si>
    <t>PSP7683</t>
  </si>
  <si>
    <t>PSP7684</t>
  </si>
  <si>
    <t>PSP7685</t>
  </si>
  <si>
    <t>PSP7686</t>
  </si>
  <si>
    <t>PSP7687</t>
  </si>
  <si>
    <t>PSP7688</t>
  </si>
  <si>
    <t>PSP7689</t>
  </si>
  <si>
    <t>PSP7690</t>
  </si>
  <si>
    <t>PSP7691</t>
  </si>
  <si>
    <t>PSP7692</t>
  </si>
  <si>
    <t>PSP7693</t>
  </si>
  <si>
    <t>PSP7694</t>
  </si>
  <si>
    <t>PSP7695</t>
  </si>
  <si>
    <t>PSP7696</t>
  </si>
  <si>
    <t>PSP7697</t>
  </si>
  <si>
    <t>PSP7698</t>
  </si>
  <si>
    <t>PSP7699</t>
  </si>
  <si>
    <t>PSP7700</t>
  </si>
  <si>
    <t>PSP7701</t>
  </si>
  <si>
    <t>PSP7702</t>
  </si>
  <si>
    <t>PSP7703</t>
  </si>
  <si>
    <t>PSP7704</t>
  </si>
  <si>
    <t>PSP7705</t>
  </si>
  <si>
    <t>PSP7706</t>
  </si>
  <si>
    <t>PSP7707</t>
  </si>
  <si>
    <t>PSP7708</t>
  </si>
  <si>
    <t>PSP7709</t>
  </si>
  <si>
    <t>PSP7710</t>
  </si>
  <si>
    <t>PSP7711</t>
  </si>
  <si>
    <t>PSP7712</t>
  </si>
  <si>
    <t>PSP7713</t>
  </si>
  <si>
    <t>PSP7714</t>
  </si>
  <si>
    <t>PSP7715</t>
  </si>
  <si>
    <t>PSP7716</t>
  </si>
  <si>
    <t>PSP7717</t>
  </si>
  <si>
    <t>PSP7718</t>
  </si>
  <si>
    <t>PSP7719</t>
  </si>
  <si>
    <t>PSP7720</t>
  </si>
  <si>
    <t>PSP7721</t>
  </si>
  <si>
    <t>PSP7722</t>
  </si>
  <si>
    <t>PSP7723</t>
  </si>
  <si>
    <t>PSP7724</t>
  </si>
  <si>
    <t>PSP7725</t>
  </si>
  <si>
    <t>PSP7726</t>
  </si>
  <si>
    <t>PSP7727</t>
  </si>
  <si>
    <t>PSP7728</t>
  </si>
  <si>
    <t>PSP7729</t>
  </si>
  <si>
    <t>PSP7730</t>
  </si>
  <si>
    <t>PSP7731</t>
  </si>
  <si>
    <t>PSP7732</t>
  </si>
  <si>
    <t>PSP7733</t>
  </si>
  <si>
    <t>PSP7734</t>
  </si>
  <si>
    <t>PSP7735</t>
  </si>
  <si>
    <t>PSP7736</t>
  </si>
  <si>
    <t>PSP7738</t>
  </si>
  <si>
    <t>PSP7739</t>
  </si>
  <si>
    <t>PSP7740</t>
  </si>
  <si>
    <t>PSP7741</t>
  </si>
  <si>
    <t>PSP7742</t>
  </si>
  <si>
    <t>PSP7743</t>
  </si>
  <si>
    <t>สยามการไฟฟ้า</t>
  </si>
  <si>
    <t>ยาฟาร์คลินิก</t>
  </si>
  <si>
    <t>ไท ไท ช็อป</t>
  </si>
  <si>
    <t>แอล พี ก๊อปปี้</t>
  </si>
  <si>
    <t>กาแฟบ้านไข่</t>
  </si>
  <si>
    <t>สเต็กบ็อกซ</t>
  </si>
  <si>
    <t>คิว ปริ้นติ้ง แอนด์ บิสซิเนส</t>
  </si>
  <si>
    <t>มีนัดคาเฟ่</t>
  </si>
  <si>
    <t>คิว ปริ้้นท์ติ้ง</t>
  </si>
  <si>
    <t>มยุรีไซเคิล</t>
  </si>
  <si>
    <t>อาร์ทออนไลน์</t>
  </si>
  <si>
    <t>ร้านกาแฟยกนิ้ว</t>
  </si>
  <si>
    <t>ชาจันทร์หอม</t>
  </si>
  <si>
    <t>คลังยาเจริญดี</t>
  </si>
  <si>
    <t>สมัยเจริญเภสัช</t>
  </si>
  <si>
    <t>คิคุไบท์</t>
  </si>
  <si>
    <t>เกตธนโชต</t>
  </si>
  <si>
    <t>กิจเจริญแมนชั่น</t>
  </si>
  <si>
    <t>บริษัท สหศรีบูรพาผ้าใบ จำกัด</t>
  </si>
  <si>
    <t>อัมมี่โฟน</t>
  </si>
  <si>
    <t>สามหนุ่ม</t>
  </si>
  <si>
    <t>อันล็อค คาเฟ่</t>
  </si>
  <si>
    <t>ดับเบิ๊ล บี สปอร์ต</t>
  </si>
  <si>
    <t>เจี๊ยบประกันภัย</t>
  </si>
  <si>
    <t>โรงพิมพ์เอกชัย 105</t>
  </si>
  <si>
    <t>ชาพะยอม สาขาพระราม 2</t>
  </si>
  <si>
    <t>ตะกร้าแดง</t>
  </si>
  <si>
    <t>Worldwide ซามูไรสกาย</t>
  </si>
  <si>
    <t>ปราณีภัณฑ์ เครื่องเขียน 1</t>
  </si>
  <si>
    <t>เอส คิว ออดิท</t>
  </si>
  <si>
    <t>ปราณีภัณฑ์ เครื่องเขียน 2</t>
  </si>
  <si>
    <t>แม่ผึ้ง</t>
  </si>
  <si>
    <t>ศศิกาญจน์ ฟาร์มาซี</t>
  </si>
  <si>
    <t>ศูนย์ถ่ายเอกสาร ราม53</t>
  </si>
  <si>
    <t>ร้านครัวเรือน</t>
  </si>
  <si>
    <t>เจ้าหญิง 4</t>
  </si>
  <si>
    <t>โรงพิมพ์หน้าลลิล</t>
  </si>
  <si>
    <t>แฮร์ดู ชาลอน</t>
  </si>
  <si>
    <t>พี.พี.โมบาย</t>
  </si>
  <si>
    <t>โพสท์หกสิบสี่</t>
  </si>
  <si>
    <t>เชษฐ์สิริการค้า</t>
  </si>
  <si>
    <t>ร้านฝนประกันภัย</t>
  </si>
  <si>
    <t>Thalang</t>
  </si>
  <si>
    <t>CPS HADYAI</t>
  </si>
  <si>
    <t xml:space="preserve">MBC  Keha Ramkhumhaeng </t>
  </si>
  <si>
    <t xml:space="preserve">MBC  Kukhwang 6 </t>
  </si>
  <si>
    <t xml:space="preserve">MBC Auarethorn Klong 1 </t>
  </si>
  <si>
    <t>MBC Auarethorn Suvarnabhumi</t>
  </si>
  <si>
    <t>MBC Aur R-Thorn Bangchalong</t>
  </si>
  <si>
    <t xml:space="preserve">MBC Ban Fha Rangsit Klong4 </t>
  </si>
  <si>
    <t>MBC Bang Bo</t>
  </si>
  <si>
    <t xml:space="preserve">MBC BCP Bangbuatong-Bangpoon </t>
  </si>
  <si>
    <t>MBC BCP Bangna Km.13</t>
  </si>
  <si>
    <t>MBC BCP Borom KorMor 15</t>
  </si>
  <si>
    <t xml:space="preserve">MBC BCP Borommaratchachonnani Km.9  </t>
  </si>
  <si>
    <t xml:space="preserve">MBC BCP Borommaratchachonnani Km.9 (OB) </t>
  </si>
  <si>
    <t>MBC BCP Chalermphrakiat 7</t>
  </si>
  <si>
    <t xml:space="preserve">MBC BCP Chuan Chuen </t>
  </si>
  <si>
    <t>MBC BCP Issaraphap</t>
  </si>
  <si>
    <t>MBC BCP Kanlapaphruek</t>
  </si>
  <si>
    <t>MBC BCP Keha Bangplee</t>
  </si>
  <si>
    <t>MBC BCP Kingkaew</t>
  </si>
  <si>
    <t>MBC BCP Krungthep Kreetha</t>
  </si>
  <si>
    <t>MBC BCP Lamlukka Klong 7</t>
  </si>
  <si>
    <t>MBC BCP Lumlukka</t>
  </si>
  <si>
    <t xml:space="preserve">MBC BCP Nimit Mai 1 </t>
  </si>
  <si>
    <t>MBC BCP Petch PhraRam</t>
  </si>
  <si>
    <t xml:space="preserve">MBC BCP Phaholyothin KM.38 </t>
  </si>
  <si>
    <t>MBC BCP Phetkasem 92</t>
  </si>
  <si>
    <t>MBC BCP Phiboonsongkram</t>
  </si>
  <si>
    <t>MBC BCP Pradit Manutham (2)</t>
  </si>
  <si>
    <t xml:space="preserve">MBC BCP Praeksa 11 </t>
  </si>
  <si>
    <t>MBC BCP Rama 2 Km.11</t>
  </si>
  <si>
    <t>MBC BCP Rama 2 Soi 28</t>
  </si>
  <si>
    <t xml:space="preserve">MBC BCP Rangsit Klong 8 </t>
  </si>
  <si>
    <t xml:space="preserve">MBC BCP Ratanathibet </t>
  </si>
  <si>
    <t xml:space="preserve">MBC BCP Ratchphruek  </t>
  </si>
  <si>
    <t xml:space="preserve">MBC BCP San Phawut  </t>
  </si>
  <si>
    <t>MBC BCP Satriwitaya 2</t>
  </si>
  <si>
    <t>MBC BCP Soi Mahatthai</t>
  </si>
  <si>
    <t>MBC BCP Srinakarin - Samitivej</t>
  </si>
  <si>
    <t>MBC BCP Sukhapiban 3</t>
  </si>
  <si>
    <t>MBC BCP Sukhumvit 99</t>
  </si>
  <si>
    <t xml:space="preserve">MBC BCP Suksawat 39 </t>
  </si>
  <si>
    <t xml:space="preserve">MBC BCP Suksawat 42 </t>
  </si>
  <si>
    <t xml:space="preserve">MBC BCP Suwintawong </t>
  </si>
  <si>
    <t xml:space="preserve">MBC BCP Tessaban Bangpu77 </t>
  </si>
  <si>
    <t>MBC BCP Theparak Km.7 (OB)</t>
  </si>
  <si>
    <t>MBC BCP Theparak Km.9</t>
  </si>
  <si>
    <t>MBC BCP Udomsuk 45</t>
  </si>
  <si>
    <t xml:space="preserve">MBC Boon Siri </t>
  </si>
  <si>
    <t>MBC Buathong Thani</t>
  </si>
  <si>
    <t>MBC Chalermprakiat 65</t>
  </si>
  <si>
    <t>MBC Chalong Krung 53</t>
  </si>
  <si>
    <t>MBC CTX Klong Luang</t>
  </si>
  <si>
    <t>MBC CTX Ramintra 40</t>
  </si>
  <si>
    <t xml:space="preserve">MBC Ekkachai 46 </t>
  </si>
  <si>
    <t>MBC Hathairat 25</t>
  </si>
  <si>
    <t>MBC Intravat</t>
  </si>
  <si>
    <t xml:space="preserve">MBC Kaha Mabtaphud </t>
  </si>
  <si>
    <t>MBC Keha Klong Chan</t>
  </si>
  <si>
    <t>MBC Khong Luang Soi 19</t>
  </si>
  <si>
    <t xml:space="preserve">MBC Ladprao 64 </t>
  </si>
  <si>
    <t>MBC Meeting Mall Charansanitwong</t>
  </si>
  <si>
    <t>MBC Moo Ban Bua Thong</t>
  </si>
  <si>
    <t>MBC Moo Ban Pomtisan4</t>
  </si>
  <si>
    <t>MBC Mooban Hansa</t>
  </si>
  <si>
    <t>MBC Mooban Sinthawee Rama 2 Soi 43</t>
  </si>
  <si>
    <t>MBC Mooban Sripetch</t>
  </si>
  <si>
    <t>MBC Mu Ban Phattaraniwet</t>
  </si>
  <si>
    <t xml:space="preserve">MBC MuBaan Sue Trong </t>
  </si>
  <si>
    <t>MBC Muban DK</t>
  </si>
  <si>
    <t>MBC Muban Poomjai Niwet</t>
  </si>
  <si>
    <t>MBC Muban Wisetsuk Nakorn</t>
  </si>
  <si>
    <t>MBC Nikom Ladkrabang</t>
  </si>
  <si>
    <t xml:space="preserve">MBC Nikom Navanakorn </t>
  </si>
  <si>
    <t xml:space="preserve">MBC Paknam Rayong   </t>
  </si>
  <si>
    <t xml:space="preserve">MBC Pantip Bangkapi </t>
  </si>
  <si>
    <t xml:space="preserve">MBC Phetchakasem 77 </t>
  </si>
  <si>
    <t>MBC Phrapradaeng</t>
  </si>
  <si>
    <t xml:space="preserve">MBC Phuttabucha Soi  36 </t>
  </si>
  <si>
    <t>MBC Rajdamri</t>
  </si>
  <si>
    <t>MBC Ramkhumheang 53</t>
  </si>
  <si>
    <t xml:space="preserve">MBC Rangsit Klong 6 </t>
  </si>
  <si>
    <t xml:space="preserve">MBC RangsitKlong 2 </t>
  </si>
  <si>
    <t xml:space="preserve">MBC Rattanakosin 200 </t>
  </si>
  <si>
    <t>MBC Soi Jaturamit</t>
  </si>
  <si>
    <t>MBC Soi Mahachai</t>
  </si>
  <si>
    <t>MBC Soi Nhongyai (Mung Mee City)</t>
  </si>
  <si>
    <t xml:space="preserve">MBC Soi Phokaew </t>
  </si>
  <si>
    <t>MBC Soi Udomdej</t>
  </si>
  <si>
    <t xml:space="preserve">MBC Soipearnon </t>
  </si>
  <si>
    <t>MBC Sor nor Kokkram</t>
  </si>
  <si>
    <t xml:space="preserve">MBC Talad Chatchaval Klong 7 </t>
  </si>
  <si>
    <t xml:space="preserve">MBC Talad Lad Lum Kaew </t>
  </si>
  <si>
    <t xml:space="preserve">MBC Talad Ladprao Sapan2 </t>
  </si>
  <si>
    <t>MBC Talad Lan Sai</t>
  </si>
  <si>
    <t xml:space="preserve">MBC Talad Minburi </t>
  </si>
  <si>
    <t xml:space="preserve">MBC Talad Phimon Rat </t>
  </si>
  <si>
    <t xml:space="preserve">MBC Talad Sriyan </t>
  </si>
  <si>
    <t xml:space="preserve">MBC Talad Suchart </t>
  </si>
  <si>
    <t>MBC Talad Taopun2</t>
  </si>
  <si>
    <t>MBC Talad Tumru</t>
  </si>
  <si>
    <t>MBC Tanon Tai Baan</t>
  </si>
  <si>
    <t>MBC TCC-Plab Pla Chai Building</t>
  </si>
  <si>
    <t>MBC TCC-Tawanna 1 </t>
  </si>
  <si>
    <t>MBC TCC-Tawanna 2</t>
  </si>
  <si>
    <t>MBC Thai Thanee Soi 39</t>
  </si>
  <si>
    <t>MBC Thanon Rama Intra 39</t>
  </si>
  <si>
    <t>MBC Thian Thale 20</t>
  </si>
  <si>
    <t xml:space="preserve">MBC Tiantalay 28 </t>
  </si>
  <si>
    <t>MBC Ur_Arthorn Khachonwit</t>
  </si>
  <si>
    <t>MBC Ur_Arthorn Minburi</t>
  </si>
  <si>
    <t>MBC UrArthon Bangkhunthian</t>
  </si>
  <si>
    <t>MBC Wat Kamphaeng</t>
  </si>
  <si>
    <t>MBC Wat Na Wong</t>
  </si>
  <si>
    <t>MBC Wat Sai Ma</t>
  </si>
  <si>
    <t>MBC Wat Suansom</t>
  </si>
  <si>
    <t>MBC BCP Borommaratchachonnani Km.2</t>
  </si>
  <si>
    <t xml:space="preserve">MBC Tarad Bangkhan </t>
  </si>
  <si>
    <t>MBC Talad Samyaek Chedi</t>
  </si>
  <si>
    <t>MBC Nimit Mai</t>
  </si>
  <si>
    <t>MBC070</t>
  </si>
  <si>
    <t>MBC071</t>
  </si>
  <si>
    <t>MBC072</t>
  </si>
  <si>
    <t>MBC073</t>
  </si>
  <si>
    <t>MBC074</t>
  </si>
  <si>
    <t>MBC075</t>
  </si>
  <si>
    <t>MBC076</t>
  </si>
  <si>
    <t>MBC077</t>
  </si>
  <si>
    <t>MBC078</t>
  </si>
  <si>
    <t>MBC079</t>
  </si>
  <si>
    <t>MBC080</t>
  </si>
  <si>
    <t>MBC081</t>
  </si>
  <si>
    <t>MBC082</t>
  </si>
  <si>
    <t>MBC083</t>
  </si>
  <si>
    <t>MBC084</t>
  </si>
  <si>
    <t>MBC085</t>
  </si>
  <si>
    <t>MBC086</t>
  </si>
  <si>
    <t>MBC087</t>
  </si>
  <si>
    <t>MBC088</t>
  </si>
  <si>
    <t>MBC089</t>
  </si>
  <si>
    <t>MBC090</t>
  </si>
  <si>
    <t>MBC091</t>
  </si>
  <si>
    <t>MBC092</t>
  </si>
  <si>
    <t>MBC093</t>
  </si>
  <si>
    <t>MBC094</t>
  </si>
  <si>
    <t>MBC095</t>
  </si>
  <si>
    <t>MBC096</t>
  </si>
  <si>
    <t>MBC097</t>
  </si>
  <si>
    <t>MBC098</t>
  </si>
  <si>
    <t>MBC099</t>
  </si>
  <si>
    <t>MBC100</t>
  </si>
  <si>
    <t>MBC101</t>
  </si>
  <si>
    <t>MBC102</t>
  </si>
  <si>
    <t>MBC103</t>
  </si>
  <si>
    <t>MBC104</t>
  </si>
  <si>
    <t>MBC105</t>
  </si>
  <si>
    <t>MBC106</t>
  </si>
  <si>
    <t>MBC107</t>
  </si>
  <si>
    <t>MBC108</t>
  </si>
  <si>
    <t>MBC109</t>
  </si>
  <si>
    <t>MBC110</t>
  </si>
  <si>
    <t>MBC111</t>
  </si>
  <si>
    <t>MBC112</t>
  </si>
  <si>
    <t>MBC113</t>
  </si>
  <si>
    <t>MBC114</t>
  </si>
  <si>
    <t>MBC115</t>
  </si>
  <si>
    <t>MBC116</t>
  </si>
  <si>
    <t>MBC117</t>
  </si>
  <si>
    <t>MBC118</t>
  </si>
  <si>
    <t>MBC119</t>
  </si>
  <si>
    <t>MBC120</t>
  </si>
  <si>
    <t>MBC121</t>
  </si>
  <si>
    <t>MBC122</t>
  </si>
  <si>
    <t>MBC123</t>
  </si>
  <si>
    <t>MBC124</t>
  </si>
  <si>
    <t>MBC125</t>
  </si>
  <si>
    <t>MBC126</t>
  </si>
  <si>
    <t>MBC127</t>
  </si>
  <si>
    <t>MBC128</t>
  </si>
  <si>
    <t>MBC129</t>
  </si>
  <si>
    <t>MBC130</t>
  </si>
  <si>
    <t>MBC131</t>
  </si>
  <si>
    <t>MBC132</t>
  </si>
  <si>
    <t>MBC133</t>
  </si>
  <si>
    <t>MBC134</t>
  </si>
  <si>
    <t>MBC135</t>
  </si>
  <si>
    <t>MBC136</t>
  </si>
  <si>
    <t>MBC137</t>
  </si>
  <si>
    <t>MBC138</t>
  </si>
  <si>
    <t>MBC139</t>
  </si>
  <si>
    <t>MBC140</t>
  </si>
  <si>
    <t>MBC141</t>
  </si>
  <si>
    <t>MBC142</t>
  </si>
  <si>
    <t>MBC143</t>
  </si>
  <si>
    <t>MBC144</t>
  </si>
  <si>
    <t>MBC145</t>
  </si>
  <si>
    <t>MBC146</t>
  </si>
  <si>
    <t>MBC147</t>
  </si>
  <si>
    <t>MBC148</t>
  </si>
  <si>
    <t>MBC149</t>
  </si>
  <si>
    <t>MBC150</t>
  </si>
  <si>
    <t>MBC151</t>
  </si>
  <si>
    <t>MBC152</t>
  </si>
  <si>
    <t>MBC153</t>
  </si>
  <si>
    <t>MBC154</t>
  </si>
  <si>
    <t>MBC155</t>
  </si>
  <si>
    <t>MBC156</t>
  </si>
  <si>
    <t>MBC157</t>
  </si>
  <si>
    <t>MBC158</t>
  </si>
  <si>
    <t>MBC159</t>
  </si>
  <si>
    <t>MBC160</t>
  </si>
  <si>
    <t>MBC161</t>
  </si>
  <si>
    <t>MBC162</t>
  </si>
  <si>
    <t>MBC163</t>
  </si>
  <si>
    <t>MBC164</t>
  </si>
  <si>
    <t>MBC165</t>
  </si>
  <si>
    <t>MBC166</t>
  </si>
  <si>
    <t>MBC167</t>
  </si>
  <si>
    <t>MBC168</t>
  </si>
  <si>
    <t>MBC169</t>
  </si>
  <si>
    <t>MBC170</t>
  </si>
  <si>
    <t>MBC171</t>
  </si>
  <si>
    <t>MBC172</t>
  </si>
  <si>
    <t>MBC173</t>
  </si>
  <si>
    <t>MBC174</t>
  </si>
  <si>
    <t>MBC175</t>
  </si>
  <si>
    <t>MBC176</t>
  </si>
  <si>
    <t>MBC177</t>
  </si>
  <si>
    <t>MBC178</t>
  </si>
  <si>
    <t>MBC179</t>
  </si>
  <si>
    <t>MBC180</t>
  </si>
  <si>
    <t>MBC181</t>
  </si>
  <si>
    <t>MBC182</t>
  </si>
  <si>
    <t>MBC183</t>
  </si>
  <si>
    <t>MBC184</t>
  </si>
  <si>
    <t>MBC185</t>
  </si>
  <si>
    <t>MBC186</t>
  </si>
  <si>
    <t>MBC187</t>
  </si>
  <si>
    <t>Lat Phrao Wang Hin 48</t>
  </si>
  <si>
    <t>PSP7744</t>
  </si>
  <si>
    <t>PSP7745</t>
  </si>
  <si>
    <t>PSP7746</t>
  </si>
  <si>
    <t>PSP7747</t>
  </si>
  <si>
    <t>PSP7748</t>
  </si>
  <si>
    <t>PSP7749</t>
  </si>
  <si>
    <t>PSP7750</t>
  </si>
  <si>
    <t>PSP7751</t>
  </si>
  <si>
    <t>PSP7752</t>
  </si>
  <si>
    <t>PSP7753</t>
  </si>
  <si>
    <t>PSP7754</t>
  </si>
  <si>
    <t>PSP7755</t>
  </si>
  <si>
    <t>PSP7756</t>
  </si>
  <si>
    <t>PSP7757</t>
  </si>
  <si>
    <t>PSP7758</t>
  </si>
  <si>
    <t>PSP7759</t>
  </si>
  <si>
    <t>PSP7760</t>
  </si>
  <si>
    <t>PSP7761</t>
  </si>
  <si>
    <t>PSP7762</t>
  </si>
  <si>
    <t>PSP7763</t>
  </si>
  <si>
    <t>PSP7764</t>
  </si>
  <si>
    <t>PSP7765</t>
  </si>
  <si>
    <t>PSP7766</t>
  </si>
  <si>
    <t>PSP7767</t>
  </si>
  <si>
    <t>PSP7768</t>
  </si>
  <si>
    <t>PSP7769</t>
  </si>
  <si>
    <t>PSP7770</t>
  </si>
  <si>
    <t>PSP7771</t>
  </si>
  <si>
    <t>PSP7772</t>
  </si>
  <si>
    <t>PSP7773</t>
  </si>
  <si>
    <t>PSP7775</t>
  </si>
  <si>
    <t>PSP7776</t>
  </si>
  <si>
    <t>PSP7777</t>
  </si>
  <si>
    <t>PSP7778</t>
  </si>
  <si>
    <t>PSP7779</t>
  </si>
  <si>
    <t>PSP7781</t>
  </si>
  <si>
    <t>PSP7782</t>
  </si>
  <si>
    <t>PSP7783</t>
  </si>
  <si>
    <t>PSP7784</t>
  </si>
  <si>
    <t>PSP7785</t>
  </si>
  <si>
    <t>PSP7786</t>
  </si>
  <si>
    <t>PSP7787</t>
  </si>
  <si>
    <t>PSP7788</t>
  </si>
  <si>
    <t>PSP7789</t>
  </si>
  <si>
    <t>PSP7790</t>
  </si>
  <si>
    <t>PSP7791</t>
  </si>
  <si>
    <t>PSP7792</t>
  </si>
  <si>
    <t>PSP7793</t>
  </si>
  <si>
    <t>PSP7794</t>
  </si>
  <si>
    <t>PSP7795</t>
  </si>
  <si>
    <t>PSP7796</t>
  </si>
  <si>
    <t>PSP7797</t>
  </si>
  <si>
    <t>PSP7798</t>
  </si>
  <si>
    <t>PSP7799</t>
  </si>
  <si>
    <t>PSP7800</t>
  </si>
  <si>
    <t>PSP7801</t>
  </si>
  <si>
    <t>PSP7802</t>
  </si>
  <si>
    <t>PSP7803</t>
  </si>
  <si>
    <t>PSP7804</t>
  </si>
  <si>
    <t>PSP7805</t>
  </si>
  <si>
    <t>PSP7806</t>
  </si>
  <si>
    <t>PSP7807</t>
  </si>
  <si>
    <t>PSP7808</t>
  </si>
  <si>
    <t>PSP7809</t>
  </si>
  <si>
    <t>PSP7810</t>
  </si>
  <si>
    <t>PSP7811</t>
  </si>
  <si>
    <t>PSP7812</t>
  </si>
  <si>
    <t>PSP7813</t>
  </si>
  <si>
    <t>PSP7814</t>
  </si>
  <si>
    <t>PSP7815</t>
  </si>
  <si>
    <t>PSP7816</t>
  </si>
  <si>
    <t>PSP7817</t>
  </si>
  <si>
    <t>PSP7818</t>
  </si>
  <si>
    <t>PSP7819</t>
  </si>
  <si>
    <t>PSP7820</t>
  </si>
  <si>
    <t>PSP7821</t>
  </si>
  <si>
    <t>PSP7822</t>
  </si>
  <si>
    <t>PSP7823</t>
  </si>
  <si>
    <t>PSP7824</t>
  </si>
  <si>
    <t>PSP7825</t>
  </si>
  <si>
    <t>PSP7826</t>
  </si>
  <si>
    <t>PSP7827</t>
  </si>
  <si>
    <t>PSP7828</t>
  </si>
  <si>
    <t>PSP7829</t>
  </si>
  <si>
    <t>PSP7830</t>
  </si>
  <si>
    <t>PSP7831</t>
  </si>
  <si>
    <t>PSP7832</t>
  </si>
  <si>
    <t>PSP7833</t>
  </si>
  <si>
    <t>PSP7834</t>
  </si>
  <si>
    <t>PSP7835</t>
  </si>
  <si>
    <t>PSP7836</t>
  </si>
  <si>
    <t>PSP7837</t>
  </si>
  <si>
    <t>PSP7838</t>
  </si>
  <si>
    <t>PSP7840</t>
  </si>
  <si>
    <t>PSP7841</t>
  </si>
  <si>
    <t>PSP7842</t>
  </si>
  <si>
    <t>PSP7843</t>
  </si>
  <si>
    <t>PSP7844</t>
  </si>
  <si>
    <t>PSP7845</t>
  </si>
  <si>
    <t>PSP7846</t>
  </si>
  <si>
    <t>PSP7847</t>
  </si>
  <si>
    <t>PSP7848</t>
  </si>
  <si>
    <t>PSP7849</t>
  </si>
  <si>
    <t>PSP7850</t>
  </si>
  <si>
    <t>PSP7851</t>
  </si>
  <si>
    <t>PSP7852</t>
  </si>
  <si>
    <t>PSP7853</t>
  </si>
  <si>
    <t>PSP7854</t>
  </si>
  <si>
    <t>PSP7855</t>
  </si>
  <si>
    <t>PSP7856</t>
  </si>
  <si>
    <t>PSP7857</t>
  </si>
  <si>
    <t>PSP7858</t>
  </si>
  <si>
    <t>PSP7859</t>
  </si>
  <si>
    <t>PSP7860</t>
  </si>
  <si>
    <t>PSP7861</t>
  </si>
  <si>
    <t>PSP7862</t>
  </si>
  <si>
    <t>PSP7863</t>
  </si>
  <si>
    <t>PSP7864</t>
  </si>
  <si>
    <t>PSP7865</t>
  </si>
  <si>
    <t>PSP7866</t>
  </si>
  <si>
    <t>PSP7867</t>
  </si>
  <si>
    <t>PSP7868</t>
  </si>
  <si>
    <t>PSP7869</t>
  </si>
  <si>
    <t>PSP7870</t>
  </si>
  <si>
    <t>PSP7871</t>
  </si>
  <si>
    <t>พรีม ซักอบรีด ซักแห้ง</t>
  </si>
  <si>
    <t>วอช ยูไนเต็ด</t>
  </si>
  <si>
    <t>ทวินมังกี้ คอฟฟี่เฮ้าส์</t>
  </si>
  <si>
    <t>ฮิปโปบอลลูน</t>
  </si>
  <si>
    <t>ปริ้นท์ เอ็กเพลส</t>
  </si>
  <si>
    <t>เช่าชุดราตรี</t>
  </si>
  <si>
    <t>เซีนทรัลออดิโอ</t>
  </si>
  <si>
    <t xml:space="preserve">ร้านหยกฟ้า  </t>
  </si>
  <si>
    <t>ไออัพเพิล</t>
  </si>
  <si>
    <t>ร้านแว่นตา วี.ออฟติค</t>
  </si>
  <si>
    <t>นีนี่ ช็อป</t>
  </si>
  <si>
    <t>มีคาเฟ่ แอนด์ บิสโทร</t>
  </si>
  <si>
    <t>ชาพะยอม @ คลองเตย</t>
  </si>
  <si>
    <t>ร้านก้าวหน้าช๊อป</t>
  </si>
  <si>
    <t>ร้านเภสัชท่าเรือ</t>
  </si>
  <si>
    <t>ป้าณี</t>
  </si>
  <si>
    <t>บ้านขวัญ ปันยา</t>
  </si>
  <si>
    <t>นายเด่น-เรสซิ่ง</t>
  </si>
  <si>
    <t>เดอะเบสท์</t>
  </si>
  <si>
    <t>จี.เจ.แปซิฟิค</t>
  </si>
  <si>
    <t>เอเซียคุ้มเกล้า</t>
  </si>
  <si>
    <t>ซีเรีย</t>
  </si>
  <si>
    <t>ฐิตาพร</t>
  </si>
  <si>
    <t>ปอ ทะเบียน</t>
  </si>
  <si>
    <t>ร้านเพลงพิณ</t>
  </si>
  <si>
    <t>พ.มงคล</t>
  </si>
  <si>
    <t>เขษมบรรณกิจ</t>
  </si>
  <si>
    <t>พลัส ออโต้แก๊ส</t>
  </si>
  <si>
    <t>กาแฟมหานคร</t>
  </si>
  <si>
    <t>เป็นหนึ่ง ออโต้ เซนเตอร์</t>
  </si>
  <si>
    <t>ปัญชารัต โพลส์</t>
  </si>
  <si>
    <t>ไพร์มช็อป</t>
  </si>
  <si>
    <t>รีรีข้าวสาร</t>
  </si>
  <si>
    <t>ชาตันหยง @ ปตท.คลองส่งน้ำ</t>
  </si>
  <si>
    <t>แองเจิ้ลทัวร์</t>
  </si>
  <si>
    <t>ก้าวไกลเภสัช</t>
  </si>
  <si>
    <t>ร้านพันยาฟาร์มา</t>
  </si>
  <si>
    <t>จุดนัดพบ</t>
  </si>
  <si>
    <t>บ้านลูกเจี๊ยบ</t>
  </si>
  <si>
    <t>ขอบคุณที่รักกัน</t>
  </si>
  <si>
    <t>แฟลต 2 เคหะบางพลี</t>
  </si>
  <si>
    <t>๙๙ ดิจิตอล</t>
  </si>
  <si>
    <t>แม่ละม่อม</t>
  </si>
  <si>
    <t>ม.นครชัย</t>
  </si>
  <si>
    <t>ป้อเพ้งอินเตอร์เนต</t>
  </si>
  <si>
    <t>แดนไพรโปสเตอร์</t>
  </si>
  <si>
    <t>ฟาร์มนมนู๋</t>
  </si>
  <si>
    <t>พี ไนน์</t>
  </si>
  <si>
    <t>เครื่องสำอางค์</t>
  </si>
  <si>
    <t>แอ๊ดเครื่องเขียน</t>
  </si>
  <si>
    <t>บางกอกฟาร์มาซี</t>
  </si>
  <si>
    <t>มาที่นี่</t>
  </si>
  <si>
    <t>Milk ซิ่ง</t>
  </si>
  <si>
    <t>พัฒนาฟาร์มาซี (แนน)</t>
  </si>
  <si>
    <t>ศิริโท</t>
  </si>
  <si>
    <t>คลังยา พระราม 9</t>
  </si>
  <si>
    <t>สุทธิพรเภสัช</t>
  </si>
  <si>
    <t>มโนภาพ ดิจิตอล</t>
  </si>
  <si>
    <t>เล็ก กิ๊ฟช้อป</t>
  </si>
  <si>
    <t>หนังสือเช่า 2</t>
  </si>
  <si>
    <t>กล่องสวนน้ำสายไหม</t>
  </si>
  <si>
    <t>พลอยธนาพัชร์</t>
  </si>
  <si>
    <t>ห้องเสื้อ ฮาบีบะฮ์</t>
  </si>
  <si>
    <t>บ้านเศรษฐี</t>
  </si>
  <si>
    <t>เพรสทิจ โกลบอล</t>
  </si>
  <si>
    <t>บางบ่อ เรดิโอ</t>
  </si>
  <si>
    <t>บริษัทในเครือเก้าแสน</t>
  </si>
  <si>
    <t>รสบ้านกาแฟสด</t>
  </si>
  <si>
    <t>ก้อยเภสัช</t>
  </si>
  <si>
    <t>BN ซัพพลาย</t>
  </si>
  <si>
    <t>ดีพร้อม</t>
  </si>
  <si>
    <t>ซอย พญานาค</t>
  </si>
  <si>
    <t>รุ่งเรืองไพศาล</t>
  </si>
  <si>
    <t>ไมโลดิบ</t>
  </si>
  <si>
    <t>หจก.ถวัลย์ค้าวัสดุก่อสร้าง</t>
  </si>
  <si>
    <t>ดาวมินิมาร์ท</t>
  </si>
  <si>
    <t>เค้กฟูเงินล้าน</t>
  </si>
  <si>
    <t>จ๊ะทิงจา</t>
  </si>
  <si>
    <t>มะนาว</t>
  </si>
  <si>
    <t>บ้านรักเรียน</t>
  </si>
  <si>
    <t>ร้านยา อุ่นใจบ้านเภสัช</t>
  </si>
  <si>
    <t>อู่ กฤษฎา</t>
  </si>
  <si>
    <t>เอส.เอ็ม.แพ็คเกจจิ้ง</t>
  </si>
  <si>
    <t>อาทโพสท์</t>
  </si>
  <si>
    <t>ร้านดอกไม้รางเงิน</t>
  </si>
  <si>
    <t>หจก.247 โลจิสติกส์</t>
  </si>
  <si>
    <t>เราเพื่อนป่า</t>
  </si>
  <si>
    <t>ร้านคุณยาย</t>
  </si>
  <si>
    <t>ป๊อปปูล่า ออพติค</t>
  </si>
  <si>
    <t>PSP7872</t>
  </si>
  <si>
    <t>PSP7873</t>
  </si>
  <si>
    <t>PSP7874</t>
  </si>
  <si>
    <t>PSP7875</t>
  </si>
  <si>
    <t>PSP7876</t>
  </si>
  <si>
    <t>PSP7877</t>
  </si>
  <si>
    <t>PSP7878</t>
  </si>
  <si>
    <t>PSP7879</t>
  </si>
  <si>
    <t>PSP7880</t>
  </si>
  <si>
    <t>PSP7881</t>
  </si>
  <si>
    <t>PSP7882</t>
  </si>
  <si>
    <t>PSP7883</t>
  </si>
  <si>
    <t>PSP7884</t>
  </si>
  <si>
    <t>PSP7885</t>
  </si>
  <si>
    <t>PSP7886</t>
  </si>
  <si>
    <t>PSP7887</t>
  </si>
  <si>
    <t>PSP7888</t>
  </si>
  <si>
    <t>PSP7889</t>
  </si>
  <si>
    <t>PSP7890</t>
  </si>
  <si>
    <t>PSP7891</t>
  </si>
  <si>
    <t>PSP7892</t>
  </si>
  <si>
    <t>PSP7893</t>
  </si>
  <si>
    <t>PSP7894</t>
  </si>
  <si>
    <t>PSP7895</t>
  </si>
  <si>
    <t>PSP7896</t>
  </si>
  <si>
    <t>PSP7897</t>
  </si>
  <si>
    <t>PSP7898</t>
  </si>
  <si>
    <t>PSP7899</t>
  </si>
  <si>
    <t>PSP7900</t>
  </si>
  <si>
    <t>PSP7901</t>
  </si>
  <si>
    <t>PSP7902</t>
  </si>
  <si>
    <t>PSP7903</t>
  </si>
  <si>
    <t>PSP7904</t>
  </si>
  <si>
    <t>PSP7905</t>
  </si>
  <si>
    <t>PSP7906</t>
  </si>
  <si>
    <t>PSP7907</t>
  </si>
  <si>
    <t>PSP7908</t>
  </si>
  <si>
    <t>PSP7909</t>
  </si>
  <si>
    <t>PSP7910</t>
  </si>
  <si>
    <t>PSP7911</t>
  </si>
  <si>
    <t>PSP7912</t>
  </si>
  <si>
    <t>PSP7913</t>
  </si>
  <si>
    <t>PSP7914</t>
  </si>
  <si>
    <t>PSP7915</t>
  </si>
  <si>
    <t>PSP7916</t>
  </si>
  <si>
    <t>PSP7917</t>
  </si>
  <si>
    <t>PSP7918</t>
  </si>
  <si>
    <t>PSP7919</t>
  </si>
  <si>
    <t>PSP7920</t>
  </si>
  <si>
    <t>PSP7921</t>
  </si>
  <si>
    <t>PSP7922</t>
  </si>
  <si>
    <t>PSP7923</t>
  </si>
  <si>
    <t>PSP7924</t>
  </si>
  <si>
    <t>PSP7925</t>
  </si>
  <si>
    <t>PSP7926</t>
  </si>
  <si>
    <t>PSP7927</t>
  </si>
  <si>
    <t>PSP7928</t>
  </si>
  <si>
    <t>PSP7929</t>
  </si>
  <si>
    <t>PSP7930</t>
  </si>
  <si>
    <t>PSP7931</t>
  </si>
  <si>
    <t>PSP7932</t>
  </si>
  <si>
    <t>PSP7933</t>
  </si>
  <si>
    <t>PSP7934</t>
  </si>
  <si>
    <t>PSP7935</t>
  </si>
  <si>
    <t>PSP7936</t>
  </si>
  <si>
    <t>PSP7937</t>
  </si>
  <si>
    <t>PSP7938</t>
  </si>
  <si>
    <t>PSP7939</t>
  </si>
  <si>
    <t>PSP7940</t>
  </si>
  <si>
    <t>PSP7941</t>
  </si>
  <si>
    <t>PSP7942</t>
  </si>
  <si>
    <t>PSP7943</t>
  </si>
  <si>
    <t>PSP7944</t>
  </si>
  <si>
    <t>PSP7945</t>
  </si>
  <si>
    <t>PSP7946</t>
  </si>
  <si>
    <t>PSP7947</t>
  </si>
  <si>
    <t>PSP7948</t>
  </si>
  <si>
    <t>PSP7949</t>
  </si>
  <si>
    <t>PSP7950</t>
  </si>
  <si>
    <t>PSP7951</t>
  </si>
  <si>
    <t>PSP7952</t>
  </si>
  <si>
    <t>PSP7953</t>
  </si>
  <si>
    <t>PSP7954</t>
  </si>
  <si>
    <t>PSP7955</t>
  </si>
  <si>
    <t>PSP7956</t>
  </si>
  <si>
    <t>PSP7957</t>
  </si>
  <si>
    <t>PSP7958</t>
  </si>
  <si>
    <t>PSP7959</t>
  </si>
  <si>
    <t>PSP7960</t>
  </si>
  <si>
    <t>PSP7961</t>
  </si>
  <si>
    <t>PSP7962</t>
  </si>
  <si>
    <t>PSP7963</t>
  </si>
  <si>
    <t>PSP7964</t>
  </si>
  <si>
    <t>PSP7965</t>
  </si>
  <si>
    <t>PSP7966</t>
  </si>
  <si>
    <t>PSP7967</t>
  </si>
  <si>
    <t>PSP7968</t>
  </si>
  <si>
    <t>PSP7969</t>
  </si>
  <si>
    <t>PSP7970</t>
  </si>
  <si>
    <t>PSP7971</t>
  </si>
  <si>
    <t>PSP7972</t>
  </si>
  <si>
    <t>PSP7973</t>
  </si>
  <si>
    <t>PSP7974</t>
  </si>
  <si>
    <t>PSP7975</t>
  </si>
  <si>
    <t>PSP7977</t>
  </si>
  <si>
    <t>PSP7978</t>
  </si>
  <si>
    <t>PSP7979</t>
  </si>
  <si>
    <t>PSP7980</t>
  </si>
  <si>
    <t>PSP7981</t>
  </si>
  <si>
    <t>เอส.บี.เอส.สเตชั่นเนอรี่</t>
  </si>
  <si>
    <t>บริษัท เนสโก้ กรุ๊ป จำกัด</t>
  </si>
  <si>
    <t>กล้าเซอร์วิสแอร์</t>
  </si>
  <si>
    <t>อารีย์สัมพันธ์ เภสัช</t>
  </si>
  <si>
    <t>สุนิสาแอร์</t>
  </si>
  <si>
    <t>เก๋ เก๋ บิวตี้</t>
  </si>
  <si>
    <t>ดิ อาย ออพติค</t>
  </si>
  <si>
    <t>กรทิพย์</t>
  </si>
  <si>
    <t>บริษัท บีที ฮอลิเดย์ จำกัด</t>
  </si>
  <si>
    <t>ออกัส โฟน 1</t>
  </si>
  <si>
    <t>ออกัส โฟน 2</t>
  </si>
  <si>
    <t>โซล่าเซลล์บ้านหม้อ</t>
  </si>
  <si>
    <t>ร้านเจ๊แหม่มหมูสวรรค์</t>
  </si>
  <si>
    <t>ตลาดไทยสมบูรณ์ สแควร์</t>
  </si>
  <si>
    <t>เอ็นจอยดิจิตอล</t>
  </si>
  <si>
    <t>ชุนเซิ่งทรัพย์รุ่งเรือง</t>
  </si>
  <si>
    <t>ร้าน ญาญ่า</t>
  </si>
  <si>
    <t>DUCK,ฟองนมเรวดี 23</t>
  </si>
  <si>
    <t>ดี๊ดี</t>
  </si>
  <si>
    <t>วิริยะ</t>
  </si>
  <si>
    <t>โจ้ วิริยะ</t>
  </si>
  <si>
    <t>พี แอนด์ ซี</t>
  </si>
  <si>
    <t>สบาย..สบาย ตะเกียง</t>
  </si>
  <si>
    <t>อักษรเจริญ</t>
  </si>
  <si>
    <t>ร้านยาบี.ดรัก เฮ้าส์</t>
  </si>
  <si>
    <t>มัมจัง</t>
  </si>
  <si>
    <t>แม่เล็กขนมหวาน</t>
  </si>
  <si>
    <t>มั่นคงแสนสุขอพาร์ตเม้นต์</t>
  </si>
  <si>
    <t>ลาดปลาดุกฟิชชิ่ง</t>
  </si>
  <si>
    <t>ล้านแรก</t>
  </si>
  <si>
    <t>กล่องไปรษณีย์มาเจริญ</t>
  </si>
  <si>
    <t>สุวิดา</t>
  </si>
  <si>
    <t>ห้างผ้าใบราชวงศ์</t>
  </si>
  <si>
    <t>บางม่วง ฟิชชิ่ง</t>
  </si>
  <si>
    <t>หนมนม คาเฟ่</t>
  </si>
  <si>
    <t>เอซี ซุปเปอร์ไบค์</t>
  </si>
  <si>
    <t>น้องออย</t>
  </si>
  <si>
    <t>ต้นน้ำ ซักอบรีด</t>
  </si>
  <si>
    <t>ร้านกาแฟสด 100%</t>
  </si>
  <si>
    <t>ร้านรูปด่วน 35/2</t>
  </si>
  <si>
    <t>หล่อเจริญ</t>
  </si>
  <si>
    <t>พี เค สื่อสาร</t>
  </si>
  <si>
    <t>ร้านยา เฮลท์พลัส</t>
  </si>
  <si>
    <t>ผกามาศ</t>
  </si>
  <si>
    <t>เจ้าต้อม</t>
  </si>
  <si>
    <t>น้องเฟริส</t>
  </si>
  <si>
    <t>รักษ์สุขภาพ</t>
  </si>
  <si>
    <t>ยาเภสัช</t>
  </si>
  <si>
    <t>ป๊อปปูลาร์</t>
  </si>
  <si>
    <t>ร้านเเสงเพชร</t>
  </si>
  <si>
    <t>โคจิยะ คาร์โก้</t>
  </si>
  <si>
    <t>บ้านยาเภสัช 52</t>
  </si>
  <si>
    <t>อรจิดีไซน์</t>
  </si>
  <si>
    <t>ปอร์เช่</t>
  </si>
  <si>
    <t>สายทิพย์ ดิจิตอล</t>
  </si>
  <si>
    <t>ร้านแวนดี้</t>
  </si>
  <si>
    <t>วาย.เอฟ.โลจิสติกส์</t>
  </si>
  <si>
    <t>ตัวกลม Cafe' Station</t>
  </si>
  <si>
    <t>กาลิเลโอ</t>
  </si>
  <si>
    <t>โชคทวีพาณิชย์</t>
  </si>
  <si>
    <t>ทีเอพลัส</t>
  </si>
  <si>
    <t>เจ้ ณภัทร</t>
  </si>
  <si>
    <t>ริชชี่ บรา</t>
  </si>
  <si>
    <t>หจก.พีวาย วิศวะกรรม (2005)</t>
  </si>
  <si>
    <t>กาแลคซี่</t>
  </si>
  <si>
    <t>ณัฏฐ์รดาก๊อปปี้</t>
  </si>
  <si>
    <t>รุ่งเรืองการ์เม้นท์</t>
  </si>
  <si>
    <t>มหานครออโต้</t>
  </si>
  <si>
    <t>แสงเจริญชัย</t>
  </si>
  <si>
    <t>เภสัชท่าเรือ บางพลี</t>
  </si>
  <si>
    <t>ลาซาลโฟโต้</t>
  </si>
  <si>
    <t>ร้านหนังสือพฤกษาD</t>
  </si>
  <si>
    <t>ชาร์ม ซาลอน</t>
  </si>
  <si>
    <t>ริชชี่ดรายคลีน</t>
  </si>
  <si>
    <t>อินเตอร์แทรเวล</t>
  </si>
  <si>
    <t>Limelight Phuket_705</t>
  </si>
  <si>
    <t>CALTEX NONGHOI_742</t>
  </si>
  <si>
    <t>Markland Pattaya_697</t>
  </si>
  <si>
    <t>Tawarawadee Road_695</t>
  </si>
  <si>
    <t>BanNasan Surat_754</t>
  </si>
  <si>
    <t>Caltex Chao Fa Phuket_759</t>
  </si>
  <si>
    <t>CALTEX KM.18_685</t>
  </si>
  <si>
    <t>CTX. Ngantawee Phuket_689</t>
  </si>
  <si>
    <t>EASY POINT PATTAYA_598</t>
  </si>
  <si>
    <t>KONG HANUMARN_716</t>
  </si>
  <si>
    <t>PALIO KHAO-YAI_686</t>
  </si>
  <si>
    <t>Suan Dok Park Chiangmai_693</t>
  </si>
  <si>
    <t>Talad Chaiya_752</t>
  </si>
  <si>
    <t>Talad DD Ayutthaya_753</t>
  </si>
  <si>
    <t>TALAD PHANG-NGA_747</t>
  </si>
  <si>
    <t>Talad Rattanakorn Khao Talo_774</t>
  </si>
  <si>
    <t>Talad Tavada Korat_688</t>
  </si>
  <si>
    <t>THAPHAECHIANGMAI_743</t>
  </si>
  <si>
    <t>YAOWARAJ PHUKET_715</t>
  </si>
  <si>
    <t>TPD051</t>
  </si>
  <si>
    <t>TPD052</t>
  </si>
  <si>
    <t>TPD053</t>
  </si>
  <si>
    <t>TPD055</t>
  </si>
  <si>
    <t>TPD056</t>
  </si>
  <si>
    <t>TPD057</t>
  </si>
  <si>
    <t>TPD058</t>
  </si>
  <si>
    <t>TPD059</t>
  </si>
  <si>
    <t>TPD060</t>
  </si>
  <si>
    <t>TPD061</t>
  </si>
  <si>
    <t>TPD062</t>
  </si>
  <si>
    <t>TPD064</t>
  </si>
  <si>
    <t>TPD065</t>
  </si>
  <si>
    <t>TPD066</t>
  </si>
  <si>
    <t>TPD067</t>
  </si>
  <si>
    <t>TPD068</t>
  </si>
  <si>
    <t>TPD069</t>
  </si>
  <si>
    <t xml:space="preserve">MBC  Khok Toom </t>
  </si>
  <si>
    <t xml:space="preserve">MBC  Ur Arthorn Samutprakan </t>
  </si>
  <si>
    <t xml:space="preserve">MBC  Wat Pho Thong </t>
  </si>
  <si>
    <t xml:space="preserve">MBC Angsila </t>
  </si>
  <si>
    <t>MBC Baan Amphoe</t>
  </si>
  <si>
    <t>MBC Bang Sa ray</t>
  </si>
  <si>
    <t xml:space="preserve">MBC Banglen </t>
  </si>
  <si>
    <t>MBC Bangpakong Power Plant</t>
  </si>
  <si>
    <t>MBC Bangpu Nakorn</t>
  </si>
  <si>
    <t>MBC BCP Banglamung</t>
  </si>
  <si>
    <t xml:space="preserve">MBC BCP Bangna Km.27 </t>
  </si>
  <si>
    <t>MBC BCP Bangpakong</t>
  </si>
  <si>
    <t>MBC BCP Banpho</t>
  </si>
  <si>
    <t xml:space="preserve">MBC BCP Borommaratchachonnani Km.23 </t>
  </si>
  <si>
    <t>MBC BCP Bowin 1</t>
  </si>
  <si>
    <t>MBC BCP Bowin 2</t>
  </si>
  <si>
    <t xml:space="preserve">MBC BCP By Pass Chonburi Km.1 </t>
  </si>
  <si>
    <t>MBC BCP By Pass Chonburi Km.13</t>
  </si>
  <si>
    <t>MBC BCP Chaeng Wattana</t>
  </si>
  <si>
    <t xml:space="preserve">MBC BCP Chaeng Wattana 22 </t>
  </si>
  <si>
    <t>MBC BCP Chaiyo</t>
  </si>
  <si>
    <t>MBC BCP Chaloem phra kiat-Saraburi</t>
  </si>
  <si>
    <t>MBC BCP Charan Sanitwong 95/2</t>
  </si>
  <si>
    <t>MBC BCP Chorakhe Rong - Angthong (IB)</t>
  </si>
  <si>
    <t>MBC BCP Eakachai 69</t>
  </si>
  <si>
    <t>MBC BCP Kaeng Khoi</t>
  </si>
  <si>
    <t>MBC BCP Kaeng Khoi 2</t>
  </si>
  <si>
    <t>MBC BCP Khlong suan phlu</t>
  </si>
  <si>
    <t>MBC BCP Mueang Sakaeo</t>
  </si>
  <si>
    <t xml:space="preserve">MBC BCP Narai Maharach </t>
  </si>
  <si>
    <t>MBC BCP Nuan Chan</t>
  </si>
  <si>
    <t xml:space="preserve">MBC BCP Oam Yai </t>
  </si>
  <si>
    <t>MBC BCP Pattanakarn 27</t>
  </si>
  <si>
    <t>MBC BCP Pattaya Klang</t>
  </si>
  <si>
    <t>MBC BCP Pattaya Nua</t>
  </si>
  <si>
    <t xml:space="preserve">MBC BCP Petkasem Km 47 </t>
  </si>
  <si>
    <t xml:space="preserve">MBC BCP Petkasem Km 61 </t>
  </si>
  <si>
    <t xml:space="preserve">MBC BCP Petkasem Km.61-OB </t>
  </si>
  <si>
    <t>MBC BCP Phahonyothin Km.106</t>
  </si>
  <si>
    <t xml:space="preserve">MBC BCP Phahonyothin Km.59 </t>
  </si>
  <si>
    <t>MBC BCP Phra Phutthabat</t>
  </si>
  <si>
    <t xml:space="preserve">MBC BCP Pluak Daeng </t>
  </si>
  <si>
    <t>MBC BCP Pradit Manutham</t>
  </si>
  <si>
    <t>MBC BCP Pradit Manutham (3)</t>
  </si>
  <si>
    <t>MBC BCP Prathunam Phra-In (OB)</t>
  </si>
  <si>
    <t>MBC BCP Ramintra Km.14</t>
  </si>
  <si>
    <t xml:space="preserve">MBC BCP Rojana </t>
  </si>
  <si>
    <t>MBC BCP Sai Asia Km.62</t>
  </si>
  <si>
    <t>MBC BCP Sai Asia Km.69</t>
  </si>
  <si>
    <t xml:space="preserve">MBC BCP Sukhumvit Km.219 </t>
  </si>
  <si>
    <t>MBC BCP Tiwanon 15</t>
  </si>
  <si>
    <t>MBC BCP Vipavadee Km.17</t>
  </si>
  <si>
    <t>MBC Borthong</t>
  </si>
  <si>
    <t>MBC Chaiyapornvitee Road</t>
  </si>
  <si>
    <t>MBC Chum Chon Baan Aoi</t>
  </si>
  <si>
    <t>MBC CTX Pattaya Klang</t>
  </si>
  <si>
    <t>MBC Donkhunwang</t>
  </si>
  <si>
    <t>MBC Family Land</t>
  </si>
  <si>
    <t>MBC Family Town</t>
  </si>
  <si>
    <t>MBC Hua Kunejea Banbung</t>
  </si>
  <si>
    <t>MBC Huai Yai</t>
  </si>
  <si>
    <t>MBC Kanchanaphisek 39</t>
  </si>
  <si>
    <t>MBC Kao Kilo</t>
  </si>
  <si>
    <t>MBC Keha Laem Chabang</t>
  </si>
  <si>
    <t>MBC Keha Saraburi</t>
  </si>
  <si>
    <t>MBC Khan Harm</t>
  </si>
  <si>
    <t>MBC Khao Khayai</t>
  </si>
  <si>
    <t>MBC Klongphayom</t>
  </si>
  <si>
    <t>MBC Koa Ta Loh</t>
  </si>
  <si>
    <t>MBC Moo Baan Sinthiwathani</t>
  </si>
  <si>
    <t>MBC Moobanmaneekaew</t>
  </si>
  <si>
    <t>MBC Na Jomtien</t>
  </si>
  <si>
    <t>MBC Na Phrao</t>
  </si>
  <si>
    <t>MBC Nernplubwan</t>
  </si>
  <si>
    <t>MBC Nong Kla Mai</t>
  </si>
  <si>
    <t xml:space="preserve">MBC Nong Muang </t>
  </si>
  <si>
    <t>MBC Nong Phai Kaew</t>
  </si>
  <si>
    <t>MBC Prachin Takham Road</t>
  </si>
  <si>
    <t>MBC Rawedee 43</t>
  </si>
  <si>
    <t>MBC Saen Bhu Dat</t>
  </si>
  <si>
    <t xml:space="preserve">MBC Samkrabuephuerk </t>
  </si>
  <si>
    <t>MBC Sao Hai</t>
  </si>
  <si>
    <t xml:space="preserve">MBC Saphan-si </t>
  </si>
  <si>
    <t>MBC Sapphaya</t>
  </si>
  <si>
    <t xml:space="preserve">MBC Sawaengha </t>
  </si>
  <si>
    <t>MBC Sena</t>
  </si>
  <si>
    <t xml:space="preserve">MBC Si Yeak Todsakan </t>
  </si>
  <si>
    <t>MBC Siam Country Club</t>
  </si>
  <si>
    <t>MBC Soi Allie</t>
  </si>
  <si>
    <t>MBC Soi Bongkod</t>
  </si>
  <si>
    <t>MBC Soi Boon Khum</t>
  </si>
  <si>
    <t>MBC Soi Petch Baan Suan</t>
  </si>
  <si>
    <t>MBC Soi Yuwitthaya</t>
  </si>
  <si>
    <t xml:space="preserve">MBC Sriprachan </t>
  </si>
  <si>
    <t>MBC Suan Phak soi 1</t>
  </si>
  <si>
    <t xml:space="preserve">MBC Sue Yai 2 </t>
  </si>
  <si>
    <t>MBC Surasak</t>
  </si>
  <si>
    <t xml:space="preserve">MBC Talad Boonsrisuan </t>
  </si>
  <si>
    <t>MBC Talad Hua Ror</t>
  </si>
  <si>
    <t>MBC Talad Jompol</t>
  </si>
  <si>
    <t xml:space="preserve">MBC Talad Kaset Pattana </t>
  </si>
  <si>
    <t>MBC Talad Kaset Ruamjai</t>
  </si>
  <si>
    <t>MBC Talad Khunta Ploy</t>
  </si>
  <si>
    <t>MBC Talad Klong 16</t>
  </si>
  <si>
    <t>MBC Talad Kokratin</t>
  </si>
  <si>
    <t xml:space="preserve">MBC Talad Mai Nakluea </t>
  </si>
  <si>
    <t>MBC Talad Mhonnang</t>
  </si>
  <si>
    <t>MBC Talad Panway</t>
  </si>
  <si>
    <t>MBC Talad Phraphrom</t>
  </si>
  <si>
    <t>MBC Talad Pong - iam</t>
  </si>
  <si>
    <t xml:space="preserve">MBC Talad Rongklue </t>
  </si>
  <si>
    <t>MBC Talad Rongsi</t>
  </si>
  <si>
    <t>MBC Talad Sattahip</t>
  </si>
  <si>
    <t>MBC Talad Sikhwa</t>
  </si>
  <si>
    <t xml:space="preserve">MBC Talad Srakaeo </t>
  </si>
  <si>
    <t>MBC Talad Tha Kham</t>
  </si>
  <si>
    <t xml:space="preserve">MBC Talad Tra-it2 </t>
  </si>
  <si>
    <t>MBC Talad Udomkit 2</t>
  </si>
  <si>
    <t>MBC Talad Wangnoi Mueng Mai</t>
  </si>
  <si>
    <t xml:space="preserve">MBC Talad Wat Muang </t>
  </si>
  <si>
    <t>MBC Tambon Lumpho</t>
  </si>
  <si>
    <t>MBC Tanon Bangsaen- Angsila</t>
  </si>
  <si>
    <t>MBC Tanon Na Jomtien 13</t>
  </si>
  <si>
    <t>MBC Tarad Kabinburi</t>
  </si>
  <si>
    <t>MBC Tarad Udomsuk</t>
  </si>
  <si>
    <t>MBC Tessaban Bangpu 59</t>
  </si>
  <si>
    <t xml:space="preserve">MBC Tha Khlong </t>
  </si>
  <si>
    <t>MBC Tha Rue</t>
  </si>
  <si>
    <t>MBC Thai Country Club</t>
  </si>
  <si>
    <t>MBC Thapthan</t>
  </si>
  <si>
    <t>MBC The Foriege</t>
  </si>
  <si>
    <t xml:space="preserve">MBC The Tree </t>
  </si>
  <si>
    <t>MBC Thungsukhala</t>
  </si>
  <si>
    <t>MBC Ur_Arthorn Nhongkhaem</t>
  </si>
  <si>
    <t>MBC Vipavadee 64</t>
  </si>
  <si>
    <t>MBC Wat Bang Kluea</t>
  </si>
  <si>
    <t>MBC Wat Buaroey</t>
  </si>
  <si>
    <t>MBC Wat Phra Yadhi</t>
  </si>
  <si>
    <t>MBC Wat Sing</t>
  </si>
  <si>
    <t>MBC Wat Suddhavasa</t>
  </si>
  <si>
    <t>MBC Wat Wang Hin</t>
  </si>
  <si>
    <t>MBC Yaekmappong</t>
  </si>
  <si>
    <t>MBC Yeak Nikom Gateway</t>
  </si>
  <si>
    <t>MBC Yeak Sam Tahan</t>
  </si>
  <si>
    <t>BET001</t>
  </si>
  <si>
    <t>Betrend The Mall Ramkhamhaeng 2</t>
  </si>
  <si>
    <t>BET002</t>
  </si>
  <si>
    <t>Betrend The Mall Thapra</t>
  </si>
  <si>
    <t>Pak Soi Sukhumvit 33</t>
  </si>
  <si>
    <t>LPN Ramkhamhaeng 44</t>
  </si>
  <si>
    <t>MOOBAN JEDSADA 7</t>
  </si>
  <si>
    <t>ADULYARAM SOI 1</t>
  </si>
  <si>
    <t>AUEARTHORN BANKOH</t>
  </si>
  <si>
    <t xml:space="preserve">AUEARTHORN NONGSALAI </t>
  </si>
  <si>
    <t>AUERARTHON BANPED</t>
  </si>
  <si>
    <t>AUMPHER AUTHAI</t>
  </si>
  <si>
    <t>BAN AEAW MONG</t>
  </si>
  <si>
    <t>BAN NONGHIN</t>
  </si>
  <si>
    <t xml:space="preserve">BAN NONGKUNG </t>
  </si>
  <si>
    <t>BAN SRITHONG</t>
  </si>
  <si>
    <t>BANGLA</t>
  </si>
  <si>
    <t xml:space="preserve">BANGPAIN INBOUND GAS STATION </t>
  </si>
  <si>
    <t>BANGPAIN OUTBOUND GAS STATION</t>
  </si>
  <si>
    <t xml:space="preserve">BANKOH SOI 3 </t>
  </si>
  <si>
    <t>BANKOK NOI</t>
  </si>
  <si>
    <t>BANNONGWAT SOI 1</t>
  </si>
  <si>
    <t>BANPRADOK 2</t>
  </si>
  <si>
    <t xml:space="preserve">BANTHUM </t>
  </si>
  <si>
    <t>BAR KHAMNAN</t>
  </si>
  <si>
    <t>BORKORSOR SARABURI</t>
  </si>
  <si>
    <t>BUDDY LAMAI</t>
  </si>
  <si>
    <t>BUNDARA</t>
  </si>
  <si>
    <t>BUNGNONGKHORT</t>
  </si>
  <si>
    <t>CHAWENG 1</t>
  </si>
  <si>
    <t>CHONKASEM SOI 21</t>
  </si>
  <si>
    <t xml:space="preserve">CHUMCHON LUANGPORKAO </t>
  </si>
  <si>
    <t>CHUMCHON NAKAPRAWET</t>
  </si>
  <si>
    <t>CHUMCHONDONYANANG</t>
  </si>
  <si>
    <t xml:space="preserve">COLISIEM </t>
  </si>
  <si>
    <t xml:space="preserve">FAMILY HOUSE </t>
  </si>
  <si>
    <t>GRAND AYUTTHAYA</t>
  </si>
  <si>
    <t>HAD LAMAI</t>
  </si>
  <si>
    <t>HUA - HIN 67</t>
  </si>
  <si>
    <t>INBURI GAS STATION</t>
  </si>
  <si>
    <t>KASEMRAD HOSPITAL SARABURI</t>
  </si>
  <si>
    <t>KEHA NAKORNSAWAN</t>
  </si>
  <si>
    <t>KEHA SURAT</t>
  </si>
  <si>
    <t>KHANHAM</t>
  </si>
  <si>
    <t>KHONKAENRAM HOSPITAL</t>
  </si>
  <si>
    <t>KKU VORARESIDENT</t>
  </si>
  <si>
    <t>KLONGPAKLAK</t>
  </si>
  <si>
    <t>KONGDIN GAS STATION</t>
  </si>
  <si>
    <t>KRUNGTHEP RATCHASRIMA HOSPITAL</t>
  </si>
  <si>
    <t>LAVANA SAMUI</t>
  </si>
  <si>
    <t>M HOUSE</t>
  </si>
  <si>
    <t>MONTANA</t>
  </si>
  <si>
    <t>MOOBAN AMORNSUB</t>
  </si>
  <si>
    <t>MOOBAN GREEN 12</t>
  </si>
  <si>
    <t>MOOBAN PHUKSANARA</t>
  </si>
  <si>
    <t>MOOBAN PIMANTHANEE</t>
  </si>
  <si>
    <t>MOOBAN PRADOK</t>
  </si>
  <si>
    <t>MOOBAN RAKTHAI</t>
  </si>
  <si>
    <t>MOOBAN SAUNPLACE</t>
  </si>
  <si>
    <t>NA-MUANG</t>
  </si>
  <si>
    <t>NANAI</t>
  </si>
  <si>
    <t>NAVANAKORNKORAT</t>
  </si>
  <si>
    <t>NAYA KHONKAEN</t>
  </si>
  <si>
    <t xml:space="preserve">NICOM HI - TECH </t>
  </si>
  <si>
    <t>NICOMBANGPAIN. 2</t>
  </si>
  <si>
    <t>NONGKAJA PAKCHONG</t>
  </si>
  <si>
    <t>PIMMANHANSA</t>
  </si>
  <si>
    <t>PIMPASUT 2</t>
  </si>
  <si>
    <t>PRABARAMEE SOI 3</t>
  </si>
  <si>
    <t>PROMSUK PLACE</t>
  </si>
  <si>
    <t>PRUCHAWENG</t>
  </si>
  <si>
    <t>PUNPIN</t>
  </si>
  <si>
    <t>QEEN SIRIKIT HEART CENTER</t>
  </si>
  <si>
    <t>Ramintra 65</t>
  </si>
  <si>
    <t>RAT U-THIT</t>
  </si>
  <si>
    <t>RATCHAPAT SAMUI</t>
  </si>
  <si>
    <t>RUNGCHAROEN PARK AYUTHAYA</t>
  </si>
  <si>
    <t>SAIMUNYEN 1</t>
  </si>
  <si>
    <t>SAMUI AIRPORT</t>
  </si>
  <si>
    <t>SAMYEAK CHAWENG</t>
  </si>
  <si>
    <t>SATAANEEKONSONG POODOISAAN KHONKAEN</t>
  </si>
  <si>
    <t>SINTIWATANEE 3</t>
  </si>
  <si>
    <t xml:space="preserve">SMILE MANSION </t>
  </si>
  <si>
    <t>SOI LUANGJID</t>
  </si>
  <si>
    <t>SOI PANEANG 2</t>
  </si>
  <si>
    <t>SOI SRICHAN 18</t>
  </si>
  <si>
    <t>SOI SRICHAN 39</t>
  </si>
  <si>
    <t>Soi Suan Phlu</t>
  </si>
  <si>
    <t>SOI SUANMORN</t>
  </si>
  <si>
    <t>SOI TAMOR</t>
  </si>
  <si>
    <t>SRISAKULTHAI</t>
  </si>
  <si>
    <t>SRITHAT SOI 6</t>
  </si>
  <si>
    <t>SUJAREUN</t>
  </si>
  <si>
    <t>TALAD CHAWENG</t>
  </si>
  <si>
    <t>TALAD LAMAI</t>
  </si>
  <si>
    <t>TALAD NAKHONTONG</t>
  </si>
  <si>
    <t>TALAD YAMO</t>
  </si>
  <si>
    <t>TANON ROJANA - BANGPAIN</t>
  </si>
  <si>
    <t>TANON ROJANA - UTHAI</t>
  </si>
  <si>
    <t>THANON DILOK-U-TIT</t>
  </si>
  <si>
    <t>THANON HADBORPUD</t>
  </si>
  <si>
    <t>THANON KATA 2</t>
  </si>
  <si>
    <t>THANON PISITKORANEE 2</t>
  </si>
  <si>
    <t>THANON PRACHA SAMOSORN</t>
  </si>
  <si>
    <t>THANON RAT SHADA</t>
  </si>
  <si>
    <t>THANON RATCHUMPON</t>
  </si>
  <si>
    <t>THANON RATTANA PITAN</t>
  </si>
  <si>
    <t>THANON ROJANA</t>
  </si>
  <si>
    <t>THANON RUENROM KHONKAEN</t>
  </si>
  <si>
    <t>THANONO NGENMUEN</t>
  </si>
  <si>
    <t>THAREU BANGRAK</t>
  </si>
  <si>
    <t>THAROJ PHETCHABURI</t>
  </si>
  <si>
    <t>The Trust Residence Ratchada-Rama 3</t>
  </si>
  <si>
    <t>UTHAYANSAWAN</t>
  </si>
  <si>
    <t>WORLD SAMUI</t>
  </si>
  <si>
    <t>YAOWARAT SOI 2</t>
  </si>
  <si>
    <t>YEAK CHOMSIN</t>
  </si>
  <si>
    <t>YEAK DECHATIWONG</t>
  </si>
  <si>
    <t>YEAK NAVAMIN GAS STATION</t>
  </si>
  <si>
    <t>YEAK SAINUMYEN</t>
  </si>
  <si>
    <t>PSP7982</t>
  </si>
  <si>
    <t>PSP7983</t>
  </si>
  <si>
    <t>PSP7984</t>
  </si>
  <si>
    <t>PSP7985</t>
  </si>
  <si>
    <t>PSP7986</t>
  </si>
  <si>
    <t>PSP7987</t>
  </si>
  <si>
    <t>PSP7988</t>
  </si>
  <si>
    <t>PSP7989</t>
  </si>
  <si>
    <t>PSP7990</t>
  </si>
  <si>
    <t>PSP7991</t>
  </si>
  <si>
    <t>PSP7992</t>
  </si>
  <si>
    <t>PSP7993</t>
  </si>
  <si>
    <t>PSP7994</t>
  </si>
  <si>
    <t>PSP7995</t>
  </si>
  <si>
    <t>PSP7997</t>
  </si>
  <si>
    <t>PSP7999</t>
  </si>
  <si>
    <t>PSP8000</t>
  </si>
  <si>
    <t>PSP8001</t>
  </si>
  <si>
    <t>PSP8002</t>
  </si>
  <si>
    <t>PSP8003</t>
  </si>
  <si>
    <t>PSP8004</t>
  </si>
  <si>
    <t>PSP8005</t>
  </si>
  <si>
    <t>PSP8006</t>
  </si>
  <si>
    <t>PSP8007</t>
  </si>
  <si>
    <t>PSP8008</t>
  </si>
  <si>
    <t>PSP8009</t>
  </si>
  <si>
    <t>PSP8010</t>
  </si>
  <si>
    <t>PSP8011</t>
  </si>
  <si>
    <t>PSP8012</t>
  </si>
  <si>
    <t>PSP8013</t>
  </si>
  <si>
    <t>PSP8014</t>
  </si>
  <si>
    <t>PSP8021</t>
  </si>
  <si>
    <t>PSP8022</t>
  </si>
  <si>
    <t>PSP8023</t>
  </si>
  <si>
    <t>PSP8024</t>
  </si>
  <si>
    <t>PSP8025</t>
  </si>
  <si>
    <t>PSP8026</t>
  </si>
  <si>
    <t>PSP8027</t>
  </si>
  <si>
    <t>PSP8028</t>
  </si>
  <si>
    <t>PSP8029</t>
  </si>
  <si>
    <t>PSP8031</t>
  </si>
  <si>
    <t>PSP8032</t>
  </si>
  <si>
    <t>PSP8033</t>
  </si>
  <si>
    <t>PSP8034</t>
  </si>
  <si>
    <t>PSP8035</t>
  </si>
  <si>
    <t>PSP8036</t>
  </si>
  <si>
    <t>PSP8037</t>
  </si>
  <si>
    <t>PSP8038</t>
  </si>
  <si>
    <t>PSP8039</t>
  </si>
  <si>
    <t>PSP8040</t>
  </si>
  <si>
    <t>PSP8041</t>
  </si>
  <si>
    <t>PSP8042</t>
  </si>
  <si>
    <t>PSP8043</t>
  </si>
  <si>
    <t>PSP8044</t>
  </si>
  <si>
    <t>PSP8045</t>
  </si>
  <si>
    <t>PSP8046</t>
  </si>
  <si>
    <t>PSP8047</t>
  </si>
  <si>
    <t>PSP8048</t>
  </si>
  <si>
    <t>PSP8049</t>
  </si>
  <si>
    <t>PSP8050</t>
  </si>
  <si>
    <t>PSP8051</t>
  </si>
  <si>
    <t>PSP8052</t>
  </si>
  <si>
    <t>PSP8053</t>
  </si>
  <si>
    <t>PSP8054</t>
  </si>
  <si>
    <t>PSP8055</t>
  </si>
  <si>
    <t>PSP8056</t>
  </si>
  <si>
    <t>PSP8057</t>
  </si>
  <si>
    <t>PSP8060</t>
  </si>
  <si>
    <t>PSP8061</t>
  </si>
  <si>
    <t>PSP8062</t>
  </si>
  <si>
    <t>PSP8063</t>
  </si>
  <si>
    <t>PSP8064</t>
  </si>
  <si>
    <t>PSP8065</t>
  </si>
  <si>
    <t>PSP8066</t>
  </si>
  <si>
    <t>PSP8067</t>
  </si>
  <si>
    <t>PSP8068</t>
  </si>
  <si>
    <t>PSP8073</t>
  </si>
  <si>
    <t>PSP8074</t>
  </si>
  <si>
    <t>PSP8075</t>
  </si>
  <si>
    <t>PSP8076</t>
  </si>
  <si>
    <t>PSP8078</t>
  </si>
  <si>
    <t>PSP8079</t>
  </si>
  <si>
    <t>PSP8080</t>
  </si>
  <si>
    <t>PSP8081</t>
  </si>
  <si>
    <t>PSP8082</t>
  </si>
  <si>
    <t>PSP8083</t>
  </si>
  <si>
    <t>PSP8085</t>
  </si>
  <si>
    <t>PSP8086</t>
  </si>
  <si>
    <t>PSP8087</t>
  </si>
  <si>
    <t>PSP8088</t>
  </si>
  <si>
    <t>PSP8089</t>
  </si>
  <si>
    <t>PSP8092</t>
  </si>
  <si>
    <t>PSP8093</t>
  </si>
  <si>
    <t>PSP8094</t>
  </si>
  <si>
    <t>PSP8095</t>
  </si>
  <si>
    <t>PSP8096</t>
  </si>
  <si>
    <t>PSP8097</t>
  </si>
  <si>
    <t>PSP8099</t>
  </si>
  <si>
    <t>PSP8100</t>
  </si>
  <si>
    <t>PSP8101</t>
  </si>
  <si>
    <t>PSP8102</t>
  </si>
  <si>
    <t>PSP8104</t>
  </si>
  <si>
    <t>PSP8105</t>
  </si>
  <si>
    <t>PSP8106</t>
  </si>
  <si>
    <t>PSP8107</t>
  </si>
  <si>
    <t>PSP8109</t>
  </si>
  <si>
    <t>PSP8111</t>
  </si>
  <si>
    <t>PSP8112</t>
  </si>
  <si>
    <t>PSP8113</t>
  </si>
  <si>
    <t>PSP9009</t>
  </si>
  <si>
    <t>วีทู เพ็ทช๊อป</t>
  </si>
  <si>
    <t>บี.เซฟ</t>
  </si>
  <si>
    <t>บจก. ศรีจันทร์ อินชัวรันส์ โบรกเกอร์</t>
  </si>
  <si>
    <t>ซี เจ เครื่องเขียน</t>
  </si>
  <si>
    <t>ร้านนมผง</t>
  </si>
  <si>
    <t>สวรสมินิมาร์ท</t>
  </si>
  <si>
    <t>ร้านศิริแพคเกทจิ้ง</t>
  </si>
  <si>
    <t>งามรื่น มินิมาร์ท</t>
  </si>
  <si>
    <t>พอเพียง อินเตอร์ กรุ๊ป</t>
  </si>
  <si>
    <t>ร้านกล่องไปรษณีย์ บางบอน 3</t>
  </si>
  <si>
    <t>ภัทรรุ่งเรืองอะไหล่ยนต์</t>
  </si>
  <si>
    <t>ยูกี้เวิล์ด</t>
  </si>
  <si>
    <t>สุขสวัสดิ์เภสัช</t>
  </si>
  <si>
    <t>บจก.ไทยเบ็ฟเวอเรจดิสตริบิวชั่น</t>
  </si>
  <si>
    <t>บ.ภัทรชัยซีเมนต์</t>
  </si>
  <si>
    <t>โฮม กัน</t>
  </si>
  <si>
    <t>ร้านหวานใจ 2</t>
  </si>
  <si>
    <t>บจก.ภัทรไพบูลย์ภัณฑ์</t>
  </si>
  <si>
    <t>ทรีเกิลคอฟฟี่</t>
  </si>
  <si>
    <t>แวววาว</t>
  </si>
  <si>
    <t>เอมจิตต์</t>
  </si>
  <si>
    <t>สาระ ซับพลาย์</t>
  </si>
  <si>
    <t>นายชาย</t>
  </si>
  <si>
    <t>เฟมบิวตี้ช้อป</t>
  </si>
  <si>
    <t>แอ๊นท์บิวตี้</t>
  </si>
  <si>
    <t>ธนพร</t>
  </si>
  <si>
    <t>วี มาร์เก็ต</t>
  </si>
  <si>
    <t>ชาพะยอม by เป้จัง</t>
  </si>
  <si>
    <t>ยายวรรณ</t>
  </si>
  <si>
    <t>บ้านกาแฟ</t>
  </si>
  <si>
    <t>ดินเดียว</t>
  </si>
  <si>
    <t>พีเคพี มิตรภาพ</t>
  </si>
  <si>
    <t>โรส แอปเปิ้ล</t>
  </si>
  <si>
    <t>ตามสบาย</t>
  </si>
  <si>
    <t>หจก.สินชวาลวัฒน์</t>
  </si>
  <si>
    <t>แม็คชอร์</t>
  </si>
  <si>
    <t>เกษม</t>
  </si>
  <si>
    <t>ชาพะยอม เซนต์หลุยส์</t>
  </si>
  <si>
    <t>สพานใหม่ 969</t>
  </si>
  <si>
    <t>ห้องยาเภสัช</t>
  </si>
  <si>
    <t>ร้านขายยาโอสถศิลป์</t>
  </si>
  <si>
    <t>เฟิร์ส ซุปเปอร์คุ้ม</t>
  </si>
  <si>
    <t>บางบ่อ ถ่ายเอกสาร</t>
  </si>
  <si>
    <t>วรจักรเภสัช</t>
  </si>
  <si>
    <t>มะมา เฮิร์บ</t>
  </si>
  <si>
    <t>8 BOX</t>
  </si>
  <si>
    <t>มิตรแท้การแว่น</t>
  </si>
  <si>
    <t>แหม่ม บิวตี้</t>
  </si>
  <si>
    <t>Kutoon</t>
  </si>
  <si>
    <t>ร้าน วี.อาร์ สปอร์ต</t>
  </si>
  <si>
    <t>อั​ญจ์ญา​ข์</t>
  </si>
  <si>
    <t>Coffee de' Bangkok</t>
  </si>
  <si>
    <t>ร้านน้องอัญโฟน</t>
  </si>
  <si>
    <t>The Seasons Mall</t>
  </si>
  <si>
    <t>072</t>
  </si>
  <si>
    <t>B2S Robinson Bangrak</t>
  </si>
  <si>
    <t>B2S - Silom Complex</t>
  </si>
  <si>
    <t>Central Ramintra</t>
  </si>
  <si>
    <t>Siriban Trang</t>
  </si>
  <si>
    <t>Robinson Bangkae</t>
  </si>
  <si>
    <t>B2S The Crystal Park</t>
  </si>
  <si>
    <t>B2S - Major Ratchayothin</t>
  </si>
  <si>
    <t>Behive Mungthongtani</t>
  </si>
  <si>
    <t>CPN Nakhon Si Thammarat</t>
  </si>
  <si>
    <t>B2S Jas Srinakarin</t>
  </si>
  <si>
    <t>Paseo Ladkrabang</t>
  </si>
  <si>
    <t xml:space="preserve">Robinson Srisaman </t>
  </si>
  <si>
    <t>Plearnary Watcharapol</t>
  </si>
  <si>
    <t>Top Plaza Nonghan</t>
  </si>
  <si>
    <t>B2S087</t>
  </si>
  <si>
    <t>B2S088</t>
  </si>
  <si>
    <t>B2S089</t>
  </si>
  <si>
    <t>B2S090</t>
  </si>
  <si>
    <t>B2S091</t>
  </si>
  <si>
    <t>B2S092</t>
  </si>
  <si>
    <t>B2S093</t>
  </si>
  <si>
    <t>B2S094</t>
  </si>
  <si>
    <t>B2S095</t>
  </si>
  <si>
    <t>B2S096</t>
  </si>
  <si>
    <t>B2S097</t>
  </si>
  <si>
    <t>B2S098</t>
  </si>
  <si>
    <t>B2S099</t>
  </si>
  <si>
    <t>B2S100</t>
  </si>
  <si>
    <t>SKT BAN WA KHONKAEN_383</t>
  </si>
  <si>
    <t>SKT CHAE KORAT_401</t>
  </si>
  <si>
    <t>SKT HUATHALE KORAT KORAT_413</t>
  </si>
  <si>
    <t>SKT KHAM THALE SO KORAT_351</t>
  </si>
  <si>
    <t>SKT KHAOSUANKWANG KHONKAEN_373</t>
  </si>
  <si>
    <t>SKT KLANG DONG KORAT_355</t>
  </si>
  <si>
    <t>SKT MUEANG KHONG KORAT_354</t>
  </si>
  <si>
    <t>SKT MUEANGKAO PATTANA KHONKAEN_362</t>
  </si>
  <si>
    <t>SKT NONGNAKHAM KHONKAEN_371</t>
  </si>
  <si>
    <t>SKT PHRAYUEN KHONKAEN_369</t>
  </si>
  <si>
    <t>SKT PHU WIANG KHONKAEN_372</t>
  </si>
  <si>
    <t>SKT SAMNAK TAKHRO KORAT_415</t>
  </si>
  <si>
    <t>SKT UBONRAT KHONKAN_352</t>
  </si>
  <si>
    <t>SKT BUA YAI NAKHONRATCHASIMA_358</t>
  </si>
  <si>
    <t>SKT Lamthamenchai Korat_418</t>
  </si>
  <si>
    <t>SKT001</t>
  </si>
  <si>
    <t>SKT002</t>
  </si>
  <si>
    <t>SKT003</t>
  </si>
  <si>
    <t>SKT004</t>
  </si>
  <si>
    <t>SKT005</t>
  </si>
  <si>
    <t>SKT006</t>
  </si>
  <si>
    <t>SKT007</t>
  </si>
  <si>
    <t>SKT008</t>
  </si>
  <si>
    <t>SKT009</t>
  </si>
  <si>
    <t>SKT010</t>
  </si>
  <si>
    <t>SKT011</t>
  </si>
  <si>
    <t>SKT012</t>
  </si>
  <si>
    <t>SKT013</t>
  </si>
  <si>
    <t>SKT014</t>
  </si>
  <si>
    <t>SKT015</t>
  </si>
  <si>
    <t>SKT016</t>
  </si>
  <si>
    <t>MBC  Klong Maduea 12</t>
  </si>
  <si>
    <t>MBC  Plaengyao</t>
  </si>
  <si>
    <t>MBC  Ur Arthorn Tha Jeen</t>
  </si>
  <si>
    <t>MBC Aphibanbuncha</t>
  </si>
  <si>
    <t>MBC AuarethornSetthakit 3</t>
  </si>
  <si>
    <t>MBC Ban Klong</t>
  </si>
  <si>
    <t>MBC Ban Kok</t>
  </si>
  <si>
    <t>MBC Ban Krang Phitsanulok (RE)</t>
  </si>
  <si>
    <t>MBC Ban Non Than</t>
  </si>
  <si>
    <t>MBC Ban Toom</t>
  </si>
  <si>
    <t>MBC Bangsaen Angsila2</t>
  </si>
  <si>
    <t>MBC Bangsai</t>
  </si>
  <si>
    <t>MBC Bankhai</t>
  </si>
  <si>
    <t>MBC Bankrod</t>
  </si>
  <si>
    <t>MBC BCP Airport - Suratthani</t>
  </si>
  <si>
    <t>MBC BCP Asia km.81 (Out Bound)</t>
  </si>
  <si>
    <t>MBC BCP Ban Na Doem - Suratthani</t>
  </si>
  <si>
    <t>MBC BCP Ban Pho - Mueang Nakhon Ratchasima</t>
  </si>
  <si>
    <t>MBC BCP Cha-Am Park</t>
  </si>
  <si>
    <t xml:space="preserve">MBC BCP Chomsurangyat </t>
  </si>
  <si>
    <t>MBC BCP Hat Kham-Mueang Nong Khai</t>
  </si>
  <si>
    <t>MBC BCP Kathu - Phuket</t>
  </si>
  <si>
    <t>MBC BCP Khao Khram-Krabi</t>
  </si>
  <si>
    <t xml:space="preserve">MBC BCP Khiri Mat </t>
  </si>
  <si>
    <t>MBC BCP Khlong Thom</t>
  </si>
  <si>
    <t>MBC BCP Khuang Pao - Chomthong</t>
  </si>
  <si>
    <t xml:space="preserve">MBC BCP Lad Bua Khao </t>
  </si>
  <si>
    <t>MBC BCP Lat Bua Luang</t>
  </si>
  <si>
    <t>MBC BCP Mahidol-Suthep</t>
  </si>
  <si>
    <t>MBC BCP Mu Mon - Mueang Udonthani</t>
  </si>
  <si>
    <t>MBC BCP Mueang Bang Yom - Sawankhalok</t>
  </si>
  <si>
    <t>MBC BCP Mueang Kao-Mueang Khon Kaen</t>
  </si>
  <si>
    <t>MBC BCP Mueang Khon Kaen</t>
  </si>
  <si>
    <t>MBC BCP Mueang Mahasarakham</t>
  </si>
  <si>
    <t>MBC BCP Nakornnayok-Rangsit 1</t>
  </si>
  <si>
    <t>MBC BCP Nikhom Phatthana</t>
  </si>
  <si>
    <t>MBC BCP Nong Chik - Pattani</t>
  </si>
  <si>
    <t>MBC BCP Nong Saeng - Nakhon Phanom</t>
  </si>
  <si>
    <t>MBC BCP Nonsung</t>
  </si>
  <si>
    <t xml:space="preserve">MBC BCP Om Noi </t>
  </si>
  <si>
    <t xml:space="preserve">MBC BCP Pakchong </t>
  </si>
  <si>
    <t>MBC BCP Pakchong - Namkhang</t>
  </si>
  <si>
    <t>MBC BCP Petchkasem Km.192</t>
  </si>
  <si>
    <t xml:space="preserve">MBC BCP Petkasem Km 41 </t>
  </si>
  <si>
    <t xml:space="preserve">MBC BCP Petkasem Km.128 </t>
  </si>
  <si>
    <t>MBC BCP Phetkasem km.193</t>
  </si>
  <si>
    <t>MBC BCP PHON</t>
  </si>
  <si>
    <t>MBC BCP Prasat</t>
  </si>
  <si>
    <t>MBC BCP Rama 2 Km.20</t>
  </si>
  <si>
    <t xml:space="preserve">MBC BCP Rama 2 Km.33 </t>
  </si>
  <si>
    <t>MBC BCP Rama 2 Km.50</t>
  </si>
  <si>
    <t>MBC BCP Rama 2 Km.59 (IB)</t>
  </si>
  <si>
    <t>MBC BCP Saen Tung - Khao Saming</t>
  </si>
  <si>
    <t>MBC BCP Saeng Chuto - Kanchanaburi</t>
  </si>
  <si>
    <t xml:space="preserve">MBC BCP Sam Phran </t>
  </si>
  <si>
    <t>MBC BCP San Pong _ Mae Rim</t>
  </si>
  <si>
    <t>MBC BCP Si Thep</t>
  </si>
  <si>
    <t>MBC BCP Sri Trang - Krabi</t>
  </si>
  <si>
    <t xml:space="preserve">MBC BCP Sueb Siri </t>
  </si>
  <si>
    <t>MBC BCP Sukhumvit Km.101</t>
  </si>
  <si>
    <t xml:space="preserve">MBC BCP Sung Noen </t>
  </si>
  <si>
    <t xml:space="preserve">MBC BCP Sung Noen 2 </t>
  </si>
  <si>
    <t>MBC BCP Suphanburi</t>
  </si>
  <si>
    <t>MBC BCP Tanot - Non Sung</t>
  </si>
  <si>
    <t>MBC BCP Tha Chang - Suratthani</t>
  </si>
  <si>
    <t>MBC BCP Thachana - Suratthanee</t>
  </si>
  <si>
    <t>MBC BCP That Choeng Chum - Sakon Nakhon</t>
  </si>
  <si>
    <t>MBC BCP Thung Saliam</t>
  </si>
  <si>
    <t xml:space="preserve">MBC BCP Thung Tako </t>
  </si>
  <si>
    <t>MBC BCP Wang Manao 1</t>
  </si>
  <si>
    <t>MBC BCP Wang Takhian</t>
  </si>
  <si>
    <t xml:space="preserve">MBC BCP Wang Yang </t>
  </si>
  <si>
    <t xml:space="preserve">MBC BCP_Nong mon </t>
  </si>
  <si>
    <t>MBC BCP_Plian Sichon</t>
  </si>
  <si>
    <t xml:space="preserve">MBC BCP_Superhighway2 </t>
  </si>
  <si>
    <t>MBC Censiri Laemchabang</t>
  </si>
  <si>
    <t>MBC Chum Chon Chukkacher</t>
  </si>
  <si>
    <t>MBC Chumchon Nongwa soi 5</t>
  </si>
  <si>
    <t xml:space="preserve">MBC CTX  Bypass  Chonburi </t>
  </si>
  <si>
    <t xml:space="preserve">MBC CTX Mae Rim  Chiangmai    </t>
  </si>
  <si>
    <t>MBC CTX Pattaya South</t>
  </si>
  <si>
    <t>MBC CTX Rojana 2</t>
  </si>
  <si>
    <t xml:space="preserve">MBC Donwai </t>
  </si>
  <si>
    <t>MBC Dream Land</t>
  </si>
  <si>
    <t>MBC Ekathotsaroth</t>
  </si>
  <si>
    <t>MBC HP-Om Yai (Kios format)</t>
  </si>
  <si>
    <t xml:space="preserve">MBC Koh Pho </t>
  </si>
  <si>
    <t>MBC Kusumarn</t>
  </si>
  <si>
    <t>MBC Lamphun Hospital</t>
  </si>
  <si>
    <t>MBC Lung Songkhla-Nakarin University</t>
  </si>
  <si>
    <t>MBC Mabmayom</t>
  </si>
  <si>
    <t>MBC Mabyangporn</t>
  </si>
  <si>
    <t>MBC Mabyangporn 22</t>
  </si>
  <si>
    <t xml:space="preserve">MBC Moo Ban Prempracha  </t>
  </si>
  <si>
    <t>MBC Naakleua - Banglamung</t>
  </si>
  <si>
    <t>MBC Nakhon Luang</t>
  </si>
  <si>
    <t>MBC Nakhonratchasima Polythenic</t>
  </si>
  <si>
    <t>MBC Nikomsuranari</t>
  </si>
  <si>
    <t>MBC Nongketyai</t>
  </si>
  <si>
    <t>MBC Nongkhae Saraburi</t>
  </si>
  <si>
    <t>MBC Nongsarai, Pakchong</t>
  </si>
  <si>
    <t>MBC Pacific Plaza</t>
  </si>
  <si>
    <t>MBC Pak Kran</t>
  </si>
  <si>
    <t>MBC Phraya Sue (Phitsanulok)</t>
  </si>
  <si>
    <t>MBC Phum Rieng</t>
  </si>
  <si>
    <t>MBC Phutthasakorn</t>
  </si>
  <si>
    <t>MBC Pongsaked</t>
  </si>
  <si>
    <t>MBC Pracharuksa</t>
  </si>
  <si>
    <t>MBC Pracha-uthit Udonthani</t>
  </si>
  <si>
    <t>MBC Raikluay Sriracha</t>
  </si>
  <si>
    <t>MBC Ruamphat Hospital</t>
  </si>
  <si>
    <t xml:space="preserve">MBC Sala Lumduan </t>
  </si>
  <si>
    <t>MBC Sinsakhorn</t>
  </si>
  <si>
    <t>MBC Siri Plaza</t>
  </si>
  <si>
    <t xml:space="preserve">MBC Soi Jintrakham </t>
  </si>
  <si>
    <t>MBC Sri Mahapho</t>
  </si>
  <si>
    <t>MBC Street Walk Lamphun</t>
  </si>
  <si>
    <t>MBC Suandok Hospital</t>
  </si>
  <si>
    <t xml:space="preserve">MBC Talad Ban kad Mae wang </t>
  </si>
  <si>
    <t xml:space="preserve">MBC Talad Banhuay </t>
  </si>
  <si>
    <t>MBC Talad Chedee Makrua</t>
  </si>
  <si>
    <t>MBC Talad MaiThaikasem</t>
  </si>
  <si>
    <t>MBC Talad Phunphin</t>
  </si>
  <si>
    <t>MBC Talad Sakaeo</t>
  </si>
  <si>
    <t>MBC Talad Thathongmai</t>
  </si>
  <si>
    <t xml:space="preserve">MBC Talad Wat Lad Hoy </t>
  </si>
  <si>
    <t>MBC Taothan</t>
  </si>
  <si>
    <t>MBC TCC Kalae night bazaar</t>
  </si>
  <si>
    <t>MBC TCC Suriwong Book Center</t>
  </si>
  <si>
    <t>MBC Tha Uthen</t>
  </si>
  <si>
    <t>MBC Thanon Suk Prayu</t>
  </si>
  <si>
    <t xml:space="preserve">MBC Tumbon Lat Yai </t>
  </si>
  <si>
    <t xml:space="preserve">MBC_Wiphawadirungsit Camp </t>
  </si>
  <si>
    <t>MBC188</t>
  </si>
  <si>
    <t>MBC189</t>
  </si>
  <si>
    <t>MBC190</t>
  </si>
  <si>
    <t>MBC191</t>
  </si>
  <si>
    <t>MBC192</t>
  </si>
  <si>
    <t>MBC193</t>
  </si>
  <si>
    <t>MBC194</t>
  </si>
  <si>
    <t>MBC195</t>
  </si>
  <si>
    <t>MBC196</t>
  </si>
  <si>
    <t>MBC197</t>
  </si>
  <si>
    <t>MBC198</t>
  </si>
  <si>
    <t>MBC199</t>
  </si>
  <si>
    <t>MBC200</t>
  </si>
  <si>
    <t>MBC201</t>
  </si>
  <si>
    <t>MBC202</t>
  </si>
  <si>
    <t>MBC203</t>
  </si>
  <si>
    <t>MBC204</t>
  </si>
  <si>
    <t>MBC205</t>
  </si>
  <si>
    <t>MBC206</t>
  </si>
  <si>
    <t>MBC207</t>
  </si>
  <si>
    <t>MBC208</t>
  </si>
  <si>
    <t>MBC209</t>
  </si>
  <si>
    <t>MBC210</t>
  </si>
  <si>
    <t>MBC211</t>
  </si>
  <si>
    <t>MBC212</t>
  </si>
  <si>
    <t>MBC213</t>
  </si>
  <si>
    <t>MBC214</t>
  </si>
  <si>
    <t>MBC215</t>
  </si>
  <si>
    <t>MBC216</t>
  </si>
  <si>
    <t>MBC217</t>
  </si>
  <si>
    <t>MBC218</t>
  </si>
  <si>
    <t>MBC219</t>
  </si>
  <si>
    <t>MBC220</t>
  </si>
  <si>
    <t>MBC221</t>
  </si>
  <si>
    <t>MBC222</t>
  </si>
  <si>
    <t>MBC223</t>
  </si>
  <si>
    <t>MBC224</t>
  </si>
  <si>
    <t>MBC225</t>
  </si>
  <si>
    <t>MBC226</t>
  </si>
  <si>
    <t>MBC227</t>
  </si>
  <si>
    <t>MBC228</t>
  </si>
  <si>
    <t>MBC229</t>
  </si>
  <si>
    <t>MBC230</t>
  </si>
  <si>
    <t>MBC231</t>
  </si>
  <si>
    <t>MBC232</t>
  </si>
  <si>
    <t>MBC233</t>
  </si>
  <si>
    <t>MBC234</t>
  </si>
  <si>
    <t>MBC235</t>
  </si>
  <si>
    <t>MBC236</t>
  </si>
  <si>
    <t>MBC237</t>
  </si>
  <si>
    <t>MBC238</t>
  </si>
  <si>
    <t>MBC239</t>
  </si>
  <si>
    <t>MBC240</t>
  </si>
  <si>
    <t>MBC241</t>
  </si>
  <si>
    <t>MBC242</t>
  </si>
  <si>
    <t>MBC243</t>
  </si>
  <si>
    <t>MBC244</t>
  </si>
  <si>
    <t>MBC245</t>
  </si>
  <si>
    <t>MBC246</t>
  </si>
  <si>
    <t>MBC247</t>
  </si>
  <si>
    <t>MBC248</t>
  </si>
  <si>
    <t>MBC249</t>
  </si>
  <si>
    <t>MBC250</t>
  </si>
  <si>
    <t>MBC251</t>
  </si>
  <si>
    <t>MBC252</t>
  </si>
  <si>
    <t>MBC253</t>
  </si>
  <si>
    <t>MBC254</t>
  </si>
  <si>
    <t>MBC255</t>
  </si>
  <si>
    <t>MBC256</t>
  </si>
  <si>
    <t>MBC257</t>
  </si>
  <si>
    <t>MBC258</t>
  </si>
  <si>
    <t>MBC259</t>
  </si>
  <si>
    <t>MBC260</t>
  </si>
  <si>
    <t>MBC261</t>
  </si>
  <si>
    <t>MBC262</t>
  </si>
  <si>
    <t>MBC263</t>
  </si>
  <si>
    <t>MBC264</t>
  </si>
  <si>
    <t>MBC265</t>
  </si>
  <si>
    <t>MBC266</t>
  </si>
  <si>
    <t>MBC267</t>
  </si>
  <si>
    <t>MBC268</t>
  </si>
  <si>
    <t>MBC269</t>
  </si>
  <si>
    <t>MBC270</t>
  </si>
  <si>
    <t>MBC271</t>
  </si>
  <si>
    <t>MBC272</t>
  </si>
  <si>
    <t>MBC273</t>
  </si>
  <si>
    <t>MBC274</t>
  </si>
  <si>
    <t>MBC275</t>
  </si>
  <si>
    <t>MBC276</t>
  </si>
  <si>
    <t>MBC277</t>
  </si>
  <si>
    <t>MBC278</t>
  </si>
  <si>
    <t>MBC279</t>
  </si>
  <si>
    <t>MBC280</t>
  </si>
  <si>
    <t>MBC281</t>
  </si>
  <si>
    <t>MBC282</t>
  </si>
  <si>
    <t>MBC283</t>
  </si>
  <si>
    <t>MBC284</t>
  </si>
  <si>
    <t>MBC285</t>
  </si>
  <si>
    <t>MBC286</t>
  </si>
  <si>
    <t>MBC287</t>
  </si>
  <si>
    <t>MBC288</t>
  </si>
  <si>
    <t>MBC289</t>
  </si>
  <si>
    <t>MBC290</t>
  </si>
  <si>
    <t>MBC291</t>
  </si>
  <si>
    <t>MBC292</t>
  </si>
  <si>
    <t>MBC293</t>
  </si>
  <si>
    <t>MBC294</t>
  </si>
  <si>
    <t>MBC295</t>
  </si>
  <si>
    <t>MBC296</t>
  </si>
  <si>
    <t>MBC297</t>
  </si>
  <si>
    <t>MBC298</t>
  </si>
  <si>
    <t>MBC299</t>
  </si>
  <si>
    <t>MBC300</t>
  </si>
  <si>
    <t>MBC301</t>
  </si>
  <si>
    <t>MBC302</t>
  </si>
  <si>
    <t>MBC303</t>
  </si>
  <si>
    <t>MBC304</t>
  </si>
  <si>
    <t>MBC305</t>
  </si>
  <si>
    <t>MBC306</t>
  </si>
  <si>
    <t>MBC307</t>
  </si>
  <si>
    <t>MBC308</t>
  </si>
  <si>
    <t>MBC309</t>
  </si>
  <si>
    <t>MBC310</t>
  </si>
  <si>
    <t>MBC311</t>
  </si>
  <si>
    <t>MBC312</t>
  </si>
  <si>
    <t>MBC313</t>
  </si>
  <si>
    <t>MBC314</t>
  </si>
  <si>
    <t>MBC315</t>
  </si>
  <si>
    <t>MBC316</t>
  </si>
  <si>
    <t>MBC317</t>
  </si>
  <si>
    <t>MBC318</t>
  </si>
  <si>
    <t>MBC319</t>
  </si>
  <si>
    <t>MBC320</t>
  </si>
  <si>
    <t>MBC321</t>
  </si>
  <si>
    <t>MBC322</t>
  </si>
  <si>
    <t>MBC323</t>
  </si>
  <si>
    <t>MBC324</t>
  </si>
  <si>
    <t>MBC325</t>
  </si>
  <si>
    <t>MBC326</t>
  </si>
  <si>
    <t>MBC327</t>
  </si>
  <si>
    <t>MBC328</t>
  </si>
  <si>
    <t>MBC329</t>
  </si>
  <si>
    <t>MBC330</t>
  </si>
  <si>
    <t>MBC331</t>
  </si>
  <si>
    <t>MBC332</t>
  </si>
  <si>
    <t>MBC333</t>
  </si>
  <si>
    <t>MBC334</t>
  </si>
  <si>
    <t>MBC335</t>
  </si>
  <si>
    <t>MBC336</t>
  </si>
  <si>
    <t>MBC337</t>
  </si>
  <si>
    <t>MBC338</t>
  </si>
  <si>
    <t>MBC339</t>
  </si>
  <si>
    <t>MBC340</t>
  </si>
  <si>
    <t>MBC341</t>
  </si>
  <si>
    <t>MBC342</t>
  </si>
  <si>
    <t>MBC343</t>
  </si>
  <si>
    <t>MBC344</t>
  </si>
  <si>
    <t>MBC345</t>
  </si>
  <si>
    <t>MBC346</t>
  </si>
  <si>
    <t>MBC347</t>
  </si>
  <si>
    <t>MBC348</t>
  </si>
  <si>
    <t>MBC349</t>
  </si>
  <si>
    <t>MBC350</t>
  </si>
  <si>
    <t>MBC351</t>
  </si>
  <si>
    <t>MBC352</t>
  </si>
  <si>
    <t>MBC353</t>
  </si>
  <si>
    <t>MBC354</t>
  </si>
  <si>
    <t>MBC355</t>
  </si>
  <si>
    <t>MBC356</t>
  </si>
  <si>
    <t>MBC357</t>
  </si>
  <si>
    <t>MBC358</t>
  </si>
  <si>
    <t>MBC359</t>
  </si>
  <si>
    <t>MBC360</t>
  </si>
  <si>
    <t>MBC361</t>
  </si>
  <si>
    <t>MBC362</t>
  </si>
  <si>
    <t>MBC363</t>
  </si>
  <si>
    <t>MBC364</t>
  </si>
  <si>
    <t>MBC365</t>
  </si>
  <si>
    <t>MBC366</t>
  </si>
  <si>
    <t>MBC367</t>
  </si>
  <si>
    <t>MBC368</t>
  </si>
  <si>
    <t>MBC369</t>
  </si>
  <si>
    <t>MBC370</t>
  </si>
  <si>
    <t>MBC371</t>
  </si>
  <si>
    <t>MBC372</t>
  </si>
  <si>
    <t>MBC373</t>
  </si>
  <si>
    <t>MBC374</t>
  </si>
  <si>
    <t>MBC375</t>
  </si>
  <si>
    <t>MBC376</t>
  </si>
  <si>
    <t>MBC377</t>
  </si>
  <si>
    <t>MBC378</t>
  </si>
  <si>
    <t>MBC379</t>
  </si>
  <si>
    <t>MBC380</t>
  </si>
  <si>
    <t>MBC381</t>
  </si>
  <si>
    <t>MBC382</t>
  </si>
  <si>
    <t>MBC383</t>
  </si>
  <si>
    <t>MBC384</t>
  </si>
  <si>
    <t>MBC385</t>
  </si>
  <si>
    <t>MBC386</t>
  </si>
  <si>
    <t>MBC387</t>
  </si>
  <si>
    <t>MBC388</t>
  </si>
  <si>
    <t>MBC389</t>
  </si>
  <si>
    <t>MBC390</t>
  </si>
  <si>
    <t>MBC391</t>
  </si>
  <si>
    <t>MBC392</t>
  </si>
  <si>
    <t>MBC393</t>
  </si>
  <si>
    <t>MBC394</t>
  </si>
  <si>
    <t>MBC395</t>
  </si>
  <si>
    <t>MBC396</t>
  </si>
  <si>
    <t>MBC397</t>
  </si>
  <si>
    <t>MBC398</t>
  </si>
  <si>
    <t>MBC399</t>
  </si>
  <si>
    <t>MBC400</t>
  </si>
  <si>
    <t>MBC401</t>
  </si>
  <si>
    <t>MBC402</t>
  </si>
  <si>
    <t>MBC403</t>
  </si>
  <si>
    <t>MBC404</t>
  </si>
  <si>
    <t>MBC405</t>
  </si>
  <si>
    <t>MBC406</t>
  </si>
  <si>
    <t>MBC407</t>
  </si>
  <si>
    <t>MBC408</t>
  </si>
  <si>
    <t>MBC409</t>
  </si>
  <si>
    <t>MBC410</t>
  </si>
  <si>
    <t>MBC411</t>
  </si>
  <si>
    <t>MBC412</t>
  </si>
  <si>
    <t>MBC413</t>
  </si>
  <si>
    <t>MBC414</t>
  </si>
  <si>
    <t>MBC415</t>
  </si>
  <si>
    <t>MBC416</t>
  </si>
  <si>
    <t>MBC417</t>
  </si>
  <si>
    <t>MBC418</t>
  </si>
  <si>
    <t>MBC419</t>
  </si>
  <si>
    <t>MBC420</t>
  </si>
  <si>
    <t>MBC421</t>
  </si>
  <si>
    <t>MBC422</t>
  </si>
  <si>
    <t>MBC423</t>
  </si>
  <si>
    <t>MBC424</t>
  </si>
  <si>
    <t>MBC425</t>
  </si>
  <si>
    <t>MBC426</t>
  </si>
  <si>
    <t>MBC427</t>
  </si>
  <si>
    <t>MBC428</t>
  </si>
  <si>
    <t>MBC429</t>
  </si>
  <si>
    <t>MBC430</t>
  </si>
  <si>
    <t>MBC431</t>
  </si>
  <si>
    <t>MBC432</t>
  </si>
  <si>
    <t>MBC433</t>
  </si>
  <si>
    <t>MBC434</t>
  </si>
  <si>
    <t>MBC435</t>
  </si>
  <si>
    <t>MBC436</t>
  </si>
  <si>
    <t>MBC437</t>
  </si>
  <si>
    <t>MBC438</t>
  </si>
  <si>
    <t>MBC439</t>
  </si>
  <si>
    <t>MBC440</t>
  </si>
  <si>
    <t>MBC441</t>
  </si>
  <si>
    <t>MBC442</t>
  </si>
  <si>
    <t>MBC443</t>
  </si>
  <si>
    <t>MBC444</t>
  </si>
  <si>
    <t>MBC445</t>
  </si>
  <si>
    <t>MBC446</t>
  </si>
  <si>
    <t>MBC447</t>
  </si>
  <si>
    <t>MBC448</t>
  </si>
  <si>
    <t>MBC449</t>
  </si>
  <si>
    <t>MBC450</t>
  </si>
  <si>
    <t>MBC451</t>
  </si>
  <si>
    <t>MBC452</t>
  </si>
  <si>
    <t>MBC453</t>
  </si>
  <si>
    <t>MBC454</t>
  </si>
  <si>
    <t>MBC455</t>
  </si>
  <si>
    <t>MBC456</t>
  </si>
  <si>
    <t>MBC457</t>
  </si>
  <si>
    <t>MBC458</t>
  </si>
  <si>
    <t>MBC459</t>
  </si>
  <si>
    <t>MBC460</t>
  </si>
  <si>
    <t>MBC461</t>
  </si>
  <si>
    <t>MBC462</t>
  </si>
  <si>
    <t>MBC463</t>
  </si>
  <si>
    <t>MBC464</t>
  </si>
  <si>
    <t>CHUMCHON CHAWENGYAI</t>
  </si>
  <si>
    <t>ANGTHONG SOI 10</t>
  </si>
  <si>
    <t>ANGTHONGSOI 7</t>
  </si>
  <si>
    <t>AOW BANGTAO</t>
  </si>
  <si>
    <t xml:space="preserve">AOW NAM MAO </t>
  </si>
  <si>
    <t>AOW NANGSOI 11</t>
  </si>
  <si>
    <t>AOW THONG TA KIAN</t>
  </si>
  <si>
    <t>AOWLUEK GAS STATION</t>
  </si>
  <si>
    <t>AOWYON - KHAOKHAD</t>
  </si>
  <si>
    <t>BAN LIPORN 1</t>
  </si>
  <si>
    <t>BAN PLAILEAM</t>
  </si>
  <si>
    <t>BANDON 2.2</t>
  </si>
  <si>
    <t>BANDON 3</t>
  </si>
  <si>
    <t>BANDON 4</t>
  </si>
  <si>
    <t>BANG WAD</t>
  </si>
  <si>
    <t>BANGKOK-PHUKET HOSPITAL</t>
  </si>
  <si>
    <t>BANGPO</t>
  </si>
  <si>
    <t>BANGTHONG</t>
  </si>
  <si>
    <t>BANTAI KOH SAMUI</t>
  </si>
  <si>
    <t>BANYANUI</t>
  </si>
  <si>
    <t>CALTEX KATHU</t>
  </si>
  <si>
    <t>CENTRAL  PHUKET  FLORESTA</t>
  </si>
  <si>
    <t xml:space="preserve">CENTRAL FESTIVAL PHUKET </t>
  </si>
  <si>
    <t>CENTRAL FESTIVAL PHUKET ( PARKING )</t>
  </si>
  <si>
    <t>CENTRAL FESTIVAL SAMUI</t>
  </si>
  <si>
    <t xml:space="preserve">CENTRAL KHONKAEN </t>
  </si>
  <si>
    <t>CENTRAL NAKHONRATCHASIMA</t>
  </si>
  <si>
    <t>CENTRAL NAKHONRATCHASIMA 2</t>
  </si>
  <si>
    <t>CENTRALRAYONG</t>
  </si>
  <si>
    <t>CHAOFA GAS STATION</t>
  </si>
  <si>
    <t>CHAWENG YAI SOI 7</t>
  </si>
  <si>
    <t>CHONG PHLI</t>
  </si>
  <si>
    <t>CHUMCHON BORFAI</t>
  </si>
  <si>
    <t>CHUMCHON MONMAI</t>
  </si>
  <si>
    <t>CHUMCHON NAMKHOK</t>
  </si>
  <si>
    <t>DILOK UTHID2 PHUKET</t>
  </si>
  <si>
    <t>HAAD CHAWENG 4</t>
  </si>
  <si>
    <t>HAAD LAMAI 2</t>
  </si>
  <si>
    <t>HAAD LAMAI 3</t>
  </si>
  <si>
    <t>HAAD LAMAI 4</t>
  </si>
  <si>
    <t>HAAD LAMAI 5</t>
  </si>
  <si>
    <t xml:space="preserve">HAAD PATONG </t>
  </si>
  <si>
    <t>HAD AOW NANG</t>
  </si>
  <si>
    <t>HAD BOPHUT</t>
  </si>
  <si>
    <t>HAD CHAWENG 2</t>
  </si>
  <si>
    <t>HAD CHAWENG 3</t>
  </si>
  <si>
    <t>HAD CHOENGMON</t>
  </si>
  <si>
    <t>HAD CHOENGMON 2</t>
  </si>
  <si>
    <t xml:space="preserve">HAD KALIM 2 </t>
  </si>
  <si>
    <t>HAD LAMAI 6</t>
  </si>
  <si>
    <t>HAD NAIYANG</t>
  </si>
  <si>
    <t>HAD NGAM 1</t>
  </si>
  <si>
    <t>HAD NGAM 2</t>
  </si>
  <si>
    <t>HAD NOPPARATTHARA</t>
  </si>
  <si>
    <t>HAD PATONG 2</t>
  </si>
  <si>
    <t>HAD PATONG 5</t>
  </si>
  <si>
    <t xml:space="preserve">HAD RAWAI </t>
  </si>
  <si>
    <t>HAD RAWAI 2</t>
  </si>
  <si>
    <t>HAD RIN 3</t>
  </si>
  <si>
    <t xml:space="preserve">HAD SURIN 2 </t>
  </si>
  <si>
    <t>HINTA-HINYAI</t>
  </si>
  <si>
    <t>HOMEPRO  PRACHACHUEN</t>
  </si>
  <si>
    <t>HUA - HIN 12</t>
  </si>
  <si>
    <t>HUA - HIN 51</t>
  </si>
  <si>
    <t xml:space="preserve">HUA - HIN 63 / 1 </t>
  </si>
  <si>
    <t xml:space="preserve">HUA - HIN 87 </t>
  </si>
  <si>
    <t>HUA - HIN83/1</t>
  </si>
  <si>
    <t>HUA - HINKHAOTAKIAB</t>
  </si>
  <si>
    <t xml:space="preserve">HUA-HIN 105 </t>
  </si>
  <si>
    <t>HUAHIN 126</t>
  </si>
  <si>
    <t>HUAHIN 68/1</t>
  </si>
  <si>
    <t>HUAHIN KHAOTAKIEB 2</t>
  </si>
  <si>
    <t>HUAHIN NAREDDUMRI 2</t>
  </si>
  <si>
    <t>KARNJANAVITEE 16</t>
  </si>
  <si>
    <t>KARON PLAZA</t>
  </si>
  <si>
    <t xml:space="preserve">KARUNRAT </t>
  </si>
  <si>
    <t>KATA NOI</t>
  </si>
  <si>
    <t>KATA NOI 2</t>
  </si>
  <si>
    <t>KATHU GAS STATION</t>
  </si>
  <si>
    <t>KHAOPITAK SCHOOL</t>
  </si>
  <si>
    <t>KHONG KHA - KLONG HIN</t>
  </si>
  <si>
    <t>KLONGBANGWAD</t>
  </si>
  <si>
    <t>KWANG KARN TANG SAMUI</t>
  </si>
  <si>
    <t>LAGUNA PHUKET</t>
  </si>
  <si>
    <t>LAMAI 1</t>
  </si>
  <si>
    <t>LAMKAEN GAS STATION</t>
  </si>
  <si>
    <t xml:space="preserve">LAMPANWA 1 </t>
  </si>
  <si>
    <t>LAMPANWA 2</t>
  </si>
  <si>
    <t xml:space="preserve">LAYAN </t>
  </si>
  <si>
    <t>LEAMPHET</t>
  </si>
  <si>
    <t>LIKIT PLAZA</t>
  </si>
  <si>
    <t xml:space="preserve">MAE RLUN </t>
  </si>
  <si>
    <t>MAENAM SOI 1</t>
  </si>
  <si>
    <t>MAENAM SOI 5</t>
  </si>
  <si>
    <t>MAENAM SOI 7</t>
  </si>
  <si>
    <t>MAIKHAOW( GASSTATION )</t>
  </si>
  <si>
    <t>MAJOR  RATCHAYOTHIN</t>
  </si>
  <si>
    <t>MAPYANGPORN33</t>
  </si>
  <si>
    <t>MOOBAN IRAWADEE</t>
  </si>
  <si>
    <t>MOOBAN NARAYA THAKAEK</t>
  </si>
  <si>
    <t>MOOBAN SAWALUCK</t>
  </si>
  <si>
    <t>MOOBAN SUKCHAROEN</t>
  </si>
  <si>
    <t>MOOBAN VIP 7</t>
  </si>
  <si>
    <t>NAKAI THANARAT</t>
  </si>
  <si>
    <t>NAKOK</t>
  </si>
  <si>
    <t xml:space="preserve">NAMTOK HUAITHO </t>
  </si>
  <si>
    <t>NANAI 2</t>
  </si>
  <si>
    <t>NAPRALAN</t>
  </si>
  <si>
    <t>NIKOM HEMARAJ SARABURI</t>
  </si>
  <si>
    <t>NIKOMPHATTANA (RAYONG)</t>
  </si>
  <si>
    <t>NOPPARAT THARA SOI 12</t>
  </si>
  <si>
    <t xml:space="preserve">NUMTOK KATHU 2 </t>
  </si>
  <si>
    <t xml:space="preserve">PACIFIC 2 </t>
  </si>
  <si>
    <t>PAKNAM 8</t>
  </si>
  <si>
    <t xml:space="preserve">PATHNEE - BANGCHILAO </t>
  </si>
  <si>
    <t>PATONG TOWER</t>
  </si>
  <si>
    <t>PHANASON - LAEMHIN</t>
  </si>
  <si>
    <t>PHANASON - THEP ANUSORN</t>
  </si>
  <si>
    <t>PHUKET - SIRIRAT</t>
  </si>
  <si>
    <t>PHUKET - SIRIRAT 2</t>
  </si>
  <si>
    <t>PHUKET - SIRIRAT 3</t>
  </si>
  <si>
    <t>PHUKET-CHAROEMPHAKIAT 2</t>
  </si>
  <si>
    <t>PHUKET-CHAROEMPHAKIAT 4</t>
  </si>
  <si>
    <t>PHUNGMUAENG CONDO</t>
  </si>
  <si>
    <t>PLAILEAM SOI 8</t>
  </si>
  <si>
    <t>PLENPRUKSA</t>
  </si>
  <si>
    <t>PRACHANUKROA 3</t>
  </si>
  <si>
    <t>PRU CHAWENG 2</t>
  </si>
  <si>
    <t>PRU NA MUANG</t>
  </si>
  <si>
    <t>RAJBAMRUNG SOI 1</t>
  </si>
  <si>
    <t>RAT U THIT 5</t>
  </si>
  <si>
    <t>RAT U-THIT SOI 2</t>
  </si>
  <si>
    <t>RAT UTHIT SOI 4</t>
  </si>
  <si>
    <t>RATCHAPAT SAMUI 2</t>
  </si>
  <si>
    <t xml:space="preserve">RAWAI CONDOTEL </t>
  </si>
  <si>
    <t>RENAISSANCE SAMUI</t>
  </si>
  <si>
    <t>REPLAY CONDO</t>
  </si>
  <si>
    <t>SAINAMYEN 3</t>
  </si>
  <si>
    <t>SALA CHAWENG</t>
  </si>
  <si>
    <t>SAMUI AIRPORT 2</t>
  </si>
  <si>
    <t>SAPANSRI BORWIN</t>
  </si>
  <si>
    <t>SIRIROJ HOSPITAL</t>
  </si>
  <si>
    <t>SMORPRONG</t>
  </si>
  <si>
    <t>SOI BANGMAHLAO 2</t>
  </si>
  <si>
    <t>SOI BANGTONKAO PATONG</t>
  </si>
  <si>
    <t>SOI BAROMTHANARAT2</t>
  </si>
  <si>
    <t>SOI CHAOFA 11</t>
  </si>
  <si>
    <t>SOI CHAOFA 14</t>
  </si>
  <si>
    <t>SOI CHAOFA 34</t>
  </si>
  <si>
    <t>SOI CHAOWFA 51</t>
  </si>
  <si>
    <t>SOI CHAOWFA 73</t>
  </si>
  <si>
    <t>SOI CHOENG THALA 8</t>
  </si>
  <si>
    <t>SOI CHUNG ARUN</t>
  </si>
  <si>
    <t xml:space="preserve">SOI HINHUAJAI - LAMAI </t>
  </si>
  <si>
    <t>SOI KAWHNA</t>
  </si>
  <si>
    <t>SOI KEPSUP</t>
  </si>
  <si>
    <t>SOI KHAOKAEW</t>
  </si>
  <si>
    <t>SOI KOKMAKAM</t>
  </si>
  <si>
    <t>SOI KUAN YANG ( PATONG )</t>
  </si>
  <si>
    <t>SOI LAANTONG</t>
  </si>
  <si>
    <t>SOI LUNGKHOM</t>
  </si>
  <si>
    <t>SOI NAIYANG 16</t>
  </si>
  <si>
    <t>SOI NANAI 8</t>
  </si>
  <si>
    <t>SOI NANAI RUAMJAI</t>
  </si>
  <si>
    <t>SOI NAYA</t>
  </si>
  <si>
    <t>SOI PATAK 12</t>
  </si>
  <si>
    <t>SOI PATAK 20</t>
  </si>
  <si>
    <t>SOI PHRUYAI</t>
  </si>
  <si>
    <t>SOI RASADARAMLUEK</t>
  </si>
  <si>
    <t>SOI RUAFAD RAWAI</t>
  </si>
  <si>
    <t>SOI SAIYUAN 2</t>
  </si>
  <si>
    <t>SOI SALIKA ( RAWAI )</t>
  </si>
  <si>
    <t>SOI SANSABUY 3</t>
  </si>
  <si>
    <t>SOI SIKOR</t>
  </si>
  <si>
    <t>SOI SOMJAIMAI</t>
  </si>
  <si>
    <t>SOI SUKSAN</t>
  </si>
  <si>
    <t>SOI TA - IAD</t>
  </si>
  <si>
    <t>SOI THEPKRASATREE</t>
  </si>
  <si>
    <t>SOUNPHESUER</t>
  </si>
  <si>
    <t>SRIWICHAI 26</t>
  </si>
  <si>
    <t>SUCHON 1</t>
  </si>
  <si>
    <t>SUKHUMVIT 35</t>
  </si>
  <si>
    <t>TALAD HUA IT</t>
  </si>
  <si>
    <t>TALAD KASET SURAT 1</t>
  </si>
  <si>
    <t>TALAD KHUNTALE</t>
  </si>
  <si>
    <t>TALAD MEESUK CHAAM</t>
  </si>
  <si>
    <t>TALADLANG 25</t>
  </si>
  <si>
    <t>TANON CHAOFA</t>
  </si>
  <si>
    <t>TESS SABAN PATONG</t>
  </si>
  <si>
    <t>THAM SUE</t>
  </si>
  <si>
    <t>THANON AOW NANG</t>
  </si>
  <si>
    <t>THANON BANDON 1</t>
  </si>
  <si>
    <t>THANON HAADBOHPUD 2</t>
  </si>
  <si>
    <t>THANON HUAHIN - HUAYMONGKOL</t>
  </si>
  <si>
    <t>THANON KOKTANOD</t>
  </si>
  <si>
    <t>THANON NANAI</t>
  </si>
  <si>
    <t xml:space="preserve">THANON NERNPAYOM </t>
  </si>
  <si>
    <t xml:space="preserve">THANON PANURAT </t>
  </si>
  <si>
    <t>THANON PATHAK</t>
  </si>
  <si>
    <t>THANON PATHAK 2</t>
  </si>
  <si>
    <t>THANON PATIPHAT</t>
  </si>
  <si>
    <t>THANON PRABARAMEE</t>
  </si>
  <si>
    <t>THANON PRABARAMEE 2</t>
  </si>
  <si>
    <t>THANON PRABARAMEE 3</t>
  </si>
  <si>
    <t>THANON RATCHAPATHANUSON</t>
  </si>
  <si>
    <t>THANON RATUTHIT 200 PI</t>
  </si>
  <si>
    <t xml:space="preserve">THANON RUAMPHATTHANA </t>
  </si>
  <si>
    <t>THANON SEREETHAI - SURAT</t>
  </si>
  <si>
    <t xml:space="preserve">THANON TAWEEWONG </t>
  </si>
  <si>
    <t>THANON TAWEEWONG 2</t>
  </si>
  <si>
    <t>THANON TESSABAN TADMAI</t>
  </si>
  <si>
    <t>THANON THABANTHUK</t>
  </si>
  <si>
    <t>THANON THONGSAI</t>
  </si>
  <si>
    <t>THANON VICHITSONGKRAM</t>
  </si>
  <si>
    <t>THANON VICHITSONGKRAM 2</t>
  </si>
  <si>
    <t>THANON VICHITSONGKRAM 3</t>
  </si>
  <si>
    <t>THANON VIPAWADEE</t>
  </si>
  <si>
    <t xml:space="preserve">THANONPUNGMUANG SAIKOR 1 </t>
  </si>
  <si>
    <t>THANONPUNGMUANG SAIKOR 2</t>
  </si>
  <si>
    <t>THANONRATCHUMPON3</t>
  </si>
  <si>
    <t>THARUE AOW CHALONG</t>
  </si>
  <si>
    <t>THE BEACH CENTER KATA</t>
  </si>
  <si>
    <t>THONGSALA</t>
  </si>
  <si>
    <t>THUNGTONG</t>
  </si>
  <si>
    <t>TRITRANG</t>
  </si>
  <si>
    <t>TUNGYEA GAS STATION</t>
  </si>
  <si>
    <t xml:space="preserve">VILLA CALIFORNIA </t>
  </si>
  <si>
    <t>VILLA KATHU PHUKET</t>
  </si>
  <si>
    <t>WALAILAK UNIVERSITY</t>
  </si>
  <si>
    <t>YAK PANGKA</t>
  </si>
  <si>
    <t>YEAK NAKEAN GAS STATION</t>
  </si>
  <si>
    <t>YEAK PRABARAMEE</t>
  </si>
  <si>
    <t>LADPHRAO 46.2</t>
  </si>
  <si>
    <t>RATCHAPHRUEK HOSPITAL KHONKAEN</t>
  </si>
  <si>
    <t>SKT</t>
  </si>
  <si>
    <t>AOW NANG SOI 8</t>
  </si>
  <si>
    <t>AOW SRITHANU 2</t>
  </si>
  <si>
    <t>AOWNANG SOI 15</t>
  </si>
  <si>
    <t>AOWSRITHANU</t>
  </si>
  <si>
    <t>BAN KHAOKLOM</t>
  </si>
  <si>
    <t>BANNAIWOK</t>
  </si>
  <si>
    <t xml:space="preserve">BANTAI </t>
  </si>
  <si>
    <t>BANTAI 2 - KOH PHANGAN</t>
  </si>
  <si>
    <t>BETAGRO FOOD COMPLEX 1</t>
  </si>
  <si>
    <t>BETAGRO FOOD COMPLEX 2</t>
  </si>
  <si>
    <t>CHA - AM 35</t>
  </si>
  <si>
    <t>CHAWENG NOI 2</t>
  </si>
  <si>
    <t>HAD AOWNANG 4</t>
  </si>
  <si>
    <t>HAD KLONG MOUNG</t>
  </si>
  <si>
    <t>HAD LIPA NOI</t>
  </si>
  <si>
    <t>HAD PATONG 3</t>
  </si>
  <si>
    <t>HAD RIN 2</t>
  </si>
  <si>
    <t>HAD SURIN</t>
  </si>
  <si>
    <t>HUAHIN 1</t>
  </si>
  <si>
    <t>HUAHIN BORFAI</t>
  </si>
  <si>
    <t>KATA KASEMSUB</t>
  </si>
  <si>
    <t>KLAENG GAS STATION</t>
  </si>
  <si>
    <t>KLONG HANG SOI 1</t>
  </si>
  <si>
    <t>LADPHRAO WANGHIN 62 GAS STATION</t>
  </si>
  <si>
    <t>LAMAI BEACH WAY</t>
  </si>
  <si>
    <t>NAMTOK PAENG KOH PHANGAN</t>
  </si>
  <si>
    <t>NANOK GAS STATION</t>
  </si>
  <si>
    <t>SAINAMYEN 4</t>
  </si>
  <si>
    <t>SCB  PARK  PLAZA  EAST</t>
  </si>
  <si>
    <t>SOI BAN PLAI KLONG KRU</t>
  </si>
  <si>
    <t>SOI BANGCHILAO</t>
  </si>
  <si>
    <t>SOI CHAROENSAP PATONG</t>
  </si>
  <si>
    <t>SOI INDRA PRATUNUM</t>
  </si>
  <si>
    <t>SOI PRISANEE PATONG</t>
  </si>
  <si>
    <t>SOI SAMAKKEE 2 SAIYUAN</t>
  </si>
  <si>
    <t>SOI SUPAN</t>
  </si>
  <si>
    <t xml:space="preserve">SOIBORSAI(AIRPORT) </t>
  </si>
  <si>
    <t>SOINANAI6</t>
  </si>
  <si>
    <t>TALAD BOHPUD</t>
  </si>
  <si>
    <t>TALAD PHANTIP</t>
  </si>
  <si>
    <t>THANON CHAOFA KRABI</t>
  </si>
  <si>
    <t>THANON HADPATONG 2</t>
  </si>
  <si>
    <t>THANON KUMUANG</t>
  </si>
  <si>
    <t>THANON PATHAK 3</t>
  </si>
  <si>
    <t>THANON SAWASDIRUK 2</t>
  </si>
  <si>
    <t>THANONKOKTANOD (KATA NOI)</t>
  </si>
  <si>
    <t>THANONUTTARAKIT</t>
  </si>
  <si>
    <t>THARUE WOKTUM</t>
  </si>
  <si>
    <t>THE DECK PATONG</t>
  </si>
  <si>
    <t>TRITRANG 2</t>
  </si>
  <si>
    <t>CENTARA CHAWENG</t>
  </si>
  <si>
    <t>NICOM BANPAIN</t>
  </si>
  <si>
    <t>NUMTOK KATU</t>
  </si>
  <si>
    <t>PHUKET-CHAROEMPHAKIAT 3</t>
  </si>
  <si>
    <t>B2S-CPN RAMA 9 B</t>
  </si>
  <si>
    <t>B2S-CPN Phuket Floresta</t>
  </si>
  <si>
    <t>B2S-Tops Plaza Singburi</t>
  </si>
  <si>
    <t>B2S101</t>
  </si>
  <si>
    <t>B2S102</t>
  </si>
  <si>
    <t>B2S103</t>
  </si>
  <si>
    <t>Daily Soi Wat ThungSetthi_910</t>
  </si>
  <si>
    <t>Phoon Pon Phuket_779</t>
  </si>
  <si>
    <t>Singha Complex_778</t>
  </si>
  <si>
    <t>TAKUA PA PHANG-NGA_748</t>
  </si>
  <si>
    <t>MBC  Na Mor Silpakorn Nakhonpathom</t>
  </si>
  <si>
    <t xml:space="preserve">MBC  Soi Klong Bang Wat </t>
  </si>
  <si>
    <t>MBC Amphoe Si Mahosot</t>
  </si>
  <si>
    <t>MBC Ban kao Soi 5</t>
  </si>
  <si>
    <t>MBC Ban Ped</t>
  </si>
  <si>
    <t>MBC Ban Surasak</t>
  </si>
  <si>
    <t>MBC Bangphra</t>
  </si>
  <si>
    <t xml:space="preserve">MBC Bangsaen Sai4 </t>
  </si>
  <si>
    <t>MBC Bangsai 2</t>
  </si>
  <si>
    <t>MBC Bannarongchai</t>
  </si>
  <si>
    <t>MBC Baromtrilokanat 2</t>
  </si>
  <si>
    <t>MBC BCP Isan-Mueang Buriram</t>
  </si>
  <si>
    <t>MBC BCP Pa Maet - Mueang Phrae</t>
  </si>
  <si>
    <t>MBC BCP Phayakkhaphum Phisai</t>
  </si>
  <si>
    <t>MBC BCP Rama 2 Km.52</t>
  </si>
  <si>
    <t>MBC BCP Sai Asia Km.150</t>
  </si>
  <si>
    <t>MBC BCP Tha Maka</t>
  </si>
  <si>
    <t>MBC BCP Tha Sai - Mahachai</t>
  </si>
  <si>
    <t>MBC BCP Tha Sala</t>
  </si>
  <si>
    <t>MBC BCP Wangnamkhiao</t>
  </si>
  <si>
    <t>MBC BCP Yan Virot - Mueang Chanthaburi</t>
  </si>
  <si>
    <t>MBC BKK Hospital</t>
  </si>
  <si>
    <t>MBC Chalokrat Rd</t>
  </si>
  <si>
    <t>MBC Charoensin Thani</t>
  </si>
  <si>
    <t>MBC Chonlapruk</t>
  </si>
  <si>
    <t xml:space="preserve">MBC Chumchon Sisa Laloeng </t>
  </si>
  <si>
    <t>MBC ESSO ONGKARAK</t>
  </si>
  <si>
    <t>MBC Eur Arthon Ban Ped</t>
  </si>
  <si>
    <t xml:space="preserve">MBC Home Garden Ville 2 Village  </t>
  </si>
  <si>
    <t>MBC Kaeng Kanun</t>
  </si>
  <si>
    <t>MBC Kay-ha Chomchonsuratthani</t>
  </si>
  <si>
    <t>MBC Kayha Ratsada</t>
  </si>
  <si>
    <t xml:space="preserve">MBC Keha Uea Ar Thon Sila </t>
  </si>
  <si>
    <t>MBC Khlong Raphi Phat</t>
  </si>
  <si>
    <t>MBC Khok Kruat</t>
  </si>
  <si>
    <t>MBC Lat Yao</t>
  </si>
  <si>
    <t xml:space="preserve">MBC Ling Muen </t>
  </si>
  <si>
    <t>MBC Mabyangporn 43</t>
  </si>
  <si>
    <t>MBC Maihom Villa</t>
  </si>
  <si>
    <t>MBC Moo Baan Laguna Home</t>
  </si>
  <si>
    <t>MBC Moo Ban The Grand</t>
  </si>
  <si>
    <t xml:space="preserve">MBC Mooban Kan Karun Rang Si </t>
  </si>
  <si>
    <t>MBC NakhonSawan Rd</t>
  </si>
  <si>
    <t>MBC Naraesuan U. (Phitsanulok)</t>
  </si>
  <si>
    <t>MBC Naresuan2</t>
  </si>
  <si>
    <t>MBC Noenpra</t>
  </si>
  <si>
    <t xml:space="preserve">MBC Nong Kha </t>
  </si>
  <si>
    <t>MBC Nong Krathum</t>
  </si>
  <si>
    <t>MBC Nong Pla Mor</t>
  </si>
  <si>
    <t>MBC Pa Daet</t>
  </si>
  <si>
    <t>MBC Phothisarn</t>
  </si>
  <si>
    <t>MBC Phraputtabat</t>
  </si>
  <si>
    <t>MBC Pongpai</t>
  </si>
  <si>
    <t xml:space="preserve">MBC Salaya Mahidol </t>
  </si>
  <si>
    <t>MBC San Kamphaeng</t>
  </si>
  <si>
    <t>MBC Sansainoi</t>
  </si>
  <si>
    <t>MBC Sattahip Plaza</t>
  </si>
  <si>
    <t xml:space="preserve">MBC Seang Phet </t>
  </si>
  <si>
    <t>MBC Sintiwathani Point 2</t>
  </si>
  <si>
    <t>MBC Soi Tungcharern 1</t>
  </si>
  <si>
    <t>MBC Soi Wat Pho 24</t>
  </si>
  <si>
    <t>MBC Soi Wat Tha Mai</t>
  </si>
  <si>
    <t>MBC Sop Tui</t>
  </si>
  <si>
    <t>MBC Sriharat Dechochai</t>
  </si>
  <si>
    <t>MBC Suan Mak Night barzaar</t>
  </si>
  <si>
    <t>MBC Sukprayun Napa</t>
  </si>
  <si>
    <t>MBC Suranaree Industrial Alley</t>
  </si>
  <si>
    <t>MBC Suratani Rajabhat University</t>
  </si>
  <si>
    <t>MBC Talad  Thung sao hat Yai</t>
  </si>
  <si>
    <t xml:space="preserve">MBC Talad  Wangnamyen </t>
  </si>
  <si>
    <t>MBC Talad Kotha</t>
  </si>
  <si>
    <t>MBC Talad Mai Mum Muang</t>
  </si>
  <si>
    <t>MBC Talad Na Soon Pattana</t>
  </si>
  <si>
    <t>MBC Talad Nongbondang</t>
  </si>
  <si>
    <t>MBC Talad Ratsada</t>
  </si>
  <si>
    <t>MBC Talad Rod Fai Ayutthaya</t>
  </si>
  <si>
    <t xml:space="preserve">MBC Talad Rongsi Napa </t>
  </si>
  <si>
    <t>MBC Talad Siri phanom</t>
  </si>
  <si>
    <t xml:space="preserve">MBC Talad Sod Krathu </t>
  </si>
  <si>
    <t xml:space="preserve">MBC Talad Thaisiri </t>
  </si>
  <si>
    <t>MBC Talad The Fusion S</t>
  </si>
  <si>
    <t>MBC Teenanon Road</t>
  </si>
  <si>
    <t>MBC Tha Khon Yong</t>
  </si>
  <si>
    <t xml:space="preserve">MBC Thanon Bantherng </t>
  </si>
  <si>
    <t xml:space="preserve">MBC Thanon Charoen Muang  </t>
  </si>
  <si>
    <t>MBC Thanon Donnok</t>
  </si>
  <si>
    <t>MBC Thanon Karnchanavanich Soi37</t>
  </si>
  <si>
    <t xml:space="preserve">MBC Thanon Klong Rien 2 Soi 2, Hat Yai </t>
  </si>
  <si>
    <t>MBC Thanon Klongtoey Pattana 1 Hat Yai</t>
  </si>
  <si>
    <t>MBC Thanon Phothong</t>
  </si>
  <si>
    <t>MBC Thanon Srinuan</t>
  </si>
  <si>
    <t>MBC Thanon Suebsiri Soi 1</t>
  </si>
  <si>
    <t xml:space="preserve">MBC Thanon Thalaeluang Soi 16 </t>
  </si>
  <si>
    <t>MBC The Mix Mabyangporn</t>
  </si>
  <si>
    <t xml:space="preserve">MBC Ur Arthorn Kratumban2 </t>
  </si>
  <si>
    <t>MBC Wat Raiking</t>
  </si>
  <si>
    <t>MBC Watnongketyai</t>
  </si>
  <si>
    <t>MBC Yak Wang Ta Phin</t>
  </si>
  <si>
    <t>MBC_Keha Nakhon Ratchasima Village</t>
  </si>
  <si>
    <t>MBC465</t>
  </si>
  <si>
    <t>MBC466</t>
  </si>
  <si>
    <t>MBC467</t>
  </si>
  <si>
    <t>MBC468</t>
  </si>
  <si>
    <t>MBC469</t>
  </si>
  <si>
    <t>MBC470</t>
  </si>
  <si>
    <t>MBC471</t>
  </si>
  <si>
    <t>MBC472</t>
  </si>
  <si>
    <t>MBC473</t>
  </si>
  <si>
    <t>MBC474</t>
  </si>
  <si>
    <t>MBC475</t>
  </si>
  <si>
    <t>MBC476</t>
  </si>
  <si>
    <t>MBC477</t>
  </si>
  <si>
    <t>MBC478</t>
  </si>
  <si>
    <t>MBC479</t>
  </si>
  <si>
    <t>MBC480</t>
  </si>
  <si>
    <t>MBC481</t>
  </si>
  <si>
    <t>MBC482</t>
  </si>
  <si>
    <t>MBC483</t>
  </si>
  <si>
    <t>MBC484</t>
  </si>
  <si>
    <t>MBC485</t>
  </si>
  <si>
    <t>MBC486</t>
  </si>
  <si>
    <t>MBC487</t>
  </si>
  <si>
    <t>MBC488</t>
  </si>
  <si>
    <t>MBC489</t>
  </si>
  <si>
    <t>MBC490</t>
  </si>
  <si>
    <t>MBC491</t>
  </si>
  <si>
    <t>MBC492</t>
  </si>
  <si>
    <t>MBC493</t>
  </si>
  <si>
    <t>MBC494</t>
  </si>
  <si>
    <t>MBC495</t>
  </si>
  <si>
    <t>MBC496</t>
  </si>
  <si>
    <t>MBC497</t>
  </si>
  <si>
    <t>MBC498</t>
  </si>
  <si>
    <t>MBC499</t>
  </si>
  <si>
    <t>MBC500</t>
  </si>
  <si>
    <t>MBC501</t>
  </si>
  <si>
    <t>MBC502</t>
  </si>
  <si>
    <t>MBC503</t>
  </si>
  <si>
    <t>MBC504</t>
  </si>
  <si>
    <t>MBC505</t>
  </si>
  <si>
    <t>MBC506</t>
  </si>
  <si>
    <t>MBC507</t>
  </si>
  <si>
    <t>MBC508</t>
  </si>
  <si>
    <t>MBC509</t>
  </si>
  <si>
    <t>MBC510</t>
  </si>
  <si>
    <t>MBC511</t>
  </si>
  <si>
    <t>MBC512</t>
  </si>
  <si>
    <t>MBC513</t>
  </si>
  <si>
    <t>MBC514</t>
  </si>
  <si>
    <t>MBC515</t>
  </si>
  <si>
    <t>MBC516</t>
  </si>
  <si>
    <t>MBC517</t>
  </si>
  <si>
    <t>MBC518</t>
  </si>
  <si>
    <t>MBC519</t>
  </si>
  <si>
    <t>MBC520</t>
  </si>
  <si>
    <t>MBC521</t>
  </si>
  <si>
    <t>MBC522</t>
  </si>
  <si>
    <t>MBC523</t>
  </si>
  <si>
    <t>MBC524</t>
  </si>
  <si>
    <t>MBC525</t>
  </si>
  <si>
    <t>MBC526</t>
  </si>
  <si>
    <t>MBC527</t>
  </si>
  <si>
    <t>MBC528</t>
  </si>
  <si>
    <t>MBC529</t>
  </si>
  <si>
    <t>MBC530</t>
  </si>
  <si>
    <t>MBC531</t>
  </si>
  <si>
    <t>MBC532</t>
  </si>
  <si>
    <t>MBC533</t>
  </si>
  <si>
    <t>MBC534</t>
  </si>
  <si>
    <t>MBC535</t>
  </si>
  <si>
    <t>MBC536</t>
  </si>
  <si>
    <t>MBC537</t>
  </si>
  <si>
    <t>MBC538</t>
  </si>
  <si>
    <t>MBC539</t>
  </si>
  <si>
    <t>MBC540</t>
  </si>
  <si>
    <t>MBC541</t>
  </si>
  <si>
    <t>MBC542</t>
  </si>
  <si>
    <t>MBC543</t>
  </si>
  <si>
    <t>MBC544</t>
  </si>
  <si>
    <t>MBC545</t>
  </si>
  <si>
    <t>MBC546</t>
  </si>
  <si>
    <t>MBC547</t>
  </si>
  <si>
    <t>MBC548</t>
  </si>
  <si>
    <t>MBC549</t>
  </si>
  <si>
    <t>MBC550</t>
  </si>
  <si>
    <t>MBC551</t>
  </si>
  <si>
    <t>MBC552</t>
  </si>
  <si>
    <t>MBC553</t>
  </si>
  <si>
    <t>MBC554</t>
  </si>
  <si>
    <t>MBC555</t>
  </si>
  <si>
    <t>MBC556</t>
  </si>
  <si>
    <t>MBC557</t>
  </si>
  <si>
    <t>MBC558</t>
  </si>
  <si>
    <t>MBC559</t>
  </si>
  <si>
    <t>MBC560</t>
  </si>
  <si>
    <t>MBC561</t>
  </si>
  <si>
    <t>MBC562</t>
  </si>
  <si>
    <t>MBC563</t>
  </si>
  <si>
    <t>Jiffy Bangkok - Outer Ring Road Bangkae</t>
  </si>
  <si>
    <t>Jiffy Bangkok - Phetkasem 46</t>
  </si>
  <si>
    <t>Jiffy Bangkok - Rama II (KM 7)</t>
  </si>
  <si>
    <t>Jiffy Bangkok - Ramintra 1</t>
  </si>
  <si>
    <t>Jiffy Bangkok - Ramintra 2</t>
  </si>
  <si>
    <t>Jiffy Bangkok - Ramintra KM 14 (Outbound)</t>
  </si>
  <si>
    <t>Jiffy Bangkok - Srinakarin KM 10</t>
  </si>
  <si>
    <t>Jiffy Bangkok - Sukaphiban 1 (West)</t>
  </si>
  <si>
    <t>Jiffy Bangkok - Sukaphiban 3</t>
  </si>
  <si>
    <t>Jiffy Bangkok - Sukaphiban 3 (IB)</t>
  </si>
  <si>
    <t>Jiffy Bangkok - Suwintawong (IB)</t>
  </si>
  <si>
    <t>Jiffy Bangkok - Taksin Sathorn 1 OB</t>
  </si>
  <si>
    <t>Jiffy Nonthaburi - BBT Suphan KM 28</t>
  </si>
  <si>
    <t>Jiffy Nonthaburi - Sanambinnam</t>
  </si>
  <si>
    <t>Jiffy Nonthaburi - Tiwanon</t>
  </si>
  <si>
    <t>Jiffy Pathum Thani - Pinehurst</t>
  </si>
  <si>
    <t>Jiffy Pathum Thani - Rangsit (Klong 2)</t>
  </si>
  <si>
    <t>Jiffy Samut Prakarn - Bangna Trad (KM. 17)</t>
  </si>
  <si>
    <t>Jiffy Samut Prakarn - Navy</t>
  </si>
  <si>
    <t>Jiffy Samut Prakarn - Teparak</t>
  </si>
  <si>
    <t>JIF016</t>
  </si>
  <si>
    <t>JIF017</t>
  </si>
  <si>
    <t>JIF018</t>
  </si>
  <si>
    <t>JIF019</t>
  </si>
  <si>
    <t>JIF020</t>
  </si>
  <si>
    <t>JIF021</t>
  </si>
  <si>
    <t>JIF022</t>
  </si>
  <si>
    <t>JIF023</t>
  </si>
  <si>
    <t>JIF024</t>
  </si>
  <si>
    <t>JIF025</t>
  </si>
  <si>
    <t>JIF026</t>
  </si>
  <si>
    <t>JIF027</t>
  </si>
  <si>
    <t>JIF028</t>
  </si>
  <si>
    <t>JIF029</t>
  </si>
  <si>
    <t>JIF030</t>
  </si>
  <si>
    <t>JIF031</t>
  </si>
  <si>
    <t>JIF032</t>
  </si>
  <si>
    <t>JIF033</t>
  </si>
  <si>
    <t>JIF034</t>
  </si>
  <si>
    <t>JIF035</t>
  </si>
  <si>
    <t>Betrend Ngamwongwan</t>
  </si>
  <si>
    <t>BET003</t>
  </si>
  <si>
    <t>KERRY</t>
  </si>
  <si>
    <t>FOOD HUB Ekkamai</t>
  </si>
  <si>
    <t>FOODHUB TOA</t>
  </si>
  <si>
    <t>FOODHUB Nakniwat</t>
  </si>
  <si>
    <t>FOOD HUB Caltex Srivaree Bangna</t>
  </si>
  <si>
    <t>FOOD HUB Chokchai 4 Ladprao</t>
  </si>
  <si>
    <t>FOOD HUB Phaholyothin 30</t>
  </si>
  <si>
    <t>FOOD HUB Ramkhamhaeng 24/22</t>
  </si>
  <si>
    <t>FOODHUB ESSO Rama 2 Samutsakhon</t>
  </si>
  <si>
    <t xml:space="preserve">FOODHUB Geteway Industrial </t>
  </si>
  <si>
    <t>FOODHUB Supalai Garden Ville</t>
  </si>
  <si>
    <t>FOODHUB The Niche ID Rama 2</t>
  </si>
  <si>
    <t>FH001</t>
  </si>
  <si>
    <t>FH002</t>
  </si>
  <si>
    <t>FH003</t>
  </si>
  <si>
    <t>FH004</t>
  </si>
  <si>
    <t>FH005</t>
  </si>
  <si>
    <t>FH006</t>
  </si>
  <si>
    <t>FH007</t>
  </si>
  <si>
    <t>FH008</t>
  </si>
  <si>
    <t>FH009</t>
  </si>
  <si>
    <t>FH010</t>
  </si>
  <si>
    <t>FH011</t>
  </si>
  <si>
    <t>Select Lertwanich Oil (Branch 2)</t>
  </si>
  <si>
    <t>Select Manatee Rungruang (Branch 4)</t>
  </si>
  <si>
    <t>Select Ratchaphat</t>
  </si>
  <si>
    <t>SE001</t>
  </si>
  <si>
    <t>SE002</t>
  </si>
  <si>
    <t>SE003</t>
  </si>
  <si>
    <t>FOOD</t>
  </si>
  <si>
    <t>SELECT</t>
  </si>
  <si>
    <t>PSP7608</t>
  </si>
  <si>
    <t>PSP7737</t>
  </si>
  <si>
    <t>PSP7839</t>
  </si>
  <si>
    <t>PSP7996</t>
  </si>
  <si>
    <t>PSP7998</t>
  </si>
  <si>
    <t>PSP8017</t>
  </si>
  <si>
    <t>PSP8018</t>
  </si>
  <si>
    <t>PSP8020</t>
  </si>
  <si>
    <t>PSP8059</t>
  </si>
  <si>
    <t>PSP8069</t>
  </si>
  <si>
    <t>PSP8070</t>
  </si>
  <si>
    <t>PSP8071</t>
  </si>
  <si>
    <t>PSP8072</t>
  </si>
  <si>
    <t>PSP8077</t>
  </si>
  <si>
    <t>PSP8084</t>
  </si>
  <si>
    <t>PSP8090</t>
  </si>
  <si>
    <t>PSP8091</t>
  </si>
  <si>
    <t>PSP8098</t>
  </si>
  <si>
    <t>PSP8103</t>
  </si>
  <si>
    <t>PSP8108</t>
  </si>
  <si>
    <t>PSP8110</t>
  </si>
  <si>
    <t>PSP8114</t>
  </si>
  <si>
    <t>PSP8115</t>
  </si>
  <si>
    <t>PSP8116</t>
  </si>
  <si>
    <t>PSP8118</t>
  </si>
  <si>
    <t>PSP8119</t>
  </si>
  <si>
    <t>PSP8120</t>
  </si>
  <si>
    <t>PSP8121</t>
  </si>
  <si>
    <t>PSP8122</t>
  </si>
  <si>
    <t>PSP8123</t>
  </si>
  <si>
    <t>PSP8124</t>
  </si>
  <si>
    <t>PSP8125</t>
  </si>
  <si>
    <t>PSP8126</t>
  </si>
  <si>
    <t>PSP8127</t>
  </si>
  <si>
    <t>PSP8128</t>
  </si>
  <si>
    <t>PSP8129</t>
  </si>
  <si>
    <t>PSP8130</t>
  </si>
  <si>
    <t>PSP8131</t>
  </si>
  <si>
    <t>PSP8132</t>
  </si>
  <si>
    <t>PSP8133</t>
  </si>
  <si>
    <t>PSP8134</t>
  </si>
  <si>
    <t>PSP8135</t>
  </si>
  <si>
    <t>PSP8136</t>
  </si>
  <si>
    <t>PSP8137</t>
  </si>
  <si>
    <t>PSP8138</t>
  </si>
  <si>
    <t>PSP8139</t>
  </si>
  <si>
    <t>PSP8140</t>
  </si>
  <si>
    <t>PSP8141</t>
  </si>
  <si>
    <t>PSP8142</t>
  </si>
  <si>
    <t>PSP8143</t>
  </si>
  <si>
    <t>PSP8144</t>
  </si>
  <si>
    <t>PSP8145</t>
  </si>
  <si>
    <t>PSP8146</t>
  </si>
  <si>
    <t>PSP8147</t>
  </si>
  <si>
    <t>PSP8148</t>
  </si>
  <si>
    <t>PSP8149</t>
  </si>
  <si>
    <t>PSP8150</t>
  </si>
  <si>
    <t>PSP8151</t>
  </si>
  <si>
    <t>PSP8152</t>
  </si>
  <si>
    <t>PSP8153</t>
  </si>
  <si>
    <t>PSP8154</t>
  </si>
  <si>
    <t>PSP8155</t>
  </si>
  <si>
    <t>PSP8156</t>
  </si>
  <si>
    <t>PSP8157</t>
  </si>
  <si>
    <t>PSP8158</t>
  </si>
  <si>
    <t>PSP8159</t>
  </si>
  <si>
    <t>PSP8171</t>
  </si>
  <si>
    <t>PSP8172</t>
  </si>
  <si>
    <t>PSP8173</t>
  </si>
  <si>
    <t>PSP8174</t>
  </si>
  <si>
    <t>PSP8175</t>
  </si>
  <si>
    <t>PSP8176</t>
  </si>
  <si>
    <t>PSP8177</t>
  </si>
  <si>
    <t>PSP8178</t>
  </si>
  <si>
    <t>PSP8179</t>
  </si>
  <si>
    <t>PSP8180</t>
  </si>
  <si>
    <t>PSP8181</t>
  </si>
  <si>
    <t>PSP8182</t>
  </si>
  <si>
    <t>PSP8183</t>
  </si>
  <si>
    <t>PSP8184</t>
  </si>
  <si>
    <t>PSP8185</t>
  </si>
  <si>
    <t>PSP8186</t>
  </si>
  <si>
    <t>PSP8187</t>
  </si>
  <si>
    <t>PSP8188</t>
  </si>
  <si>
    <t>PSP8189</t>
  </si>
  <si>
    <t>PSP8190</t>
  </si>
  <si>
    <t>PSP8191</t>
  </si>
  <si>
    <t>PSP8192</t>
  </si>
  <si>
    <t>PSP8193</t>
  </si>
  <si>
    <t>PSP8194</t>
  </si>
  <si>
    <t>PSP8195</t>
  </si>
  <si>
    <t>PSP8196</t>
  </si>
  <si>
    <t>PSP8197</t>
  </si>
  <si>
    <t>PSP8198</t>
  </si>
  <si>
    <t>PSP8200</t>
  </si>
  <si>
    <t>PSP8201</t>
  </si>
  <si>
    <t>PSP8202</t>
  </si>
  <si>
    <t>PSP8204</t>
  </si>
  <si>
    <t>PSP8205</t>
  </si>
  <si>
    <t>PSP8209</t>
  </si>
  <si>
    <t>PSP8210</t>
  </si>
  <si>
    <t>PSP8211</t>
  </si>
  <si>
    <t>PSP8212</t>
  </si>
  <si>
    <t>PSP8216</t>
  </si>
  <si>
    <t>PSP8217</t>
  </si>
  <si>
    <t>PSP8218</t>
  </si>
  <si>
    <t>PSP8219</t>
  </si>
  <si>
    <t>PSP8228</t>
  </si>
  <si>
    <t>PSP9001</t>
  </si>
  <si>
    <t>PSP9002</t>
  </si>
  <si>
    <t>PSP9003</t>
  </si>
  <si>
    <t>PSP9004</t>
  </si>
  <si>
    <t>PSP9005</t>
  </si>
  <si>
    <t>PSP9006</t>
  </si>
  <si>
    <t>PSP9007</t>
  </si>
  <si>
    <t>PSP9008</t>
  </si>
  <si>
    <t>PSP9010</t>
  </si>
  <si>
    <t>PSP9011</t>
  </si>
  <si>
    <t>PSP9012</t>
  </si>
  <si>
    <t>PSP9013</t>
  </si>
  <si>
    <t>PSP9014</t>
  </si>
  <si>
    <t>PSP9015</t>
  </si>
  <si>
    <t>PSP9016</t>
  </si>
  <si>
    <t>PSP9017</t>
  </si>
  <si>
    <t>PSP9018</t>
  </si>
  <si>
    <t>PSP9019</t>
  </si>
  <si>
    <t>PSP9020</t>
  </si>
  <si>
    <t>PSP9021</t>
  </si>
  <si>
    <t>PSP9022</t>
  </si>
  <si>
    <t>PSP9023</t>
  </si>
  <si>
    <t>PSP9024</t>
  </si>
  <si>
    <t>PSP9025</t>
  </si>
  <si>
    <t>PSP9026</t>
  </si>
  <si>
    <t>PSP9027</t>
  </si>
  <si>
    <t>PSP9028</t>
  </si>
  <si>
    <t>PSP9029</t>
  </si>
  <si>
    <t>PSP9030</t>
  </si>
  <si>
    <t>PSP9031</t>
  </si>
  <si>
    <t>PSP9032</t>
  </si>
  <si>
    <t>PSP9033</t>
  </si>
  <si>
    <t>PSP9034</t>
  </si>
  <si>
    <t>PSP9035</t>
  </si>
  <si>
    <t>PSP9036</t>
  </si>
  <si>
    <t>PSP9037</t>
  </si>
  <si>
    <t>PSP9038</t>
  </si>
  <si>
    <t>PSP9039</t>
  </si>
  <si>
    <t>PSP9040</t>
  </si>
  <si>
    <t>PSP9041</t>
  </si>
  <si>
    <t>PSP9042</t>
  </si>
  <si>
    <t>PSP9043</t>
  </si>
  <si>
    <t>PSP9044</t>
  </si>
  <si>
    <t>PSP9045</t>
  </si>
  <si>
    <t>PSP9046</t>
  </si>
  <si>
    <t>PSP9047</t>
  </si>
  <si>
    <t>PSP9048</t>
  </si>
  <si>
    <t>PSP9049</t>
  </si>
  <si>
    <t>PSP9050</t>
  </si>
  <si>
    <t>PSP9051</t>
  </si>
  <si>
    <t>PSP9052</t>
  </si>
  <si>
    <t>PSP9053</t>
  </si>
  <si>
    <t>PSP9054</t>
  </si>
  <si>
    <t>PSP9055</t>
  </si>
  <si>
    <t>PSP9056</t>
  </si>
  <si>
    <t>PSP9057</t>
  </si>
  <si>
    <t>PSP9058</t>
  </si>
  <si>
    <t>PSP9059</t>
  </si>
  <si>
    <t>PSP9061</t>
  </si>
  <si>
    <t>PSP9062</t>
  </si>
  <si>
    <t>PSP9063</t>
  </si>
  <si>
    <t>PSP9064</t>
  </si>
  <si>
    <t>PSP9065</t>
  </si>
  <si>
    <t>PSP9066</t>
  </si>
  <si>
    <t>PSP9067</t>
  </si>
  <si>
    <t>PSP9068</t>
  </si>
  <si>
    <t>PSP9069</t>
  </si>
  <si>
    <t>PSP9070</t>
  </si>
  <si>
    <t>PSP9071</t>
  </si>
  <si>
    <t>PSP9072</t>
  </si>
  <si>
    <t>PSP9073</t>
  </si>
  <si>
    <t>PSP9074</t>
  </si>
  <si>
    <t>PSP9075</t>
  </si>
  <si>
    <t>PSP9076</t>
  </si>
  <si>
    <t>PSP9077</t>
  </si>
  <si>
    <t>PSP9079</t>
  </si>
  <si>
    <t>PSP9080</t>
  </si>
  <si>
    <t>PSP9081</t>
  </si>
  <si>
    <t>PSP9082</t>
  </si>
  <si>
    <t>PSP9083</t>
  </si>
  <si>
    <t>PSP9084</t>
  </si>
  <si>
    <t>PSP9085</t>
  </si>
  <si>
    <t>PSP9086</t>
  </si>
  <si>
    <t>PSP9087</t>
  </si>
  <si>
    <t>PSP9088</t>
  </si>
  <si>
    <t>PSP9089</t>
  </si>
  <si>
    <t>PSP9090</t>
  </si>
  <si>
    <t>PSP9091</t>
  </si>
  <si>
    <t>PSP9092</t>
  </si>
  <si>
    <t>PSP9093</t>
  </si>
  <si>
    <t>PSP9094</t>
  </si>
  <si>
    <t>PSP9095</t>
  </si>
  <si>
    <t>PSP9096</t>
  </si>
  <si>
    <t>PSP9097</t>
  </si>
  <si>
    <t>PSP9098</t>
  </si>
  <si>
    <t>PSP9099</t>
  </si>
  <si>
    <t>PSP9100</t>
  </si>
  <si>
    <t>PSP9101</t>
  </si>
  <si>
    <t>PSP9102</t>
  </si>
  <si>
    <t>PSP9103</t>
  </si>
  <si>
    <t>PSP9104</t>
  </si>
  <si>
    <t>PSP9105</t>
  </si>
  <si>
    <t>PSP9106</t>
  </si>
  <si>
    <t>PSP9107</t>
  </si>
  <si>
    <t>PSP9108</t>
  </si>
  <si>
    <t>PSP9109</t>
  </si>
  <si>
    <t>PSP9110</t>
  </si>
  <si>
    <t>PSP9111</t>
  </si>
  <si>
    <t>PSP9112</t>
  </si>
  <si>
    <t>PSP9113</t>
  </si>
  <si>
    <t>PSP9114</t>
  </si>
  <si>
    <t>PSP9115</t>
  </si>
  <si>
    <t>PSP9116</t>
  </si>
  <si>
    <t>PSP9117</t>
  </si>
  <si>
    <t>PSP9118</t>
  </si>
  <si>
    <t>PSP9119</t>
  </si>
  <si>
    <t>PSP9120</t>
  </si>
  <si>
    <t>PSP9121</t>
  </si>
  <si>
    <t>PSP9122</t>
  </si>
  <si>
    <t>PSP9123</t>
  </si>
  <si>
    <t>PSP9124</t>
  </si>
  <si>
    <t>PSP9125</t>
  </si>
  <si>
    <t>PSP9126</t>
  </si>
  <si>
    <t>PSP9127</t>
  </si>
  <si>
    <t>PSP9130</t>
  </si>
  <si>
    <t>PSP9131</t>
  </si>
  <si>
    <t>PSP9132</t>
  </si>
  <si>
    <t>PSP9133</t>
  </si>
  <si>
    <t>PSP9134</t>
  </si>
  <si>
    <t>PSP9135</t>
  </si>
  <si>
    <t>PSP9136</t>
  </si>
  <si>
    <t>PSP9137</t>
  </si>
  <si>
    <t>PSP9138</t>
  </si>
  <si>
    <t>PSP9139</t>
  </si>
  <si>
    <t>PSP9140</t>
  </si>
  <si>
    <t>PSP9141</t>
  </si>
  <si>
    <t>PSP9143</t>
  </si>
  <si>
    <t>PSP9146</t>
  </si>
  <si>
    <t>PSP9147</t>
  </si>
  <si>
    <t>PSP9148</t>
  </si>
  <si>
    <t>PSP9149</t>
  </si>
  <si>
    <t>PSP9150</t>
  </si>
  <si>
    <t>PSP9151</t>
  </si>
  <si>
    <t>PSP9152</t>
  </si>
  <si>
    <t>PSP9153</t>
  </si>
  <si>
    <t>PSP9154</t>
  </si>
  <si>
    <t>PSP9155</t>
  </si>
  <si>
    <t>PSP9156</t>
  </si>
  <si>
    <t>PSP9160</t>
  </si>
  <si>
    <t>PSP9161</t>
  </si>
  <si>
    <t>PSP9162</t>
  </si>
  <si>
    <t>PSP9163</t>
  </si>
  <si>
    <t>PSP9164</t>
  </si>
  <si>
    <t>PSP9165</t>
  </si>
  <si>
    <t>PSP9166</t>
  </si>
  <si>
    <t>PSP9167</t>
  </si>
  <si>
    <t>PSP9168</t>
  </si>
  <si>
    <t>PSP9169</t>
  </si>
  <si>
    <t>PSP9171</t>
  </si>
  <si>
    <t>PSP9178</t>
  </si>
  <si>
    <t>PSP9179</t>
  </si>
  <si>
    <t>PSP9180</t>
  </si>
  <si>
    <t>PSP9183</t>
  </si>
  <si>
    <t>PSP9185</t>
  </si>
  <si>
    <t>PSP9186</t>
  </si>
  <si>
    <t>PSP9190</t>
  </si>
  <si>
    <t>PSP9195</t>
  </si>
  <si>
    <t>PSP9200</t>
  </si>
  <si>
    <t>PSP9201</t>
  </si>
  <si>
    <t>PSP9202</t>
  </si>
  <si>
    <t>PSP9203</t>
  </si>
  <si>
    <t>PSP9204</t>
  </si>
  <si>
    <t>PSP9205</t>
  </si>
  <si>
    <t>PSP9207</t>
  </si>
  <si>
    <t>PSP9208</t>
  </si>
  <si>
    <t>PSP9210</t>
  </si>
  <si>
    <t>PSP9211</t>
  </si>
  <si>
    <t>PSP9212</t>
  </si>
  <si>
    <t>PSP9213</t>
  </si>
  <si>
    <t>PSP9215</t>
  </si>
  <si>
    <t>PSP9216</t>
  </si>
  <si>
    <t>PSP9217</t>
  </si>
  <si>
    <t>PSP9218</t>
  </si>
  <si>
    <t>PSP9219</t>
  </si>
  <si>
    <t>PSP9220</t>
  </si>
  <si>
    <t>PSP9221</t>
  </si>
  <si>
    <t>PSP9222</t>
  </si>
  <si>
    <t>PSP9223</t>
  </si>
  <si>
    <t>PSP9224</t>
  </si>
  <si>
    <t>PSP9225</t>
  </si>
  <si>
    <t>PSP9227</t>
  </si>
  <si>
    <t>PSP9228</t>
  </si>
  <si>
    <t>PSP9229</t>
  </si>
  <si>
    <t>PSP9230</t>
  </si>
  <si>
    <t>PSP9231</t>
  </si>
  <si>
    <t>PSP9232</t>
  </si>
  <si>
    <t>PSP9233</t>
  </si>
  <si>
    <t>PSP9234</t>
  </si>
  <si>
    <t>PSP9235</t>
  </si>
  <si>
    <t>PSP9236</t>
  </si>
  <si>
    <t>PSP9237</t>
  </si>
  <si>
    <t>PSP9238</t>
  </si>
  <si>
    <t>PSP9239</t>
  </si>
  <si>
    <t>PSP9240</t>
  </si>
  <si>
    <t>PSP9241</t>
  </si>
  <si>
    <t>PSP9242</t>
  </si>
  <si>
    <t>PSP9243</t>
  </si>
  <si>
    <t>PSP9244</t>
  </si>
  <si>
    <t>PSP9245</t>
  </si>
  <si>
    <t>PSP9246</t>
  </si>
  <si>
    <t>PSP9247</t>
  </si>
  <si>
    <t>PSP9248</t>
  </si>
  <si>
    <t>PSP9249</t>
  </si>
  <si>
    <t>PSP9250</t>
  </si>
  <si>
    <t>PSP9251</t>
  </si>
  <si>
    <t>PSP9252</t>
  </si>
  <si>
    <t>PSP9253</t>
  </si>
  <si>
    <t>PSP9254</t>
  </si>
  <si>
    <t>PSP9255</t>
  </si>
  <si>
    <t>PSP9256</t>
  </si>
  <si>
    <t>PSP9257</t>
  </si>
  <si>
    <t>PSP9258</t>
  </si>
  <si>
    <t>PSP9259</t>
  </si>
  <si>
    <t>PSP9260</t>
  </si>
  <si>
    <t>PSP9261</t>
  </si>
  <si>
    <t>PSP9262</t>
  </si>
  <si>
    <t>PSP9263</t>
  </si>
  <si>
    <t>PSP9264</t>
  </si>
  <si>
    <t>PSP9265</t>
  </si>
  <si>
    <t>PSP9266</t>
  </si>
  <si>
    <t>PSP9267</t>
  </si>
  <si>
    <t>PSP9268</t>
  </si>
  <si>
    <t>PSP9269</t>
  </si>
  <si>
    <t>PSP9270</t>
  </si>
  <si>
    <t>PSP9271</t>
  </si>
  <si>
    <t>PSP9272</t>
  </si>
  <si>
    <t>PSP9273</t>
  </si>
  <si>
    <t>PSP9274</t>
  </si>
  <si>
    <t>PSP9275</t>
  </si>
  <si>
    <t>PSP9276</t>
  </si>
  <si>
    <t>PSP9277</t>
  </si>
  <si>
    <t>PSP9278</t>
  </si>
  <si>
    <t>PSP9279</t>
  </si>
  <si>
    <t>PSP9280</t>
  </si>
  <si>
    <t>PSP9281</t>
  </si>
  <si>
    <t>PSP9282</t>
  </si>
  <si>
    <t>PSP9283</t>
  </si>
  <si>
    <t>PSP9285</t>
  </si>
  <si>
    <t>PSP9286</t>
  </si>
  <si>
    <t>PSP9287</t>
  </si>
  <si>
    <t>PSP9288</t>
  </si>
  <si>
    <t>PSP9289</t>
  </si>
  <si>
    <t>PSP9290</t>
  </si>
  <si>
    <t>PSP9291</t>
  </si>
  <si>
    <t>PSP9292</t>
  </si>
  <si>
    <t>PSP9293</t>
  </si>
  <si>
    <t>PSP9294</t>
  </si>
  <si>
    <t>PSP9295</t>
  </si>
  <si>
    <t>PSP9296</t>
  </si>
  <si>
    <t>PSP9297</t>
  </si>
  <si>
    <t>PSP9298</t>
  </si>
  <si>
    <t>PSP9299</t>
  </si>
  <si>
    <t>PSP9300</t>
  </si>
  <si>
    <t>PSP9301</t>
  </si>
  <si>
    <t>PSP9302</t>
  </si>
  <si>
    <t>PSP9303</t>
  </si>
  <si>
    <t>PSP9304</t>
  </si>
  <si>
    <t>PSP9305</t>
  </si>
  <si>
    <t>PSP9306</t>
  </si>
  <si>
    <t>PSP9307</t>
  </si>
  <si>
    <t>PSP9308</t>
  </si>
  <si>
    <t>PSP9309</t>
  </si>
  <si>
    <t>PSP9310</t>
  </si>
  <si>
    <t>PSP9311</t>
  </si>
  <si>
    <t>PSP9313</t>
  </si>
  <si>
    <t>PSP9315</t>
  </si>
  <si>
    <t>PSP9316</t>
  </si>
  <si>
    <t>PSP9317</t>
  </si>
  <si>
    <t>PSP9318</t>
  </si>
  <si>
    <t>PSP9319</t>
  </si>
  <si>
    <t>PSP9320</t>
  </si>
  <si>
    <t>PSP9321</t>
  </si>
  <si>
    <t>PSP9322</t>
  </si>
  <si>
    <t>PSP9323</t>
  </si>
  <si>
    <t>PSP9324</t>
  </si>
  <si>
    <t>PSP9325</t>
  </si>
  <si>
    <t>PSP9326</t>
  </si>
  <si>
    <t>PSP9327</t>
  </si>
  <si>
    <t>PSP9328</t>
  </si>
  <si>
    <t>PSP9329</t>
  </si>
  <si>
    <t>PSP9330</t>
  </si>
  <si>
    <t>PSP9331</t>
  </si>
  <si>
    <t>PSP9332</t>
  </si>
  <si>
    <t>PSP9333</t>
  </si>
  <si>
    <t>PSP9334</t>
  </si>
  <si>
    <t>PSP9335</t>
  </si>
  <si>
    <t>PSP9336</t>
  </si>
  <si>
    <t>PSP9337</t>
  </si>
  <si>
    <t>PSP9338</t>
  </si>
  <si>
    <t>PSP9340</t>
  </si>
  <si>
    <t>PSP9341</t>
  </si>
  <si>
    <t>PSP9342</t>
  </si>
  <si>
    <t>PSP9343</t>
  </si>
  <si>
    <t>PSP9344</t>
  </si>
  <si>
    <t>PSP9345</t>
  </si>
  <si>
    <t>PSP9346</t>
  </si>
  <si>
    <t>PSP9347</t>
  </si>
  <si>
    <t>PSP9348</t>
  </si>
  <si>
    <t>PSP9349</t>
  </si>
  <si>
    <t>PSP9350</t>
  </si>
  <si>
    <t>PSP9351</t>
  </si>
  <si>
    <t>PSP9352</t>
  </si>
  <si>
    <t>PSP9354</t>
  </si>
  <si>
    <t>PSP9355</t>
  </si>
  <si>
    <t>PSP9357</t>
  </si>
  <si>
    <t>PSP9358</t>
  </si>
  <si>
    <t>PSP9359</t>
  </si>
  <si>
    <t>PSP9360</t>
  </si>
  <si>
    <t>PSP9361</t>
  </si>
  <si>
    <t>PSP9362</t>
  </si>
  <si>
    <t>PSP9363</t>
  </si>
  <si>
    <t>PSP9364</t>
  </si>
  <si>
    <t>PSP9365</t>
  </si>
  <si>
    <t>PSP9366</t>
  </si>
  <si>
    <t>PSP9367</t>
  </si>
  <si>
    <t>PSP9368</t>
  </si>
  <si>
    <t>PSP9369</t>
  </si>
  <si>
    <t>PSP9370</t>
  </si>
  <si>
    <t>PSP9371</t>
  </si>
  <si>
    <t>PSP9372</t>
  </si>
  <si>
    <t>PSP9374</t>
  </si>
  <si>
    <t>PSP9375</t>
  </si>
  <si>
    <t>PSP9376</t>
  </si>
  <si>
    <t>PSP9377</t>
  </si>
  <si>
    <t>PSP9380</t>
  </si>
  <si>
    <t>PSP9381</t>
  </si>
  <si>
    <t>PSP9382</t>
  </si>
  <si>
    <t>PSP9384</t>
  </si>
  <si>
    <t>PSP9385</t>
  </si>
  <si>
    <t>PSP9387</t>
  </si>
  <si>
    <t>PSP9388</t>
  </si>
  <si>
    <t>PSP9389</t>
  </si>
  <si>
    <t>PSP9390</t>
  </si>
  <si>
    <t>PSP9395</t>
  </si>
  <si>
    <t>PSP9396</t>
  </si>
  <si>
    <t>PSP9397</t>
  </si>
  <si>
    <t>PSP9398</t>
  </si>
  <si>
    <t>PSP9399</t>
  </si>
  <si>
    <t>PSP9400</t>
  </si>
  <si>
    <t>PSP9404</t>
  </si>
  <si>
    <t>PSP9405</t>
  </si>
  <si>
    <t>PSP9406</t>
  </si>
  <si>
    <t>PSP9407</t>
  </si>
  <si>
    <t>PSP9408</t>
  </si>
  <si>
    <t>PSP9409</t>
  </si>
  <si>
    <t>PSP9410</t>
  </si>
  <si>
    <t>PSP9411</t>
  </si>
  <si>
    <t>PSP9412</t>
  </si>
  <si>
    <t>PSP9415</t>
  </si>
  <si>
    <t>PSP9416</t>
  </si>
  <si>
    <t>PSP9417</t>
  </si>
  <si>
    <t>PSP9418</t>
  </si>
  <si>
    <t>PSP9419</t>
  </si>
  <si>
    <t>PSP9420</t>
  </si>
  <si>
    <t>ยกเลิก</t>
  </si>
  <si>
    <t>ไทม์ออฟติค</t>
  </si>
  <si>
    <t>ภวิกาฟาร์มาซี</t>
  </si>
  <si>
    <t>ทิพย์ บิวตี้</t>
  </si>
  <si>
    <t>พระนครโทรฟี</t>
  </si>
  <si>
    <t>เอกชัย</t>
  </si>
  <si>
    <t>บ้านยาดี</t>
  </si>
  <si>
    <t>เอราวัณ เทเลคอม</t>
  </si>
  <si>
    <t>ลิฟวิ่ง รูม</t>
  </si>
  <si>
    <t>อี.ที.ซี .โพสต์</t>
  </si>
  <si>
    <t>อมรภัณฑ์</t>
  </si>
  <si>
    <t>มารวย ช็อป</t>
  </si>
  <si>
    <t>ไทยรัตน์</t>
  </si>
  <si>
    <t>DK เซอร์วิส</t>
  </si>
  <si>
    <t>พี.แอล.เอ.เซอร์วิส</t>
  </si>
  <si>
    <t>ไพรินทร์ ทราเวล</t>
  </si>
  <si>
    <t>ไพรินทร์ ทราเวล (2)</t>
  </si>
  <si>
    <t>ร้านบ้านการ์ตูน</t>
  </si>
  <si>
    <t>รตานา</t>
  </si>
  <si>
    <t>ดีว่า</t>
  </si>
  <si>
    <t>สากลเทคนิค</t>
  </si>
  <si>
    <t>ลายเส้น</t>
  </si>
  <si>
    <t>ประจักษ์เบเกอรี่</t>
  </si>
  <si>
    <t>อุ๋มอิ๋มคอฟฟี่</t>
  </si>
  <si>
    <t>ไอดู น้ำหอม</t>
  </si>
  <si>
    <t>บจก. ซูเลียน สาธุประดิษฐ์ นิว เอเยนซี่</t>
  </si>
  <si>
    <t>ร้านกาแฟห้องสมุด</t>
  </si>
  <si>
    <t>ส.รุ่งประเสริฐ</t>
  </si>
  <si>
    <t>กึกก้องพาณิชย์</t>
  </si>
  <si>
    <t>ร้านน้องเพ็ทช็อป สาขาปทุมธานี</t>
  </si>
  <si>
    <t>23 มาสเตอร์ดรักส์</t>
  </si>
  <si>
    <t>ร่มไทร เซอร์วิส</t>
  </si>
  <si>
    <t>วิลาวรรณ</t>
  </si>
  <si>
    <t>คาเฟปอง</t>
  </si>
  <si>
    <t>เส้นสวย</t>
  </si>
  <si>
    <t>ร้าน 19 บาท</t>
  </si>
  <si>
    <t>จอมเกษา บาร์เบอร์</t>
  </si>
  <si>
    <t>พระราม 2 คอสเมติกส์</t>
  </si>
  <si>
    <t>ก.เปรมศิลป์</t>
  </si>
  <si>
    <t>ร้านขายยา ทัสซึเมดิซีน</t>
  </si>
  <si>
    <t>วัฒนาเฟอร์นิเจอร์</t>
  </si>
  <si>
    <t>สามเหลี่ยมลาดหญ้า</t>
  </si>
  <si>
    <t>จุ๋ม คอฟฟี่ &amp; เบเกอรี่</t>
  </si>
  <si>
    <t>กาแฟสด</t>
  </si>
  <si>
    <t>35 ส.ต.</t>
  </si>
  <si>
    <t>ออกัสชอป</t>
  </si>
  <si>
    <t>สวนกล้วยไม้</t>
  </si>
  <si>
    <t>ไอปริ้นท์</t>
  </si>
  <si>
    <t>แสงกลการ</t>
  </si>
  <si>
    <t>สมาร์ท แพค</t>
  </si>
  <si>
    <t>i-Store Self Storange@Sukumvit 24</t>
  </si>
  <si>
    <t>ร้านถูกใจ</t>
  </si>
  <si>
    <t>ภารตะ</t>
  </si>
  <si>
    <t>มิตรไมค์</t>
  </si>
  <si>
    <t>รัตนาพาณิชย์</t>
  </si>
  <si>
    <t>บุญสมพานิช</t>
  </si>
  <si>
    <t>ร้านเสื้อผ้าเด็กคุณอุ๊</t>
  </si>
  <si>
    <t>นทีค้าข้าว</t>
  </si>
  <si>
    <t>มิกช็อป</t>
  </si>
  <si>
    <t>จิ๊บ บิวตี้ช๊อป</t>
  </si>
  <si>
    <t>ร้านซักอบรีด ราม 24 แยก 12</t>
  </si>
  <si>
    <t>79 มินิมาร์ท</t>
  </si>
  <si>
    <t>ช้อปชอบ</t>
  </si>
  <si>
    <t>KOHI CAFE</t>
  </si>
  <si>
    <t>ทเวนตี้ทู ดิจิตอล พริ้นติ้ง</t>
  </si>
  <si>
    <t>เดอะชูก้าร์</t>
  </si>
  <si>
    <t>OAE WASH &amp; DRY</t>
  </si>
  <si>
    <t>Ton Racing SHOP</t>
  </si>
  <si>
    <t>TUK พรบ - ต่อภาษี</t>
  </si>
  <si>
    <t>บริษัท พาณิชย์รุ่งเรือง เอ็นจิเนียริ่ง จำกัด</t>
  </si>
  <si>
    <t>หจก.เคอร์ลเทค</t>
  </si>
  <si>
    <t>99 ปรินซ์</t>
  </si>
  <si>
    <t>เอกชัยพิมพ์เขียว</t>
  </si>
  <si>
    <t>ออมบุญ สังฆภัณฑ์</t>
  </si>
  <si>
    <t>กิติมา ฟาร์มาซี</t>
  </si>
  <si>
    <t>ร้านวิพัฒน์อะไหล่ยนต์</t>
  </si>
  <si>
    <t>N2 Nail's Art</t>
  </si>
  <si>
    <t>ร้านดี ช็อป</t>
  </si>
  <si>
    <t>ดีจัง 2</t>
  </si>
  <si>
    <t>ดี-ช็อป 2</t>
  </si>
  <si>
    <t>อาร์วินด์เทรดดิ้ง 2017</t>
  </si>
  <si>
    <t>กาแฟหน้าบ้าน</t>
  </si>
  <si>
    <t>โรจน์พาณิชย์</t>
  </si>
  <si>
    <t>ฉัตรพิกุล</t>
  </si>
  <si>
    <t>ร้านศูนย์ยาคลอง 12</t>
  </si>
  <si>
    <t>ช. ชัยเจริญ</t>
  </si>
  <si>
    <t>บอสสตูดิโอ</t>
  </si>
  <si>
    <t>สุธาทิพย์ เฟอร์นิเจอร์</t>
  </si>
  <si>
    <t>65 แป้งเนย</t>
  </si>
  <si>
    <t>เจ๊ฟาง รามอินทรา 86</t>
  </si>
  <si>
    <t>เครื่องเขียนพีโจ</t>
  </si>
  <si>
    <t>เยี่ยมเภสัช</t>
  </si>
  <si>
    <t>มหาวงค์เวชภัณฑ์</t>
  </si>
  <si>
    <t>ศูนย์ประกันภัยสวนสยาม</t>
  </si>
  <si>
    <t>TiiD</t>
  </si>
  <si>
    <t>ซูมดิจิตอล แล็บ</t>
  </si>
  <si>
    <t>เคเจ ฟาร์มาซี จำกัด</t>
  </si>
  <si>
    <t>ชาติโฟโต้</t>
  </si>
  <si>
    <t>ร้านศิวากรแอร์ แอนด์ เซอร์วิส</t>
  </si>
  <si>
    <t>สุนันท์ยา</t>
  </si>
  <si>
    <t>ร้านหมาหมา</t>
  </si>
  <si>
    <t>อะลูกะ</t>
  </si>
  <si>
    <t>บจก.แม่บ้านไทย เซอร์วิส</t>
  </si>
  <si>
    <t>เอกพิสิษฐ์ ยูสด์คาร์</t>
  </si>
  <si>
    <t>ก๊อปปี้เซ็นเตอร์แอนด์สเตชั่นเนอรี่</t>
  </si>
  <si>
    <t>สะแกงามอะไหล่ยนต์</t>
  </si>
  <si>
    <t>หวานเย็น PET SHOP</t>
  </si>
  <si>
    <t>นครหลวงเทเลคอม</t>
  </si>
  <si>
    <t>วอร์เนอร์ไบค์เกอร์</t>
  </si>
  <si>
    <t>ร้าน ล.ยิ่งเจริญ</t>
  </si>
  <si>
    <t>ไทยศรีรามทัวร์</t>
  </si>
  <si>
    <t>อนุสาวรีย์ เภสัช</t>
  </si>
  <si>
    <t>นวดแผนไทย</t>
  </si>
  <si>
    <t>ปิยะวัฒน์การไฟฟ้า</t>
  </si>
  <si>
    <t>เค เอส พลาสติก</t>
  </si>
  <si>
    <t>คู่กัน Toys &amp; Cafe</t>
  </si>
  <si>
    <t>เบบี๋ส์กะมัม</t>
  </si>
  <si>
    <t>ร้านคุณลุง</t>
  </si>
  <si>
    <t xml:space="preserve"> เจ เจ มินิมาร์ท</t>
  </si>
  <si>
    <t>ร้านยา เภสัชกร</t>
  </si>
  <si>
    <t>ควิกซ์เกอร์บ๊อก</t>
  </si>
  <si>
    <t>จิตรลดาสังฆภัณฑ์</t>
  </si>
  <si>
    <t>ณเด่น ถ่ายรูปและพิมพ์ภาพ</t>
  </si>
  <si>
    <t>เซเว่นอิงค์</t>
  </si>
  <si>
    <t>วรรณา</t>
  </si>
  <si>
    <t>ปิ่นโต - ปิ่นโต</t>
  </si>
  <si>
    <t>คุณโอ๋</t>
  </si>
  <si>
    <t>เฮง เพ็ทช้อป</t>
  </si>
  <si>
    <t>บ้านยาบุญสุวรรณ์</t>
  </si>
  <si>
    <t>อาร์มเฟรม</t>
  </si>
  <si>
    <t>ร้านวิทูรเภสัช</t>
  </si>
  <si>
    <t>ร้าน นกพิราบ ค้าข้าว</t>
  </si>
  <si>
    <t>ศูนย์สมุนไพรปู่เซิน - เกร็ดคู</t>
  </si>
  <si>
    <t>บริษัท เมนทัล เทค จำกัด</t>
  </si>
  <si>
    <t>เวิล์ดดิจิตอล</t>
  </si>
  <si>
    <t>บจก.เค.ออฟฟิศ เซ็นเตอร์</t>
  </si>
  <si>
    <t>รับปัก</t>
  </si>
  <si>
    <t>ชาพะยอม</t>
  </si>
  <si>
    <t>มาวินกะเดวิน คัลเลอร์5</t>
  </si>
  <si>
    <t>อุ่นใจดิจิตอล โฟโต้ (สาขา1)</t>
  </si>
  <si>
    <t>ฮ ฮูกตาโต</t>
  </si>
  <si>
    <t>ซัน โฟโต้แล็บ</t>
  </si>
  <si>
    <t>ร้านจิวเลี้ยงฮง</t>
  </si>
  <si>
    <t>ร้านหนังสือคุณต่าย</t>
  </si>
  <si>
    <t>แต้งกิ้ว บิงซู</t>
  </si>
  <si>
    <t>ร.ต. ณรงค์</t>
  </si>
  <si>
    <t>ร้านชาขุนพลแยกบ้านสวน</t>
  </si>
  <si>
    <t>สมรัศม์ เครื่องเขียน</t>
  </si>
  <si>
    <t>นุชโมบาย</t>
  </si>
  <si>
    <t>โฟโต้คอนเนอร์</t>
  </si>
  <si>
    <t>ศิริศิลป์</t>
  </si>
  <si>
    <t>บ้านจำปา เรซิเดนซ์</t>
  </si>
  <si>
    <t>ร้านเสริมสวยปิ๋ม</t>
  </si>
  <si>
    <t>วิสุทธิ์เภสัช</t>
  </si>
  <si>
    <t>พัฒนาค้าส่ง-ปลีก</t>
  </si>
  <si>
    <t>ซันแอนด์ซี ฟาร์มาซี</t>
  </si>
  <si>
    <t>ร้านเค้กนมใหญ่ 1</t>
  </si>
  <si>
    <t>ร้านขายเครื่องสำอางค์(สถานีรถไฟแม่กลอง)</t>
  </si>
  <si>
    <t>ไข่มุกข์ มินิมาร์ท</t>
  </si>
  <si>
    <t>สุภาวดี</t>
  </si>
  <si>
    <t>เอ.เอ็ม. สปอร์ต</t>
  </si>
  <si>
    <t>ร้านดาเวียร์</t>
  </si>
  <si>
    <t>ร้านซักรีด</t>
  </si>
  <si>
    <t>อุดมทิพย์เภสัช</t>
  </si>
  <si>
    <t>ร้านซีโมบาย 1</t>
  </si>
  <si>
    <t>ร้านซีโมบาย 2</t>
  </si>
  <si>
    <t>บ้านการ์ตูน 169</t>
  </si>
  <si>
    <t>ออยล์-ทู-โก-สมุทรสาคร</t>
  </si>
  <si>
    <t>ซันโมบาย</t>
  </si>
  <si>
    <t>ชาพะยอมหนองโพ</t>
  </si>
  <si>
    <t>บีโฟน หนองโพ</t>
  </si>
  <si>
    <t>เภสัชกรสมจิตต์</t>
  </si>
  <si>
    <t>เมธาโมบาย</t>
  </si>
  <si>
    <t>ร้านมณีจักรเย็บผ้า</t>
  </si>
  <si>
    <t>ร้านภูมรินทร์ ยาสัตว์</t>
  </si>
  <si>
    <t>ตั้มพระเครื่อง</t>
  </si>
  <si>
    <t>เอส เค บี เครื่องเขียน</t>
  </si>
  <si>
    <t>ร้านพิมยาเภสัช</t>
  </si>
  <si>
    <t xml:space="preserve">ลัคนาเภสัช 2 </t>
  </si>
  <si>
    <t>จุ๋มจุลศูนย์รวมประกันภัย</t>
  </si>
  <si>
    <t>ศูนย์รวมประกันภัย สาขาโพธิ์แจ้</t>
  </si>
  <si>
    <t>คิงส์โฟน@พนัสนิคม</t>
  </si>
  <si>
    <t>ประสพโชค</t>
  </si>
  <si>
    <t xml:space="preserve">แว่นตาจิราพร </t>
  </si>
  <si>
    <t>ลักกี้โฟน</t>
  </si>
  <si>
    <t>คลังยาเภสัช</t>
  </si>
  <si>
    <t>ปอปลาก๊อปปี้เซอร์วิส</t>
  </si>
  <si>
    <t>โชคอนันต์</t>
  </si>
  <si>
    <t>ร้านโชห่วย</t>
  </si>
  <si>
    <t>ร้านยาบุษกรเภสัช</t>
  </si>
  <si>
    <t>ร้านกาแฟพวงร้อย</t>
  </si>
  <si>
    <t>ร้านดีจัง 20 บาท</t>
  </si>
  <si>
    <t>อัมพวา 20 ช็อป</t>
  </si>
  <si>
    <t>ร้านไข่บางแสม</t>
  </si>
  <si>
    <t>K &amp; D</t>
  </si>
  <si>
    <t>ชาอินดา</t>
  </si>
  <si>
    <t>ช่อลดากาแฟสด</t>
  </si>
  <si>
    <t>ร้านซันนี่ช็อป</t>
  </si>
  <si>
    <t>บี.พี. โมบาย</t>
  </si>
  <si>
    <t>บางสมัครเภสัช</t>
  </si>
  <si>
    <t>ปิ่นกาแฟสด</t>
  </si>
  <si>
    <t>มิสเตอร์โฟโต้แลนด์</t>
  </si>
  <si>
    <t>ร้านมหาชัยก็อปปี้</t>
  </si>
  <si>
    <t>กำไรโฟน</t>
  </si>
  <si>
    <t>กำไรกิ๊ฟช็อป</t>
  </si>
  <si>
    <t>ร้านเอ๋ บิ๊กไซร์</t>
  </si>
  <si>
    <t>ร้านบุญสิน</t>
  </si>
  <si>
    <t>ร้านบัณฑิตย์เภสัช</t>
  </si>
  <si>
    <t>ร้านบัณฑิตย์เภสัช8</t>
  </si>
  <si>
    <t>ร้านบัณฑิตย์เภสัช88</t>
  </si>
  <si>
    <t>ร้านพอเพียง</t>
  </si>
  <si>
    <t>พี ยู โมบาย</t>
  </si>
  <si>
    <t>เมืองใหม่เภสัช มหาชัย</t>
  </si>
  <si>
    <t>เมืองใหม่เภสัช เอกชัยกอล์ฟ</t>
  </si>
  <si>
    <t>เมืองใหม่เภสัช เอกชัย คลองสี่วา</t>
  </si>
  <si>
    <t>ร้านออลนิวชุดคู่</t>
  </si>
  <si>
    <t>เมืองใหม่เภสัช ตลาดโพธิ์แจ้</t>
  </si>
  <si>
    <t>เมืองใหม่เภสัช เเคราย</t>
  </si>
  <si>
    <t>ลารียา คอสเมติกส์</t>
  </si>
  <si>
    <t>เมืองใหม่เภสัช พันท้าย</t>
  </si>
  <si>
    <t>ร้านยาบุญแม่</t>
  </si>
  <si>
    <t>ภิญญดา</t>
  </si>
  <si>
    <t>ร้านมุมหนังสือ</t>
  </si>
  <si>
    <t>เอ.เจ.เทเลโฟน</t>
  </si>
  <si>
    <t>เอ ก็อปปี้เซ็นเตอร์</t>
  </si>
  <si>
    <t>ร้านชาพะยอมต้นตำหรับ</t>
  </si>
  <si>
    <t>Phones Tool</t>
  </si>
  <si>
    <t>พีพีเค ก๊อปปี้</t>
  </si>
  <si>
    <t>ร้านบ้านโป่งนมผง</t>
  </si>
  <si>
    <t>ร้านสีส้ม</t>
  </si>
  <si>
    <t>R.T.เครื่องเขียน</t>
  </si>
  <si>
    <t>ตลาดมือถือ</t>
  </si>
  <si>
    <t>Kimberly Beauty Shop</t>
  </si>
  <si>
    <t>ทรัพย์ก้าวหน้า</t>
  </si>
  <si>
    <t>ทีโฟน</t>
  </si>
  <si>
    <t>เตียเจียบฮวด</t>
  </si>
  <si>
    <t>อาร์ทโฟโต้ แอนด์ ไอที</t>
  </si>
  <si>
    <t>บ้านโป่งบอลลูน</t>
  </si>
  <si>
    <t>คณาบดี เภสัช</t>
  </si>
  <si>
    <t>บ้านตาหวาน</t>
  </si>
  <si>
    <t>คอมแอนด์ โมบาย เซอร์วิส</t>
  </si>
  <si>
    <t>ร้านเติ้ล</t>
  </si>
  <si>
    <t>ร้านครบครัน</t>
  </si>
  <si>
    <t>ชาลุงโต</t>
  </si>
  <si>
    <t>ตรอ. สมเกียรติ</t>
  </si>
  <si>
    <t>ร้านฟ้าใหม่ คอฟฟี่</t>
  </si>
  <si>
    <t>กุ๊กเก๋</t>
  </si>
  <si>
    <t>ไทยประเทือง</t>
  </si>
  <si>
    <t>นกวุ้นเป็ด</t>
  </si>
  <si>
    <t>ลัคนาเภสัช 2 (สาขาโคกเกตุ)</t>
  </si>
  <si>
    <t>บ้านนวลจันทร์รีสอร์ท</t>
  </si>
  <si>
    <t>วิทยาภัณฑ์</t>
  </si>
  <si>
    <t>ร้านยาปัญภร</t>
  </si>
  <si>
    <t>ด๊อกเตอร์โฟน</t>
  </si>
  <si>
    <t>โสธรเทเลคอม</t>
  </si>
  <si>
    <t>ศรีทองการแว่น</t>
  </si>
  <si>
    <t>ร้านถูกดี</t>
  </si>
  <si>
    <t>พี.เอ็ม. เซอร์วิท</t>
  </si>
  <si>
    <t>ร้านยาบ้านยาดี</t>
  </si>
  <si>
    <t>ส. อมรการปัก</t>
  </si>
  <si>
    <t>บิวตี้ช็อปบายแมมี</t>
  </si>
  <si>
    <t>บ้านยาใจดี</t>
  </si>
  <si>
    <t>บริษัทแอคดีจำกัด</t>
  </si>
  <si>
    <t>อาศรมยา</t>
  </si>
  <si>
    <t>ร้าน Bright Skin</t>
  </si>
  <si>
    <t>สุวรรณรัตน์เภสัช2</t>
  </si>
  <si>
    <t>สุตาร์ปลั๊ค ชาคัพ</t>
  </si>
  <si>
    <t>ร้านแว่นตาฟ้าใส</t>
  </si>
  <si>
    <t>บริษัท บ้วนล้งค้าวัสดุภัณฑ์</t>
  </si>
  <si>
    <t>ตูตังถ่ายเอกสาร</t>
  </si>
  <si>
    <t>ซุปเปอร์เซฟ</t>
  </si>
  <si>
    <t>สวัสดี มินิมาร์ท</t>
  </si>
  <si>
    <t>สไตล์ปู๊ปู่</t>
  </si>
  <si>
    <t>ด๊อกสเตชั่น</t>
  </si>
  <si>
    <t>อินเทรนด์ แฟชั่น</t>
  </si>
  <si>
    <t>แหลมฉบังฟาร์มาซี</t>
  </si>
  <si>
    <t>นันทันภัส</t>
  </si>
  <si>
    <t>ร้านจันทร์จีรา</t>
  </si>
  <si>
    <t>มอส คาเฟ่</t>
  </si>
  <si>
    <t>ยศนันท์ประกันภัย</t>
  </si>
  <si>
    <t>ร้านยาฟาร์เมด</t>
  </si>
  <si>
    <t>บีบีแพคเกจจิ้ง</t>
  </si>
  <si>
    <t>โมบายแคร์</t>
  </si>
  <si>
    <t>ไอแป๋ง</t>
  </si>
  <si>
    <t>ไวรัส</t>
  </si>
  <si>
    <t>มิตรแท้ ฟาร์มาซี</t>
  </si>
  <si>
    <t>โอปอโฟนพานทอง</t>
  </si>
  <si>
    <t>แม่ตุ้ยคอฟี่&amp;ดริ้งค์</t>
  </si>
  <si>
    <t>ทราเวล ทูเดย์</t>
  </si>
  <si>
    <t>ฟิวเจอร์เทค</t>
  </si>
  <si>
    <t>เชอรี่โกะ</t>
  </si>
  <si>
    <t>เอ็ม แอนด์ พี พนัส เทเลคอม</t>
  </si>
  <si>
    <t>แอมไฟน์</t>
  </si>
  <si>
    <t>รักนรินทร์เภสัช</t>
  </si>
  <si>
    <t>อุไรสาร</t>
  </si>
  <si>
    <t>อิมเมจ สตูดิโอ</t>
  </si>
  <si>
    <t>บริษัท สิริกัณฑ์ บิวตี้ จำกัด</t>
  </si>
  <si>
    <t>น้ำดื่ม เค เอส</t>
  </si>
  <si>
    <t>เอ.ที.ดี โมบาย</t>
  </si>
  <si>
    <t>ณัฐชิฟฟ่อน</t>
  </si>
  <si>
    <t>ม่านฟ้าเทเลเทค</t>
  </si>
  <si>
    <t>ร้านน้องช็อป</t>
  </si>
  <si>
    <t>ไช้สังฆภัณฑ์</t>
  </si>
  <si>
    <t>ร้านแฟ ป.ปลา</t>
  </si>
  <si>
    <t>ใหญ่โมบาย เจ็ดเสมียน</t>
  </si>
  <si>
    <t>นิวแลนด์ ช็อป</t>
  </si>
  <si>
    <t>สายสามมือถือ</t>
  </si>
  <si>
    <t>เวลคัมโฮม บางแสน</t>
  </si>
  <si>
    <t>เดชทศพักตร์</t>
  </si>
  <si>
    <t>บิวตี้ ต๊อด</t>
  </si>
  <si>
    <t>ร้านพี่อู๊ดแฟชั่น</t>
  </si>
  <si>
    <t>ร้านช้อชเปอร์ขายส่ง</t>
  </si>
  <si>
    <t>รีรันวัสดุภัณฑ์</t>
  </si>
  <si>
    <t>ดิส อิส อะบ็อกซ์</t>
  </si>
  <si>
    <t>ร้านห้องยา</t>
  </si>
  <si>
    <t>หอมไกล ชลบุรี</t>
  </si>
  <si>
    <t>ไอ-ฉะ</t>
  </si>
  <si>
    <t>คอฟฟี่ อะ เดย์ สาขาเกาะลอย</t>
  </si>
  <si>
    <t>ส้มเขียวหวาน</t>
  </si>
  <si>
    <t>บูมส์ โมบาย</t>
  </si>
  <si>
    <t>ศรีเมืองเบเกอรี่ แอนด์ ซัพพลาย</t>
  </si>
  <si>
    <t>เอส.พี.พริ้นช้อป 1</t>
  </si>
  <si>
    <t>เอส.พี.พริ้นช้อป 2</t>
  </si>
  <si>
    <t>ร้านชาขุนพล</t>
  </si>
  <si>
    <t>หัวมุมเภสัช</t>
  </si>
  <si>
    <t>ธรรมดี สังฆภัณฑ์</t>
  </si>
  <si>
    <t>ร้าน ว.นิยม</t>
  </si>
  <si>
    <t>ถูกจัง 69</t>
  </si>
  <si>
    <t>บูมส์ โมบาย 2</t>
  </si>
  <si>
    <t>7th Street</t>
  </si>
  <si>
    <t>มุมลูกน้อย</t>
  </si>
  <si>
    <t>ซียูอะเก้น</t>
  </si>
  <si>
    <t>โรงพิมพ์ ศรีราชา ออฟเซ็ท</t>
  </si>
  <si>
    <t>กาแฟสดกรุ๊ฟวี่</t>
  </si>
  <si>
    <t>The Size</t>
  </si>
  <si>
    <t>ร้านโชคไพศาลค้าส่ง</t>
  </si>
  <si>
    <t>LK COPY 1 (หาแฟ้มไม่เจอ)</t>
  </si>
  <si>
    <t>Walk.com (วอร์คอัพดอดคอม)</t>
  </si>
  <si>
    <t>แอมไฟน์เซอร์วิส</t>
  </si>
  <si>
    <t>รักษ์ยา</t>
  </si>
  <si>
    <t>Balloon angels</t>
  </si>
  <si>
    <t>ธยพล</t>
  </si>
  <si>
    <t>WAN SHOP 2555</t>
  </si>
  <si>
    <t>อมตะอินเตอร์เน็ต</t>
  </si>
  <si>
    <t>เดอะล่าซานต้า อินเตอร์เน็ตแอนด์คอฟฟี่</t>
  </si>
  <si>
    <t>ดีดีโมบาย</t>
  </si>
  <si>
    <t>DooDEE SHOP</t>
  </si>
  <si>
    <t>เล็ก</t>
  </si>
  <si>
    <t>พันท้ายคูลลิ่ง</t>
  </si>
  <si>
    <t>ถูกดี ถูกดี</t>
  </si>
  <si>
    <t>ทวิน โมบาย</t>
  </si>
  <si>
    <t>PN. ฟาร์มาซี</t>
  </si>
  <si>
    <t>ร้านเสริมสวยจุ๋ม</t>
  </si>
  <si>
    <t>ร้านเจเอส ดิจิตอล</t>
  </si>
  <si>
    <t>กรีนเฮลท์</t>
  </si>
  <si>
    <t>พีพี ไซน์เมกเกอร์</t>
  </si>
  <si>
    <t>ร้าน เอ.เจ ซ๊อฟ</t>
  </si>
  <si>
    <t>ร้าน พรบ.ภาษีทะเบียนศรีราชา</t>
  </si>
  <si>
    <t>คลินิกมือถือ</t>
  </si>
  <si>
    <t>หนึ่งดีเลิศ</t>
  </si>
  <si>
    <t>จี-คลาส</t>
  </si>
  <si>
    <t>คลองโยงงานงานทะเบียนรถและประกันภัย</t>
  </si>
  <si>
    <t>มิตรประชาเมดิคัล</t>
  </si>
  <si>
    <t>ร้านไม่แพงนะ</t>
  </si>
  <si>
    <t>นันไอที</t>
  </si>
  <si>
    <t>ร้านเจริญสุข พรบ</t>
  </si>
  <si>
    <t>เหมืองยาเภสัช</t>
  </si>
  <si>
    <t>A A ศรีราชา</t>
  </si>
  <si>
    <t>ร้านน้ำหอมฟุ้ง</t>
  </si>
  <si>
    <t>ลายสก็อต</t>
  </si>
  <si>
    <t>เดอะบิวตี้</t>
  </si>
  <si>
    <t>ดีจัง บิวตี้ ช็อป</t>
  </si>
  <si>
    <t>บิ๊ก บี โฟน</t>
  </si>
  <si>
    <t>ร้านลัคกี้บ๊อกซ์ แพ็คเกจจิ้ง</t>
  </si>
  <si>
    <t>เจ้เปิ้ล</t>
  </si>
  <si>
    <t>บีม สปอร์ต</t>
  </si>
  <si>
    <t>นิสิต บริการ</t>
  </si>
  <si>
    <t>สหภัณฑ์</t>
  </si>
  <si>
    <t>ร้านซีโมบาย 3</t>
  </si>
  <si>
    <t>บ้านภาษา &amp; สุขภาพ</t>
  </si>
  <si>
    <t>แดงน้อย</t>
  </si>
  <si>
    <t>ปั๊ป-ปาร์ค เบบี้ช๊อป</t>
  </si>
  <si>
    <t>เภสัชกรชุมชน</t>
  </si>
  <si>
    <t>ตา รุม บอล</t>
  </si>
  <si>
    <t>ครัวเซ็นเสถียร</t>
  </si>
  <si>
    <t>วิรัตน์ฟาร์มา</t>
  </si>
  <si>
    <t>สปายไอที</t>
  </si>
  <si>
    <t>ครอบครัวผ้าหอม</t>
  </si>
  <si>
    <t>ร้านยาเภสัชกรสาริศา</t>
  </si>
  <si>
    <t>ดิ แอดเวนเจอร์ ฟิชชิ่ง</t>
  </si>
  <si>
    <t>ขวัญใจ eva</t>
  </si>
  <si>
    <t>กอไผ่</t>
  </si>
  <si>
    <t>หนึ่งสยาม</t>
  </si>
  <si>
    <t>JS-SERVICE 1</t>
  </si>
  <si>
    <t>แสงแดด คลาสสิค โฟโต้</t>
  </si>
  <si>
    <t>Mr.mobile</t>
  </si>
  <si>
    <t>บิ๊กเสี่ยว</t>
  </si>
  <si>
    <t>เกษมพานทอง</t>
  </si>
  <si>
    <t>ตะวันออกเมก้าพนมสารคาม</t>
  </si>
  <si>
    <t>เมก้า เซอร์วิช</t>
  </si>
  <si>
    <t>JS-Service2</t>
  </si>
  <si>
    <t>แชมป์ 20 ช้อป</t>
  </si>
  <si>
    <t>คลังยา ก. เวชภัณฑ์</t>
  </si>
  <si>
    <t>เจ๋งโมบาย</t>
  </si>
  <si>
    <t>ศุภภาวลี</t>
  </si>
  <si>
    <t>พนมประกันภัย ศูนย์รวมประกันภัยทุกชนิด</t>
  </si>
  <si>
    <t>ดีพลัส</t>
  </si>
  <si>
    <t>Jobjet</t>
  </si>
  <si>
    <t>กาแฟพันท้าย</t>
  </si>
  <si>
    <t>สัพเพเหระ</t>
  </si>
  <si>
    <t>ราชมรรคา เภสัช</t>
  </si>
  <si>
    <t>ป๋า โมบาย</t>
  </si>
  <si>
    <t>ศรินญาเภสัช</t>
  </si>
  <si>
    <t>ญานิกา ก๊อปปี้ เซ็นเตอร์</t>
  </si>
  <si>
    <t>ทีนเอจ</t>
  </si>
  <si>
    <t>ร้านบุญรุ่งเรือง</t>
  </si>
  <si>
    <t>ร้านเพทายโฟโต้แอนด์ก๊อปปี้</t>
  </si>
  <si>
    <t>D</t>
  </si>
  <si>
    <t>บ้านผมสวย</t>
  </si>
  <si>
    <t>P.P.Phone&amp;Service By เต้าฟู้</t>
  </si>
  <si>
    <t>เฮียโยพัทยา รองเท้ามือสอง</t>
  </si>
  <si>
    <t>ชินวัฒน์โอสถ</t>
  </si>
  <si>
    <t>ร้านมิวคอสเมติค</t>
  </si>
  <si>
    <t>Love's Araya</t>
  </si>
  <si>
    <t>8 ริ้วคอฟฟี่มาร์</t>
  </si>
  <si>
    <t>ปุณณ์บล็อคช๊อป</t>
  </si>
  <si>
    <t>ธวัชชัยฟาร์มาซี</t>
  </si>
  <si>
    <t>ร้านโอเค 20</t>
  </si>
  <si>
    <t>อัญ เช็คอินบิวตี้</t>
  </si>
  <si>
    <t>ดีช๊อป บ้านโพธิ์</t>
  </si>
  <si>
    <t>คิ้วสวยคุณเพ็ญ</t>
  </si>
  <si>
    <t>ดุสิตาโฟโต้&amp;ก๊อปปี้</t>
  </si>
  <si>
    <t>บริษัท ดีฟาร์มาซี จำกัด</t>
  </si>
  <si>
    <t>บริษัท ดีฟาร์มาซี จำกัด (สาขาพัทยา)</t>
  </si>
  <si>
    <t>PSP9495</t>
  </si>
  <si>
    <t xml:space="preserve"> BYAI</t>
  </si>
  <si>
    <t xml:space="preserve"> TUPM</t>
  </si>
  <si>
    <t>Asawann Nong Khai</t>
  </si>
  <si>
    <t>Bang Pakok</t>
  </si>
  <si>
    <t>073</t>
  </si>
  <si>
    <t>074</t>
  </si>
  <si>
    <t>HAD KATA</t>
  </si>
  <si>
    <t>Kasem Rat Hospital Rattanathibet</t>
  </si>
  <si>
    <t>MUANGTHONG  POPULAR  3</t>
  </si>
  <si>
    <t>SOI TA - IAD 2</t>
  </si>
  <si>
    <t xml:space="preserve">THE  NICHE  PRIDE  THONGLOR - PHETCHABURI </t>
  </si>
  <si>
    <t>WHIZDOM  RATCHADA - THAPRA</t>
  </si>
  <si>
    <t>MBC Moo Baan Hansa Udon Thani</t>
  </si>
  <si>
    <t xml:space="preserve">MBC Na Maharat Hospital </t>
  </si>
  <si>
    <t>MBC Non Muang</t>
  </si>
  <si>
    <t>MBC Pumrak Park</t>
  </si>
  <si>
    <t>MBC Talad Ban Jamroen</t>
  </si>
  <si>
    <t>MBC Tanon Tesapattana</t>
  </si>
  <si>
    <t>MBC564</t>
  </si>
  <si>
    <t>MBC565</t>
  </si>
  <si>
    <t>MBC566</t>
  </si>
  <si>
    <t>MBC567</t>
  </si>
  <si>
    <t>MBC568</t>
  </si>
  <si>
    <t>MBC569</t>
  </si>
  <si>
    <t>Jiffy Ayutthaya - Big King</t>
  </si>
  <si>
    <t>Jiffy Chachoengsao - Bangna Trad (KM.37)</t>
  </si>
  <si>
    <t>Jiffy Chachoengsao - Bangna Trad (KM.49)</t>
  </si>
  <si>
    <t>Jiffy Chachoengsao - Bangphai</t>
  </si>
  <si>
    <t>Jiffy Chiang Mai - Mae Jo</t>
  </si>
  <si>
    <t>Jiffy Chiang Mai - Mae Jo 2</t>
  </si>
  <si>
    <t>Jiffy Chonburi - Bang Saen (Makro)</t>
  </si>
  <si>
    <t>Jiffy Chonburi - Bangsai</t>
  </si>
  <si>
    <t>Jiffy Chonburi - Pattaya (Jomthien)</t>
  </si>
  <si>
    <t>Jiffy Chonburi - Phanat Nikom3 KM.38 (OB)</t>
  </si>
  <si>
    <t>Jiffy Chonburi - Siracha (Laem Cha Bang )</t>
  </si>
  <si>
    <t xml:space="preserve">Jiffy Jiffy PTT Rayong Wangjan  </t>
  </si>
  <si>
    <t>Jiffy Korat - Jorhor</t>
  </si>
  <si>
    <t>Jiffy Lopburi - Nikom</t>
  </si>
  <si>
    <t>Jiffy Lopburi - Tasala</t>
  </si>
  <si>
    <t>Jiffy Lumphun - Doi Ti</t>
  </si>
  <si>
    <t>Jiffy Nakhon Pathom - Lampaya2</t>
  </si>
  <si>
    <t>Jiffy Nakhon Pathom - Thammasala</t>
  </si>
  <si>
    <t>Jiffy Nakorn Pathom - Pinklao KM 26</t>
  </si>
  <si>
    <t>Jiffy Nontahburi - Outer Ring Road KM 40 (Carrefour)</t>
  </si>
  <si>
    <t>Jiffy Nonthaburi - Bangkruai-Sainoi (OB)</t>
  </si>
  <si>
    <t>Jiffy Nonthaburi - Chaiyaphruek</t>
  </si>
  <si>
    <t>Jiffy Nonthaburi - Ratanathibet 2</t>
  </si>
  <si>
    <t>Jiffy Nonthaburi - Ringroad Bangyai</t>
  </si>
  <si>
    <t>Jiffy Pathum Thani - Bangpoon 2 KM. 7</t>
  </si>
  <si>
    <t xml:space="preserve">Jiffy Pathum Thani - Lumlukka 3 </t>
  </si>
  <si>
    <t>Jiffy Pathum Thani - Lumlukka 4 (Jhornmar)</t>
  </si>
  <si>
    <t>Jiffy Pathum Thani - Lumlukka 5 (Homepro)</t>
  </si>
  <si>
    <t>Jiffy Pathum Thani - Thammasart ( Rangsit )</t>
  </si>
  <si>
    <t>Jiffy Pitsanulok - Kokchang</t>
  </si>
  <si>
    <t>Jiffy Samutsakorn - Rama II  (KM 25)</t>
  </si>
  <si>
    <t>Jiffy Samutsakorn - Rama II  (KM 35)</t>
  </si>
  <si>
    <t>Jiffy Saraburi - Kaenkoi 1</t>
  </si>
  <si>
    <t>Jiffy Udonthani - Khon Kaen KM 111</t>
  </si>
  <si>
    <t>Jiffy Udonthani - Nakha KM.470 (IB)</t>
  </si>
  <si>
    <t>Jiffy Udonthani - Udondusadee KM 121</t>
  </si>
  <si>
    <t>JIF036</t>
  </si>
  <si>
    <t>JIF037</t>
  </si>
  <si>
    <t>JIF038</t>
  </si>
  <si>
    <t>JIF039</t>
  </si>
  <si>
    <t>JIF040</t>
  </si>
  <si>
    <t>JIF041</t>
  </si>
  <si>
    <t>JIF042</t>
  </si>
  <si>
    <t>JIF043</t>
  </si>
  <si>
    <t>JIF044</t>
  </si>
  <si>
    <t>JIF045</t>
  </si>
  <si>
    <t>JIF046</t>
  </si>
  <si>
    <t>JIF047</t>
  </si>
  <si>
    <t>JIF048</t>
  </si>
  <si>
    <t>JIF049</t>
  </si>
  <si>
    <t>JIF050</t>
  </si>
  <si>
    <t>JIF051</t>
  </si>
  <si>
    <t>JIF052</t>
  </si>
  <si>
    <t>JIF053</t>
  </si>
  <si>
    <t>JIF054</t>
  </si>
  <si>
    <t>JIF055</t>
  </si>
  <si>
    <t>JIF056</t>
  </si>
  <si>
    <t>JIF057</t>
  </si>
  <si>
    <t>JIF058</t>
  </si>
  <si>
    <t>JIF059</t>
  </si>
  <si>
    <t>JIF060</t>
  </si>
  <si>
    <t>JIF061</t>
  </si>
  <si>
    <t>JIF062</t>
  </si>
  <si>
    <t>JIF063</t>
  </si>
  <si>
    <t>JIF064</t>
  </si>
  <si>
    <t>JIF065</t>
  </si>
  <si>
    <t>JIF066</t>
  </si>
  <si>
    <t>JIF067</t>
  </si>
  <si>
    <t>JIF068</t>
  </si>
  <si>
    <t>JIF069</t>
  </si>
  <si>
    <t>JIF070</t>
  </si>
  <si>
    <t>JIF071</t>
  </si>
  <si>
    <t>Rayong</t>
  </si>
  <si>
    <t>Nakhonsawan</t>
  </si>
  <si>
    <t>Nakhonsrithammarat</t>
  </si>
  <si>
    <t>Yala</t>
  </si>
  <si>
    <t>Srisaket</t>
  </si>
  <si>
    <t>LEG011</t>
  </si>
  <si>
    <t>LEG012</t>
  </si>
  <si>
    <t>LEG013</t>
  </si>
  <si>
    <t>LEG014</t>
  </si>
  <si>
    <t>LEG015</t>
  </si>
  <si>
    <t>LEG016</t>
  </si>
  <si>
    <t>Jas Srinakarin</t>
  </si>
  <si>
    <t xml:space="preserve">Select GALLONTONG SERVICE </t>
  </si>
  <si>
    <t>Select ROJANANUCH (Branch 2)</t>
  </si>
  <si>
    <t xml:space="preserve">Select WANNASUK ROONGROENG </t>
  </si>
  <si>
    <t xml:space="preserve">Select WANNASUK ROONGROENG (Branch 1) </t>
  </si>
  <si>
    <t>Select CO P&amp;S SYNERGY  SUKHUMVIT 71</t>
  </si>
  <si>
    <t>Select SONGPHOL SRIRACHA 2004</t>
  </si>
  <si>
    <t>Select C.R.P PETROLEUM</t>
  </si>
  <si>
    <t>Select C.R.P PETROLEUM (Branch 1)</t>
  </si>
  <si>
    <t>Select NUAMEK</t>
  </si>
  <si>
    <t>Select NUAMEK (Branch 3)</t>
  </si>
  <si>
    <t>Select TAKSIN ASSET</t>
  </si>
  <si>
    <t>Select TAKSIN ASSET (Branch 1)</t>
  </si>
  <si>
    <t>Select J&amp;E (Branch 6)</t>
  </si>
  <si>
    <t>Select VEERA PHETKASEM</t>
  </si>
  <si>
    <t>Select SMART POINTS</t>
  </si>
  <si>
    <t>Select SMART POINTS (Branch 1)</t>
  </si>
  <si>
    <t>SE004</t>
  </si>
  <si>
    <t>SE005</t>
  </si>
  <si>
    <t>SE006</t>
  </si>
  <si>
    <t>SE007</t>
  </si>
  <si>
    <t>SE008</t>
  </si>
  <si>
    <t>SE009</t>
  </si>
  <si>
    <t>SE010</t>
  </si>
  <si>
    <t>SE011</t>
  </si>
  <si>
    <t>SE012</t>
  </si>
  <si>
    <t>SE013</t>
  </si>
  <si>
    <t>SE014</t>
  </si>
  <si>
    <t>SE015</t>
  </si>
  <si>
    <t>SE016</t>
  </si>
  <si>
    <t>SE017</t>
  </si>
  <si>
    <t>SE018</t>
  </si>
  <si>
    <t>SE019</t>
  </si>
  <si>
    <t>Foodland terminal 21 Pattaya</t>
  </si>
  <si>
    <t>Foodland   Pattaya</t>
  </si>
  <si>
    <t>Foodland Royal Garden Pattaya</t>
  </si>
  <si>
    <t>Foodland</t>
  </si>
  <si>
    <t>PSP9421</t>
  </si>
  <si>
    <t>PSP9422</t>
  </si>
  <si>
    <t>PSP9423</t>
  </si>
  <si>
    <t>PSP9424</t>
  </si>
  <si>
    <t>PSP9425</t>
  </si>
  <si>
    <t>PSP9426</t>
  </si>
  <si>
    <t>PSP9427</t>
  </si>
  <si>
    <t>PSP9428</t>
  </si>
  <si>
    <t>PSP9429</t>
  </si>
  <si>
    <t>PSP9430</t>
  </si>
  <si>
    <t>PSP9431</t>
  </si>
  <si>
    <t>PSP9432</t>
  </si>
  <si>
    <t>PSP9433</t>
  </si>
  <si>
    <t>PSP9434</t>
  </si>
  <si>
    <t>PSP9435</t>
  </si>
  <si>
    <t>PSP9436</t>
  </si>
  <si>
    <t>PSP9437</t>
  </si>
  <si>
    <t>PSP9438</t>
  </si>
  <si>
    <t>PSP9439</t>
  </si>
  <si>
    <t>PSP9440</t>
  </si>
  <si>
    <t>PSP9441</t>
  </si>
  <si>
    <t>PSP9442</t>
  </si>
  <si>
    <t>PSP9443</t>
  </si>
  <si>
    <t>PSP9444</t>
  </si>
  <si>
    <t>PSP9445</t>
  </si>
  <si>
    <t>PSP9446</t>
  </si>
  <si>
    <t>PSP9447</t>
  </si>
  <si>
    <t>PSP9448</t>
  </si>
  <si>
    <t>PSP9449</t>
  </si>
  <si>
    <t>PSP9450</t>
  </si>
  <si>
    <t>PSP9451</t>
  </si>
  <si>
    <t>PSP9452</t>
  </si>
  <si>
    <t>PSP9453</t>
  </si>
  <si>
    <t>PSP9454</t>
  </si>
  <si>
    <t>PSP9456</t>
  </si>
  <si>
    <t>PSP9459</t>
  </si>
  <si>
    <t>PSP9460</t>
  </si>
  <si>
    <t>PSP9461</t>
  </si>
  <si>
    <t>PSP9462</t>
  </si>
  <si>
    <t>PSP9463</t>
  </si>
  <si>
    <t>PSP9464</t>
  </si>
  <si>
    <t>PSP9465</t>
  </si>
  <si>
    <t>PSP9466</t>
  </si>
  <si>
    <t>PSP9467</t>
  </si>
  <si>
    <t>PSP9468</t>
  </si>
  <si>
    <t>PSP9469</t>
  </si>
  <si>
    <t>PSP9470</t>
  </si>
  <si>
    <t>PSP9471</t>
  </si>
  <si>
    <t>PSP9472</t>
  </si>
  <si>
    <t>PSP9473</t>
  </si>
  <si>
    <t>PSP9474</t>
  </si>
  <si>
    <t>PSP9475</t>
  </si>
  <si>
    <t>PSP9476</t>
  </si>
  <si>
    <t>PSP9477</t>
  </si>
  <si>
    <t>PSP9478</t>
  </si>
  <si>
    <t>PSP9479</t>
  </si>
  <si>
    <t>PSP9480</t>
  </si>
  <si>
    <t>PSP9481</t>
  </si>
  <si>
    <t>PSP9482</t>
  </si>
  <si>
    <t>PSP9483</t>
  </si>
  <si>
    <t>PSP9484</t>
  </si>
  <si>
    <t>PSP9485</t>
  </si>
  <si>
    <t>PSP9486</t>
  </si>
  <si>
    <t>PSP9487</t>
  </si>
  <si>
    <t>PSP9488</t>
  </si>
  <si>
    <t>PSP9489</t>
  </si>
  <si>
    <t>PSP9490</t>
  </si>
  <si>
    <t>PSP9491</t>
  </si>
  <si>
    <t>PSP9492</t>
  </si>
  <si>
    <t>PSP9493</t>
  </si>
  <si>
    <t>PSP9494</t>
  </si>
  <si>
    <t>PSP9496</t>
  </si>
  <si>
    <t>PSP9497</t>
  </si>
  <si>
    <t>PSP9498</t>
  </si>
  <si>
    <t>PSP9499</t>
  </si>
  <si>
    <t>PSP9500</t>
  </si>
  <si>
    <t>PSP9501</t>
  </si>
  <si>
    <t>PSP9502</t>
  </si>
  <si>
    <t>PSP9503</t>
  </si>
  <si>
    <t>PSP9504</t>
  </si>
  <si>
    <t>PSP9505</t>
  </si>
  <si>
    <t>PSP9506</t>
  </si>
  <si>
    <t>PSP9507</t>
  </si>
  <si>
    <t>PSP9508</t>
  </si>
  <si>
    <t>PSP9509</t>
  </si>
  <si>
    <t>PSP9510</t>
  </si>
  <si>
    <t>PSP9511</t>
  </si>
  <si>
    <t>PSP9512</t>
  </si>
  <si>
    <t>PSP9513</t>
  </si>
  <si>
    <t>PSP9514</t>
  </si>
  <si>
    <t>PSP9515</t>
  </si>
  <si>
    <t>PSP9516</t>
  </si>
  <si>
    <t>PSP9517</t>
  </si>
  <si>
    <t>PSP9518</t>
  </si>
  <si>
    <t>PSP9519</t>
  </si>
  <si>
    <t>PSP9520</t>
  </si>
  <si>
    <t>PSP9521</t>
  </si>
  <si>
    <t>PSP9522</t>
  </si>
  <si>
    <t>PSP9523</t>
  </si>
  <si>
    <t>PSP9524</t>
  </si>
  <si>
    <t>PSP9525</t>
  </si>
  <si>
    <t>PSP9526</t>
  </si>
  <si>
    <t>PSP9527</t>
  </si>
  <si>
    <t>PSP9528</t>
  </si>
  <si>
    <t>PSP9529</t>
  </si>
  <si>
    <t>PSP9530</t>
  </si>
  <si>
    <t>PSP9531</t>
  </si>
  <si>
    <t>PSP9532</t>
  </si>
  <si>
    <t>PSP9533</t>
  </si>
  <si>
    <t>PSP9534</t>
  </si>
  <si>
    <t>PSP9535</t>
  </si>
  <si>
    <t>PSP9536</t>
  </si>
  <si>
    <t>PSP9537</t>
  </si>
  <si>
    <t>PSP9538</t>
  </si>
  <si>
    <t>PSP9539</t>
  </si>
  <si>
    <t>PSP9540</t>
  </si>
  <si>
    <t>PSP9541</t>
  </si>
  <si>
    <t>PSP9542</t>
  </si>
  <si>
    <t>PSP9543</t>
  </si>
  <si>
    <t>PSP9544</t>
  </si>
  <si>
    <t>PSP9545</t>
  </si>
  <si>
    <t>PSP9546</t>
  </si>
  <si>
    <t>PSP9547</t>
  </si>
  <si>
    <t>PSP9548</t>
  </si>
  <si>
    <t>PSP9549</t>
  </si>
  <si>
    <t>PSP9550</t>
  </si>
  <si>
    <t>PSP9551</t>
  </si>
  <si>
    <t>PSP9552</t>
  </si>
  <si>
    <t>PSP9553</t>
  </si>
  <si>
    <t>PSP9554</t>
  </si>
  <si>
    <t>PSP9555</t>
  </si>
  <si>
    <t>PSP9556</t>
  </si>
  <si>
    <t>PSP9557</t>
  </si>
  <si>
    <t>PSP9558</t>
  </si>
  <si>
    <t>PSP9559</t>
  </si>
  <si>
    <t>PSP9560</t>
  </si>
  <si>
    <t>PSP9561</t>
  </si>
  <si>
    <t>PSP9562</t>
  </si>
  <si>
    <t>PSP9563</t>
  </si>
  <si>
    <t>PSP9564</t>
  </si>
  <si>
    <t>PSP9565</t>
  </si>
  <si>
    <t>PSP9566</t>
  </si>
  <si>
    <t>PSP9568</t>
  </si>
  <si>
    <t>PSP9569</t>
  </si>
  <si>
    <t>PSP9571</t>
  </si>
  <si>
    <t>PSP9572</t>
  </si>
  <si>
    <t>PSP9573</t>
  </si>
  <si>
    <t>PSP9574</t>
  </si>
  <si>
    <t>PSP9575</t>
  </si>
  <si>
    <t>PSP9576</t>
  </si>
  <si>
    <t>PSP9577</t>
  </si>
  <si>
    <t>PSP9578</t>
  </si>
  <si>
    <t>PSP9579</t>
  </si>
  <si>
    <t>PSP9580</t>
  </si>
  <si>
    <t>PSP9583</t>
  </si>
  <si>
    <t>PSP9584</t>
  </si>
  <si>
    <t>PSP9585</t>
  </si>
  <si>
    <t>PSP9586</t>
  </si>
  <si>
    <t>PSP9587</t>
  </si>
  <si>
    <t>PSP9588</t>
  </si>
  <si>
    <t>PSP9589</t>
  </si>
  <si>
    <t>PSP9590</t>
  </si>
  <si>
    <t>PSP9591</t>
  </si>
  <si>
    <t>PSP9592</t>
  </si>
  <si>
    <t>PSP9593</t>
  </si>
  <si>
    <t>PSP9594</t>
  </si>
  <si>
    <t>PSP9595</t>
  </si>
  <si>
    <t>PSP9596</t>
  </si>
  <si>
    <t>PSP9597</t>
  </si>
  <si>
    <t>PSP9598</t>
  </si>
  <si>
    <t>PSP9599</t>
  </si>
  <si>
    <t>PSP9600</t>
  </si>
  <si>
    <t>PSP9601</t>
  </si>
  <si>
    <t>PSP9602</t>
  </si>
  <si>
    <t>PSP9603</t>
  </si>
  <si>
    <t>PSP9604</t>
  </si>
  <si>
    <t>PSP9606</t>
  </si>
  <si>
    <t>PSP9607</t>
  </si>
  <si>
    <t>PSP9621</t>
  </si>
  <si>
    <t>PSP9622</t>
  </si>
  <si>
    <t>PSP9623</t>
  </si>
  <si>
    <t>PSP9624</t>
  </si>
  <si>
    <t>PSP9625</t>
  </si>
  <si>
    <t>PSP9626</t>
  </si>
  <si>
    <t>PSP9627</t>
  </si>
  <si>
    <t>PSP9628</t>
  </si>
  <si>
    <t>PSP9629</t>
  </si>
  <si>
    <t>PSP9630</t>
  </si>
  <si>
    <t>PSP9631</t>
  </si>
  <si>
    <t>PSP9632</t>
  </si>
  <si>
    <t>PSP9633</t>
  </si>
  <si>
    <t>PSP9641</t>
  </si>
  <si>
    <t>PSP9642</t>
  </si>
  <si>
    <t>PSP9643</t>
  </si>
  <si>
    <t>PSP9644</t>
  </si>
  <si>
    <t>PSP9645</t>
  </si>
  <si>
    <t>PSP9649</t>
  </si>
  <si>
    <t>PSP9650</t>
  </si>
  <si>
    <t>PSP8015</t>
  </si>
  <si>
    <t>PSP8016</t>
  </si>
  <si>
    <t>PSP8019</t>
  </si>
  <si>
    <t>PSP8030</t>
  </si>
  <si>
    <t>PSP8058</t>
  </si>
  <si>
    <t>PSP8117</t>
  </si>
  <si>
    <t>PSP8160</t>
  </si>
  <si>
    <t>PSP8161</t>
  </si>
  <si>
    <t>PSP8162</t>
  </si>
  <si>
    <t>PSP8163</t>
  </si>
  <si>
    <t>PSP8164</t>
  </si>
  <si>
    <t>PSP8165</t>
  </si>
  <si>
    <t>PSP8166</t>
  </si>
  <si>
    <t>PSP8167</t>
  </si>
  <si>
    <t>PSP8168</t>
  </si>
  <si>
    <t>PSP8169</t>
  </si>
  <si>
    <t>PSP8170</t>
  </si>
  <si>
    <t>PSP8199</t>
  </si>
  <si>
    <t>PSP8203</t>
  </si>
  <si>
    <t>PSP8206</t>
  </si>
  <si>
    <t>PSP8207</t>
  </si>
  <si>
    <t>PSP8208</t>
  </si>
  <si>
    <t>PSP8213</t>
  </si>
  <si>
    <t>PSP8214</t>
  </si>
  <si>
    <t>PSP8215</t>
  </si>
  <si>
    <t>PSP8220</t>
  </si>
  <si>
    <t>PSP8221</t>
  </si>
  <si>
    <t>PSP8222</t>
  </si>
  <si>
    <t>PSP8223</t>
  </si>
  <si>
    <t>PSP8224</t>
  </si>
  <si>
    <t>PSP8225</t>
  </si>
  <si>
    <t>PSP8226</t>
  </si>
  <si>
    <t>PSP8227</t>
  </si>
  <si>
    <t>PSP8229</t>
  </si>
  <si>
    <t>PSP8230</t>
  </si>
  <si>
    <t>PSP8231</t>
  </si>
  <si>
    <t>PSP8232</t>
  </si>
  <si>
    <t>PSP8233</t>
  </si>
  <si>
    <t>PSP8234</t>
  </si>
  <si>
    <t>PSP8235</t>
  </si>
  <si>
    <t>PSP8236</t>
  </si>
  <si>
    <t>PSP8237</t>
  </si>
  <si>
    <t>PSP8238</t>
  </si>
  <si>
    <t>PSP8239</t>
  </si>
  <si>
    <t>PSP8240</t>
  </si>
  <si>
    <t>PSP8241</t>
  </si>
  <si>
    <t>PSP8242</t>
  </si>
  <si>
    <t>PSP8243</t>
  </si>
  <si>
    <t>PSP8244</t>
  </si>
  <si>
    <t>PSP8245</t>
  </si>
  <si>
    <t>PSP8246</t>
  </si>
  <si>
    <t>PSP8247</t>
  </si>
  <si>
    <t>PSP8248</t>
  </si>
  <si>
    <t>PSP8249</t>
  </si>
  <si>
    <t>PSP8250</t>
  </si>
  <si>
    <t>PSP8251</t>
  </si>
  <si>
    <t>PSP8252</t>
  </si>
  <si>
    <t>PSP8253</t>
  </si>
  <si>
    <t>PSP8254</t>
  </si>
  <si>
    <t>PSP8255</t>
  </si>
  <si>
    <t>PSP8256</t>
  </si>
  <si>
    <t>PSP8257</t>
  </si>
  <si>
    <t>PSP8258</t>
  </si>
  <si>
    <t>PSP8259</t>
  </si>
  <si>
    <t>PSP8260</t>
  </si>
  <si>
    <t>PSP8261</t>
  </si>
  <si>
    <t>PSP8262</t>
  </si>
  <si>
    <t>PSP8263</t>
  </si>
  <si>
    <t>PSP8264</t>
  </si>
  <si>
    <t>PSP8265</t>
  </si>
  <si>
    <t>PSP8266</t>
  </si>
  <si>
    <t>PSP8267</t>
  </si>
  <si>
    <t>PSP8268</t>
  </si>
  <si>
    <t>PSP8269</t>
  </si>
  <si>
    <t>PSP8270</t>
  </si>
  <si>
    <t>PSP8271</t>
  </si>
  <si>
    <t>PSP8272</t>
  </si>
  <si>
    <t>PSP8273</t>
  </si>
  <si>
    <t>PSP8274</t>
  </si>
  <si>
    <t>PSP8275</t>
  </si>
  <si>
    <t>PSP8276</t>
  </si>
  <si>
    <t>PSP8277</t>
  </si>
  <si>
    <t>PSP8278</t>
  </si>
  <si>
    <t>PSP8279</t>
  </si>
  <si>
    <t>PSP8280</t>
  </si>
  <si>
    <t>PSP8281</t>
  </si>
  <si>
    <t>PSP8282</t>
  </si>
  <si>
    <t>PSP8283</t>
  </si>
  <si>
    <t>PSP8284</t>
  </si>
  <si>
    <t>PSP8285</t>
  </si>
  <si>
    <t>PSP8286</t>
  </si>
  <si>
    <t>PSP8287</t>
  </si>
  <si>
    <t>PSP8288</t>
  </si>
  <si>
    <t>PSP8289</t>
  </si>
  <si>
    <t>PSP8290</t>
  </si>
  <si>
    <t>PSP8291</t>
  </si>
  <si>
    <t>PSP8292</t>
  </si>
  <si>
    <t>PSP8293</t>
  </si>
  <si>
    <t>PSP8294</t>
  </si>
  <si>
    <t>PSP8295</t>
  </si>
  <si>
    <t>PSP8296</t>
  </si>
  <si>
    <t>PSP8297</t>
  </si>
  <si>
    <t>PSP8298</t>
  </si>
  <si>
    <t>PSP8299</t>
  </si>
  <si>
    <t>PSP8300</t>
  </si>
  <si>
    <t>PSP8301</t>
  </si>
  <si>
    <t>PSP8302</t>
  </si>
  <si>
    <t>PSP8303</t>
  </si>
  <si>
    <t>PSP8304</t>
  </si>
  <si>
    <t>PSP8305</t>
  </si>
  <si>
    <t>PSP8306</t>
  </si>
  <si>
    <t>PSP8307</t>
  </si>
  <si>
    <t>PSP8308</t>
  </si>
  <si>
    <t>PSP8309</t>
  </si>
  <si>
    <t>PSP8310</t>
  </si>
  <si>
    <t>PSP8311</t>
  </si>
  <si>
    <t>PSP8312</t>
  </si>
  <si>
    <t>PSP8313</t>
  </si>
  <si>
    <t>PSP8314</t>
  </si>
  <si>
    <t>PSP8315</t>
  </si>
  <si>
    <t>PSP8316</t>
  </si>
  <si>
    <t>PSP8317</t>
  </si>
  <si>
    <t>PSP8318</t>
  </si>
  <si>
    <t>PSP8319</t>
  </si>
  <si>
    <t>PSP8320</t>
  </si>
  <si>
    <t>PSP8321</t>
  </si>
  <si>
    <t>PSP8322</t>
  </si>
  <si>
    <t>PSP8323</t>
  </si>
  <si>
    <t>PSP8324</t>
  </si>
  <si>
    <t>PSP8325</t>
  </si>
  <si>
    <t>PSP8326</t>
  </si>
  <si>
    <t>PSP8327</t>
  </si>
  <si>
    <t>PSP8328</t>
  </si>
  <si>
    <t>PSP8329</t>
  </si>
  <si>
    <t>PSP8330</t>
  </si>
  <si>
    <t>PSP8331</t>
  </si>
  <si>
    <t>PSP8332</t>
  </si>
  <si>
    <t>PSP8333</t>
  </si>
  <si>
    <t>PSP8334</t>
  </si>
  <si>
    <t>PSP8335</t>
  </si>
  <si>
    <t>PSP8336</t>
  </si>
  <si>
    <t>PSP8337</t>
  </si>
  <si>
    <t>PSP8338</t>
  </si>
  <si>
    <t>PSP8339</t>
  </si>
  <si>
    <t>PSP8340</t>
  </si>
  <si>
    <t>PSP8341</t>
  </si>
  <si>
    <t>PSP8342</t>
  </si>
  <si>
    <t>PSP8343</t>
  </si>
  <si>
    <t>PSP8344</t>
  </si>
  <si>
    <t>PSP8345</t>
  </si>
  <si>
    <t>PSP8346</t>
  </si>
  <si>
    <t>PSP8347</t>
  </si>
  <si>
    <t>PSP8348</t>
  </si>
  <si>
    <t>PSP8349</t>
  </si>
  <si>
    <t>PSP8350</t>
  </si>
  <si>
    <t>PSP8351</t>
  </si>
  <si>
    <t>PSP8352</t>
  </si>
  <si>
    <t>PSP8353</t>
  </si>
  <si>
    <t>PSP8354</t>
  </si>
  <si>
    <t>PSP8355</t>
  </si>
  <si>
    <t>PSP8356</t>
  </si>
  <si>
    <t>PSP8357</t>
  </si>
  <si>
    <t>PSP8358</t>
  </si>
  <si>
    <t>PSP8359</t>
  </si>
  <si>
    <t>PSP8360</t>
  </si>
  <si>
    <t>PSP8361</t>
  </si>
  <si>
    <t>PSP8362</t>
  </si>
  <si>
    <t>PSP8363</t>
  </si>
  <si>
    <t>PSP8364</t>
  </si>
  <si>
    <t>PSP8365</t>
  </si>
  <si>
    <t>PSP8366</t>
  </si>
  <si>
    <t>PSP8367</t>
  </si>
  <si>
    <t>PSP8368</t>
  </si>
  <si>
    <t>PSP8369</t>
  </si>
  <si>
    <t>PSP8370</t>
  </si>
  <si>
    <t>PSP8371</t>
  </si>
  <si>
    <t>PSP8372</t>
  </si>
  <si>
    <t>PSP8373</t>
  </si>
  <si>
    <t>PSP8374</t>
  </si>
  <si>
    <t>PSP8375</t>
  </si>
  <si>
    <t>PSP8376</t>
  </si>
  <si>
    <t>PSP8377</t>
  </si>
  <si>
    <t>PSP8378</t>
  </si>
  <si>
    <t>PSP8379</t>
  </si>
  <si>
    <t>PSP8380</t>
  </si>
  <si>
    <t>PSP8381</t>
  </si>
  <si>
    <t>PSP8382</t>
  </si>
  <si>
    <t>PSP8383</t>
  </si>
  <si>
    <t>PSP8384</t>
  </si>
  <si>
    <t>PSP8385</t>
  </si>
  <si>
    <t>PSP8386</t>
  </si>
  <si>
    <t>PSP8387</t>
  </si>
  <si>
    <t>PSP8388</t>
  </si>
  <si>
    <t>PSP8389</t>
  </si>
  <si>
    <t>PSP8390</t>
  </si>
  <si>
    <t>PSP8391</t>
  </si>
  <si>
    <t>PSP8392</t>
  </si>
  <si>
    <t>PSP8393</t>
  </si>
  <si>
    <t>PSP8394</t>
  </si>
  <si>
    <t>PSP8395</t>
  </si>
  <si>
    <t>PSP8396</t>
  </si>
  <si>
    <t>PSP8397</t>
  </si>
  <si>
    <t>PSP8398</t>
  </si>
  <si>
    <t>PSP8399</t>
  </si>
  <si>
    <t>PSP8400</t>
  </si>
  <si>
    <t>PSP8401</t>
  </si>
  <si>
    <t>PSP8402</t>
  </si>
  <si>
    <t>PSP8403</t>
  </si>
  <si>
    <t>PSP8404</t>
  </si>
  <si>
    <t>PSP8405</t>
  </si>
  <si>
    <t>PSP8406</t>
  </si>
  <si>
    <t>PSP8407</t>
  </si>
  <si>
    <t>PSP8408</t>
  </si>
  <si>
    <t>PSP8409</t>
  </si>
  <si>
    <t>PSP8410</t>
  </si>
  <si>
    <t>PSP8411</t>
  </si>
  <si>
    <t>PSP8412</t>
  </si>
  <si>
    <t>PSP8413</t>
  </si>
  <si>
    <t>PSP8414</t>
  </si>
  <si>
    <t>PSP8415</t>
  </si>
  <si>
    <t>PSP8416</t>
  </si>
  <si>
    <t>PSP8417</t>
  </si>
  <si>
    <t>PSP8418</t>
  </si>
  <si>
    <t>PSP8419</t>
  </si>
  <si>
    <t>PSP8420</t>
  </si>
  <si>
    <t>PSP8421</t>
  </si>
  <si>
    <t>PSP8422</t>
  </si>
  <si>
    <t>PSP8423</t>
  </si>
  <si>
    <t>PSP8424</t>
  </si>
  <si>
    <t>PSP8425</t>
  </si>
  <si>
    <t>PSP8426</t>
  </si>
  <si>
    <t>PSP8427</t>
  </si>
  <si>
    <t>PSP8428</t>
  </si>
  <si>
    <t>PSP8429</t>
  </si>
  <si>
    <t>PSP8430</t>
  </si>
  <si>
    <t>PSP8431</t>
  </si>
  <si>
    <t>PSP8432</t>
  </si>
  <si>
    <t>PSP8433</t>
  </si>
  <si>
    <t>PSP8434</t>
  </si>
  <si>
    <t>PSP8435</t>
  </si>
  <si>
    <t>PSP8436</t>
  </si>
  <si>
    <t>PSP8437</t>
  </si>
  <si>
    <t>PSP8438</t>
  </si>
  <si>
    <t>PSP8439</t>
  </si>
  <si>
    <t>PSP8440</t>
  </si>
  <si>
    <t>PSP8441</t>
  </si>
  <si>
    <t>PSP8442</t>
  </si>
  <si>
    <t>PSP8443</t>
  </si>
  <si>
    <t>PSP8444</t>
  </si>
  <si>
    <t>PSP8445</t>
  </si>
  <si>
    <t>PSP8446</t>
  </si>
  <si>
    <t>PSP8447</t>
  </si>
  <si>
    <t>PSP8451</t>
  </si>
  <si>
    <t>PSP8452</t>
  </si>
  <si>
    <t>PSP8453</t>
  </si>
  <si>
    <t>PSP8456</t>
  </si>
  <si>
    <t>PSP8457</t>
  </si>
  <si>
    <t>PSP8458</t>
  </si>
  <si>
    <t>PSP8459</t>
  </si>
  <si>
    <t>PSP8460</t>
  </si>
  <si>
    <t>PSP8461</t>
  </si>
  <si>
    <t>PSP8462</t>
  </si>
  <si>
    <t>PSP8463</t>
  </si>
  <si>
    <t>PSP8464</t>
  </si>
  <si>
    <t>PSP8465</t>
  </si>
  <si>
    <t>PSP8466</t>
  </si>
  <si>
    <t>PSP8467</t>
  </si>
  <si>
    <t>PSP8468</t>
  </si>
  <si>
    <t>PSP8469</t>
  </si>
  <si>
    <t>PSP8470</t>
  </si>
  <si>
    <t>PSP8471</t>
  </si>
  <si>
    <t>PSP8472</t>
  </si>
  <si>
    <t>PSP8473</t>
  </si>
  <si>
    <t>PSP8474</t>
  </si>
  <si>
    <t>PSP8475</t>
  </si>
  <si>
    <t>PSP8476</t>
  </si>
  <si>
    <t>PSP8477</t>
  </si>
  <si>
    <t>PSP8478</t>
  </si>
  <si>
    <t>PSP8479</t>
  </si>
  <si>
    <t>PSP8480</t>
  </si>
  <si>
    <t>PSP8481</t>
  </si>
  <si>
    <t>PSP8482</t>
  </si>
  <si>
    <t>PSP8483</t>
  </si>
  <si>
    <t>PSP8484</t>
  </si>
  <si>
    <t>PSP8485</t>
  </si>
  <si>
    <t>PSP8486</t>
  </si>
  <si>
    <t>PSP8489</t>
  </si>
  <si>
    <t>PSP8490</t>
  </si>
  <si>
    <t>PSP8491</t>
  </si>
  <si>
    <t>PSP8492</t>
  </si>
  <si>
    <t>PSP8493</t>
  </si>
  <si>
    <t>PSP8494</t>
  </si>
  <si>
    <t>PSP8495</t>
  </si>
  <si>
    <t>PSP8496</t>
  </si>
  <si>
    <t>PSP8497</t>
  </si>
  <si>
    <t>PSP8498</t>
  </si>
  <si>
    <t>PSP8499</t>
  </si>
  <si>
    <t>PSP8500</t>
  </si>
  <si>
    <t>PSP8501</t>
  </si>
  <si>
    <t>PSP8502</t>
  </si>
  <si>
    <t>PSP8503</t>
  </si>
  <si>
    <t>PSP8504</t>
  </si>
  <si>
    <t>PSP8505</t>
  </si>
  <si>
    <t>PSP8506</t>
  </si>
  <si>
    <t>PSP8508</t>
  </si>
  <si>
    <t>PSP8509</t>
  </si>
  <si>
    <t>PSP8510</t>
  </si>
  <si>
    <t>PSP8511</t>
  </si>
  <si>
    <t>PSP8512</t>
  </si>
  <si>
    <t>PSP8513</t>
  </si>
  <si>
    <t>PSP8514</t>
  </si>
  <si>
    <t>PSP8515</t>
  </si>
  <si>
    <t>PSP8516</t>
  </si>
  <si>
    <t>PSP8517</t>
  </si>
  <si>
    <t>PSP8518</t>
  </si>
  <si>
    <t>PSP8519</t>
  </si>
  <si>
    <t>PSP8520</t>
  </si>
  <si>
    <t>PSP8521</t>
  </si>
  <si>
    <t>PSP8522</t>
  </si>
  <si>
    <t>PSP8523</t>
  </si>
  <si>
    <t>PSP8524</t>
  </si>
  <si>
    <t>PSP8525</t>
  </si>
  <si>
    <t>PSP8526</t>
  </si>
  <si>
    <t>PSP8527</t>
  </si>
  <si>
    <t>PSP8528</t>
  </si>
  <si>
    <t>PSP8529</t>
  </si>
  <si>
    <t>PSP8530</t>
  </si>
  <si>
    <t>PSP8531</t>
  </si>
  <si>
    <t>PSP8532</t>
  </si>
  <si>
    <t>PSP8533</t>
  </si>
  <si>
    <t>PSP8534</t>
  </si>
  <si>
    <t>PSP8535</t>
  </si>
  <si>
    <t>PSP8536</t>
  </si>
  <si>
    <t>PSP8537</t>
  </si>
  <si>
    <t>PSP8538</t>
  </si>
  <si>
    <t>PSP8539</t>
  </si>
  <si>
    <t>PSP9128</t>
  </si>
  <si>
    <t>PSP9129</t>
  </si>
  <si>
    <t>PSP9142</t>
  </si>
  <si>
    <t>PSP9144</t>
  </si>
  <si>
    <t>PSP9145</t>
  </si>
  <si>
    <t>PSP9157</t>
  </si>
  <si>
    <t>PSP9158</t>
  </si>
  <si>
    <t>PSP9159</t>
  </si>
  <si>
    <t>PSP9170</t>
  </si>
  <si>
    <t>PSP9172</t>
  </si>
  <si>
    <t>PSP9173</t>
  </si>
  <si>
    <t>PSP9174</t>
  </si>
  <si>
    <t>PSP9175</t>
  </si>
  <si>
    <t>PSP9176</t>
  </si>
  <si>
    <t>PSP9177</t>
  </si>
  <si>
    <t>PSP9181</t>
  </si>
  <si>
    <t>PSP9182</t>
  </si>
  <si>
    <t>PSP9184</t>
  </si>
  <si>
    <t>PSP9187</t>
  </si>
  <si>
    <t>PSP9188</t>
  </si>
  <si>
    <t>PSP9189</t>
  </si>
  <si>
    <t>PSP9191</t>
  </si>
  <si>
    <t>PSP9192</t>
  </si>
  <si>
    <t>PSP9193</t>
  </si>
  <si>
    <t>PSP9194</t>
  </si>
  <si>
    <t>PSP9196</t>
  </si>
  <si>
    <t>PSP9197</t>
  </si>
  <si>
    <t>PSP9199</t>
  </si>
  <si>
    <t>PSP9209</t>
  </si>
  <si>
    <t>PSP9226</t>
  </si>
  <si>
    <t>PSP9284</t>
  </si>
  <si>
    <t>PSP9312</t>
  </si>
  <si>
    <t>PSP9314</t>
  </si>
  <si>
    <t>PSP9339</t>
  </si>
  <si>
    <t>PSP9353</t>
  </si>
  <si>
    <t>PSP9356</t>
  </si>
  <si>
    <t>PSP9373</t>
  </si>
  <si>
    <t>PSP9378</t>
  </si>
  <si>
    <t>PSP9379</t>
  </si>
  <si>
    <t>PSP9383</t>
  </si>
  <si>
    <t>PSP9413</t>
  </si>
  <si>
    <t>PSP9414</t>
  </si>
  <si>
    <t>สมพร</t>
  </si>
  <si>
    <t xml:space="preserve">ร้านห้องยาสุขสันต์ 3 </t>
  </si>
  <si>
    <t>บุญรอดเจริญ</t>
  </si>
  <si>
    <t>โฟโต้ฟิค</t>
  </si>
  <si>
    <t>สำเริงฟาร์ม</t>
  </si>
  <si>
    <t>ดวอฟ ดีไซน์</t>
  </si>
  <si>
    <t>สหมิตรเภสัช</t>
  </si>
  <si>
    <t>เอกมงคล 1992</t>
  </si>
  <si>
    <t>เภสัชวัฒนะ</t>
  </si>
  <si>
    <t>ยูทัช คอร์เปอเรชั่น</t>
  </si>
  <si>
    <t>เสนา อินเตอร์</t>
  </si>
  <si>
    <t>บจก. กิโลไทย</t>
  </si>
  <si>
    <t>ร้านเมรี่พลีส</t>
  </si>
  <si>
    <t>ENGWISE</t>
  </si>
  <si>
    <t xml:space="preserve">เภสัชวัฒนะ 2 </t>
  </si>
  <si>
    <t>ร้านชาขุนพล@บางบอน</t>
  </si>
  <si>
    <t>ไอ สติ๊กเกอร์</t>
  </si>
  <si>
    <t>ไอริส</t>
  </si>
  <si>
    <t>วายแอนด์เคโมบายโฟน</t>
  </si>
  <si>
    <t>ไอซ์ แอนด์ ครีม</t>
  </si>
  <si>
    <t>สุขประเสริฐ 3</t>
  </si>
  <si>
    <t>จีดาร์</t>
  </si>
  <si>
    <t>ณชัยมงคล</t>
  </si>
  <si>
    <t>ปลาโมบาย</t>
  </si>
  <si>
    <t>ร้านต่าย ตู้แดง</t>
  </si>
  <si>
    <t>ซี ไอ จี กรุ๊ป</t>
  </si>
  <si>
    <t>ร้านยาสวัสดี2</t>
  </si>
  <si>
    <t>สยามเดคโค เวิร์ค</t>
  </si>
  <si>
    <t>เอ็กมันเดย์คาเฟ่</t>
  </si>
  <si>
    <t>ชมเดือนโฟโต้</t>
  </si>
  <si>
    <t>ยุพา เภสัช</t>
  </si>
  <si>
    <t>สะดวกซื้อ</t>
  </si>
  <si>
    <t>ทศพล บริการครบวงจร</t>
  </si>
  <si>
    <t>เอ็กเพรซ เซนเตอร์</t>
  </si>
  <si>
    <t>บ้านประกัน</t>
  </si>
  <si>
    <t>พิศซี่ 3 ดี</t>
  </si>
  <si>
    <t>ร้านกระติ๊บมินิมาร์ท</t>
  </si>
  <si>
    <t>มิสเตอร์ปรินส์</t>
  </si>
  <si>
    <t>พลาสติกแบ๊ก 2015</t>
  </si>
  <si>
    <t>ที แอนด์ เอ็น เบเกอรี่โชว์ห่วย</t>
  </si>
  <si>
    <t>เจพี คอมดี แอนด์ เซอร์วิส</t>
  </si>
  <si>
    <t>ตัดผมชาย</t>
  </si>
  <si>
    <t>บางขัน สปอร์ต ช็อป</t>
  </si>
  <si>
    <t>น้าเล็ก-น้าตั้ม</t>
  </si>
  <si>
    <t>ไคชง คาเฟ่</t>
  </si>
  <si>
    <t>ปีนังรังสิต</t>
  </si>
  <si>
    <t>เอ็น แอนด์ เจ ปริ้นเซ็นเตอร์</t>
  </si>
  <si>
    <t>บจก. บัณฑิตวัฒนาภัณฑ์กรุ๊ป</t>
  </si>
  <si>
    <t>ลูกปลา 20 บาท</t>
  </si>
  <si>
    <t>ยูดีซี ตากสิน 4</t>
  </si>
  <si>
    <t>พรรณทองพลาสติก</t>
  </si>
  <si>
    <t>สหพัฒน์</t>
  </si>
  <si>
    <t>SYC Shipping Clearanee</t>
  </si>
  <si>
    <t>ร่มประดู่</t>
  </si>
  <si>
    <t>CMYK On Garment</t>
  </si>
  <si>
    <t>ทรัพย์ธัญญนันท์</t>
  </si>
  <si>
    <t>ร้าน S.V. ทรัพย์วรินทร์</t>
  </si>
  <si>
    <t>เอ แอนด์ นก โพส เพย์ เซอร์วิส</t>
  </si>
  <si>
    <t>สาระยา</t>
  </si>
  <si>
    <t xml:space="preserve">ริสกี้ฟาร์มาซี 2 </t>
  </si>
  <si>
    <t>ซี๊ดคาเมร่า</t>
  </si>
  <si>
    <t>โฮม พริ้นติ้ง</t>
  </si>
  <si>
    <t>ทิพย์สุวรรณ ดีไซน์</t>
  </si>
  <si>
    <t>อบูซุเบร สโตร์</t>
  </si>
  <si>
    <t>ริสา มือ 2 ญี่ปุ่น</t>
  </si>
  <si>
    <t>สอไอทีโฟน</t>
  </si>
  <si>
    <t>เบบี๋มัม นีโอไลฟ์</t>
  </si>
  <si>
    <t>ปียะเภสัช</t>
  </si>
  <si>
    <t>อิงค์เวล</t>
  </si>
  <si>
    <t>ห้องเสื้อไรซูรี่&amp;อัสมาบาร์เบอร์</t>
  </si>
  <si>
    <t>กัสซิล่า คิชเช่น</t>
  </si>
  <si>
    <t>อโรคยาเฮ้าส์</t>
  </si>
  <si>
    <t>กู๊ดฟาร์มา</t>
  </si>
  <si>
    <t>บางขุนนม</t>
  </si>
  <si>
    <t>โมบายเซอร์วิส</t>
  </si>
  <si>
    <t>เฉินเต๋อ</t>
  </si>
  <si>
    <t>แอนนา</t>
  </si>
  <si>
    <t>แสงทวีเคหะภัณฑ์</t>
  </si>
  <si>
    <t>บริชซา คาเฟ่</t>
  </si>
  <si>
    <t>แจงค้ากล่อง</t>
  </si>
  <si>
    <t>โมเดิร์น อิมเมจ</t>
  </si>
  <si>
    <t>ธนาภาแฮร์คลีน</t>
  </si>
  <si>
    <t>แพทตี้ เคอรี่</t>
  </si>
  <si>
    <t>Sweethana Cafe</t>
  </si>
  <si>
    <t>บ้านยา</t>
  </si>
  <si>
    <t>ลุงใจดี</t>
  </si>
  <si>
    <t>มหามงคล</t>
  </si>
  <si>
    <t>ดับเบิ้ลยูทีเชิ้ต</t>
  </si>
  <si>
    <t>ตี๋น้อย</t>
  </si>
  <si>
    <t xml:space="preserve">ทุกอย่าง 20 </t>
  </si>
  <si>
    <t>หลังกระทรวงเภสัช</t>
  </si>
  <si>
    <t>กู๊ดเดย์ คอฟฟี่</t>
  </si>
  <si>
    <t>เล่นง่ายง่าย</t>
  </si>
  <si>
    <t>เอ็น พี อินเตอร์ดีไซน์</t>
  </si>
  <si>
    <t>แสงทอง</t>
  </si>
  <si>
    <t>ฟิวเจอร์คาร์เพ้น</t>
  </si>
  <si>
    <t>เอ็ม ยู บี คอฟฟี่</t>
  </si>
  <si>
    <t>เกรียนกะบาล บาร์เบอร์ช็อป</t>
  </si>
  <si>
    <t>ชาพะยอม บางศรีเมือง</t>
  </si>
  <si>
    <t>น้องไนท์ ซัก-รีด</t>
  </si>
  <si>
    <t>ร้านยา ฟาร์มาแคร์</t>
  </si>
  <si>
    <t>พอใจการช่าง</t>
  </si>
  <si>
    <t>สไมล์ ดิจิตอล</t>
  </si>
  <si>
    <t>ชนาวรรณ</t>
  </si>
  <si>
    <t>เอ็ก เซ็ก เล็นซ์</t>
  </si>
  <si>
    <t>เอ็น แอนด์ พี อินเตอร์เน็ต แอนด์ เกมส์</t>
  </si>
  <si>
    <t>โยษิตา</t>
  </si>
  <si>
    <t xml:space="preserve">ช. เกษม </t>
  </si>
  <si>
    <t>พี่อ้นมินิมาร์ท</t>
  </si>
  <si>
    <t>หงษ์หว่า</t>
  </si>
  <si>
    <t>อุดมสิน</t>
  </si>
  <si>
    <t>โอเอไอทีโฟน</t>
  </si>
  <si>
    <t>กวินสิน</t>
  </si>
  <si>
    <t>แฮร์ แมน</t>
  </si>
  <si>
    <t>ร้านไอ แอม โพสต์</t>
  </si>
  <si>
    <t>บ. จากัวร์ อินดัสตรีส์ (ประเทศไทย) จำกัด</t>
  </si>
  <si>
    <t>โดม มาร์ท</t>
  </si>
  <si>
    <t>ร้านน้ำชาดูด...ดื่ม</t>
  </si>
  <si>
    <t>เอส เค แบตเตอร์รี่</t>
  </si>
  <si>
    <t>หจก. สหสินค้าไม้</t>
  </si>
  <si>
    <t>ร้านถ่ายเอกสาร</t>
  </si>
  <si>
    <t xml:space="preserve">ปากน้ำ เอ็กเพรส </t>
  </si>
  <si>
    <t>ร้านเรือนยาคลอง 7</t>
  </si>
  <si>
    <t>ทรัพย์ไพศาล</t>
  </si>
  <si>
    <t>ร้านสมปราถนาทอยส์</t>
  </si>
  <si>
    <t>ร้านขนมปังคุณอ้อย</t>
  </si>
  <si>
    <t>สปอร์ต คิง</t>
  </si>
  <si>
    <t>ร้านฤกษ์งามเจริญ</t>
  </si>
  <si>
    <t>ต้นโพธิ์ ก็อปปี้ เซอร์วิส</t>
  </si>
  <si>
    <t>ร้านคลีนมาร์ท</t>
  </si>
  <si>
    <t>ร้านใบยาเภสัช 2</t>
  </si>
  <si>
    <t>ภัทรเภสัช</t>
  </si>
  <si>
    <t>กระต่ายโฟโต้</t>
  </si>
  <si>
    <t>คาเฟ่อินน์</t>
  </si>
  <si>
    <t>สนง. มิตรแท้ประกันภัย</t>
  </si>
  <si>
    <t>ภาม ภรีม กิ๊บช็อบ</t>
  </si>
  <si>
    <t>เป๋าตุงอินชัวรันส์</t>
  </si>
  <si>
    <t>สิริ อาร์ต</t>
  </si>
  <si>
    <t>อิงลิช บ้านครูน้อย</t>
  </si>
  <si>
    <t>ธนญชัยปริ้นติ้ง</t>
  </si>
  <si>
    <t>โปร. ดรัก</t>
  </si>
  <si>
    <t>จอย จอย ช็อป</t>
  </si>
  <si>
    <t>โมนา</t>
  </si>
  <si>
    <t xml:space="preserve">มาสเตอร์ พริ้นท์ 168 </t>
  </si>
  <si>
    <t>หมากเก็บ</t>
  </si>
  <si>
    <t>จิราการพิมพ์</t>
  </si>
  <si>
    <t>เอกดิจิตอลโฟโต้</t>
  </si>
  <si>
    <t>ยู เอ็นดิจิตอล(คลอง2)</t>
  </si>
  <si>
    <t>เมืองใหม่ เคหะภัณฑ์</t>
  </si>
  <si>
    <t>คลินิกหมอโก้รักษาสัตว์</t>
  </si>
  <si>
    <t>สิรอรเภสัช</t>
  </si>
  <si>
    <t>พุ่มโพธิ์ แมนชั่น 2</t>
  </si>
  <si>
    <t xml:space="preserve"> เพชรภูทองค้าไม้</t>
  </si>
  <si>
    <t>ทองเอี่ยงวัสดุก่อสร้าง</t>
  </si>
  <si>
    <t>สุวรรณภูมิ</t>
  </si>
  <si>
    <t>น้องตูน</t>
  </si>
  <si>
    <t>สถานีหลวงแพ่งกาแฟสด</t>
  </si>
  <si>
    <t>เซลฟีโฟน</t>
  </si>
  <si>
    <t>บี แอนด์ เจ</t>
  </si>
  <si>
    <t>ชิว 888</t>
  </si>
  <si>
    <t>พจนประพันธ์</t>
  </si>
  <si>
    <t>แชมป์บิซช็อป</t>
  </si>
  <si>
    <t>The Curve</t>
  </si>
  <si>
    <t>วารินธร์ ช็อป</t>
  </si>
  <si>
    <t>ปริ้นมี ดิจิตอลแล็ป</t>
  </si>
  <si>
    <t>บุญศรี 36</t>
  </si>
  <si>
    <t xml:space="preserve">บ้านการ์ตูน 40 </t>
  </si>
  <si>
    <t>ไบรท์ คาร์อินชัวรัน</t>
  </si>
  <si>
    <t>ครัวคุณยาย249</t>
  </si>
  <si>
    <t>วินทะเต</t>
  </si>
  <si>
    <t>ดี.เอ็ม.บี</t>
  </si>
  <si>
    <t>คอฟฟี่ บราวน์</t>
  </si>
  <si>
    <t>เวิร์คกิ้ง ยูนิฟอร์ม</t>
  </si>
  <si>
    <t>โชคชัย 4 เภสัช</t>
  </si>
  <si>
    <t>ส.วาณิช มินิมาร์ท</t>
  </si>
  <si>
    <t>สมบูรณ์ บริการ</t>
  </si>
  <si>
    <t>นิยมบริการ</t>
  </si>
  <si>
    <t>วี.ที.เอ็น</t>
  </si>
  <si>
    <t>เภสัชใกล้บ้าน</t>
  </si>
  <si>
    <t>ธัญยธรณ์</t>
  </si>
  <si>
    <t>บ้านยาบางกร่าง</t>
  </si>
  <si>
    <t>ข้างมอ</t>
  </si>
  <si>
    <t>ร้านนพวุฒิเภสัช</t>
  </si>
  <si>
    <t>วัชระบริการ</t>
  </si>
  <si>
    <t xml:space="preserve">Forest Coffee </t>
  </si>
  <si>
    <t>ลิ้มสัมพันธ์</t>
  </si>
  <si>
    <t>คอฟฟี่เศรษฐีเรือทอง</t>
  </si>
  <si>
    <t>24 Beauty</t>
  </si>
  <si>
    <t>ร้านข้างหลังภาพ</t>
  </si>
  <si>
    <t>ญาณวัฒน์เซอร์วิส</t>
  </si>
  <si>
    <t>สำนักงานประกันวินาศภัย</t>
  </si>
  <si>
    <t>บิ๊กช็อป</t>
  </si>
  <si>
    <t>K service</t>
  </si>
  <si>
    <t xml:space="preserve">KK 20 เคหะธานี 4 </t>
  </si>
  <si>
    <t>KK 20 วัดบําเพ็ญใต้ (ตลาดน้ำขวัญเรียม)</t>
  </si>
  <si>
    <t>KK 20 เคหะราม</t>
  </si>
  <si>
    <t>J Nail 88</t>
  </si>
  <si>
    <t>N-NET CAFE</t>
  </si>
  <si>
    <t>ร้านศรีทองคำ</t>
  </si>
  <si>
    <t>กาแฟสดบ้านมิว</t>
  </si>
  <si>
    <t>แป้งการปัก</t>
  </si>
  <si>
    <t>ห้องภาพสายรุ้งคัลเลอร์แลป</t>
  </si>
  <si>
    <t>คลังยาทิพย์และเวชภัณฑ์</t>
  </si>
  <si>
    <t>ร้านยามณีรินทร์</t>
  </si>
  <si>
    <t>เจ-แอ็ค</t>
  </si>
  <si>
    <t>แบมบู</t>
  </si>
  <si>
    <t>ครูฟ้า สอนขับรถยนต์</t>
  </si>
  <si>
    <t>กำเนิดซาลอน</t>
  </si>
  <si>
    <t>โฟร์ทมาร์ท</t>
  </si>
  <si>
    <t>ทีซี ด็อกคิวเม้นท์ คู้บอน</t>
  </si>
  <si>
    <t>ปรียากร</t>
  </si>
  <si>
    <t>คาเฟ่ ออฟฟิต</t>
  </si>
  <si>
    <t>ดรีมโฮม</t>
  </si>
  <si>
    <t>VJ ถ่ายเอกสาร</t>
  </si>
  <si>
    <t>จิปาถะ</t>
  </si>
  <si>
    <t>นายสะอาด</t>
  </si>
  <si>
    <t>กรทอง</t>
  </si>
  <si>
    <t>แฮนดี้แมน</t>
  </si>
  <si>
    <t>แฮนดี้แมน2</t>
  </si>
  <si>
    <t>ปันน้ำ</t>
  </si>
  <si>
    <t xml:space="preserve">SD โฮมดีไซส์ </t>
  </si>
  <si>
    <t>ยูนิค เอเจนซี่ ทราเวล</t>
  </si>
  <si>
    <t xml:space="preserve">พี อาร์ กรุ๊ป 2 </t>
  </si>
  <si>
    <t xml:space="preserve">พี อาร์ กรุ๊ป 1 </t>
  </si>
  <si>
    <t>พี อาร์ กรุ๊ป 3</t>
  </si>
  <si>
    <t>UPD ศิริสมบัติ</t>
  </si>
  <si>
    <t>WashRoom&amp;Dry</t>
  </si>
  <si>
    <t>เอ.พี.โกลเด้น อวอร์ด</t>
  </si>
  <si>
    <t>แสงไทย</t>
  </si>
  <si>
    <t>บ้านการ์ตูน</t>
  </si>
  <si>
    <t>เดรี่ กู๊ด</t>
  </si>
  <si>
    <t>ทิกเก็ตแอนด์โพสต์เซอร์วิส</t>
  </si>
  <si>
    <t xml:space="preserve">ห้องภาพนรชัย </t>
  </si>
  <si>
    <t>ปัญญานคร มินิมาร์ท</t>
  </si>
  <si>
    <t>โต้งเบเกอรี่</t>
  </si>
  <si>
    <t>ทองทิพย์</t>
  </si>
  <si>
    <t>ร้านกาแฟวัดอัม</t>
  </si>
  <si>
    <t>นิวค้าวัสดุ</t>
  </si>
  <si>
    <t>ของชำเคหะฉลองกรุง</t>
  </si>
  <si>
    <t>มีนาบูติค 2</t>
  </si>
  <si>
    <t>SSR</t>
  </si>
  <si>
    <t>เวิบทูพริ้นท์</t>
  </si>
  <si>
    <t>ประสิทธิ์เฟอร์นิเจอร์และค้าไม้</t>
  </si>
  <si>
    <t>คอมมอน คาเฟ่</t>
  </si>
  <si>
    <t>เกเตอรซ บางนา</t>
  </si>
  <si>
    <t>ร้านกาแฟในป่าใหญ่</t>
  </si>
  <si>
    <t>บ้านรุ่งมณีพิพัฒน์</t>
  </si>
  <si>
    <t>โกลเด้นไชน์</t>
  </si>
  <si>
    <t>Lotto</t>
  </si>
  <si>
    <t>มิ้นท์โมบาย</t>
  </si>
  <si>
    <t>แสงทอง(ลาดพร้าว)</t>
  </si>
  <si>
    <t>ร้านพรทิพย์</t>
  </si>
  <si>
    <t>เจ๊เพลิน มินิมาร์ท</t>
  </si>
  <si>
    <t>กันคัพ coffee</t>
  </si>
  <si>
    <t>อ. เจริญการค้า</t>
  </si>
  <si>
    <t>โรงแรมรอแยลอินน์</t>
  </si>
  <si>
    <t>อุ่นกายา</t>
  </si>
  <si>
    <t>น้องสตางค์</t>
  </si>
  <si>
    <t>ร้านจันทร์กระจ่าง</t>
  </si>
  <si>
    <t>ร้านอีเทเลคอม</t>
  </si>
  <si>
    <t>จตุภัทร จินดาศักดิ์</t>
  </si>
  <si>
    <t>สมจิตต์กาแฟโบราณ</t>
  </si>
  <si>
    <t>วีอัญบิวตี้</t>
  </si>
  <si>
    <t>สหเวชภัณฑ์</t>
  </si>
  <si>
    <t>เทพเทเลคอม</t>
  </si>
  <si>
    <t>ประกิจการแว่น</t>
  </si>
  <si>
    <t>อัพ ทู ยู</t>
  </si>
  <si>
    <t xml:space="preserve">ชูศรีพานิช 2 </t>
  </si>
  <si>
    <t>กะทิหวาน ตาลโตนด</t>
  </si>
  <si>
    <t>ชูศรีพานิช</t>
  </si>
  <si>
    <t>แก่นจันทร์การค้า</t>
  </si>
  <si>
    <t>บ้านกาแฟ สวนผึ้ง</t>
  </si>
  <si>
    <t>น้ำเพชรบิวตี้</t>
  </si>
  <si>
    <t>M&amp;P Barber&amp;Salon</t>
  </si>
  <si>
    <t>หนองรักษ์</t>
  </si>
  <si>
    <t>Mini Shop</t>
  </si>
  <si>
    <t>อ่อนศรีคาร์แคร์</t>
  </si>
  <si>
    <t>พิมพ์ตามใจ</t>
  </si>
  <si>
    <t>ล้านมือถือ</t>
  </si>
  <si>
    <t>อั่งเปาแพปลา</t>
  </si>
  <si>
    <t>ร้านมือถือ MJ Mobile</t>
  </si>
  <si>
    <t>JK เสื้อผ้าชั่งกิโล</t>
  </si>
  <si>
    <t>กินกันเอง</t>
  </si>
  <si>
    <t>ร้านคุณมุ้ย</t>
  </si>
  <si>
    <t>Tim Stationary สาขากระทุ่มแบน</t>
  </si>
  <si>
    <t>SVT</t>
  </si>
  <si>
    <t>นิดา คอฟฟี่เลิฟ</t>
  </si>
  <si>
    <t>แฮปปี้ คอฟฟี่</t>
  </si>
  <si>
    <t>ชาพยอม หนองอ้อ</t>
  </si>
  <si>
    <t>Hello Twenty  20</t>
  </si>
  <si>
    <t>ร้านบิ๊กชอป</t>
  </si>
  <si>
    <t>ชาพะยอม(ต้นตำหรับ) โรงเรียนการบินกำแพงแสน</t>
  </si>
  <si>
    <t>เพอร์เฟคพริ้นติ้ง แอนด์ ออฟเซท</t>
  </si>
  <si>
    <t>คลังยาเภสัช สาขาตลาดวิศิษฐ์ชัย</t>
  </si>
  <si>
    <t>ทเว็นตี้มาร์เก็ต</t>
  </si>
  <si>
    <t>การ์ดไอเดีย</t>
  </si>
  <si>
    <t>ตัวโน้ตคิดส์แอนด์กิ๊ฟช็อป</t>
  </si>
  <si>
    <t>ลูกสาวกำนันคาเฟ่ โพธาราม</t>
  </si>
  <si>
    <t>วีโมบาย</t>
  </si>
  <si>
    <t>วี.แล็บ</t>
  </si>
  <si>
    <t>ร้านเสริมสวย แฮร์ สตอรี่</t>
  </si>
  <si>
    <t>ซอฟลอนดรี่</t>
  </si>
  <si>
    <t>บจก. ศ.การยาง</t>
  </si>
  <si>
    <t>แว่นตา ท๊อป ออฟติค</t>
  </si>
  <si>
    <t>เบสโฟน</t>
  </si>
  <si>
    <t>ราชรสเภสัช</t>
  </si>
  <si>
    <t>ร้านยาดรัก สเตชั่น</t>
  </si>
  <si>
    <t>แอดโฟน</t>
  </si>
  <si>
    <t>เป็นต่อมือถือ</t>
  </si>
  <si>
    <t>เอกชัยช็อป</t>
  </si>
  <si>
    <t>เสรีเคหะภัณฑ์</t>
  </si>
  <si>
    <t>AIS Buddy สาขา สามพราน</t>
  </si>
  <si>
    <t>ร้านเสรีเซ็นเตอร์</t>
  </si>
  <si>
    <t>วีนัตตา ซาลอน</t>
  </si>
  <si>
    <t>แฟร์โฟน</t>
  </si>
  <si>
    <t>ร้านเกียรติเจริญเวชภัณฑ์</t>
  </si>
  <si>
    <t xml:space="preserve">ดรุณี มินิมาร์ท </t>
  </si>
  <si>
    <t>ร้านรักเอยบริการ</t>
  </si>
  <si>
    <t>บ้านชีวา กาแฟสด</t>
  </si>
  <si>
    <t>ฉัตรวรรณ</t>
  </si>
  <si>
    <t>น้องจูนโมบาย</t>
  </si>
  <si>
    <t>ร้านยายินดี</t>
  </si>
  <si>
    <t>ร้านพลาสติก</t>
  </si>
  <si>
    <t>สมิตา ร้านมือถือ PT Mobile</t>
  </si>
  <si>
    <t>ชาพะยอม(ต้นตำหรับ) บางปลา-บางเลน</t>
  </si>
  <si>
    <t>รวยบุญ 88 SHOP</t>
  </si>
  <si>
    <t>ร้านเล็กโมบาย</t>
  </si>
  <si>
    <t>รัชว์วรี</t>
  </si>
  <si>
    <t>ออเร้นท์โฟน</t>
  </si>
  <si>
    <t>คลินิกยา</t>
  </si>
  <si>
    <t>อาทิตย์คอมพิวเตอร์</t>
  </si>
  <si>
    <t>บิ้วตี้ by NW</t>
  </si>
  <si>
    <t>Zakicha/สิรินธร</t>
  </si>
  <si>
    <t>แบงค์ฟิชชิ่ง</t>
  </si>
  <si>
    <t>เมืองยาเภสัช</t>
  </si>
  <si>
    <t>ชุมพลการเกษตร</t>
  </si>
  <si>
    <t>เอมโมบาย</t>
  </si>
  <si>
    <t>The Peace Coffee Brewer</t>
  </si>
  <si>
    <t>The Peace Cafe&amp;Hostel</t>
  </si>
  <si>
    <t>นาเดียร์สตูดิโอ</t>
  </si>
  <si>
    <t>ร้านเต้</t>
  </si>
  <si>
    <t>ปึงหงี่เชียง(สาขา ปตท ชวาลกิจ-พนมสารคาม)</t>
  </si>
  <si>
    <t>ณ ครถม กาแฟสด</t>
  </si>
  <si>
    <t>ร้านช่างศิลป์ทำป้าย</t>
  </si>
  <si>
    <t>พี.พี. โมบาย</t>
  </si>
  <si>
    <t>ชัยณรงค์โมบาย</t>
  </si>
  <si>
    <t>ร้านบ้านโพธิ์แอร์</t>
  </si>
  <si>
    <t>ร้านดีเวอร์มินิมาร์ท</t>
  </si>
  <si>
    <t>สถานียาพนมสารคาม</t>
  </si>
  <si>
    <t>สถานียาพนม</t>
  </si>
  <si>
    <t>ฟีฟ่าอินเตอร์เน็ต</t>
  </si>
  <si>
    <t>ชาขุนพล@บางวัว กม.42</t>
  </si>
  <si>
    <t xml:space="preserve">ร้านทองดีมินิมาร์ท </t>
  </si>
  <si>
    <t>วลัยพร</t>
  </si>
  <si>
    <t>เค.เอช.แอล.ซุปเปอร์</t>
  </si>
  <si>
    <t>บิวตี้ ชิค</t>
  </si>
  <si>
    <t>ร้านก้าวแรก</t>
  </si>
  <si>
    <t xml:space="preserve">อำนวยศิลป์ </t>
  </si>
  <si>
    <t>ร้านกอล์ฟวิธฐิติช็อป</t>
  </si>
  <si>
    <t>ร้านขายยาโพธาเภสัช</t>
  </si>
  <si>
    <t>โพธาฟาร์มาซี</t>
  </si>
  <si>
    <t>พี แอนด์ เอ คอฟฟี่</t>
  </si>
  <si>
    <t>แอท ทรู โพธาราม</t>
  </si>
  <si>
    <t>รุ่งโรจน์ตุ๊กตา</t>
  </si>
  <si>
    <t>ร้าน ต.เจริญการค้า</t>
  </si>
  <si>
    <t>แสงอรุณจักรยาน</t>
  </si>
  <si>
    <t>แว่นเพชรเกษม</t>
  </si>
  <si>
    <t>ร้านซูเปอร์ดาว(สาทหนองโพ)</t>
  </si>
  <si>
    <t>พีเคช็อป</t>
  </si>
  <si>
    <t>รัชนีพัฒน์</t>
  </si>
  <si>
    <t>เจิน</t>
  </si>
  <si>
    <t>ร้านยาเพลินพิศเภสัช</t>
  </si>
  <si>
    <t>นายชัย</t>
  </si>
  <si>
    <t>เรื่องของโอ่ง</t>
  </si>
  <si>
    <t>พี มินิมาร์ท</t>
  </si>
  <si>
    <t>พ. บริการ ถ่ายเอกสาร รับฝากต่อ ภาษี , พ.ร.บ.</t>
  </si>
  <si>
    <t>เอซี โมบาย สาขา 2</t>
  </si>
  <si>
    <t>มูก้า คาเฟ่</t>
  </si>
  <si>
    <t>ดีดีฟาร์ม่า</t>
  </si>
  <si>
    <t>ฟิล์มโฟโต้</t>
  </si>
  <si>
    <t>บ้านมากมี</t>
  </si>
  <si>
    <t>คึ่งเซ่งเชียง (ข้าวอาปา)</t>
  </si>
  <si>
    <t>เดอปัง คาเฟ่ แอนด์ บิสโทร</t>
  </si>
  <si>
    <t xml:space="preserve">เทอะ-ทะ </t>
  </si>
  <si>
    <t>ชาชีส ที บาร์</t>
  </si>
  <si>
    <t>โพรต์คัพ</t>
  </si>
  <si>
    <t>ร้านณัฐพัชร์ประกันภัย(โพหัก)</t>
  </si>
  <si>
    <t>ร้านมหาทรัพย์ เซอร์วิสแอร์</t>
  </si>
  <si>
    <t>อากง อาม่า</t>
  </si>
  <si>
    <t xml:space="preserve">โค้ท ทู ยู </t>
  </si>
  <si>
    <t>เวียนนาหลักห้า</t>
  </si>
  <si>
    <t>ก่องกานท์</t>
  </si>
  <si>
    <t>ร้านขายของชำ ท่าผา</t>
  </si>
  <si>
    <t>ร้านถ่ายเอกสาร Masterink</t>
  </si>
  <si>
    <t>บิ๊กบอสการไฟฟ้า</t>
  </si>
  <si>
    <t>บัว แกลลอรี่</t>
  </si>
  <si>
    <t xml:space="preserve">อายตานิค </t>
  </si>
  <si>
    <t xml:space="preserve">บ.มิตรแท้ประกันภัย </t>
  </si>
  <si>
    <t>เอวิว</t>
  </si>
  <si>
    <t>ไอทีคอมพ์</t>
  </si>
  <si>
    <t>สันติสุข</t>
  </si>
  <si>
    <t>ปั้มน้ำมันธีระกุลปิโตรเลียม</t>
  </si>
  <si>
    <t>ร้านยาวีฟาร์มาซี</t>
  </si>
  <si>
    <t>ร้านยาพุทธรักษา</t>
  </si>
  <si>
    <t>Raymag Salon</t>
  </si>
  <si>
    <t>ใบยาเภสัช</t>
  </si>
  <si>
    <t>ตี๋มิตรแท้นาป่า</t>
  </si>
  <si>
    <t>เลิฟเพอร์ฟูม(บ้านสวน)</t>
  </si>
  <si>
    <t>เจ้แอ๊ด</t>
  </si>
  <si>
    <t>ป.ปาพรเลิศ</t>
  </si>
  <si>
    <t>ดอนหวายฟิชชิ่งช็อป</t>
  </si>
  <si>
    <t>เอ ที ก๊อปี้ ศูนย์ถ่ายเอกสาร 38 สต.</t>
  </si>
  <si>
    <t>ธิดาพันธุ์ ปิยธำรงรัตน์</t>
  </si>
  <si>
    <t>พรพิมล</t>
  </si>
  <si>
    <t>ร้านจันทร์</t>
  </si>
  <si>
    <t>108 มาร์ท</t>
  </si>
  <si>
    <t>บ้านย่าคอฟฟี่&amp;บริสโทร</t>
  </si>
  <si>
    <t>โชคพิพัฒน์</t>
  </si>
  <si>
    <t>เฟรนด์ลี่ พริ้นติ้ง</t>
  </si>
  <si>
    <t>ร้านกาแฟปังสด</t>
  </si>
  <si>
    <t>สิริเภสัช</t>
  </si>
  <si>
    <t>สวนหลวงการไฟฟ้า</t>
  </si>
  <si>
    <t>อายตานิค สาขาบางคนที</t>
  </si>
  <si>
    <t>แอดไวซ์ เพอร์เฟค เทคโนโลยี</t>
  </si>
  <si>
    <t>507 ฟาร์มาซี</t>
  </si>
  <si>
    <t>ตลาดเครื่องสำอางค์</t>
  </si>
  <si>
    <t>ดีเภสัช</t>
  </si>
  <si>
    <t>ชาขุนพลหนองตำลึง</t>
  </si>
  <si>
    <t>ปาป้า ชูช้อป</t>
  </si>
  <si>
    <t>เอส ที สโตร์ 2018</t>
  </si>
  <si>
    <t>ซันเนโกะ</t>
  </si>
  <si>
    <t>Lap24 Design</t>
  </si>
  <si>
    <t>ร้านเลี่ยงเมือง</t>
  </si>
  <si>
    <t>ร้านชูชีพ</t>
  </si>
  <si>
    <t>เปรมสุขพาร์ค</t>
  </si>
  <si>
    <t>บ้านบุ้ง</t>
  </si>
  <si>
    <t>แป๋ว เสริมสวย</t>
  </si>
  <si>
    <t>บริษัทไลฟ์ไทม์กราฟฟิกแอนด์ดีไซน์</t>
  </si>
  <si>
    <t>อินโฟโต้</t>
  </si>
  <si>
    <t>ไวโอเลทบรา</t>
  </si>
  <si>
    <t>ร้านยาโกล์ดรัก</t>
  </si>
  <si>
    <t>ร้านเบียร์</t>
  </si>
  <si>
    <t>TKP GROUP APARTMENT</t>
  </si>
  <si>
    <t>COFF insure</t>
  </si>
  <si>
    <t>Best Supermarket</t>
  </si>
  <si>
    <t>ปังปอนด์ คาเฟ่</t>
  </si>
  <si>
    <t>earth 2 อินเตอร์เน็ต</t>
  </si>
  <si>
    <t>ก.เจริญยนต์ นาเกลือ สาขาพัทยา สาย3</t>
  </si>
  <si>
    <t>ชาพะยอม เทศบาล</t>
  </si>
  <si>
    <t>เกรซ ลอตเตอรี่</t>
  </si>
  <si>
    <t>เรนโบว์ โอเค</t>
  </si>
  <si>
    <t>BOVANY</t>
  </si>
  <si>
    <t>ร้านท๊อปสกรีน</t>
  </si>
  <si>
    <t>ออลเดย์ คอฟฟี่</t>
  </si>
  <si>
    <t>ลชาโอสถ</t>
  </si>
  <si>
    <t xml:space="preserve">STREET COFFEE </t>
  </si>
  <si>
    <t>STREET COFFEE (สาขาปั้ม PT ดอนตูม)</t>
  </si>
  <si>
    <t>Green Mounttian Coffee</t>
  </si>
  <si>
    <t>ร้านบิ๊กฟาร์มาซี</t>
  </si>
  <si>
    <t xml:space="preserve">สนมือถือ สาขา2 </t>
  </si>
  <si>
    <t>สนมือถือ</t>
  </si>
  <si>
    <t>พรบ. คลองโยง</t>
  </si>
  <si>
    <t>นานาเภสัช</t>
  </si>
  <si>
    <t>โอ๊ะโห 20</t>
  </si>
  <si>
    <t>ชาชิลล์</t>
  </si>
  <si>
    <t>Coffee or Me</t>
  </si>
  <si>
    <t>Nobicha</t>
  </si>
  <si>
    <t>Kerry View Express</t>
  </si>
  <si>
    <t>เสริมสวย 2 CUT</t>
  </si>
  <si>
    <t>CHEEWAN</t>
  </si>
  <si>
    <t>ZEMs</t>
  </si>
  <si>
    <t>Paper print</t>
  </si>
  <si>
    <t xml:space="preserve">AS 1988 </t>
  </si>
  <si>
    <t xml:space="preserve">Cha fe </t>
  </si>
  <si>
    <t>tent coffee</t>
  </si>
  <si>
    <t>ร้าน1789</t>
  </si>
  <si>
    <t>JA Wood Shop</t>
  </si>
  <si>
    <t>AK STEEL</t>
  </si>
  <si>
    <t>Hashtag  U-fa</t>
  </si>
  <si>
    <t>I-Aon</t>
  </si>
  <si>
    <t>NOV'18 (25%)</t>
  </si>
  <si>
    <t>FOODLAND</t>
  </si>
  <si>
    <t>Commission PSA - JANUARY 2019</t>
  </si>
  <si>
    <t>Central Chiang Rai</t>
  </si>
  <si>
    <t>Seacon Square</t>
  </si>
  <si>
    <t>075</t>
  </si>
  <si>
    <t>076</t>
  </si>
  <si>
    <t>B2S - BIG C SAPANKWUAY</t>
  </si>
  <si>
    <t>B2S-RBS Chaiyaphum</t>
  </si>
  <si>
    <t>B2S-Big C Chiangrai</t>
  </si>
  <si>
    <t>B2S104</t>
  </si>
  <si>
    <t>B2S105</t>
  </si>
  <si>
    <t>B2S106</t>
  </si>
  <si>
    <t>MBC  FC Pakchong 15</t>
  </si>
  <si>
    <t>MBC Chaloemthai Chonburi</t>
  </si>
  <si>
    <t>MBC Chumchon Nark Wichai</t>
  </si>
  <si>
    <t>MBC FC Aranyaprathet Sa Kaeo</t>
  </si>
  <si>
    <t>MBC FC Caltex Saraburi</t>
  </si>
  <si>
    <t>MBC FC Grand Parano Chiangmai</t>
  </si>
  <si>
    <t>MBC FC Pakthongchai Korat</t>
  </si>
  <si>
    <t xml:space="preserve">MBC FC The Grest </t>
  </si>
  <si>
    <t>MBC FC The Station - Samutsakorn</t>
  </si>
  <si>
    <t>MBC FC Thepprasit Soi 6/1</t>
  </si>
  <si>
    <t>MBC Mabyangporn-Wangtaphin, Rayong</t>
  </si>
  <si>
    <t xml:space="preserve">MBC Phoemsin Soi 20 </t>
  </si>
  <si>
    <t>MBC Pimarn Thani</t>
  </si>
  <si>
    <t>MBC Pluakdaeng Hospital</t>
  </si>
  <si>
    <t>MBC Pracha Santhi</t>
  </si>
  <si>
    <t>MBC Rattana Uthit Rd Hat Yai</t>
  </si>
  <si>
    <t>MBC Soi Chom Chan</t>
  </si>
  <si>
    <t>MBC Soi Huaytathet</t>
  </si>
  <si>
    <t>MBC Suksawat 78</t>
  </si>
  <si>
    <t>MBC Suksawat 84 Soi Khu Sang</t>
  </si>
  <si>
    <t>MBC Talad London (Bangtorat)</t>
  </si>
  <si>
    <t>MBC Talad Night Phimai</t>
  </si>
  <si>
    <t>MBC Talad Si Mum Muang - Leamchabang</t>
  </si>
  <si>
    <t>MBC Tha Lan</t>
  </si>
  <si>
    <t>MBC Thanon Phonpichai (Hat Yai), Songkhla</t>
  </si>
  <si>
    <t>MBC Thanon Ratchakarn Damnoen</t>
  </si>
  <si>
    <t>MBC Thanon Rom Buri</t>
  </si>
  <si>
    <t>MBC Thanon Taewan</t>
  </si>
  <si>
    <t>MBC Thessaban Bangpu 37 (re-present)</t>
  </si>
  <si>
    <t>MBC Tuk Nam</t>
  </si>
  <si>
    <t>MBC Tulipsquare</t>
  </si>
  <si>
    <t>MBC Warapirom Lamlukka Klong3</t>
  </si>
  <si>
    <t>MBC_Soi Chaofa 14 (Phuket)</t>
  </si>
  <si>
    <t>MFC Shell Ban Krut  (OB)</t>
  </si>
  <si>
    <t>MFC Shell Nikhomsuranari</t>
  </si>
  <si>
    <t>MFC_Nongsarai Korat</t>
  </si>
  <si>
    <t>MBC Mooban Mueangpracha</t>
  </si>
  <si>
    <t>MBC570</t>
  </si>
  <si>
    <t>MBC571</t>
  </si>
  <si>
    <t>MBC572</t>
  </si>
  <si>
    <t>MBC573</t>
  </si>
  <si>
    <t>MBC574</t>
  </si>
  <si>
    <t>MBC575</t>
  </si>
  <si>
    <t>MBC576</t>
  </si>
  <si>
    <t>MBC577</t>
  </si>
  <si>
    <t>MBC578</t>
  </si>
  <si>
    <t>MBC579</t>
  </si>
  <si>
    <t>MBC580</t>
  </si>
  <si>
    <t>MBC581</t>
  </si>
  <si>
    <t>MBC582</t>
  </si>
  <si>
    <t>MBC583</t>
  </si>
  <si>
    <t>MBC584</t>
  </si>
  <si>
    <t>MBC585</t>
  </si>
  <si>
    <t>MBC586</t>
  </si>
  <si>
    <t>MBC587</t>
  </si>
  <si>
    <t>MBC588</t>
  </si>
  <si>
    <t>MBC589</t>
  </si>
  <si>
    <t>MBC590</t>
  </si>
  <si>
    <t>MBC591</t>
  </si>
  <si>
    <t>MBC592</t>
  </si>
  <si>
    <t>MBC593</t>
  </si>
  <si>
    <t>MBC594</t>
  </si>
  <si>
    <t>MBC595</t>
  </si>
  <si>
    <t>MBC596</t>
  </si>
  <si>
    <t>MBC597</t>
  </si>
  <si>
    <t>MBC598</t>
  </si>
  <si>
    <t>MBC599</t>
  </si>
  <si>
    <t>MBC600</t>
  </si>
  <si>
    <t>MBC601</t>
  </si>
  <si>
    <t>MBC602</t>
  </si>
  <si>
    <t>MBC603</t>
  </si>
  <si>
    <t>MBC604</t>
  </si>
  <si>
    <t>MBC605</t>
  </si>
  <si>
    <t>MBC606</t>
  </si>
  <si>
    <t>Jiffy Ratchaburi - Ban Pong</t>
  </si>
  <si>
    <t>Jiffy Rayong - Klang</t>
  </si>
  <si>
    <t>Jiffy Rayong - Sukhumvit 2</t>
  </si>
  <si>
    <t>Jiffy Samutsakorn - Sethakit (Omnoi 1)</t>
  </si>
  <si>
    <t>JIF072</t>
  </si>
  <si>
    <t>JIF073</t>
  </si>
  <si>
    <t>JIF074</t>
  </si>
  <si>
    <t>JIF075</t>
  </si>
  <si>
    <t>AMATA - NAKORN</t>
  </si>
  <si>
    <t>AMATA CITY</t>
  </si>
  <si>
    <t>AMPAWA GAS STATION</t>
  </si>
  <si>
    <t xml:space="preserve">BAN KAO SOI 12 </t>
  </si>
  <si>
    <t>BAN THUNGKRAD</t>
  </si>
  <si>
    <t>BANGLAMUNG 25.2</t>
  </si>
  <si>
    <t xml:space="preserve">BANGLAMUNG SOI13 </t>
  </si>
  <si>
    <t xml:space="preserve">BANGSAI SOI 83 </t>
  </si>
  <si>
    <t>BANKAO NONGTAMLUNG</t>
  </si>
  <si>
    <t>BANKAO PHANTHONG</t>
  </si>
  <si>
    <t>BANKAO SOI 9</t>
  </si>
  <si>
    <t>BANNONGPHAI KLANGDON 2</t>
  </si>
  <si>
    <t>BOON SAMPHAN SOI 12</t>
  </si>
  <si>
    <t>BOONSAMPAN SOI 9</t>
  </si>
  <si>
    <t>BOONSAMPHAN</t>
  </si>
  <si>
    <t xml:space="preserve">BORYANG 3 </t>
  </si>
  <si>
    <t xml:space="preserve">CALTEX PATTAYA SUKHUMVIT 54 </t>
  </si>
  <si>
    <t>CALTEX PONG</t>
  </si>
  <si>
    <t>CALTEX SUKSAWAT 37/10 </t>
  </si>
  <si>
    <t>CENTRAL PLAZA PATTAYA</t>
  </si>
  <si>
    <t>CHAI HAD PATTAYA KLANG</t>
  </si>
  <si>
    <t>CHAIYAPORNVITEE SOI15</t>
  </si>
  <si>
    <t>CHAK - KRAPOCK</t>
  </si>
  <si>
    <t>CHUMCHON NONGPRUE</t>
  </si>
  <si>
    <t>COUNTRY MUANGMAI</t>
  </si>
  <si>
    <t>DONDOMRONGTHUM</t>
  </si>
  <si>
    <t>FamilyMart CALTEX YEAK KRUNGTHEPKREETHA</t>
  </si>
  <si>
    <t>FamilyMart KLONGBANGWAD</t>
  </si>
  <si>
    <t>FamilyMart LADKABANG 14/1</t>
  </si>
  <si>
    <t>FamilyMart Mooban JINDANIVEST</t>
  </si>
  <si>
    <t>FamilyMart NANAI 2</t>
  </si>
  <si>
    <t>FamilyMart SOI BORDINDECHA</t>
  </si>
  <si>
    <t>FamilyMart SONG PRAPHA 30</t>
  </si>
  <si>
    <t>FamilyMart SOR THORRANIN</t>
  </si>
  <si>
    <t>HADYAO</t>
  </si>
  <si>
    <t xml:space="preserve">HADYAO 2 </t>
  </si>
  <si>
    <t>HADYAO 3</t>
  </si>
  <si>
    <t>HOLIDAY JOMTIEN</t>
  </si>
  <si>
    <t>HUAYKAPI 1</t>
  </si>
  <si>
    <t>JOMTIEN CONDO</t>
  </si>
  <si>
    <t>JOMTIEN SOI 10</t>
  </si>
  <si>
    <t>JOMTIEN SOI 11</t>
  </si>
  <si>
    <t>JOMTIEN SOI 12</t>
  </si>
  <si>
    <t>JOMTIEN SOI 15</t>
  </si>
  <si>
    <t>JOMTIEN SOI 7</t>
  </si>
  <si>
    <t>JOMTIEN SOI 8</t>
  </si>
  <si>
    <t>KAMALA</t>
  </si>
  <si>
    <t>KEHA MAHACHAI</t>
  </si>
  <si>
    <t>KHAO - TALO SOI 4</t>
  </si>
  <si>
    <t>KHAOPRATAMNAK 2</t>
  </si>
  <si>
    <t>KHAOPRATAMNAK 3</t>
  </si>
  <si>
    <t>KHAOPRATAMNAK 4</t>
  </si>
  <si>
    <t>KHAOPRATAMNAK 5</t>
  </si>
  <si>
    <t>KHAOPRATAMNAK 5.3</t>
  </si>
  <si>
    <t>KHAOPRATAMNAK SOI 4.1</t>
  </si>
  <si>
    <t>KHAOPRATAMNAK SOI 4.2</t>
  </si>
  <si>
    <t>KHAOPRATAMNAK SOI6.2</t>
  </si>
  <si>
    <t>KLONG HANUMAN</t>
  </si>
  <si>
    <t>KOHPAI 3</t>
  </si>
  <si>
    <t>KONG BANNA</t>
  </si>
  <si>
    <t>L.K ARUNOTHAI</t>
  </si>
  <si>
    <t>LANG MOLTEN</t>
  </si>
  <si>
    <t>LIFE PINKLAO</t>
  </si>
  <si>
    <t>MAHACHAI MUENGTHONG</t>
  </si>
  <si>
    <t>MAHIDOL SALAYA</t>
  </si>
  <si>
    <t>MALEE SAMPRAN</t>
  </si>
  <si>
    <t>MOOBAN AOMNOI</t>
  </si>
  <si>
    <t>MOOBAN BUDSARIN</t>
  </si>
  <si>
    <t>MOOBAN KANDA</t>
  </si>
  <si>
    <t>MOOBAN SAUNPLAM</t>
  </si>
  <si>
    <t>NA JOMTIEN SOI 2</t>
  </si>
  <si>
    <t>NA JOMTIEN SOI 4</t>
  </si>
  <si>
    <t>NAJOMTIEN SOI 15</t>
  </si>
  <si>
    <t xml:space="preserve">NAJOMTIEN SOI 26 </t>
  </si>
  <si>
    <t>NAKLUA SOI 11</t>
  </si>
  <si>
    <t>NAKLUA SOI 12.5</t>
  </si>
  <si>
    <t>NAKLUA SOI 16/2</t>
  </si>
  <si>
    <t>NAKLUA SOI 18</t>
  </si>
  <si>
    <t>NAKLUA SOI 19</t>
  </si>
  <si>
    <t xml:space="preserve">NAKLUA SOI HUATUNG </t>
  </si>
  <si>
    <t xml:space="preserve">NAKLUA SOI14 </t>
  </si>
  <si>
    <t>NAWIKAYOTHIN</t>
  </si>
  <si>
    <t>NEUN PLUBHWAN</t>
  </si>
  <si>
    <t xml:space="preserve">NONG KET YAI </t>
  </si>
  <si>
    <t xml:space="preserve">NONG SADAO </t>
  </si>
  <si>
    <t>NONG YAI</t>
  </si>
  <si>
    <t xml:space="preserve">NONGMAIKAEN SOI 15 </t>
  </si>
  <si>
    <t>NONGTAMLUNG</t>
  </si>
  <si>
    <t xml:space="preserve">NONGYAI SOI 8 </t>
  </si>
  <si>
    <t>P. WALKING STREET 15</t>
  </si>
  <si>
    <t>PANIADCHANG SOI 10</t>
  </si>
  <si>
    <t>PATTAYA ALCAZAR</t>
  </si>
  <si>
    <t>PATTAYA BONGKOCH 4</t>
  </si>
  <si>
    <t>PATTAYA BUAKAO DIANA 1</t>
  </si>
  <si>
    <t>PATTAYA BUAKAO DIANA 2</t>
  </si>
  <si>
    <t>PATTAYA BUAKHAO 13.2</t>
  </si>
  <si>
    <t>PATTAYA DAY NIGHT 2</t>
  </si>
  <si>
    <t xml:space="preserve">PATTAYA DAY NIGTH </t>
  </si>
  <si>
    <t>PATTAYA DAY NIGTH 3</t>
  </si>
  <si>
    <t>PATTAYA KLANG SOI 10</t>
  </si>
  <si>
    <t>PATTAYA KLANG SOI 12.2</t>
  </si>
  <si>
    <t>PATTAYA KLANG SOI 12.3</t>
  </si>
  <si>
    <t>PATTAYA KLANG SOI 13</t>
  </si>
  <si>
    <t>PATTAYA KLANG SOI 14</t>
  </si>
  <si>
    <t>PATTAYA NAKLAU 16</t>
  </si>
  <si>
    <t>PATTAYA NAKLAU 25</t>
  </si>
  <si>
    <t>PATTAYA NAKLAU SOI 20</t>
  </si>
  <si>
    <t>PATTAYA NAKLUA 12.4</t>
  </si>
  <si>
    <t>PATTAYA NAKLUS SOI 12.3</t>
  </si>
  <si>
    <t>PATTAYA NORTHBUS TERMINAL</t>
  </si>
  <si>
    <t>PATTAYA PRALADIAM</t>
  </si>
  <si>
    <t>PATTAYA ROYAL SAI 2</t>
  </si>
  <si>
    <t>PATTAYA SAI 1 SOI 12</t>
  </si>
  <si>
    <t>PATTAYA SAI 1 SOI 2</t>
  </si>
  <si>
    <t>PATTAYA SAI 1 SOI 5.</t>
  </si>
  <si>
    <t>PATTAYA SAI 1 SOI 8</t>
  </si>
  <si>
    <t xml:space="preserve">PATTAYA SAI 2 CITYWALK </t>
  </si>
  <si>
    <t>PATTAYA SAI 2 SOI 11.2</t>
  </si>
  <si>
    <t>PATTAYA SAI 2 SOI 13 /1</t>
  </si>
  <si>
    <t>PATTAYA SAI 2 SOI 16/1</t>
  </si>
  <si>
    <t>PATTAYA SAI 2 SOI 16/1.2</t>
  </si>
  <si>
    <t>PATTAYA SAI 2 SOI 4</t>
  </si>
  <si>
    <t>PATTAYA SAI 2 SOI 5</t>
  </si>
  <si>
    <t>PATTAYA SAI 2 SOI 7</t>
  </si>
  <si>
    <t>PATTAYA SAI 2 SOI 9</t>
  </si>
  <si>
    <t>PATTAYA SAI 3 PHOTHISAN</t>
  </si>
  <si>
    <t>PATTAYA SAI 3 SOI 1</t>
  </si>
  <si>
    <t>PATTAYA SAI 3 SOI 15</t>
  </si>
  <si>
    <t>PATTAYA SAI 3 SOI 23</t>
  </si>
  <si>
    <t>PATTAYA SAI 3 SOI LENGKI</t>
  </si>
  <si>
    <t>PATTAYA SARANCHOL</t>
  </si>
  <si>
    <t>PATTAYA SARANCHOL 3</t>
  </si>
  <si>
    <t>PATTAYA SOI BONKAI</t>
  </si>
  <si>
    <t>PATTAYA SOI BUAKAO</t>
  </si>
  <si>
    <t>PATTAYA SOI BUAKAO 13</t>
  </si>
  <si>
    <t>PATTAYA SOI BUAKHAO 4</t>
  </si>
  <si>
    <t>PATTAYA SOI KOHPAI 2</t>
  </si>
  <si>
    <t>PATTAYA SOI ROYLANG</t>
  </si>
  <si>
    <t>PATTAYA SOI ROYLANG 3</t>
  </si>
  <si>
    <t>PATTAYA SOI VC 2</t>
  </si>
  <si>
    <t xml:space="preserve">PATTAYA SUKHUMVIT 28 </t>
  </si>
  <si>
    <t>PATTAYA SUKHUMVIT 42</t>
  </si>
  <si>
    <t xml:space="preserve">PATTAYA SUKHUMVIT 46 </t>
  </si>
  <si>
    <t>PATTAYA SUKHUMVIT 75</t>
  </si>
  <si>
    <t>PATTAYA SUKHUMVIT 89</t>
  </si>
  <si>
    <t>PATTAYA SUKHUMVIT SOI 87</t>
  </si>
  <si>
    <t>PATTAYA TAI 1</t>
  </si>
  <si>
    <t>PATTAYA TAI SOI 22</t>
  </si>
  <si>
    <t xml:space="preserve">PATTAYA TAI SOI 22.2 </t>
  </si>
  <si>
    <t>PATTAYA TAI SOI 5</t>
  </si>
  <si>
    <t>PATTAYA TAI SOI 9</t>
  </si>
  <si>
    <t>PATTAYA VC HOTEL</t>
  </si>
  <si>
    <t>PATTAYA WALKING STREET</t>
  </si>
  <si>
    <t>PATTAYA WALKING STREET 3</t>
  </si>
  <si>
    <t>PATTAYA WONGAMART</t>
  </si>
  <si>
    <t xml:space="preserve">PATTAYAPARK </t>
  </si>
  <si>
    <t>PHADAENG SRIRACHA</t>
  </si>
  <si>
    <t xml:space="preserve">PHARAM 2 KM. 25 </t>
  </si>
  <si>
    <t>PHOTHISAN</t>
  </si>
  <si>
    <t>PHOTHISAN SOI 4</t>
  </si>
  <si>
    <t>PHOTHISAN SOI 8</t>
  </si>
  <si>
    <t xml:space="preserve">PONG KHAOMAIKAEW </t>
  </si>
  <si>
    <t>PRANAED CHANG SOI 6</t>
  </si>
  <si>
    <t>PRANAED CHANG SOI 8</t>
  </si>
  <si>
    <t>PREMA NAKLUA</t>
  </si>
  <si>
    <t>RAI WANANSIN CHONBURI</t>
  </si>
  <si>
    <t xml:space="preserve">ROMPHO JOMTIEN </t>
  </si>
  <si>
    <t>SAMITIVEJ SRIRACHA HOSPITAL</t>
  </si>
  <si>
    <t>SAMNAKNGANTEEDIN SOI 8</t>
  </si>
  <si>
    <t>SATTAHIP SUKHUMVIT 91</t>
  </si>
  <si>
    <t>SETTAKTT KM.2 SOI 3</t>
  </si>
  <si>
    <t>SIGMA JOMTIEN</t>
  </si>
  <si>
    <t>SOI BANNONGPHAI KLANGDON 3</t>
  </si>
  <si>
    <t>SOI CHAIYAPRUK</t>
  </si>
  <si>
    <t>SOI CHAOFA 31</t>
  </si>
  <si>
    <t>SOI KORPAI 4</t>
  </si>
  <si>
    <t>SOI LAEMKET</t>
  </si>
  <si>
    <t>SOI SANJAO</t>
  </si>
  <si>
    <t>SOI SAWASDEE</t>
  </si>
  <si>
    <t>SOI THAMSAMAKKEE 2</t>
  </si>
  <si>
    <t>SOI YENSABAI</t>
  </si>
  <si>
    <t xml:space="preserve">SOI YENSABAY2 </t>
  </si>
  <si>
    <t>SUANLUANG VILLAGE SOI 1</t>
  </si>
  <si>
    <t>SUDHAD JOMTIEN</t>
  </si>
  <si>
    <t>TALAD BANGSAI</t>
  </si>
  <si>
    <t>TALAD JIRAPA</t>
  </si>
  <si>
    <t>TALAD KAONAKLUA</t>
  </si>
  <si>
    <t>TALAD NAKORNCHAISRI</t>
  </si>
  <si>
    <t>TALAD NONGMON</t>
  </si>
  <si>
    <t>TALAD THUNYA OMYAI</t>
  </si>
  <si>
    <t>TALADMAI CHONBURI</t>
  </si>
  <si>
    <t>TALATHONG</t>
  </si>
  <si>
    <t>TANON CHAIYAPRUK 2</t>
  </si>
  <si>
    <t>TANON PUTTARAKSA</t>
  </si>
  <si>
    <t>TANON YINGPAO</t>
  </si>
  <si>
    <t>TESS SABAN SOI 6</t>
  </si>
  <si>
    <t>THAI UNION</t>
  </si>
  <si>
    <t>THANON BANGSAEN SAI 3</t>
  </si>
  <si>
    <t>THANON BANSUANTHONG</t>
  </si>
  <si>
    <t xml:space="preserve">THANON CHAIYAPRUK 2.2 </t>
  </si>
  <si>
    <t>THANON CHETSADA WITHI</t>
  </si>
  <si>
    <t>THANON DAOTIEM</t>
  </si>
  <si>
    <t>THANON JOMTIEN CHAIYAPRUK</t>
  </si>
  <si>
    <t>THANON KLONGTAMRU 12.2</t>
  </si>
  <si>
    <t xml:space="preserve">THANON KLONGTAMRU 2 </t>
  </si>
  <si>
    <t>THANON KLONGTAMRU 5</t>
  </si>
  <si>
    <t>THANON MUANGMAI TAI</t>
  </si>
  <si>
    <t xml:space="preserve">THANON NONGKLAMAI </t>
  </si>
  <si>
    <t>THANON NORARATU - THID</t>
  </si>
  <si>
    <t>THANON PAKRUAM - AOWUDOM</t>
  </si>
  <si>
    <t>THANON PATTAYA KLANG</t>
  </si>
  <si>
    <t>THANON PHETTRAKUL</t>
  </si>
  <si>
    <t>THANON PHETTRAKUL 2</t>
  </si>
  <si>
    <t>THANON PHETTRAKUL 3</t>
  </si>
  <si>
    <t>THANON PHETTRAKUL 4</t>
  </si>
  <si>
    <t>THANON SONGPOL</t>
  </si>
  <si>
    <t>THAPPHAYA SOI 1</t>
  </si>
  <si>
    <t>THAPPHAYA SOI 12</t>
  </si>
  <si>
    <t>THAPPHAYA SOI 2</t>
  </si>
  <si>
    <t>THAPPHAYA SOI 5</t>
  </si>
  <si>
    <t>THAPPRASIT SOI 12</t>
  </si>
  <si>
    <t>THAPPRASIT SOI 2</t>
  </si>
  <si>
    <t>THAPPRASIT SOI 7</t>
  </si>
  <si>
    <t>THAPPRASIT SOI 8</t>
  </si>
  <si>
    <t xml:space="preserve">THAPPRASIT SOI 8.2 </t>
  </si>
  <si>
    <t>THAPPRAYA SOI 9</t>
  </si>
  <si>
    <t>THARUE AOWUDOM</t>
  </si>
  <si>
    <t>THARUE AOWUDOM.2</t>
  </si>
  <si>
    <t xml:space="preserve">TW PATTAYA SAI 3 </t>
  </si>
  <si>
    <t>WAT CHAIMONGKOL</t>
  </si>
  <si>
    <t>WAT SRIBURANAWAS</t>
  </si>
  <si>
    <t>WONGWIEN PLALOMA</t>
  </si>
  <si>
    <t>WONGWIEN PLALOMA 2</t>
  </si>
  <si>
    <t>YAEK AUTAPHAO</t>
  </si>
  <si>
    <t>YAEK PANASNICOM</t>
  </si>
  <si>
    <t>YAEK THEPPRASIT</t>
  </si>
  <si>
    <t>YAEKARUNOTHAI</t>
  </si>
  <si>
    <t>PSP7774</t>
  </si>
  <si>
    <t>PSP7780</t>
  </si>
  <si>
    <t>PSP7976</t>
  </si>
  <si>
    <t>PSP8448</t>
  </si>
  <si>
    <t>PSP8487</t>
  </si>
  <si>
    <t>PSP8488</t>
  </si>
  <si>
    <t>PSP8540</t>
  </si>
  <si>
    <t>PSP8541</t>
  </si>
  <si>
    <t>PSP8542</t>
  </si>
  <si>
    <t>PSP8543</t>
  </si>
  <si>
    <t>PSP8544</t>
  </si>
  <si>
    <t>PSP8545</t>
  </si>
  <si>
    <t>PSP8546</t>
  </si>
  <si>
    <t>PSP8547</t>
  </si>
  <si>
    <t>PSP8548</t>
  </si>
  <si>
    <t>PSP8549</t>
  </si>
  <si>
    <t>PSP8550</t>
  </si>
  <si>
    <t>PSP8551</t>
  </si>
  <si>
    <t>PSP8552</t>
  </si>
  <si>
    <t>PSP8553</t>
  </si>
  <si>
    <t>PSP8554</t>
  </si>
  <si>
    <t>PSP8555</t>
  </si>
  <si>
    <t>PSP8556</t>
  </si>
  <si>
    <t>PSP8557</t>
  </si>
  <si>
    <t>PSP8558</t>
  </si>
  <si>
    <t>PSP8559</t>
  </si>
  <si>
    <t>PSP8560</t>
  </si>
  <si>
    <t>PSP8561</t>
  </si>
  <si>
    <t>PSP8562</t>
  </si>
  <si>
    <t>PSP8563</t>
  </si>
  <si>
    <t>PSP8564</t>
  </si>
  <si>
    <t>PSP8565</t>
  </si>
  <si>
    <t>PSP8566</t>
  </si>
  <si>
    <t>PSP8567</t>
  </si>
  <si>
    <t>PSP8568</t>
  </si>
  <si>
    <t>PSP8569</t>
  </si>
  <si>
    <t>PSP8570</t>
  </si>
  <si>
    <t>PSP8571</t>
  </si>
  <si>
    <t>PSP8572</t>
  </si>
  <si>
    <t>PSP8573</t>
  </si>
  <si>
    <t>PSP8574</t>
  </si>
  <si>
    <t>PSP8575</t>
  </si>
  <si>
    <t>PSP8576</t>
  </si>
  <si>
    <t>PSP8577</t>
  </si>
  <si>
    <t>PSP8578</t>
  </si>
  <si>
    <t>PSP8579</t>
  </si>
  <si>
    <t>PSP8580</t>
  </si>
  <si>
    <t>PSP8581</t>
  </si>
  <si>
    <t>PSP8582</t>
  </si>
  <si>
    <t>PSP8583</t>
  </si>
  <si>
    <t>PSP8584</t>
  </si>
  <si>
    <t>PSP8585</t>
  </si>
  <si>
    <t>PSP8586</t>
  </si>
  <si>
    <t>PSP8587</t>
  </si>
  <si>
    <t>PSP8588</t>
  </si>
  <si>
    <t>PSP8589</t>
  </si>
  <si>
    <t>PSP8590</t>
  </si>
  <si>
    <t>PSP8591</t>
  </si>
  <si>
    <t>PSP8592</t>
  </si>
  <si>
    <t>PSP8593</t>
  </si>
  <si>
    <t>PSP8594</t>
  </si>
  <si>
    <t>PSP8595</t>
  </si>
  <si>
    <t>PSP8596</t>
  </si>
  <si>
    <t>PSP8597</t>
  </si>
  <si>
    <t>PSP8598</t>
  </si>
  <si>
    <t>PSP8599</t>
  </si>
  <si>
    <t>PSP8600</t>
  </si>
  <si>
    <t>PSP8601</t>
  </si>
  <si>
    <t>PSP8602</t>
  </si>
  <si>
    <t>PSP8603</t>
  </si>
  <si>
    <t>PSP8604</t>
  </si>
  <si>
    <t>PSP8605</t>
  </si>
  <si>
    <t>PSP8606</t>
  </si>
  <si>
    <t>PSP8607</t>
  </si>
  <si>
    <t>PSP8608</t>
  </si>
  <si>
    <t>PSP8609</t>
  </si>
  <si>
    <t>PSP8610</t>
  </si>
  <si>
    <t>PSP8611</t>
  </si>
  <si>
    <t>PSP8612</t>
  </si>
  <si>
    <t>PSP8614</t>
  </si>
  <si>
    <t>PSP8616</t>
  </si>
  <si>
    <t>PSP8617</t>
  </si>
  <si>
    <t>PSP8618</t>
  </si>
  <si>
    <t>PSP8619</t>
  </si>
  <si>
    <t>PSP8620</t>
  </si>
  <si>
    <t>PSP8621</t>
  </si>
  <si>
    <t>PSP8622</t>
  </si>
  <si>
    <t>PSP8623</t>
  </si>
  <si>
    <t>PSP8624</t>
  </si>
  <si>
    <t>PSP8625</t>
  </si>
  <si>
    <t>PSP8626</t>
  </si>
  <si>
    <t>PSP8627</t>
  </si>
  <si>
    <t>PSP8628</t>
  </si>
  <si>
    <t>PSP8629</t>
  </si>
  <si>
    <t>PSP8636</t>
  </si>
  <si>
    <t>PSP8637</t>
  </si>
  <si>
    <t>PSP8638</t>
  </si>
  <si>
    <t>PSP8641</t>
  </si>
  <si>
    <t>PSP8642</t>
  </si>
  <si>
    <t>PSP8643</t>
  </si>
  <si>
    <t>PSP8644</t>
  </si>
  <si>
    <t>PSP8645</t>
  </si>
  <si>
    <t>PSP8646</t>
  </si>
  <si>
    <t>PSP8647</t>
  </si>
  <si>
    <t>PSP8648</t>
  </si>
  <si>
    <t>PSP8649</t>
  </si>
  <si>
    <t>PSP8650</t>
  </si>
  <si>
    <t>PSP8651</t>
  </si>
  <si>
    <t>PSP8652</t>
  </si>
  <si>
    <t>PSP8653</t>
  </si>
  <si>
    <t>PSP8654</t>
  </si>
  <si>
    <t>PSP8655</t>
  </si>
  <si>
    <t>PSP8656</t>
  </si>
  <si>
    <t>PSP8657</t>
  </si>
  <si>
    <t>PSP8658</t>
  </si>
  <si>
    <t>PSP8659</t>
  </si>
  <si>
    <t>PSP8660</t>
  </si>
  <si>
    <t>PSP8669</t>
  </si>
  <si>
    <t>PSP8671</t>
  </si>
  <si>
    <t>PSP8672</t>
  </si>
  <si>
    <t>PSP8673</t>
  </si>
  <si>
    <t>PSP8674</t>
  </si>
  <si>
    <t>PSP8675</t>
  </si>
  <si>
    <t>PSP8676</t>
  </si>
  <si>
    <t>PSP8677</t>
  </si>
  <si>
    <t>PSP8678</t>
  </si>
  <si>
    <t>PSP8679</t>
  </si>
  <si>
    <t>PSP8680</t>
  </si>
  <si>
    <t>PSP8681</t>
  </si>
  <si>
    <t>PSP8682</t>
  </si>
  <si>
    <t>PSP8683</t>
  </si>
  <si>
    <t>PSP8684</t>
  </si>
  <si>
    <t>PSP8685</t>
  </si>
  <si>
    <t>PSP8688</t>
  </si>
  <si>
    <t>PSP8689</t>
  </si>
  <si>
    <t>PSP8691</t>
  </si>
  <si>
    <t>PSP8695</t>
  </si>
  <si>
    <t>PSP8696</t>
  </si>
  <si>
    <t>PSP8697</t>
  </si>
  <si>
    <t>PSP8698</t>
  </si>
  <si>
    <t>PSP8699</t>
  </si>
  <si>
    <t>PSP8701</t>
  </si>
  <si>
    <t>PSP8703</t>
  </si>
  <si>
    <t>PSP8704</t>
  </si>
  <si>
    <t>PSP8705</t>
  </si>
  <si>
    <t>PSP8706</t>
  </si>
  <si>
    <t>PSP8707</t>
  </si>
  <si>
    <t>PSP8708</t>
  </si>
  <si>
    <t>PSP8709</t>
  </si>
  <si>
    <t>PSP8711</t>
  </si>
  <si>
    <t>PSP8713</t>
  </si>
  <si>
    <t>PSP8714</t>
  </si>
  <si>
    <t>PSP8715</t>
  </si>
  <si>
    <t>PSP8716</t>
  </si>
  <si>
    <t>PSP8718</t>
  </si>
  <si>
    <t>PSP8719</t>
  </si>
  <si>
    <t>PSP8720</t>
  </si>
  <si>
    <t>PSP8736</t>
  </si>
  <si>
    <t>PSP8740</t>
  </si>
  <si>
    <t>PSP8741</t>
  </si>
  <si>
    <t>PSP8742</t>
  </si>
  <si>
    <t>PSP8743</t>
  </si>
  <si>
    <t>PSP8744</t>
  </si>
  <si>
    <t>PSP8745</t>
  </si>
  <si>
    <t>PSP8746</t>
  </si>
  <si>
    <t>PSP8751</t>
  </si>
  <si>
    <t>PSP8752</t>
  </si>
  <si>
    <t>PSP8753</t>
  </si>
  <si>
    <t>PSP8759</t>
  </si>
  <si>
    <t>PSP8760</t>
  </si>
  <si>
    <t>PSP8761</t>
  </si>
  <si>
    <t>PSP8762</t>
  </si>
  <si>
    <t>PSP8771</t>
  </si>
  <si>
    <t>PSP8772</t>
  </si>
  <si>
    <t>PSP8781</t>
  </si>
  <si>
    <t>PSP8782</t>
  </si>
  <si>
    <t>PSP8783</t>
  </si>
  <si>
    <t>PSP8784</t>
  </si>
  <si>
    <t>PSP8785</t>
  </si>
  <si>
    <t>PSP8791</t>
  </si>
  <si>
    <t>PSP8792</t>
  </si>
  <si>
    <t>PSP8793</t>
  </si>
  <si>
    <t>PSP8794</t>
  </si>
  <si>
    <t>PSP8795</t>
  </si>
  <si>
    <t>PSP8796</t>
  </si>
  <si>
    <t>PSP8801</t>
  </si>
  <si>
    <t>PSP8802</t>
  </si>
  <si>
    <t>PSP8803</t>
  </si>
  <si>
    <t>PSP8804</t>
  </si>
  <si>
    <t>PSP9078</t>
  </si>
  <si>
    <t>PSP9198</t>
  </si>
  <si>
    <t>PSP9386</t>
  </si>
  <si>
    <t>PSP9391</t>
  </si>
  <si>
    <t>PSP9457</t>
  </si>
  <si>
    <t>PSP9458</t>
  </si>
  <si>
    <t>PSP9567</t>
  </si>
  <si>
    <t>PSP9570</t>
  </si>
  <si>
    <t>PSP9581</t>
  </si>
  <si>
    <t>PSP9582</t>
  </si>
  <si>
    <t>PSP9605</t>
  </si>
  <si>
    <t>PSP9608</t>
  </si>
  <si>
    <t>PSP9609</t>
  </si>
  <si>
    <t>PSP9610</t>
  </si>
  <si>
    <t>PSP9611</t>
  </si>
  <si>
    <t>PSP9612</t>
  </si>
  <si>
    <t>PSP9613</t>
  </si>
  <si>
    <t>PSP9614</t>
  </si>
  <si>
    <t>PSP9615</t>
  </si>
  <si>
    <t>PSP9616</t>
  </si>
  <si>
    <t>PSP9617</t>
  </si>
  <si>
    <t>PSP9618</t>
  </si>
  <si>
    <t>PSP9619</t>
  </si>
  <si>
    <t>PSP9620</t>
  </si>
  <si>
    <t>PSP9634</t>
  </si>
  <si>
    <t>PSP9635</t>
  </si>
  <si>
    <t>PSP9636</t>
  </si>
  <si>
    <t>PSP9637</t>
  </si>
  <si>
    <t>PSP9638</t>
  </si>
  <si>
    <t>PSP9639</t>
  </si>
  <si>
    <t>PSP9640</t>
  </si>
  <si>
    <t>PSP9646</t>
  </si>
  <si>
    <t>PSP9647</t>
  </si>
  <si>
    <t>PSP9648</t>
  </si>
  <si>
    <t>PSP9651</t>
  </si>
  <si>
    <t>PSP9652</t>
  </si>
  <si>
    <t>PSP9653</t>
  </si>
  <si>
    <t>PSP9654</t>
  </si>
  <si>
    <t>PSP9655</t>
  </si>
  <si>
    <t>PSP9656</t>
  </si>
  <si>
    <t>PSP9661</t>
  </si>
  <si>
    <t>PSP9662</t>
  </si>
  <si>
    <t>PSP9663</t>
  </si>
  <si>
    <t>PSP9664</t>
  </si>
  <si>
    <t>PSP9665</t>
  </si>
  <si>
    <t>PSP9666</t>
  </si>
  <si>
    <t>PSP9667</t>
  </si>
  <si>
    <t>PSP9668</t>
  </si>
  <si>
    <t>PSP9669</t>
  </si>
  <si>
    <t>PSP9670</t>
  </si>
  <si>
    <t>PSP9671</t>
  </si>
  <si>
    <t>PSP9672</t>
  </si>
  <si>
    <t>PSP9674</t>
  </si>
  <si>
    <t>PSP9675</t>
  </si>
  <si>
    <t>PSP9676</t>
  </si>
  <si>
    <t>PSP9681</t>
  </si>
  <si>
    <t>PSP9682</t>
  </si>
  <si>
    <t>PSP9683</t>
  </si>
  <si>
    <t>PSP9684</t>
  </si>
  <si>
    <t>PSP9685</t>
  </si>
  <si>
    <t>PSP9686</t>
  </si>
  <si>
    <t>PSP9687</t>
  </si>
  <si>
    <t>PSP9688</t>
  </si>
  <si>
    <t>PSP9689</t>
  </si>
  <si>
    <t>PSP9690</t>
  </si>
  <si>
    <t>คิวดรัก</t>
  </si>
  <si>
    <t>Eazy Express</t>
  </si>
  <si>
    <t xml:space="preserve">เออีซี </t>
  </si>
  <si>
    <t>เคอรี่สาขาอุดมสุข</t>
  </si>
  <si>
    <t>กู๊ดมอร์นิ่งคาเฟ่</t>
  </si>
  <si>
    <t>ดีดี มาร์ท</t>
  </si>
  <si>
    <t>That's Me เด็ทมี</t>
  </si>
  <si>
    <t>โอจัง</t>
  </si>
  <si>
    <t>เรดริบบ้อน</t>
  </si>
  <si>
    <t>อัลณ่า</t>
  </si>
  <si>
    <t>โอเล็ก</t>
  </si>
  <si>
    <t>sweetty bear cafe</t>
  </si>
  <si>
    <t>UP2PAPA</t>
  </si>
  <si>
    <t>NTNรองเท้ามือสอง</t>
  </si>
  <si>
    <t xml:space="preserve">Happy Collection </t>
  </si>
  <si>
    <t>โกลเด้น เพ็ทช็อป</t>
  </si>
  <si>
    <t>Chern cup café</t>
  </si>
  <si>
    <t>กายาสุขะ โฮสเทลแอนด์คาเฟ่</t>
  </si>
  <si>
    <t>พรบ.คุณปุ้ย</t>
  </si>
  <si>
    <t>Twc Autosport</t>
  </si>
  <si>
    <t>Love Cartooncake</t>
  </si>
  <si>
    <t>Kids Mom</t>
  </si>
  <si>
    <t>Plankton Coffee Bar</t>
  </si>
  <si>
    <t>TargetExpress</t>
  </si>
  <si>
    <t>ร้านยาแคปซูล</t>
  </si>
  <si>
    <t>สุขสันต์ 1</t>
  </si>
  <si>
    <t>Day to Night Coffee &amp; Restaurant</t>
  </si>
  <si>
    <t>Bar Craft</t>
  </si>
  <si>
    <t>Wash me Please</t>
  </si>
  <si>
    <t>ศึกษาภัณฑ์ คลองสาม</t>
  </si>
  <si>
    <t>Join Music</t>
  </si>
  <si>
    <t>Me 'Nuj Bakery</t>
  </si>
  <si>
    <t>Future man ฟิวเจอร์แมน</t>
  </si>
  <si>
    <t>P Smart net</t>
  </si>
  <si>
    <t>The Pharma</t>
  </si>
  <si>
    <t>หจก. เอส.วี.เอส. ดิจิตอล ซัพพลาย</t>
  </si>
  <si>
    <t>Bike Inn Box</t>
  </si>
  <si>
    <t>ICE บริการ</t>
  </si>
  <si>
    <t>Baankhun</t>
  </si>
  <si>
    <t>บริษัท เรโน เทค จำกัด</t>
  </si>
  <si>
    <t>AS Insurance</t>
  </si>
  <si>
    <t>เสือ Petshop</t>
  </si>
  <si>
    <t>BMS BOX กิ่งแก้ว</t>
  </si>
  <si>
    <t>BMS BOX บางโฉลง</t>
  </si>
  <si>
    <t>JJN Watch</t>
  </si>
  <si>
    <t>TN BRAKE</t>
  </si>
  <si>
    <t>D House Hostel</t>
  </si>
  <si>
    <t>COTTON DD</t>
  </si>
  <si>
    <t>Thai Global Logistics</t>
  </si>
  <si>
    <t>SUKHUMVIT 22</t>
  </si>
  <si>
    <t>สุขใจ</t>
  </si>
  <si>
    <t>Pet Story</t>
  </si>
  <si>
    <t>วี แคร์</t>
  </si>
  <si>
    <t>สุนัน อาหารสัตว์</t>
  </si>
  <si>
    <t>The love wedding Studio</t>
  </si>
  <si>
    <t>Willow Tree Cafe'</t>
  </si>
  <si>
    <t>จัน 32 BARBER</t>
  </si>
  <si>
    <t>SUPERTOOLS</t>
  </si>
  <si>
    <t>Aruda Shop</t>
  </si>
  <si>
    <t>AUTOBATT</t>
  </si>
  <si>
    <t>Photocity</t>
  </si>
  <si>
    <t>พี.เค.อิเลคทรอนิคส์</t>
  </si>
  <si>
    <t>ยา 102/2</t>
  </si>
  <si>
    <t>Carlounge</t>
  </si>
  <si>
    <t>Seatz station</t>
  </si>
  <si>
    <t>ร้านถุงทองโมบาย</t>
  </si>
  <si>
    <t>SUCSESS POST BOX</t>
  </si>
  <si>
    <t>Senior</t>
  </si>
  <si>
    <t>Yummy Petshop</t>
  </si>
  <si>
    <t>KC Cafe'</t>
  </si>
  <si>
    <t>Bagspasolution</t>
  </si>
  <si>
    <t>CERAS imply</t>
  </si>
  <si>
    <t>FARM NOM's</t>
  </si>
  <si>
    <t>Jinna's Coffee Garden</t>
  </si>
  <si>
    <t>โรงขนม</t>
  </si>
  <si>
    <t>ออเร้นท์บิวตี้</t>
  </si>
  <si>
    <t>Smile Shop</t>
  </si>
  <si>
    <t>BP - NET</t>
  </si>
  <si>
    <t>AREA 71</t>
  </si>
  <si>
    <t>พันธิภา</t>
  </si>
  <si>
    <t>suay 24 hours</t>
  </si>
  <si>
    <t>Estrella</t>
  </si>
  <si>
    <t>Something 20</t>
  </si>
  <si>
    <t>SWEET LITTLE THINGS</t>
  </si>
  <si>
    <t>บ้านรักผ้า</t>
  </si>
  <si>
    <t>Super Seed</t>
  </si>
  <si>
    <t>PA.postbox</t>
  </si>
  <si>
    <t>ดี คอฟฟี</t>
  </si>
  <si>
    <t>MERC GEARS</t>
  </si>
  <si>
    <t>Dejing Shop</t>
  </si>
  <si>
    <t>The cottage Bingsoo</t>
  </si>
  <si>
    <t>บริษัท ซายน์ วิชั่น จำกัด</t>
  </si>
  <si>
    <t>ท่าทรายกนก</t>
  </si>
  <si>
    <t>AutoXtreme75</t>
  </si>
  <si>
    <t>Coffee V</t>
  </si>
  <si>
    <t>Kate Shop</t>
  </si>
  <si>
    <t>กาแฟคุนเกรซ</t>
  </si>
  <si>
    <t>3 JAI</t>
  </si>
  <si>
    <t>พี แอนด์ พี อควาติก</t>
  </si>
  <si>
    <t>4G APLUS</t>
  </si>
  <si>
    <t>OPPO</t>
  </si>
  <si>
    <t>ITAYA</t>
  </si>
  <si>
    <t>ร้านผ้าหอม 2</t>
  </si>
  <si>
    <t>ASP 58</t>
  </si>
  <si>
    <t>JAS Minimart</t>
  </si>
  <si>
    <t>SMART RACING</t>
  </si>
  <si>
    <t>VMB Plus (วีเอ็มบี พลัส)</t>
  </si>
  <si>
    <t>ร้าน Go On</t>
  </si>
  <si>
    <t>KAWIN BK</t>
  </si>
  <si>
    <t>TST</t>
  </si>
  <si>
    <t>ZUMOSTATION</t>
  </si>
  <si>
    <t>มาลัยคอยน์</t>
  </si>
  <si>
    <t>TUANGPOST</t>
  </si>
  <si>
    <t>A BOX</t>
  </si>
  <si>
    <t xml:space="preserve">Rifai Kitchen </t>
  </si>
  <si>
    <t>สตาร์ทอัพ เอเจนซี่</t>
  </si>
  <si>
    <t>ชัยพฤกษ์วัฒนา</t>
  </si>
  <si>
    <t>Winner</t>
  </si>
  <si>
    <t>DTF SHOP</t>
  </si>
  <si>
    <t>@ office - 24 hs.</t>
  </si>
  <si>
    <t>V.I.P.</t>
  </si>
  <si>
    <t>CAFE' POMPTOWN</t>
  </si>
  <si>
    <t>Dee ONE Shop</t>
  </si>
  <si>
    <t>ROYAL</t>
  </si>
  <si>
    <t>CREATIVE LINE</t>
  </si>
  <si>
    <t>9O Caffe</t>
  </si>
  <si>
    <t>GUYASUKA</t>
  </si>
  <si>
    <t>We We Sim</t>
  </si>
  <si>
    <t>Nortan ทุกอย่าง 20</t>
  </si>
  <si>
    <t>Goodsing สาขาประชาอุทิศ</t>
  </si>
  <si>
    <t>WASH @ 36</t>
  </si>
  <si>
    <t>BRILLIANT SALON</t>
  </si>
  <si>
    <t>Wax Clinic</t>
  </si>
  <si>
    <t>SAKOL</t>
  </si>
  <si>
    <t>มหาเจริญวิศวกรรม</t>
  </si>
  <si>
    <t>Doozy Caffe'</t>
  </si>
  <si>
    <t>Pharma Care</t>
  </si>
  <si>
    <t>ร้านอุปกรณ์ตกปลาโดนใจทีม</t>
  </si>
  <si>
    <t>K Box packaging</t>
  </si>
  <si>
    <t>Monkey</t>
  </si>
  <si>
    <t>ร้านเจแอลเค (JLK)</t>
  </si>
  <si>
    <t>P.H.PHARMACY</t>
  </si>
  <si>
    <t>OLAN Pharmacy</t>
  </si>
  <si>
    <t>BK Phone</t>
  </si>
  <si>
    <t>MOMOPLUS</t>
  </si>
  <si>
    <t>Sit Here Coffee</t>
  </si>
  <si>
    <t>ร้านแฟ-ป่ะ</t>
  </si>
  <si>
    <t>TSS TAC GEAR</t>
  </si>
  <si>
    <t>JOJO-SHOP The Walk</t>
  </si>
  <si>
    <t>K MART</t>
  </si>
  <si>
    <t>EST. 29 Coffee HOUSE</t>
  </si>
  <si>
    <t>LP mobile</t>
  </si>
  <si>
    <t>@ CAFE</t>
  </si>
  <si>
    <t>INFO MOBILE</t>
  </si>
  <si>
    <t>VIP CLUB CAR WASH</t>
  </si>
  <si>
    <t>B.T.C</t>
  </si>
  <si>
    <t>Pa Chai</t>
  </si>
  <si>
    <t>Janie Shop</t>
  </si>
  <si>
    <t>ร้านมีมี่</t>
  </si>
  <si>
    <t>TRIN COFFEE</t>
  </si>
  <si>
    <t>M-Shop</t>
  </si>
  <si>
    <t>Katang books</t>
  </si>
  <si>
    <t>นุชประกันภัย</t>
  </si>
  <si>
    <t>ร้านทองพันชั่ง</t>
  </si>
  <si>
    <t>JK. INSURANCE</t>
  </si>
  <si>
    <t>JMJ Phone</t>
  </si>
  <si>
    <t>ยู.เอ็น.คลองถม (U.N.)</t>
  </si>
  <si>
    <t>Post 2 Pack</t>
  </si>
  <si>
    <t>4289 POND</t>
  </si>
  <si>
    <t>Dry Clean</t>
  </si>
  <si>
    <t>Kafe' Lamoon</t>
  </si>
  <si>
    <t>PLA 2 BEAUTY SHOP</t>
  </si>
  <si>
    <t>MHJ</t>
  </si>
  <si>
    <t>Glass Decor</t>
  </si>
  <si>
    <t>X - ROCK</t>
  </si>
  <si>
    <t>Huda postbox</t>
  </si>
  <si>
    <t>K1</t>
  </si>
  <si>
    <t>ร้านปุ๊ก - เก่ง</t>
  </si>
  <si>
    <t>COSMIC</t>
  </si>
  <si>
    <t>JT Shop ลาดพร้าว 64</t>
  </si>
  <si>
    <t>เดซี ลอนดรี แอนด์ดรายคลีน</t>
  </si>
  <si>
    <t>Shop2car</t>
  </si>
  <si>
    <t>ร้านอิ่มอุ่นเพ็ทช้อป</t>
  </si>
  <si>
    <t>เบสท์สกินชอยส์ (Best Skin Choice)</t>
  </si>
  <si>
    <t>Kid dee toys</t>
  </si>
  <si>
    <t>Cleanmate ลาซาล55</t>
  </si>
  <si>
    <t>ยกเลิกเก็บกล่องยังไม่เปิด</t>
  </si>
  <si>
    <t>BOXSOFFICE</t>
  </si>
  <si>
    <t>Serpro</t>
  </si>
  <si>
    <t>Coffee Insure</t>
  </si>
  <si>
    <t>Coffee house</t>
  </si>
  <si>
    <t>Skate Plus</t>
  </si>
  <si>
    <t>Smoothie Coffe'</t>
  </si>
  <si>
    <t>Aireen Shop</t>
  </si>
  <si>
    <t>Smile Express</t>
  </si>
  <si>
    <t>P&amp;Y ซาลอน</t>
  </si>
  <si>
    <t>Rachakornwedding</t>
  </si>
  <si>
    <t>Epic toy shop</t>
  </si>
  <si>
    <t>โจลี่ป๊อบ (JoliePOP)</t>
  </si>
  <si>
    <t>Double D</t>
  </si>
  <si>
    <t>ร้านเรือนระฆังทอง</t>
  </si>
  <si>
    <t>K.DELIVERY</t>
  </si>
  <si>
    <t>Pet &amp; Post</t>
  </si>
  <si>
    <t>L &amp; P</t>
  </si>
  <si>
    <t>Quick Post P.K.</t>
  </si>
  <si>
    <t>Bant Bake House</t>
  </si>
  <si>
    <t>TMC ศูนย์รวมประกันภัย</t>
  </si>
  <si>
    <t>MAX COLOUR LAB</t>
  </si>
  <si>
    <t>ปภาดา เซอร์วิส 2</t>
  </si>
  <si>
    <t>E &amp; I Service</t>
  </si>
  <si>
    <t>P.A.P</t>
  </si>
  <si>
    <t>THE BEST</t>
  </si>
  <si>
    <t>i-Store</t>
  </si>
  <si>
    <t>P.P. COM</t>
  </si>
  <si>
    <t>รับตัดเย็บชุดสิงโต และออกแบบ</t>
  </si>
  <si>
    <t>GROVER GARMENTS</t>
  </si>
  <si>
    <t>Rainy Shop</t>
  </si>
  <si>
    <t>C&amp;R ซักอบรีด</t>
  </si>
  <si>
    <t>Roundabout</t>
  </si>
  <si>
    <t>หจก.เอราวัณ เทเลคอม 2</t>
  </si>
  <si>
    <t>Tree 45</t>
  </si>
  <si>
    <t>Mamoru Stationery</t>
  </si>
  <si>
    <t>P &amp; P(2915)</t>
  </si>
  <si>
    <t>S-CLASS</t>
  </si>
  <si>
    <t>N&amp;N COFFEE HOUSE</t>
  </si>
  <si>
    <t>อี คัสตอมส์</t>
  </si>
  <si>
    <t>.@Modern Living</t>
  </si>
  <si>
    <t>Pafun Flower Shop</t>
  </si>
  <si>
    <t>Gorilla Eat</t>
  </si>
  <si>
    <t>Max's Mart</t>
  </si>
  <si>
    <t>WetapeStore</t>
  </si>
  <si>
    <t>SW Chinese Music Center</t>
  </si>
  <si>
    <t>บ.ไทยโอเชียนอุตสาหกรรม จำกัด (1)</t>
  </si>
  <si>
    <t>บ.ไทยโอเชียนอุตสาหกรรม จำกัด (2)</t>
  </si>
  <si>
    <t>MT</t>
  </si>
  <si>
    <t>6 BOX</t>
  </si>
  <si>
    <t>ร้านมิสเตอร์โอเคช็อป</t>
  </si>
  <si>
    <t>P&amp;P Shop</t>
  </si>
  <si>
    <t>The Garden</t>
  </si>
  <si>
    <t>บจก.อิงค์ ออน เปเปอร์</t>
  </si>
  <si>
    <t>ONE BOX</t>
  </si>
  <si>
    <t>Cargotoy</t>
  </si>
  <si>
    <t>G 20</t>
  </si>
  <si>
    <t>All For Baking</t>
  </si>
  <si>
    <t>PSK</t>
  </si>
  <si>
    <t>โนบิชา ตลาดถนอมมิตร</t>
  </si>
  <si>
    <t>เฮลท์ตี้ แคร์</t>
  </si>
  <si>
    <t>MC Bike</t>
  </si>
  <si>
    <t>636 Cafe</t>
  </si>
  <si>
    <t>ร้านดีจัง แป้งเนย</t>
  </si>
  <si>
    <t>หย่อนใจคาเฟ่</t>
  </si>
  <si>
    <t>Books for fun</t>
  </si>
  <si>
    <t>Sunrise Minimart</t>
  </si>
  <si>
    <t>A M K</t>
  </si>
  <si>
    <t>MP 108</t>
  </si>
  <si>
    <t>ACCOUNT</t>
  </si>
  <si>
    <t>CATS and Cup</t>
  </si>
  <si>
    <t>ร้านดิจิทคลาส</t>
  </si>
  <si>
    <t>BSP Minimart</t>
  </si>
  <si>
    <t>M-mart</t>
  </si>
  <si>
    <t>oil-to-go</t>
  </si>
  <si>
    <t>A La Gu-Aeng</t>
  </si>
  <si>
    <t>K.B.M</t>
  </si>
  <si>
    <t>4 Shop</t>
  </si>
  <si>
    <t>Melior Vita</t>
  </si>
  <si>
    <t>Copy Print</t>
  </si>
  <si>
    <t>สหกรณ์แท็กซี่ไทยสมาร์ท จำกัด</t>
  </si>
  <si>
    <t>CUR.Shop</t>
  </si>
  <si>
    <t xml:space="preserve">ไอริส2 </t>
  </si>
  <si>
    <t>ร้านยาจ๋าเภสัช</t>
  </si>
  <si>
    <t>The Box</t>
  </si>
  <si>
    <t>เกษตรธัญญะ(1)</t>
  </si>
  <si>
    <t>เกษตรธัญญะ(2)</t>
  </si>
  <si>
    <t>คลอง 7 เครื่องเขียน</t>
  </si>
  <si>
    <t>บิงซู</t>
  </si>
  <si>
    <t>PK Driving</t>
  </si>
  <si>
    <t>Healthy Planet</t>
  </si>
  <si>
    <t>สุชาติ เภสัชกร</t>
  </si>
  <si>
    <t>OTO COATING</t>
  </si>
  <si>
    <t xml:space="preserve"> คราวนี่ คาเฟ่</t>
  </si>
  <si>
    <t>BOX UGO</t>
  </si>
  <si>
    <t>DRAF BODY PIERCING@BANGPO STATION</t>
  </si>
  <si>
    <t>Litawork</t>
  </si>
  <si>
    <t>Champion Cafe'</t>
  </si>
  <si>
    <t>Home Pets Shop</t>
  </si>
  <si>
    <t>Memory Hair Cut</t>
  </si>
  <si>
    <t>N.S.Phone</t>
  </si>
  <si>
    <t>Happy Money</t>
  </si>
  <si>
    <t>I Can Clean</t>
  </si>
  <si>
    <t>ร้านยาภัชรินทร์เภสัช</t>
  </si>
  <si>
    <t>Lazy Cat Cafe'</t>
  </si>
  <si>
    <t>หยูอี้ เฮง</t>
  </si>
  <si>
    <t>Bangkokbakermart</t>
  </si>
  <si>
    <t>V.J. WIN</t>
  </si>
  <si>
    <t>Guru Copy Print</t>
  </si>
  <si>
    <t>ร้าน168</t>
  </si>
  <si>
    <t xml:space="preserve">LAPIN </t>
  </si>
  <si>
    <t xml:space="preserve"> 3P60</t>
  </si>
  <si>
    <t>พนมศิลป์โฆษณา</t>
  </si>
  <si>
    <t>UP W Engineering Co.,Ltd.</t>
  </si>
  <si>
    <t>D&amp;T</t>
  </si>
  <si>
    <t>กล่องไปรษณีย์ราคาถูก BSB</t>
  </si>
  <si>
    <t>เวลมาร์ท  เทรด</t>
  </si>
  <si>
    <t>PJ CRAFT SHOP</t>
  </si>
  <si>
    <t>Pet Pirate</t>
  </si>
  <si>
    <t>ศรีรุ้งมินิมาร์ค</t>
  </si>
  <si>
    <t>ปลาทองทุกอย่าง 20</t>
  </si>
  <si>
    <t>นะปราการคาแฟ่</t>
  </si>
  <si>
    <t xml:space="preserve">Siam Tutor ชั้น 2 </t>
  </si>
  <si>
    <t xml:space="preserve"> รุ่งอนันต์ฮาร์ดแวร์</t>
  </si>
  <si>
    <t>โกบอล205</t>
  </si>
  <si>
    <t>SUPHAN GROOPS</t>
  </si>
  <si>
    <t>พีทู แพดเกจ</t>
  </si>
  <si>
    <t>Ti.Com</t>
  </si>
  <si>
    <t xml:space="preserve">Tiny House </t>
  </si>
  <si>
    <t>The Loft 116</t>
  </si>
  <si>
    <t>ตลาดนัด ยันฮี</t>
  </si>
  <si>
    <t>กนกพรสังฒภัณฑ์</t>
  </si>
  <si>
    <t>BOOM AOOM</t>
  </si>
  <si>
    <t>ร้านเฮียจุ้ย</t>
  </si>
  <si>
    <t xml:space="preserve">แสงทองเทคโนโลยี </t>
  </si>
  <si>
    <t xml:space="preserve">Klosetcity </t>
  </si>
  <si>
    <t>ร้านขายนมผง</t>
  </si>
  <si>
    <t>T&amp;S</t>
  </si>
  <si>
    <t>THAI A</t>
  </si>
  <si>
    <t xml:space="preserve">ร้านคลังยาปากคลองตลาด </t>
  </si>
  <si>
    <t>บอย แม๊ก สกาย</t>
  </si>
  <si>
    <t>บอยการยาง</t>
  </si>
  <si>
    <t>บ้านยาหนึ่ง</t>
  </si>
  <si>
    <t>มั่งมี</t>
  </si>
  <si>
    <t>Mahachai Packaging</t>
  </si>
  <si>
    <t>CQty Fashion Shop</t>
  </si>
  <si>
    <t xml:space="preserve">Link Box Tech </t>
  </si>
  <si>
    <t>Indy pay&amp;post</t>
  </si>
  <si>
    <t>สมบัติ.คอม</t>
  </si>
  <si>
    <t>Made same ME</t>
  </si>
  <si>
    <t xml:space="preserve">Big pin </t>
  </si>
  <si>
    <t>เก้าวันใหม่</t>
  </si>
  <si>
    <t>DDD</t>
  </si>
  <si>
    <t>The First Espresso Roasters</t>
  </si>
  <si>
    <t>BROW MASTER</t>
  </si>
  <si>
    <t>รุ่งอรุณอะไหล่</t>
  </si>
  <si>
    <t>Happy Fancy</t>
  </si>
  <si>
    <t>SNAP SPACE</t>
  </si>
  <si>
    <t>ร้าน ลูกโป่ง บิวตี้</t>
  </si>
  <si>
    <t>ร้าน ศศิธร</t>
  </si>
  <si>
    <t xml:space="preserve">โฮมดีลิ เวอรลี่ </t>
  </si>
  <si>
    <t>ต้นกล้า มินิมาร์ท</t>
  </si>
  <si>
    <t xml:space="preserve">Luckkyy Home </t>
  </si>
  <si>
    <t>Gomen Shop</t>
  </si>
  <si>
    <t xml:space="preserve">บ้านหนม นมหวาน </t>
  </si>
  <si>
    <t>Dragon Shop</t>
  </si>
  <si>
    <t>Zamurai Fitness</t>
  </si>
  <si>
    <t>บัว นวดเพื่อสุขภาพ</t>
  </si>
  <si>
    <t>Big</t>
  </si>
  <si>
    <t>Sandisk</t>
  </si>
  <si>
    <t>ดู๊ดชา</t>
  </si>
  <si>
    <t>มะ มา เฮิร์บ</t>
  </si>
  <si>
    <t xml:space="preserve">พฤกษา </t>
  </si>
  <si>
    <t>นิยมส่งพัสดุ</t>
  </si>
  <si>
    <t xml:space="preserve">Zee Coffee  </t>
  </si>
  <si>
    <t>สำนักงานทนายความ ธนยศ</t>
  </si>
  <si>
    <t>กาแฟ</t>
  </si>
  <si>
    <t>lamoon by louk-tarn</t>
  </si>
  <si>
    <t>ยูซุฟบริการ</t>
  </si>
  <si>
    <t>ช่างประจำบ้าน</t>
  </si>
  <si>
    <t>แพมมิสต้า</t>
  </si>
  <si>
    <t>สิงห์ทอง ลาดพร้าว 130</t>
  </si>
  <si>
    <t>สิงห์ทอง ลาดพร้าว 43/1</t>
  </si>
  <si>
    <t>Rittec</t>
  </si>
  <si>
    <t xml:space="preserve">โรงพิมพ์กรกนก </t>
  </si>
  <si>
    <t>ฅ.ข้าว</t>
  </si>
  <si>
    <t>TTR Pro Shop</t>
  </si>
  <si>
    <t>เพือนบ้าน2</t>
  </si>
  <si>
    <t>The Best</t>
  </si>
  <si>
    <t>ประยงค์วัฒนา</t>
  </si>
  <si>
    <t>เวิร์ด ออล พริ้นท์</t>
  </si>
  <si>
    <t>แฟรงค์โมบาย</t>
  </si>
  <si>
    <t>หอมหวาน นมสด</t>
  </si>
  <si>
    <t>บ้านต้นกาแฟ</t>
  </si>
  <si>
    <t>ใจดีซุปเปอร์สโตร์</t>
  </si>
  <si>
    <t>KAFE' BOSS</t>
  </si>
  <si>
    <t>เคนตะเครื่องเขียน</t>
  </si>
  <si>
    <t>ดีเอสเซ็นเตอร์</t>
  </si>
  <si>
    <t>วินสตาร์ มอเตอร์พลัส</t>
  </si>
  <si>
    <t>BM เซอร์วิส</t>
  </si>
  <si>
    <t xml:space="preserve">โจมินิมาร์ท </t>
  </si>
  <si>
    <t>กีต้ากลาส</t>
  </si>
  <si>
    <t>เอมมี่ เซรามิค</t>
  </si>
  <si>
    <t>Family cafe</t>
  </si>
  <si>
    <t>เซ็นเตอร์ฮาร์ดแวร์</t>
  </si>
  <si>
    <t>เอกพงษ์เภสัช</t>
  </si>
  <si>
    <t>ร้านยา 88</t>
  </si>
  <si>
    <t>ร้านรับทรัพย์</t>
  </si>
  <si>
    <t>8K</t>
  </si>
  <si>
    <t xml:space="preserve">เอ็น พี เอ๊กซ์เพลส
</t>
  </si>
  <si>
    <t>ร้้านบลูเบอรี่ เบเกอรี่ แอนด์ คอฟฟี่</t>
  </si>
  <si>
    <t>ร้านชุดนอน Ouchfit</t>
  </si>
  <si>
    <t>ร้านเจริญภัณฑ์</t>
  </si>
  <si>
    <t>ร้าน Farmer FRESH</t>
  </si>
  <si>
    <t>hemline</t>
  </si>
  <si>
    <t>อาร์พีเอ็ม สาย 2</t>
  </si>
  <si>
    <t>ViVi Cuties Bangkhae</t>
  </si>
  <si>
    <t>เฮียโสโพสต์ช๊อป</t>
  </si>
  <si>
    <t>พัชรพรรณดิจิตอล</t>
  </si>
  <si>
    <t>ปลาวาฬมินิมาร์ท</t>
  </si>
  <si>
    <t xml:space="preserve">Sister Cafe </t>
  </si>
  <si>
    <t>Green Station</t>
  </si>
  <si>
    <t>ลภัสรดาสอนขับรถ</t>
  </si>
  <si>
    <t>เย็นตาโฟป้าเสนา</t>
  </si>
  <si>
    <t>เอก เดลิเวอรี่</t>
  </si>
  <si>
    <t>ไอด้า</t>
  </si>
  <si>
    <t>PP&amp;S</t>
  </si>
  <si>
    <t>Harmonic</t>
  </si>
  <si>
    <t>ศักติ มันตรา</t>
  </si>
  <si>
    <t>แดงมินิมาร์ท</t>
  </si>
  <si>
    <t xml:space="preserve">ช่อลดา คอฟฟี่ </t>
  </si>
  <si>
    <t xml:space="preserve">ไอซ์ซ๊อปพลัส </t>
  </si>
  <si>
    <t>เคี๊ยกเซ็ง</t>
  </si>
  <si>
    <t xml:space="preserve">ซีรีน แมนชั่น  </t>
  </si>
  <si>
    <t>กรุงนนท์เภสัช</t>
  </si>
  <si>
    <t>Hide Out Cafe</t>
  </si>
  <si>
    <t>สุริยนต์อินเตอร์</t>
  </si>
  <si>
    <t>ศักดิ์สิริ</t>
  </si>
  <si>
    <t>Doo Dee Box</t>
  </si>
  <si>
    <t>เอเด็น คาเฟ่</t>
  </si>
  <si>
    <t>ชาพะยอม@เคหะร่มเกล้า 78</t>
  </si>
  <si>
    <t>Coffee Today</t>
  </si>
  <si>
    <t>บ้านหมอนยางพารา</t>
  </si>
  <si>
    <t>แพร&amp;แพรว</t>
  </si>
  <si>
    <t>พร</t>
  </si>
  <si>
    <t>BM QUICK</t>
  </si>
  <si>
    <t>ิBeneherbal</t>
  </si>
  <si>
    <t>พัฒนาการฟิล์ม</t>
  </si>
  <si>
    <t>น้องแนนโฟโต้</t>
  </si>
  <si>
    <t>Puff&amp;Pie สาขาบางแค</t>
  </si>
  <si>
    <t>บีบี มอเตอร์ไซด์เวิล</t>
  </si>
  <si>
    <t>Sem Indy cafe</t>
  </si>
  <si>
    <t>ภัสสร</t>
  </si>
  <si>
    <t>ขนมผิงกรุมมิ่ง</t>
  </si>
  <si>
    <t>หมอรักษาสัตว์</t>
  </si>
  <si>
    <t>Weera Golf cart</t>
  </si>
  <si>
    <t>กระปุกน้ำชา</t>
  </si>
  <si>
    <t>ศักดิ์โมบาย</t>
  </si>
  <si>
    <t>ชัยเจริญ</t>
  </si>
  <si>
    <t xml:space="preserve"> Laundry Me</t>
  </si>
  <si>
    <t>ผ่านฟ้าบุ๊คเซ็นเตอร์</t>
  </si>
  <si>
    <t>เดอะ รีเจียนท์</t>
  </si>
  <si>
    <t>บ้านโบราณ</t>
  </si>
  <si>
    <t>Lucky</t>
  </si>
  <si>
    <t>พรเทพ</t>
  </si>
  <si>
    <t>Rock Whey</t>
  </si>
  <si>
    <t>เอ.พี. พัฒนา</t>
  </si>
  <si>
    <t>Puff&amp;Pie สาขาประชาชื่น</t>
  </si>
  <si>
    <t>Ban Eng</t>
  </si>
  <si>
    <t>ตึกเขียว</t>
  </si>
  <si>
    <t>7 Days Baby Shop</t>
  </si>
  <si>
    <t>GPM</t>
  </si>
  <si>
    <t xml:space="preserve">ศรีจุมพล </t>
  </si>
  <si>
    <t>Gold Bar Bangkok</t>
  </si>
  <si>
    <t>Win Shop</t>
  </si>
  <si>
    <t>ปิยะบุตรอาหารสัตว์</t>
  </si>
  <si>
    <t xml:space="preserve">Chincha สะพานสูง </t>
  </si>
  <si>
    <t>Hiro's Bikes</t>
  </si>
  <si>
    <t>ร้านแฟน</t>
  </si>
  <si>
    <t>กันตพงศ์</t>
  </si>
  <si>
    <t>อร่อยสัตว์ เพ็ทช้อป</t>
  </si>
  <si>
    <t>บจก.พูนทรัพย์ซัพพลาย</t>
  </si>
  <si>
    <t>Unicorn Cosmetic</t>
  </si>
  <si>
    <t xml:space="preserve"> Home &amp; House</t>
  </si>
  <si>
    <t>Pao&amp;Pang Cafe</t>
  </si>
  <si>
    <t>ชบาไพร</t>
  </si>
  <si>
    <t>Club 11 car care</t>
  </si>
  <si>
    <t>คิตตี้ ซาลอน</t>
  </si>
  <si>
    <t xml:space="preserve">สันทัดไม้งาม </t>
  </si>
  <si>
    <t>สุร-เมย์ ก็อปปี้เซอร์วิส</t>
  </si>
  <si>
    <t>ชลลดาเภสัช</t>
  </si>
  <si>
    <t>ช่างไผ่มือถือ</t>
  </si>
  <si>
    <t>ไอซ์ &amp; โอ๊ต</t>
  </si>
  <si>
    <t>ร้านชัญญา</t>
  </si>
  <si>
    <t>ร้านยาไอ-เมด</t>
  </si>
  <si>
    <t>Me2</t>
  </si>
  <si>
    <t>ไวเวอร์ เซอร์วิส</t>
  </si>
  <si>
    <t>P Box</t>
  </si>
  <si>
    <t>มิตรภาพกาแฟสด</t>
  </si>
  <si>
    <t xml:space="preserve">อีหล้า ณะ เจียงใหม่ </t>
  </si>
  <si>
    <t>ร้าน 20</t>
  </si>
  <si>
    <t>คอมโอ</t>
  </si>
  <si>
    <t xml:space="preserve">อมรพรรณ </t>
  </si>
  <si>
    <t>ณัฎฐ์</t>
  </si>
  <si>
    <t>PJR Electric</t>
  </si>
  <si>
    <t xml:space="preserve">พี่สาวแฟลต 8 </t>
  </si>
  <si>
    <t>Ideadee</t>
  </si>
  <si>
    <t>เอ็ม ช๊อพ</t>
  </si>
  <si>
    <t>ของขวัญ  Cafe'</t>
  </si>
  <si>
    <t>เพ็ท อิ่ม สุข</t>
  </si>
  <si>
    <t>สิริชัย พลาสแพค</t>
  </si>
  <si>
    <t>BUZZ 24 Hrs.</t>
  </si>
  <si>
    <t>BAXTER  BRENTON</t>
  </si>
  <si>
    <t>ใบปอคาเฟ่</t>
  </si>
  <si>
    <t>เพชรสยาม</t>
  </si>
  <si>
    <t>ร้านปุกตังค์เพทช็อป</t>
  </si>
  <si>
    <t>SB Aluminum</t>
  </si>
  <si>
    <t>ร้านเจ๊ไก่</t>
  </si>
  <si>
    <t>VR Safety</t>
  </si>
  <si>
    <t>เจ็ดแปดเก้า ช้อป</t>
  </si>
  <si>
    <t>ร้าน MoM</t>
  </si>
  <si>
    <t>T K Toys</t>
  </si>
  <si>
    <t>Peony cake &amp; food</t>
  </si>
  <si>
    <t>AB Shop 1</t>
  </si>
  <si>
    <t>AB Shop 2</t>
  </si>
  <si>
    <t>AB Shop 3</t>
  </si>
  <si>
    <t>AB Shop 4</t>
  </si>
  <si>
    <t>ร้านเพลินโพสต์</t>
  </si>
  <si>
    <t>พีเจ สวีทฮับ (หาแฟ้มไม่เจอ)</t>
  </si>
  <si>
    <t>Lisa Carcare &amp; Coffee Contarner</t>
  </si>
  <si>
    <t>Lady Destiny เลดี้เดรสทินี่</t>
  </si>
  <si>
    <t>N D phone บ่อยาง</t>
  </si>
  <si>
    <t>บูรพาSport</t>
  </si>
  <si>
    <t>ศูนย์รวมประกัยภัย</t>
  </si>
  <si>
    <t>MG COPY</t>
  </si>
  <si>
    <t>BLING CAR WASH SERVICE</t>
  </si>
  <si>
    <t>สินทอง</t>
  </si>
  <si>
    <t>บางแสนบิวตี้มาร์ท</t>
  </si>
  <si>
    <t>Little Piggy</t>
  </si>
  <si>
    <t>บริษัทพันล้านเบเกอร์มาร์ท</t>
  </si>
  <si>
    <t>ร้านชาพะยอม</t>
  </si>
  <si>
    <t>ร้านเสื้อผ้าปิ๋ม</t>
  </si>
  <si>
    <t>ไทการค้า</t>
  </si>
  <si>
    <t>MAKEUP SHOP</t>
  </si>
  <si>
    <t>ร้านมาร์ค</t>
  </si>
  <si>
    <t>ร้านยาฟาร์มสุข ฟาร์มาซี</t>
  </si>
  <si>
    <t>ร้านศูนย์การเรียน</t>
  </si>
  <si>
    <t>ร้านเค้กนมใหญ่ 2</t>
  </si>
  <si>
    <t>ร้านเค้กนมใหญ่ 3</t>
  </si>
  <si>
    <t>คลังยา วนาสิทธื</t>
  </si>
  <si>
    <t>ร้านเค้กนมใหญ่ 4</t>
  </si>
  <si>
    <t>ร้านเค้กนมใหญ่ 5</t>
  </si>
  <si>
    <t>iTumService</t>
  </si>
  <si>
    <t>CS fashion Shop</t>
  </si>
  <si>
    <t>Miss 20</t>
  </si>
  <si>
    <t>Fishing Center บางเลน</t>
  </si>
  <si>
    <t>แบงค์โมบาย(2)</t>
  </si>
  <si>
    <t>Way Coffee</t>
  </si>
  <si>
    <t>ทริปเปิลดี เซอร์วิส</t>
  </si>
  <si>
    <t>นับล้านโฟน</t>
  </si>
  <si>
    <t>Rung Coffee</t>
  </si>
  <si>
    <t>My Littlehome</t>
  </si>
  <si>
    <t>ชาพยอม เจ็ดเสมียน</t>
  </si>
  <si>
    <t>เทพฟาร์มาซี</t>
  </si>
  <si>
    <t>มงคลสิน เทรดดิ้ง</t>
  </si>
  <si>
    <t>tan @ net &amp; service</t>
  </si>
  <si>
    <t>บิวตี้ คาเฟ่</t>
  </si>
  <si>
    <t>ฮัลโหล 3</t>
  </si>
  <si>
    <t>By SIRI shop</t>
  </si>
  <si>
    <t>A&amp;N Box</t>
  </si>
  <si>
    <t>อร่อย</t>
  </si>
  <si>
    <t>ทับเที่ยงชูส์ (แม่กลอง)</t>
  </si>
  <si>
    <t>วีนัส</t>
  </si>
  <si>
    <t xml:space="preserve">อาย อาย ช็อป </t>
  </si>
  <si>
    <t>มั่งมีสไตล์</t>
  </si>
  <si>
    <t>มาลิสา</t>
  </si>
  <si>
    <t>20 Coffee</t>
  </si>
  <si>
    <t>SUNPHOTO</t>
  </si>
  <si>
    <t>S.S.Service and Supply Ltd. Partnership</t>
  </si>
  <si>
    <t>เอสเธอเมด</t>
  </si>
  <si>
    <t>บุ๊คส์จูเนียร์</t>
  </si>
  <si>
    <t>ร้านแสตมป์ แอนด์ ปริ้นท์</t>
  </si>
  <si>
    <t>826 Cafe</t>
  </si>
  <si>
    <t>The Ultimate</t>
  </si>
  <si>
    <t>ร้านกาแฟ เตาถ่าน</t>
  </si>
  <si>
    <t>ร้านปุญญ์</t>
  </si>
  <si>
    <t xml:space="preserve">ไร่ขิงอุปกรณ์การแพทย์ </t>
  </si>
  <si>
    <t>ลุงสิงห์</t>
  </si>
  <si>
    <t>เคพีเอส คาเฟ่</t>
  </si>
  <si>
    <t>Unicorn</t>
  </si>
  <si>
    <t>สมิตา ร้านมือถือ PT Mobile(1)</t>
  </si>
  <si>
    <t>83 Mobile</t>
  </si>
  <si>
    <t>นครโฟน</t>
  </si>
  <si>
    <t>Little Pink Cafe</t>
  </si>
  <si>
    <t>CS CAR Wash</t>
  </si>
  <si>
    <t>แบงค์โมบาย(1)</t>
  </si>
  <si>
    <t xml:space="preserve">เอซี โมบาย สาขา 1 </t>
  </si>
  <si>
    <t>MJ กราฟฟิค</t>
  </si>
  <si>
    <t>CICLISMO</t>
  </si>
  <si>
    <t>Mr. T Coffee</t>
  </si>
  <si>
    <t>Pink Cafe</t>
  </si>
  <si>
    <t>บีเคจี เพอร์เพค คลีน</t>
  </si>
  <si>
    <t>K.P.Mobile</t>
  </si>
  <si>
    <t>IT Xerox Shop</t>
  </si>
  <si>
    <t>One Shop</t>
  </si>
  <si>
    <t>PPCUTOUT&amp;DESIGN</t>
  </si>
  <si>
    <t>Roy Pang</t>
  </si>
  <si>
    <t>LESS GANG(เลสแก๊ง)</t>
  </si>
  <si>
    <t>Tigger&amp;Me Petshop</t>
  </si>
  <si>
    <t>บิวตี้ฟาร์มาซี</t>
  </si>
  <si>
    <t>บริษัท เอ็นเทค อีเลตทรอนิคส์ จำกัด</t>
  </si>
  <si>
    <t xml:space="preserve">ร้านหนูมาลี </t>
  </si>
  <si>
    <t>ร้านจักรยาน เวิลด์ไบค์ ศรีราชา</t>
  </si>
  <si>
    <t>ติ๊กซีร็อกซ์</t>
  </si>
  <si>
    <t>MaLongDoo</t>
  </si>
  <si>
    <t>2nd Floor</t>
  </si>
  <si>
    <t>AST Express</t>
  </si>
  <si>
    <t>ขายยาสหพัฒน์ เภสัช</t>
  </si>
  <si>
    <t>CHACHEEZE TEA BAR PATTAYA</t>
  </si>
  <si>
    <t>LT Gluss House</t>
  </si>
  <si>
    <t>นกบิวตี้</t>
  </si>
  <si>
    <t>ร้านพันเสด็จในแก๊ส</t>
  </si>
  <si>
    <t>เครดิต ธุรกิจ เงินด่วน</t>
  </si>
  <si>
    <t>ร้านทิพย์คาร์แคร์</t>
  </si>
  <si>
    <t>ยูนิซิตี้ นครปฐม</t>
  </si>
  <si>
    <t>คิดดี้โฮม</t>
  </si>
  <si>
    <t>กาแฟสีส้ม</t>
  </si>
  <si>
    <t>บ้าน 169 ดีไซน์</t>
  </si>
  <si>
    <t>นำเจริญ ค้าวัสดุ</t>
  </si>
  <si>
    <t>เจริญศิลป์</t>
  </si>
  <si>
    <t>ประเสริฐชัย</t>
  </si>
  <si>
    <t>โสภณ ดิจิตอล</t>
  </si>
  <si>
    <t>รพีพรรณ</t>
  </si>
  <si>
    <t>สมายแลนด์2</t>
  </si>
  <si>
    <t>ออมทรัพย์</t>
  </si>
  <si>
    <t>ชีต้า ไฮ-สปีด</t>
  </si>
  <si>
    <t>อุ่นใจโฟน</t>
  </si>
  <si>
    <t>คึกฤทธิ์</t>
  </si>
  <si>
    <t>กาหลงอาหารสัตย์</t>
  </si>
  <si>
    <t>Captain BAR ชาไรว่ะ</t>
  </si>
  <si>
    <t>Tk Phone (สุรศักดิ์)</t>
  </si>
  <si>
    <t>บริษัท แอดวานซ์ โปรแคร์</t>
  </si>
  <si>
    <t>ต้นหอม อโรมาติก</t>
  </si>
  <si>
    <t>โกลเด้นสตาร์ แมชีนเนอรี่</t>
  </si>
  <si>
    <t>ศูนย์ถ่ายเอกสาร กิจศิริ</t>
  </si>
  <si>
    <t>ผมสวย สมุนไพร</t>
  </si>
  <si>
    <t>พลาไอที</t>
  </si>
  <si>
    <t>ร้านตุ๊ก</t>
  </si>
  <si>
    <t>บลูบีชกรุ๊ป</t>
  </si>
  <si>
    <t>เพนกวินช้อป</t>
  </si>
  <si>
    <t>ร้านอมรภัณฑ์ไม้เก่า</t>
  </si>
  <si>
    <t>สำนักงานกฎหมายศานติภาพทนายความ</t>
  </si>
  <si>
    <t>สุขพงษ์ไทยเภสัช2</t>
  </si>
  <si>
    <t>บางพระซัพพลาย</t>
  </si>
  <si>
    <t>ศิริอะไหล่</t>
  </si>
  <si>
    <t>คาเฟ่ชิโน่</t>
  </si>
  <si>
    <t>สำนักงานตัวแทน สาคร ศิริแสง</t>
  </si>
  <si>
    <t>Pluss Insure</t>
  </si>
  <si>
    <t>Insure CAFE</t>
  </si>
  <si>
    <t>คิงส์</t>
  </si>
  <si>
    <t>JB Shop</t>
  </si>
  <si>
    <t>พันดาว บาร์เบอร์</t>
  </si>
  <si>
    <t>ร้านบูรพา แบทเทอไลท์</t>
  </si>
  <si>
    <t>อุษณีย์ฮาร์ดแวร์</t>
  </si>
  <si>
    <t>Ban Coffee</t>
  </si>
  <si>
    <t>เอฟ.เอฟ.เซลล์แอนเซอร์วิส</t>
  </si>
  <si>
    <t>เอ เอสเทรดดิ้ง</t>
  </si>
  <si>
    <t>ชญาน์นันท์ ดิจิตอลอิมเมจิ้น</t>
  </si>
  <si>
    <t>ซิตี้ เฟอร์นิเจอร์ มอลล์</t>
  </si>
  <si>
    <t>พรบ. บ้านสวน ซ.9</t>
  </si>
  <si>
    <t>Boom salon</t>
  </si>
  <si>
    <t>บุญมีคอนกรีต</t>
  </si>
  <si>
    <t>บุุญเสริมพาณิชย์</t>
  </si>
  <si>
    <t>PSP (25%) - Jan 2018</t>
  </si>
  <si>
    <t>Total RTSP Dec'18 (25%)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</si>
</sst>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_(* #,##0_);_(* \(#,##0\);_(* &quot;-&quot;??_);_(@_)"/>
    <numFmt numFmtId="165" formatCode="0;[Red]0"/>
  </numFmts>
  <fonts count="2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b/>
      <sz val="1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color theme="1"/>
      <name val="Calibri"/>
      <family val="2"/>
      <charset val="222"/>
      <scheme val="minor"/>
    </font>
    <font>
      <sz val="10"/>
      <color theme="1"/>
      <name val="Calibri Light"/>
      <family val="2"/>
      <scheme val="major"/>
    </font>
    <font>
      <b/>
      <sz val="10"/>
      <color theme="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sz val="10"/>
      <color theme="1"/>
      <name val="Arial"/>
      <family val="2"/>
    </font>
    <font>
      <sz val="10"/>
      <color rgb="FFFF0000"/>
      <name val="Arial"/>
      <family val="2"/>
    </font>
    <font>
      <sz val="10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charset val="222"/>
      <scheme val="minor"/>
    </font>
    <font>
      <u/>
      <sz val="11"/>
      <color theme="1"/>
      <name val="Calibri"/>
      <family val="2"/>
      <charset val="222"/>
      <scheme val="minor"/>
    </font>
    <font>
      <sz val="9"/>
      <color theme="1"/>
      <name val="Calibri"/>
      <family val="2"/>
    </font>
    <font>
      <sz val="10"/>
      <color theme="1"/>
      <name val="Calibri"/>
      <family val="2"/>
    </font>
    <font>
      <sz val="11"/>
      <color rgb="FF333333"/>
      <name val="Tahoma"/>
      <family val="2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E2EFD9"/>
        <bgColor rgb="FFE2EFD9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0" fontId="8" fillId="0" borderId="0"/>
    <xf numFmtId="0" fontId="1" fillId="0" borderId="0"/>
    <xf numFmtId="0" fontId="20" fillId="0" borderId="0" applyNumberFormat="0" applyFill="0" applyBorder="0" applyAlignment="0" applyProtection="0"/>
  </cellStyleXfs>
  <cellXfs count="511">
    <xf numFmtId="0" fontId="0" fillId="0" borderId="0" xfId="0"/>
    <xf numFmtId="0" fontId="4" fillId="2" borderId="1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left" vertical="center"/>
    </xf>
    <xf numFmtId="0" fontId="4" fillId="0" borderId="1" xfId="0" applyFont="1" applyFill="1" applyBorder="1" applyAlignment="1">
      <alignment horizontal="center" vertical="center"/>
    </xf>
    <xf numFmtId="0" fontId="4" fillId="2" borderId="1" xfId="0" applyNumberFormat="1" applyFont="1" applyFill="1" applyBorder="1" applyAlignment="1">
      <alignment horizontal="left" vertical="center"/>
    </xf>
    <xf numFmtId="0" fontId="4" fillId="2" borderId="1" xfId="0" applyFont="1" applyFill="1" applyBorder="1" applyAlignment="1">
      <alignment horizontal="center" vertical="center" wrapText="1"/>
    </xf>
    <xf numFmtId="0" fontId="6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164" fontId="4" fillId="2" borderId="1" xfId="1" applyNumberFormat="1" applyFont="1" applyFill="1" applyBorder="1" applyAlignment="1">
      <alignment horizontal="left" vertical="center"/>
    </xf>
    <xf numFmtId="164" fontId="7" fillId="2" borderId="1" xfId="1" applyNumberFormat="1" applyFont="1" applyFill="1" applyBorder="1" applyAlignment="1">
      <alignment horizontal="left" vertical="center"/>
    </xf>
    <xf numFmtId="0" fontId="3" fillId="4" borderId="2" xfId="0" applyFont="1" applyFill="1" applyBorder="1" applyAlignment="1">
      <alignment horizontal="center" vertical="center"/>
    </xf>
    <xf numFmtId="49" fontId="3" fillId="4" borderId="1" xfId="0" applyNumberFormat="1" applyFont="1" applyFill="1" applyBorder="1" applyAlignment="1">
      <alignment horizontal="center" vertical="center"/>
    </xf>
    <xf numFmtId="0" fontId="9" fillId="5" borderId="1" xfId="2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 vertical="center"/>
    </xf>
    <xf numFmtId="0" fontId="3" fillId="6" borderId="2" xfId="0" applyFont="1" applyFill="1" applyBorder="1" applyAlignment="1">
      <alignment horizontal="center" vertical="center"/>
    </xf>
    <xf numFmtId="49" fontId="3" fillId="6" borderId="1" xfId="0" applyNumberFormat="1" applyFont="1" applyFill="1" applyBorder="1" applyAlignment="1">
      <alignment horizontal="center" vertical="center"/>
    </xf>
    <xf numFmtId="0" fontId="4" fillId="0" borderId="0" xfId="0" applyFont="1"/>
    <xf numFmtId="0" fontId="4" fillId="0" borderId="1" xfId="0" applyFont="1" applyBorder="1"/>
    <xf numFmtId="0" fontId="4" fillId="2" borderId="1" xfId="0" applyFont="1" applyFill="1" applyBorder="1"/>
    <xf numFmtId="0" fontId="4" fillId="2" borderId="1" xfId="0" applyNumberFormat="1" applyFont="1" applyFill="1" applyBorder="1" applyAlignment="1">
      <alignment horizontal="left"/>
    </xf>
    <xf numFmtId="0" fontId="4" fillId="2" borderId="1" xfId="1" applyNumberFormat="1" applyFont="1" applyFill="1" applyBorder="1" applyAlignment="1">
      <alignment horizontal="left"/>
    </xf>
    <xf numFmtId="0" fontId="9" fillId="7" borderId="1" xfId="2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49" fontId="4" fillId="0" borderId="1" xfId="0" applyNumberFormat="1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4" fontId="4" fillId="0" borderId="1" xfId="1" applyNumberFormat="1" applyFont="1" applyFill="1" applyBorder="1"/>
    <xf numFmtId="164" fontId="4" fillId="0" borderId="1" xfId="1" applyNumberFormat="1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right"/>
    </xf>
    <xf numFmtId="0" fontId="4" fillId="0" borderId="1" xfId="0" applyNumberFormat="1" applyFont="1" applyFill="1" applyBorder="1" applyAlignment="1">
      <alignment horizontal="left"/>
    </xf>
    <xf numFmtId="164" fontId="3" fillId="8" borderId="1" xfId="1" applyNumberFormat="1" applyFont="1" applyFill="1" applyBorder="1"/>
    <xf numFmtId="0" fontId="3" fillId="10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164" fontId="3" fillId="3" borderId="1" xfId="1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vertical="center"/>
    </xf>
    <xf numFmtId="164" fontId="11" fillId="2" borderId="1" xfId="1" applyNumberFormat="1" applyFont="1" applyFill="1" applyBorder="1" applyAlignment="1">
      <alignment horizontal="center" vertical="center"/>
    </xf>
    <xf numFmtId="164" fontId="7" fillId="2" borderId="1" xfId="1" applyNumberFormat="1" applyFont="1" applyFill="1" applyBorder="1" applyAlignment="1">
      <alignment horizontal="right" vertical="center"/>
    </xf>
    <xf numFmtId="0" fontId="12" fillId="0" borderId="1" xfId="2" applyFont="1" applyBorder="1" applyAlignment="1">
      <alignment horizontal="center"/>
    </xf>
    <xf numFmtId="164" fontId="7" fillId="0" borderId="1" xfId="1" applyNumberFormat="1" applyFont="1" applyBorder="1"/>
    <xf numFmtId="164" fontId="7" fillId="0" borderId="1" xfId="1" applyNumberFormat="1" applyFont="1" applyFill="1" applyBorder="1" applyAlignment="1">
      <alignment horizontal="center"/>
    </xf>
    <xf numFmtId="164" fontId="7" fillId="0" borderId="1" xfId="1" applyNumberFormat="1" applyFont="1" applyBorder="1" applyAlignment="1">
      <alignment horizontal="center"/>
    </xf>
    <xf numFmtId="164" fontId="7" fillId="2" borderId="1" xfId="1" applyNumberFormat="1" applyFont="1" applyFill="1" applyBorder="1"/>
    <xf numFmtId="0" fontId="4" fillId="2" borderId="0" xfId="0" applyFont="1" applyFill="1" applyAlignment="1">
      <alignment horizontal="center" vertical="center"/>
    </xf>
    <xf numFmtId="43" fontId="4" fillId="2" borderId="0" xfId="1" applyFont="1" applyFill="1" applyAlignment="1">
      <alignment horizontal="center" vertical="center"/>
    </xf>
    <xf numFmtId="43" fontId="3" fillId="10" borderId="1" xfId="1" applyFont="1" applyFill="1" applyBorder="1" applyAlignment="1">
      <alignment horizontal="center" vertical="center"/>
    </xf>
    <xf numFmtId="43" fontId="3" fillId="6" borderId="1" xfId="0" applyNumberFormat="1" applyFont="1" applyFill="1" applyBorder="1" applyAlignment="1">
      <alignment horizontal="center" vertical="center"/>
    </xf>
    <xf numFmtId="164" fontId="4" fillId="2" borderId="0" xfId="0" applyNumberFormat="1" applyFont="1" applyFill="1" applyAlignment="1">
      <alignment horizontal="center" vertical="center"/>
    </xf>
    <xf numFmtId="164" fontId="3" fillId="10" borderId="1" xfId="0" applyNumberFormat="1" applyFont="1" applyFill="1" applyBorder="1" applyAlignment="1">
      <alignment horizontal="center" vertical="center"/>
    </xf>
    <xf numFmtId="0" fontId="5" fillId="2" borderId="0" xfId="0" applyFont="1" applyFill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164" fontId="4" fillId="0" borderId="0" xfId="0" applyNumberFormat="1" applyFont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164" fontId="4" fillId="0" borderId="1" xfId="1" applyNumberFormat="1" applyFont="1" applyBorder="1"/>
    <xf numFmtId="43" fontId="4" fillId="0" borderId="1" xfId="1" applyNumberFormat="1" applyFont="1" applyFill="1" applyBorder="1" applyAlignment="1">
      <alignment horizontal="center"/>
    </xf>
    <xf numFmtId="9" fontId="3" fillId="3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164" fontId="4" fillId="2" borderId="1" xfId="1" applyNumberFormat="1" applyFont="1" applyFill="1" applyBorder="1" applyAlignment="1">
      <alignment horizontal="center" vertical="center"/>
    </xf>
    <xf numFmtId="43" fontId="4" fillId="2" borderId="1" xfId="1" applyNumberFormat="1" applyFont="1" applyFill="1" applyBorder="1" applyAlignment="1">
      <alignment horizontal="center" vertical="center"/>
    </xf>
    <xf numFmtId="43" fontId="4" fillId="0" borderId="1" xfId="1" applyNumberFormat="1" applyFont="1" applyBorder="1" applyAlignment="1">
      <alignment vertical="center"/>
    </xf>
    <xf numFmtId="43" fontId="4" fillId="2" borderId="3" xfId="1" applyNumberFormat="1" applyFont="1" applyFill="1" applyBorder="1" applyAlignment="1">
      <alignment horizontal="center" vertical="center" wrapText="1"/>
    </xf>
    <xf numFmtId="43" fontId="3" fillId="2" borderId="1" xfId="0" applyNumberFormat="1" applyFont="1" applyFill="1" applyBorder="1" applyAlignment="1">
      <alignment horizontal="center" vertical="center"/>
    </xf>
    <xf numFmtId="43" fontId="4" fillId="2" borderId="1" xfId="0" applyNumberFormat="1" applyFont="1" applyFill="1" applyBorder="1" applyAlignment="1">
      <alignment horizontal="center" vertical="center"/>
    </xf>
    <xf numFmtId="43" fontId="3" fillId="4" borderId="1" xfId="1" applyNumberFormat="1" applyFont="1" applyFill="1" applyBorder="1" applyAlignment="1">
      <alignment horizontal="right" vertical="center"/>
    </xf>
    <xf numFmtId="0" fontId="3" fillId="11" borderId="1" xfId="0" applyFont="1" applyFill="1" applyBorder="1" applyAlignment="1">
      <alignment horizontal="center" vertical="center"/>
    </xf>
    <xf numFmtId="43" fontId="4" fillId="11" borderId="1" xfId="1" applyNumberFormat="1" applyFont="1" applyFill="1" applyBorder="1" applyAlignment="1">
      <alignment horizontal="center" vertical="center"/>
    </xf>
    <xf numFmtId="43" fontId="3" fillId="11" borderId="1" xfId="0" applyNumberFormat="1" applyFont="1" applyFill="1" applyBorder="1" applyAlignment="1">
      <alignment horizontal="center" vertical="center"/>
    </xf>
    <xf numFmtId="43" fontId="4" fillId="11" borderId="1" xfId="1" applyNumberFormat="1" applyFont="1" applyFill="1" applyBorder="1" applyAlignment="1">
      <alignment vertical="center"/>
    </xf>
    <xf numFmtId="43" fontId="4" fillId="11" borderId="3" xfId="1" applyNumberFormat="1" applyFont="1" applyFill="1" applyBorder="1" applyAlignment="1">
      <alignment horizontal="center" vertical="center" wrapText="1"/>
    </xf>
    <xf numFmtId="0" fontId="4" fillId="11" borderId="1" xfId="0" applyFont="1" applyFill="1" applyBorder="1" applyAlignment="1">
      <alignment horizontal="center" vertical="center"/>
    </xf>
    <xf numFmtId="164" fontId="4" fillId="2" borderId="1" xfId="1" applyNumberFormat="1" applyFont="1" applyFill="1" applyBorder="1"/>
    <xf numFmtId="0" fontId="4" fillId="0" borderId="7" xfId="0" applyFont="1" applyBorder="1" applyAlignment="1">
      <alignment vertical="center"/>
    </xf>
    <xf numFmtId="164" fontId="4" fillId="2" borderId="1" xfId="1" applyNumberFormat="1" applyFont="1" applyFill="1" applyBorder="1" applyAlignment="1">
      <alignment horizontal="right" vertical="center"/>
    </xf>
    <xf numFmtId="43" fontId="4" fillId="2" borderId="1" xfId="0" applyNumberFormat="1" applyFont="1" applyFill="1" applyBorder="1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43" fontId="3" fillId="8" borderId="1" xfId="1" applyNumberFormat="1" applyFont="1" applyFill="1" applyBorder="1"/>
    <xf numFmtId="0" fontId="3" fillId="12" borderId="1" xfId="0" applyFont="1" applyFill="1" applyBorder="1" applyAlignment="1">
      <alignment horizontal="center" vertical="center"/>
    </xf>
    <xf numFmtId="9" fontId="3" fillId="12" borderId="1" xfId="0" applyNumberFormat="1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9" fontId="3" fillId="13" borderId="1" xfId="0" applyNumberFormat="1" applyFont="1" applyFill="1" applyBorder="1" applyAlignment="1">
      <alignment horizontal="center" vertical="center"/>
    </xf>
    <xf numFmtId="164" fontId="3" fillId="13" borderId="1" xfId="1" applyNumberFormat="1" applyFont="1" applyFill="1" applyBorder="1" applyAlignment="1">
      <alignment horizontal="right" vertical="center"/>
    </xf>
    <xf numFmtId="43" fontId="3" fillId="13" borderId="1" xfId="1" applyNumberFormat="1" applyFont="1" applyFill="1" applyBorder="1" applyAlignment="1">
      <alignment horizontal="right" vertical="center"/>
    </xf>
    <xf numFmtId="164" fontId="7" fillId="2" borderId="1" xfId="1" applyNumberFormat="1" applyFont="1" applyFill="1" applyBorder="1" applyAlignment="1">
      <alignment horizontal="center" vertical="center"/>
    </xf>
    <xf numFmtId="0" fontId="9" fillId="4" borderId="1" xfId="2" applyFont="1" applyFill="1" applyBorder="1" applyAlignment="1">
      <alignment horizontal="center" vertical="center"/>
    </xf>
    <xf numFmtId="0" fontId="4" fillId="0" borderId="1" xfId="0" applyFont="1" applyBorder="1" applyAlignment="1">
      <alignment horizontal="left"/>
    </xf>
    <xf numFmtId="0" fontId="4" fillId="9" borderId="1" xfId="0" applyFont="1" applyFill="1" applyBorder="1"/>
    <xf numFmtId="0" fontId="3" fillId="0" borderId="0" xfId="0" applyFont="1" applyAlignment="1">
      <alignment vertical="center"/>
    </xf>
    <xf numFmtId="43" fontId="3" fillId="2" borderId="3" xfId="1" applyNumberFormat="1" applyFont="1" applyFill="1" applyBorder="1" applyAlignment="1">
      <alignment horizontal="center" vertical="center" wrapText="1"/>
    </xf>
    <xf numFmtId="0" fontId="13" fillId="2" borderId="1" xfId="3" applyFont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4" fillId="2" borderId="0" xfId="0" applyFont="1" applyFill="1" applyAlignment="1">
      <alignment vertical="center"/>
    </xf>
    <xf numFmtId="43" fontId="4" fillId="2" borderId="1" xfId="1" applyFont="1" applyFill="1" applyBorder="1"/>
    <xf numFmtId="43" fontId="4" fillId="9" borderId="1" xfId="1" applyFont="1" applyFill="1" applyBorder="1"/>
    <xf numFmtId="0" fontId="3" fillId="2" borderId="1" xfId="0" applyFont="1" applyFill="1" applyBorder="1" applyAlignment="1">
      <alignment horizontal="center" vertical="center"/>
    </xf>
    <xf numFmtId="43" fontId="3" fillId="2" borderId="1" xfId="1" applyNumberFormat="1" applyFont="1" applyFill="1" applyBorder="1" applyAlignment="1">
      <alignment vertical="center"/>
    </xf>
    <xf numFmtId="43" fontId="4" fillId="0" borderId="1" xfId="1" applyFont="1" applyBorder="1"/>
    <xf numFmtId="0" fontId="3" fillId="2" borderId="0" xfId="0" applyFont="1" applyFill="1" applyAlignment="1">
      <alignment horizontal="center" vertical="center"/>
    </xf>
    <xf numFmtId="164" fontId="3" fillId="0" borderId="0" xfId="0" applyNumberFormat="1" applyFont="1" applyAlignment="1">
      <alignment vertical="center"/>
    </xf>
    <xf numFmtId="164" fontId="3" fillId="15" borderId="1" xfId="0" applyNumberFormat="1" applyFont="1" applyFill="1" applyBorder="1" applyAlignment="1">
      <alignment horizontal="center" vertical="center"/>
    </xf>
    <xf numFmtId="43" fontId="3" fillId="15" borderId="1" xfId="1" applyFont="1" applyFill="1" applyBorder="1" applyAlignment="1">
      <alignment horizontal="center" vertical="center"/>
    </xf>
    <xf numFmtId="43" fontId="3" fillId="15" borderId="2" xfId="1" applyFont="1" applyFill="1" applyBorder="1" applyAlignment="1">
      <alignment horizontal="center" vertical="center"/>
    </xf>
    <xf numFmtId="43" fontId="14" fillId="9" borderId="1" xfId="0" applyNumberFormat="1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0" fontId="14" fillId="9" borderId="4" xfId="0" applyFont="1" applyFill="1" applyBorder="1" applyAlignment="1">
      <alignment horizontal="center" vertical="center"/>
    </xf>
    <xf numFmtId="43" fontId="14" fillId="9" borderId="3" xfId="0" applyNumberFormat="1" applyFont="1" applyFill="1" applyBorder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14" fillId="9" borderId="4" xfId="0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49" fontId="4" fillId="2" borderId="1" xfId="0" applyNumberFormat="1" applyFont="1" applyFill="1" applyBorder="1" applyAlignment="1">
      <alignment horizontal="left"/>
    </xf>
    <xf numFmtId="43" fontId="4" fillId="0" borderId="1" xfId="1" applyFont="1" applyFill="1" applyBorder="1" applyAlignment="1">
      <alignment horizontal="center"/>
    </xf>
    <xf numFmtId="43" fontId="4" fillId="2" borderId="1" xfId="1" applyFont="1" applyFill="1" applyBorder="1" applyAlignment="1">
      <alignment horizontal="center"/>
    </xf>
    <xf numFmtId="0" fontId="9" fillId="16" borderId="1" xfId="2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9" fontId="3" fillId="16" borderId="1" xfId="0" applyNumberFormat="1" applyFont="1" applyFill="1" applyBorder="1" applyAlignment="1">
      <alignment horizontal="center" vertical="center"/>
    </xf>
    <xf numFmtId="164" fontId="3" fillId="16" borderId="1" xfId="0" applyNumberFormat="1" applyFont="1" applyFill="1" applyBorder="1"/>
    <xf numFmtId="164" fontId="3" fillId="16" borderId="1" xfId="1" applyNumberFormat="1" applyFont="1" applyFill="1" applyBorder="1"/>
    <xf numFmtId="43" fontId="3" fillId="16" borderId="1" xfId="1" applyFont="1" applyFill="1" applyBorder="1"/>
    <xf numFmtId="0" fontId="16" fillId="0" borderId="0" xfId="0" applyFont="1" applyAlignment="1">
      <alignment horizontal="center"/>
    </xf>
    <xf numFmtId="0" fontId="16" fillId="0" borderId="0" xfId="0" applyFont="1" applyFill="1" applyAlignment="1">
      <alignment horizontal="center"/>
    </xf>
    <xf numFmtId="0" fontId="17" fillId="2" borderId="0" xfId="0" applyFont="1" applyFill="1" applyAlignment="1">
      <alignment horizontal="center"/>
    </xf>
    <xf numFmtId="0" fontId="16" fillId="2" borderId="0" xfId="0" applyFont="1" applyFill="1" applyAlignment="1">
      <alignment horizontal="center"/>
    </xf>
    <xf numFmtId="0" fontId="16" fillId="0" borderId="0" xfId="0" applyFont="1" applyFill="1" applyBorder="1" applyAlignment="1">
      <alignment horizontal="center"/>
    </xf>
    <xf numFmtId="0" fontId="16" fillId="2" borderId="0" xfId="0" applyFont="1" applyFill="1" applyBorder="1" applyAlignment="1">
      <alignment horizontal="center"/>
    </xf>
    <xf numFmtId="0" fontId="16" fillId="4" borderId="0" xfId="0" applyFont="1" applyFill="1" applyBorder="1" applyAlignment="1">
      <alignment horizontal="center"/>
    </xf>
    <xf numFmtId="0" fontId="17" fillId="2" borderId="0" xfId="0" applyFont="1" applyFill="1" applyBorder="1" applyAlignment="1">
      <alignment horizontal="center"/>
    </xf>
    <xf numFmtId="0" fontId="17" fillId="0" borderId="0" xfId="0" applyFont="1" applyFill="1" applyBorder="1" applyAlignment="1">
      <alignment horizontal="center"/>
    </xf>
    <xf numFmtId="0" fontId="3" fillId="17" borderId="1" xfId="0" applyFont="1" applyFill="1" applyBorder="1" applyAlignment="1">
      <alignment horizontal="center" vertical="center"/>
    </xf>
    <xf numFmtId="43" fontId="4" fillId="17" borderId="1" xfId="1" applyNumberFormat="1" applyFont="1" applyFill="1" applyBorder="1" applyAlignment="1">
      <alignment horizontal="center" vertical="center"/>
    </xf>
    <xf numFmtId="43" fontId="4" fillId="17" borderId="1" xfId="0" applyNumberFormat="1" applyFont="1" applyFill="1" applyBorder="1" applyAlignment="1">
      <alignment horizontal="center" vertical="center"/>
    </xf>
    <xf numFmtId="43" fontId="3" fillId="17" borderId="1" xfId="1" applyNumberFormat="1" applyFont="1" applyFill="1" applyBorder="1" applyAlignment="1">
      <alignment vertical="center"/>
    </xf>
    <xf numFmtId="43" fontId="3" fillId="17" borderId="3" xfId="1" applyNumberFormat="1" applyFont="1" applyFill="1" applyBorder="1" applyAlignment="1">
      <alignment horizontal="center" vertical="center" wrapText="1"/>
    </xf>
    <xf numFmtId="0" fontId="14" fillId="18" borderId="6" xfId="0" applyFont="1" applyFill="1" applyBorder="1" applyAlignment="1">
      <alignment horizontal="center" vertical="center"/>
    </xf>
    <xf numFmtId="43" fontId="14" fillId="18" borderId="1" xfId="0" applyNumberFormat="1" applyFont="1" applyFill="1" applyBorder="1" applyAlignment="1">
      <alignment horizontal="center" vertical="center"/>
    </xf>
    <xf numFmtId="0" fontId="4" fillId="17" borderId="1" xfId="0" applyFont="1" applyFill="1" applyBorder="1" applyAlignment="1">
      <alignment horizontal="center" vertical="center"/>
    </xf>
    <xf numFmtId="43" fontId="3" fillId="13" borderId="1" xfId="1" applyNumberFormat="1" applyFont="1" applyFill="1" applyBorder="1" applyAlignment="1">
      <alignment vertical="center"/>
    </xf>
    <xf numFmtId="43" fontId="3" fillId="14" borderId="3" xfId="1" applyNumberFormat="1" applyFont="1" applyFill="1" applyBorder="1" applyAlignment="1">
      <alignment horizontal="center" vertical="center" wrapText="1"/>
    </xf>
    <xf numFmtId="0" fontId="14" fillId="9" borderId="4" xfId="0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0" fontId="14" fillId="18" borderId="6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43" fontId="3" fillId="8" borderId="1" xfId="1" applyFont="1" applyFill="1" applyBorder="1"/>
    <xf numFmtId="43" fontId="4" fillId="0" borderId="4" xfId="1" applyNumberFormat="1" applyFont="1" applyFill="1" applyBorder="1" applyAlignment="1">
      <alignment horizontal="center"/>
    </xf>
    <xf numFmtId="164" fontId="3" fillId="2" borderId="1" xfId="1" applyNumberFormat="1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 vertical="center" wrapText="1"/>
    </xf>
    <xf numFmtId="43" fontId="4" fillId="2" borderId="1" xfId="1" applyFont="1" applyFill="1" applyBorder="1" applyAlignment="1">
      <alignment horizontal="center" vertical="center"/>
    </xf>
    <xf numFmtId="43" fontId="4" fillId="2" borderId="1" xfId="1" applyFont="1" applyFill="1" applyBorder="1" applyAlignment="1">
      <alignment horizontal="left" vertical="center"/>
    </xf>
    <xf numFmtId="0" fontId="3" fillId="19" borderId="1" xfId="0" applyFont="1" applyFill="1" applyBorder="1" applyAlignment="1">
      <alignment horizontal="center" vertical="center"/>
    </xf>
    <xf numFmtId="9" fontId="3" fillId="19" borderId="1" xfId="0" applyNumberFormat="1" applyFont="1" applyFill="1" applyBorder="1" applyAlignment="1">
      <alignment horizontal="center" vertical="center"/>
    </xf>
    <xf numFmtId="43" fontId="3" fillId="19" borderId="1" xfId="1" applyFont="1" applyFill="1" applyBorder="1"/>
    <xf numFmtId="0" fontId="9" fillId="19" borderId="1" xfId="2" applyFont="1" applyFill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1" xfId="2" applyFont="1" applyBorder="1" applyAlignment="1">
      <alignment horizontal="center" vertical="center"/>
    </xf>
    <xf numFmtId="0" fontId="4" fillId="0" borderId="1" xfId="2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0" fontId="4" fillId="2" borderId="1" xfId="1" applyNumberFormat="1" applyFont="1" applyFill="1" applyBorder="1" applyAlignment="1">
      <alignment horizontal="left" vertical="center"/>
    </xf>
    <xf numFmtId="0" fontId="0" fillId="0" borderId="1" xfId="0" applyBorder="1" applyAlignment="1">
      <alignment vertical="center"/>
    </xf>
    <xf numFmtId="0" fontId="0" fillId="4" borderId="1" xfId="0" applyFill="1" applyBorder="1" applyAlignment="1">
      <alignment vertical="center"/>
    </xf>
    <xf numFmtId="0" fontId="0" fillId="4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4" fillId="2" borderId="1" xfId="0" applyFont="1" applyFill="1" applyBorder="1" applyAlignment="1">
      <alignment horizontal="left" vertical="center"/>
    </xf>
    <xf numFmtId="43" fontId="4" fillId="11" borderId="1" xfId="0" applyNumberFormat="1" applyFont="1" applyFill="1" applyBorder="1" applyAlignment="1">
      <alignment horizontal="center" vertical="center"/>
    </xf>
    <xf numFmtId="43" fontId="3" fillId="11" borderId="1" xfId="1" applyNumberFormat="1" applyFont="1" applyFill="1" applyBorder="1" applyAlignment="1">
      <alignment vertical="center"/>
    </xf>
    <xf numFmtId="43" fontId="3" fillId="11" borderId="3" xfId="1" applyNumberFormat="1" applyFont="1" applyFill="1" applyBorder="1" applyAlignment="1">
      <alignment horizontal="center" vertical="center" wrapText="1"/>
    </xf>
    <xf numFmtId="0" fontId="14" fillId="9" borderId="4" xfId="0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0" fontId="14" fillId="18" borderId="6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43" fontId="4" fillId="2" borderId="4" xfId="1" applyFont="1" applyFill="1" applyBorder="1" applyAlignment="1">
      <alignment horizontal="center"/>
    </xf>
    <xf numFmtId="0" fontId="0" fillId="2" borderId="6" xfId="0" applyNumberFormat="1" applyFont="1" applyFill="1" applyBorder="1" applyAlignment="1">
      <alignment horizontal="left"/>
    </xf>
    <xf numFmtId="0" fontId="0" fillId="2" borderId="1" xfId="0" quotePrefix="1" applyFont="1" applyFill="1" applyBorder="1" applyAlignment="1">
      <alignment horizontal="center"/>
    </xf>
    <xf numFmtId="43" fontId="4" fillId="2" borderId="1" xfId="1" applyFont="1" applyFill="1" applyBorder="1" applyAlignment="1">
      <alignment horizontal="left"/>
    </xf>
    <xf numFmtId="0" fontId="0" fillId="2" borderId="8" xfId="1" applyNumberFormat="1" applyFont="1" applyFill="1" applyBorder="1" applyAlignment="1">
      <alignment horizontal="left"/>
    </xf>
    <xf numFmtId="43" fontId="4" fillId="2" borderId="1" xfId="1" applyFont="1" applyFill="1" applyBorder="1" applyAlignment="1">
      <alignment horizontal="right" vertical="center"/>
    </xf>
    <xf numFmtId="0" fontId="4" fillId="2" borderId="4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9" fontId="3" fillId="8" borderId="1" xfId="0" applyNumberFormat="1" applyFont="1" applyFill="1" applyBorder="1" applyAlignment="1">
      <alignment horizontal="center" vertical="center"/>
    </xf>
    <xf numFmtId="164" fontId="3" fillId="8" borderId="1" xfId="1" applyNumberFormat="1" applyFont="1" applyFill="1" applyBorder="1" applyAlignment="1">
      <alignment horizontal="center" vertical="center"/>
    </xf>
    <xf numFmtId="0" fontId="4" fillId="2" borderId="1" xfId="0" quotePrefix="1" applyFont="1" applyFill="1" applyBorder="1" applyAlignment="1">
      <alignment horizontal="center"/>
    </xf>
    <xf numFmtId="0" fontId="4" fillId="2" borderId="6" xfId="0" applyNumberFormat="1" applyFont="1" applyFill="1" applyBorder="1" applyAlignment="1">
      <alignment horizontal="left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vertical="center"/>
    </xf>
    <xf numFmtId="164" fontId="4" fillId="2" borderId="2" xfId="1" applyNumberFormat="1" applyFont="1" applyFill="1" applyBorder="1"/>
    <xf numFmtId="43" fontId="1" fillId="0" borderId="1" xfId="1" applyFont="1" applyFill="1" applyBorder="1" applyAlignment="1">
      <alignment horizontal="center" vertical="center"/>
    </xf>
    <xf numFmtId="43" fontId="3" fillId="13" borderId="1" xfId="0" applyNumberFormat="1" applyFont="1" applyFill="1" applyBorder="1" applyAlignment="1">
      <alignment vertical="center"/>
    </xf>
    <xf numFmtId="43" fontId="4" fillId="0" borderId="1" xfId="0" applyNumberFormat="1" applyFont="1" applyBorder="1"/>
    <xf numFmtId="164" fontId="4" fillId="0" borderId="1" xfId="1" applyNumberFormat="1" applyFont="1" applyFill="1" applyBorder="1" applyAlignment="1">
      <alignment horizontal="right" vertical="center"/>
    </xf>
    <xf numFmtId="43" fontId="4" fillId="0" borderId="1" xfId="0" applyNumberFormat="1" applyFont="1" applyFill="1" applyBorder="1"/>
    <xf numFmtId="43" fontId="2" fillId="4" borderId="1" xfId="1" applyFont="1" applyFill="1" applyBorder="1" applyAlignment="1">
      <alignment vertical="center"/>
    </xf>
    <xf numFmtId="164" fontId="1" fillId="0" borderId="1" xfId="1" applyNumberFormat="1" applyFont="1" applyFill="1" applyBorder="1" applyAlignment="1">
      <alignment horizontal="center" vertical="center"/>
    </xf>
    <xf numFmtId="164" fontId="0" fillId="0" borderId="1" xfId="0" applyNumberFormat="1" applyBorder="1"/>
    <xf numFmtId="0" fontId="0" fillId="0" borderId="1" xfId="0" applyFont="1" applyFill="1" applyBorder="1" applyAlignment="1">
      <alignment horizontal="left" vertical="center"/>
    </xf>
    <xf numFmtId="43" fontId="3" fillId="16" borderId="1" xfId="1" applyFont="1" applyFill="1" applyBorder="1" applyAlignment="1">
      <alignment vertical="center"/>
    </xf>
    <xf numFmtId="43" fontId="2" fillId="19" borderId="1" xfId="1" applyFont="1" applyFill="1" applyBorder="1" applyAlignment="1">
      <alignment vertical="center"/>
    </xf>
    <xf numFmtId="43" fontId="3" fillId="20" borderId="1" xfId="1" applyNumberFormat="1" applyFont="1" applyFill="1" applyBorder="1" applyAlignment="1">
      <alignment vertical="center"/>
    </xf>
    <xf numFmtId="43" fontId="0" fillId="0" borderId="1" xfId="0" applyNumberFormat="1" applyBorder="1"/>
    <xf numFmtId="0" fontId="3" fillId="12" borderId="1" xfId="0" applyFont="1" applyFill="1" applyBorder="1" applyAlignment="1">
      <alignment horizontal="center" vertical="center"/>
    </xf>
    <xf numFmtId="0" fontId="0" fillId="0" borderId="1" xfId="0" applyBorder="1"/>
    <xf numFmtId="43" fontId="0" fillId="0" borderId="1" xfId="1" applyFont="1" applyBorder="1"/>
    <xf numFmtId="0" fontId="3" fillId="12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21" borderId="1" xfId="0" quotePrefix="1" applyFont="1" applyFill="1" applyBorder="1" applyAlignment="1">
      <alignment horizontal="center"/>
    </xf>
    <xf numFmtId="49" fontId="4" fillId="21" borderId="1" xfId="0" applyNumberFormat="1" applyFont="1" applyFill="1" applyBorder="1" applyAlignment="1">
      <alignment horizontal="left"/>
    </xf>
    <xf numFmtId="0" fontId="4" fillId="21" borderId="1" xfId="0" applyFont="1" applyFill="1" applyBorder="1" applyAlignment="1">
      <alignment horizontal="center"/>
    </xf>
    <xf numFmtId="164" fontId="4" fillId="21" borderId="1" xfId="1" applyNumberFormat="1" applyFont="1" applyFill="1" applyBorder="1" applyAlignment="1">
      <alignment horizontal="left"/>
    </xf>
    <xf numFmtId="43" fontId="4" fillId="21" borderId="1" xfId="1" applyNumberFormat="1" applyFont="1" applyFill="1" applyBorder="1" applyAlignment="1">
      <alignment horizontal="center"/>
    </xf>
    <xf numFmtId="164" fontId="4" fillId="21" borderId="1" xfId="1" applyNumberFormat="1" applyFont="1" applyFill="1" applyBorder="1"/>
    <xf numFmtId="43" fontId="4" fillId="21" borderId="1" xfId="1" applyFont="1" applyFill="1" applyBorder="1"/>
    <xf numFmtId="43" fontId="4" fillId="21" borderId="4" xfId="1" applyFont="1" applyFill="1" applyBorder="1"/>
    <xf numFmtId="43" fontId="4" fillId="21" borderId="1" xfId="1" applyFont="1" applyFill="1" applyBorder="1" applyAlignment="1">
      <alignment horizontal="center"/>
    </xf>
    <xf numFmtId="164" fontId="4" fillId="22" borderId="1" xfId="1" applyNumberFormat="1" applyFont="1" applyFill="1" applyBorder="1" applyAlignment="1">
      <alignment horizontal="right" vertical="center"/>
    </xf>
    <xf numFmtId="0" fontId="18" fillId="0" borderId="0" xfId="0" applyFont="1" applyAlignment="1">
      <alignment vertical="center"/>
    </xf>
    <xf numFmtId="43" fontId="18" fillId="2" borderId="0" xfId="1" applyFont="1" applyFill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49" fontId="3" fillId="3" borderId="2" xfId="0" applyNumberFormat="1" applyFont="1" applyFill="1" applyBorder="1" applyAlignment="1">
      <alignment horizontal="center" vertical="center"/>
    </xf>
    <xf numFmtId="49" fontId="3" fillId="3" borderId="3" xfId="0" applyNumberFormat="1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43" fontId="4" fillId="2" borderId="2" xfId="1" applyFont="1" applyFill="1" applyBorder="1" applyAlignment="1">
      <alignment horizontal="center"/>
    </xf>
    <xf numFmtId="0" fontId="4" fillId="2" borderId="9" xfId="0" applyNumberFormat="1" applyFont="1" applyFill="1" applyBorder="1" applyAlignment="1">
      <alignment horizontal="left"/>
    </xf>
    <xf numFmtId="0" fontId="4" fillId="0" borderId="2" xfId="0" applyFont="1" applyFill="1" applyBorder="1" applyAlignment="1">
      <alignment horizontal="center"/>
    </xf>
    <xf numFmtId="0" fontId="4" fillId="2" borderId="2" xfId="0" applyFont="1" applyFill="1" applyBorder="1"/>
    <xf numFmtId="43" fontId="4" fillId="2" borderId="2" xfId="1" applyFont="1" applyFill="1" applyBorder="1"/>
    <xf numFmtId="164" fontId="19" fillId="23" borderId="1" xfId="1" applyNumberFormat="1" applyFont="1" applyFill="1" applyBorder="1"/>
    <xf numFmtId="164" fontId="19" fillId="24" borderId="1" xfId="1" applyNumberFormat="1" applyFont="1" applyFill="1" applyBorder="1"/>
    <xf numFmtId="43" fontId="19" fillId="24" borderId="1" xfId="1" applyFont="1" applyFill="1" applyBorder="1" applyAlignment="1">
      <alignment horizontal="center"/>
    </xf>
    <xf numFmtId="164" fontId="3" fillId="8" borderId="1" xfId="0" applyNumberFormat="1" applyFont="1" applyFill="1" applyBorder="1"/>
    <xf numFmtId="43" fontId="3" fillId="8" borderId="1" xfId="1" applyFont="1" applyFill="1" applyBorder="1" applyAlignment="1">
      <alignment horizontal="center"/>
    </xf>
    <xf numFmtId="43" fontId="19" fillId="23" borderId="1" xfId="1" applyFont="1" applyFill="1" applyBorder="1" applyAlignment="1">
      <alignment horizontal="center"/>
    </xf>
    <xf numFmtId="43" fontId="19" fillId="23" borderId="2" xfId="1" applyFont="1" applyFill="1" applyBorder="1" applyAlignment="1">
      <alignment horizontal="center"/>
    </xf>
    <xf numFmtId="43" fontId="4" fillId="0" borderId="1" xfId="0" applyNumberFormat="1" applyFont="1" applyFill="1" applyBorder="1" applyAlignment="1">
      <alignment horizontal="right"/>
    </xf>
    <xf numFmtId="9" fontId="3" fillId="4" borderId="2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9" fontId="0" fillId="0" borderId="0" xfId="0" applyNumberFormat="1"/>
    <xf numFmtId="43" fontId="2" fillId="4" borderId="1" xfId="1" applyFont="1" applyFill="1" applyBorder="1"/>
    <xf numFmtId="164" fontId="4" fillId="0" borderId="1" xfId="0" applyNumberFormat="1" applyFont="1" applyBorder="1"/>
    <xf numFmtId="164" fontId="4" fillId="25" borderId="1" xfId="1" applyNumberFormat="1" applyFont="1" applyFill="1" applyBorder="1" applyAlignment="1">
      <alignment horizontal="right" vertical="center"/>
    </xf>
    <xf numFmtId="0" fontId="4" fillId="25" borderId="1" xfId="0" applyFont="1" applyFill="1" applyBorder="1"/>
    <xf numFmtId="43" fontId="4" fillId="25" borderId="1" xfId="0" applyNumberFormat="1" applyFont="1" applyFill="1" applyBorder="1"/>
    <xf numFmtId="43" fontId="4" fillId="0" borderId="1" xfId="1" applyNumberFormat="1" applyFont="1" applyBorder="1"/>
    <xf numFmtId="164" fontId="7" fillId="0" borderId="6" xfId="1" applyNumberFormat="1" applyFont="1" applyBorder="1" applyAlignment="1">
      <alignment horizontal="center" vertical="center"/>
    </xf>
    <xf numFmtId="164" fontId="0" fillId="26" borderId="1" xfId="1" applyNumberFormat="1" applyFont="1" applyFill="1" applyBorder="1"/>
    <xf numFmtId="164" fontId="0" fillId="0" borderId="1" xfId="1" applyNumberFormat="1" applyFont="1" applyFill="1" applyBorder="1"/>
    <xf numFmtId="43" fontId="4" fillId="0" borderId="1" xfId="1" applyNumberFormat="1" applyFont="1" applyFill="1" applyBorder="1"/>
    <xf numFmtId="0" fontId="3" fillId="27" borderId="1" xfId="0" applyFont="1" applyFill="1" applyBorder="1" applyAlignment="1">
      <alignment horizontal="center" vertical="center"/>
    </xf>
    <xf numFmtId="9" fontId="3" fillId="27" borderId="1" xfId="0" applyNumberFormat="1" applyFont="1" applyFill="1" applyBorder="1" applyAlignment="1">
      <alignment horizontal="center" vertical="center"/>
    </xf>
    <xf numFmtId="43" fontId="3" fillId="27" borderId="1" xfId="1" applyFont="1" applyFill="1" applyBorder="1"/>
    <xf numFmtId="43" fontId="2" fillId="27" borderId="1" xfId="1" applyFont="1" applyFill="1" applyBorder="1" applyAlignment="1">
      <alignment vertical="center"/>
    </xf>
    <xf numFmtId="0" fontId="3" fillId="28" borderId="1" xfId="0" applyFont="1" applyFill="1" applyBorder="1" applyAlignment="1">
      <alignment horizontal="center" vertical="center"/>
    </xf>
    <xf numFmtId="9" fontId="3" fillId="28" borderId="1" xfId="0" applyNumberFormat="1" applyFont="1" applyFill="1" applyBorder="1" applyAlignment="1">
      <alignment horizontal="center" vertical="center"/>
    </xf>
    <xf numFmtId="43" fontId="3" fillId="28" borderId="1" xfId="1" applyFont="1" applyFill="1" applyBorder="1"/>
    <xf numFmtId="43" fontId="2" fillId="28" borderId="1" xfId="1" applyFont="1" applyFill="1" applyBorder="1" applyAlignment="1">
      <alignment vertical="center"/>
    </xf>
    <xf numFmtId="0" fontId="3" fillId="29" borderId="1" xfId="0" applyFont="1" applyFill="1" applyBorder="1" applyAlignment="1">
      <alignment horizontal="center" vertical="center"/>
    </xf>
    <xf numFmtId="9" fontId="3" fillId="29" borderId="1" xfId="0" applyNumberFormat="1" applyFont="1" applyFill="1" applyBorder="1" applyAlignment="1">
      <alignment horizontal="center" vertical="center"/>
    </xf>
    <xf numFmtId="43" fontId="3" fillId="29" borderId="1" xfId="1" applyFont="1" applyFill="1" applyBorder="1"/>
    <xf numFmtId="43" fontId="2" fillId="29" borderId="1" xfId="1" applyFont="1" applyFill="1" applyBorder="1" applyAlignment="1">
      <alignment vertical="center"/>
    </xf>
    <xf numFmtId="9" fontId="3" fillId="10" borderId="1" xfId="0" applyNumberFormat="1" applyFont="1" applyFill="1" applyBorder="1" applyAlignment="1">
      <alignment horizontal="center" vertical="center"/>
    </xf>
    <xf numFmtId="43" fontId="3" fillId="10" borderId="1" xfId="1" applyFont="1" applyFill="1" applyBorder="1"/>
    <xf numFmtId="43" fontId="2" fillId="10" borderId="1" xfId="1" applyFont="1" applyFill="1" applyBorder="1" applyAlignment="1">
      <alignment vertical="center"/>
    </xf>
    <xf numFmtId="0" fontId="4" fillId="0" borderId="0" xfId="0" applyFont="1" applyFill="1" applyAlignment="1">
      <alignment vertical="center"/>
    </xf>
    <xf numFmtId="43" fontId="3" fillId="9" borderId="1" xfId="0" applyNumberFormat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17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vertical="center"/>
    </xf>
    <xf numFmtId="0" fontId="0" fillId="0" borderId="1" xfId="0" applyFont="1" applyFill="1" applyBorder="1" applyAlignment="1">
      <alignment vertical="center"/>
    </xf>
    <xf numFmtId="0" fontId="3" fillId="12" borderId="1" xfId="0" applyFont="1" applyFill="1" applyBorder="1" applyAlignment="1">
      <alignment horizontal="center" vertical="center"/>
    </xf>
    <xf numFmtId="43" fontId="0" fillId="0" borderId="1" xfId="1" applyNumberFormat="1" applyFont="1" applyBorder="1"/>
    <xf numFmtId="0" fontId="3" fillId="12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vertical="center" wrapText="1"/>
    </xf>
    <xf numFmtId="0" fontId="0" fillId="0" borderId="1" xfId="0" applyNumberFormat="1" applyFont="1" applyFill="1" applyBorder="1" applyAlignment="1">
      <alignment vertical="center"/>
    </xf>
    <xf numFmtId="0" fontId="16" fillId="0" borderId="1" xfId="0" applyFont="1" applyFill="1" applyBorder="1" applyAlignment="1">
      <alignment vertical="center"/>
    </xf>
    <xf numFmtId="0" fontId="21" fillId="0" borderId="1" xfId="4" applyFont="1" applyFill="1" applyBorder="1" applyAlignment="1">
      <alignment vertical="center"/>
    </xf>
    <xf numFmtId="0" fontId="0" fillId="0" borderId="6" xfId="0" applyFont="1" applyFill="1" applyBorder="1" applyAlignment="1">
      <alignment horizontal="left" vertical="center"/>
    </xf>
    <xf numFmtId="43" fontId="4" fillId="0" borderId="1" xfId="1" applyFont="1" applyFill="1" applyBorder="1" applyAlignment="1">
      <alignment horizontal="right" vertical="center"/>
    </xf>
    <xf numFmtId="0" fontId="3" fillId="3" borderId="8" xfId="0" applyFont="1" applyFill="1" applyBorder="1" applyAlignment="1">
      <alignment horizontal="center" vertical="center"/>
    </xf>
    <xf numFmtId="164" fontId="3" fillId="3" borderId="3" xfId="1" applyNumberFormat="1" applyFont="1" applyFill="1" applyBorder="1" applyAlignment="1">
      <alignment horizontal="center" vertical="center"/>
    </xf>
    <xf numFmtId="43" fontId="3" fillId="3" borderId="3" xfId="1" applyNumberFormat="1" applyFont="1" applyFill="1" applyBorder="1" applyAlignment="1">
      <alignment horizontal="center" vertical="center"/>
    </xf>
    <xf numFmtId="43" fontId="3" fillId="3" borderId="3" xfId="1" applyFont="1" applyFill="1" applyBorder="1" applyAlignment="1">
      <alignment horizontal="center" vertical="center"/>
    </xf>
    <xf numFmtId="43" fontId="2" fillId="3" borderId="3" xfId="1" applyFont="1" applyFill="1" applyBorder="1" applyAlignment="1">
      <alignment vertical="center"/>
    </xf>
    <xf numFmtId="43" fontId="2" fillId="3" borderId="3" xfId="1" applyFont="1" applyFill="1" applyBorder="1" applyAlignment="1">
      <alignment horizontal="left" vertical="center"/>
    </xf>
    <xf numFmtId="43" fontId="4" fillId="13" borderId="1" xfId="0" applyNumberFormat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17" fontId="3" fillId="10" borderId="1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4" fillId="0" borderId="9" xfId="0" applyFont="1" applyBorder="1" applyAlignment="1">
      <alignment horizontal="center"/>
    </xf>
    <xf numFmtId="0" fontId="4" fillId="0" borderId="2" xfId="0" applyFont="1" applyBorder="1"/>
    <xf numFmtId="164" fontId="19" fillId="23" borderId="2" xfId="1" applyNumberFormat="1" applyFont="1" applyFill="1" applyBorder="1"/>
    <xf numFmtId="0" fontId="4" fillId="23" borderId="2" xfId="0" applyFont="1" applyFill="1" applyBorder="1"/>
    <xf numFmtId="164" fontId="4" fillId="0" borderId="1" xfId="1" applyNumberFormat="1" applyFont="1" applyFill="1" applyBorder="1" applyAlignment="1">
      <alignment vertical="center"/>
    </xf>
    <xf numFmtId="43" fontId="4" fillId="14" borderId="1" xfId="1" applyNumberFormat="1" applyFont="1" applyFill="1" applyBorder="1"/>
    <xf numFmtId="164" fontId="0" fillId="14" borderId="1" xfId="1" applyNumberFormat="1" applyFont="1" applyFill="1" applyBorder="1"/>
    <xf numFmtId="165" fontId="1" fillId="0" borderId="1" xfId="1" applyNumberFormat="1" applyFont="1" applyFill="1" applyBorder="1" applyAlignment="1">
      <alignment horizontal="center"/>
    </xf>
    <xf numFmtId="165" fontId="3" fillId="3" borderId="5" xfId="0" applyNumberFormat="1" applyFont="1" applyFill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4" fillId="13" borderId="1" xfId="0" applyFont="1" applyFill="1" applyBorder="1" applyAlignment="1">
      <alignment horizontal="center" vertical="center"/>
    </xf>
    <xf numFmtId="0" fontId="13" fillId="13" borderId="1" xfId="3" applyFont="1" applyFill="1" applyBorder="1" applyAlignment="1">
      <alignment horizontal="center" vertical="center"/>
    </xf>
    <xf numFmtId="0" fontId="13" fillId="13" borderId="1" xfId="0" applyFont="1" applyFill="1" applyBorder="1" applyAlignment="1">
      <alignment horizontal="center" vertical="center"/>
    </xf>
    <xf numFmtId="0" fontId="13" fillId="13" borderId="2" xfId="0" applyFont="1" applyFill="1" applyBorder="1" applyAlignment="1">
      <alignment horizontal="center" vertical="center"/>
    </xf>
    <xf numFmtId="43" fontId="3" fillId="16" borderId="1" xfId="1" applyNumberFormat="1" applyFont="1" applyFill="1" applyBorder="1" applyAlignment="1">
      <alignment vertical="center"/>
    </xf>
    <xf numFmtId="0" fontId="3" fillId="12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17" fontId="3" fillId="10" borderId="4" xfId="0" applyNumberFormat="1" applyFont="1" applyFill="1" applyBorder="1" applyAlignment="1">
      <alignment horizontal="center" vertical="center"/>
    </xf>
    <xf numFmtId="17" fontId="3" fillId="10" borderId="7" xfId="0" applyNumberFormat="1" applyFont="1" applyFill="1" applyBorder="1" applyAlignment="1">
      <alignment horizontal="center" vertical="center"/>
    </xf>
    <xf numFmtId="17" fontId="3" fillId="10" borderId="6" xfId="0" applyNumberFormat="1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43" fontId="2" fillId="3" borderId="3" xfId="1" applyNumberFormat="1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/>
    </xf>
    <xf numFmtId="0" fontId="0" fillId="0" borderId="9" xfId="0" applyFont="1" applyFill="1" applyBorder="1" applyAlignment="1">
      <alignment horizontal="left" vertical="center"/>
    </xf>
    <xf numFmtId="0" fontId="0" fillId="0" borderId="2" xfId="0" applyBorder="1" applyAlignment="1">
      <alignment horizontal="center"/>
    </xf>
    <xf numFmtId="164" fontId="1" fillId="0" borderId="2" xfId="1" applyNumberFormat="1" applyFont="1" applyFill="1" applyBorder="1" applyAlignment="1">
      <alignment horizontal="center" vertical="center"/>
    </xf>
    <xf numFmtId="164" fontId="4" fillId="0" borderId="2" xfId="0" applyNumberFormat="1" applyFont="1" applyBorder="1"/>
    <xf numFmtId="0" fontId="2" fillId="0" borderId="1" xfId="0" applyFont="1" applyBorder="1" applyAlignment="1">
      <alignment horizontal="center"/>
    </xf>
    <xf numFmtId="43" fontId="1" fillId="0" borderId="2" xfId="1" applyFont="1" applyFill="1" applyBorder="1" applyAlignment="1">
      <alignment horizontal="center" vertical="center"/>
    </xf>
    <xf numFmtId="43" fontId="4" fillId="0" borderId="2" xfId="1" applyFont="1" applyBorder="1"/>
    <xf numFmtId="164" fontId="0" fillId="0" borderId="1" xfId="1" applyNumberFormat="1" applyFont="1" applyBorder="1"/>
    <xf numFmtId="0" fontId="22" fillId="2" borderId="1" xfId="0" applyFont="1" applyFill="1" applyBorder="1" applyAlignment="1">
      <alignment horizontal="center"/>
    </xf>
    <xf numFmtId="0" fontId="3" fillId="16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4" fillId="0" borderId="2" xfId="0" applyFont="1" applyBorder="1" applyAlignment="1">
      <alignment horizontal="center"/>
    </xf>
    <xf numFmtId="164" fontId="4" fillId="23" borderId="1" xfId="1" applyNumberFormat="1" applyFont="1" applyFill="1" applyBorder="1"/>
    <xf numFmtId="0" fontId="23" fillId="2" borderId="1" xfId="0" applyFont="1" applyFill="1" applyBorder="1" applyAlignment="1">
      <alignment horizontal="center"/>
    </xf>
    <xf numFmtId="0" fontId="0" fillId="30" borderId="0" xfId="0" applyFont="1" applyFill="1" applyAlignment="1">
      <alignment horizontal="left" vertical="center"/>
    </xf>
    <xf numFmtId="0" fontId="22" fillId="0" borderId="1" xfId="0" applyFont="1" applyBorder="1"/>
    <xf numFmtId="0" fontId="3" fillId="20" borderId="1" xfId="0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164" fontId="4" fillId="23" borderId="2" xfId="1" applyNumberFormat="1" applyFont="1" applyFill="1" applyBorder="1"/>
    <xf numFmtId="164" fontId="19" fillId="0" borderId="1" xfId="1" applyNumberFormat="1" applyFont="1" applyFill="1" applyBorder="1"/>
    <xf numFmtId="43" fontId="19" fillId="0" borderId="1" xfId="1" applyFont="1" applyFill="1" applyBorder="1" applyAlignment="1">
      <alignment horizontal="center"/>
    </xf>
    <xf numFmtId="43" fontId="19" fillId="0" borderId="2" xfId="1" applyFont="1" applyFill="1" applyBorder="1" applyAlignment="1">
      <alignment horizontal="center"/>
    </xf>
    <xf numFmtId="164" fontId="19" fillId="0" borderId="2" xfId="1" applyNumberFormat="1" applyFont="1" applyFill="1" applyBorder="1"/>
    <xf numFmtId="164" fontId="4" fillId="0" borderId="2" xfId="1" applyNumberFormat="1" applyFont="1" applyFill="1" applyBorder="1"/>
    <xf numFmtId="0" fontId="4" fillId="0" borderId="1" xfId="0" applyFont="1" applyFill="1" applyBorder="1"/>
    <xf numFmtId="164" fontId="19" fillId="21" borderId="1" xfId="1" applyNumberFormat="1" applyFont="1" applyFill="1" applyBorder="1"/>
    <xf numFmtId="43" fontId="19" fillId="21" borderId="1" xfId="1" applyFont="1" applyFill="1" applyBorder="1" applyAlignment="1">
      <alignment horizontal="center"/>
    </xf>
    <xf numFmtId="0" fontId="4" fillId="0" borderId="1" xfId="0" applyFont="1" applyFill="1" applyBorder="1" applyAlignment="1">
      <alignment horizontal="left" vertical="center"/>
    </xf>
    <xf numFmtId="43" fontId="3" fillId="19" borderId="1" xfId="1" applyFont="1" applyFill="1" applyBorder="1" applyAlignment="1">
      <alignment vertical="center"/>
    </xf>
    <xf numFmtId="43" fontId="0" fillId="0" borderId="1" xfId="1" applyFont="1" applyFill="1" applyBorder="1"/>
    <xf numFmtId="43" fontId="4" fillId="0" borderId="1" xfId="1" applyFont="1" applyFill="1" applyBorder="1"/>
    <xf numFmtId="43" fontId="1" fillId="0" borderId="1" xfId="1" applyFont="1" applyFill="1" applyBorder="1" applyAlignment="1">
      <alignment horizontal="left" vertical="center"/>
    </xf>
    <xf numFmtId="43" fontId="1" fillId="0" borderId="1" xfId="1" applyFont="1" applyFill="1" applyBorder="1" applyAlignment="1">
      <alignment vertical="center"/>
    </xf>
    <xf numFmtId="43" fontId="1" fillId="0" borderId="1" xfId="1" applyFont="1" applyFill="1" applyBorder="1" applyAlignment="1">
      <alignment horizontal="center"/>
    </xf>
    <xf numFmtId="43" fontId="24" fillId="0" borderId="1" xfId="1" applyFont="1" applyFill="1" applyBorder="1" applyAlignment="1">
      <alignment horizontal="right" vertical="center" wrapText="1"/>
    </xf>
    <xf numFmtId="43" fontId="1" fillId="0" borderId="1" xfId="1" applyFont="1" applyFill="1" applyBorder="1" applyAlignment="1">
      <alignment horizontal="left"/>
    </xf>
    <xf numFmtId="43" fontId="2" fillId="0" borderId="1" xfId="1" applyFont="1" applyFill="1" applyBorder="1" applyAlignment="1">
      <alignment horizontal="center" vertical="center"/>
    </xf>
    <xf numFmtId="43" fontId="1" fillId="0" borderId="1" xfId="1" applyFont="1" applyFill="1" applyBorder="1" applyAlignment="1">
      <alignment horizontal="right"/>
    </xf>
    <xf numFmtId="0" fontId="1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3" fillId="15" borderId="2" xfId="0" applyFont="1" applyFill="1" applyBorder="1" applyAlignment="1">
      <alignment horizontal="center" vertical="center"/>
    </xf>
    <xf numFmtId="0" fontId="3" fillId="15" borderId="3" xfId="0" applyFont="1" applyFill="1" applyBorder="1" applyAlignment="1">
      <alignment horizontal="center" vertical="center"/>
    </xf>
    <xf numFmtId="0" fontId="14" fillId="9" borderId="4" xfId="0" applyFont="1" applyFill="1" applyBorder="1" applyAlignment="1">
      <alignment horizontal="center" vertical="center"/>
    </xf>
    <xf numFmtId="0" fontId="14" fillId="9" borderId="6" xfId="0" applyFont="1" applyFill="1" applyBorder="1" applyAlignment="1">
      <alignment horizontal="center" vertical="center"/>
    </xf>
    <xf numFmtId="0" fontId="14" fillId="18" borderId="4" xfId="0" applyFont="1" applyFill="1" applyBorder="1" applyAlignment="1">
      <alignment horizontal="center" vertical="center"/>
    </xf>
    <xf numFmtId="0" fontId="14" fillId="18" borderId="6" xfId="0" applyFont="1" applyFill="1" applyBorder="1" applyAlignment="1">
      <alignment horizontal="center" vertical="center"/>
    </xf>
    <xf numFmtId="164" fontId="15" fillId="4" borderId="0" xfId="0" applyNumberFormat="1" applyFont="1" applyFill="1" applyAlignment="1">
      <alignment horizontal="center" vertical="center"/>
    </xf>
    <xf numFmtId="164" fontId="15" fillId="4" borderId="8" xfId="0" applyNumberFormat="1" applyFont="1" applyFill="1" applyBorder="1" applyAlignment="1">
      <alignment horizontal="center" vertical="center"/>
    </xf>
    <xf numFmtId="0" fontId="3" fillId="15" borderId="1" xfId="0" applyFont="1" applyFill="1" applyBorder="1" applyAlignment="1">
      <alignment horizontal="center" vertical="center"/>
    </xf>
    <xf numFmtId="164" fontId="3" fillId="13" borderId="2" xfId="0" applyNumberFormat="1" applyFont="1" applyFill="1" applyBorder="1" applyAlignment="1">
      <alignment horizontal="center" vertical="center" wrapText="1"/>
    </xf>
    <xf numFmtId="164" fontId="3" fillId="13" borderId="3" xfId="0" applyNumberFormat="1" applyFont="1" applyFill="1" applyBorder="1" applyAlignment="1">
      <alignment horizontal="center" vertical="center" wrapText="1"/>
    </xf>
    <xf numFmtId="0" fontId="3" fillId="14" borderId="2" xfId="0" applyFont="1" applyFill="1" applyBorder="1" applyAlignment="1">
      <alignment horizontal="center" vertical="center" wrapText="1"/>
    </xf>
    <xf numFmtId="0" fontId="3" fillId="14" borderId="3" xfId="0" applyFont="1" applyFill="1" applyBorder="1" applyAlignment="1">
      <alignment horizontal="center" vertical="center" wrapText="1"/>
    </xf>
    <xf numFmtId="17" fontId="3" fillId="8" borderId="1" xfId="0" applyNumberFormat="1" applyFont="1" applyFill="1" applyBorder="1" applyAlignment="1">
      <alignment horizontal="center" vertical="center"/>
    </xf>
    <xf numFmtId="0" fontId="3" fillId="8" borderId="4" xfId="0" applyFont="1" applyFill="1" applyBorder="1" applyAlignment="1">
      <alignment horizontal="center"/>
    </xf>
    <xf numFmtId="0" fontId="3" fillId="8" borderId="7" xfId="0" applyFont="1" applyFill="1" applyBorder="1" applyAlignment="1">
      <alignment horizontal="center"/>
    </xf>
    <xf numFmtId="0" fontId="3" fillId="8" borderId="6" xfId="0" applyFont="1" applyFill="1" applyBorder="1" applyAlignment="1">
      <alignment horizontal="center"/>
    </xf>
    <xf numFmtId="17" fontId="3" fillId="8" borderId="4" xfId="0" applyNumberFormat="1" applyFont="1" applyFill="1" applyBorder="1" applyAlignment="1">
      <alignment horizontal="center" vertical="center"/>
    </xf>
    <xf numFmtId="17" fontId="3" fillId="8" borderId="7" xfId="0" applyNumberFormat="1" applyFont="1" applyFill="1" applyBorder="1" applyAlignment="1">
      <alignment horizontal="center" vertical="center"/>
    </xf>
    <xf numFmtId="17" fontId="3" fillId="8" borderId="6" xfId="0" applyNumberFormat="1" applyFont="1" applyFill="1" applyBorder="1" applyAlignment="1">
      <alignment horizontal="center" vertical="center"/>
    </xf>
    <xf numFmtId="0" fontId="3" fillId="8" borderId="1" xfId="0" applyFont="1" applyFill="1" applyBorder="1" applyAlignment="1">
      <alignment horizontal="center" vertical="center"/>
    </xf>
    <xf numFmtId="49" fontId="3" fillId="8" borderId="1" xfId="0" applyNumberFormat="1" applyFont="1" applyFill="1" applyBorder="1" applyAlignment="1">
      <alignment horizontal="center" vertical="center"/>
    </xf>
    <xf numFmtId="17" fontId="3" fillId="3" borderId="1" xfId="0" applyNumberFormat="1" applyFont="1" applyFill="1" applyBorder="1" applyAlignment="1">
      <alignment horizontal="center" vertical="center"/>
    </xf>
    <xf numFmtId="17" fontId="3" fillId="3" borderId="4" xfId="0" applyNumberFormat="1" applyFont="1" applyFill="1" applyBorder="1" applyAlignment="1">
      <alignment horizontal="center" vertical="center"/>
    </xf>
    <xf numFmtId="17" fontId="3" fillId="3" borderId="7" xfId="0" applyNumberFormat="1" applyFont="1" applyFill="1" applyBorder="1" applyAlignment="1">
      <alignment horizontal="center" vertical="center"/>
    </xf>
    <xf numFmtId="17" fontId="3" fillId="3" borderId="6" xfId="0" applyNumberFormat="1" applyFont="1" applyFill="1" applyBorder="1" applyAlignment="1">
      <alignment horizontal="center" vertical="center"/>
    </xf>
    <xf numFmtId="165" fontId="3" fillId="3" borderId="2" xfId="0" applyNumberFormat="1" applyFont="1" applyFill="1" applyBorder="1" applyAlignment="1">
      <alignment horizontal="center" vertical="center"/>
    </xf>
    <xf numFmtId="165" fontId="3" fillId="3" borderId="3" xfId="0" applyNumberFormat="1" applyFont="1" applyFill="1" applyBorder="1" applyAlignment="1">
      <alignment horizontal="center" vertical="center"/>
    </xf>
    <xf numFmtId="49" fontId="3" fillId="3" borderId="2" xfId="0" applyNumberFormat="1" applyFont="1" applyFill="1" applyBorder="1" applyAlignment="1">
      <alignment horizontal="center" vertical="center"/>
    </xf>
    <xf numFmtId="49" fontId="3" fillId="3" borderId="3" xfId="0" applyNumberFormat="1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17" fontId="3" fillId="13" borderId="1" xfId="0" applyNumberFormat="1" applyFont="1" applyFill="1" applyBorder="1" applyAlignment="1">
      <alignment horizontal="center" vertical="center"/>
    </xf>
    <xf numFmtId="164" fontId="10" fillId="13" borderId="4" xfId="1" applyNumberFormat="1" applyFont="1" applyFill="1" applyBorder="1" applyAlignment="1">
      <alignment horizontal="center" vertical="center"/>
    </xf>
    <xf numFmtId="164" fontId="10" fillId="13" borderId="7" xfId="1" applyNumberFormat="1" applyFont="1" applyFill="1" applyBorder="1" applyAlignment="1">
      <alignment horizontal="center" vertical="center"/>
    </xf>
    <xf numFmtId="164" fontId="10" fillId="13" borderId="6" xfId="1" applyNumberFormat="1" applyFont="1" applyFill="1" applyBorder="1" applyAlignment="1">
      <alignment horizontal="center" vertical="center"/>
    </xf>
    <xf numFmtId="17" fontId="3" fillId="13" borderId="5" xfId="0" applyNumberFormat="1" applyFont="1" applyFill="1" applyBorder="1" applyAlignment="1">
      <alignment horizontal="center" vertical="center"/>
    </xf>
    <xf numFmtId="17" fontId="3" fillId="13" borderId="8" xfId="0" applyNumberFormat="1" applyFont="1" applyFill="1" applyBorder="1" applyAlignment="1">
      <alignment horizontal="center" vertical="center"/>
    </xf>
    <xf numFmtId="0" fontId="3" fillId="13" borderId="1" xfId="0" applyFont="1" applyFill="1" applyBorder="1" applyAlignment="1">
      <alignment horizontal="center" vertical="center"/>
    </xf>
    <xf numFmtId="0" fontId="3" fillId="13" borderId="1" xfId="0" applyNumberFormat="1" applyFont="1" applyFill="1" applyBorder="1" applyAlignment="1">
      <alignment horizontal="center" vertical="center"/>
    </xf>
    <xf numFmtId="17" fontId="3" fillId="4" borderId="1" xfId="0" applyNumberFormat="1" applyFont="1" applyFill="1" applyBorder="1" applyAlignment="1">
      <alignment horizontal="center" vertical="center"/>
    </xf>
    <xf numFmtId="164" fontId="10" fillId="4" borderId="4" xfId="1" applyNumberFormat="1" applyFont="1" applyFill="1" applyBorder="1" applyAlignment="1">
      <alignment horizontal="center" vertical="center"/>
    </xf>
    <xf numFmtId="164" fontId="10" fillId="4" borderId="7" xfId="1" applyNumberFormat="1" applyFont="1" applyFill="1" applyBorder="1" applyAlignment="1">
      <alignment horizontal="center" vertical="center"/>
    </xf>
    <xf numFmtId="164" fontId="10" fillId="4" borderId="6" xfId="1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NumberFormat="1" applyFont="1" applyFill="1" applyBorder="1" applyAlignment="1">
      <alignment horizontal="center" vertical="center"/>
    </xf>
    <xf numFmtId="17" fontId="3" fillId="16" borderId="1" xfId="0" applyNumberFormat="1" applyFont="1" applyFill="1" applyBorder="1" applyAlignment="1">
      <alignment horizontal="center" vertical="center"/>
    </xf>
    <xf numFmtId="164" fontId="10" fillId="16" borderId="4" xfId="1" applyNumberFormat="1" applyFont="1" applyFill="1" applyBorder="1" applyAlignment="1">
      <alignment horizontal="center" vertical="center"/>
    </xf>
    <xf numFmtId="164" fontId="10" fillId="16" borderId="7" xfId="1" applyNumberFormat="1" applyFont="1" applyFill="1" applyBorder="1" applyAlignment="1">
      <alignment horizontal="center" vertical="center"/>
    </xf>
    <xf numFmtId="164" fontId="10" fillId="16" borderId="6" xfId="1" applyNumberFormat="1" applyFont="1" applyFill="1" applyBorder="1" applyAlignment="1">
      <alignment horizontal="center" vertical="center"/>
    </xf>
    <xf numFmtId="0" fontId="3" fillId="16" borderId="1" xfId="0" applyFont="1" applyFill="1" applyBorder="1" applyAlignment="1">
      <alignment horizontal="center" vertical="center"/>
    </xf>
    <xf numFmtId="49" fontId="3" fillId="16" borderId="1" xfId="0" applyNumberFormat="1" applyFont="1" applyFill="1" applyBorder="1" applyAlignment="1">
      <alignment horizontal="center" vertical="center"/>
    </xf>
    <xf numFmtId="17" fontId="3" fillId="19" borderId="1" xfId="0" applyNumberFormat="1" applyFont="1" applyFill="1" applyBorder="1" applyAlignment="1">
      <alignment horizontal="center" vertical="center"/>
    </xf>
    <xf numFmtId="164" fontId="10" fillId="19" borderId="1" xfId="1" applyNumberFormat="1" applyFont="1" applyFill="1" applyBorder="1" applyAlignment="1">
      <alignment horizontal="center" vertical="center"/>
    </xf>
    <xf numFmtId="0" fontId="2" fillId="19" borderId="1" xfId="0" applyFont="1" applyFill="1" applyBorder="1" applyAlignment="1">
      <alignment horizontal="center" vertical="center"/>
    </xf>
    <xf numFmtId="49" fontId="2" fillId="19" borderId="1" xfId="0" applyNumberFormat="1" applyFont="1" applyFill="1" applyBorder="1" applyAlignment="1">
      <alignment horizontal="center" vertical="center"/>
    </xf>
    <xf numFmtId="17" fontId="3" fillId="27" borderId="1" xfId="0" applyNumberFormat="1" applyFont="1" applyFill="1" applyBorder="1" applyAlignment="1">
      <alignment horizontal="center" vertical="center"/>
    </xf>
    <xf numFmtId="164" fontId="10" fillId="27" borderId="1" xfId="1" applyNumberFormat="1" applyFont="1" applyFill="1" applyBorder="1" applyAlignment="1">
      <alignment horizontal="center" vertical="center"/>
    </xf>
    <xf numFmtId="0" fontId="2" fillId="27" borderId="1" xfId="0" applyFont="1" applyFill="1" applyBorder="1" applyAlignment="1">
      <alignment horizontal="center" vertical="center"/>
    </xf>
    <xf numFmtId="49" fontId="2" fillId="27" borderId="1" xfId="0" applyNumberFormat="1" applyFont="1" applyFill="1" applyBorder="1" applyAlignment="1">
      <alignment horizontal="center" vertical="center"/>
    </xf>
    <xf numFmtId="17" fontId="3" fillId="29" borderId="1" xfId="0" applyNumberFormat="1" applyFont="1" applyFill="1" applyBorder="1" applyAlignment="1">
      <alignment horizontal="center" vertical="center"/>
    </xf>
    <xf numFmtId="164" fontId="10" fillId="29" borderId="4" xfId="1" applyNumberFormat="1" applyFont="1" applyFill="1" applyBorder="1" applyAlignment="1">
      <alignment horizontal="center" vertical="center"/>
    </xf>
    <xf numFmtId="164" fontId="10" fillId="29" borderId="7" xfId="1" applyNumberFormat="1" applyFont="1" applyFill="1" applyBorder="1" applyAlignment="1">
      <alignment horizontal="center" vertical="center"/>
    </xf>
    <xf numFmtId="164" fontId="10" fillId="29" borderId="6" xfId="1" applyNumberFormat="1" applyFont="1" applyFill="1" applyBorder="1" applyAlignment="1">
      <alignment horizontal="center" vertical="center"/>
    </xf>
    <xf numFmtId="0" fontId="2" fillId="29" borderId="1" xfId="0" applyFont="1" applyFill="1" applyBorder="1" applyAlignment="1">
      <alignment horizontal="center" vertical="center"/>
    </xf>
    <xf numFmtId="49" fontId="2" fillId="29" borderId="1" xfId="0" applyNumberFormat="1" applyFont="1" applyFill="1" applyBorder="1" applyAlignment="1">
      <alignment horizontal="center" vertical="center"/>
    </xf>
    <xf numFmtId="17" fontId="3" fillId="28" borderId="1" xfId="0" applyNumberFormat="1" applyFont="1" applyFill="1" applyBorder="1" applyAlignment="1">
      <alignment horizontal="center" vertical="center"/>
    </xf>
    <xf numFmtId="164" fontId="10" fillId="28" borderId="4" xfId="1" applyNumberFormat="1" applyFont="1" applyFill="1" applyBorder="1" applyAlignment="1">
      <alignment horizontal="center" vertical="center"/>
    </xf>
    <xf numFmtId="164" fontId="10" fillId="28" borderId="7" xfId="1" applyNumberFormat="1" applyFont="1" applyFill="1" applyBorder="1" applyAlignment="1">
      <alignment horizontal="center" vertical="center"/>
    </xf>
    <xf numFmtId="164" fontId="10" fillId="28" borderId="6" xfId="1" applyNumberFormat="1" applyFont="1" applyFill="1" applyBorder="1" applyAlignment="1">
      <alignment horizontal="center" vertical="center"/>
    </xf>
    <xf numFmtId="0" fontId="2" fillId="28" borderId="1" xfId="0" applyFont="1" applyFill="1" applyBorder="1" applyAlignment="1">
      <alignment horizontal="center" vertical="center"/>
    </xf>
    <xf numFmtId="49" fontId="2" fillId="28" borderId="1" xfId="0" applyNumberFormat="1" applyFont="1" applyFill="1" applyBorder="1" applyAlignment="1">
      <alignment horizontal="center" vertical="center"/>
    </xf>
    <xf numFmtId="17" fontId="3" fillId="10" borderId="4" xfId="0" applyNumberFormat="1" applyFont="1" applyFill="1" applyBorder="1" applyAlignment="1">
      <alignment horizontal="center" vertical="center"/>
    </xf>
    <xf numFmtId="17" fontId="3" fillId="10" borderId="7" xfId="0" applyNumberFormat="1" applyFont="1" applyFill="1" applyBorder="1" applyAlignment="1">
      <alignment horizontal="center" vertical="center"/>
    </xf>
    <xf numFmtId="17" fontId="3" fillId="10" borderId="6" xfId="0" applyNumberFormat="1" applyFont="1" applyFill="1" applyBorder="1" applyAlignment="1">
      <alignment horizontal="center" vertical="center"/>
    </xf>
    <xf numFmtId="17" fontId="3" fillId="10" borderId="1" xfId="0" applyNumberFormat="1" applyFont="1" applyFill="1" applyBorder="1" applyAlignment="1">
      <alignment horizontal="center" vertical="center"/>
    </xf>
    <xf numFmtId="164" fontId="10" fillId="10" borderId="4" xfId="1" applyNumberFormat="1" applyFont="1" applyFill="1" applyBorder="1" applyAlignment="1">
      <alignment horizontal="center" vertical="center"/>
    </xf>
    <xf numFmtId="164" fontId="10" fillId="10" borderId="7" xfId="1" applyNumberFormat="1" applyFont="1" applyFill="1" applyBorder="1" applyAlignment="1">
      <alignment horizontal="center" vertical="center"/>
    </xf>
    <xf numFmtId="164" fontId="10" fillId="10" borderId="6" xfId="1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49" fontId="2" fillId="10" borderId="1" xfId="0" applyNumberFormat="1" applyFont="1" applyFill="1" applyBorder="1" applyAlignment="1">
      <alignment horizontal="center" vertical="center"/>
    </xf>
    <xf numFmtId="164" fontId="3" fillId="16" borderId="2" xfId="0" applyNumberFormat="1" applyFont="1" applyFill="1" applyBorder="1" applyAlignment="1">
      <alignment horizontal="center" vertical="center" wrapText="1"/>
    </xf>
    <xf numFmtId="164" fontId="3" fillId="16" borderId="3" xfId="0" applyNumberFormat="1" applyFont="1" applyFill="1" applyBorder="1" applyAlignment="1">
      <alignment horizontal="center" vertical="center" wrapText="1"/>
    </xf>
    <xf numFmtId="17" fontId="3" fillId="12" borderId="4" xfId="0" applyNumberFormat="1" applyFont="1" applyFill="1" applyBorder="1" applyAlignment="1">
      <alignment horizontal="center" vertical="center"/>
    </xf>
    <xf numFmtId="17" fontId="3" fillId="12" borderId="7" xfId="0" applyNumberFormat="1" applyFont="1" applyFill="1" applyBorder="1" applyAlignment="1">
      <alignment horizontal="center" vertical="center"/>
    </xf>
    <xf numFmtId="17" fontId="3" fillId="12" borderId="6" xfId="0" applyNumberFormat="1" applyFont="1" applyFill="1" applyBorder="1" applyAlignment="1">
      <alignment horizontal="center" vertical="center"/>
    </xf>
    <xf numFmtId="17" fontId="3" fillId="12" borderId="1" xfId="0" applyNumberFormat="1" applyFont="1" applyFill="1" applyBorder="1" applyAlignment="1">
      <alignment horizontal="center" vertical="center"/>
    </xf>
    <xf numFmtId="0" fontId="3" fillId="12" borderId="2" xfId="0" applyFont="1" applyFill="1" applyBorder="1" applyAlignment="1">
      <alignment horizontal="center" vertical="center"/>
    </xf>
    <xf numFmtId="0" fontId="3" fillId="12" borderId="3" xfId="0" applyFont="1" applyFill="1" applyBorder="1" applyAlignment="1">
      <alignment horizontal="center" vertical="center"/>
    </xf>
    <xf numFmtId="49" fontId="3" fillId="12" borderId="1" xfId="0" applyNumberFormat="1" applyFont="1" applyFill="1" applyBorder="1" applyAlignment="1">
      <alignment horizontal="center" vertical="center"/>
    </xf>
    <xf numFmtId="0" fontId="3" fillId="12" borderId="1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3" fillId="6" borderId="6" xfId="0" applyFont="1" applyFill="1" applyBorder="1" applyAlignment="1">
      <alignment horizontal="center" vertical="center"/>
    </xf>
    <xf numFmtId="0" fontId="3" fillId="10" borderId="2" xfId="0" applyFont="1" applyFill="1" applyBorder="1" applyAlignment="1">
      <alignment horizontal="center" vertical="center"/>
    </xf>
    <xf numFmtId="0" fontId="3" fillId="10" borderId="3" xfId="0" applyFont="1" applyFill="1" applyBorder="1" applyAlignment="1">
      <alignment horizontal="center" vertical="center"/>
    </xf>
    <xf numFmtId="0" fontId="3" fillId="10" borderId="1" xfId="0" applyFont="1" applyFill="1" applyBorder="1" applyAlignment="1">
      <alignment horizontal="center" vertical="center"/>
    </xf>
    <xf numFmtId="164" fontId="3" fillId="10" borderId="2" xfId="0" applyNumberFormat="1" applyFont="1" applyFill="1" applyBorder="1" applyAlignment="1">
      <alignment horizontal="center" vertical="center" wrapText="1"/>
    </xf>
    <xf numFmtId="164" fontId="3" fillId="10" borderId="3" xfId="0" applyNumberFormat="1" applyFont="1" applyFill="1" applyBorder="1" applyAlignment="1">
      <alignment horizontal="center" vertical="center" wrapText="1"/>
    </xf>
    <xf numFmtId="0" fontId="3" fillId="10" borderId="2" xfId="0" applyFont="1" applyFill="1" applyBorder="1" applyAlignment="1">
      <alignment horizontal="center" vertical="center" wrapText="1"/>
    </xf>
    <xf numFmtId="0" fontId="3" fillId="10" borderId="3" xfId="0" applyFont="1" applyFill="1" applyBorder="1" applyAlignment="1">
      <alignment horizontal="center" vertical="center" wrapText="1"/>
    </xf>
    <xf numFmtId="164" fontId="3" fillId="0" borderId="1" xfId="0" applyNumberFormat="1" applyFont="1" applyFill="1" applyBorder="1"/>
    <xf numFmtId="164" fontId="3" fillId="0" borderId="1" xfId="1" applyNumberFormat="1" applyFont="1" applyFill="1" applyBorder="1"/>
    <xf numFmtId="43" fontId="3" fillId="0" borderId="1" xfId="1" applyFont="1" applyFill="1" applyBorder="1"/>
    <xf numFmtId="43" fontId="2" fillId="0" borderId="1" xfId="1" applyFont="1" applyFill="1" applyBorder="1"/>
    <xf numFmtId="0" fontId="4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0" fillId="12" borderId="1" xfId="0" applyFill="1" applyBorder="1"/>
    <xf numFmtId="43" fontId="2" fillId="12" borderId="1" xfId="0" applyNumberFormat="1" applyFont="1" applyFill="1" applyBorder="1"/>
    <xf numFmtId="43" fontId="0" fillId="0" borderId="0" xfId="1" applyFont="1"/>
    <xf numFmtId="0" fontId="12" fillId="0" borderId="1" xfId="2" applyFont="1" applyFill="1" applyBorder="1" applyAlignment="1">
      <alignment horizontal="center"/>
    </xf>
    <xf numFmtId="164" fontId="7" fillId="0" borderId="1" xfId="1" applyNumberFormat="1" applyFont="1" applyFill="1" applyBorder="1"/>
    <xf numFmtId="43" fontId="0" fillId="0" borderId="1" xfId="0" applyNumberFormat="1" applyFill="1" applyBorder="1"/>
    <xf numFmtId="164" fontId="4" fillId="0" borderId="1" xfId="1" applyNumberFormat="1" applyFont="1" applyFill="1" applyBorder="1" applyAlignment="1">
      <alignment horizontal="center" vertical="center"/>
    </xf>
    <xf numFmtId="164" fontId="4" fillId="0" borderId="1" xfId="1" applyNumberFormat="1" applyFont="1" applyFill="1" applyBorder="1" applyAlignment="1">
      <alignment horizontal="left" vertical="center"/>
    </xf>
    <xf numFmtId="43" fontId="0" fillId="14" borderId="1" xfId="1" applyFont="1" applyFill="1" applyBorder="1"/>
  </cellXfs>
  <cellStyles count="5">
    <cellStyle name="Comma" xfId="1" builtinId="3"/>
    <cellStyle name="Hyperlink" xfId="4" builtinId="8"/>
    <cellStyle name="Normal" xfId="0" builtinId="0"/>
    <cellStyle name="Normal 2 8" xfId="3" xr:uid="{00000000-0005-0000-0000-000002000000}"/>
    <cellStyle name="Normal 3" xfId="2" xr:uid="{00000000-0005-0000-0000-000003000000}"/>
  </cellStyles>
  <dxfs count="0"/>
  <tableStyles count="0" defaultTableStyle="TableStyleMedium2" defaultPivotStyle="PivotStyleLight16"/>
  <colors>
    <mruColors>
      <color rgb="FF00FF00"/>
      <color rgb="FF66FFCC"/>
      <color rgb="FFFF66FF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erry/Desktop/fam%2015-30%20sep%201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8"/>
      <sheetName val="fam 1-15 sep 17"/>
      <sheetName val="Sheet9"/>
      <sheetName val="fam 16-30 sep 17"/>
      <sheetName val="sum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2">
          <cell r="A2">
            <v>1</v>
          </cell>
          <cell r="B2" t="str">
            <v>FAM001</v>
          </cell>
          <cell r="C2">
            <v>78</v>
          </cell>
          <cell r="D2">
            <v>4562</v>
          </cell>
          <cell r="E2">
            <v>59</v>
          </cell>
          <cell r="F2">
            <v>4565</v>
          </cell>
          <cell r="G2">
            <v>137</v>
          </cell>
          <cell r="H2">
            <v>9127</v>
          </cell>
        </row>
        <row r="3">
          <cell r="A3">
            <v>2</v>
          </cell>
          <cell r="B3" t="str">
            <v>FAM002</v>
          </cell>
          <cell r="C3">
            <v>27</v>
          </cell>
          <cell r="D3">
            <v>1881</v>
          </cell>
          <cell r="E3">
            <v>79</v>
          </cell>
          <cell r="F3">
            <v>4637</v>
          </cell>
          <cell r="G3">
            <v>106</v>
          </cell>
          <cell r="H3">
            <v>6518</v>
          </cell>
        </row>
        <row r="4">
          <cell r="A4">
            <v>3</v>
          </cell>
          <cell r="B4" t="str">
            <v>FAM003</v>
          </cell>
          <cell r="C4">
            <v>88</v>
          </cell>
          <cell r="D4">
            <v>6260</v>
          </cell>
          <cell r="E4">
            <v>99</v>
          </cell>
          <cell r="F4">
            <v>6425</v>
          </cell>
          <cell r="G4">
            <v>187</v>
          </cell>
          <cell r="H4">
            <v>12685</v>
          </cell>
        </row>
        <row r="5">
          <cell r="A5">
            <v>4</v>
          </cell>
          <cell r="B5" t="str">
            <v>FAM004</v>
          </cell>
          <cell r="C5">
            <v>32</v>
          </cell>
          <cell r="D5">
            <v>2268</v>
          </cell>
          <cell r="E5">
            <v>30</v>
          </cell>
          <cell r="F5">
            <v>2226</v>
          </cell>
          <cell r="G5">
            <v>62</v>
          </cell>
          <cell r="H5">
            <v>4494</v>
          </cell>
        </row>
        <row r="6">
          <cell r="A6">
            <v>5</v>
          </cell>
          <cell r="B6" t="str">
            <v>FAM005</v>
          </cell>
          <cell r="C6">
            <v>25</v>
          </cell>
          <cell r="D6">
            <v>1667</v>
          </cell>
          <cell r="E6">
            <v>26</v>
          </cell>
          <cell r="F6">
            <v>2130</v>
          </cell>
          <cell r="G6">
            <v>51</v>
          </cell>
          <cell r="H6">
            <v>3797</v>
          </cell>
        </row>
        <row r="7">
          <cell r="A7">
            <v>6</v>
          </cell>
          <cell r="B7" t="str">
            <v>FAM006</v>
          </cell>
          <cell r="C7">
            <v>9</v>
          </cell>
          <cell r="D7">
            <v>699</v>
          </cell>
          <cell r="E7">
            <v>94</v>
          </cell>
          <cell r="F7">
            <v>8002</v>
          </cell>
          <cell r="G7">
            <v>103</v>
          </cell>
          <cell r="H7">
            <v>8701</v>
          </cell>
        </row>
        <row r="8">
          <cell r="A8">
            <v>7</v>
          </cell>
          <cell r="B8" t="str">
            <v>FAM007</v>
          </cell>
          <cell r="C8">
            <v>69</v>
          </cell>
          <cell r="D8">
            <v>5891</v>
          </cell>
          <cell r="E8">
            <v>32</v>
          </cell>
          <cell r="F8">
            <v>2352</v>
          </cell>
          <cell r="G8">
            <v>101</v>
          </cell>
          <cell r="H8">
            <v>8243</v>
          </cell>
        </row>
        <row r="9">
          <cell r="A9">
            <v>8</v>
          </cell>
          <cell r="B9" t="str">
            <v>FAM008</v>
          </cell>
          <cell r="C9">
            <v>43</v>
          </cell>
          <cell r="D9">
            <v>2941</v>
          </cell>
          <cell r="E9">
            <v>79</v>
          </cell>
          <cell r="F9">
            <v>5725</v>
          </cell>
          <cell r="G9">
            <v>122</v>
          </cell>
          <cell r="H9">
            <v>8666</v>
          </cell>
        </row>
        <row r="10">
          <cell r="A10">
            <v>9</v>
          </cell>
          <cell r="B10" t="str">
            <v>FAM009</v>
          </cell>
          <cell r="C10">
            <v>67</v>
          </cell>
          <cell r="D10">
            <v>4925</v>
          </cell>
          <cell r="E10">
            <v>9</v>
          </cell>
          <cell r="F10">
            <v>747</v>
          </cell>
          <cell r="G10">
            <v>76</v>
          </cell>
          <cell r="H10">
            <v>5672</v>
          </cell>
        </row>
        <row r="11">
          <cell r="A11">
            <v>10</v>
          </cell>
          <cell r="B11" t="str">
            <v>FAM010</v>
          </cell>
          <cell r="C11">
            <v>49</v>
          </cell>
          <cell r="D11">
            <v>3387</v>
          </cell>
          <cell r="E11">
            <v>58</v>
          </cell>
          <cell r="F11">
            <v>4070</v>
          </cell>
          <cell r="G11">
            <v>107</v>
          </cell>
          <cell r="H11">
            <v>7457</v>
          </cell>
        </row>
        <row r="12">
          <cell r="A12">
            <v>11</v>
          </cell>
          <cell r="B12" t="str">
            <v>FAM011</v>
          </cell>
          <cell r="C12">
            <v>106</v>
          </cell>
          <cell r="D12">
            <v>8070</v>
          </cell>
          <cell r="E12">
            <v>44</v>
          </cell>
          <cell r="F12">
            <v>3252</v>
          </cell>
          <cell r="G12">
            <v>150</v>
          </cell>
          <cell r="H12">
            <v>11322</v>
          </cell>
        </row>
        <row r="13">
          <cell r="A13">
            <v>12</v>
          </cell>
          <cell r="B13" t="str">
            <v>FAM012</v>
          </cell>
          <cell r="C13">
            <v>56</v>
          </cell>
          <cell r="D13">
            <v>4176</v>
          </cell>
          <cell r="E13">
            <v>31</v>
          </cell>
          <cell r="F13">
            <v>2081</v>
          </cell>
          <cell r="G13">
            <v>87</v>
          </cell>
          <cell r="H13">
            <v>6257</v>
          </cell>
        </row>
        <row r="14">
          <cell r="A14">
            <v>13</v>
          </cell>
          <cell r="B14" t="str">
            <v>FAM013</v>
          </cell>
          <cell r="C14">
            <v>50</v>
          </cell>
          <cell r="D14">
            <v>3450</v>
          </cell>
          <cell r="E14">
            <v>42</v>
          </cell>
          <cell r="F14">
            <v>2654</v>
          </cell>
          <cell r="G14">
            <v>92</v>
          </cell>
          <cell r="H14">
            <v>6104</v>
          </cell>
        </row>
        <row r="15">
          <cell r="A15">
            <v>14</v>
          </cell>
          <cell r="B15" t="str">
            <v>FAM014</v>
          </cell>
          <cell r="C15">
            <v>39</v>
          </cell>
          <cell r="D15">
            <v>2813</v>
          </cell>
          <cell r="E15">
            <v>45</v>
          </cell>
          <cell r="F15">
            <v>2967</v>
          </cell>
          <cell r="G15">
            <v>84</v>
          </cell>
          <cell r="H15">
            <v>5780</v>
          </cell>
        </row>
        <row r="16">
          <cell r="A16">
            <v>15</v>
          </cell>
          <cell r="B16" t="str">
            <v>FAM015</v>
          </cell>
          <cell r="C16">
            <v>69</v>
          </cell>
          <cell r="D16">
            <v>4695</v>
          </cell>
          <cell r="E16">
            <v>50</v>
          </cell>
          <cell r="F16">
            <v>3482</v>
          </cell>
          <cell r="G16">
            <v>119</v>
          </cell>
          <cell r="H16">
            <v>8177</v>
          </cell>
        </row>
        <row r="17">
          <cell r="A17">
            <v>16</v>
          </cell>
          <cell r="B17" t="str">
            <v>FAM016</v>
          </cell>
          <cell r="C17">
            <v>46</v>
          </cell>
          <cell r="D17">
            <v>3490</v>
          </cell>
          <cell r="E17">
            <v>53</v>
          </cell>
          <cell r="F17">
            <v>3055</v>
          </cell>
          <cell r="G17">
            <v>99</v>
          </cell>
          <cell r="H17">
            <v>6545</v>
          </cell>
        </row>
        <row r="18">
          <cell r="A18">
            <v>17</v>
          </cell>
          <cell r="B18" t="str">
            <v>FAM017</v>
          </cell>
          <cell r="C18">
            <v>56</v>
          </cell>
          <cell r="D18">
            <v>3492</v>
          </cell>
          <cell r="E18">
            <v>67</v>
          </cell>
          <cell r="F18">
            <v>4961</v>
          </cell>
          <cell r="G18">
            <v>123</v>
          </cell>
          <cell r="H18">
            <v>8453</v>
          </cell>
        </row>
        <row r="19">
          <cell r="A19">
            <v>18</v>
          </cell>
          <cell r="B19" t="str">
            <v>FAM018</v>
          </cell>
          <cell r="C19">
            <v>64</v>
          </cell>
          <cell r="D19">
            <v>4188</v>
          </cell>
          <cell r="E19">
            <v>36</v>
          </cell>
          <cell r="F19">
            <v>2688</v>
          </cell>
          <cell r="G19">
            <v>100</v>
          </cell>
          <cell r="H19">
            <v>6876</v>
          </cell>
        </row>
        <row r="20">
          <cell r="A20">
            <v>19</v>
          </cell>
          <cell r="B20" t="str">
            <v>FAM019</v>
          </cell>
          <cell r="C20">
            <v>70</v>
          </cell>
          <cell r="D20">
            <v>4294</v>
          </cell>
          <cell r="E20">
            <v>36</v>
          </cell>
          <cell r="F20">
            <v>2408</v>
          </cell>
          <cell r="G20">
            <v>106</v>
          </cell>
          <cell r="H20">
            <v>6702</v>
          </cell>
        </row>
        <row r="21">
          <cell r="A21">
            <v>20</v>
          </cell>
          <cell r="B21" t="str">
            <v>FAM020</v>
          </cell>
          <cell r="C21">
            <v>24</v>
          </cell>
          <cell r="D21">
            <v>1428</v>
          </cell>
          <cell r="E21">
            <v>31</v>
          </cell>
          <cell r="F21">
            <v>2073</v>
          </cell>
          <cell r="G21">
            <v>55</v>
          </cell>
          <cell r="H21">
            <v>3501</v>
          </cell>
        </row>
        <row r="22">
          <cell r="A22">
            <v>21</v>
          </cell>
          <cell r="B22" t="str">
            <v>FAM021</v>
          </cell>
          <cell r="C22">
            <v>32</v>
          </cell>
          <cell r="D22">
            <v>2656</v>
          </cell>
          <cell r="E22">
            <v>19</v>
          </cell>
          <cell r="F22">
            <v>1329</v>
          </cell>
          <cell r="G22">
            <v>51</v>
          </cell>
          <cell r="H22">
            <v>3985</v>
          </cell>
        </row>
        <row r="23">
          <cell r="A23">
            <v>22</v>
          </cell>
          <cell r="B23" t="str">
            <v>FAM022</v>
          </cell>
          <cell r="C23">
            <v>38</v>
          </cell>
          <cell r="D23">
            <v>2250</v>
          </cell>
          <cell r="E23">
            <v>15</v>
          </cell>
          <cell r="F23">
            <v>981</v>
          </cell>
          <cell r="G23">
            <v>53</v>
          </cell>
          <cell r="H23">
            <v>3231</v>
          </cell>
        </row>
        <row r="24">
          <cell r="A24">
            <v>23</v>
          </cell>
          <cell r="B24" t="str">
            <v>FAM023</v>
          </cell>
          <cell r="C24">
            <v>29</v>
          </cell>
          <cell r="D24">
            <v>2071</v>
          </cell>
          <cell r="E24">
            <v>25</v>
          </cell>
          <cell r="F24">
            <v>1683</v>
          </cell>
          <cell r="G24">
            <v>54</v>
          </cell>
          <cell r="H24">
            <v>3754</v>
          </cell>
        </row>
        <row r="25">
          <cell r="A25">
            <v>24</v>
          </cell>
          <cell r="B25" t="str">
            <v>FAM024</v>
          </cell>
          <cell r="C25">
            <v>21</v>
          </cell>
          <cell r="D25">
            <v>1403</v>
          </cell>
          <cell r="E25">
            <v>53</v>
          </cell>
          <cell r="F25">
            <v>3675</v>
          </cell>
          <cell r="G25">
            <v>74</v>
          </cell>
          <cell r="H25">
            <v>5078</v>
          </cell>
        </row>
        <row r="26">
          <cell r="A26">
            <v>25</v>
          </cell>
          <cell r="B26" t="str">
            <v>FAM025</v>
          </cell>
          <cell r="C26">
            <v>80</v>
          </cell>
          <cell r="D26">
            <v>5684</v>
          </cell>
          <cell r="E26">
            <v>98</v>
          </cell>
          <cell r="F26">
            <v>6218</v>
          </cell>
          <cell r="G26">
            <v>178</v>
          </cell>
          <cell r="H26">
            <v>11902</v>
          </cell>
        </row>
        <row r="27">
          <cell r="A27">
            <v>26</v>
          </cell>
          <cell r="B27" t="str">
            <v>FAM026</v>
          </cell>
          <cell r="C27">
            <v>49</v>
          </cell>
          <cell r="D27">
            <v>3999</v>
          </cell>
          <cell r="E27">
            <v>80</v>
          </cell>
          <cell r="F27">
            <v>5412</v>
          </cell>
          <cell r="G27">
            <v>129</v>
          </cell>
          <cell r="H27">
            <v>9411</v>
          </cell>
        </row>
        <row r="28">
          <cell r="A28">
            <v>27</v>
          </cell>
          <cell r="B28" t="str">
            <v>FAM027</v>
          </cell>
          <cell r="C28">
            <v>63</v>
          </cell>
          <cell r="D28">
            <v>3921</v>
          </cell>
          <cell r="E28">
            <v>38</v>
          </cell>
          <cell r="F28">
            <v>2598</v>
          </cell>
          <cell r="G28">
            <v>101</v>
          </cell>
          <cell r="H28">
            <v>6519</v>
          </cell>
        </row>
        <row r="29">
          <cell r="A29">
            <v>28</v>
          </cell>
          <cell r="B29" t="str">
            <v>FAM028</v>
          </cell>
          <cell r="C29">
            <v>38</v>
          </cell>
          <cell r="D29">
            <v>2206</v>
          </cell>
          <cell r="E29">
            <v>29</v>
          </cell>
          <cell r="F29">
            <v>2155</v>
          </cell>
          <cell r="G29">
            <v>67</v>
          </cell>
          <cell r="H29">
            <v>4361</v>
          </cell>
        </row>
        <row r="30">
          <cell r="A30">
            <v>29</v>
          </cell>
          <cell r="B30" t="str">
            <v>FAM029</v>
          </cell>
          <cell r="C30">
            <v>34</v>
          </cell>
          <cell r="D30">
            <v>2502</v>
          </cell>
          <cell r="E30">
            <v>44</v>
          </cell>
          <cell r="F30">
            <v>3088</v>
          </cell>
          <cell r="G30">
            <v>78</v>
          </cell>
          <cell r="H30">
            <v>5590</v>
          </cell>
        </row>
        <row r="31">
          <cell r="A31">
            <v>30</v>
          </cell>
          <cell r="B31" t="str">
            <v>FAM030</v>
          </cell>
          <cell r="C31">
            <v>45</v>
          </cell>
          <cell r="D31">
            <v>3119</v>
          </cell>
          <cell r="E31">
            <v>63</v>
          </cell>
          <cell r="F31">
            <v>4749</v>
          </cell>
          <cell r="G31">
            <v>108</v>
          </cell>
          <cell r="H31">
            <v>7868</v>
          </cell>
        </row>
        <row r="32">
          <cell r="A32">
            <v>31</v>
          </cell>
          <cell r="B32" t="str">
            <v>FAM031</v>
          </cell>
          <cell r="C32">
            <v>61</v>
          </cell>
          <cell r="D32">
            <v>4107</v>
          </cell>
          <cell r="E32">
            <v>105</v>
          </cell>
          <cell r="F32">
            <v>6927</v>
          </cell>
          <cell r="G32">
            <v>166</v>
          </cell>
          <cell r="H32">
            <v>11034</v>
          </cell>
        </row>
        <row r="33">
          <cell r="A33">
            <v>32</v>
          </cell>
          <cell r="B33" t="str">
            <v>FAM032</v>
          </cell>
          <cell r="C33">
            <v>115</v>
          </cell>
          <cell r="D33">
            <v>6781</v>
          </cell>
          <cell r="E33">
            <v>45</v>
          </cell>
          <cell r="F33">
            <v>2851</v>
          </cell>
          <cell r="G33">
            <v>160</v>
          </cell>
          <cell r="H33">
            <v>9632</v>
          </cell>
        </row>
        <row r="34">
          <cell r="A34">
            <v>33</v>
          </cell>
          <cell r="B34" t="str">
            <v>FAM033</v>
          </cell>
          <cell r="C34">
            <v>26</v>
          </cell>
          <cell r="D34">
            <v>2030</v>
          </cell>
          <cell r="E34">
            <v>42</v>
          </cell>
          <cell r="F34">
            <v>2650</v>
          </cell>
          <cell r="G34">
            <v>68</v>
          </cell>
          <cell r="H34">
            <v>4680</v>
          </cell>
        </row>
        <row r="35">
          <cell r="A35">
            <v>34</v>
          </cell>
          <cell r="B35" t="str">
            <v>FAM034</v>
          </cell>
          <cell r="C35">
            <v>38</v>
          </cell>
          <cell r="D35">
            <v>3034</v>
          </cell>
          <cell r="E35">
            <v>64</v>
          </cell>
          <cell r="F35">
            <v>4320</v>
          </cell>
          <cell r="G35">
            <v>102</v>
          </cell>
          <cell r="H35">
            <v>7354</v>
          </cell>
        </row>
        <row r="36">
          <cell r="A36">
            <v>35</v>
          </cell>
          <cell r="B36" t="str">
            <v>FAM035</v>
          </cell>
          <cell r="C36">
            <v>42</v>
          </cell>
          <cell r="D36">
            <v>2542</v>
          </cell>
          <cell r="E36">
            <v>21</v>
          </cell>
          <cell r="F36">
            <v>1515</v>
          </cell>
          <cell r="G36">
            <v>63</v>
          </cell>
          <cell r="H36">
            <v>4057</v>
          </cell>
        </row>
        <row r="37">
          <cell r="A37">
            <v>36</v>
          </cell>
          <cell r="B37" t="str">
            <v>FAM036</v>
          </cell>
          <cell r="C37">
            <v>38</v>
          </cell>
          <cell r="D37">
            <v>2530</v>
          </cell>
          <cell r="E37">
            <v>31</v>
          </cell>
          <cell r="F37">
            <v>2009</v>
          </cell>
          <cell r="G37">
            <v>69</v>
          </cell>
          <cell r="H37">
            <v>4539</v>
          </cell>
        </row>
        <row r="38">
          <cell r="A38">
            <v>37</v>
          </cell>
          <cell r="B38" t="str">
            <v>FAM037</v>
          </cell>
          <cell r="C38">
            <v>23</v>
          </cell>
          <cell r="D38">
            <v>1705</v>
          </cell>
          <cell r="E38">
            <v>28</v>
          </cell>
          <cell r="F38">
            <v>1320</v>
          </cell>
          <cell r="G38">
            <v>51</v>
          </cell>
          <cell r="H38">
            <v>3025</v>
          </cell>
        </row>
        <row r="39">
          <cell r="A39">
            <v>38</v>
          </cell>
          <cell r="B39" t="str">
            <v>FAM038</v>
          </cell>
          <cell r="C39">
            <v>25</v>
          </cell>
          <cell r="D39">
            <v>1719</v>
          </cell>
          <cell r="E39">
            <v>68</v>
          </cell>
          <cell r="F39">
            <v>4152</v>
          </cell>
          <cell r="G39">
            <v>93</v>
          </cell>
          <cell r="H39">
            <v>5871</v>
          </cell>
        </row>
        <row r="40">
          <cell r="A40">
            <v>39</v>
          </cell>
          <cell r="B40" t="str">
            <v>FAM039</v>
          </cell>
          <cell r="C40">
            <v>46</v>
          </cell>
          <cell r="D40">
            <v>2738</v>
          </cell>
          <cell r="E40">
            <v>15</v>
          </cell>
          <cell r="F40">
            <v>1201</v>
          </cell>
          <cell r="G40">
            <v>61</v>
          </cell>
          <cell r="H40">
            <v>3939</v>
          </cell>
        </row>
        <row r="41">
          <cell r="A41">
            <v>40</v>
          </cell>
          <cell r="B41" t="str">
            <v>FAM040</v>
          </cell>
          <cell r="C41">
            <v>17</v>
          </cell>
          <cell r="D41">
            <v>1231</v>
          </cell>
          <cell r="E41">
            <v>16</v>
          </cell>
          <cell r="F41">
            <v>1088</v>
          </cell>
          <cell r="G41">
            <v>33</v>
          </cell>
          <cell r="H41">
            <v>2319</v>
          </cell>
        </row>
        <row r="42">
          <cell r="A42">
            <v>41</v>
          </cell>
          <cell r="B42" t="str">
            <v>FAM041</v>
          </cell>
          <cell r="C42">
            <v>14</v>
          </cell>
          <cell r="D42">
            <v>1078</v>
          </cell>
          <cell r="E42">
            <v>36</v>
          </cell>
          <cell r="F42">
            <v>2524</v>
          </cell>
          <cell r="G42">
            <v>50</v>
          </cell>
          <cell r="H42">
            <v>3602</v>
          </cell>
        </row>
        <row r="43">
          <cell r="A43">
            <v>42</v>
          </cell>
          <cell r="B43" t="str">
            <v>FAM042</v>
          </cell>
          <cell r="C43">
            <v>54</v>
          </cell>
          <cell r="D43">
            <v>4254</v>
          </cell>
          <cell r="E43">
            <v>49</v>
          </cell>
          <cell r="F43">
            <v>3091</v>
          </cell>
          <cell r="G43">
            <v>103</v>
          </cell>
          <cell r="H43">
            <v>7345</v>
          </cell>
        </row>
        <row r="44">
          <cell r="A44">
            <v>43</v>
          </cell>
          <cell r="B44" t="str">
            <v>FAM043</v>
          </cell>
          <cell r="C44">
            <v>32</v>
          </cell>
          <cell r="D44">
            <v>1932</v>
          </cell>
          <cell r="E44">
            <v>18</v>
          </cell>
          <cell r="F44">
            <v>970</v>
          </cell>
          <cell r="G44">
            <v>50</v>
          </cell>
          <cell r="H44">
            <v>2902</v>
          </cell>
        </row>
        <row r="45">
          <cell r="A45">
            <v>44</v>
          </cell>
          <cell r="B45" t="str">
            <v>FAM044</v>
          </cell>
          <cell r="C45">
            <v>16</v>
          </cell>
          <cell r="D45">
            <v>1172</v>
          </cell>
          <cell r="E45">
            <v>19</v>
          </cell>
          <cell r="F45">
            <v>1165</v>
          </cell>
          <cell r="G45">
            <v>35</v>
          </cell>
          <cell r="H45">
            <v>2337</v>
          </cell>
        </row>
        <row r="46">
          <cell r="A46">
            <v>45</v>
          </cell>
          <cell r="B46" t="str">
            <v>FAM045</v>
          </cell>
          <cell r="C46">
            <v>16</v>
          </cell>
          <cell r="D46">
            <v>1024</v>
          </cell>
          <cell r="E46">
            <v>13</v>
          </cell>
          <cell r="F46">
            <v>1143</v>
          </cell>
          <cell r="G46">
            <v>29</v>
          </cell>
          <cell r="H46">
            <v>2167</v>
          </cell>
        </row>
        <row r="47">
          <cell r="A47">
            <v>46</v>
          </cell>
          <cell r="B47" t="str">
            <v>FAM046</v>
          </cell>
          <cell r="C47">
            <v>29</v>
          </cell>
          <cell r="D47">
            <v>2623</v>
          </cell>
          <cell r="E47">
            <v>15</v>
          </cell>
          <cell r="F47">
            <v>1225</v>
          </cell>
          <cell r="G47">
            <v>44</v>
          </cell>
          <cell r="H47">
            <v>3848</v>
          </cell>
        </row>
        <row r="48">
          <cell r="A48">
            <v>47</v>
          </cell>
          <cell r="B48" t="str">
            <v>FAM047</v>
          </cell>
          <cell r="C48">
            <v>13</v>
          </cell>
          <cell r="D48">
            <v>1179</v>
          </cell>
          <cell r="E48">
            <v>32</v>
          </cell>
          <cell r="F48">
            <v>1944</v>
          </cell>
          <cell r="G48">
            <v>45</v>
          </cell>
          <cell r="H48">
            <v>3123</v>
          </cell>
        </row>
        <row r="49">
          <cell r="A49">
            <v>48</v>
          </cell>
          <cell r="B49" t="str">
            <v>FAM048</v>
          </cell>
          <cell r="C49">
            <v>18</v>
          </cell>
          <cell r="D49">
            <v>1402</v>
          </cell>
          <cell r="E49">
            <v>20</v>
          </cell>
          <cell r="F49">
            <v>1464</v>
          </cell>
          <cell r="G49">
            <v>38</v>
          </cell>
          <cell r="H49">
            <v>2866</v>
          </cell>
        </row>
        <row r="50">
          <cell r="A50">
            <v>49</v>
          </cell>
          <cell r="B50" t="str">
            <v>FAM049</v>
          </cell>
          <cell r="C50">
            <v>52</v>
          </cell>
          <cell r="D50">
            <v>3464</v>
          </cell>
          <cell r="E50">
            <v>19</v>
          </cell>
          <cell r="F50">
            <v>1297</v>
          </cell>
          <cell r="G50">
            <v>71</v>
          </cell>
          <cell r="H50">
            <v>4761</v>
          </cell>
        </row>
        <row r="51">
          <cell r="A51">
            <v>50</v>
          </cell>
          <cell r="B51" t="str">
            <v>FAM050</v>
          </cell>
          <cell r="C51">
            <v>25</v>
          </cell>
          <cell r="D51">
            <v>2103</v>
          </cell>
          <cell r="E51">
            <v>27</v>
          </cell>
          <cell r="F51">
            <v>1509</v>
          </cell>
          <cell r="G51">
            <v>52</v>
          </cell>
          <cell r="H51">
            <v>3612</v>
          </cell>
        </row>
        <row r="52">
          <cell r="A52">
            <v>51</v>
          </cell>
          <cell r="B52" t="str">
            <v>FAM051</v>
          </cell>
          <cell r="C52">
            <v>44</v>
          </cell>
          <cell r="D52">
            <v>3184</v>
          </cell>
          <cell r="E52">
            <v>35</v>
          </cell>
          <cell r="F52">
            <v>2285</v>
          </cell>
          <cell r="G52">
            <v>79</v>
          </cell>
          <cell r="H52">
            <v>5469</v>
          </cell>
        </row>
        <row r="53">
          <cell r="A53">
            <v>52</v>
          </cell>
          <cell r="B53" t="str">
            <v>FAM052</v>
          </cell>
          <cell r="C53">
            <v>51</v>
          </cell>
          <cell r="D53">
            <v>4069</v>
          </cell>
          <cell r="E53">
            <v>26</v>
          </cell>
          <cell r="F53">
            <v>2198</v>
          </cell>
          <cell r="G53">
            <v>77</v>
          </cell>
          <cell r="H53">
            <v>6267</v>
          </cell>
        </row>
        <row r="54">
          <cell r="A54">
            <v>53</v>
          </cell>
          <cell r="B54" t="str">
            <v>FAM053</v>
          </cell>
          <cell r="C54">
            <v>22</v>
          </cell>
          <cell r="D54">
            <v>1438</v>
          </cell>
          <cell r="E54">
            <v>29</v>
          </cell>
          <cell r="F54">
            <v>2055</v>
          </cell>
          <cell r="G54">
            <v>51</v>
          </cell>
          <cell r="H54">
            <v>3493</v>
          </cell>
        </row>
        <row r="55">
          <cell r="A55">
            <v>54</v>
          </cell>
          <cell r="B55" t="str">
            <v>FAM054</v>
          </cell>
          <cell r="C55">
            <v>35</v>
          </cell>
          <cell r="D55">
            <v>2377</v>
          </cell>
          <cell r="E55">
            <v>43</v>
          </cell>
          <cell r="F55">
            <v>2865</v>
          </cell>
          <cell r="G55">
            <v>78</v>
          </cell>
          <cell r="H55">
            <v>5242</v>
          </cell>
        </row>
        <row r="56">
          <cell r="A56">
            <v>55</v>
          </cell>
          <cell r="B56" t="str">
            <v>FAM055</v>
          </cell>
          <cell r="C56">
            <v>64</v>
          </cell>
          <cell r="D56">
            <v>4400</v>
          </cell>
          <cell r="E56">
            <v>48</v>
          </cell>
          <cell r="F56">
            <v>3044</v>
          </cell>
          <cell r="G56">
            <v>112</v>
          </cell>
          <cell r="H56">
            <v>7444</v>
          </cell>
        </row>
        <row r="57">
          <cell r="A57">
            <v>56</v>
          </cell>
          <cell r="B57" t="str">
            <v>FAM056</v>
          </cell>
          <cell r="C57">
            <v>41</v>
          </cell>
          <cell r="D57">
            <v>2995</v>
          </cell>
          <cell r="E57">
            <v>52</v>
          </cell>
          <cell r="F57">
            <v>4464</v>
          </cell>
          <cell r="G57">
            <v>93</v>
          </cell>
          <cell r="H57">
            <v>7459</v>
          </cell>
        </row>
        <row r="58">
          <cell r="A58">
            <v>57</v>
          </cell>
          <cell r="B58" t="str">
            <v>FAM057</v>
          </cell>
          <cell r="C58">
            <v>62</v>
          </cell>
          <cell r="D58">
            <v>4978</v>
          </cell>
          <cell r="E58">
            <v>83</v>
          </cell>
          <cell r="F58">
            <v>5049</v>
          </cell>
          <cell r="G58">
            <v>145</v>
          </cell>
          <cell r="H58">
            <v>10027</v>
          </cell>
        </row>
        <row r="59">
          <cell r="A59">
            <v>58</v>
          </cell>
          <cell r="B59" t="str">
            <v>FAM058</v>
          </cell>
          <cell r="C59">
            <v>52</v>
          </cell>
          <cell r="D59">
            <v>3284</v>
          </cell>
          <cell r="E59">
            <v>57</v>
          </cell>
          <cell r="F59">
            <v>3727</v>
          </cell>
          <cell r="G59">
            <v>109</v>
          </cell>
          <cell r="H59">
            <v>7011</v>
          </cell>
        </row>
        <row r="60">
          <cell r="A60">
            <v>59</v>
          </cell>
          <cell r="B60" t="str">
            <v>FAM059</v>
          </cell>
          <cell r="C60">
            <v>69</v>
          </cell>
          <cell r="D60">
            <v>4059</v>
          </cell>
          <cell r="E60">
            <v>26</v>
          </cell>
          <cell r="F60">
            <v>2106</v>
          </cell>
          <cell r="G60">
            <v>95</v>
          </cell>
          <cell r="H60">
            <v>6165</v>
          </cell>
        </row>
        <row r="61">
          <cell r="A61">
            <v>60</v>
          </cell>
          <cell r="B61" t="str">
            <v>FAM060</v>
          </cell>
          <cell r="C61">
            <v>23</v>
          </cell>
          <cell r="D61">
            <v>1557</v>
          </cell>
          <cell r="E61">
            <v>26</v>
          </cell>
          <cell r="F61">
            <v>1606</v>
          </cell>
          <cell r="G61">
            <v>49</v>
          </cell>
          <cell r="H61">
            <v>3163</v>
          </cell>
        </row>
        <row r="62">
          <cell r="A62">
            <v>61</v>
          </cell>
          <cell r="B62" t="str">
            <v>FAM061</v>
          </cell>
          <cell r="C62">
            <v>34</v>
          </cell>
          <cell r="D62">
            <v>2422</v>
          </cell>
          <cell r="E62">
            <v>37</v>
          </cell>
          <cell r="F62">
            <v>2787</v>
          </cell>
          <cell r="G62">
            <v>71</v>
          </cell>
          <cell r="H62">
            <v>5209</v>
          </cell>
        </row>
        <row r="63">
          <cell r="A63">
            <v>62</v>
          </cell>
          <cell r="B63" t="str">
            <v>FAM062</v>
          </cell>
          <cell r="C63">
            <v>47</v>
          </cell>
          <cell r="D63">
            <v>3017</v>
          </cell>
          <cell r="E63">
            <v>29</v>
          </cell>
          <cell r="F63">
            <v>1835</v>
          </cell>
          <cell r="G63">
            <v>76</v>
          </cell>
          <cell r="H63">
            <v>4852</v>
          </cell>
        </row>
        <row r="64">
          <cell r="A64">
            <v>63</v>
          </cell>
          <cell r="B64" t="str">
            <v>FAM063</v>
          </cell>
          <cell r="C64">
            <v>36</v>
          </cell>
          <cell r="D64">
            <v>2432</v>
          </cell>
          <cell r="E64">
            <v>17</v>
          </cell>
          <cell r="F64">
            <v>1163</v>
          </cell>
          <cell r="G64">
            <v>53</v>
          </cell>
          <cell r="H64">
            <v>3595</v>
          </cell>
        </row>
        <row r="65">
          <cell r="A65">
            <v>64</v>
          </cell>
          <cell r="B65" t="str">
            <v>FAM064</v>
          </cell>
          <cell r="C65">
            <v>34</v>
          </cell>
          <cell r="D65">
            <v>2138</v>
          </cell>
          <cell r="E65">
            <v>69</v>
          </cell>
          <cell r="F65">
            <v>4523</v>
          </cell>
          <cell r="G65">
            <v>103</v>
          </cell>
          <cell r="H65">
            <v>6661</v>
          </cell>
        </row>
        <row r="66">
          <cell r="A66">
            <v>65</v>
          </cell>
          <cell r="B66" t="str">
            <v>FAM065</v>
          </cell>
          <cell r="C66">
            <v>18</v>
          </cell>
          <cell r="D66">
            <v>1118</v>
          </cell>
          <cell r="E66">
            <v>11</v>
          </cell>
          <cell r="F66">
            <v>717</v>
          </cell>
          <cell r="G66">
            <v>29</v>
          </cell>
          <cell r="H66">
            <v>1835</v>
          </cell>
        </row>
        <row r="67">
          <cell r="A67">
            <v>66</v>
          </cell>
          <cell r="B67" t="str">
            <v>FAM066</v>
          </cell>
          <cell r="C67">
            <v>70</v>
          </cell>
          <cell r="D67">
            <v>4634</v>
          </cell>
          <cell r="E67">
            <v>6</v>
          </cell>
          <cell r="F67">
            <v>694</v>
          </cell>
          <cell r="G67">
            <v>76</v>
          </cell>
          <cell r="H67">
            <v>5328</v>
          </cell>
        </row>
        <row r="68">
          <cell r="A68">
            <v>67</v>
          </cell>
          <cell r="B68" t="str">
            <v>FAM067</v>
          </cell>
          <cell r="C68">
            <v>16</v>
          </cell>
          <cell r="D68">
            <v>1024</v>
          </cell>
          <cell r="E68">
            <v>58</v>
          </cell>
          <cell r="F68">
            <v>4354</v>
          </cell>
          <cell r="G68">
            <v>74</v>
          </cell>
          <cell r="H68">
            <v>5378</v>
          </cell>
        </row>
        <row r="69">
          <cell r="A69">
            <v>68</v>
          </cell>
          <cell r="B69" t="str">
            <v>FAM068</v>
          </cell>
          <cell r="C69">
            <v>12</v>
          </cell>
          <cell r="D69">
            <v>1044</v>
          </cell>
          <cell r="E69">
            <v>3</v>
          </cell>
          <cell r="F69">
            <v>217</v>
          </cell>
          <cell r="G69">
            <v>15</v>
          </cell>
          <cell r="H69">
            <v>1261</v>
          </cell>
        </row>
        <row r="70">
          <cell r="A70">
            <v>69</v>
          </cell>
          <cell r="B70" t="str">
            <v>FAM069</v>
          </cell>
          <cell r="C70">
            <v>64</v>
          </cell>
          <cell r="D70">
            <v>4916</v>
          </cell>
          <cell r="E70">
            <v>12</v>
          </cell>
          <cell r="F70">
            <v>684</v>
          </cell>
          <cell r="G70">
            <v>76</v>
          </cell>
          <cell r="H70">
            <v>5600</v>
          </cell>
        </row>
        <row r="71">
          <cell r="A71">
            <v>70</v>
          </cell>
          <cell r="B71" t="str">
            <v>FAM070</v>
          </cell>
          <cell r="C71">
            <v>27</v>
          </cell>
          <cell r="D71">
            <v>1865</v>
          </cell>
          <cell r="E71">
            <v>1</v>
          </cell>
          <cell r="F71">
            <v>35</v>
          </cell>
          <cell r="G71">
            <v>28</v>
          </cell>
          <cell r="H71">
            <v>1900</v>
          </cell>
        </row>
        <row r="72">
          <cell r="A72">
            <v>71</v>
          </cell>
          <cell r="B72" t="str">
            <v>FAM071</v>
          </cell>
          <cell r="C72">
            <v>47</v>
          </cell>
          <cell r="D72">
            <v>3781</v>
          </cell>
          <cell r="E72">
            <v>8</v>
          </cell>
          <cell r="F72">
            <v>416</v>
          </cell>
          <cell r="G72">
            <v>55</v>
          </cell>
          <cell r="H72">
            <v>4197</v>
          </cell>
        </row>
        <row r="73">
          <cell r="A73">
            <v>72</v>
          </cell>
          <cell r="B73" t="str">
            <v>FAM072</v>
          </cell>
          <cell r="C73">
            <v>9</v>
          </cell>
          <cell r="D73">
            <v>519</v>
          </cell>
          <cell r="E73">
            <v>1</v>
          </cell>
          <cell r="F73">
            <v>79</v>
          </cell>
          <cell r="G73">
            <v>10</v>
          </cell>
          <cell r="H73">
            <v>598</v>
          </cell>
        </row>
        <row r="74">
          <cell r="A74">
            <v>75</v>
          </cell>
          <cell r="B74" t="str">
            <v>FAM075</v>
          </cell>
          <cell r="C74">
            <v>94</v>
          </cell>
          <cell r="D74">
            <v>7006</v>
          </cell>
          <cell r="E74">
            <v>3</v>
          </cell>
          <cell r="F74">
            <v>129</v>
          </cell>
          <cell r="G74">
            <v>97</v>
          </cell>
          <cell r="H74">
            <v>7135</v>
          </cell>
        </row>
        <row r="75">
          <cell r="A75">
            <v>76</v>
          </cell>
          <cell r="B75" t="str">
            <v>FAM076</v>
          </cell>
          <cell r="C75">
            <v>83</v>
          </cell>
          <cell r="D75">
            <v>5089</v>
          </cell>
          <cell r="E75">
            <v>1</v>
          </cell>
          <cell r="F75">
            <v>59</v>
          </cell>
          <cell r="G75">
            <v>84</v>
          </cell>
          <cell r="H75">
            <v>5148</v>
          </cell>
        </row>
        <row r="76">
          <cell r="A76">
            <v>77</v>
          </cell>
          <cell r="B76" t="str">
            <v>FAM077</v>
          </cell>
          <cell r="C76">
            <v>19</v>
          </cell>
          <cell r="D76">
            <v>1437</v>
          </cell>
          <cell r="E76">
            <v>9</v>
          </cell>
          <cell r="F76">
            <v>511</v>
          </cell>
          <cell r="G76">
            <v>28</v>
          </cell>
          <cell r="H76">
            <v>1948</v>
          </cell>
        </row>
        <row r="77">
          <cell r="A77">
            <v>78</v>
          </cell>
          <cell r="B77" t="str">
            <v>FAM078</v>
          </cell>
          <cell r="C77">
            <v>15</v>
          </cell>
          <cell r="D77">
            <v>1013</v>
          </cell>
          <cell r="E77">
            <v>4</v>
          </cell>
          <cell r="F77">
            <v>212</v>
          </cell>
          <cell r="G77">
            <v>19</v>
          </cell>
          <cell r="H77">
            <v>1225</v>
          </cell>
        </row>
        <row r="78">
          <cell r="A78">
            <v>79</v>
          </cell>
          <cell r="B78" t="str">
            <v>FAM079</v>
          </cell>
          <cell r="C78">
            <v>16</v>
          </cell>
          <cell r="D78">
            <v>956</v>
          </cell>
          <cell r="E78">
            <v>15</v>
          </cell>
          <cell r="F78">
            <v>957</v>
          </cell>
          <cell r="G78">
            <v>31</v>
          </cell>
          <cell r="H78">
            <v>1913</v>
          </cell>
        </row>
        <row r="79">
          <cell r="A79">
            <v>80</v>
          </cell>
          <cell r="B79" t="str">
            <v>FAM080</v>
          </cell>
          <cell r="C79">
            <v>30</v>
          </cell>
          <cell r="D79">
            <v>1794</v>
          </cell>
          <cell r="E79">
            <v>3</v>
          </cell>
          <cell r="F79">
            <v>193</v>
          </cell>
          <cell r="G79">
            <v>33</v>
          </cell>
          <cell r="H79">
            <v>1987</v>
          </cell>
        </row>
        <row r="80">
          <cell r="A80">
            <v>81</v>
          </cell>
          <cell r="B80" t="str">
            <v>FAM081</v>
          </cell>
          <cell r="C80">
            <v>19</v>
          </cell>
          <cell r="D80">
            <v>1097</v>
          </cell>
          <cell r="E80">
            <v>1</v>
          </cell>
          <cell r="F80">
            <v>35</v>
          </cell>
          <cell r="G80">
            <v>20</v>
          </cell>
          <cell r="H80">
            <v>1132</v>
          </cell>
        </row>
        <row r="81">
          <cell r="A81">
            <v>82</v>
          </cell>
          <cell r="B81" t="str">
            <v>FAM082</v>
          </cell>
          <cell r="C81">
            <v>48</v>
          </cell>
          <cell r="D81">
            <v>3064</v>
          </cell>
          <cell r="E81">
            <v>1</v>
          </cell>
          <cell r="F81">
            <v>35</v>
          </cell>
          <cell r="G81">
            <v>49</v>
          </cell>
          <cell r="H81">
            <v>3099</v>
          </cell>
        </row>
        <row r="82">
          <cell r="A82">
            <v>83</v>
          </cell>
          <cell r="B82" t="str">
            <v>FAM083</v>
          </cell>
          <cell r="C82">
            <v>26</v>
          </cell>
          <cell r="D82">
            <v>2054</v>
          </cell>
          <cell r="E82">
            <v>1</v>
          </cell>
          <cell r="F82">
            <v>99</v>
          </cell>
          <cell r="G82">
            <v>27</v>
          </cell>
          <cell r="H82">
            <v>2153</v>
          </cell>
        </row>
        <row r="83">
          <cell r="A83">
            <v>84</v>
          </cell>
          <cell r="B83" t="str">
            <v>FAM084</v>
          </cell>
          <cell r="C83">
            <v>20</v>
          </cell>
          <cell r="D83">
            <v>1480</v>
          </cell>
          <cell r="G83">
            <v>20</v>
          </cell>
          <cell r="H83">
            <v>1480</v>
          </cell>
        </row>
        <row r="84">
          <cell r="A84">
            <v>85</v>
          </cell>
          <cell r="B84" t="str">
            <v>FAM085</v>
          </cell>
          <cell r="C84">
            <v>20</v>
          </cell>
          <cell r="D84">
            <v>1604</v>
          </cell>
          <cell r="G84">
            <v>20</v>
          </cell>
          <cell r="H84">
            <v>1604</v>
          </cell>
        </row>
        <row r="85">
          <cell r="A85">
            <v>86</v>
          </cell>
          <cell r="B85" t="str">
            <v>FAM086</v>
          </cell>
          <cell r="C85">
            <v>50</v>
          </cell>
          <cell r="D85">
            <v>3490</v>
          </cell>
          <cell r="G85">
            <v>50</v>
          </cell>
          <cell r="H85">
            <v>3490</v>
          </cell>
        </row>
        <row r="86">
          <cell r="A86">
            <v>87</v>
          </cell>
          <cell r="B86" t="str">
            <v>FAM087</v>
          </cell>
          <cell r="C86">
            <v>44</v>
          </cell>
          <cell r="D86">
            <v>3376</v>
          </cell>
          <cell r="G86">
            <v>44</v>
          </cell>
          <cell r="H86">
            <v>3376</v>
          </cell>
        </row>
        <row r="87">
          <cell r="A87">
            <v>88</v>
          </cell>
          <cell r="B87" t="str">
            <v>FAM088</v>
          </cell>
          <cell r="C87">
            <v>16</v>
          </cell>
          <cell r="D87">
            <v>944</v>
          </cell>
          <cell r="G87">
            <v>16</v>
          </cell>
          <cell r="H87">
            <v>944</v>
          </cell>
        </row>
        <row r="88">
          <cell r="A88">
            <v>89</v>
          </cell>
          <cell r="B88" t="str">
            <v>FAM089</v>
          </cell>
          <cell r="C88">
            <v>17</v>
          </cell>
          <cell r="D88">
            <v>1407</v>
          </cell>
          <cell r="G88">
            <v>17</v>
          </cell>
          <cell r="H88">
            <v>1407</v>
          </cell>
        </row>
        <row r="89">
          <cell r="A89">
            <v>90</v>
          </cell>
          <cell r="B89" t="str">
            <v>FAM090</v>
          </cell>
          <cell r="C89">
            <v>80</v>
          </cell>
          <cell r="D89">
            <v>5140</v>
          </cell>
          <cell r="G89">
            <v>80</v>
          </cell>
          <cell r="H89">
            <v>5140</v>
          </cell>
        </row>
        <row r="90">
          <cell r="A90">
            <v>92</v>
          </cell>
          <cell r="B90" t="str">
            <v>FAM092</v>
          </cell>
          <cell r="C90">
            <v>22</v>
          </cell>
          <cell r="D90">
            <v>1534</v>
          </cell>
          <cell r="G90">
            <v>22</v>
          </cell>
          <cell r="H90">
            <v>1534</v>
          </cell>
        </row>
        <row r="91">
          <cell r="A91">
            <v>93</v>
          </cell>
          <cell r="B91" t="str">
            <v>FAM093</v>
          </cell>
          <cell r="C91">
            <v>25</v>
          </cell>
          <cell r="D91">
            <v>1995</v>
          </cell>
          <cell r="G91">
            <v>25</v>
          </cell>
          <cell r="H91">
            <v>1995</v>
          </cell>
        </row>
        <row r="92">
          <cell r="A92">
            <v>94</v>
          </cell>
          <cell r="B92" t="str">
            <v>FAM094</v>
          </cell>
          <cell r="C92">
            <v>31</v>
          </cell>
          <cell r="D92">
            <v>2017</v>
          </cell>
          <cell r="G92">
            <v>31</v>
          </cell>
          <cell r="H92">
            <v>2017</v>
          </cell>
        </row>
        <row r="93">
          <cell r="A93">
            <v>95</v>
          </cell>
          <cell r="B93" t="str">
            <v>FAM095</v>
          </cell>
          <cell r="C93">
            <v>46</v>
          </cell>
          <cell r="D93">
            <v>3046</v>
          </cell>
          <cell r="G93">
            <v>46</v>
          </cell>
          <cell r="H93">
            <v>3046</v>
          </cell>
        </row>
        <row r="94">
          <cell r="A94">
            <v>96</v>
          </cell>
          <cell r="B94" t="str">
            <v>FAM096</v>
          </cell>
          <cell r="C94">
            <v>27</v>
          </cell>
          <cell r="D94">
            <v>1737</v>
          </cell>
          <cell r="G94">
            <v>27</v>
          </cell>
          <cell r="H94">
            <v>1737</v>
          </cell>
        </row>
        <row r="95">
          <cell r="A95">
            <v>97</v>
          </cell>
          <cell r="B95" t="str">
            <v>FAM097</v>
          </cell>
          <cell r="C95">
            <v>27</v>
          </cell>
          <cell r="D95">
            <v>1717</v>
          </cell>
          <cell r="G95">
            <v>27</v>
          </cell>
          <cell r="H95">
            <v>1717</v>
          </cell>
        </row>
        <row r="96">
          <cell r="A96">
            <v>98</v>
          </cell>
          <cell r="B96" t="str">
            <v>FAM098</v>
          </cell>
          <cell r="C96">
            <v>21</v>
          </cell>
          <cell r="D96">
            <v>1491</v>
          </cell>
          <cell r="G96">
            <v>21</v>
          </cell>
          <cell r="H96">
            <v>1491</v>
          </cell>
        </row>
        <row r="97">
          <cell r="A97">
            <v>100</v>
          </cell>
          <cell r="B97" t="str">
            <v>FAM100</v>
          </cell>
          <cell r="C97">
            <v>37</v>
          </cell>
          <cell r="D97">
            <v>2395</v>
          </cell>
          <cell r="G97">
            <v>37</v>
          </cell>
          <cell r="H97">
            <v>2395</v>
          </cell>
        </row>
        <row r="98">
          <cell r="A98">
            <v>101</v>
          </cell>
          <cell r="B98" t="str">
            <v>FAM101</v>
          </cell>
          <cell r="C98">
            <v>25</v>
          </cell>
          <cell r="D98">
            <v>1895</v>
          </cell>
          <cell r="G98">
            <v>25</v>
          </cell>
          <cell r="H98">
            <v>1895</v>
          </cell>
        </row>
        <row r="99">
          <cell r="A99">
            <v>102</v>
          </cell>
          <cell r="B99" t="str">
            <v>FAM102</v>
          </cell>
          <cell r="C99">
            <v>50</v>
          </cell>
          <cell r="D99">
            <v>3666</v>
          </cell>
          <cell r="G99">
            <v>50</v>
          </cell>
          <cell r="H99">
            <v>3666</v>
          </cell>
        </row>
        <row r="100">
          <cell r="A100">
            <v>103</v>
          </cell>
          <cell r="B100" t="str">
            <v>FAM103</v>
          </cell>
          <cell r="C100">
            <v>20</v>
          </cell>
          <cell r="D100">
            <v>1572</v>
          </cell>
          <cell r="G100">
            <v>20</v>
          </cell>
          <cell r="H100">
            <v>1572</v>
          </cell>
        </row>
        <row r="101">
          <cell r="A101">
            <v>104</v>
          </cell>
          <cell r="B101" t="str">
            <v>FAM104</v>
          </cell>
          <cell r="C101">
            <v>13</v>
          </cell>
          <cell r="D101">
            <v>731</v>
          </cell>
          <cell r="G101">
            <v>13</v>
          </cell>
          <cell r="H101">
            <v>731</v>
          </cell>
        </row>
        <row r="102">
          <cell r="A102">
            <v>105</v>
          </cell>
          <cell r="B102" t="str">
            <v>FAM105</v>
          </cell>
          <cell r="C102">
            <v>11</v>
          </cell>
          <cell r="D102">
            <v>673</v>
          </cell>
          <cell r="G102">
            <v>11</v>
          </cell>
          <cell r="H102">
            <v>673</v>
          </cell>
        </row>
        <row r="103">
          <cell r="A103">
            <v>106</v>
          </cell>
          <cell r="B103" t="str">
            <v>FAM106</v>
          </cell>
          <cell r="C103">
            <v>13</v>
          </cell>
          <cell r="D103">
            <v>891</v>
          </cell>
          <cell r="G103">
            <v>13</v>
          </cell>
          <cell r="H103">
            <v>891</v>
          </cell>
        </row>
        <row r="104">
          <cell r="A104">
            <v>107</v>
          </cell>
          <cell r="B104" t="str">
            <v>FAM107</v>
          </cell>
          <cell r="C104">
            <v>10</v>
          </cell>
          <cell r="D104">
            <v>554</v>
          </cell>
          <cell r="G104">
            <v>10</v>
          </cell>
          <cell r="H104">
            <v>554</v>
          </cell>
        </row>
        <row r="105">
          <cell r="A105">
            <v>108</v>
          </cell>
          <cell r="B105" t="str">
            <v>FAM108</v>
          </cell>
          <cell r="C105">
            <v>6</v>
          </cell>
          <cell r="D105">
            <v>426</v>
          </cell>
          <cell r="G105">
            <v>6</v>
          </cell>
          <cell r="H105">
            <v>426</v>
          </cell>
        </row>
        <row r="106">
          <cell r="A106">
            <v>109</v>
          </cell>
          <cell r="B106" t="str">
            <v>FAM109</v>
          </cell>
          <cell r="C106">
            <v>16</v>
          </cell>
          <cell r="D106">
            <v>1184</v>
          </cell>
          <cell r="G106">
            <v>16</v>
          </cell>
          <cell r="H106">
            <v>1184</v>
          </cell>
        </row>
        <row r="107">
          <cell r="A107">
            <v>110</v>
          </cell>
          <cell r="B107" t="str">
            <v>FAM110</v>
          </cell>
          <cell r="C107">
            <v>10</v>
          </cell>
          <cell r="D107">
            <v>570</v>
          </cell>
          <cell r="G107">
            <v>10</v>
          </cell>
          <cell r="H107">
            <v>570</v>
          </cell>
        </row>
        <row r="108">
          <cell r="A108">
            <v>111</v>
          </cell>
          <cell r="B108" t="str">
            <v>FAM111</v>
          </cell>
          <cell r="C108">
            <v>8</v>
          </cell>
          <cell r="D108">
            <v>560</v>
          </cell>
          <cell r="G108">
            <v>8</v>
          </cell>
          <cell r="H108">
            <v>560</v>
          </cell>
        </row>
        <row r="109">
          <cell r="A109">
            <v>112</v>
          </cell>
          <cell r="B109" t="str">
            <v>FAM112</v>
          </cell>
          <cell r="C109">
            <v>11</v>
          </cell>
          <cell r="D109">
            <v>885</v>
          </cell>
          <cell r="G109">
            <v>11</v>
          </cell>
          <cell r="H109">
            <v>885</v>
          </cell>
        </row>
        <row r="110">
          <cell r="A110">
            <v>113</v>
          </cell>
          <cell r="B110" t="str">
            <v>FAM113</v>
          </cell>
          <cell r="C110">
            <v>15</v>
          </cell>
          <cell r="D110">
            <v>853</v>
          </cell>
          <cell r="G110">
            <v>15</v>
          </cell>
          <cell r="H110">
            <v>853</v>
          </cell>
        </row>
        <row r="111">
          <cell r="A111">
            <v>114</v>
          </cell>
          <cell r="B111" t="str">
            <v>FAM114</v>
          </cell>
          <cell r="C111">
            <v>6</v>
          </cell>
          <cell r="D111">
            <v>426</v>
          </cell>
          <cell r="G111">
            <v>6</v>
          </cell>
          <cell r="H111">
            <v>426</v>
          </cell>
        </row>
        <row r="112">
          <cell r="A112">
            <v>115</v>
          </cell>
          <cell r="B112" t="str">
            <v>FAM115</v>
          </cell>
          <cell r="C112">
            <v>20</v>
          </cell>
          <cell r="D112">
            <v>1608</v>
          </cell>
          <cell r="G112">
            <v>20</v>
          </cell>
          <cell r="H112">
            <v>1608</v>
          </cell>
        </row>
        <row r="113">
          <cell r="A113">
            <v>116</v>
          </cell>
          <cell r="B113" t="str">
            <v>FAM116</v>
          </cell>
          <cell r="C113">
            <v>8</v>
          </cell>
          <cell r="D113">
            <v>632</v>
          </cell>
          <cell r="G113">
            <v>8</v>
          </cell>
          <cell r="H113">
            <v>632</v>
          </cell>
        </row>
        <row r="114">
          <cell r="A114">
            <v>118</v>
          </cell>
          <cell r="B114" t="str">
            <v>FAM118</v>
          </cell>
          <cell r="C114">
            <v>1</v>
          </cell>
          <cell r="D114">
            <v>99</v>
          </cell>
          <cell r="G114">
            <v>1</v>
          </cell>
          <cell r="H114">
            <v>99</v>
          </cell>
        </row>
        <row r="115">
          <cell r="A115">
            <v>119</v>
          </cell>
          <cell r="B115" t="str">
            <v>FAM119</v>
          </cell>
          <cell r="C115">
            <v>19</v>
          </cell>
          <cell r="D115">
            <v>1233</v>
          </cell>
          <cell r="G115">
            <v>19</v>
          </cell>
          <cell r="H115">
            <v>1233</v>
          </cell>
        </row>
        <row r="116">
          <cell r="A116">
            <v>120</v>
          </cell>
          <cell r="B116" t="str">
            <v>FAM120</v>
          </cell>
          <cell r="C116">
            <v>31</v>
          </cell>
          <cell r="D116">
            <v>2173</v>
          </cell>
          <cell r="G116">
            <v>31</v>
          </cell>
          <cell r="H116">
            <v>2173</v>
          </cell>
        </row>
        <row r="117">
          <cell r="A117">
            <v>121</v>
          </cell>
          <cell r="B117" t="str">
            <v>FAM121</v>
          </cell>
          <cell r="C117">
            <v>12</v>
          </cell>
          <cell r="D117">
            <v>772</v>
          </cell>
          <cell r="G117">
            <v>12</v>
          </cell>
          <cell r="H117">
            <v>772</v>
          </cell>
        </row>
        <row r="118">
          <cell r="A118">
            <v>122</v>
          </cell>
          <cell r="B118" t="str">
            <v>FAM122</v>
          </cell>
          <cell r="C118">
            <v>6</v>
          </cell>
          <cell r="D118">
            <v>454</v>
          </cell>
          <cell r="G118">
            <v>6</v>
          </cell>
          <cell r="H118">
            <v>454</v>
          </cell>
        </row>
        <row r="119">
          <cell r="A119">
            <v>123</v>
          </cell>
          <cell r="B119" t="str">
            <v>FAM123</v>
          </cell>
          <cell r="C119">
            <v>25</v>
          </cell>
          <cell r="D119">
            <v>2039</v>
          </cell>
          <cell r="G119">
            <v>25</v>
          </cell>
          <cell r="H119">
            <v>2039</v>
          </cell>
        </row>
        <row r="120">
          <cell r="A120">
            <v>124</v>
          </cell>
          <cell r="B120" t="str">
            <v>FAM124</v>
          </cell>
          <cell r="C120">
            <v>13</v>
          </cell>
          <cell r="D120">
            <v>935</v>
          </cell>
          <cell r="G120">
            <v>13</v>
          </cell>
          <cell r="H120">
            <v>935</v>
          </cell>
        </row>
        <row r="121">
          <cell r="A121">
            <v>125</v>
          </cell>
          <cell r="B121" t="str">
            <v>FAM125</v>
          </cell>
          <cell r="C121">
            <v>18</v>
          </cell>
          <cell r="D121">
            <v>1402</v>
          </cell>
          <cell r="G121">
            <v>18</v>
          </cell>
          <cell r="H121">
            <v>1402</v>
          </cell>
        </row>
        <row r="122">
          <cell r="A122">
            <v>131</v>
          </cell>
          <cell r="B122" t="str">
            <v>FAM131</v>
          </cell>
          <cell r="C122">
            <v>23</v>
          </cell>
          <cell r="D122">
            <v>1841</v>
          </cell>
          <cell r="G122">
            <v>23</v>
          </cell>
          <cell r="H122">
            <v>1841</v>
          </cell>
        </row>
        <row r="123">
          <cell r="A123">
            <v>132</v>
          </cell>
          <cell r="B123" t="str">
            <v>FAM132</v>
          </cell>
          <cell r="C123">
            <v>16</v>
          </cell>
          <cell r="D123">
            <v>1072</v>
          </cell>
          <cell r="G123">
            <v>16</v>
          </cell>
          <cell r="H123">
            <v>1072</v>
          </cell>
        </row>
        <row r="124">
          <cell r="A124">
            <v>133</v>
          </cell>
          <cell r="B124" t="str">
            <v>FAM133</v>
          </cell>
          <cell r="C124">
            <v>42</v>
          </cell>
          <cell r="D124">
            <v>3710</v>
          </cell>
          <cell r="G124">
            <v>42</v>
          </cell>
          <cell r="H124">
            <v>3710</v>
          </cell>
        </row>
        <row r="125">
          <cell r="A125">
            <v>134</v>
          </cell>
          <cell r="B125" t="str">
            <v>FAM134</v>
          </cell>
          <cell r="C125">
            <v>16</v>
          </cell>
          <cell r="D125">
            <v>1300</v>
          </cell>
          <cell r="G125">
            <v>16</v>
          </cell>
          <cell r="H125">
            <v>1300</v>
          </cell>
        </row>
        <row r="126">
          <cell r="A126">
            <v>136</v>
          </cell>
          <cell r="B126" t="str">
            <v>FAM136</v>
          </cell>
          <cell r="C126">
            <v>20</v>
          </cell>
          <cell r="D126">
            <v>1424</v>
          </cell>
          <cell r="G126">
            <v>20</v>
          </cell>
          <cell r="H126">
            <v>1424</v>
          </cell>
        </row>
        <row r="127">
          <cell r="A127">
            <v>137</v>
          </cell>
          <cell r="B127" t="str">
            <v>FAM137</v>
          </cell>
          <cell r="C127">
            <v>2</v>
          </cell>
          <cell r="D127">
            <v>158</v>
          </cell>
          <cell r="G127">
            <v>2</v>
          </cell>
          <cell r="H127">
            <v>158</v>
          </cell>
        </row>
        <row r="128">
          <cell r="A128">
            <v>138</v>
          </cell>
          <cell r="B128" t="str">
            <v>FAM138</v>
          </cell>
          <cell r="C128">
            <v>50</v>
          </cell>
          <cell r="D128">
            <v>2650</v>
          </cell>
          <cell r="G128">
            <v>50</v>
          </cell>
          <cell r="H128">
            <v>2650</v>
          </cell>
        </row>
        <row r="129">
          <cell r="A129">
            <v>139</v>
          </cell>
          <cell r="B129" t="str">
            <v>FAM139</v>
          </cell>
          <cell r="C129">
            <v>9</v>
          </cell>
          <cell r="D129">
            <v>479</v>
          </cell>
          <cell r="G129">
            <v>9</v>
          </cell>
          <cell r="H129">
            <v>479</v>
          </cell>
        </row>
        <row r="130">
          <cell r="A130">
            <v>140</v>
          </cell>
          <cell r="B130" t="str">
            <v>FAM140</v>
          </cell>
          <cell r="C130">
            <v>6</v>
          </cell>
          <cell r="D130">
            <v>394</v>
          </cell>
          <cell r="G130">
            <v>6</v>
          </cell>
          <cell r="H130">
            <v>394</v>
          </cell>
        </row>
        <row r="131">
          <cell r="A131">
            <v>141</v>
          </cell>
          <cell r="B131" t="str">
            <v>FAM141</v>
          </cell>
          <cell r="C131">
            <v>5</v>
          </cell>
          <cell r="D131">
            <v>327</v>
          </cell>
          <cell r="G131">
            <v>5</v>
          </cell>
          <cell r="H131">
            <v>327</v>
          </cell>
        </row>
        <row r="132">
          <cell r="A132">
            <v>142</v>
          </cell>
          <cell r="B132" t="str">
            <v>FAM142</v>
          </cell>
          <cell r="C132">
            <v>19</v>
          </cell>
          <cell r="D132">
            <v>1573</v>
          </cell>
          <cell r="G132">
            <v>19</v>
          </cell>
          <cell r="H132">
            <v>1573</v>
          </cell>
        </row>
        <row r="133">
          <cell r="A133">
            <v>143</v>
          </cell>
          <cell r="B133" t="str">
            <v>FAM143</v>
          </cell>
          <cell r="C133">
            <v>4</v>
          </cell>
          <cell r="D133">
            <v>312</v>
          </cell>
          <cell r="G133">
            <v>4</v>
          </cell>
          <cell r="H133">
            <v>312</v>
          </cell>
        </row>
        <row r="134">
          <cell r="A134">
            <v>144</v>
          </cell>
          <cell r="B134" t="str">
            <v>FAM144</v>
          </cell>
          <cell r="C134">
            <v>18</v>
          </cell>
          <cell r="D134">
            <v>1286</v>
          </cell>
          <cell r="G134">
            <v>18</v>
          </cell>
          <cell r="H134">
            <v>1286</v>
          </cell>
        </row>
        <row r="135">
          <cell r="A135">
            <v>145</v>
          </cell>
          <cell r="B135" t="str">
            <v>FAM145</v>
          </cell>
          <cell r="C135">
            <v>7</v>
          </cell>
          <cell r="D135">
            <v>529</v>
          </cell>
          <cell r="G135">
            <v>7</v>
          </cell>
          <cell r="H135">
            <v>529</v>
          </cell>
        </row>
        <row r="136">
          <cell r="A136">
            <v>146</v>
          </cell>
          <cell r="B136" t="str">
            <v>FAM146</v>
          </cell>
          <cell r="C136">
            <v>23</v>
          </cell>
          <cell r="D136">
            <v>1545</v>
          </cell>
          <cell r="G136">
            <v>23</v>
          </cell>
          <cell r="H136">
            <v>1545</v>
          </cell>
        </row>
        <row r="137">
          <cell r="A137">
            <v>147</v>
          </cell>
          <cell r="B137" t="str">
            <v>FAM147</v>
          </cell>
          <cell r="C137">
            <v>14</v>
          </cell>
          <cell r="D137">
            <v>802</v>
          </cell>
          <cell r="G137">
            <v>14</v>
          </cell>
          <cell r="H137">
            <v>802</v>
          </cell>
        </row>
        <row r="138">
          <cell r="A138">
            <v>148</v>
          </cell>
          <cell r="B138" t="str">
            <v>FAM148</v>
          </cell>
          <cell r="C138">
            <v>10</v>
          </cell>
          <cell r="D138">
            <v>702</v>
          </cell>
          <cell r="G138">
            <v>10</v>
          </cell>
          <cell r="H138">
            <v>702</v>
          </cell>
        </row>
        <row r="139">
          <cell r="A139">
            <v>163</v>
          </cell>
          <cell r="B139" t="str">
            <v>FAM163</v>
          </cell>
          <cell r="C139">
            <v>5</v>
          </cell>
          <cell r="D139">
            <v>331</v>
          </cell>
          <cell r="G139">
            <v>5</v>
          </cell>
          <cell r="H139">
            <v>331</v>
          </cell>
        </row>
        <row r="140">
          <cell r="A140">
            <v>238</v>
          </cell>
          <cell r="B140" t="str">
            <v>FAM238</v>
          </cell>
          <cell r="C140">
            <v>4</v>
          </cell>
          <cell r="D140">
            <v>212</v>
          </cell>
          <cell r="G140">
            <v>4</v>
          </cell>
          <cell r="H140">
            <v>212</v>
          </cell>
        </row>
        <row r="141">
          <cell r="A141">
            <v>241</v>
          </cell>
          <cell r="B141" t="str">
            <v>FAM241</v>
          </cell>
          <cell r="C141">
            <v>2</v>
          </cell>
          <cell r="D141">
            <v>178</v>
          </cell>
          <cell r="G141">
            <v>2</v>
          </cell>
          <cell r="H141">
            <v>178</v>
          </cell>
        </row>
        <row r="142">
          <cell r="A142">
            <v>242</v>
          </cell>
          <cell r="B142" t="str">
            <v>FAM242</v>
          </cell>
          <cell r="C142">
            <v>3</v>
          </cell>
          <cell r="D142">
            <v>277</v>
          </cell>
          <cell r="G142">
            <v>3</v>
          </cell>
          <cell r="H142">
            <v>277</v>
          </cell>
        </row>
        <row r="143">
          <cell r="A143">
            <v>243</v>
          </cell>
          <cell r="B143" t="str">
            <v>FAM243</v>
          </cell>
          <cell r="C143">
            <v>2</v>
          </cell>
          <cell r="D143">
            <v>134</v>
          </cell>
          <cell r="G143">
            <v>2</v>
          </cell>
          <cell r="H143">
            <v>134</v>
          </cell>
        </row>
        <row r="144">
          <cell r="A144">
            <v>244</v>
          </cell>
          <cell r="B144" t="str">
            <v>FAM244</v>
          </cell>
          <cell r="C144">
            <v>1</v>
          </cell>
          <cell r="D144">
            <v>59</v>
          </cell>
          <cell r="G144">
            <v>1</v>
          </cell>
          <cell r="H144">
            <v>59</v>
          </cell>
        </row>
        <row r="145">
          <cell r="A145">
            <v>245</v>
          </cell>
          <cell r="B145" t="str">
            <v>FAM245</v>
          </cell>
          <cell r="C145">
            <v>2</v>
          </cell>
          <cell r="D145">
            <v>158</v>
          </cell>
          <cell r="G145">
            <v>2</v>
          </cell>
          <cell r="H145">
            <v>158</v>
          </cell>
        </row>
        <row r="146">
          <cell r="A146">
            <v>246</v>
          </cell>
          <cell r="B146" t="str">
            <v>FAM246</v>
          </cell>
          <cell r="C146">
            <v>2</v>
          </cell>
          <cell r="D146">
            <v>118</v>
          </cell>
          <cell r="G146">
            <v>2</v>
          </cell>
          <cell r="H146">
            <v>118</v>
          </cell>
        </row>
        <row r="147">
          <cell r="A147">
            <v>247</v>
          </cell>
          <cell r="B147" t="str">
            <v>FAM247</v>
          </cell>
          <cell r="C147">
            <v>3</v>
          </cell>
          <cell r="D147">
            <v>153</v>
          </cell>
          <cell r="G147">
            <v>3</v>
          </cell>
          <cell r="H147">
            <v>153</v>
          </cell>
        </row>
        <row r="148">
          <cell r="A148">
            <v>249</v>
          </cell>
          <cell r="B148" t="str">
            <v>FAM249</v>
          </cell>
          <cell r="C148">
            <v>1</v>
          </cell>
          <cell r="D148">
            <v>79</v>
          </cell>
          <cell r="G148">
            <v>1</v>
          </cell>
          <cell r="H148">
            <v>79</v>
          </cell>
        </row>
        <row r="149">
          <cell r="A149">
            <v>250</v>
          </cell>
          <cell r="B149" t="str">
            <v>FAM250</v>
          </cell>
          <cell r="C149">
            <v>9</v>
          </cell>
          <cell r="D149">
            <v>411</v>
          </cell>
          <cell r="G149">
            <v>9</v>
          </cell>
          <cell r="H149">
            <v>411</v>
          </cell>
        </row>
        <row r="150">
          <cell r="A150">
            <v>251</v>
          </cell>
          <cell r="B150" t="str">
            <v>FAM251</v>
          </cell>
          <cell r="C150">
            <v>1</v>
          </cell>
          <cell r="D150">
            <v>35</v>
          </cell>
          <cell r="G150">
            <v>1</v>
          </cell>
          <cell r="H150">
            <v>35</v>
          </cell>
        </row>
        <row r="151">
          <cell r="A151">
            <v>256</v>
          </cell>
          <cell r="B151" t="str">
            <v>FAM256</v>
          </cell>
          <cell r="C151">
            <v>11</v>
          </cell>
          <cell r="D151">
            <v>825</v>
          </cell>
          <cell r="G151">
            <v>11</v>
          </cell>
          <cell r="H151">
            <v>825</v>
          </cell>
        </row>
        <row r="152">
          <cell r="A152">
            <v>272</v>
          </cell>
          <cell r="B152" t="str">
            <v>FAM272</v>
          </cell>
          <cell r="C152">
            <v>2</v>
          </cell>
          <cell r="D152">
            <v>134</v>
          </cell>
          <cell r="G152">
            <v>2</v>
          </cell>
          <cell r="H152">
            <v>134</v>
          </cell>
        </row>
        <row r="153">
          <cell r="A153">
            <v>283</v>
          </cell>
          <cell r="B153" t="str">
            <v>FAM283</v>
          </cell>
          <cell r="C153">
            <v>2</v>
          </cell>
          <cell r="D153">
            <v>238</v>
          </cell>
          <cell r="G153">
            <v>2</v>
          </cell>
          <cell r="H153">
            <v>238</v>
          </cell>
        </row>
        <row r="154">
          <cell r="A154">
            <v>285</v>
          </cell>
          <cell r="B154" t="str">
            <v>FAM285</v>
          </cell>
          <cell r="C154">
            <v>2</v>
          </cell>
          <cell r="D154">
            <v>134</v>
          </cell>
          <cell r="G154">
            <v>2</v>
          </cell>
          <cell r="H154">
            <v>134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FF0000"/>
  </sheetPr>
  <dimension ref="A1:L180"/>
  <sheetViews>
    <sheetView showGridLines="0" topLeftCell="B1" zoomScale="90" zoomScaleNormal="90" workbookViewId="0">
      <pane xSplit="2" ySplit="9" topLeftCell="D50" activePane="bottomRight" state="frozen"/>
      <selection activeCell="B1" sqref="B1"/>
      <selection pane="topRight" activeCell="D1" sqref="D1"/>
      <selection pane="bottomLeft" activeCell="B8" sqref="B8"/>
      <selection pane="bottomRight" activeCell="F61" sqref="F61"/>
    </sheetView>
  </sheetViews>
  <sheetFormatPr defaultColWidth="9.140625" defaultRowHeight="15" customHeight="1"/>
  <cols>
    <col min="1" max="1" width="4" style="54" customWidth="1"/>
    <col min="2" max="2" width="7.28515625" style="53" customWidth="1"/>
    <col min="3" max="3" width="6.5703125" style="53" bestFit="1" customWidth="1"/>
    <col min="4" max="4" width="11.140625" style="53" customWidth="1"/>
    <col min="5" max="5" width="15.7109375" style="55" customWidth="1"/>
    <col min="6" max="7" width="15.7109375" style="54" customWidth="1"/>
    <col min="8" max="9" width="12.42578125" style="54" customWidth="1"/>
    <col min="10" max="10" width="18" style="104" customWidth="1"/>
    <col min="11" max="11" width="19.28515625" style="92" customWidth="1"/>
    <col min="12" max="12" width="18.7109375" style="92" customWidth="1"/>
    <col min="13" max="16384" width="9.140625" style="54"/>
  </cols>
  <sheetData>
    <row r="1" spans="1:12" ht="15" customHeight="1">
      <c r="J1" s="402" t="s">
        <v>1361</v>
      </c>
      <c r="K1" s="402"/>
    </row>
    <row r="2" spans="1:12" ht="15" customHeight="1">
      <c r="B2" s="52" t="s">
        <v>1681</v>
      </c>
      <c r="E2" s="50"/>
      <c r="F2" s="47"/>
      <c r="G2" s="47"/>
      <c r="H2" s="47"/>
      <c r="I2" s="47"/>
      <c r="J2" s="403"/>
      <c r="K2" s="403"/>
      <c r="L2" s="103"/>
    </row>
    <row r="3" spans="1:12" ht="15" customHeight="1">
      <c r="B3" s="404" t="s">
        <v>1026</v>
      </c>
      <c r="C3" s="404" t="s">
        <v>926</v>
      </c>
      <c r="D3" s="396" t="s">
        <v>1348</v>
      </c>
      <c r="E3" s="105" t="s">
        <v>45</v>
      </c>
      <c r="F3" s="106" t="s">
        <v>262</v>
      </c>
      <c r="G3" s="106" t="s">
        <v>921</v>
      </c>
      <c r="H3" s="107" t="s">
        <v>1316</v>
      </c>
      <c r="I3" s="107" t="s">
        <v>1421</v>
      </c>
      <c r="J3" s="405" t="s">
        <v>1683</v>
      </c>
      <c r="K3" s="407" t="s">
        <v>1684</v>
      </c>
      <c r="L3" s="396" t="s">
        <v>925</v>
      </c>
    </row>
    <row r="4" spans="1:12" ht="15.75" customHeight="1">
      <c r="B4" s="404"/>
      <c r="C4" s="404"/>
      <c r="D4" s="397"/>
      <c r="E4" s="105" t="s">
        <v>1682</v>
      </c>
      <c r="F4" s="105" t="s">
        <v>1682</v>
      </c>
      <c r="G4" s="105" t="s">
        <v>1682</v>
      </c>
      <c r="H4" s="105" t="s">
        <v>1682</v>
      </c>
      <c r="I4" s="105" t="s">
        <v>1682</v>
      </c>
      <c r="J4" s="406"/>
      <c r="K4" s="408"/>
      <c r="L4" s="397"/>
    </row>
    <row r="5" spans="1:12" ht="17.25" hidden="1" customHeight="1">
      <c r="B5" s="398" t="s">
        <v>1028</v>
      </c>
      <c r="C5" s="399"/>
      <c r="D5" s="149"/>
      <c r="E5" s="108">
        <f>SUM(E10:E180)</f>
        <v>616806.25</v>
      </c>
      <c r="F5" s="108">
        <f>SUM(F10:F180)</f>
        <v>379006.25</v>
      </c>
      <c r="G5" s="108">
        <f>SUM(G10:G180)</f>
        <v>48986.75</v>
      </c>
      <c r="H5" s="108">
        <f>SUM(H10:H180)</f>
        <v>98196.5</v>
      </c>
      <c r="I5" s="108"/>
      <c r="J5" s="108">
        <f>SUM(J10:J180)</f>
        <v>1156709.5</v>
      </c>
      <c r="K5" s="108">
        <f>SUM(K10:K180)</f>
        <v>1560472</v>
      </c>
      <c r="L5" s="108">
        <f>SUM(L10:L180)</f>
        <v>2717181.5</v>
      </c>
    </row>
    <row r="6" spans="1:12" ht="17.25" customHeight="1">
      <c r="B6" s="400" t="s">
        <v>1541</v>
      </c>
      <c r="C6" s="401"/>
      <c r="D6" s="150"/>
      <c r="E6" s="144">
        <f>SUM(E7:E8)</f>
        <v>616806.25</v>
      </c>
      <c r="F6" s="144">
        <f t="shared" ref="F6:I6" si="0">SUM(F7:F8)</f>
        <v>379006.25</v>
      </c>
      <c r="G6" s="144">
        <f t="shared" si="0"/>
        <v>48986.75</v>
      </c>
      <c r="H6" s="144">
        <f t="shared" si="0"/>
        <v>98196.5</v>
      </c>
      <c r="I6" s="144">
        <f t="shared" si="0"/>
        <v>13713.75</v>
      </c>
      <c r="J6" s="144">
        <f>SUM(J7:J8)</f>
        <v>1156709.5</v>
      </c>
      <c r="K6" s="144">
        <f>SUM(K7:K8)</f>
        <v>1560472</v>
      </c>
      <c r="L6" s="144">
        <f>SUM(L7:L8)</f>
        <v>2717181.5</v>
      </c>
    </row>
    <row r="7" spans="1:12" ht="17.25" customHeight="1">
      <c r="B7" s="398" t="s">
        <v>1362</v>
      </c>
      <c r="C7" s="399"/>
      <c r="D7" s="149"/>
      <c r="E7" s="108">
        <f>SUMIFS(E:E,D:D,"FC")</f>
        <v>350413.25</v>
      </c>
      <c r="F7" s="108">
        <f>SUMIFS(F:F,D:D,"FC")</f>
        <v>253459</v>
      </c>
      <c r="G7" s="108">
        <f>SUMIFS(G:G,D:D,"FC")</f>
        <v>11282</v>
      </c>
      <c r="H7" s="108">
        <f>SUMIFS(H:H,D:D,"FC")</f>
        <v>60844</v>
      </c>
      <c r="I7" s="108">
        <f>SUMIFS(I:I,D:D,"FC")</f>
        <v>13713.75</v>
      </c>
      <c r="J7" s="108">
        <f>SUM(E7:I7)</f>
        <v>689712</v>
      </c>
      <c r="K7" s="108">
        <f>SUMIFS(K:K,D:D,"FC")</f>
        <v>1286560.75</v>
      </c>
      <c r="L7" s="108">
        <f>SUM(J7:K7)</f>
        <v>1976272.75</v>
      </c>
    </row>
    <row r="8" spans="1:12" ht="17.25" customHeight="1">
      <c r="B8" s="398" t="s">
        <v>1540</v>
      </c>
      <c r="C8" s="399"/>
      <c r="D8" s="149"/>
      <c r="E8" s="108">
        <f>SUMIFS(E:E,D:D,"KE")</f>
        <v>266393</v>
      </c>
      <c r="F8" s="108">
        <f>SUMIFS(F:F,D:D,"KE")</f>
        <v>125547.25</v>
      </c>
      <c r="G8" s="108">
        <f>SUMIFS(G:G,D:D,"KE")</f>
        <v>37704.75</v>
      </c>
      <c r="H8" s="108">
        <f>SUMIFS(H:H,D:D,"KE")</f>
        <v>37352.5</v>
      </c>
      <c r="I8" s="108">
        <f>SUMIFS(I:I,D:D,"KE")</f>
        <v>0</v>
      </c>
      <c r="J8" s="108">
        <f>SUM(E8:I8)</f>
        <v>466997.5</v>
      </c>
      <c r="K8" s="108">
        <f>SUMIFS(K:K,D:D,"KE")</f>
        <v>273911.25</v>
      </c>
      <c r="L8" s="108">
        <f t="shared" ref="L8:L9" si="1">SUM(J8:K8)</f>
        <v>740908.75</v>
      </c>
    </row>
    <row r="9" spans="1:12" ht="4.5" customHeight="1">
      <c r="B9" s="148"/>
      <c r="C9" s="149"/>
      <c r="D9" s="149"/>
      <c r="E9" s="108"/>
      <c r="F9" s="108"/>
      <c r="G9" s="108"/>
      <c r="H9" s="108"/>
      <c r="I9" s="108"/>
      <c r="J9" s="108"/>
      <c r="K9" s="111"/>
      <c r="L9" s="108">
        <f t="shared" si="1"/>
        <v>0</v>
      </c>
    </row>
    <row r="10" spans="1:12" s="92" customFormat="1" ht="15" hidden="1" customHeight="1">
      <c r="A10" s="97"/>
      <c r="B10" s="1">
        <v>77</v>
      </c>
      <c r="C10" s="1" t="s">
        <v>952</v>
      </c>
      <c r="D10" s="1" t="s">
        <v>1349</v>
      </c>
      <c r="E10" s="63">
        <f>SUMIFS(OFM!AM:AM,OFM!C:C,C10)</f>
        <v>0</v>
      </c>
      <c r="F10" s="63">
        <f>SUMIFS(FAM!AO:AO,FAM!E:E,C10)</f>
        <v>0</v>
      </c>
      <c r="G10" s="67">
        <f>SUMIFS(B2S!O:O,B2S!C:C,C10)</f>
        <v>0</v>
      </c>
      <c r="H10" s="67">
        <f>SUMIF(TOP!C:C,C10,TOP!L:L)</f>
        <v>0</v>
      </c>
      <c r="I10" s="67">
        <f>SUMIF(LEG!C:C,'Sum MAR'!C88,LEG!L:L)</f>
        <v>0</v>
      </c>
      <c r="J10" s="146">
        <f t="shared" ref="J10:J41" si="2">SUM(E10:I10)</f>
        <v>0</v>
      </c>
      <c r="K10" s="147">
        <f>SUMIFS(PSP!AB:AB,PSP!D:D,C10)</f>
        <v>0</v>
      </c>
      <c r="L10" s="101">
        <f t="shared" ref="L10:L41" si="3">SUM(J10:K10)</f>
        <v>0</v>
      </c>
    </row>
    <row r="11" spans="1:12" s="92" customFormat="1" ht="15" hidden="1" customHeight="1">
      <c r="B11" s="69">
        <v>1</v>
      </c>
      <c r="C11" s="69" t="s">
        <v>929</v>
      </c>
      <c r="D11" s="69" t="s">
        <v>1038</v>
      </c>
      <c r="E11" s="70">
        <f>SUMIFS(OFM!AM:AM,OFM!C:C,C11)</f>
        <v>0</v>
      </c>
      <c r="F11" s="70">
        <f>SUMIFS(FAM!AO:AO,FAM!E:E,C11)</f>
        <v>0</v>
      </c>
      <c r="G11" s="180">
        <f>SUMIFS(B2S!O:O,B2S!C:C,C11)</f>
        <v>0</v>
      </c>
      <c r="H11" s="180">
        <f>SUMIF(TOP!C:C,C11,TOP!L:L)</f>
        <v>0</v>
      </c>
      <c r="I11" s="180">
        <f>SUMIF(LEG!C:C,'Sum MAR'!C13,LEG!L:L)</f>
        <v>0</v>
      </c>
      <c r="J11" s="181">
        <f t="shared" si="2"/>
        <v>0</v>
      </c>
      <c r="K11" s="182">
        <f>SUMIFS(PSP!AB:AB,PSP!D:D,C11)</f>
        <v>0</v>
      </c>
      <c r="L11" s="181">
        <f t="shared" si="3"/>
        <v>0</v>
      </c>
    </row>
    <row r="12" spans="1:12" s="92" customFormat="1" ht="15" hidden="1" customHeight="1">
      <c r="A12" s="97"/>
      <c r="B12" s="1">
        <v>95</v>
      </c>
      <c r="C12" s="1" t="s">
        <v>968</v>
      </c>
      <c r="D12" s="1" t="s">
        <v>1349</v>
      </c>
      <c r="E12" s="63">
        <f>SUMIFS(OFM!AM:AM,OFM!C:C,C12)</f>
        <v>0</v>
      </c>
      <c r="F12" s="63">
        <f>SUMIFS(FAM!AO:AO,FAM!E:E,C12)</f>
        <v>0</v>
      </c>
      <c r="G12" s="67">
        <f>SUMIFS(B2S!O:O,B2S!C:C,C12)</f>
        <v>0</v>
      </c>
      <c r="H12" s="67">
        <f>SUMIF(TOP!C:C,C12,TOP!L:L)</f>
        <v>0</v>
      </c>
      <c r="I12" s="67">
        <f>SUMIF(LEG!C:C,'Sum MAR'!C106,LEG!L:L)</f>
        <v>0</v>
      </c>
      <c r="J12" s="146">
        <f t="shared" si="2"/>
        <v>0</v>
      </c>
      <c r="K12" s="147">
        <f>SUMIFS(PSP!AB:AB,PSP!D:D,C12)</f>
        <v>0</v>
      </c>
      <c r="L12" s="101">
        <f t="shared" si="3"/>
        <v>0</v>
      </c>
    </row>
    <row r="13" spans="1:12" s="92" customFormat="1" ht="12.75">
      <c r="A13" s="97"/>
      <c r="B13" s="1">
        <v>36</v>
      </c>
      <c r="C13" s="1" t="s">
        <v>552</v>
      </c>
      <c r="D13" s="1" t="s">
        <v>1349</v>
      </c>
      <c r="E13" s="63">
        <f>SUMIFS(OFM!AM:AM,OFM!C:C,C13)</f>
        <v>0</v>
      </c>
      <c r="F13" s="63">
        <f>SUMIFS(FAM!AO:AO,FAM!E:E,C13)</f>
        <v>10844.5</v>
      </c>
      <c r="G13" s="67">
        <f>SUMIFS(B2S!O:O,B2S!C:C,C13)</f>
        <v>10453.25</v>
      </c>
      <c r="H13" s="67">
        <f>SUMIF(TOP!C:C,C13,TOP!L:L)</f>
        <v>2352</v>
      </c>
      <c r="I13" s="67">
        <f>SUMIF(LEG!C:C,'Sum MAR'!C47,LEG!L:L)</f>
        <v>0</v>
      </c>
      <c r="J13" s="146">
        <f t="shared" si="2"/>
        <v>23649.75</v>
      </c>
      <c r="K13" s="147">
        <f>SUMIFS(PSP!AB:AB,PSP!D:D,C13)</f>
        <v>1931.25</v>
      </c>
      <c r="L13" s="101">
        <f t="shared" si="3"/>
        <v>25581</v>
      </c>
    </row>
    <row r="14" spans="1:12" s="92" customFormat="1" ht="12.75" hidden="1">
      <c r="A14" s="97"/>
      <c r="B14" s="1">
        <v>73</v>
      </c>
      <c r="C14" s="1" t="s">
        <v>950</v>
      </c>
      <c r="D14" s="1" t="s">
        <v>1349</v>
      </c>
      <c r="E14" s="63">
        <f>SUMIFS(OFM!AM:AM,OFM!C:C,C14)</f>
        <v>0</v>
      </c>
      <c r="F14" s="63">
        <f>SUMIFS(FAM!AO:AO,FAM!E:E,C14)</f>
        <v>0</v>
      </c>
      <c r="G14" s="67">
        <f>SUMIFS(B2S!O:O,B2S!C:C,C14)</f>
        <v>0</v>
      </c>
      <c r="H14" s="67">
        <f>SUMIF(TOP!C:C,C14,TOP!L:L)</f>
        <v>0</v>
      </c>
      <c r="I14" s="67">
        <f>SUMIF(LEG!C:C,'Sum MAR'!C84,LEG!L:L)</f>
        <v>0</v>
      </c>
      <c r="J14" s="146">
        <f t="shared" si="2"/>
        <v>0</v>
      </c>
      <c r="K14" s="147">
        <f>SUMIFS(PSP!AB:AB,PSP!D:D,C14)</f>
        <v>0</v>
      </c>
      <c r="L14" s="101">
        <f t="shared" si="3"/>
        <v>0</v>
      </c>
    </row>
    <row r="15" spans="1:12" s="92" customFormat="1" ht="15" customHeight="1">
      <c r="A15" s="97"/>
      <c r="B15" s="1">
        <v>75</v>
      </c>
      <c r="C15" s="1" t="s">
        <v>390</v>
      </c>
      <c r="D15" s="1" t="s">
        <v>1349</v>
      </c>
      <c r="E15" s="63">
        <f>SUMIFS(OFM!AM:AM,OFM!C:C,C15)</f>
        <v>0</v>
      </c>
      <c r="F15" s="63">
        <f>SUMIFS(FAM!AO:AO,FAM!E:E,C15)</f>
        <v>0</v>
      </c>
      <c r="G15" s="67">
        <f>SUMIFS(B2S!O:O,B2S!C:C,C15)</f>
        <v>0</v>
      </c>
      <c r="H15" s="67">
        <f>SUMIF(TOP!C:C,C15,TOP!L:L)</f>
        <v>0</v>
      </c>
      <c r="I15" s="67">
        <f>SUMIF(LEG!C:C,'Sum MAR'!C86,LEG!L:L)</f>
        <v>0</v>
      </c>
      <c r="J15" s="146">
        <f t="shared" si="2"/>
        <v>0</v>
      </c>
      <c r="K15" s="147">
        <f>SUMIFS(PSP!AB:AB,PSP!D:D,C15)</f>
        <v>10926.25</v>
      </c>
      <c r="L15" s="101">
        <f t="shared" si="3"/>
        <v>10926.25</v>
      </c>
    </row>
    <row r="16" spans="1:12" s="97" customFormat="1" ht="15" customHeight="1">
      <c r="B16" s="1">
        <v>23</v>
      </c>
      <c r="C16" s="1" t="s">
        <v>341</v>
      </c>
      <c r="D16" s="1" t="s">
        <v>1349</v>
      </c>
      <c r="E16" s="63">
        <f>SUMIFS(OFM!AM:AM,OFM!C:C,C16)</f>
        <v>0</v>
      </c>
      <c r="F16" s="63">
        <f>SUMIFS(FAM!AO:AO,FAM!E:E,C16)</f>
        <v>0</v>
      </c>
      <c r="G16" s="67">
        <f>SUMIFS(B2S!O:O,B2S!C:C,C16)</f>
        <v>0</v>
      </c>
      <c r="H16" s="67">
        <f>SUMIF(TOP!C:C,C16,TOP!L:L)</f>
        <v>2030.5</v>
      </c>
      <c r="I16" s="67">
        <f>SUMIF(LEG!C:C,'Sum MAR'!C34,LEG!L:L)</f>
        <v>0</v>
      </c>
      <c r="J16" s="146">
        <f t="shared" si="2"/>
        <v>2030.5</v>
      </c>
      <c r="K16" s="147">
        <f>SUMIFS(PSP!AB:AB,PSP!D:D,C16)</f>
        <v>9050</v>
      </c>
      <c r="L16" s="101">
        <f t="shared" si="3"/>
        <v>11080.5</v>
      </c>
    </row>
    <row r="17" spans="1:12" s="97" customFormat="1" ht="15" customHeight="1">
      <c r="B17" s="1">
        <v>13</v>
      </c>
      <c r="C17" s="1" t="s">
        <v>36</v>
      </c>
      <c r="D17" s="1" t="s">
        <v>1349</v>
      </c>
      <c r="E17" s="63">
        <f>SUMIFS(OFM!AM:AM,OFM!C:C,C17)</f>
        <v>0</v>
      </c>
      <c r="F17" s="63">
        <f>SUMIFS(FAM!AO:AO,FAM!E:E,C17)</f>
        <v>0</v>
      </c>
      <c r="G17" s="67">
        <f>SUMIFS(B2S!O:O,B2S!C:C,C17)</f>
        <v>0</v>
      </c>
      <c r="H17" s="67">
        <f>SUMIF(TOP!C:C,C17,TOP!L:L)</f>
        <v>0</v>
      </c>
      <c r="I17" s="67">
        <f>SUMIF(LEG!C:C,'Sum MAR'!C24,LEG!L:L)</f>
        <v>0</v>
      </c>
      <c r="J17" s="146">
        <f t="shared" si="2"/>
        <v>0</v>
      </c>
      <c r="K17" s="147">
        <f>SUMIFS(PSP!AB:AB,PSP!D:D,C17)</f>
        <v>10508.75</v>
      </c>
      <c r="L17" s="101">
        <f t="shared" si="3"/>
        <v>10508.75</v>
      </c>
    </row>
    <row r="18" spans="1:12" s="97" customFormat="1" ht="15" hidden="1" customHeight="1">
      <c r="B18" s="1">
        <v>102</v>
      </c>
      <c r="C18" s="1" t="s">
        <v>975</v>
      </c>
      <c r="D18" s="1" t="s">
        <v>1349</v>
      </c>
      <c r="E18" s="63">
        <f>SUMIFS(OFM!AM:AM,OFM!C:C,C18)</f>
        <v>0</v>
      </c>
      <c r="F18" s="63">
        <f>SUMIFS(FAM!AO:AO,FAM!E:E,C18)</f>
        <v>0</v>
      </c>
      <c r="G18" s="67">
        <f>SUMIFS(B2S!O:O,B2S!C:C,C18)</f>
        <v>0</v>
      </c>
      <c r="H18" s="67">
        <f>SUMIF(TOP!C:C,C18,TOP!L:L)</f>
        <v>0</v>
      </c>
      <c r="I18" s="67">
        <f>SUMIF(LEG!C:C,'Sum MAR'!C113,LEG!L:L)</f>
        <v>0</v>
      </c>
      <c r="J18" s="146">
        <f t="shared" si="2"/>
        <v>0</v>
      </c>
      <c r="K18" s="147">
        <f>SUMIFS(PSP!AB:AB,PSP!D:D,C18)</f>
        <v>0</v>
      </c>
      <c r="L18" s="101">
        <f t="shared" si="3"/>
        <v>0</v>
      </c>
    </row>
    <row r="19" spans="1:12" s="97" customFormat="1" ht="15" customHeight="1">
      <c r="B19" s="1">
        <v>12</v>
      </c>
      <c r="C19" s="1" t="s">
        <v>14</v>
      </c>
      <c r="D19" s="1" t="s">
        <v>1349</v>
      </c>
      <c r="E19" s="63">
        <f>SUMIFS(OFM!AM:AM,OFM!C:C,C19)</f>
        <v>4812.75</v>
      </c>
      <c r="F19" s="63">
        <f>SUMIFS(FAM!AO:AO,FAM!E:E,C19)</f>
        <v>0</v>
      </c>
      <c r="G19" s="67">
        <f>SUMIFS(B2S!O:O,B2S!C:C,C19)</f>
        <v>0</v>
      </c>
      <c r="H19" s="67">
        <f>SUMIF(TOP!C:C,C19,TOP!L:L)</f>
        <v>499</v>
      </c>
      <c r="I19" s="67">
        <f>SUMIF(LEG!C:C,'Sum MAR'!C23,LEG!L:L)</f>
        <v>0</v>
      </c>
      <c r="J19" s="146">
        <f t="shared" si="2"/>
        <v>5311.75</v>
      </c>
      <c r="K19" s="147">
        <f>SUMIFS(PSP!AB:AB,PSP!D:D,C19)</f>
        <v>6597.5</v>
      </c>
      <c r="L19" s="101">
        <f t="shared" si="3"/>
        <v>11909.25</v>
      </c>
    </row>
    <row r="20" spans="1:12" s="97" customFormat="1" ht="15" customHeight="1">
      <c r="B20" s="1">
        <v>51</v>
      </c>
      <c r="C20" s="1" t="s">
        <v>123</v>
      </c>
      <c r="D20" s="1" t="s">
        <v>1349</v>
      </c>
      <c r="E20" s="63">
        <f>SUMIFS(OFM!AM:AM,OFM!C:C,C20)</f>
        <v>0</v>
      </c>
      <c r="F20" s="63">
        <f>SUMIFS(FAM!AO:AO,FAM!E:E,C20)</f>
        <v>36363.75</v>
      </c>
      <c r="G20" s="67">
        <f>SUMIFS(B2S!O:O,B2S!C:C,C20)</f>
        <v>0</v>
      </c>
      <c r="H20" s="67">
        <f>SUMIF(TOP!C:C,C20,TOP!L:L)</f>
        <v>2178.75</v>
      </c>
      <c r="I20" s="67">
        <f>SUMIF(LEG!C:C,'Sum MAR'!C62,LEG!L:L)</f>
        <v>0</v>
      </c>
      <c r="J20" s="146">
        <f t="shared" si="2"/>
        <v>38542.5</v>
      </c>
      <c r="K20" s="147">
        <f>SUMIFS(PSP!AB:AB,PSP!D:D,C20)</f>
        <v>14300</v>
      </c>
      <c r="L20" s="101">
        <f t="shared" si="3"/>
        <v>52842.5</v>
      </c>
    </row>
    <row r="21" spans="1:12" s="97" customFormat="1" ht="15" customHeight="1">
      <c r="B21" s="1">
        <v>32</v>
      </c>
      <c r="C21" s="1" t="s">
        <v>501</v>
      </c>
      <c r="D21" s="1" t="s">
        <v>1349</v>
      </c>
      <c r="E21" s="63">
        <f>SUMIFS(OFM!AM:AM,OFM!C:C,C21)</f>
        <v>8195.25</v>
      </c>
      <c r="F21" s="63">
        <f>SUMIFS(FAM!AO:AO,FAM!E:E,C21)</f>
        <v>0</v>
      </c>
      <c r="G21" s="67">
        <f>SUMIFS(B2S!O:O,B2S!C:C,C21)</f>
        <v>0</v>
      </c>
      <c r="H21" s="67">
        <f>SUMIF(TOP!C:C,C21,TOP!L:L)</f>
        <v>0</v>
      </c>
      <c r="I21" s="67">
        <f>SUMIF(LEG!C:C,'Sum MAR'!C43,LEG!L:L)</f>
        <v>0</v>
      </c>
      <c r="J21" s="146">
        <f t="shared" si="2"/>
        <v>8195.25</v>
      </c>
      <c r="K21" s="147">
        <f>SUMIFS(PSP!AB:AB,PSP!D:D,C21)</f>
        <v>1908.75</v>
      </c>
      <c r="L21" s="101">
        <f t="shared" si="3"/>
        <v>10104</v>
      </c>
    </row>
    <row r="22" spans="1:12" s="97" customFormat="1" ht="15" hidden="1" customHeight="1">
      <c r="B22" s="1">
        <v>120</v>
      </c>
      <c r="C22" s="1" t="s">
        <v>993</v>
      </c>
      <c r="D22" s="1" t="s">
        <v>1349</v>
      </c>
      <c r="E22" s="63">
        <f>SUMIFS(OFM!AM:AM,OFM!C:C,C22)</f>
        <v>0</v>
      </c>
      <c r="F22" s="63">
        <f>SUMIFS(FAM!AO:AO,FAM!E:E,C22)</f>
        <v>0</v>
      </c>
      <c r="G22" s="67">
        <f>SUMIFS(B2S!O:O,B2S!C:C,C22)</f>
        <v>0</v>
      </c>
      <c r="H22" s="67">
        <f>SUMIF(TOP!C:C,C22,TOP!L:L)</f>
        <v>0</v>
      </c>
      <c r="I22" s="67">
        <f>SUMIF(LEG!C:C,'Sum MAR'!C131,LEG!L:L)</f>
        <v>0</v>
      </c>
      <c r="J22" s="146">
        <f t="shared" si="2"/>
        <v>0</v>
      </c>
      <c r="K22" s="147">
        <f>SUMIFS(PSP!AB:AB,PSP!D:D,C22)</f>
        <v>0</v>
      </c>
      <c r="L22" s="101">
        <f t="shared" si="3"/>
        <v>0</v>
      </c>
    </row>
    <row r="23" spans="1:12" s="97" customFormat="1" ht="15" hidden="1" customHeight="1">
      <c r="B23" s="74">
        <v>88</v>
      </c>
      <c r="C23" s="69" t="s">
        <v>962</v>
      </c>
      <c r="D23" s="69" t="s">
        <v>1038</v>
      </c>
      <c r="E23" s="70">
        <f>SUMIFS(OFM!AM:AM,OFM!C:C,C23)</f>
        <v>0</v>
      </c>
      <c r="F23" s="70">
        <f>SUMIFS(FAM!AO:AO,FAM!E:E,C23)</f>
        <v>0</v>
      </c>
      <c r="G23" s="180">
        <f>SUMIFS(B2S!O:O,B2S!C:C,C23)</f>
        <v>0</v>
      </c>
      <c r="H23" s="180">
        <f>SUMIF(TOP!C:C,C23,TOP!L:L)</f>
        <v>0</v>
      </c>
      <c r="I23" s="180">
        <f>SUMIF(LEG!C:C,'Sum MAR'!C99,LEG!L:L)</f>
        <v>0</v>
      </c>
      <c r="J23" s="181">
        <f t="shared" si="2"/>
        <v>0</v>
      </c>
      <c r="K23" s="182">
        <f>SUMIFS(PSP!AB:AB,PSP!D:D,C23)</f>
        <v>0</v>
      </c>
      <c r="L23" s="181">
        <f t="shared" si="3"/>
        <v>0</v>
      </c>
    </row>
    <row r="24" spans="1:12" s="97" customFormat="1" ht="15" hidden="1" customHeight="1">
      <c r="B24" s="1">
        <v>132</v>
      </c>
      <c r="C24" s="1" t="s">
        <v>1005</v>
      </c>
      <c r="D24" s="1" t="s">
        <v>1349</v>
      </c>
      <c r="E24" s="63">
        <f>SUMIFS(OFM!AM:AM,OFM!C:C,C24)</f>
        <v>0</v>
      </c>
      <c r="F24" s="63">
        <f>SUMIFS(FAM!AO:AO,FAM!E:E,C24)</f>
        <v>0</v>
      </c>
      <c r="G24" s="67">
        <f>SUMIFS(B2S!O:O,B2S!C:C,C24)</f>
        <v>0</v>
      </c>
      <c r="H24" s="67">
        <f>SUMIF(TOP!C:C,C24,TOP!L:L)</f>
        <v>0</v>
      </c>
      <c r="I24" s="67">
        <f>SUMIF(LEG!C:C,'Sum MAR'!C143,LEG!L:L)</f>
        <v>0</v>
      </c>
      <c r="J24" s="146">
        <f t="shared" si="2"/>
        <v>0</v>
      </c>
      <c r="K24" s="147">
        <f>SUMIFS(PSP!AB:AB,PSP!D:D,C24)</f>
        <v>0</v>
      </c>
      <c r="L24" s="101">
        <f t="shared" si="3"/>
        <v>0</v>
      </c>
    </row>
    <row r="25" spans="1:12" s="97" customFormat="1" ht="15" customHeight="1">
      <c r="B25" s="1">
        <v>54</v>
      </c>
      <c r="C25" s="1" t="s">
        <v>261</v>
      </c>
      <c r="D25" s="1" t="s">
        <v>1349</v>
      </c>
      <c r="E25" s="63">
        <f>SUMIFS(OFM!AM:AM,OFM!C:C,C25)</f>
        <v>0</v>
      </c>
      <c r="F25" s="63">
        <f>SUMIFS(FAM!AO:AO,FAM!E:E,C25)</f>
        <v>0</v>
      </c>
      <c r="G25" s="67">
        <f>SUMIFS(B2S!O:O,B2S!C:C,C25)</f>
        <v>0</v>
      </c>
      <c r="H25" s="67">
        <f>SUMIF(TOP!C:C,C25,TOP!L:L)</f>
        <v>3402</v>
      </c>
      <c r="I25" s="67">
        <f>SUMIF(LEG!C:C,'Sum MAR'!C65,LEG!L:L)</f>
        <v>0</v>
      </c>
      <c r="J25" s="146">
        <f t="shared" si="2"/>
        <v>3402</v>
      </c>
      <c r="K25" s="147">
        <f>SUMIFS(PSP!AB:AB,PSP!D:D,C25)</f>
        <v>3242.5</v>
      </c>
      <c r="L25" s="101">
        <f t="shared" si="3"/>
        <v>6644.5</v>
      </c>
    </row>
    <row r="26" spans="1:12" s="97" customFormat="1" ht="12.75" hidden="1">
      <c r="B26" s="1">
        <v>60</v>
      </c>
      <c r="C26" s="1" t="s">
        <v>939</v>
      </c>
      <c r="D26" s="1" t="s">
        <v>1349</v>
      </c>
      <c r="E26" s="63">
        <f>SUMIFS(OFM!AM:AM,OFM!C:C,C26)</f>
        <v>0</v>
      </c>
      <c r="F26" s="63">
        <f>SUMIFS(FAM!AO:AO,FAM!E:E,C26)</f>
        <v>0</v>
      </c>
      <c r="G26" s="67">
        <f>SUMIFS(B2S!O:O,B2S!C:C,C26)</f>
        <v>0</v>
      </c>
      <c r="H26" s="67">
        <f>SUMIF(TOP!C:C,C26,TOP!L:L)</f>
        <v>0</v>
      </c>
      <c r="I26" s="67">
        <f>SUMIF(LEG!C:C,'Sum MAR'!C71,LEG!L:L)</f>
        <v>0</v>
      </c>
      <c r="J26" s="146">
        <f t="shared" si="2"/>
        <v>0</v>
      </c>
      <c r="K26" s="147">
        <f>SUMIFS(PSP!AB:AB,PSP!D:D,C26)</f>
        <v>0</v>
      </c>
      <c r="L26" s="101">
        <f t="shared" si="3"/>
        <v>0</v>
      </c>
    </row>
    <row r="27" spans="1:12" ht="12.75">
      <c r="A27" s="97"/>
      <c r="B27" s="1">
        <v>45</v>
      </c>
      <c r="C27" s="1" t="s">
        <v>297</v>
      </c>
      <c r="D27" s="1" t="s">
        <v>1349</v>
      </c>
      <c r="E27" s="63">
        <f>SUMIFS(OFM!AM:AM,OFM!C:C,C27)</f>
        <v>0</v>
      </c>
      <c r="F27" s="63">
        <f>SUMIFS(FAM!AO:AO,FAM!E:E,C27)</f>
        <v>0</v>
      </c>
      <c r="G27" s="67">
        <f>SUMIFS(B2S!O:O,B2S!C:C,C27)</f>
        <v>0</v>
      </c>
      <c r="H27" s="67">
        <f>SUMIF(TOP!C:C,C27,TOP!L:L)</f>
        <v>1728.25</v>
      </c>
      <c r="I27" s="67">
        <f>SUMIF(LEG!C:C,'Sum MAR'!C56,LEG!L:L)</f>
        <v>3931.75</v>
      </c>
      <c r="J27" s="146">
        <f t="shared" si="2"/>
        <v>5660</v>
      </c>
      <c r="K27" s="147">
        <f>SUMIFS(PSP!AB:AB,PSP!D:D,C27)</f>
        <v>4941.25</v>
      </c>
      <c r="L27" s="101">
        <f t="shared" si="3"/>
        <v>10601.25</v>
      </c>
    </row>
    <row r="28" spans="1:12" s="92" customFormat="1" ht="15" hidden="1" customHeight="1">
      <c r="A28" s="97"/>
      <c r="B28" s="1">
        <v>89</v>
      </c>
      <c r="C28" s="1" t="s">
        <v>963</v>
      </c>
      <c r="D28" s="1" t="s">
        <v>1349</v>
      </c>
      <c r="E28" s="63">
        <f>SUMIFS(OFM!AM:AM,OFM!C:C,C28)</f>
        <v>0</v>
      </c>
      <c r="F28" s="63">
        <f>SUMIFS(FAM!AO:AO,FAM!E:E,C28)</f>
        <v>0</v>
      </c>
      <c r="G28" s="67">
        <f>SUMIFS(B2S!O:O,B2S!C:C,C28)</f>
        <v>0</v>
      </c>
      <c r="H28" s="67">
        <f>SUMIF(TOP!C:C,C28,TOP!L:L)</f>
        <v>0</v>
      </c>
      <c r="I28" s="67">
        <f>SUMIF(LEG!C:C,'Sum MAR'!C100,LEG!L:L)</f>
        <v>0</v>
      </c>
      <c r="J28" s="146">
        <f t="shared" si="2"/>
        <v>0</v>
      </c>
      <c r="K28" s="147">
        <f>SUMIFS(PSP!AB:AB,PSP!D:D,C28)</f>
        <v>0</v>
      </c>
      <c r="L28" s="101">
        <f t="shared" si="3"/>
        <v>0</v>
      </c>
    </row>
    <row r="29" spans="1:12" s="97" customFormat="1" ht="15" hidden="1" customHeight="1">
      <c r="B29" s="1">
        <v>130</v>
      </c>
      <c r="C29" s="1" t="s">
        <v>1003</v>
      </c>
      <c r="D29" s="1" t="s">
        <v>1349</v>
      </c>
      <c r="E29" s="63">
        <f>SUMIFS(OFM!AM:AM,OFM!C:C,C29)</f>
        <v>0</v>
      </c>
      <c r="F29" s="63">
        <f>SUMIFS(FAM!AO:AO,FAM!E:E,C29)</f>
        <v>0</v>
      </c>
      <c r="G29" s="67">
        <f>SUMIFS(B2S!O:O,B2S!C:C,C29)</f>
        <v>0</v>
      </c>
      <c r="H29" s="67">
        <f>SUMIF(TOP!C:C,C29,TOP!L:L)</f>
        <v>0</v>
      </c>
      <c r="I29" s="67">
        <f>SUMIF(LEG!C:C,'Sum MAR'!C141,LEG!L:L)</f>
        <v>0</v>
      </c>
      <c r="J29" s="146">
        <f t="shared" si="2"/>
        <v>0</v>
      </c>
      <c r="K29" s="147">
        <f>SUMIFS(PSP!AB:AB,PSP!D:D,C29)</f>
        <v>0</v>
      </c>
      <c r="L29" s="101">
        <f t="shared" si="3"/>
        <v>0</v>
      </c>
    </row>
    <row r="30" spans="1:12" s="97" customFormat="1" ht="15" hidden="1" customHeight="1">
      <c r="B30" s="1">
        <v>83</v>
      </c>
      <c r="C30" s="1" t="s">
        <v>957</v>
      </c>
      <c r="D30" s="1" t="s">
        <v>1349</v>
      </c>
      <c r="E30" s="63">
        <f>SUMIFS(OFM!AM:AM,OFM!C:C,C30)</f>
        <v>0</v>
      </c>
      <c r="F30" s="63">
        <f>SUMIFS(FAM!AO:AO,FAM!E:E,C30)</f>
        <v>0</v>
      </c>
      <c r="G30" s="67">
        <f>SUMIFS(B2S!O:O,B2S!C:C,C30)</f>
        <v>0</v>
      </c>
      <c r="H30" s="67">
        <f>SUMIF(TOP!C:C,C30,TOP!L:L)</f>
        <v>0</v>
      </c>
      <c r="I30" s="67">
        <f>SUMIF(LEG!C:C,'Sum MAR'!C94,LEG!L:L)</f>
        <v>0</v>
      </c>
      <c r="J30" s="146">
        <f t="shared" si="2"/>
        <v>0</v>
      </c>
      <c r="K30" s="147">
        <f>SUMIFS(PSP!AB:AB,PSP!D:D,C30)</f>
        <v>0</v>
      </c>
      <c r="L30" s="101">
        <f t="shared" si="3"/>
        <v>0</v>
      </c>
    </row>
    <row r="31" spans="1:12" s="97" customFormat="1" ht="15" customHeight="1">
      <c r="B31" s="1">
        <v>5</v>
      </c>
      <c r="C31" s="1" t="s">
        <v>307</v>
      </c>
      <c r="D31" s="1" t="s">
        <v>1349</v>
      </c>
      <c r="E31" s="63">
        <f>SUMIFS(OFM!AM:AM,OFM!C:C,C31)</f>
        <v>24143.75</v>
      </c>
      <c r="F31" s="63">
        <f>SUMIFS(FAM!AO:AO,FAM!E:E,C31)</f>
        <v>0</v>
      </c>
      <c r="G31" s="67">
        <f>SUMIFS(B2S!O:O,B2S!C:C,C31)</f>
        <v>0</v>
      </c>
      <c r="H31" s="67">
        <f>SUMIF(TOP!C:C,C31,TOP!L:L)</f>
        <v>2493.25</v>
      </c>
      <c r="I31" s="67">
        <f>SUMIF(LEG!C:C,'Sum MAR'!C16,LEG!L:L)</f>
        <v>0</v>
      </c>
      <c r="J31" s="146">
        <f t="shared" si="2"/>
        <v>26637</v>
      </c>
      <c r="K31" s="147">
        <f>SUMIFS(PSP!AB:AB,PSP!D:D,C31)</f>
        <v>7365</v>
      </c>
      <c r="L31" s="101">
        <f t="shared" si="3"/>
        <v>34002</v>
      </c>
    </row>
    <row r="32" spans="1:12" s="97" customFormat="1" ht="15" hidden="1" customHeight="1">
      <c r="B32" s="1">
        <v>156</v>
      </c>
      <c r="C32" s="1" t="s">
        <v>1089</v>
      </c>
      <c r="D32" s="1" t="s">
        <v>1349</v>
      </c>
      <c r="E32" s="63">
        <f>SUMIFS(OFM!AM:AM,OFM!C:C,C32)</f>
        <v>0</v>
      </c>
      <c r="F32" s="63">
        <f>SUMIFS(FAM!AO:AO,FAM!E:E,C32)</f>
        <v>0</v>
      </c>
      <c r="G32" s="67">
        <f>SUMIFS(B2S!O:O,B2S!C:C,C32)</f>
        <v>0</v>
      </c>
      <c r="H32" s="67">
        <f>SUMIF(TOP!C:C,C32,TOP!L:L)</f>
        <v>0</v>
      </c>
      <c r="I32" s="67">
        <f>SUMIF(LEG!C:C,'Sum MAR'!C167,LEG!L:L)</f>
        <v>0</v>
      </c>
      <c r="J32" s="146">
        <f t="shared" si="2"/>
        <v>0</v>
      </c>
      <c r="K32" s="147">
        <f>SUMIFS(PSP!AB:AB,PSP!D:D,C32)</f>
        <v>0</v>
      </c>
      <c r="L32" s="101">
        <f t="shared" si="3"/>
        <v>0</v>
      </c>
    </row>
    <row r="33" spans="1:12" s="97" customFormat="1" ht="15" customHeight="1">
      <c r="B33" s="1">
        <v>48</v>
      </c>
      <c r="C33" s="1" t="s">
        <v>16</v>
      </c>
      <c r="D33" s="1" t="s">
        <v>1349</v>
      </c>
      <c r="E33" s="63">
        <f>SUMIFS(OFM!AM:AM,OFM!C:C,C33)</f>
        <v>61802.25</v>
      </c>
      <c r="F33" s="63">
        <f>SUMIFS(FAM!AO:AO,FAM!E:E,C33)</f>
        <v>50650.25</v>
      </c>
      <c r="G33" s="67">
        <f>SUMIFS(B2S!O:O,B2S!C:C,C33)</f>
        <v>0</v>
      </c>
      <c r="H33" s="67">
        <f>SUMIF(TOP!C:C,C33,TOP!L:L)</f>
        <v>12933.75</v>
      </c>
      <c r="I33" s="67">
        <f>SUMIF(LEG!C:C,'Sum MAR'!C59,LEG!L:L)</f>
        <v>0</v>
      </c>
      <c r="J33" s="146">
        <f t="shared" si="2"/>
        <v>125386.25</v>
      </c>
      <c r="K33" s="147">
        <f>SUMIFS(PSP!AB:AB,PSP!D:D,C33)</f>
        <v>26657.5</v>
      </c>
      <c r="L33" s="101">
        <f t="shared" si="3"/>
        <v>152043.75</v>
      </c>
    </row>
    <row r="34" spans="1:12" s="97" customFormat="1" ht="15" hidden="1" customHeight="1">
      <c r="B34" s="1">
        <v>105</v>
      </c>
      <c r="C34" s="1" t="s">
        <v>978</v>
      </c>
      <c r="D34" s="1" t="s">
        <v>1349</v>
      </c>
      <c r="E34" s="63">
        <f>SUMIFS(OFM!AM:AM,OFM!C:C,C34)</f>
        <v>0</v>
      </c>
      <c r="F34" s="63">
        <f>SUMIFS(FAM!AO:AO,FAM!E:E,C34)</f>
        <v>0</v>
      </c>
      <c r="G34" s="67">
        <f>SUMIFS(B2S!O:O,B2S!C:C,C34)</f>
        <v>0</v>
      </c>
      <c r="H34" s="67">
        <f>SUMIF(TOP!C:C,C34,TOP!L:L)</f>
        <v>0</v>
      </c>
      <c r="I34" s="67">
        <f>SUMIF(LEG!C:C,'Sum MAR'!C116,LEG!L:L)</f>
        <v>0</v>
      </c>
      <c r="J34" s="146">
        <f t="shared" si="2"/>
        <v>0</v>
      </c>
      <c r="K34" s="147">
        <f>SUMIFS(PSP!AB:AB,PSP!D:D,C34)</f>
        <v>0</v>
      </c>
      <c r="L34" s="101">
        <f t="shared" si="3"/>
        <v>0</v>
      </c>
    </row>
    <row r="35" spans="1:12" s="97" customFormat="1" ht="15" hidden="1" customHeight="1">
      <c r="B35" s="94">
        <v>159</v>
      </c>
      <c r="C35" s="95" t="s">
        <v>1317</v>
      </c>
      <c r="D35" s="1" t="s">
        <v>1349</v>
      </c>
      <c r="E35" s="63">
        <f>SUMIFS(OFM!AM:AM,OFM!C:C,C35)</f>
        <v>0</v>
      </c>
      <c r="F35" s="63">
        <f>SUMIFS(FAM!AO:AO,FAM!E:E,C35)</f>
        <v>0</v>
      </c>
      <c r="G35" s="67">
        <f>SUMIFS(B2S!O:O,B2S!C:C,C35)</f>
        <v>0</v>
      </c>
      <c r="H35" s="67">
        <f>SUMIF(TOP!C:C,C35,TOP!L:L)</f>
        <v>0</v>
      </c>
      <c r="I35" s="67">
        <f>SUMIF(LEG!C:C,'Sum MAR'!C170,LEG!L:L)</f>
        <v>0</v>
      </c>
      <c r="J35" s="146">
        <f t="shared" si="2"/>
        <v>0</v>
      </c>
      <c r="K35" s="147">
        <f>SUMIFS(PSP!AB:AB,PSP!D:D,C35)</f>
        <v>0</v>
      </c>
      <c r="L35" s="101">
        <f t="shared" si="3"/>
        <v>0</v>
      </c>
    </row>
    <row r="36" spans="1:12" s="97" customFormat="1" ht="15" hidden="1" customHeight="1">
      <c r="A36" s="54"/>
      <c r="B36" s="69">
        <v>154</v>
      </c>
      <c r="C36" s="69" t="s">
        <v>1087</v>
      </c>
      <c r="D36" s="69" t="s">
        <v>1038</v>
      </c>
      <c r="E36" s="70">
        <f>SUMIFS(OFM!AM:AM,OFM!C:C,C36)</f>
        <v>0</v>
      </c>
      <c r="F36" s="70">
        <f>SUMIFS(FAM!AO:AO,FAM!E:E,C36)</f>
        <v>0</v>
      </c>
      <c r="G36" s="180">
        <f>SUMIFS(B2S!O:O,B2S!C:C,C36)</f>
        <v>0</v>
      </c>
      <c r="H36" s="180">
        <f>SUMIF(TOP!C:C,C36,TOP!L:L)</f>
        <v>0</v>
      </c>
      <c r="I36" s="180">
        <f>SUMIF(LEG!C:C,'Sum MAR'!C165,LEG!L:L)</f>
        <v>0</v>
      </c>
      <c r="J36" s="181">
        <f t="shared" si="2"/>
        <v>0</v>
      </c>
      <c r="K36" s="182">
        <f>SUMIFS(PSP!AB:AB,PSP!D:D,C36)</f>
        <v>0</v>
      </c>
      <c r="L36" s="181">
        <f t="shared" si="3"/>
        <v>0</v>
      </c>
    </row>
    <row r="37" spans="1:12" s="97" customFormat="1" ht="15" hidden="1" customHeight="1">
      <c r="B37" s="1">
        <v>63</v>
      </c>
      <c r="C37" s="1" t="s">
        <v>941</v>
      </c>
      <c r="D37" s="1" t="s">
        <v>1349</v>
      </c>
      <c r="E37" s="63">
        <f>SUMIFS(OFM!AM:AM,OFM!C:C,C37)</f>
        <v>0</v>
      </c>
      <c r="F37" s="63">
        <f>SUMIFS(FAM!AO:AO,FAM!E:E,C37)</f>
        <v>0</v>
      </c>
      <c r="G37" s="67">
        <f>SUMIFS(B2S!O:O,B2S!C:C,C37)</f>
        <v>0</v>
      </c>
      <c r="H37" s="67">
        <f>SUMIF(TOP!C:C,C37,TOP!L:L)</f>
        <v>0</v>
      </c>
      <c r="I37" s="67">
        <f>SUMIF(LEG!C:C,'Sum MAR'!C74,LEG!L:L)</f>
        <v>0</v>
      </c>
      <c r="J37" s="146">
        <f t="shared" si="2"/>
        <v>0</v>
      </c>
      <c r="K37" s="147">
        <f>SUMIFS(PSP!AB:AB,PSP!D:D,C37)</f>
        <v>0</v>
      </c>
      <c r="L37" s="101">
        <f t="shared" si="3"/>
        <v>0</v>
      </c>
    </row>
    <row r="38" spans="1:12" s="97" customFormat="1" ht="15" hidden="1" customHeight="1">
      <c r="B38" s="1">
        <v>114</v>
      </c>
      <c r="C38" s="1" t="s">
        <v>987</v>
      </c>
      <c r="D38" s="1" t="s">
        <v>1349</v>
      </c>
      <c r="E38" s="63">
        <f>SUMIFS(OFM!AM:AM,OFM!C:C,C38)</f>
        <v>0</v>
      </c>
      <c r="F38" s="63">
        <f>SUMIFS(FAM!AO:AO,FAM!E:E,C38)</f>
        <v>0</v>
      </c>
      <c r="G38" s="67">
        <f>SUMIFS(B2S!O:O,B2S!C:C,C38)</f>
        <v>0</v>
      </c>
      <c r="H38" s="67">
        <f>SUMIF(TOP!C:C,C38,TOP!L:L)</f>
        <v>0</v>
      </c>
      <c r="I38" s="67">
        <f>SUMIF(LEG!C:C,'Sum MAR'!C125,LEG!L:L)</f>
        <v>0</v>
      </c>
      <c r="J38" s="146">
        <f t="shared" si="2"/>
        <v>0</v>
      </c>
      <c r="K38" s="147">
        <f>SUMIFS(PSP!AB:AB,PSP!D:D,C38)</f>
        <v>0</v>
      </c>
      <c r="L38" s="101">
        <f t="shared" si="3"/>
        <v>0</v>
      </c>
    </row>
    <row r="39" spans="1:12" s="97" customFormat="1" ht="15" customHeight="1">
      <c r="B39" s="1">
        <v>26</v>
      </c>
      <c r="C39" s="1" t="s">
        <v>130</v>
      </c>
      <c r="D39" s="1" t="s">
        <v>1349</v>
      </c>
      <c r="E39" s="63">
        <f>SUMIFS(OFM!AM:AM,OFM!C:C,C39)</f>
        <v>3773</v>
      </c>
      <c r="F39" s="63">
        <f>SUMIFS(FAM!AO:AO,FAM!E:E,C39)</f>
        <v>6487</v>
      </c>
      <c r="G39" s="67">
        <f>SUMIFS(B2S!O:O,B2S!C:C,C39)</f>
        <v>0</v>
      </c>
      <c r="H39" s="67">
        <f>SUMIF(TOP!C:C,C39,TOP!L:L)</f>
        <v>0</v>
      </c>
      <c r="I39" s="67">
        <f>SUMIF(LEG!C:C,'Sum MAR'!C37,LEG!L:L)</f>
        <v>0</v>
      </c>
      <c r="J39" s="146">
        <f t="shared" si="2"/>
        <v>10260</v>
      </c>
      <c r="K39" s="147">
        <f>SUMIFS(PSP!AB:AB,PSP!D:D,C39)</f>
        <v>20088.75</v>
      </c>
      <c r="L39" s="101">
        <f t="shared" si="3"/>
        <v>30348.75</v>
      </c>
    </row>
    <row r="40" spans="1:12" s="97" customFormat="1" ht="15" hidden="1" customHeight="1">
      <c r="B40" s="1">
        <v>111</v>
      </c>
      <c r="C40" s="1" t="s">
        <v>984</v>
      </c>
      <c r="D40" s="1" t="s">
        <v>1349</v>
      </c>
      <c r="E40" s="63">
        <f>SUMIFS(OFM!AM:AM,OFM!C:C,C40)</f>
        <v>0</v>
      </c>
      <c r="F40" s="63">
        <f>SUMIFS(FAM!AO:AO,FAM!E:E,C40)</f>
        <v>0</v>
      </c>
      <c r="G40" s="67">
        <f>SUMIFS(B2S!O:O,B2S!C:C,C40)</f>
        <v>0</v>
      </c>
      <c r="H40" s="67">
        <f>SUMIF(TOP!C:C,C40,TOP!L:L)</f>
        <v>0</v>
      </c>
      <c r="I40" s="67">
        <f>SUMIF(LEG!C:C,'Sum MAR'!C122,LEG!L:L)</f>
        <v>0</v>
      </c>
      <c r="J40" s="146">
        <f t="shared" si="2"/>
        <v>0</v>
      </c>
      <c r="K40" s="147">
        <f>SUMIFS(PSP!AB:AB,PSP!D:D,C40)</f>
        <v>0</v>
      </c>
      <c r="L40" s="101">
        <f t="shared" si="3"/>
        <v>0</v>
      </c>
    </row>
    <row r="41" spans="1:12" s="97" customFormat="1" ht="15" customHeight="1">
      <c r="B41" s="1">
        <v>41</v>
      </c>
      <c r="C41" s="1" t="s">
        <v>480</v>
      </c>
      <c r="D41" s="1" t="s">
        <v>1349</v>
      </c>
      <c r="E41" s="63">
        <f>SUMIFS(OFM!AM:AM,OFM!C:C,C41)</f>
        <v>0</v>
      </c>
      <c r="F41" s="63">
        <f>SUMIFS(FAM!AO:AO,FAM!E:E,C41)</f>
        <v>0</v>
      </c>
      <c r="G41" s="67">
        <f>SUMIFS(B2S!O:O,B2S!C:C,C41)</f>
        <v>0</v>
      </c>
      <c r="H41" s="67">
        <f>SUMIF(TOP!C:C,C41,TOP!L:L)</f>
        <v>0</v>
      </c>
      <c r="I41" s="67">
        <f>SUMIF(LEG!C:C,'Sum MAR'!C52,LEG!L:L)</f>
        <v>0</v>
      </c>
      <c r="J41" s="146">
        <f t="shared" si="2"/>
        <v>0</v>
      </c>
      <c r="K41" s="147">
        <f>SUMIFS(PSP!AB:AB,PSP!D:D,C41)</f>
        <v>5283.75</v>
      </c>
      <c r="L41" s="101">
        <f t="shared" si="3"/>
        <v>5283.75</v>
      </c>
    </row>
    <row r="42" spans="1:12" s="97" customFormat="1" ht="15" hidden="1" customHeight="1">
      <c r="B42" s="1">
        <v>92</v>
      </c>
      <c r="C42" s="1" t="s">
        <v>965</v>
      </c>
      <c r="D42" s="1" t="s">
        <v>1349</v>
      </c>
      <c r="E42" s="63">
        <f>SUMIFS(OFM!AM:AM,OFM!C:C,C42)</f>
        <v>0</v>
      </c>
      <c r="F42" s="63">
        <f>SUMIFS(FAM!AO:AO,FAM!E:E,C42)</f>
        <v>0</v>
      </c>
      <c r="G42" s="67">
        <f>SUMIFS(B2S!O:O,B2S!C:C,C42)</f>
        <v>0</v>
      </c>
      <c r="H42" s="67">
        <f>SUMIF(TOP!C:C,C42,TOP!L:L)</f>
        <v>0</v>
      </c>
      <c r="I42" s="67">
        <f>SUMIF(LEG!C:C,'Sum MAR'!C103,LEG!L:L)</f>
        <v>0</v>
      </c>
      <c r="J42" s="146">
        <f t="shared" ref="J42:J73" si="4">SUM(E42:I42)</f>
        <v>0</v>
      </c>
      <c r="K42" s="147">
        <f>SUMIFS(PSP!AB:AB,PSP!D:D,C42)</f>
        <v>0</v>
      </c>
      <c r="L42" s="101">
        <f t="shared" ref="L42:L73" si="5">SUM(J42:K42)</f>
        <v>0</v>
      </c>
    </row>
    <row r="43" spans="1:12" s="97" customFormat="1" ht="15" customHeight="1">
      <c r="B43" s="1">
        <v>14</v>
      </c>
      <c r="C43" s="1" t="s">
        <v>23</v>
      </c>
      <c r="D43" s="1" t="s">
        <v>1349</v>
      </c>
      <c r="E43" s="63">
        <f>SUMIFS(OFM!AM:AM,OFM!C:C,C43)</f>
        <v>47005.5</v>
      </c>
      <c r="F43" s="63">
        <f>SUMIFS(FAM!AO:AO,FAM!E:E,C43)</f>
        <v>20698</v>
      </c>
      <c r="G43" s="67">
        <f>SUMIFS(B2S!O:O,B2S!C:C,C43)</f>
        <v>0</v>
      </c>
      <c r="H43" s="67">
        <f>SUMIF(TOP!C:C,C43,TOP!L:L)</f>
        <v>0</v>
      </c>
      <c r="I43" s="67">
        <f>SUMIF(LEG!C:C,'Sum MAR'!C25,LEG!L:L)</f>
        <v>0</v>
      </c>
      <c r="J43" s="146">
        <f t="shared" si="4"/>
        <v>67703.5</v>
      </c>
      <c r="K43" s="147">
        <f>SUMIFS(PSP!AB:AB,PSP!D:D,C43)</f>
        <v>75380</v>
      </c>
      <c r="L43" s="101">
        <f t="shared" si="5"/>
        <v>143083.5</v>
      </c>
    </row>
    <row r="44" spans="1:12" s="97" customFormat="1" ht="15" hidden="1" customHeight="1">
      <c r="B44" s="1">
        <v>144</v>
      </c>
      <c r="C44" s="1" t="s">
        <v>1017</v>
      </c>
      <c r="D44" s="1" t="s">
        <v>1349</v>
      </c>
      <c r="E44" s="63">
        <f>SUMIFS(OFM!AM:AM,OFM!C:C,C44)</f>
        <v>0</v>
      </c>
      <c r="F44" s="63">
        <f>SUMIFS(FAM!AO:AO,FAM!E:E,C44)</f>
        <v>0</v>
      </c>
      <c r="G44" s="67">
        <f>SUMIFS(B2S!O:O,B2S!C:C,C44)</f>
        <v>0</v>
      </c>
      <c r="H44" s="67">
        <f>SUMIF(TOP!C:C,C44,TOP!L:L)</f>
        <v>0</v>
      </c>
      <c r="I44" s="67">
        <f>SUMIF(LEG!C:C,'Sum MAR'!C155,LEG!L:L)</f>
        <v>0</v>
      </c>
      <c r="J44" s="146">
        <f t="shared" si="4"/>
        <v>0</v>
      </c>
      <c r="K44" s="147">
        <f>SUMIFS(PSP!AB:AB,PSP!D:D,C44)</f>
        <v>0</v>
      </c>
      <c r="L44" s="101">
        <f t="shared" si="5"/>
        <v>0</v>
      </c>
    </row>
    <row r="45" spans="1:12" s="97" customFormat="1" ht="15" hidden="1" customHeight="1">
      <c r="B45" s="1">
        <v>141</v>
      </c>
      <c r="C45" s="1" t="s">
        <v>1014</v>
      </c>
      <c r="D45" s="1" t="s">
        <v>1349</v>
      </c>
      <c r="E45" s="63">
        <f>SUMIFS(OFM!AM:AM,OFM!C:C,C45)</f>
        <v>0</v>
      </c>
      <c r="F45" s="63">
        <f>SUMIFS(FAM!AO:AO,FAM!E:E,C45)</f>
        <v>0</v>
      </c>
      <c r="G45" s="67">
        <f>SUMIFS(B2S!O:O,B2S!C:C,C45)</f>
        <v>0</v>
      </c>
      <c r="H45" s="67">
        <f>SUMIF(TOP!C:C,C45,TOP!L:L)</f>
        <v>0</v>
      </c>
      <c r="I45" s="67">
        <f>SUMIF(LEG!C:C,'Sum MAR'!C152,LEG!L:L)</f>
        <v>0</v>
      </c>
      <c r="J45" s="146">
        <f t="shared" si="4"/>
        <v>0</v>
      </c>
      <c r="K45" s="147">
        <f>SUMIFS(PSP!AB:AB,PSP!D:D,C45)</f>
        <v>0</v>
      </c>
      <c r="L45" s="101">
        <f t="shared" si="5"/>
        <v>0</v>
      </c>
    </row>
    <row r="46" spans="1:12" s="97" customFormat="1" ht="15" hidden="1" customHeight="1">
      <c r="A46" s="54"/>
      <c r="B46" s="69">
        <v>135</v>
      </c>
      <c r="C46" s="69" t="s">
        <v>1008</v>
      </c>
      <c r="D46" s="69" t="s">
        <v>1038</v>
      </c>
      <c r="E46" s="70">
        <f>SUMIFS(OFM!AM:AM,OFM!C:C,C46)</f>
        <v>0</v>
      </c>
      <c r="F46" s="70">
        <f>SUMIFS(FAM!AO:AO,FAM!E:E,C46)</f>
        <v>0</v>
      </c>
      <c r="G46" s="180">
        <f>SUMIFS(B2S!O:O,B2S!C:C,C46)</f>
        <v>0</v>
      </c>
      <c r="H46" s="180">
        <f>SUMIF(TOP!C:C,C46,TOP!L:L)</f>
        <v>0</v>
      </c>
      <c r="I46" s="180">
        <f>SUMIF(LEG!C:C,'Sum MAR'!C146,LEG!L:L)</f>
        <v>0</v>
      </c>
      <c r="J46" s="181">
        <f t="shared" si="4"/>
        <v>0</v>
      </c>
      <c r="K46" s="182">
        <f>SUMIFS(PSP!AB:AB,PSP!D:D,C46)</f>
        <v>0</v>
      </c>
      <c r="L46" s="181">
        <f t="shared" si="5"/>
        <v>0</v>
      </c>
    </row>
    <row r="47" spans="1:12" s="97" customFormat="1" ht="15" hidden="1" customHeight="1">
      <c r="B47" s="1">
        <v>133</v>
      </c>
      <c r="C47" s="1" t="s">
        <v>1006</v>
      </c>
      <c r="D47" s="1" t="s">
        <v>1349</v>
      </c>
      <c r="E47" s="63">
        <f>SUMIFS(OFM!AM:AM,OFM!C:C,C47)</f>
        <v>0</v>
      </c>
      <c r="F47" s="63">
        <f>SUMIFS(FAM!AO:AO,FAM!E:E,C47)</f>
        <v>0</v>
      </c>
      <c r="G47" s="67">
        <f>SUMIFS(B2S!O:O,B2S!C:C,C47)</f>
        <v>0</v>
      </c>
      <c r="H47" s="67">
        <f>SUMIF(TOP!C:C,C47,TOP!L:L)</f>
        <v>0</v>
      </c>
      <c r="I47" s="67">
        <f>SUMIF(LEG!C:C,'Sum MAR'!C144,LEG!L:L)</f>
        <v>0</v>
      </c>
      <c r="J47" s="146">
        <f t="shared" si="4"/>
        <v>0</v>
      </c>
      <c r="K47" s="147">
        <f>SUMIFS(PSP!AB:AB,PSP!D:D,C47)</f>
        <v>0</v>
      </c>
      <c r="L47" s="101">
        <f t="shared" si="5"/>
        <v>0</v>
      </c>
    </row>
    <row r="48" spans="1:12" s="97" customFormat="1" ht="15" hidden="1" customHeight="1">
      <c r="B48" s="1">
        <v>40</v>
      </c>
      <c r="C48" s="1" t="s">
        <v>933</v>
      </c>
      <c r="D48" s="1" t="s">
        <v>1349</v>
      </c>
      <c r="E48" s="63">
        <f>SUMIFS(OFM!AM:AM,OFM!C:C,C48)</f>
        <v>0</v>
      </c>
      <c r="F48" s="63">
        <f>SUMIFS(FAM!AO:AO,FAM!E:E,C48)</f>
        <v>0</v>
      </c>
      <c r="G48" s="67">
        <f>SUMIFS(B2S!O:O,B2S!C:C,C48)</f>
        <v>0</v>
      </c>
      <c r="H48" s="67">
        <f>SUMIF(TOP!C:C,C48,TOP!L:L)</f>
        <v>0</v>
      </c>
      <c r="I48" s="67">
        <f>SUMIF(LEG!C:C,'Sum MAR'!C51,LEG!L:L)</f>
        <v>0</v>
      </c>
      <c r="J48" s="146">
        <f t="shared" si="4"/>
        <v>0</v>
      </c>
      <c r="K48" s="147">
        <f>SUMIFS(PSP!AB:AB,PSP!D:D,C48)</f>
        <v>781194.75</v>
      </c>
      <c r="L48" s="101">
        <f t="shared" si="5"/>
        <v>781194.75</v>
      </c>
    </row>
    <row r="49" spans="1:12" s="97" customFormat="1" ht="15" hidden="1" customHeight="1">
      <c r="A49" s="92"/>
      <c r="B49" s="69">
        <v>0</v>
      </c>
      <c r="C49" s="69" t="s">
        <v>5</v>
      </c>
      <c r="D49" s="69" t="s">
        <v>1038</v>
      </c>
      <c r="E49" s="70">
        <f>SUMIFS(OFM!AM:AM,OFM!C:C,C49)</f>
        <v>266393</v>
      </c>
      <c r="F49" s="70">
        <f>SUMIFS(FAM!AO:AO,FAM!E:E,C49)</f>
        <v>125547.25</v>
      </c>
      <c r="G49" s="180">
        <f>SUMIFS(B2S!O:O,B2S!C:C,C49)</f>
        <v>37704.75</v>
      </c>
      <c r="H49" s="180">
        <f>SUMIF(TOP!C:C,C49,TOP!L:L)</f>
        <v>37352.5</v>
      </c>
      <c r="I49" s="180">
        <f>SUMIF(LEG!C:C,'Sum MAR'!C12,LEG!L:L)</f>
        <v>0</v>
      </c>
      <c r="J49" s="181">
        <f t="shared" si="4"/>
        <v>466997.5</v>
      </c>
      <c r="K49" s="182">
        <f>SUMIFS(PSP!AB:AB,PSP!D:D,C49)</f>
        <v>273911.25</v>
      </c>
      <c r="L49" s="181">
        <f t="shared" si="5"/>
        <v>740908.75</v>
      </c>
    </row>
    <row r="50" spans="1:12" s="97" customFormat="1" ht="15" customHeight="1">
      <c r="B50" s="1">
        <v>7</v>
      </c>
      <c r="C50" s="1" t="s">
        <v>545</v>
      </c>
      <c r="D50" s="1" t="s">
        <v>1349</v>
      </c>
      <c r="E50" s="63">
        <f>SUMIFS(OFM!AM:AM,OFM!C:C,C50)</f>
        <v>0</v>
      </c>
      <c r="F50" s="63">
        <f>SUMIFS(FAM!AO:AO,FAM!E:E,C50)</f>
        <v>0</v>
      </c>
      <c r="G50" s="67">
        <f>SUMIFS(B2S!O:O,B2S!C:C,C50)</f>
        <v>0</v>
      </c>
      <c r="H50" s="67">
        <f>SUMIF(TOP!C:C,C50,TOP!L:L)</f>
        <v>2090.5</v>
      </c>
      <c r="I50" s="67">
        <f>SUMIF(LEG!C:C,'Sum MAR'!C18,LEG!L:L)</f>
        <v>0</v>
      </c>
      <c r="J50" s="146">
        <f t="shared" si="4"/>
        <v>2090.5</v>
      </c>
      <c r="K50" s="147">
        <f>SUMIFS(PSP!AB:AB,PSP!D:D,C50)</f>
        <v>1276.25</v>
      </c>
      <c r="L50" s="101">
        <f t="shared" si="5"/>
        <v>3366.75</v>
      </c>
    </row>
    <row r="51" spans="1:12" s="97" customFormat="1" ht="15" hidden="1" customHeight="1">
      <c r="B51" s="1">
        <v>147</v>
      </c>
      <c r="C51" s="1" t="s">
        <v>1020</v>
      </c>
      <c r="D51" s="1" t="s">
        <v>1349</v>
      </c>
      <c r="E51" s="63">
        <f>SUMIFS(OFM!AM:AM,OFM!C:C,C51)</f>
        <v>0</v>
      </c>
      <c r="F51" s="63">
        <f>SUMIFS(FAM!AO:AO,FAM!E:E,C51)</f>
        <v>0</v>
      </c>
      <c r="G51" s="67">
        <f>SUMIFS(B2S!O:O,B2S!C:C,C51)</f>
        <v>0</v>
      </c>
      <c r="H51" s="67">
        <f>SUMIF(TOP!C:C,C51,TOP!L:L)</f>
        <v>0</v>
      </c>
      <c r="I51" s="67">
        <f>SUMIF(LEG!C:C,'Sum MAR'!C158,LEG!L:L)</f>
        <v>0</v>
      </c>
      <c r="J51" s="146">
        <f t="shared" si="4"/>
        <v>0</v>
      </c>
      <c r="K51" s="147">
        <f>SUMIFS(PSP!AB:AB,PSP!D:D,C51)</f>
        <v>0</v>
      </c>
      <c r="L51" s="101">
        <f t="shared" si="5"/>
        <v>0</v>
      </c>
    </row>
    <row r="52" spans="1:12" s="97" customFormat="1" ht="15" hidden="1" customHeight="1">
      <c r="B52" s="1">
        <v>109</v>
      </c>
      <c r="C52" s="1" t="s">
        <v>982</v>
      </c>
      <c r="D52" s="1" t="s">
        <v>1349</v>
      </c>
      <c r="E52" s="63">
        <f>SUMIFS(OFM!AM:AM,OFM!C:C,C52)</f>
        <v>0</v>
      </c>
      <c r="F52" s="63">
        <f>SUMIFS(FAM!AO:AO,FAM!E:E,C52)</f>
        <v>0</v>
      </c>
      <c r="G52" s="67">
        <f>SUMIFS(B2S!O:O,B2S!C:C,C52)</f>
        <v>0</v>
      </c>
      <c r="H52" s="67">
        <f>SUMIF(TOP!C:C,C52,TOP!L:L)</f>
        <v>0</v>
      </c>
      <c r="I52" s="67">
        <f>SUMIF(LEG!C:C,'Sum MAR'!C120,LEG!L:L)</f>
        <v>0</v>
      </c>
      <c r="J52" s="146">
        <f t="shared" si="4"/>
        <v>0</v>
      </c>
      <c r="K52" s="147">
        <f>SUMIFS(PSP!AB:AB,PSP!D:D,C52)</f>
        <v>0</v>
      </c>
      <c r="L52" s="101">
        <f t="shared" si="5"/>
        <v>0</v>
      </c>
    </row>
    <row r="53" spans="1:12" s="97" customFormat="1" ht="15" hidden="1" customHeight="1">
      <c r="B53" s="1">
        <v>108</v>
      </c>
      <c r="C53" s="1" t="s">
        <v>981</v>
      </c>
      <c r="D53" s="1" t="s">
        <v>1349</v>
      </c>
      <c r="E53" s="63">
        <f>SUMIFS(OFM!AM:AM,OFM!C:C,C53)</f>
        <v>0</v>
      </c>
      <c r="F53" s="63">
        <f>SUMIFS(FAM!AO:AO,FAM!E:E,C53)</f>
        <v>0</v>
      </c>
      <c r="G53" s="67">
        <f>SUMIFS(B2S!O:O,B2S!C:C,C53)</f>
        <v>0</v>
      </c>
      <c r="H53" s="67">
        <f>SUMIF(TOP!C:C,C53,TOP!L:L)</f>
        <v>0</v>
      </c>
      <c r="I53" s="67">
        <f>SUMIF(LEG!C:C,'Sum MAR'!C119,LEG!L:L)</f>
        <v>0</v>
      </c>
      <c r="J53" s="146">
        <f t="shared" si="4"/>
        <v>0</v>
      </c>
      <c r="K53" s="147">
        <f>SUMIFS(PSP!AB:AB,PSP!D:D,C53)</f>
        <v>0</v>
      </c>
      <c r="L53" s="101">
        <f t="shared" si="5"/>
        <v>0</v>
      </c>
    </row>
    <row r="54" spans="1:12" s="97" customFormat="1" ht="15" customHeight="1">
      <c r="B54" s="1">
        <v>76</v>
      </c>
      <c r="C54" s="1" t="s">
        <v>322</v>
      </c>
      <c r="D54" s="1" t="s">
        <v>1349</v>
      </c>
      <c r="E54" s="63">
        <f>SUMIFS(OFM!AM:AM,OFM!C:C,C54)</f>
        <v>0</v>
      </c>
      <c r="F54" s="63">
        <f>SUMIFS(FAM!AO:AO,FAM!E:E,C54)</f>
        <v>0</v>
      </c>
      <c r="G54" s="67">
        <f>SUMIFS(B2S!O:O,B2S!C:C,C54)</f>
        <v>0</v>
      </c>
      <c r="H54" s="67">
        <f>SUMIF(TOP!C:C,C54,TOP!L:L)</f>
        <v>0</v>
      </c>
      <c r="I54" s="67">
        <f>SUMIF(LEG!C:C,'Sum MAR'!C87,LEG!L:L)</f>
        <v>0</v>
      </c>
      <c r="J54" s="146">
        <f t="shared" si="4"/>
        <v>0</v>
      </c>
      <c r="K54" s="147">
        <f>SUMIFS(PSP!AB:AB,PSP!D:D,C54)</f>
        <v>1813.75</v>
      </c>
      <c r="L54" s="101">
        <f t="shared" si="5"/>
        <v>1813.75</v>
      </c>
    </row>
    <row r="55" spans="1:12" s="97" customFormat="1" ht="15" hidden="1" customHeight="1">
      <c r="B55" s="94">
        <v>169</v>
      </c>
      <c r="C55" s="95" t="s">
        <v>1334</v>
      </c>
      <c r="D55" s="1" t="s">
        <v>1349</v>
      </c>
      <c r="E55" s="63">
        <f>SUMIFS(OFM!AM:AM,OFM!C:C,C55)</f>
        <v>0</v>
      </c>
      <c r="F55" s="63">
        <f>SUMIFS(FAM!AO:AO,FAM!E:E,C55)</f>
        <v>0</v>
      </c>
      <c r="G55" s="67">
        <f>SUMIFS(B2S!O:O,B2S!C:C,C55)</f>
        <v>0</v>
      </c>
      <c r="H55" s="67">
        <f>SUMIF(TOP!C:C,C55,TOP!L:L)</f>
        <v>0</v>
      </c>
      <c r="I55" s="67">
        <f>SUMIF(LEG!C:C,'Sum MAR'!C180,LEG!L:L)</f>
        <v>0</v>
      </c>
      <c r="J55" s="146">
        <f t="shared" si="4"/>
        <v>0</v>
      </c>
      <c r="K55" s="147">
        <f>SUMIFS(PSP!AB:AB,PSP!D:D,C55)</f>
        <v>0</v>
      </c>
      <c r="L55" s="101">
        <f t="shared" si="5"/>
        <v>0</v>
      </c>
    </row>
    <row r="56" spans="1:12" s="97" customFormat="1" ht="15" hidden="1" customHeight="1">
      <c r="B56" s="1">
        <v>56</v>
      </c>
      <c r="C56" s="1" t="s">
        <v>21</v>
      </c>
      <c r="D56" s="1" t="s">
        <v>1349</v>
      </c>
      <c r="E56" s="63">
        <f>SUMIFS(OFM!AM:AM,OFM!C:C,C56)</f>
        <v>0</v>
      </c>
      <c r="F56" s="63">
        <f>SUMIFS(FAM!AO:AO,FAM!E:E,C56)</f>
        <v>19718</v>
      </c>
      <c r="G56" s="67">
        <f>SUMIFS(B2S!O:O,B2S!C:C,C56)</f>
        <v>0</v>
      </c>
      <c r="H56" s="67">
        <f>SUMIF(TOP!C:C,C56,TOP!L:L)</f>
        <v>750</v>
      </c>
      <c r="I56" s="67">
        <f>SUMIF(LEG!C:C,'Sum MAR'!C67,LEG!L:L)</f>
        <v>0</v>
      </c>
      <c r="J56" s="146">
        <f t="shared" si="4"/>
        <v>20468</v>
      </c>
      <c r="K56" s="147">
        <f>SUMIFS(PSP!AB:AB,PSP!D:D,C56)</f>
        <v>0</v>
      </c>
      <c r="L56" s="101">
        <f t="shared" si="5"/>
        <v>20468</v>
      </c>
    </row>
    <row r="57" spans="1:12" s="97" customFormat="1" ht="15" hidden="1" customHeight="1">
      <c r="A57" s="92"/>
      <c r="B57" s="69">
        <v>17</v>
      </c>
      <c r="C57" s="69" t="s">
        <v>32</v>
      </c>
      <c r="D57" s="69" t="s">
        <v>1038</v>
      </c>
      <c r="E57" s="70">
        <f>SUMIFS(OFM!AM:AM,OFM!C:C,C57)</f>
        <v>0</v>
      </c>
      <c r="F57" s="70">
        <f>SUMIFS(FAM!AO:AO,FAM!E:E,C57)</f>
        <v>0</v>
      </c>
      <c r="G57" s="180">
        <f>SUMIFS(B2S!O:O,B2S!C:C,C57)</f>
        <v>0</v>
      </c>
      <c r="H57" s="180">
        <f>SUMIF(TOP!C:C,C57,TOP!L:L)</f>
        <v>0</v>
      </c>
      <c r="I57" s="180">
        <f>SUMIF(LEG!C:C,'Sum MAR'!C28,LEG!L:L)</f>
        <v>0</v>
      </c>
      <c r="J57" s="181">
        <f t="shared" si="4"/>
        <v>0</v>
      </c>
      <c r="K57" s="182">
        <f>SUMIFS(PSP!AB:AB,PSP!D:D,C57)</f>
        <v>0</v>
      </c>
      <c r="L57" s="181">
        <f t="shared" si="5"/>
        <v>0</v>
      </c>
    </row>
    <row r="58" spans="1:12" s="97" customFormat="1" ht="15" hidden="1" customHeight="1">
      <c r="B58" s="1">
        <v>97</v>
      </c>
      <c r="C58" s="1" t="s">
        <v>970</v>
      </c>
      <c r="D58" s="1" t="s">
        <v>1349</v>
      </c>
      <c r="E58" s="63">
        <f>SUMIFS(OFM!AM:AM,OFM!C:C,C58)</f>
        <v>0</v>
      </c>
      <c r="F58" s="63">
        <f>SUMIFS(FAM!AO:AO,FAM!E:E,C58)</f>
        <v>0</v>
      </c>
      <c r="G58" s="67">
        <f>SUMIFS(B2S!O:O,B2S!C:C,C58)</f>
        <v>0</v>
      </c>
      <c r="H58" s="67">
        <f>SUMIF(TOP!C:C,C58,TOP!L:L)</f>
        <v>0</v>
      </c>
      <c r="I58" s="67">
        <f>SUMIF(LEG!C:C,'Sum MAR'!C108,LEG!L:L)</f>
        <v>0</v>
      </c>
      <c r="J58" s="146">
        <f t="shared" si="4"/>
        <v>0</v>
      </c>
      <c r="K58" s="147">
        <f>SUMIFS(PSP!AB:AB,PSP!D:D,C58)</f>
        <v>0</v>
      </c>
      <c r="L58" s="101">
        <f t="shared" si="5"/>
        <v>0</v>
      </c>
    </row>
    <row r="59" spans="1:12" s="97" customFormat="1" ht="15" hidden="1" customHeight="1">
      <c r="B59" s="1">
        <v>61</v>
      </c>
      <c r="C59" s="1" t="s">
        <v>940</v>
      </c>
      <c r="D59" s="1" t="s">
        <v>1349</v>
      </c>
      <c r="E59" s="63">
        <f>SUMIFS(OFM!AM:AM,OFM!C:C,C59)</f>
        <v>255</v>
      </c>
      <c r="F59" s="63">
        <f>SUMIFS(FAM!AO:AO,FAM!E:E,C59)</f>
        <v>0</v>
      </c>
      <c r="G59" s="67">
        <f>SUMIFS(B2S!O:O,B2S!C:C,C59)</f>
        <v>0</v>
      </c>
      <c r="H59" s="67">
        <f>SUMIF(TOP!C:C,C59,TOP!L:L)</f>
        <v>0</v>
      </c>
      <c r="I59" s="67">
        <f>SUMIF(LEG!C:C,'Sum MAR'!C72,LEG!L:L)</f>
        <v>0</v>
      </c>
      <c r="J59" s="146">
        <f t="shared" si="4"/>
        <v>255</v>
      </c>
      <c r="K59" s="147">
        <f>SUMIFS(PSP!AB:AB,PSP!D:D,C59)</f>
        <v>0</v>
      </c>
      <c r="L59" s="101">
        <f t="shared" si="5"/>
        <v>255</v>
      </c>
    </row>
    <row r="60" spans="1:12" s="97" customFormat="1" ht="15" customHeight="1">
      <c r="B60" s="1">
        <v>29</v>
      </c>
      <c r="C60" s="1" t="s">
        <v>216</v>
      </c>
      <c r="D60" s="1" t="s">
        <v>1349</v>
      </c>
      <c r="E60" s="63">
        <f>SUMIFS(OFM!AM:AM,OFM!C:C,C60)</f>
        <v>0</v>
      </c>
      <c r="F60" s="63">
        <f>SUMIFS(FAM!AO:AO,FAM!E:E,C60)</f>
        <v>0</v>
      </c>
      <c r="G60" s="67">
        <f>SUMIFS(B2S!O:O,B2S!C:C,C60)</f>
        <v>0</v>
      </c>
      <c r="H60" s="67">
        <f>SUMIF(TOP!C:C,C60,TOP!L:L)</f>
        <v>3489.75</v>
      </c>
      <c r="I60" s="67">
        <f>SUMIF(LEG!C:C,'Sum MAR'!C40,LEG!L:L)</f>
        <v>0</v>
      </c>
      <c r="J60" s="146">
        <f t="shared" si="4"/>
        <v>3489.75</v>
      </c>
      <c r="K60" s="147">
        <f>SUMIFS(PSP!AB:AB,PSP!D:D,C60)</f>
        <v>22.5</v>
      </c>
      <c r="L60" s="101">
        <f t="shared" si="5"/>
        <v>3512.25</v>
      </c>
    </row>
    <row r="61" spans="1:12" s="97" customFormat="1" ht="15" customHeight="1">
      <c r="B61" s="1">
        <v>70</v>
      </c>
      <c r="C61" s="1" t="s">
        <v>948</v>
      </c>
      <c r="D61" s="1" t="s">
        <v>1349</v>
      </c>
      <c r="E61" s="63">
        <f>SUMIFS(OFM!AM:AM,OFM!C:C,C61)</f>
        <v>0</v>
      </c>
      <c r="F61" s="63">
        <f>SUMIFS(FAM!AO:AO,FAM!E:E,C61)</f>
        <v>0</v>
      </c>
      <c r="G61" s="67">
        <f>SUMIFS(B2S!O:O,B2S!C:C,C61)</f>
        <v>0</v>
      </c>
      <c r="H61" s="67">
        <f>SUMIF(TOP!C:C,C61,TOP!L:L)</f>
        <v>0</v>
      </c>
      <c r="I61" s="67">
        <f>SUMIF(LEG!C:C,'Sum MAR'!C81,LEG!L:L)</f>
        <v>0</v>
      </c>
      <c r="J61" s="146">
        <f t="shared" si="4"/>
        <v>0</v>
      </c>
      <c r="K61" s="147">
        <f>SUMIFS(PSP!AB:AB,PSP!D:D,C61)</f>
        <v>2122.5</v>
      </c>
      <c r="L61" s="101">
        <f t="shared" si="5"/>
        <v>2122.5</v>
      </c>
    </row>
    <row r="62" spans="1:12" s="97" customFormat="1" ht="15" hidden="1" customHeight="1">
      <c r="B62" s="94">
        <v>165</v>
      </c>
      <c r="C62" s="95" t="s">
        <v>1323</v>
      </c>
      <c r="D62" s="1" t="s">
        <v>1349</v>
      </c>
      <c r="E62" s="63">
        <f>SUMIFS(OFM!AM:AM,OFM!C:C,C62)</f>
        <v>0</v>
      </c>
      <c r="F62" s="63">
        <f>SUMIFS(FAM!AO:AO,FAM!E:E,C62)</f>
        <v>0</v>
      </c>
      <c r="G62" s="67">
        <f>SUMIFS(B2S!O:O,B2S!C:C,C62)</f>
        <v>0</v>
      </c>
      <c r="H62" s="67">
        <f>SUMIF(TOP!C:C,C62,TOP!L:L)</f>
        <v>0</v>
      </c>
      <c r="I62" s="67">
        <f>SUMIF(LEG!C:C,'Sum MAR'!C176,LEG!L:L)</f>
        <v>0</v>
      </c>
      <c r="J62" s="146">
        <f t="shared" si="4"/>
        <v>0</v>
      </c>
      <c r="K62" s="147">
        <f>SUMIFS(PSP!AB:AB,PSP!D:D,C62)</f>
        <v>0</v>
      </c>
      <c r="L62" s="101">
        <f t="shared" si="5"/>
        <v>0</v>
      </c>
    </row>
    <row r="63" spans="1:12" s="97" customFormat="1" ht="15" hidden="1" customHeight="1">
      <c r="B63" s="1">
        <v>57</v>
      </c>
      <c r="C63" s="1" t="s">
        <v>936</v>
      </c>
      <c r="D63" s="1" t="s">
        <v>1349</v>
      </c>
      <c r="E63" s="63">
        <f>SUMIFS(OFM!AM:AM,OFM!C:C,C63)</f>
        <v>0</v>
      </c>
      <c r="F63" s="63">
        <f>SUMIFS(FAM!AO:AO,FAM!E:E,C63)</f>
        <v>0</v>
      </c>
      <c r="G63" s="67">
        <f>SUMIFS(B2S!O:O,B2S!C:C,C63)</f>
        <v>0</v>
      </c>
      <c r="H63" s="67">
        <f>SUMIF(TOP!C:C,C63,TOP!L:L)</f>
        <v>0</v>
      </c>
      <c r="I63" s="67">
        <f>SUMIF(LEG!C:C,'Sum MAR'!C68,LEG!L:L)</f>
        <v>0</v>
      </c>
      <c r="J63" s="146">
        <f t="shared" si="4"/>
        <v>0</v>
      </c>
      <c r="K63" s="147">
        <f>SUMIFS(PSP!AB:AB,PSP!D:D,C63)</f>
        <v>0</v>
      </c>
      <c r="L63" s="101">
        <f t="shared" si="5"/>
        <v>0</v>
      </c>
    </row>
    <row r="64" spans="1:12" s="97" customFormat="1" ht="15" hidden="1" customHeight="1">
      <c r="B64" s="1">
        <v>125</v>
      </c>
      <c r="C64" s="1" t="s">
        <v>998</v>
      </c>
      <c r="D64" s="1" t="s">
        <v>1349</v>
      </c>
      <c r="E64" s="63">
        <f>SUMIFS(OFM!AM:AM,OFM!C:C,C64)</f>
        <v>0</v>
      </c>
      <c r="F64" s="63">
        <f>SUMIFS(FAM!AO:AO,FAM!E:E,C64)</f>
        <v>0</v>
      </c>
      <c r="G64" s="67">
        <f>SUMIFS(B2S!O:O,B2S!C:C,C64)</f>
        <v>0</v>
      </c>
      <c r="H64" s="67">
        <f>SUMIF(TOP!C:C,C64,TOP!L:L)</f>
        <v>0</v>
      </c>
      <c r="I64" s="67">
        <f>SUMIF(LEG!C:C,'Sum MAR'!C136,LEG!L:L)</f>
        <v>0</v>
      </c>
      <c r="J64" s="146">
        <f t="shared" si="4"/>
        <v>0</v>
      </c>
      <c r="K64" s="147">
        <f>SUMIFS(PSP!AB:AB,PSP!D:D,C64)</f>
        <v>0</v>
      </c>
      <c r="L64" s="101">
        <f t="shared" si="5"/>
        <v>0</v>
      </c>
    </row>
    <row r="65" spans="2:12" s="97" customFormat="1" ht="15" hidden="1" customHeight="1">
      <c r="B65" s="1">
        <v>106</v>
      </c>
      <c r="C65" s="1" t="s">
        <v>979</v>
      </c>
      <c r="D65" s="1" t="s">
        <v>1349</v>
      </c>
      <c r="E65" s="63">
        <f>SUMIFS(OFM!AM:AM,OFM!C:C,C65)</f>
        <v>0</v>
      </c>
      <c r="F65" s="63">
        <f>SUMIFS(FAM!AO:AO,FAM!E:E,C65)</f>
        <v>0</v>
      </c>
      <c r="G65" s="67">
        <f>SUMIFS(B2S!O:O,B2S!C:C,C65)</f>
        <v>0</v>
      </c>
      <c r="H65" s="67">
        <f>SUMIF(TOP!C:C,C65,TOP!L:L)</f>
        <v>0</v>
      </c>
      <c r="I65" s="67">
        <f>SUMIF(LEG!C:C,'Sum MAR'!C117,LEG!L:L)</f>
        <v>0</v>
      </c>
      <c r="J65" s="146">
        <f t="shared" si="4"/>
        <v>0</v>
      </c>
      <c r="K65" s="147">
        <f>SUMIFS(PSP!AB:AB,PSP!D:D,C65)</f>
        <v>0</v>
      </c>
      <c r="L65" s="101">
        <f t="shared" si="5"/>
        <v>0</v>
      </c>
    </row>
    <row r="66" spans="2:12" s="97" customFormat="1" ht="15" hidden="1" customHeight="1">
      <c r="B66" s="1">
        <v>67</v>
      </c>
      <c r="C66" s="1" t="s">
        <v>945</v>
      </c>
      <c r="D66" s="1" t="s">
        <v>1349</v>
      </c>
      <c r="E66" s="63">
        <f>SUMIFS(OFM!AM:AM,OFM!C:C,C66)</f>
        <v>0</v>
      </c>
      <c r="F66" s="63">
        <f>SUMIFS(FAM!AO:AO,FAM!E:E,C66)</f>
        <v>0</v>
      </c>
      <c r="G66" s="67">
        <f>SUMIFS(B2S!O:O,B2S!C:C,C66)</f>
        <v>0</v>
      </c>
      <c r="H66" s="67">
        <f>SUMIF(TOP!C:C,C66,TOP!L:L)</f>
        <v>0</v>
      </c>
      <c r="I66" s="67">
        <f>SUMIF(LEG!C:C,'Sum MAR'!C78,LEG!L:L)</f>
        <v>0</v>
      </c>
      <c r="J66" s="146">
        <f t="shared" si="4"/>
        <v>0</v>
      </c>
      <c r="K66" s="147">
        <f>SUMIFS(PSP!AB:AB,PSP!D:D,C66)</f>
        <v>0</v>
      </c>
      <c r="L66" s="101">
        <f t="shared" si="5"/>
        <v>0</v>
      </c>
    </row>
    <row r="67" spans="2:12" s="97" customFormat="1" ht="15" customHeight="1">
      <c r="B67" s="1">
        <v>9</v>
      </c>
      <c r="C67" s="1" t="s">
        <v>364</v>
      </c>
      <c r="D67" s="1" t="s">
        <v>1349</v>
      </c>
      <c r="E67" s="63">
        <f>SUMIFS(OFM!AM:AM,OFM!C:C,C67)</f>
        <v>9061.25</v>
      </c>
      <c r="F67" s="63">
        <f>SUMIFS(FAM!AO:AO,FAM!E:E,C67)</f>
        <v>0</v>
      </c>
      <c r="G67" s="67">
        <f>SUMIFS(B2S!O:O,B2S!C:C,C67)</f>
        <v>0</v>
      </c>
      <c r="H67" s="67">
        <f>SUMIF(TOP!C:C,C67,TOP!L:L)</f>
        <v>0</v>
      </c>
      <c r="I67" s="67">
        <f>SUMIF(LEG!C:C,'Sum MAR'!C20,LEG!L:L)</f>
        <v>0</v>
      </c>
      <c r="J67" s="146">
        <f t="shared" si="4"/>
        <v>9061.25</v>
      </c>
      <c r="K67" s="147">
        <f>SUMIFS(PSP!AB:AB,PSP!D:D,C67)</f>
        <v>687.5</v>
      </c>
      <c r="L67" s="101">
        <f t="shared" si="5"/>
        <v>9748.75</v>
      </c>
    </row>
    <row r="68" spans="2:12" s="97" customFormat="1" ht="15" hidden="1" customHeight="1">
      <c r="B68" s="1">
        <v>74</v>
      </c>
      <c r="C68" s="1" t="s">
        <v>951</v>
      </c>
      <c r="D68" s="1" t="s">
        <v>1349</v>
      </c>
      <c r="E68" s="63">
        <f>SUMIFS(OFM!AM:AM,OFM!C:C,C68)</f>
        <v>0</v>
      </c>
      <c r="F68" s="63">
        <f>SUMIFS(FAM!AO:AO,FAM!E:E,C68)</f>
        <v>0</v>
      </c>
      <c r="G68" s="67">
        <f>SUMIFS(B2S!O:O,B2S!C:C,C68)</f>
        <v>0</v>
      </c>
      <c r="H68" s="67">
        <f>SUMIF(TOP!C:C,C68,TOP!L:L)</f>
        <v>0</v>
      </c>
      <c r="I68" s="67">
        <f>SUMIF(LEG!C:C,'Sum MAR'!C85,LEG!L:L)</f>
        <v>0</v>
      </c>
      <c r="J68" s="146">
        <f t="shared" si="4"/>
        <v>0</v>
      </c>
      <c r="K68" s="147">
        <f>SUMIFS(PSP!AB:AB,PSP!D:D,C68)</f>
        <v>0</v>
      </c>
      <c r="L68" s="101">
        <f t="shared" si="5"/>
        <v>0</v>
      </c>
    </row>
    <row r="69" spans="2:12" s="97" customFormat="1" ht="15" hidden="1" customHeight="1">
      <c r="B69" s="1">
        <v>145</v>
      </c>
      <c r="C69" s="1" t="s">
        <v>1018</v>
      </c>
      <c r="D69" s="1" t="s">
        <v>1349</v>
      </c>
      <c r="E69" s="63">
        <f>SUMIFS(OFM!AM:AM,OFM!C:C,C69)</f>
        <v>0</v>
      </c>
      <c r="F69" s="63">
        <f>SUMIFS(FAM!AO:AO,FAM!E:E,C69)</f>
        <v>0</v>
      </c>
      <c r="G69" s="67">
        <f>SUMIFS(B2S!O:O,B2S!C:C,C69)</f>
        <v>0</v>
      </c>
      <c r="H69" s="67">
        <f>SUMIF(TOP!C:C,C69,TOP!L:L)</f>
        <v>0</v>
      </c>
      <c r="I69" s="67">
        <f>SUMIF(LEG!C:C,'Sum MAR'!C156,LEG!L:L)</f>
        <v>0</v>
      </c>
      <c r="J69" s="146">
        <f t="shared" si="4"/>
        <v>0</v>
      </c>
      <c r="K69" s="147">
        <f>SUMIFS(PSP!AB:AB,PSP!D:D,C69)</f>
        <v>0</v>
      </c>
      <c r="L69" s="101">
        <f t="shared" si="5"/>
        <v>0</v>
      </c>
    </row>
    <row r="70" spans="2:12" s="97" customFormat="1" ht="15" customHeight="1">
      <c r="B70" s="1">
        <v>52</v>
      </c>
      <c r="C70" s="1" t="s">
        <v>207</v>
      </c>
      <c r="D70" s="1" t="s">
        <v>1349</v>
      </c>
      <c r="E70" s="63">
        <f>SUMIFS(OFM!AM:AM,OFM!C:C,C70)</f>
        <v>0</v>
      </c>
      <c r="F70" s="63">
        <f>SUMIFS(FAM!AO:AO,FAM!E:E,C70)</f>
        <v>0</v>
      </c>
      <c r="G70" s="67">
        <f>SUMIFS(B2S!O:O,B2S!C:C,C70)</f>
        <v>0</v>
      </c>
      <c r="H70" s="67">
        <f>SUMIF(TOP!C:C,C70,TOP!L:L)</f>
        <v>0</v>
      </c>
      <c r="I70" s="67">
        <f>SUMIF(LEG!C:C,'Sum MAR'!C63,LEG!L:L)</f>
        <v>0</v>
      </c>
      <c r="J70" s="146">
        <f t="shared" si="4"/>
        <v>0</v>
      </c>
      <c r="K70" s="147">
        <f>SUMIFS(PSP!AB:AB,PSP!D:D,C70)</f>
        <v>4821.25</v>
      </c>
      <c r="L70" s="101">
        <f t="shared" si="5"/>
        <v>4821.25</v>
      </c>
    </row>
    <row r="71" spans="2:12" s="97" customFormat="1" ht="15" hidden="1" customHeight="1">
      <c r="B71" s="1">
        <v>153</v>
      </c>
      <c r="C71" s="1" t="s">
        <v>1086</v>
      </c>
      <c r="D71" s="1" t="s">
        <v>1349</v>
      </c>
      <c r="E71" s="63">
        <f>SUMIFS(OFM!AM:AM,OFM!C:C,C71)</f>
        <v>0</v>
      </c>
      <c r="F71" s="63">
        <f>SUMIFS(FAM!AO:AO,FAM!E:E,C71)</f>
        <v>0</v>
      </c>
      <c r="G71" s="67">
        <f>SUMIFS(B2S!O:O,B2S!C:C,C71)</f>
        <v>0</v>
      </c>
      <c r="H71" s="67">
        <f>SUMIF(TOP!C:C,C71,TOP!L:L)</f>
        <v>0</v>
      </c>
      <c r="I71" s="67">
        <f>SUMIF(LEG!C:C,'Sum MAR'!C164,LEG!L:L)</f>
        <v>0</v>
      </c>
      <c r="J71" s="146">
        <f t="shared" si="4"/>
        <v>0</v>
      </c>
      <c r="K71" s="147">
        <f>SUMIFS(PSP!AB:AB,PSP!D:D,C71)</f>
        <v>0</v>
      </c>
      <c r="L71" s="101">
        <f t="shared" si="5"/>
        <v>0</v>
      </c>
    </row>
    <row r="72" spans="2:12" s="97" customFormat="1" ht="15" hidden="1" customHeight="1">
      <c r="B72" s="1">
        <v>82</v>
      </c>
      <c r="C72" s="1" t="s">
        <v>956</v>
      </c>
      <c r="D72" s="1" t="s">
        <v>1349</v>
      </c>
      <c r="E72" s="63">
        <f>SUMIFS(OFM!AM:AM,OFM!C:C,C72)</f>
        <v>0</v>
      </c>
      <c r="F72" s="63">
        <f>SUMIFS(FAM!AO:AO,FAM!E:E,C72)</f>
        <v>0</v>
      </c>
      <c r="G72" s="67">
        <f>SUMIFS(B2S!O:O,B2S!C:C,C72)</f>
        <v>0</v>
      </c>
      <c r="H72" s="67">
        <f>SUMIF(TOP!C:C,C72,TOP!L:L)</f>
        <v>0</v>
      </c>
      <c r="I72" s="67">
        <f>SUMIF(LEG!C:C,'Sum MAR'!C93,LEG!L:L)</f>
        <v>0</v>
      </c>
      <c r="J72" s="146">
        <f t="shared" si="4"/>
        <v>0</v>
      </c>
      <c r="K72" s="147">
        <f>SUMIFS(PSP!AB:AB,PSP!D:D,C72)</f>
        <v>0</v>
      </c>
      <c r="L72" s="101">
        <f t="shared" si="5"/>
        <v>0</v>
      </c>
    </row>
    <row r="73" spans="2:12" s="97" customFormat="1" ht="15" customHeight="1">
      <c r="B73" s="1">
        <v>47</v>
      </c>
      <c r="C73" s="1" t="s">
        <v>302</v>
      </c>
      <c r="D73" s="1" t="s">
        <v>1349</v>
      </c>
      <c r="E73" s="63">
        <f>SUMIFS(OFM!AM:AM,OFM!C:C,C73)</f>
        <v>0</v>
      </c>
      <c r="F73" s="63">
        <f>SUMIFS(FAM!AO:AO,FAM!E:E,C73)</f>
        <v>0</v>
      </c>
      <c r="G73" s="67">
        <f>SUMIFS(B2S!O:O,B2S!C:C,C73)</f>
        <v>0</v>
      </c>
      <c r="H73" s="67">
        <f>SUMIF(TOP!C:C,C73,TOP!L:L)</f>
        <v>0</v>
      </c>
      <c r="I73" s="67">
        <f>SUMIF(LEG!C:C,'Sum MAR'!C58,LEG!L:L)</f>
        <v>0</v>
      </c>
      <c r="J73" s="146">
        <f t="shared" si="4"/>
        <v>0</v>
      </c>
      <c r="K73" s="147">
        <f>SUMIFS(PSP!AB:AB,PSP!D:D,C73)</f>
        <v>5062.5</v>
      </c>
      <c r="L73" s="101">
        <f t="shared" si="5"/>
        <v>5062.5</v>
      </c>
    </row>
    <row r="74" spans="2:12" s="97" customFormat="1" ht="15" hidden="1" customHeight="1">
      <c r="B74" s="1">
        <v>157</v>
      </c>
      <c r="C74" s="1" t="s">
        <v>1090</v>
      </c>
      <c r="D74" s="1" t="s">
        <v>1349</v>
      </c>
      <c r="E74" s="63">
        <f>SUMIFS(OFM!AM:AM,OFM!C:C,C74)</f>
        <v>0</v>
      </c>
      <c r="F74" s="63">
        <f>SUMIFS(FAM!AO:AO,FAM!E:E,C74)</f>
        <v>0</v>
      </c>
      <c r="G74" s="67">
        <f>SUMIFS(B2S!O:O,B2S!C:C,C74)</f>
        <v>0</v>
      </c>
      <c r="H74" s="67">
        <f>SUMIF(TOP!C:C,C74,TOP!L:L)</f>
        <v>0</v>
      </c>
      <c r="I74" s="67">
        <f>SUMIF(LEG!C:C,'Sum MAR'!C168,LEG!L:L)</f>
        <v>0</v>
      </c>
      <c r="J74" s="146">
        <f t="shared" ref="J74:J105" si="6">SUM(E74:I74)</f>
        <v>0</v>
      </c>
      <c r="K74" s="147">
        <f>SUMIFS(PSP!AB:AB,PSP!D:D,C74)</f>
        <v>0</v>
      </c>
      <c r="L74" s="101">
        <f t="shared" ref="L74:L105" si="7">SUM(J74:K74)</f>
        <v>0</v>
      </c>
    </row>
    <row r="75" spans="2:12" s="97" customFormat="1" ht="15" customHeight="1">
      <c r="B75" s="1">
        <v>8</v>
      </c>
      <c r="C75" s="1" t="s">
        <v>125</v>
      </c>
      <c r="D75" s="1" t="s">
        <v>1349</v>
      </c>
      <c r="E75" s="63">
        <f>SUMIFS(OFM!AM:AM,OFM!C:C,C75)</f>
        <v>18649</v>
      </c>
      <c r="F75" s="63">
        <f>SUMIFS(FAM!AO:AO,FAM!E:E,C75)</f>
        <v>24871.5</v>
      </c>
      <c r="G75" s="67">
        <f>SUMIFS(B2S!O:O,B2S!C:C,C75)</f>
        <v>0</v>
      </c>
      <c r="H75" s="67">
        <f>SUMIF(TOP!C:C,C75,TOP!L:L)</f>
        <v>3485.25</v>
      </c>
      <c r="I75" s="67">
        <f>SUMIF(LEG!C:C,'Sum MAR'!C19,LEG!L:L)</f>
        <v>0</v>
      </c>
      <c r="J75" s="146">
        <f t="shared" si="6"/>
        <v>47005.75</v>
      </c>
      <c r="K75" s="147">
        <f>SUMIFS(PSP!AB:AB,PSP!D:D,C75)</f>
        <v>16491.25</v>
      </c>
      <c r="L75" s="101">
        <f t="shared" si="7"/>
        <v>63497</v>
      </c>
    </row>
    <row r="76" spans="2:12" s="97" customFormat="1" ht="15" hidden="1" customHeight="1">
      <c r="B76" s="1">
        <v>126</v>
      </c>
      <c r="C76" s="1" t="s">
        <v>999</v>
      </c>
      <c r="D76" s="1" t="s">
        <v>1349</v>
      </c>
      <c r="E76" s="63">
        <f>SUMIFS(OFM!AM:AM,OFM!C:C,C76)</f>
        <v>0</v>
      </c>
      <c r="F76" s="63">
        <f>SUMIFS(FAM!AO:AO,FAM!E:E,C76)</f>
        <v>0</v>
      </c>
      <c r="G76" s="67">
        <f>SUMIFS(B2S!O:O,B2S!C:C,C76)</f>
        <v>0</v>
      </c>
      <c r="H76" s="67">
        <f>SUMIF(TOP!C:C,C76,TOP!L:L)</f>
        <v>0</v>
      </c>
      <c r="I76" s="67">
        <f>SUMIF(LEG!C:C,'Sum MAR'!C137,LEG!L:L)</f>
        <v>0</v>
      </c>
      <c r="J76" s="146">
        <f t="shared" si="6"/>
        <v>0</v>
      </c>
      <c r="K76" s="147">
        <f>SUMIFS(PSP!AB:AB,PSP!D:D,C76)</f>
        <v>0</v>
      </c>
      <c r="L76" s="101">
        <f t="shared" si="7"/>
        <v>0</v>
      </c>
    </row>
    <row r="77" spans="2:12" s="97" customFormat="1" ht="15" customHeight="1">
      <c r="B77" s="1">
        <v>34</v>
      </c>
      <c r="C77" s="1" t="s">
        <v>463</v>
      </c>
      <c r="D77" s="1" t="s">
        <v>1349</v>
      </c>
      <c r="E77" s="63">
        <f>SUMIFS(OFM!AM:AM,OFM!C:C,C77)</f>
        <v>0</v>
      </c>
      <c r="F77" s="63">
        <f>SUMIFS(FAM!AO:AO,FAM!E:E,C77)</f>
        <v>0</v>
      </c>
      <c r="G77" s="67">
        <f>SUMIFS(B2S!O:O,B2S!C:C,C77)</f>
        <v>0</v>
      </c>
      <c r="H77" s="67">
        <f>SUMIF(TOP!C:C,C77,TOP!L:L)</f>
        <v>0</v>
      </c>
      <c r="I77" s="67">
        <f>SUMIF(LEG!C:C,'Sum MAR'!C45,LEG!L:L)</f>
        <v>0</v>
      </c>
      <c r="J77" s="146">
        <f t="shared" si="6"/>
        <v>0</v>
      </c>
      <c r="K77" s="147">
        <f>SUMIFS(PSP!AB:AB,PSP!D:D,C77)</f>
        <v>21673.75</v>
      </c>
      <c r="L77" s="101">
        <f t="shared" si="7"/>
        <v>21673.75</v>
      </c>
    </row>
    <row r="78" spans="2:12" s="97" customFormat="1" ht="15" hidden="1" customHeight="1">
      <c r="B78" s="1">
        <v>27</v>
      </c>
      <c r="C78" s="1" t="s">
        <v>932</v>
      </c>
      <c r="D78" s="1" t="s">
        <v>1349</v>
      </c>
      <c r="E78" s="63">
        <f>SUMIFS(OFM!AM:AM,OFM!C:C,C78)</f>
        <v>8871</v>
      </c>
      <c r="F78" s="63">
        <f>SUMIFS(FAM!AO:AO,FAM!E:E,C78)</f>
        <v>0</v>
      </c>
      <c r="G78" s="67">
        <f>SUMIFS(B2S!O:O,B2S!C:C,C78)</f>
        <v>0</v>
      </c>
      <c r="H78" s="67">
        <f>SUMIF(TOP!C:C,C78,TOP!L:L)</f>
        <v>0</v>
      </c>
      <c r="I78" s="67">
        <f>SUMIF(LEG!C:C,'Sum MAR'!C38,LEG!L:L)</f>
        <v>0</v>
      </c>
      <c r="J78" s="146">
        <f t="shared" si="6"/>
        <v>8871</v>
      </c>
      <c r="K78" s="147">
        <f>SUMIFS(PSP!AB:AB,PSP!D:D,C78)</f>
        <v>0</v>
      </c>
      <c r="L78" s="101">
        <f t="shared" si="7"/>
        <v>8871</v>
      </c>
    </row>
    <row r="79" spans="2:12" s="97" customFormat="1" ht="15" hidden="1" customHeight="1">
      <c r="B79" s="1">
        <v>103</v>
      </c>
      <c r="C79" s="1" t="s">
        <v>976</v>
      </c>
      <c r="D79" s="1" t="s">
        <v>1349</v>
      </c>
      <c r="E79" s="63">
        <f>SUMIFS(OFM!AM:AM,OFM!C:C,C79)</f>
        <v>0</v>
      </c>
      <c r="F79" s="63">
        <f>SUMIFS(FAM!AO:AO,FAM!E:E,C79)</f>
        <v>0</v>
      </c>
      <c r="G79" s="67">
        <f>SUMIFS(B2S!O:O,B2S!C:C,C79)</f>
        <v>0</v>
      </c>
      <c r="H79" s="67">
        <f>SUMIF(TOP!C:C,C79,TOP!L:L)</f>
        <v>0</v>
      </c>
      <c r="I79" s="67">
        <f>SUMIF(LEG!C:C,'Sum MAR'!C114,LEG!L:L)</f>
        <v>0</v>
      </c>
      <c r="J79" s="146">
        <f t="shared" si="6"/>
        <v>0</v>
      </c>
      <c r="K79" s="147">
        <f>SUMIFS(PSP!AB:AB,PSP!D:D,C79)</f>
        <v>0</v>
      </c>
      <c r="L79" s="101">
        <f t="shared" si="7"/>
        <v>0</v>
      </c>
    </row>
    <row r="80" spans="2:12" s="97" customFormat="1" ht="15" hidden="1" customHeight="1">
      <c r="B80" s="1">
        <v>44</v>
      </c>
      <c r="C80" s="1" t="s">
        <v>238</v>
      </c>
      <c r="D80" s="1" t="s">
        <v>1349</v>
      </c>
      <c r="E80" s="63">
        <f>SUMIFS(OFM!AM:AM,OFM!C:C,C80)</f>
        <v>0</v>
      </c>
      <c r="F80" s="63">
        <f>SUMIFS(FAM!AO:AO,FAM!E:E,C80)</f>
        <v>0</v>
      </c>
      <c r="G80" s="67">
        <f>SUMIFS(B2S!O:O,B2S!C:C,C80)</f>
        <v>0</v>
      </c>
      <c r="H80" s="67">
        <f>SUMIF(TOP!C:C,C80,TOP!L:L)</f>
        <v>0</v>
      </c>
      <c r="I80" s="67">
        <f>SUMIF(LEG!C:C,'Sum MAR'!C55,LEG!L:L)</f>
        <v>0</v>
      </c>
      <c r="J80" s="146">
        <f t="shared" si="6"/>
        <v>0</v>
      </c>
      <c r="K80" s="147">
        <f>SUMIFS(PSP!AB:AB,PSP!D:D,C80)</f>
        <v>3061.25</v>
      </c>
      <c r="L80" s="101">
        <f t="shared" si="7"/>
        <v>3061.25</v>
      </c>
    </row>
    <row r="81" spans="1:12" s="97" customFormat="1" ht="15" customHeight="1">
      <c r="B81" s="1">
        <v>38</v>
      </c>
      <c r="C81" s="1" t="s">
        <v>259</v>
      </c>
      <c r="D81" s="1" t="s">
        <v>1349</v>
      </c>
      <c r="E81" s="63">
        <f>SUMIFS(OFM!AM:AM,OFM!C:C,C81)</f>
        <v>0</v>
      </c>
      <c r="F81" s="63">
        <f>SUMIFS(FAM!AO:AO,FAM!E:E,C81)</f>
        <v>0</v>
      </c>
      <c r="G81" s="67">
        <f>SUMIFS(B2S!O:O,B2S!C:C,C81)</f>
        <v>0</v>
      </c>
      <c r="H81" s="67">
        <f>SUMIF(TOP!C:C,C81,TOP!L:L)</f>
        <v>0</v>
      </c>
      <c r="I81" s="67">
        <f>SUMIF(LEG!C:C,'Sum MAR'!C49,LEG!L:L)</f>
        <v>7819</v>
      </c>
      <c r="J81" s="146">
        <f t="shared" si="6"/>
        <v>7819</v>
      </c>
      <c r="K81" s="147">
        <f>SUMIFS(PSP!AB:AB,PSP!D:D,C81)</f>
        <v>7755</v>
      </c>
      <c r="L81" s="101">
        <f t="shared" si="7"/>
        <v>15574</v>
      </c>
    </row>
    <row r="82" spans="1:12" s="97" customFormat="1" ht="15" hidden="1" customHeight="1">
      <c r="B82" s="1">
        <v>80</v>
      </c>
      <c r="C82" s="1" t="s">
        <v>954</v>
      </c>
      <c r="D82" s="1" t="s">
        <v>1349</v>
      </c>
      <c r="E82" s="63">
        <f>SUMIFS(OFM!AM:AM,OFM!C:C,C82)</f>
        <v>0</v>
      </c>
      <c r="F82" s="63">
        <f>SUMIFS(FAM!AO:AO,FAM!E:E,C82)</f>
        <v>0</v>
      </c>
      <c r="G82" s="67">
        <f>SUMIFS(B2S!O:O,B2S!C:C,C82)</f>
        <v>0</v>
      </c>
      <c r="H82" s="67">
        <f>SUMIF(TOP!C:C,C82,TOP!L:L)</f>
        <v>0</v>
      </c>
      <c r="I82" s="67">
        <f>SUMIF(LEG!C:C,'Sum MAR'!C91,LEG!L:L)</f>
        <v>0</v>
      </c>
      <c r="J82" s="146">
        <f t="shared" si="6"/>
        <v>0</v>
      </c>
      <c r="K82" s="147">
        <f>SUMIFS(PSP!AB:AB,PSP!D:D,C82)</f>
        <v>0</v>
      </c>
      <c r="L82" s="101">
        <f t="shared" si="7"/>
        <v>0</v>
      </c>
    </row>
    <row r="83" spans="1:12" s="97" customFormat="1" ht="15" customHeight="1">
      <c r="B83" s="1">
        <v>55</v>
      </c>
      <c r="C83" s="1" t="s">
        <v>58</v>
      </c>
      <c r="D83" s="1" t="s">
        <v>1349</v>
      </c>
      <c r="E83" s="63">
        <f>SUMIFS(OFM!AM:AM,OFM!C:C,C83)</f>
        <v>0</v>
      </c>
      <c r="F83" s="63">
        <f>SUMIFS(FAM!AO:AO,FAM!E:E,C83)</f>
        <v>12759.5</v>
      </c>
      <c r="G83" s="67">
        <f>SUMIFS(B2S!O:O,B2S!C:C,C83)</f>
        <v>217.25</v>
      </c>
      <c r="H83" s="67">
        <f>SUMIF(TOP!C:C,C83,TOP!L:L)</f>
        <v>262.5</v>
      </c>
      <c r="I83" s="67">
        <f>SUMIF(LEG!C:C,'Sum MAR'!C66,LEG!L:L)</f>
        <v>0</v>
      </c>
      <c r="J83" s="146">
        <f t="shared" si="6"/>
        <v>13239.25</v>
      </c>
      <c r="K83" s="147">
        <f>SUMIFS(PSP!AB:AB,PSP!D:D,C83)</f>
        <v>11495</v>
      </c>
      <c r="L83" s="101">
        <f t="shared" si="7"/>
        <v>24734.25</v>
      </c>
    </row>
    <row r="84" spans="1:12" s="97" customFormat="1" ht="15" customHeight="1">
      <c r="B84" s="1">
        <v>18</v>
      </c>
      <c r="C84" s="1" t="s">
        <v>148</v>
      </c>
      <c r="D84" s="1" t="s">
        <v>1349</v>
      </c>
      <c r="E84" s="63">
        <f>SUMIFS(OFM!AM:AM,OFM!C:C,C84)</f>
        <v>0</v>
      </c>
      <c r="F84" s="63">
        <f>SUMIFS(FAM!AO:AO,FAM!E:E,C84)</f>
        <v>3731.5</v>
      </c>
      <c r="G84" s="67">
        <f>SUMIFS(B2S!O:O,B2S!C:C,C84)</f>
        <v>0</v>
      </c>
      <c r="H84" s="67">
        <f>SUMIF(TOP!C:C,C84,TOP!L:L)</f>
        <v>5708.75</v>
      </c>
      <c r="I84" s="67">
        <f>SUMIF(LEG!C:C,'Sum MAR'!C29,LEG!L:L)</f>
        <v>0</v>
      </c>
      <c r="J84" s="146">
        <f t="shared" si="6"/>
        <v>9440.25</v>
      </c>
      <c r="K84" s="147">
        <f>SUMIFS(PSP!AB:AB,PSP!D:D,C84)</f>
        <v>29712.5</v>
      </c>
      <c r="L84" s="101">
        <f t="shared" si="7"/>
        <v>39152.75</v>
      </c>
    </row>
    <row r="85" spans="1:12" s="97" customFormat="1" ht="15" hidden="1" customHeight="1">
      <c r="B85" s="1">
        <v>149</v>
      </c>
      <c r="C85" s="1" t="s">
        <v>1022</v>
      </c>
      <c r="D85" s="1" t="s">
        <v>1349</v>
      </c>
      <c r="E85" s="63">
        <f>SUMIFS(OFM!AM:AM,OFM!C:C,C85)</f>
        <v>0</v>
      </c>
      <c r="F85" s="63">
        <f>SUMIFS(FAM!AO:AO,FAM!E:E,C85)</f>
        <v>0</v>
      </c>
      <c r="G85" s="67">
        <f>SUMIFS(B2S!O:O,B2S!C:C,C85)</f>
        <v>0</v>
      </c>
      <c r="H85" s="67">
        <f>SUMIF(TOP!C:C,C85,TOP!L:L)</f>
        <v>0</v>
      </c>
      <c r="I85" s="67">
        <f>SUMIF(LEG!C:C,'Sum MAR'!C160,LEG!L:L)</f>
        <v>0</v>
      </c>
      <c r="J85" s="146">
        <f t="shared" si="6"/>
        <v>0</v>
      </c>
      <c r="K85" s="147">
        <f>SUMIFS(PSP!AB:AB,PSP!D:D,C85)</f>
        <v>0</v>
      </c>
      <c r="L85" s="101">
        <f t="shared" si="7"/>
        <v>0</v>
      </c>
    </row>
    <row r="86" spans="1:12" s="97" customFormat="1" ht="15" hidden="1" customHeight="1">
      <c r="B86" s="1">
        <v>116</v>
      </c>
      <c r="C86" s="1" t="s">
        <v>989</v>
      </c>
      <c r="D86" s="1" t="s">
        <v>1349</v>
      </c>
      <c r="E86" s="63">
        <f>SUMIFS(OFM!AM:AM,OFM!C:C,C86)</f>
        <v>0</v>
      </c>
      <c r="F86" s="63">
        <f>SUMIFS(FAM!AO:AO,FAM!E:E,C86)</f>
        <v>0</v>
      </c>
      <c r="G86" s="67">
        <f>SUMIFS(B2S!O:O,B2S!C:C,C86)</f>
        <v>0</v>
      </c>
      <c r="H86" s="67">
        <f>SUMIF(TOP!C:C,C86,TOP!L:L)</f>
        <v>0</v>
      </c>
      <c r="I86" s="67">
        <f>SUMIF(LEG!C:C,'Sum MAR'!C127,LEG!L:L)</f>
        <v>0</v>
      </c>
      <c r="J86" s="146">
        <f t="shared" si="6"/>
        <v>0</v>
      </c>
      <c r="K86" s="147">
        <f>SUMIFS(PSP!AB:AB,PSP!D:D,C86)</f>
        <v>0</v>
      </c>
      <c r="L86" s="101">
        <f t="shared" si="7"/>
        <v>0</v>
      </c>
    </row>
    <row r="87" spans="1:12" s="97" customFormat="1" ht="15" hidden="1" customHeight="1">
      <c r="B87" s="1">
        <v>124</v>
      </c>
      <c r="C87" s="1" t="s">
        <v>997</v>
      </c>
      <c r="D87" s="1" t="s">
        <v>1349</v>
      </c>
      <c r="E87" s="63">
        <f>SUMIFS(OFM!AM:AM,OFM!C:C,C87)</f>
        <v>0</v>
      </c>
      <c r="F87" s="63">
        <f>SUMIFS(FAM!AO:AO,FAM!E:E,C87)</f>
        <v>0</v>
      </c>
      <c r="G87" s="67">
        <f>SUMIFS(B2S!O:O,B2S!C:C,C87)</f>
        <v>0</v>
      </c>
      <c r="H87" s="67">
        <f>SUMIF(TOP!C:C,C87,TOP!L:L)</f>
        <v>0</v>
      </c>
      <c r="I87" s="67">
        <f>SUMIF(LEG!C:C,'Sum MAR'!C135,LEG!L:L)</f>
        <v>0</v>
      </c>
      <c r="J87" s="146">
        <f t="shared" si="6"/>
        <v>0</v>
      </c>
      <c r="K87" s="147">
        <f>SUMIFS(PSP!AB:AB,PSP!D:D,C87)</f>
        <v>0</v>
      </c>
      <c r="L87" s="101">
        <f t="shared" si="7"/>
        <v>0</v>
      </c>
    </row>
    <row r="88" spans="1:12" s="97" customFormat="1" ht="12.75" hidden="1">
      <c r="B88" s="1">
        <v>84</v>
      </c>
      <c r="C88" s="1" t="s">
        <v>958</v>
      </c>
      <c r="D88" s="1" t="s">
        <v>1349</v>
      </c>
      <c r="E88" s="63">
        <f>SUMIFS(OFM!AM:AM,OFM!C:C,C88)</f>
        <v>0</v>
      </c>
      <c r="F88" s="63">
        <f>SUMIFS(FAM!AO:AO,FAM!E:E,C88)</f>
        <v>0</v>
      </c>
      <c r="G88" s="67">
        <f>SUMIFS(B2S!O:O,B2S!C:C,C88)</f>
        <v>0</v>
      </c>
      <c r="H88" s="67">
        <f>SUMIF(TOP!C:C,C88,TOP!L:L)</f>
        <v>0</v>
      </c>
      <c r="I88" s="67">
        <f>SUMIF(LEG!C:C,'Sum MAR'!C95,LEG!L:L)</f>
        <v>0</v>
      </c>
      <c r="J88" s="146">
        <f t="shared" si="6"/>
        <v>0</v>
      </c>
      <c r="K88" s="147">
        <f>SUMIFS(PSP!AB:AB,PSP!D:D,C88)</f>
        <v>0</v>
      </c>
      <c r="L88" s="101">
        <f t="shared" si="7"/>
        <v>0</v>
      </c>
    </row>
    <row r="89" spans="1:12" s="97" customFormat="1" ht="15" customHeight="1">
      <c r="B89" s="1">
        <v>28</v>
      </c>
      <c r="C89" s="1" t="s">
        <v>84</v>
      </c>
      <c r="D89" s="1" t="s">
        <v>1349</v>
      </c>
      <c r="E89" s="63">
        <f>SUMIFS(OFM!AM:AM,OFM!C:C,C89)</f>
        <v>0</v>
      </c>
      <c r="F89" s="63">
        <f>SUMIFS(FAM!AO:AO,FAM!E:E,C89)</f>
        <v>4788.25</v>
      </c>
      <c r="G89" s="67">
        <f>SUMIFS(B2S!O:O,B2S!C:C,C89)</f>
        <v>0</v>
      </c>
      <c r="H89" s="67">
        <f>SUMIF(TOP!C:C,C89,TOP!L:L)</f>
        <v>2493.25</v>
      </c>
      <c r="I89" s="67">
        <f>SUMIF(LEG!C:C,'Sum MAR'!C39,LEG!L:L)</f>
        <v>0</v>
      </c>
      <c r="J89" s="146">
        <f t="shared" si="6"/>
        <v>7281.5</v>
      </c>
      <c r="K89" s="147">
        <f>SUMIFS(PSP!AB:AB,PSP!D:D,C89)</f>
        <v>8381.25</v>
      </c>
      <c r="L89" s="101">
        <f t="shared" si="7"/>
        <v>15662.75</v>
      </c>
    </row>
    <row r="90" spans="1:12" s="97" customFormat="1" ht="15" customHeight="1">
      <c r="B90" s="1">
        <v>39</v>
      </c>
      <c r="C90" s="1" t="s">
        <v>367</v>
      </c>
      <c r="D90" s="1" t="s">
        <v>1349</v>
      </c>
      <c r="E90" s="63">
        <f>SUMIFS(OFM!AM:AM,OFM!C:C,C90)</f>
        <v>0</v>
      </c>
      <c r="F90" s="63">
        <f>SUMIFS(FAM!AO:AO,FAM!E:E,C90)</f>
        <v>0</v>
      </c>
      <c r="G90" s="67">
        <f>SUMIFS(B2S!O:O,B2S!C:C,C90)</f>
        <v>0</v>
      </c>
      <c r="H90" s="67">
        <f>SUMIF(TOP!C:C,C90,TOP!L:L)</f>
        <v>0</v>
      </c>
      <c r="I90" s="67">
        <f>SUMIF(LEG!C:C,'Sum MAR'!C50,LEG!L:L)</f>
        <v>0</v>
      </c>
      <c r="J90" s="146">
        <f t="shared" si="6"/>
        <v>0</v>
      </c>
      <c r="K90" s="147">
        <f>SUMIFS(PSP!AB:AB,PSP!D:D,C90)</f>
        <v>1695</v>
      </c>
      <c r="L90" s="101">
        <f t="shared" si="7"/>
        <v>1695</v>
      </c>
    </row>
    <row r="91" spans="1:12" s="97" customFormat="1" ht="15" hidden="1" customHeight="1">
      <c r="B91" s="1">
        <v>138</v>
      </c>
      <c r="C91" s="1" t="s">
        <v>1011</v>
      </c>
      <c r="D91" s="1" t="s">
        <v>1349</v>
      </c>
      <c r="E91" s="63">
        <f>SUMIFS(OFM!AM:AM,OFM!C:C,C91)</f>
        <v>0</v>
      </c>
      <c r="F91" s="63">
        <f>SUMIFS(FAM!AO:AO,FAM!E:E,C91)</f>
        <v>0</v>
      </c>
      <c r="G91" s="67">
        <f>SUMIFS(B2S!O:O,B2S!C:C,C91)</f>
        <v>0</v>
      </c>
      <c r="H91" s="67">
        <f>SUMIF(TOP!C:C,C91,TOP!L:L)</f>
        <v>0</v>
      </c>
      <c r="I91" s="67">
        <f>SUMIF(LEG!C:C,'Sum MAR'!C149,LEG!L:L)</f>
        <v>0</v>
      </c>
      <c r="J91" s="146">
        <f t="shared" si="6"/>
        <v>0</v>
      </c>
      <c r="K91" s="147">
        <f>SUMIFS(PSP!AB:AB,PSP!D:D,C91)</f>
        <v>0</v>
      </c>
      <c r="L91" s="101">
        <f t="shared" si="7"/>
        <v>0</v>
      </c>
    </row>
    <row r="92" spans="1:12" s="97" customFormat="1" ht="15" hidden="1" customHeight="1">
      <c r="B92" s="1">
        <v>155</v>
      </c>
      <c r="C92" s="1" t="s">
        <v>1088</v>
      </c>
      <c r="D92" s="1" t="s">
        <v>1349</v>
      </c>
      <c r="E92" s="63">
        <f>SUMIFS(OFM!AM:AM,OFM!C:C,C92)</f>
        <v>0</v>
      </c>
      <c r="F92" s="63">
        <f>SUMIFS(FAM!AO:AO,FAM!E:E,C92)</f>
        <v>0</v>
      </c>
      <c r="G92" s="67">
        <f>SUMIFS(B2S!O:O,B2S!C:C,C92)</f>
        <v>0</v>
      </c>
      <c r="H92" s="67">
        <f>SUMIF(TOP!C:C,C92,TOP!L:L)</f>
        <v>0</v>
      </c>
      <c r="I92" s="67">
        <f>SUMIF(LEG!C:C,'Sum MAR'!C166,LEG!L:L)</f>
        <v>0</v>
      </c>
      <c r="J92" s="146">
        <f t="shared" si="6"/>
        <v>0</v>
      </c>
      <c r="K92" s="147">
        <f>SUMIFS(PSP!AB:AB,PSP!D:D,C92)</f>
        <v>0</v>
      </c>
      <c r="L92" s="101">
        <f t="shared" si="7"/>
        <v>0</v>
      </c>
    </row>
    <row r="93" spans="1:12" s="97" customFormat="1" ht="15" hidden="1" customHeight="1">
      <c r="B93" s="1">
        <v>66</v>
      </c>
      <c r="C93" s="1" t="s">
        <v>944</v>
      </c>
      <c r="D93" s="1" t="s">
        <v>1349</v>
      </c>
      <c r="E93" s="63">
        <f>SUMIFS(OFM!AM:AM,OFM!C:C,C93)</f>
        <v>0</v>
      </c>
      <c r="F93" s="63">
        <f>SUMIFS(FAM!AO:AO,FAM!E:E,C93)</f>
        <v>0</v>
      </c>
      <c r="G93" s="67">
        <f>SUMIFS(B2S!O:O,B2S!C:C,C93)</f>
        <v>0</v>
      </c>
      <c r="H93" s="67">
        <f>SUMIF(TOP!C:C,C93,TOP!L:L)</f>
        <v>0</v>
      </c>
      <c r="I93" s="67">
        <f>SUMIF(LEG!C:C,'Sum MAR'!C77,LEG!L:L)</f>
        <v>0</v>
      </c>
      <c r="J93" s="146">
        <f t="shared" si="6"/>
        <v>0</v>
      </c>
      <c r="K93" s="147">
        <f>SUMIFS(PSP!AB:AB,PSP!D:D,C93)</f>
        <v>0</v>
      </c>
      <c r="L93" s="101">
        <f t="shared" si="7"/>
        <v>0</v>
      </c>
    </row>
    <row r="94" spans="1:12" s="97" customFormat="1" ht="15" hidden="1" customHeight="1">
      <c r="A94" s="92"/>
      <c r="B94" s="69">
        <v>0</v>
      </c>
      <c r="C94" s="69" t="s">
        <v>244</v>
      </c>
      <c r="D94" s="69" t="s">
        <v>1038</v>
      </c>
      <c r="E94" s="70">
        <f>SUMIFS(OFM!AM:AM,OFM!C:C,C94)</f>
        <v>0</v>
      </c>
      <c r="F94" s="70">
        <f>SUMIFS(FAM!AO:AO,FAM!E:E,C94)</f>
        <v>0</v>
      </c>
      <c r="G94" s="180">
        <f>SUMIFS(B2S!O:O,B2S!C:C,C94)</f>
        <v>0</v>
      </c>
      <c r="H94" s="180">
        <f>SUMIF(TOP!C:C,C94,TOP!L:L)</f>
        <v>0</v>
      </c>
      <c r="I94" s="180">
        <f>SUMIF(LEG!C:C,'Sum MAR'!C10,LEG!L:L)</f>
        <v>0</v>
      </c>
      <c r="J94" s="181">
        <f t="shared" si="6"/>
        <v>0</v>
      </c>
      <c r="K94" s="182">
        <f>SUMIFS(PSP!AB:AB,PSP!D:D,C94)</f>
        <v>0</v>
      </c>
      <c r="L94" s="181">
        <f t="shared" si="7"/>
        <v>0</v>
      </c>
    </row>
    <row r="95" spans="1:12" s="97" customFormat="1" ht="15" hidden="1" customHeight="1">
      <c r="B95" s="1">
        <v>107</v>
      </c>
      <c r="C95" s="1" t="s">
        <v>980</v>
      </c>
      <c r="D95" s="1" t="s">
        <v>1349</v>
      </c>
      <c r="E95" s="63">
        <f>SUMIFS(OFM!AM:AM,OFM!C:C,C95)</f>
        <v>0</v>
      </c>
      <c r="F95" s="63">
        <f>SUMIFS(FAM!AO:AO,FAM!E:E,C95)</f>
        <v>0</v>
      </c>
      <c r="G95" s="67">
        <f>SUMIFS(B2S!O:O,B2S!C:C,C95)</f>
        <v>0</v>
      </c>
      <c r="H95" s="67">
        <f>SUMIF(TOP!C:C,C95,TOP!L:L)</f>
        <v>0</v>
      </c>
      <c r="I95" s="67">
        <f>SUMIF(LEG!C:C,'Sum MAR'!C118,LEG!L:L)</f>
        <v>0</v>
      </c>
      <c r="J95" s="146">
        <f t="shared" si="6"/>
        <v>0</v>
      </c>
      <c r="K95" s="147">
        <f>SUMIFS(PSP!AB:AB,PSP!D:D,C95)</f>
        <v>0</v>
      </c>
      <c r="L95" s="101">
        <f t="shared" si="7"/>
        <v>0</v>
      </c>
    </row>
    <row r="96" spans="1:12" s="97" customFormat="1" ht="15" customHeight="1">
      <c r="B96" s="1">
        <v>20</v>
      </c>
      <c r="C96" s="1" t="s">
        <v>29</v>
      </c>
      <c r="D96" s="1" t="s">
        <v>1349</v>
      </c>
      <c r="E96" s="63">
        <f>SUMIFS(OFM!AM:AM,OFM!C:C,C96)</f>
        <v>34977.25</v>
      </c>
      <c r="F96" s="63">
        <f>SUMIFS(FAM!AO:AO,FAM!E:E,C96)</f>
        <v>6746.75</v>
      </c>
      <c r="G96" s="67">
        <f>SUMIFS(B2S!O:O,B2S!C:C,C96)</f>
        <v>509</v>
      </c>
      <c r="H96" s="67">
        <f>SUMIF(TOP!C:C,C96,TOP!L:L)</f>
        <v>0</v>
      </c>
      <c r="I96" s="67">
        <f>SUMIF(LEG!C:C,'Sum MAR'!C31,LEG!L:L)</f>
        <v>0</v>
      </c>
      <c r="J96" s="146">
        <f t="shared" si="6"/>
        <v>42233</v>
      </c>
      <c r="K96" s="147">
        <f>SUMIFS(PSP!AB:AB,PSP!D:D,C96)</f>
        <v>33848.75</v>
      </c>
      <c r="L96" s="101">
        <f t="shared" si="7"/>
        <v>76081.75</v>
      </c>
    </row>
    <row r="97" spans="1:12" s="97" customFormat="1" ht="15" customHeight="1">
      <c r="B97" s="1">
        <v>10</v>
      </c>
      <c r="C97" s="1" t="s">
        <v>43</v>
      </c>
      <c r="D97" s="1" t="s">
        <v>1349</v>
      </c>
      <c r="E97" s="63">
        <f>SUMIFS(OFM!AM:AM,OFM!C:C,C97)</f>
        <v>11942.25</v>
      </c>
      <c r="F97" s="63">
        <f>SUMIFS(FAM!AO:AO,FAM!E:E,C97)</f>
        <v>0</v>
      </c>
      <c r="G97" s="67">
        <f>SUMIFS(B2S!O:O,B2S!C:C,C97)</f>
        <v>0</v>
      </c>
      <c r="H97" s="67">
        <f>SUMIF(TOP!C:C,C97,TOP!L:L)</f>
        <v>0</v>
      </c>
      <c r="I97" s="67">
        <f>SUMIF(LEG!C:C,'Sum MAR'!C21,LEG!L:L)</f>
        <v>0</v>
      </c>
      <c r="J97" s="146">
        <f t="shared" si="6"/>
        <v>11942.25</v>
      </c>
      <c r="K97" s="147">
        <f>SUMIFS(PSP!AB:AB,PSP!D:D,C97)</f>
        <v>2253.75</v>
      </c>
      <c r="L97" s="101">
        <f t="shared" si="7"/>
        <v>14196</v>
      </c>
    </row>
    <row r="98" spans="1:12" s="97" customFormat="1" ht="15" hidden="1" customHeight="1">
      <c r="A98" s="54"/>
      <c r="B98" s="69">
        <v>136</v>
      </c>
      <c r="C98" s="69" t="s">
        <v>1009</v>
      </c>
      <c r="D98" s="69" t="s">
        <v>1038</v>
      </c>
      <c r="E98" s="70">
        <f>SUMIFS(OFM!AM:AM,OFM!C:C,C98)</f>
        <v>0</v>
      </c>
      <c r="F98" s="70">
        <f>SUMIFS(FAM!AO:AO,FAM!E:E,C98)</f>
        <v>0</v>
      </c>
      <c r="G98" s="180">
        <f>SUMIFS(B2S!O:O,B2S!C:C,C98)</f>
        <v>0</v>
      </c>
      <c r="H98" s="180">
        <f>SUMIF(TOP!C:C,C98,TOP!L:L)</f>
        <v>0</v>
      </c>
      <c r="I98" s="180">
        <f>SUMIF(LEG!C:C,'Sum MAR'!C147,LEG!L:L)</f>
        <v>0</v>
      </c>
      <c r="J98" s="181">
        <f t="shared" si="6"/>
        <v>0</v>
      </c>
      <c r="K98" s="182">
        <f>SUMIFS(PSP!AB:AB,PSP!D:D,C98)</f>
        <v>0</v>
      </c>
      <c r="L98" s="181">
        <f t="shared" si="7"/>
        <v>0</v>
      </c>
    </row>
    <row r="99" spans="1:12" s="97" customFormat="1" ht="15" hidden="1" customHeight="1">
      <c r="B99" s="1">
        <v>86</v>
      </c>
      <c r="C99" s="1" t="s">
        <v>960</v>
      </c>
      <c r="D99" s="1" t="s">
        <v>1349</v>
      </c>
      <c r="E99" s="63">
        <f>SUMIFS(OFM!AM:AM,OFM!C:C,C99)</f>
        <v>0</v>
      </c>
      <c r="F99" s="63">
        <f>SUMIFS(FAM!AO:AO,FAM!E:E,C99)</f>
        <v>0</v>
      </c>
      <c r="G99" s="67">
        <f>SUMIFS(B2S!O:O,B2S!C:C,C99)</f>
        <v>0</v>
      </c>
      <c r="H99" s="67">
        <f>SUMIF(TOP!C:C,C99,TOP!L:L)</f>
        <v>0</v>
      </c>
      <c r="I99" s="67">
        <f>SUMIF(LEG!C:C,'Sum MAR'!C97,LEG!L:L)</f>
        <v>0</v>
      </c>
      <c r="J99" s="146">
        <f t="shared" si="6"/>
        <v>0</v>
      </c>
      <c r="K99" s="147">
        <f>SUMIFS(PSP!AB:AB,PSP!D:D,C99)</f>
        <v>0</v>
      </c>
      <c r="L99" s="101">
        <f t="shared" si="7"/>
        <v>0</v>
      </c>
    </row>
    <row r="100" spans="1:12" s="97" customFormat="1" ht="15" hidden="1" customHeight="1">
      <c r="B100" s="1">
        <v>112</v>
      </c>
      <c r="C100" s="1" t="s">
        <v>985</v>
      </c>
      <c r="D100" s="1" t="s">
        <v>1349</v>
      </c>
      <c r="E100" s="63">
        <f>SUMIFS(OFM!AM:AM,OFM!C:C,C100)</f>
        <v>0</v>
      </c>
      <c r="F100" s="63">
        <f>SUMIFS(FAM!AO:AO,FAM!E:E,C100)</f>
        <v>0</v>
      </c>
      <c r="G100" s="67">
        <f>SUMIFS(B2S!O:O,B2S!C:C,C100)</f>
        <v>0</v>
      </c>
      <c r="H100" s="67">
        <f>SUMIF(TOP!C:C,C100,TOP!L:L)</f>
        <v>0</v>
      </c>
      <c r="I100" s="67">
        <f>SUMIF(LEG!C:C,'Sum MAR'!C123,LEG!L:L)</f>
        <v>0</v>
      </c>
      <c r="J100" s="146">
        <f t="shared" si="6"/>
        <v>0</v>
      </c>
      <c r="K100" s="147">
        <f>SUMIFS(PSP!AB:AB,PSP!D:D,C100)</f>
        <v>0</v>
      </c>
      <c r="L100" s="101">
        <f t="shared" si="7"/>
        <v>0</v>
      </c>
    </row>
    <row r="101" spans="1:12" s="97" customFormat="1" ht="15" hidden="1" customHeight="1">
      <c r="B101" s="1">
        <v>79</v>
      </c>
      <c r="C101" s="1" t="s">
        <v>953</v>
      </c>
      <c r="D101" s="1" t="s">
        <v>1349</v>
      </c>
      <c r="E101" s="63">
        <f>SUMIFS(OFM!AM:AM,OFM!C:C,C101)</f>
        <v>0</v>
      </c>
      <c r="F101" s="63">
        <f>SUMIFS(FAM!AO:AO,FAM!E:E,C101)</f>
        <v>0</v>
      </c>
      <c r="G101" s="67">
        <f>SUMIFS(B2S!O:O,B2S!C:C,C101)</f>
        <v>0</v>
      </c>
      <c r="H101" s="67">
        <f>SUMIF(TOP!C:C,C101,TOP!L:L)</f>
        <v>0</v>
      </c>
      <c r="I101" s="67">
        <f>SUMIF(LEG!C:C,'Sum MAR'!C90,LEG!L:L)</f>
        <v>0</v>
      </c>
      <c r="J101" s="146">
        <f t="shared" si="6"/>
        <v>0</v>
      </c>
      <c r="K101" s="147">
        <f>SUMIFS(PSP!AB:AB,PSP!D:D,C101)</f>
        <v>0</v>
      </c>
      <c r="L101" s="101">
        <f t="shared" si="7"/>
        <v>0</v>
      </c>
    </row>
    <row r="102" spans="1:12" s="92" customFormat="1" ht="15" hidden="1" customHeight="1">
      <c r="A102" s="97"/>
      <c r="B102" s="1">
        <v>121</v>
      </c>
      <c r="C102" s="1" t="s">
        <v>994</v>
      </c>
      <c r="D102" s="1" t="s">
        <v>1349</v>
      </c>
      <c r="E102" s="63">
        <f>SUMIFS(OFM!AM:AM,OFM!C:C,C102)</f>
        <v>0</v>
      </c>
      <c r="F102" s="63">
        <f>SUMIFS(FAM!AO:AO,FAM!E:E,C102)</f>
        <v>0</v>
      </c>
      <c r="G102" s="67">
        <f>SUMIFS(B2S!O:O,B2S!C:C,C102)</f>
        <v>0</v>
      </c>
      <c r="H102" s="67">
        <f>SUMIF(TOP!C:C,C102,TOP!L:L)</f>
        <v>0</v>
      </c>
      <c r="I102" s="67">
        <f>SUMIF(LEG!C:C,'Sum MAR'!C132,LEG!L:L)</f>
        <v>0</v>
      </c>
      <c r="J102" s="146">
        <f t="shared" si="6"/>
        <v>0</v>
      </c>
      <c r="K102" s="147">
        <f>SUMIFS(PSP!AB:AB,PSP!D:D,C102)</f>
        <v>0</v>
      </c>
      <c r="L102" s="101">
        <f t="shared" si="7"/>
        <v>0</v>
      </c>
    </row>
    <row r="103" spans="1:12" s="97" customFormat="1" ht="15" hidden="1" customHeight="1">
      <c r="B103" s="1">
        <v>158</v>
      </c>
      <c r="C103" s="1" t="s">
        <v>1091</v>
      </c>
      <c r="D103" s="1" t="s">
        <v>1349</v>
      </c>
      <c r="E103" s="63">
        <f>SUMIFS(OFM!AM:AM,OFM!C:C,C103)</f>
        <v>0</v>
      </c>
      <c r="F103" s="63">
        <f>SUMIFS(FAM!AO:AO,FAM!E:E,C103)</f>
        <v>0</v>
      </c>
      <c r="G103" s="67">
        <f>SUMIFS(B2S!O:O,B2S!C:C,C103)</f>
        <v>0</v>
      </c>
      <c r="H103" s="67">
        <f>SUMIF(TOP!C:C,C103,TOP!L:L)</f>
        <v>0</v>
      </c>
      <c r="I103" s="67">
        <f>SUMIF(LEG!C:C,'Sum MAR'!C169,LEG!L:L)</f>
        <v>0</v>
      </c>
      <c r="J103" s="146">
        <f t="shared" si="6"/>
        <v>0</v>
      </c>
      <c r="K103" s="147">
        <f>SUMIFS(PSP!AB:AB,PSP!D:D,C103)</f>
        <v>0</v>
      </c>
      <c r="L103" s="101">
        <f t="shared" si="7"/>
        <v>0</v>
      </c>
    </row>
    <row r="104" spans="1:12" s="97" customFormat="1" ht="15" hidden="1" customHeight="1">
      <c r="B104" s="1">
        <v>58</v>
      </c>
      <c r="C104" s="1" t="s">
        <v>937</v>
      </c>
      <c r="D104" s="1" t="s">
        <v>1349</v>
      </c>
      <c r="E104" s="63">
        <f>SUMIFS(OFM!AM:AM,OFM!C:C,C104)</f>
        <v>0</v>
      </c>
      <c r="F104" s="63">
        <f>SUMIFS(FAM!AO:AO,FAM!E:E,C104)</f>
        <v>0</v>
      </c>
      <c r="G104" s="67">
        <f>SUMIFS(B2S!O:O,B2S!C:C,C104)</f>
        <v>0</v>
      </c>
      <c r="H104" s="67">
        <f>SUMIF(TOP!C:C,C104,TOP!L:L)</f>
        <v>0</v>
      </c>
      <c r="I104" s="67">
        <f>SUMIF(LEG!C:C,'Sum MAR'!C69,LEG!L:L)</f>
        <v>0</v>
      </c>
      <c r="J104" s="146">
        <f t="shared" si="6"/>
        <v>0</v>
      </c>
      <c r="K104" s="147">
        <f>SUMIFS(PSP!AB:AB,PSP!D:D,C104)</f>
        <v>0</v>
      </c>
      <c r="L104" s="101">
        <f t="shared" si="7"/>
        <v>0</v>
      </c>
    </row>
    <row r="105" spans="1:12" s="97" customFormat="1" ht="15" hidden="1" customHeight="1">
      <c r="B105" s="74">
        <v>90</v>
      </c>
      <c r="C105" s="69" t="s">
        <v>964</v>
      </c>
      <c r="D105" s="69" t="s">
        <v>1038</v>
      </c>
      <c r="E105" s="70">
        <f>SUMIFS(OFM!AM:AM,OFM!C:C,C105)</f>
        <v>0</v>
      </c>
      <c r="F105" s="70">
        <f>SUMIFS(FAM!AO:AO,FAM!E:E,C105)</f>
        <v>0</v>
      </c>
      <c r="G105" s="180">
        <f>SUMIFS(B2S!O:O,B2S!C:C,C105)</f>
        <v>0</v>
      </c>
      <c r="H105" s="180">
        <f>SUMIF(TOP!C:C,C105,TOP!L:L)</f>
        <v>0</v>
      </c>
      <c r="I105" s="180">
        <f>SUMIF(LEG!C:C,'Sum MAR'!C101,LEG!L:L)</f>
        <v>0</v>
      </c>
      <c r="J105" s="181">
        <f t="shared" si="6"/>
        <v>0</v>
      </c>
      <c r="K105" s="182">
        <f>SUMIFS(PSP!AB:AB,PSP!D:D,C105)</f>
        <v>0</v>
      </c>
      <c r="L105" s="181">
        <f t="shared" si="7"/>
        <v>0</v>
      </c>
    </row>
    <row r="106" spans="1:12" s="97" customFormat="1" ht="15" hidden="1" customHeight="1">
      <c r="B106" s="1">
        <v>123</v>
      </c>
      <c r="C106" s="1" t="s">
        <v>996</v>
      </c>
      <c r="D106" s="1" t="s">
        <v>1349</v>
      </c>
      <c r="E106" s="63">
        <f>SUMIFS(OFM!AM:AM,OFM!C:C,C106)</f>
        <v>0</v>
      </c>
      <c r="F106" s="63">
        <f>SUMIFS(FAM!AO:AO,FAM!E:E,C106)</f>
        <v>0</v>
      </c>
      <c r="G106" s="67">
        <f>SUMIFS(B2S!O:O,B2S!C:C,C106)</f>
        <v>0</v>
      </c>
      <c r="H106" s="67">
        <f>SUMIF(TOP!C:C,C106,TOP!L:L)</f>
        <v>0</v>
      </c>
      <c r="I106" s="67">
        <f>SUMIF(LEG!C:C,'Sum MAR'!C134,LEG!L:L)</f>
        <v>0</v>
      </c>
      <c r="J106" s="146">
        <f t="shared" ref="J106:J137" si="8">SUM(E106:I106)</f>
        <v>0</v>
      </c>
      <c r="K106" s="147">
        <f>SUMIFS(PSP!AB:AB,PSP!D:D,C106)</f>
        <v>0</v>
      </c>
      <c r="L106" s="101">
        <f t="shared" ref="L106:L137" si="9">SUM(J106:K106)</f>
        <v>0</v>
      </c>
    </row>
    <row r="107" spans="1:12" s="97" customFormat="1" ht="15" hidden="1" customHeight="1">
      <c r="B107" s="1">
        <v>100</v>
      </c>
      <c r="C107" s="1" t="s">
        <v>973</v>
      </c>
      <c r="D107" s="1" t="s">
        <v>1349</v>
      </c>
      <c r="E107" s="63">
        <f>SUMIFS(OFM!AM:AM,OFM!C:C,C107)</f>
        <v>0</v>
      </c>
      <c r="F107" s="63">
        <f>SUMIFS(FAM!AO:AO,FAM!E:E,C107)</f>
        <v>0</v>
      </c>
      <c r="G107" s="67">
        <f>SUMIFS(B2S!O:O,B2S!C:C,C107)</f>
        <v>0</v>
      </c>
      <c r="H107" s="67">
        <f>SUMIF(TOP!C:C,C107,TOP!L:L)</f>
        <v>0</v>
      </c>
      <c r="I107" s="67">
        <f>SUMIF(LEG!C:C,'Sum MAR'!C111,LEG!L:L)</f>
        <v>0</v>
      </c>
      <c r="J107" s="146">
        <f t="shared" si="8"/>
        <v>0</v>
      </c>
      <c r="K107" s="147">
        <f>SUMIFS(PSP!AB:AB,PSP!D:D,C107)</f>
        <v>0</v>
      </c>
      <c r="L107" s="101">
        <f t="shared" si="9"/>
        <v>0</v>
      </c>
    </row>
    <row r="108" spans="1:12" s="97" customFormat="1" ht="15" hidden="1" customHeight="1">
      <c r="B108" s="94">
        <v>160</v>
      </c>
      <c r="C108" s="95" t="s">
        <v>1318</v>
      </c>
      <c r="D108" s="1" t="s">
        <v>1349</v>
      </c>
      <c r="E108" s="63">
        <f>SUMIFS(OFM!AM:AM,OFM!C:C,C108)</f>
        <v>0</v>
      </c>
      <c r="F108" s="63">
        <f>SUMIFS(FAM!AO:AO,FAM!E:E,C108)</f>
        <v>0</v>
      </c>
      <c r="G108" s="67">
        <f>SUMIFS(B2S!O:O,B2S!C:C,C108)</f>
        <v>0</v>
      </c>
      <c r="H108" s="67">
        <f>SUMIF(TOP!C:C,C108,TOP!L:L)</f>
        <v>0</v>
      </c>
      <c r="I108" s="67">
        <f>SUMIF(LEG!C:C,'Sum MAR'!C171,LEG!L:L)</f>
        <v>0</v>
      </c>
      <c r="J108" s="146">
        <f t="shared" si="8"/>
        <v>0</v>
      </c>
      <c r="K108" s="147">
        <f>SUMIFS(PSP!AB:AB,PSP!D:D,C108)</f>
        <v>0</v>
      </c>
      <c r="L108" s="101">
        <f t="shared" si="9"/>
        <v>0</v>
      </c>
    </row>
    <row r="109" spans="1:12" s="97" customFormat="1" ht="15" hidden="1" customHeight="1">
      <c r="B109" s="1">
        <v>110</v>
      </c>
      <c r="C109" s="1" t="s">
        <v>983</v>
      </c>
      <c r="D109" s="1" t="s">
        <v>1349</v>
      </c>
      <c r="E109" s="63">
        <f>SUMIFS(OFM!AM:AM,OFM!C:C,C109)</f>
        <v>0</v>
      </c>
      <c r="F109" s="63">
        <f>SUMIFS(FAM!AO:AO,FAM!E:E,C109)</f>
        <v>0</v>
      </c>
      <c r="G109" s="67">
        <f>SUMIFS(B2S!O:O,B2S!C:C,C109)</f>
        <v>0</v>
      </c>
      <c r="H109" s="67">
        <f>SUMIF(TOP!C:C,C109,TOP!L:L)</f>
        <v>0</v>
      </c>
      <c r="I109" s="67">
        <f>SUMIF(LEG!C:C,'Sum MAR'!C121,LEG!L:L)</f>
        <v>0</v>
      </c>
      <c r="J109" s="146">
        <f t="shared" si="8"/>
        <v>0</v>
      </c>
      <c r="K109" s="147">
        <f>SUMIFS(PSP!AB:AB,PSP!D:D,C109)</f>
        <v>0</v>
      </c>
      <c r="L109" s="101">
        <f t="shared" si="9"/>
        <v>0</v>
      </c>
    </row>
    <row r="110" spans="1:12" s="97" customFormat="1" ht="15" customHeight="1">
      <c r="B110" s="1">
        <v>46</v>
      </c>
      <c r="C110" s="1" t="s">
        <v>191</v>
      </c>
      <c r="D110" s="1" t="s">
        <v>1349</v>
      </c>
      <c r="E110" s="63">
        <f>SUMIFS(OFM!AM:AM,OFM!C:C,C110)</f>
        <v>0</v>
      </c>
      <c r="F110" s="63">
        <f>SUMIFS(FAM!AO:AO,FAM!E:E,C110)</f>
        <v>0</v>
      </c>
      <c r="G110" s="67">
        <f>SUMIFS(B2S!O:O,B2S!C:C,C110)</f>
        <v>0</v>
      </c>
      <c r="H110" s="67">
        <f>SUMIF(TOP!C:C,C110,TOP!L:L)</f>
        <v>0</v>
      </c>
      <c r="I110" s="67">
        <f>SUMIF(LEG!C:C,'Sum MAR'!C57,LEG!L:L)</f>
        <v>0</v>
      </c>
      <c r="J110" s="146">
        <f t="shared" si="8"/>
        <v>0</v>
      </c>
      <c r="K110" s="147">
        <f>SUMIFS(PSP!AB:AB,PSP!D:D,C110)</f>
        <v>3028.75</v>
      </c>
      <c r="L110" s="101">
        <f t="shared" si="9"/>
        <v>3028.75</v>
      </c>
    </row>
    <row r="111" spans="1:12" s="97" customFormat="1" ht="15" hidden="1" customHeight="1">
      <c r="B111" s="1">
        <v>146</v>
      </c>
      <c r="C111" s="1" t="s">
        <v>1019</v>
      </c>
      <c r="D111" s="1" t="s">
        <v>1349</v>
      </c>
      <c r="E111" s="63">
        <f>SUMIFS(OFM!AM:AM,OFM!C:C,C111)</f>
        <v>0</v>
      </c>
      <c r="F111" s="63">
        <f>SUMIFS(FAM!AO:AO,FAM!E:E,C111)</f>
        <v>0</v>
      </c>
      <c r="G111" s="67">
        <f>SUMIFS(B2S!O:O,B2S!C:C,C111)</f>
        <v>0</v>
      </c>
      <c r="H111" s="67">
        <f>SUMIF(TOP!C:C,C111,TOP!L:L)</f>
        <v>0</v>
      </c>
      <c r="I111" s="67">
        <f>SUMIF(LEG!C:C,'Sum MAR'!C157,LEG!L:L)</f>
        <v>0</v>
      </c>
      <c r="J111" s="146">
        <f t="shared" si="8"/>
        <v>0</v>
      </c>
      <c r="K111" s="147">
        <f>SUMIFS(PSP!AB:AB,PSP!D:D,C111)</f>
        <v>0</v>
      </c>
      <c r="L111" s="101">
        <f t="shared" si="9"/>
        <v>0</v>
      </c>
    </row>
    <row r="112" spans="1:12" s="97" customFormat="1" ht="15" hidden="1" customHeight="1">
      <c r="B112" s="94">
        <v>163</v>
      </c>
      <c r="C112" s="95" t="s">
        <v>1321</v>
      </c>
      <c r="D112" s="1" t="s">
        <v>1349</v>
      </c>
      <c r="E112" s="63">
        <f>SUMIFS(OFM!AM:AM,OFM!C:C,C112)</f>
        <v>0</v>
      </c>
      <c r="F112" s="63">
        <f>SUMIFS(FAM!AO:AO,FAM!E:E,C112)</f>
        <v>0</v>
      </c>
      <c r="G112" s="67">
        <f>SUMIFS(B2S!O:O,B2S!C:C,C112)</f>
        <v>0</v>
      </c>
      <c r="H112" s="67">
        <f>SUMIF(TOP!C:C,C112,TOP!L:L)</f>
        <v>0</v>
      </c>
      <c r="I112" s="67">
        <f>SUMIF(LEG!C:C,'Sum MAR'!C174,LEG!L:L)</f>
        <v>1963</v>
      </c>
      <c r="J112" s="146">
        <f t="shared" si="8"/>
        <v>1963</v>
      </c>
      <c r="K112" s="147">
        <f>SUMIFS(PSP!AB:AB,PSP!D:D,C112)</f>
        <v>0</v>
      </c>
      <c r="L112" s="101">
        <f t="shared" si="9"/>
        <v>1963</v>
      </c>
    </row>
    <row r="113" spans="1:12" s="97" customFormat="1" ht="15" hidden="1" customHeight="1">
      <c r="B113" s="1">
        <v>81</v>
      </c>
      <c r="C113" s="1" t="s">
        <v>955</v>
      </c>
      <c r="D113" s="1" t="s">
        <v>1349</v>
      </c>
      <c r="E113" s="63">
        <f>SUMIFS(OFM!AM:AM,OFM!C:C,C113)</f>
        <v>0</v>
      </c>
      <c r="F113" s="63">
        <f>SUMIFS(FAM!AO:AO,FAM!E:E,C113)</f>
        <v>0</v>
      </c>
      <c r="G113" s="67">
        <f>SUMIFS(B2S!O:O,B2S!C:C,C113)</f>
        <v>0</v>
      </c>
      <c r="H113" s="67">
        <f>SUMIF(TOP!C:C,C113,TOP!L:L)</f>
        <v>0</v>
      </c>
      <c r="I113" s="67">
        <f>SUMIF(LEG!C:C,'Sum MAR'!C92,LEG!L:L)</f>
        <v>0</v>
      </c>
      <c r="J113" s="146">
        <f t="shared" si="8"/>
        <v>0</v>
      </c>
      <c r="K113" s="147">
        <f>SUMIFS(PSP!AB:AB,PSP!D:D,C113)</f>
        <v>0</v>
      </c>
      <c r="L113" s="101">
        <f t="shared" si="9"/>
        <v>0</v>
      </c>
    </row>
    <row r="114" spans="1:12" s="97" customFormat="1" ht="15" hidden="1" customHeight="1">
      <c r="B114" s="1">
        <v>85</v>
      </c>
      <c r="C114" s="1" t="s">
        <v>959</v>
      </c>
      <c r="D114" s="1" t="s">
        <v>1349</v>
      </c>
      <c r="E114" s="63">
        <f>SUMIFS(OFM!AM:AM,OFM!C:C,C114)</f>
        <v>0</v>
      </c>
      <c r="F114" s="63">
        <f>SUMIFS(FAM!AO:AO,FAM!E:E,C114)</f>
        <v>0</v>
      </c>
      <c r="G114" s="67">
        <f>SUMIFS(B2S!O:O,B2S!C:C,C114)</f>
        <v>0</v>
      </c>
      <c r="H114" s="67">
        <f>SUMIF(TOP!C:C,C114,TOP!L:L)</f>
        <v>0</v>
      </c>
      <c r="I114" s="67">
        <f>SUMIF(LEG!C:C,'Sum MAR'!C96,LEG!L:L)</f>
        <v>0</v>
      </c>
      <c r="J114" s="146">
        <f t="shared" si="8"/>
        <v>0</v>
      </c>
      <c r="K114" s="147">
        <f>SUMIFS(PSP!AB:AB,PSP!D:D,C114)</f>
        <v>0</v>
      </c>
      <c r="L114" s="101">
        <f t="shared" si="9"/>
        <v>0</v>
      </c>
    </row>
    <row r="115" spans="1:12" s="97" customFormat="1" ht="15" hidden="1" customHeight="1">
      <c r="B115" s="1">
        <v>87</v>
      </c>
      <c r="C115" s="1" t="s">
        <v>961</v>
      </c>
      <c r="D115" s="1" t="s">
        <v>1349</v>
      </c>
      <c r="E115" s="63">
        <f>SUMIFS(OFM!AM:AM,OFM!C:C,C115)</f>
        <v>82.75</v>
      </c>
      <c r="F115" s="63">
        <f>SUMIFS(FAM!AO:AO,FAM!E:E,C115)</f>
        <v>0</v>
      </c>
      <c r="G115" s="67">
        <f>SUMIFS(B2S!O:O,B2S!C:C,C115)</f>
        <v>102.5</v>
      </c>
      <c r="H115" s="67">
        <f>SUMIF(TOP!C:C,C115,TOP!L:L)</f>
        <v>0</v>
      </c>
      <c r="I115" s="67">
        <f>SUMIF(LEG!C:C,'Sum MAR'!C98,LEG!L:L)</f>
        <v>0</v>
      </c>
      <c r="J115" s="146">
        <f t="shared" si="8"/>
        <v>185.25</v>
      </c>
      <c r="K115" s="147">
        <f>SUMIFS(PSP!AB:AB,PSP!D:D,C115)</f>
        <v>0</v>
      </c>
      <c r="L115" s="101">
        <f t="shared" si="9"/>
        <v>185.25</v>
      </c>
    </row>
    <row r="116" spans="1:12" s="97" customFormat="1" ht="15" hidden="1" customHeight="1">
      <c r="B116" s="1">
        <v>69</v>
      </c>
      <c r="C116" s="1" t="s">
        <v>947</v>
      </c>
      <c r="D116" s="1" t="s">
        <v>1349</v>
      </c>
      <c r="E116" s="63">
        <f>SUMIFS(OFM!AM:AM,OFM!C:C,C116)</f>
        <v>0</v>
      </c>
      <c r="F116" s="63">
        <f>SUMIFS(FAM!AO:AO,FAM!E:E,C116)</f>
        <v>0</v>
      </c>
      <c r="G116" s="67">
        <f>SUMIFS(B2S!O:O,B2S!C:C,C116)</f>
        <v>0</v>
      </c>
      <c r="H116" s="67">
        <f>SUMIF(TOP!C:C,C116,TOP!L:L)</f>
        <v>0</v>
      </c>
      <c r="I116" s="67">
        <f>SUMIF(LEG!C:C,'Sum MAR'!C80,LEG!L:L)</f>
        <v>0</v>
      </c>
      <c r="J116" s="146">
        <f t="shared" si="8"/>
        <v>0</v>
      </c>
      <c r="K116" s="147">
        <f>SUMIFS(PSP!AB:AB,PSP!D:D,C116)</f>
        <v>0</v>
      </c>
      <c r="L116" s="101">
        <f t="shared" si="9"/>
        <v>0</v>
      </c>
    </row>
    <row r="117" spans="1:12" s="97" customFormat="1" ht="15" hidden="1" customHeight="1">
      <c r="B117" s="1">
        <v>150</v>
      </c>
      <c r="C117" s="1" t="s">
        <v>1023</v>
      </c>
      <c r="D117" s="1" t="s">
        <v>1349</v>
      </c>
      <c r="E117" s="63">
        <f>SUMIFS(OFM!AM:AM,OFM!C:C,C117)</f>
        <v>0</v>
      </c>
      <c r="F117" s="63">
        <f>SUMIFS(FAM!AO:AO,FAM!E:E,C117)</f>
        <v>0</v>
      </c>
      <c r="G117" s="67">
        <f>SUMIFS(B2S!O:O,B2S!C:C,C117)</f>
        <v>0</v>
      </c>
      <c r="H117" s="67">
        <f>SUMIF(TOP!C:C,C117,TOP!L:L)</f>
        <v>0</v>
      </c>
      <c r="I117" s="67">
        <f>SUMIF(LEG!C:C,'Sum MAR'!C161,LEG!L:L)</f>
        <v>0</v>
      </c>
      <c r="J117" s="146">
        <f t="shared" si="8"/>
        <v>0</v>
      </c>
      <c r="K117" s="147">
        <f>SUMIFS(PSP!AB:AB,PSP!D:D,C117)</f>
        <v>0</v>
      </c>
      <c r="L117" s="101">
        <f t="shared" si="9"/>
        <v>0</v>
      </c>
    </row>
    <row r="118" spans="1:12" s="97" customFormat="1" ht="15" hidden="1" customHeight="1">
      <c r="B118" s="1">
        <v>139</v>
      </c>
      <c r="C118" s="1" t="s">
        <v>1012</v>
      </c>
      <c r="D118" s="1" t="s">
        <v>1349</v>
      </c>
      <c r="E118" s="63">
        <f>SUMIFS(OFM!AM:AM,OFM!C:C,C118)</f>
        <v>0</v>
      </c>
      <c r="F118" s="63">
        <f>SUMIFS(FAM!AO:AO,FAM!E:E,C118)</f>
        <v>0</v>
      </c>
      <c r="G118" s="67">
        <f>SUMIFS(B2S!O:O,B2S!C:C,C118)</f>
        <v>0</v>
      </c>
      <c r="H118" s="67">
        <f>SUMIF(TOP!C:C,C118,TOP!L:L)</f>
        <v>0</v>
      </c>
      <c r="I118" s="67">
        <f>SUMIF(LEG!C:C,'Sum MAR'!C150,LEG!L:L)</f>
        <v>0</v>
      </c>
      <c r="J118" s="146">
        <f t="shared" si="8"/>
        <v>0</v>
      </c>
      <c r="K118" s="147">
        <f>SUMIFS(PSP!AB:AB,PSP!D:D,C118)</f>
        <v>0</v>
      </c>
      <c r="L118" s="101">
        <f t="shared" si="9"/>
        <v>0</v>
      </c>
    </row>
    <row r="119" spans="1:12" s="97" customFormat="1" ht="15" customHeight="1">
      <c r="B119" s="1">
        <v>21</v>
      </c>
      <c r="C119" s="1" t="s">
        <v>3</v>
      </c>
      <c r="D119" s="1" t="s">
        <v>1349</v>
      </c>
      <c r="E119" s="63">
        <f>SUMIFS(OFM!AM:AM,OFM!C:C,C119)</f>
        <v>50843.5</v>
      </c>
      <c r="F119" s="63">
        <f>SUMIFS(FAM!AO:AO,FAM!E:E,C119)</f>
        <v>14173.5</v>
      </c>
      <c r="G119" s="67">
        <f>SUMIFS(B2S!O:O,B2S!C:C,C119)</f>
        <v>0</v>
      </c>
      <c r="H119" s="67">
        <f>SUMIF(TOP!C:C,C119,TOP!L:L)</f>
        <v>47</v>
      </c>
      <c r="I119" s="67">
        <f>SUMIF(LEG!C:C,'Sum MAR'!C32,LEG!L:L)</f>
        <v>0</v>
      </c>
      <c r="J119" s="146">
        <f t="shared" si="8"/>
        <v>65064</v>
      </c>
      <c r="K119" s="147">
        <f>SUMIFS(PSP!AB:AB,PSP!D:D,C119)</f>
        <v>4581.25</v>
      </c>
      <c r="L119" s="101">
        <f t="shared" si="9"/>
        <v>69645.25</v>
      </c>
    </row>
    <row r="120" spans="1:12" s="97" customFormat="1" ht="15" customHeight="1">
      <c r="B120" s="1">
        <v>72</v>
      </c>
      <c r="C120" s="1" t="s">
        <v>222</v>
      </c>
      <c r="D120" s="1" t="s">
        <v>1349</v>
      </c>
      <c r="E120" s="63">
        <f>SUMIFS(OFM!AM:AM,OFM!C:C,C120)</f>
        <v>0</v>
      </c>
      <c r="F120" s="63">
        <f>SUMIFS(FAM!AO:AO,FAM!E:E,C120)</f>
        <v>0</v>
      </c>
      <c r="G120" s="67">
        <f>SUMIFS(B2S!O:O,B2S!C:C,C120)</f>
        <v>0</v>
      </c>
      <c r="H120" s="67">
        <f>SUMIF(TOP!C:C,C120,TOP!L:L)</f>
        <v>0</v>
      </c>
      <c r="I120" s="67">
        <f>SUMIF(LEG!C:C,'Sum MAR'!C83,LEG!L:L)</f>
        <v>0</v>
      </c>
      <c r="J120" s="146">
        <f t="shared" si="8"/>
        <v>0</v>
      </c>
      <c r="K120" s="147">
        <f>SUMIFS(PSP!AB:AB,PSP!D:D,C120)</f>
        <v>5146.25</v>
      </c>
      <c r="L120" s="101">
        <f t="shared" si="9"/>
        <v>5146.25</v>
      </c>
    </row>
    <row r="121" spans="1:12" s="97" customFormat="1" ht="15" hidden="1" customHeight="1">
      <c r="A121" s="54"/>
      <c r="B121" s="69">
        <v>16</v>
      </c>
      <c r="C121" s="69" t="s">
        <v>931</v>
      </c>
      <c r="D121" s="69" t="s">
        <v>1038</v>
      </c>
      <c r="E121" s="70">
        <f>SUMIFS(OFM!AM:AM,OFM!C:C,C121)</f>
        <v>0</v>
      </c>
      <c r="F121" s="70">
        <f>SUMIFS(FAM!AO:AO,FAM!E:E,C121)</f>
        <v>0</v>
      </c>
      <c r="G121" s="180">
        <f>SUMIFS(B2S!O:O,B2S!C:C,C121)</f>
        <v>0</v>
      </c>
      <c r="H121" s="180">
        <f>SUMIF(TOP!C:C,C121,TOP!L:L)</f>
        <v>0</v>
      </c>
      <c r="I121" s="180">
        <f>SUMIF(LEG!C:C,'Sum MAR'!C27,LEG!L:L)</f>
        <v>0</v>
      </c>
      <c r="J121" s="181">
        <f t="shared" si="8"/>
        <v>0</v>
      </c>
      <c r="K121" s="182">
        <f>SUMIFS(PSP!AB:AB,PSP!D:D,C121)</f>
        <v>0</v>
      </c>
      <c r="L121" s="181">
        <f t="shared" si="9"/>
        <v>0</v>
      </c>
    </row>
    <row r="122" spans="1:12" s="97" customFormat="1" ht="15" customHeight="1">
      <c r="B122" s="1">
        <v>6</v>
      </c>
      <c r="C122" s="1" t="s">
        <v>310</v>
      </c>
      <c r="D122" s="1" t="s">
        <v>1349</v>
      </c>
      <c r="E122" s="63">
        <f>SUMIFS(OFM!AM:AM,OFM!C:C,C122)</f>
        <v>0</v>
      </c>
      <c r="F122" s="63">
        <f>SUMIFS(FAM!AO:AO,FAM!E:E,C122)</f>
        <v>0</v>
      </c>
      <c r="G122" s="67">
        <f>SUMIFS(B2S!O:O,B2S!C:C,C122)</f>
        <v>0</v>
      </c>
      <c r="H122" s="67">
        <f>SUMIF(TOP!C:C,C122,TOP!L:L)</f>
        <v>3923.75</v>
      </c>
      <c r="I122" s="67">
        <f>SUMIF(LEG!C:C,'Sum MAR'!C17,LEG!L:L)</f>
        <v>0</v>
      </c>
      <c r="J122" s="146">
        <f t="shared" si="8"/>
        <v>3923.75</v>
      </c>
      <c r="K122" s="147">
        <f>SUMIFS(PSP!AB:AB,PSP!D:D,C122)</f>
        <v>792.5</v>
      </c>
      <c r="L122" s="101">
        <f t="shared" si="9"/>
        <v>4716.25</v>
      </c>
    </row>
    <row r="123" spans="1:12" s="97" customFormat="1" ht="15" hidden="1" customHeight="1">
      <c r="B123" s="1">
        <v>93</v>
      </c>
      <c r="C123" s="1" t="s">
        <v>966</v>
      </c>
      <c r="D123" s="1" t="s">
        <v>1349</v>
      </c>
      <c r="E123" s="63">
        <f>SUMIFS(OFM!AM:AM,OFM!C:C,C123)</f>
        <v>0</v>
      </c>
      <c r="F123" s="63">
        <f>SUMIFS(FAM!AO:AO,FAM!E:E,C123)</f>
        <v>0</v>
      </c>
      <c r="G123" s="67">
        <f>SUMIFS(B2S!O:O,B2S!C:C,C123)</f>
        <v>0</v>
      </c>
      <c r="H123" s="67">
        <f>SUMIF(TOP!C:C,C123,TOP!L:L)</f>
        <v>0</v>
      </c>
      <c r="I123" s="67">
        <f>SUMIF(LEG!C:C,'Sum MAR'!C104,LEG!L:L)</f>
        <v>0</v>
      </c>
      <c r="J123" s="146">
        <f t="shared" si="8"/>
        <v>0</v>
      </c>
      <c r="K123" s="147">
        <f>SUMIFS(PSP!AB:AB,PSP!D:D,C123)</f>
        <v>0</v>
      </c>
      <c r="L123" s="101">
        <f t="shared" si="9"/>
        <v>0</v>
      </c>
    </row>
    <row r="124" spans="1:12" s="97" customFormat="1" ht="15" hidden="1" customHeight="1">
      <c r="B124" s="1">
        <v>143</v>
      </c>
      <c r="C124" s="1" t="s">
        <v>1016</v>
      </c>
      <c r="D124" s="1" t="s">
        <v>1349</v>
      </c>
      <c r="E124" s="63">
        <f>SUMIFS(OFM!AM:AM,OFM!C:C,C124)</f>
        <v>0</v>
      </c>
      <c r="F124" s="63">
        <f>SUMIFS(FAM!AO:AO,FAM!E:E,C124)</f>
        <v>0</v>
      </c>
      <c r="G124" s="67">
        <f>SUMIFS(B2S!O:O,B2S!C:C,C124)</f>
        <v>0</v>
      </c>
      <c r="H124" s="67">
        <f>SUMIF(TOP!C:C,C124,TOP!L:L)</f>
        <v>0</v>
      </c>
      <c r="I124" s="67">
        <f>SUMIF(LEG!C:C,'Sum MAR'!C154,LEG!L:L)</f>
        <v>0</v>
      </c>
      <c r="J124" s="146">
        <f t="shared" si="8"/>
        <v>0</v>
      </c>
      <c r="K124" s="147">
        <f>SUMIFS(PSP!AB:AB,PSP!D:D,C124)</f>
        <v>0</v>
      </c>
      <c r="L124" s="101">
        <f t="shared" si="9"/>
        <v>0</v>
      </c>
    </row>
    <row r="125" spans="1:12" s="97" customFormat="1" ht="15" hidden="1" customHeight="1">
      <c r="B125" s="1">
        <v>42</v>
      </c>
      <c r="C125" s="1" t="s">
        <v>934</v>
      </c>
      <c r="D125" s="1" t="s">
        <v>1349</v>
      </c>
      <c r="E125" s="63">
        <f>SUMIFS(OFM!AM:AM,OFM!C:C,C125)</f>
        <v>0</v>
      </c>
      <c r="F125" s="63">
        <f>SUMIFS(FAM!AO:AO,FAM!E:E,C125)</f>
        <v>0</v>
      </c>
      <c r="G125" s="67">
        <f>SUMIFS(B2S!O:O,B2S!C:C,C125)</f>
        <v>0</v>
      </c>
      <c r="H125" s="67">
        <f>SUMIF(TOP!C:C,C125,TOP!L:L)</f>
        <v>0</v>
      </c>
      <c r="I125" s="67">
        <f>SUMIF(LEG!C:C,'Sum MAR'!C53,LEG!L:L)</f>
        <v>0</v>
      </c>
      <c r="J125" s="146">
        <f t="shared" si="8"/>
        <v>0</v>
      </c>
      <c r="K125" s="147">
        <f>SUMIFS(PSP!AB:AB,PSP!D:D,C125)</f>
        <v>0</v>
      </c>
      <c r="L125" s="101">
        <f t="shared" si="9"/>
        <v>0</v>
      </c>
    </row>
    <row r="126" spans="1:12" s="97" customFormat="1" ht="15" hidden="1" customHeight="1">
      <c r="B126" s="1">
        <v>65</v>
      </c>
      <c r="C126" s="1" t="s">
        <v>943</v>
      </c>
      <c r="D126" s="1" t="s">
        <v>1349</v>
      </c>
      <c r="E126" s="63">
        <f>SUMIFS(OFM!AM:AM,OFM!C:C,C126)</f>
        <v>0</v>
      </c>
      <c r="F126" s="63">
        <f>SUMIFS(FAM!AO:AO,FAM!E:E,C126)</f>
        <v>0</v>
      </c>
      <c r="G126" s="67">
        <f>SUMIFS(B2S!O:O,B2S!C:C,C126)</f>
        <v>0</v>
      </c>
      <c r="H126" s="67">
        <f>SUMIF(TOP!C:C,C126,TOP!L:L)</f>
        <v>0</v>
      </c>
      <c r="I126" s="67">
        <f>SUMIF(LEG!C:C,'Sum MAR'!C76,LEG!L:L)</f>
        <v>0</v>
      </c>
      <c r="J126" s="146">
        <f t="shared" si="8"/>
        <v>0</v>
      </c>
      <c r="K126" s="147">
        <f>SUMIFS(PSP!AB:AB,PSP!D:D,C126)</f>
        <v>0</v>
      </c>
      <c r="L126" s="101">
        <f t="shared" si="9"/>
        <v>0</v>
      </c>
    </row>
    <row r="127" spans="1:12" s="97" customFormat="1" ht="15" hidden="1" customHeight="1">
      <c r="A127" s="92"/>
      <c r="B127" s="69">
        <v>0</v>
      </c>
      <c r="C127" s="69" t="s">
        <v>218</v>
      </c>
      <c r="D127" s="69" t="s">
        <v>1038</v>
      </c>
      <c r="E127" s="70">
        <f>SUMIFS(OFM!AM:AM,OFM!C:C,C127)</f>
        <v>0</v>
      </c>
      <c r="F127" s="70">
        <f>SUMIFS(FAM!AO:AO,FAM!E:E,C127)</f>
        <v>0</v>
      </c>
      <c r="G127" s="180">
        <f>SUMIFS(B2S!O:O,B2S!C:C,C127)</f>
        <v>0</v>
      </c>
      <c r="H127" s="180">
        <f>SUMIF(TOP!C:C,C127,TOP!L:L)</f>
        <v>0</v>
      </c>
      <c r="I127" s="180">
        <f>SUMIF(LEG!C:C,'Sum MAR'!C11,LEG!L:L)</f>
        <v>0</v>
      </c>
      <c r="J127" s="181">
        <f t="shared" si="8"/>
        <v>0</v>
      </c>
      <c r="K127" s="182">
        <f>SUMIFS(PSP!AB:AB,PSP!D:D,C127)</f>
        <v>0</v>
      </c>
      <c r="L127" s="181">
        <f t="shared" si="9"/>
        <v>0</v>
      </c>
    </row>
    <row r="128" spans="1:12" s="97" customFormat="1" ht="15" hidden="1" customHeight="1">
      <c r="B128" s="1">
        <v>98</v>
      </c>
      <c r="C128" s="1" t="s">
        <v>971</v>
      </c>
      <c r="D128" s="1" t="s">
        <v>1349</v>
      </c>
      <c r="E128" s="63">
        <f>SUMIFS(OFM!AM:AM,OFM!C:C,C128)</f>
        <v>0</v>
      </c>
      <c r="F128" s="63">
        <f>SUMIFS(FAM!AO:AO,FAM!E:E,C128)</f>
        <v>0</v>
      </c>
      <c r="G128" s="67">
        <f>SUMIFS(B2S!O:O,B2S!C:C,C128)</f>
        <v>0</v>
      </c>
      <c r="H128" s="67">
        <f>SUMIF(TOP!C:C,C128,TOP!L:L)</f>
        <v>0</v>
      </c>
      <c r="I128" s="67">
        <f>SUMIF(LEG!C:C,'Sum MAR'!C109,LEG!L:L)</f>
        <v>0</v>
      </c>
      <c r="J128" s="146">
        <f t="shared" si="8"/>
        <v>0</v>
      </c>
      <c r="K128" s="147">
        <f>SUMIFS(PSP!AB:AB,PSP!D:D,C128)</f>
        <v>0</v>
      </c>
      <c r="L128" s="101">
        <f t="shared" si="9"/>
        <v>0</v>
      </c>
    </row>
    <row r="129" spans="1:12" ht="15" hidden="1" customHeight="1">
      <c r="A129" s="97"/>
      <c r="B129" s="1">
        <v>129</v>
      </c>
      <c r="C129" s="1" t="s">
        <v>1002</v>
      </c>
      <c r="D129" s="1" t="s">
        <v>1349</v>
      </c>
      <c r="E129" s="63">
        <f>SUMIFS(OFM!AM:AM,OFM!C:C,C129)</f>
        <v>0</v>
      </c>
      <c r="F129" s="63">
        <f>SUMIFS(FAM!AO:AO,FAM!E:E,C129)</f>
        <v>0</v>
      </c>
      <c r="G129" s="67">
        <f>SUMIFS(B2S!O:O,B2S!C:C,C129)</f>
        <v>0</v>
      </c>
      <c r="H129" s="67">
        <f>SUMIF(TOP!C:C,C129,TOP!L:L)</f>
        <v>0</v>
      </c>
      <c r="I129" s="67">
        <f>SUMIF(LEG!C:C,'Sum MAR'!C140,LEG!L:L)</f>
        <v>0</v>
      </c>
      <c r="J129" s="146">
        <f t="shared" si="8"/>
        <v>0</v>
      </c>
      <c r="K129" s="147">
        <f>SUMIFS(PSP!AB:AB,PSP!D:D,C129)</f>
        <v>0</v>
      </c>
      <c r="L129" s="101">
        <f t="shared" si="9"/>
        <v>0</v>
      </c>
    </row>
    <row r="130" spans="1:12" s="97" customFormat="1" ht="15" customHeight="1">
      <c r="B130" s="1">
        <v>11</v>
      </c>
      <c r="C130" s="1" t="s">
        <v>204</v>
      </c>
      <c r="D130" s="1" t="s">
        <v>1349</v>
      </c>
      <c r="E130" s="63">
        <f>SUMIFS(OFM!AM:AM,OFM!C:C,C130)</f>
        <v>0</v>
      </c>
      <c r="F130" s="63">
        <f>SUMIFS(FAM!AO:AO,FAM!E:E,C130)</f>
        <v>0</v>
      </c>
      <c r="G130" s="67">
        <f>SUMIFS(B2S!O:O,B2S!C:C,C130)</f>
        <v>0</v>
      </c>
      <c r="H130" s="67">
        <f>SUMIF(TOP!C:C,C130,TOP!L:L)</f>
        <v>3041</v>
      </c>
      <c r="I130" s="67">
        <f>SUMIF(LEG!C:C,'Sum MAR'!C22,LEG!L:L)</f>
        <v>0</v>
      </c>
      <c r="J130" s="146">
        <f t="shared" si="8"/>
        <v>3041</v>
      </c>
      <c r="K130" s="147">
        <f>SUMIFS(PSP!AB:AB,PSP!D:D,C130)</f>
        <v>13316.25</v>
      </c>
      <c r="L130" s="101">
        <f t="shared" si="9"/>
        <v>16357.25</v>
      </c>
    </row>
    <row r="131" spans="1:12" s="97" customFormat="1" ht="15" hidden="1" customHeight="1">
      <c r="B131" s="1">
        <v>99</v>
      </c>
      <c r="C131" s="1" t="s">
        <v>972</v>
      </c>
      <c r="D131" s="1" t="s">
        <v>1349</v>
      </c>
      <c r="E131" s="63">
        <f>SUMIFS(OFM!AM:AM,OFM!C:C,C131)</f>
        <v>0</v>
      </c>
      <c r="F131" s="63">
        <f>SUMIFS(FAM!AO:AO,FAM!E:E,C131)</f>
        <v>0</v>
      </c>
      <c r="G131" s="67">
        <f>SUMIFS(B2S!O:O,B2S!C:C,C131)</f>
        <v>0</v>
      </c>
      <c r="H131" s="67">
        <f>SUMIF(TOP!C:C,C131,TOP!L:L)</f>
        <v>0</v>
      </c>
      <c r="I131" s="67">
        <f>SUMIF(LEG!C:C,'Sum MAR'!C110,LEG!L:L)</f>
        <v>0</v>
      </c>
      <c r="J131" s="146">
        <f t="shared" si="8"/>
        <v>0</v>
      </c>
      <c r="K131" s="147">
        <f>SUMIFS(PSP!AB:AB,PSP!D:D,C131)</f>
        <v>0</v>
      </c>
      <c r="L131" s="101">
        <f t="shared" si="9"/>
        <v>0</v>
      </c>
    </row>
    <row r="132" spans="1:12" s="97" customFormat="1" ht="15" hidden="1" customHeight="1">
      <c r="B132" s="1">
        <v>151</v>
      </c>
      <c r="C132" s="1" t="s">
        <v>1024</v>
      </c>
      <c r="D132" s="1" t="s">
        <v>1349</v>
      </c>
      <c r="E132" s="63">
        <f>SUMIFS(OFM!AM:AM,OFM!C:C,C132)</f>
        <v>0</v>
      </c>
      <c r="F132" s="63">
        <f>SUMIFS(FAM!AO:AO,FAM!E:E,C132)</f>
        <v>0</v>
      </c>
      <c r="G132" s="67">
        <f>SUMIFS(B2S!O:O,B2S!C:C,C132)</f>
        <v>0</v>
      </c>
      <c r="H132" s="67">
        <f>SUMIF(TOP!C:C,C132,TOP!L:L)</f>
        <v>0</v>
      </c>
      <c r="I132" s="67">
        <f>SUMIF(LEG!C:C,'Sum MAR'!C162,LEG!L:L)</f>
        <v>0</v>
      </c>
      <c r="J132" s="146">
        <f t="shared" si="8"/>
        <v>0</v>
      </c>
      <c r="K132" s="147">
        <f>SUMIFS(PSP!AB:AB,PSP!D:D,C132)</f>
        <v>0</v>
      </c>
      <c r="L132" s="101">
        <f t="shared" si="9"/>
        <v>0</v>
      </c>
    </row>
    <row r="133" spans="1:12" s="97" customFormat="1" ht="15" hidden="1" customHeight="1">
      <c r="A133" s="92"/>
      <c r="B133" s="69">
        <v>2</v>
      </c>
      <c r="C133" s="69" t="s">
        <v>930</v>
      </c>
      <c r="D133" s="69" t="s">
        <v>1038</v>
      </c>
      <c r="E133" s="70">
        <f>SUMIFS(OFM!AM:AM,OFM!C:C,C133)</f>
        <v>0</v>
      </c>
      <c r="F133" s="70">
        <f>SUMIFS(FAM!AO:AO,FAM!E:E,C133)</f>
        <v>0</v>
      </c>
      <c r="G133" s="180">
        <f>SUMIFS(B2S!O:O,B2S!C:C,C133)</f>
        <v>0</v>
      </c>
      <c r="H133" s="180">
        <f>SUMIF(TOP!C:C,C133,TOP!L:L)</f>
        <v>0</v>
      </c>
      <c r="I133" s="180">
        <f>SUMIF(LEG!C:C,'Sum MAR'!C14,LEG!L:L)</f>
        <v>0</v>
      </c>
      <c r="J133" s="181">
        <f t="shared" si="8"/>
        <v>0</v>
      </c>
      <c r="K133" s="182">
        <f>SUMIFS(PSP!AB:AB,PSP!D:D,C133)</f>
        <v>0</v>
      </c>
      <c r="L133" s="181">
        <f t="shared" si="9"/>
        <v>0</v>
      </c>
    </row>
    <row r="134" spans="1:12" s="97" customFormat="1" ht="15" hidden="1" customHeight="1">
      <c r="B134" s="1">
        <v>119</v>
      </c>
      <c r="C134" s="1" t="s">
        <v>992</v>
      </c>
      <c r="D134" s="1" t="s">
        <v>1349</v>
      </c>
      <c r="E134" s="63">
        <f>SUMIFS(OFM!AM:AM,OFM!C:C,C134)</f>
        <v>0</v>
      </c>
      <c r="F134" s="63">
        <f>SUMIFS(FAM!AO:AO,FAM!E:E,C134)</f>
        <v>0</v>
      </c>
      <c r="G134" s="67">
        <f>SUMIFS(B2S!O:O,B2S!C:C,C134)</f>
        <v>0</v>
      </c>
      <c r="H134" s="67">
        <f>SUMIF(TOP!C:C,C134,TOP!L:L)</f>
        <v>0</v>
      </c>
      <c r="I134" s="67">
        <f>SUMIF(LEG!C:C,'Sum MAR'!C130,LEG!L:L)</f>
        <v>0</v>
      </c>
      <c r="J134" s="146">
        <f t="shared" si="8"/>
        <v>0</v>
      </c>
      <c r="K134" s="147">
        <f>SUMIFS(PSP!AB:AB,PSP!D:D,C134)</f>
        <v>0</v>
      </c>
      <c r="L134" s="101">
        <f t="shared" si="9"/>
        <v>0</v>
      </c>
    </row>
    <row r="135" spans="1:12" s="97" customFormat="1" ht="15" hidden="1" customHeight="1">
      <c r="B135" s="94">
        <v>167</v>
      </c>
      <c r="C135" s="95" t="s">
        <v>1333</v>
      </c>
      <c r="D135" s="1" t="s">
        <v>1349</v>
      </c>
      <c r="E135" s="63">
        <f>SUMIFS(OFM!AM:AM,OFM!C:C,C135)</f>
        <v>0</v>
      </c>
      <c r="F135" s="63">
        <f>SUMIFS(FAM!AO:AO,FAM!E:E,C135)</f>
        <v>0</v>
      </c>
      <c r="G135" s="67">
        <f>SUMIFS(B2S!O:O,B2S!C:C,C135)</f>
        <v>0</v>
      </c>
      <c r="H135" s="67">
        <f>SUMIF(TOP!C:C,C135,TOP!L:L)</f>
        <v>0</v>
      </c>
      <c r="I135" s="67">
        <f>SUMIF(LEG!C:C,'Sum MAR'!C178,LEG!L:L)</f>
        <v>0</v>
      </c>
      <c r="J135" s="146">
        <f t="shared" si="8"/>
        <v>0</v>
      </c>
      <c r="K135" s="147">
        <f>SUMIFS(PSP!AB:AB,PSP!D:D,C135)</f>
        <v>0</v>
      </c>
      <c r="L135" s="101">
        <f t="shared" si="9"/>
        <v>0</v>
      </c>
    </row>
    <row r="136" spans="1:12" s="97" customFormat="1" ht="15" hidden="1" customHeight="1">
      <c r="B136" s="1">
        <v>113</v>
      </c>
      <c r="C136" s="1" t="s">
        <v>986</v>
      </c>
      <c r="D136" s="1" t="s">
        <v>1349</v>
      </c>
      <c r="E136" s="63">
        <f>SUMIFS(OFM!AM:AM,OFM!C:C,C136)</f>
        <v>0</v>
      </c>
      <c r="F136" s="63">
        <f>SUMIFS(FAM!AO:AO,FAM!E:E,C136)</f>
        <v>0</v>
      </c>
      <c r="G136" s="67">
        <f>SUMIFS(B2S!O:O,B2S!C:C,C136)</f>
        <v>0</v>
      </c>
      <c r="H136" s="67">
        <f>SUMIF(TOP!C:C,C136,TOP!L:L)</f>
        <v>0</v>
      </c>
      <c r="I136" s="67">
        <f>SUMIF(LEG!C:C,'Sum MAR'!C124,LEG!L:L)</f>
        <v>0</v>
      </c>
      <c r="J136" s="146">
        <f t="shared" si="8"/>
        <v>0</v>
      </c>
      <c r="K136" s="147">
        <f>SUMIFS(PSP!AB:AB,PSP!D:D,C136)</f>
        <v>0</v>
      </c>
      <c r="L136" s="101">
        <f t="shared" si="9"/>
        <v>0</v>
      </c>
    </row>
    <row r="137" spans="1:12" s="97" customFormat="1" ht="15" hidden="1" customHeight="1">
      <c r="B137" s="1">
        <v>96</v>
      </c>
      <c r="C137" s="1" t="s">
        <v>969</v>
      </c>
      <c r="D137" s="1" t="s">
        <v>1349</v>
      </c>
      <c r="E137" s="63">
        <f>SUMIFS(OFM!AM:AM,OFM!C:C,C137)</f>
        <v>0</v>
      </c>
      <c r="F137" s="63">
        <f>SUMIFS(FAM!AO:AO,FAM!E:E,C137)</f>
        <v>0</v>
      </c>
      <c r="G137" s="67">
        <f>SUMIFS(B2S!O:O,B2S!C:C,C137)</f>
        <v>0</v>
      </c>
      <c r="H137" s="67">
        <f>SUMIF(TOP!C:C,C137,TOP!L:L)</f>
        <v>0</v>
      </c>
      <c r="I137" s="67">
        <f>SUMIF(LEG!C:C,'Sum MAR'!C107,LEG!L:L)</f>
        <v>0</v>
      </c>
      <c r="J137" s="146">
        <f t="shared" si="8"/>
        <v>0</v>
      </c>
      <c r="K137" s="147">
        <f>SUMIFS(PSP!AB:AB,PSP!D:D,C137)</f>
        <v>0</v>
      </c>
      <c r="L137" s="101">
        <f t="shared" si="9"/>
        <v>0</v>
      </c>
    </row>
    <row r="138" spans="1:12" s="97" customFormat="1" ht="15" hidden="1" customHeight="1">
      <c r="A138" s="92"/>
      <c r="B138" s="69">
        <v>3</v>
      </c>
      <c r="C138" s="69" t="s">
        <v>265</v>
      </c>
      <c r="D138" s="69" t="s">
        <v>1038</v>
      </c>
      <c r="E138" s="70">
        <f>SUMIFS(OFM!AM:AM,OFM!C:C,C138)</f>
        <v>0</v>
      </c>
      <c r="F138" s="70">
        <f>SUMIFS(FAM!AO:AO,FAM!E:E,C138)</f>
        <v>0</v>
      </c>
      <c r="G138" s="180">
        <f>SUMIFS(B2S!O:O,B2S!C:C,C138)</f>
        <v>0</v>
      </c>
      <c r="H138" s="180">
        <f>SUMIF(TOP!C:C,C138,TOP!L:L)</f>
        <v>0</v>
      </c>
      <c r="I138" s="180">
        <f>SUMIF(LEG!C:C,'Sum MAR'!C15,LEG!L:L)</f>
        <v>0</v>
      </c>
      <c r="J138" s="181">
        <f t="shared" ref="J138:J169" si="10">SUM(E138:I138)</f>
        <v>0</v>
      </c>
      <c r="K138" s="182">
        <f>SUMIFS(PSP!AB:AB,PSP!D:D,C138)</f>
        <v>0</v>
      </c>
      <c r="L138" s="181">
        <f t="shared" ref="L138:L169" si="11">SUM(J138:K138)</f>
        <v>0</v>
      </c>
    </row>
    <row r="139" spans="1:12" s="97" customFormat="1" ht="15" hidden="1" customHeight="1">
      <c r="B139" s="1">
        <v>49</v>
      </c>
      <c r="C139" s="1" t="s">
        <v>935</v>
      </c>
      <c r="D139" s="1" t="s">
        <v>1349</v>
      </c>
      <c r="E139" s="63">
        <f>SUMIFS(OFM!AM:AM,OFM!C:C,C139)</f>
        <v>0</v>
      </c>
      <c r="F139" s="63">
        <f>SUMIFS(FAM!AO:AO,FAM!E:E,C139)</f>
        <v>0</v>
      </c>
      <c r="G139" s="67">
        <f>SUMIFS(B2S!O:O,B2S!C:C,C139)</f>
        <v>0</v>
      </c>
      <c r="H139" s="67">
        <f>SUMIF(TOP!C:C,C139,TOP!L:L)</f>
        <v>0</v>
      </c>
      <c r="I139" s="67">
        <f>SUMIF(LEG!C:C,'Sum MAR'!C60,LEG!L:L)</f>
        <v>0</v>
      </c>
      <c r="J139" s="146">
        <f t="shared" si="10"/>
        <v>0</v>
      </c>
      <c r="K139" s="147">
        <f>SUMIFS(PSP!AB:AB,PSP!D:D,C139)</f>
        <v>0</v>
      </c>
      <c r="L139" s="101">
        <f t="shared" si="11"/>
        <v>0</v>
      </c>
    </row>
    <row r="140" spans="1:12" s="97" customFormat="1" ht="15" customHeight="1">
      <c r="B140" s="1">
        <v>22</v>
      </c>
      <c r="C140" s="1" t="s">
        <v>383</v>
      </c>
      <c r="D140" s="1" t="s">
        <v>1349</v>
      </c>
      <c r="E140" s="63">
        <f>SUMIFS(OFM!AM:AM,OFM!C:C,C140)</f>
        <v>0</v>
      </c>
      <c r="F140" s="63">
        <f>SUMIFS(FAM!AO:AO,FAM!E:E,C140)</f>
        <v>0</v>
      </c>
      <c r="G140" s="67">
        <f>SUMIFS(B2S!O:O,B2S!C:C,C140)</f>
        <v>0</v>
      </c>
      <c r="H140" s="67">
        <f>SUMIF(TOP!C:C,C140,TOP!L:L)</f>
        <v>0</v>
      </c>
      <c r="I140" s="67">
        <f>SUMIF(LEG!C:C,'Sum MAR'!C33,LEG!L:L)</f>
        <v>0</v>
      </c>
      <c r="J140" s="146">
        <f t="shared" si="10"/>
        <v>0</v>
      </c>
      <c r="K140" s="147">
        <f>SUMIFS(PSP!AB:AB,PSP!D:D,C140)</f>
        <v>451.25</v>
      </c>
      <c r="L140" s="101">
        <f t="shared" si="11"/>
        <v>451.25</v>
      </c>
    </row>
    <row r="141" spans="1:12" s="97" customFormat="1" ht="15" customHeight="1">
      <c r="B141" s="1">
        <v>30</v>
      </c>
      <c r="C141" s="1" t="s">
        <v>25</v>
      </c>
      <c r="D141" s="1" t="s">
        <v>1349</v>
      </c>
      <c r="E141" s="63">
        <f>SUMIFS(OFM!AM:AM,OFM!C:C,C141)</f>
        <v>5227.5</v>
      </c>
      <c r="F141" s="63">
        <f>SUMIFS(FAM!AO:AO,FAM!E:E,C141)</f>
        <v>0</v>
      </c>
      <c r="G141" s="67">
        <f>SUMIFS(B2S!O:O,B2S!C:C,C141)</f>
        <v>0</v>
      </c>
      <c r="H141" s="67">
        <f>SUMIF(TOP!C:C,C141,TOP!L:L)</f>
        <v>0</v>
      </c>
      <c r="I141" s="67">
        <f>SUMIF(LEG!C:C,'Sum MAR'!C41,LEG!L:L)</f>
        <v>0</v>
      </c>
      <c r="J141" s="146">
        <f t="shared" si="10"/>
        <v>5227.5</v>
      </c>
      <c r="K141" s="147">
        <f>SUMIFS(PSP!AB:AB,PSP!D:D,C141)</f>
        <v>10388.75</v>
      </c>
      <c r="L141" s="101">
        <f t="shared" si="11"/>
        <v>15616.25</v>
      </c>
    </row>
    <row r="142" spans="1:12" s="97" customFormat="1" ht="15" hidden="1" customHeight="1">
      <c r="B142" s="1">
        <v>64</v>
      </c>
      <c r="C142" s="1" t="s">
        <v>942</v>
      </c>
      <c r="D142" s="1" t="s">
        <v>1349</v>
      </c>
      <c r="E142" s="63">
        <f>SUMIFS(OFM!AM:AM,OFM!C:C,C142)</f>
        <v>0</v>
      </c>
      <c r="F142" s="63">
        <f>SUMIFS(FAM!AO:AO,FAM!E:E,C142)</f>
        <v>0</v>
      </c>
      <c r="G142" s="67">
        <f>SUMIFS(B2S!O:O,B2S!C:C,C142)</f>
        <v>0</v>
      </c>
      <c r="H142" s="67">
        <f>SUMIF(TOP!C:C,C142,TOP!L:L)</f>
        <v>0</v>
      </c>
      <c r="I142" s="67">
        <f>SUMIF(LEG!C:C,'Sum MAR'!C75,LEG!L:L)</f>
        <v>0</v>
      </c>
      <c r="J142" s="146">
        <f t="shared" si="10"/>
        <v>0</v>
      </c>
      <c r="K142" s="147">
        <f>SUMIFS(PSP!AB:AB,PSP!D:D,C142)</f>
        <v>0</v>
      </c>
      <c r="L142" s="101">
        <f t="shared" si="11"/>
        <v>0</v>
      </c>
    </row>
    <row r="143" spans="1:12" s="97" customFormat="1" ht="15" hidden="1" customHeight="1">
      <c r="B143" s="94">
        <v>168</v>
      </c>
      <c r="C143" s="95" t="s">
        <v>1324</v>
      </c>
      <c r="D143" s="1" t="s">
        <v>1349</v>
      </c>
      <c r="E143" s="63">
        <f>SUMIFS(OFM!AM:AM,OFM!C:C,C143)</f>
        <v>0</v>
      </c>
      <c r="F143" s="63">
        <f>SUMIFS(FAM!AO:AO,FAM!E:E,C143)</f>
        <v>0</v>
      </c>
      <c r="G143" s="67">
        <f>SUMIFS(B2S!O:O,B2S!C:C,C143)</f>
        <v>0</v>
      </c>
      <c r="H143" s="67">
        <f>SUMIF(TOP!C:C,C143,TOP!L:L)</f>
        <v>0</v>
      </c>
      <c r="I143" s="67">
        <f>SUMIF(LEG!C:C,'Sum MAR'!C179,LEG!L:L)</f>
        <v>0</v>
      </c>
      <c r="J143" s="146">
        <f t="shared" si="10"/>
        <v>0</v>
      </c>
      <c r="K143" s="147">
        <f>SUMIFS(PSP!AB:AB,PSP!D:D,C143)</f>
        <v>0</v>
      </c>
      <c r="L143" s="101">
        <f t="shared" si="11"/>
        <v>0</v>
      </c>
    </row>
    <row r="144" spans="1:12" s="97" customFormat="1" ht="15" hidden="1" customHeight="1">
      <c r="B144" s="1">
        <v>68</v>
      </c>
      <c r="C144" s="1" t="s">
        <v>946</v>
      </c>
      <c r="D144" s="1" t="s">
        <v>1349</v>
      </c>
      <c r="E144" s="63">
        <f>SUMIFS(OFM!AM:AM,OFM!C:C,C144)</f>
        <v>0</v>
      </c>
      <c r="F144" s="63">
        <f>SUMIFS(FAM!AO:AO,FAM!E:E,C144)</f>
        <v>0</v>
      </c>
      <c r="G144" s="67">
        <f>SUMIFS(B2S!O:O,B2S!C:C,C144)</f>
        <v>0</v>
      </c>
      <c r="H144" s="67">
        <f>SUMIF(TOP!C:C,C144,TOP!L:L)</f>
        <v>0</v>
      </c>
      <c r="I144" s="67">
        <f>SUMIF(LEG!C:C,'Sum MAR'!C79,LEG!L:L)</f>
        <v>0</v>
      </c>
      <c r="J144" s="146">
        <f t="shared" si="10"/>
        <v>0</v>
      </c>
      <c r="K144" s="147">
        <f>SUMIFS(PSP!AB:AB,PSP!D:D,C144)</f>
        <v>0</v>
      </c>
      <c r="L144" s="101">
        <f t="shared" si="11"/>
        <v>0</v>
      </c>
    </row>
    <row r="145" spans="1:12" s="97" customFormat="1" ht="15" hidden="1" customHeight="1">
      <c r="B145" s="1">
        <v>62</v>
      </c>
      <c r="C145" s="1" t="s">
        <v>581</v>
      </c>
      <c r="D145" s="1" t="s">
        <v>1349</v>
      </c>
      <c r="E145" s="63">
        <f>SUMIFS(OFM!AM:AM,OFM!C:C,C145)</f>
        <v>0</v>
      </c>
      <c r="F145" s="63">
        <f>SUMIFS(FAM!AO:AO,FAM!E:E,C145)</f>
        <v>0</v>
      </c>
      <c r="G145" s="67">
        <f>SUMIFS(B2S!O:O,B2S!C:C,C145)</f>
        <v>0</v>
      </c>
      <c r="H145" s="67">
        <f>SUMIF(TOP!C:C,C145,TOP!L:L)</f>
        <v>0</v>
      </c>
      <c r="I145" s="67">
        <f>SUMIF(LEG!C:C,'Sum MAR'!C73,LEG!L:L)</f>
        <v>0</v>
      </c>
      <c r="J145" s="146">
        <f t="shared" si="10"/>
        <v>0</v>
      </c>
      <c r="K145" s="147">
        <f>SUMIFS(PSP!AB:AB,PSP!D:D,C145)</f>
        <v>3508.75</v>
      </c>
      <c r="L145" s="101">
        <f t="shared" si="11"/>
        <v>3508.75</v>
      </c>
    </row>
    <row r="146" spans="1:12" ht="15" hidden="1" customHeight="1">
      <c r="A146" s="97"/>
      <c r="B146" s="1">
        <v>101</v>
      </c>
      <c r="C146" s="1" t="s">
        <v>974</v>
      </c>
      <c r="D146" s="1" t="s">
        <v>1349</v>
      </c>
      <c r="E146" s="63">
        <f>SUMIFS(OFM!AM:AM,OFM!C:C,C146)</f>
        <v>0</v>
      </c>
      <c r="F146" s="63">
        <f>SUMIFS(FAM!AO:AO,FAM!E:E,C146)</f>
        <v>0</v>
      </c>
      <c r="G146" s="67">
        <f>SUMIFS(B2S!O:O,B2S!C:C,C146)</f>
        <v>0</v>
      </c>
      <c r="H146" s="67">
        <f>SUMIF(TOP!C:C,C146,TOP!L:L)</f>
        <v>0</v>
      </c>
      <c r="I146" s="67">
        <f>SUMIF(LEG!C:C,'Sum MAR'!C112,LEG!L:L)</f>
        <v>0</v>
      </c>
      <c r="J146" s="146">
        <f t="shared" si="10"/>
        <v>0</v>
      </c>
      <c r="K146" s="147">
        <f>SUMIFS(PSP!AB:AB,PSP!D:D,C146)</f>
        <v>0</v>
      </c>
      <c r="L146" s="101">
        <f t="shared" si="11"/>
        <v>0</v>
      </c>
    </row>
    <row r="147" spans="1:12" ht="15" hidden="1" customHeight="1">
      <c r="A147" s="97"/>
      <c r="B147" s="1">
        <v>71</v>
      </c>
      <c r="C147" s="1" t="s">
        <v>949</v>
      </c>
      <c r="D147" s="1" t="s">
        <v>1349</v>
      </c>
      <c r="E147" s="63">
        <f>SUMIFS(OFM!AM:AM,OFM!C:C,C147)</f>
        <v>0</v>
      </c>
      <c r="F147" s="63">
        <f>SUMIFS(FAM!AO:AO,FAM!E:E,C147)</f>
        <v>0</v>
      </c>
      <c r="G147" s="67">
        <f>SUMIFS(B2S!O:O,B2S!C:C,C147)</f>
        <v>0</v>
      </c>
      <c r="H147" s="67">
        <f>SUMIF(TOP!C:C,C147,TOP!L:L)</f>
        <v>0</v>
      </c>
      <c r="I147" s="67">
        <f>SUMIF(LEG!C:C,'Sum MAR'!C82,LEG!L:L)</f>
        <v>0</v>
      </c>
      <c r="J147" s="146">
        <f t="shared" si="10"/>
        <v>0</v>
      </c>
      <c r="K147" s="147">
        <f>SUMIFS(PSP!AB:AB,PSP!D:D,C147)</f>
        <v>0</v>
      </c>
      <c r="L147" s="101">
        <f t="shared" si="11"/>
        <v>0</v>
      </c>
    </row>
    <row r="148" spans="1:12" ht="15" hidden="1" customHeight="1">
      <c r="A148" s="97"/>
      <c r="B148" s="1">
        <v>115</v>
      </c>
      <c r="C148" s="1" t="s">
        <v>988</v>
      </c>
      <c r="D148" s="1" t="s">
        <v>1349</v>
      </c>
      <c r="E148" s="63">
        <f>SUMIFS(OFM!AM:AM,OFM!C:C,C148)</f>
        <v>0</v>
      </c>
      <c r="F148" s="63">
        <f>SUMIFS(FAM!AO:AO,FAM!E:E,C148)</f>
        <v>0</v>
      </c>
      <c r="G148" s="67">
        <f>SUMIFS(B2S!O:O,B2S!C:C,C148)</f>
        <v>0</v>
      </c>
      <c r="H148" s="67">
        <f>SUMIF(TOP!C:C,C148,TOP!L:L)</f>
        <v>0</v>
      </c>
      <c r="I148" s="67">
        <f>SUMIF(LEG!C:C,'Sum MAR'!C126,LEG!L:L)</f>
        <v>0</v>
      </c>
      <c r="J148" s="146">
        <f t="shared" si="10"/>
        <v>0</v>
      </c>
      <c r="K148" s="147">
        <f>SUMIFS(PSP!AB:AB,PSP!D:D,C148)</f>
        <v>0</v>
      </c>
      <c r="L148" s="101">
        <f t="shared" si="11"/>
        <v>0</v>
      </c>
    </row>
    <row r="149" spans="1:12" s="97" customFormat="1" ht="15" customHeight="1">
      <c r="B149" s="1">
        <v>25</v>
      </c>
      <c r="C149" s="1" t="s">
        <v>12</v>
      </c>
      <c r="D149" s="1" t="s">
        <v>1349</v>
      </c>
      <c r="E149" s="63">
        <f>SUMIFS(OFM!AM:AM,OFM!C:C,C149)</f>
        <v>7242.75</v>
      </c>
      <c r="F149" s="63">
        <f>SUMIFS(FAM!AO:AO,FAM!E:E,C149)</f>
        <v>7085</v>
      </c>
      <c r="G149" s="67">
        <f>SUMIFS(B2S!O:O,B2S!C:C,C149)</f>
        <v>0</v>
      </c>
      <c r="H149" s="67">
        <f>SUMIF(TOP!C:C,C149,TOP!L:L)</f>
        <v>0</v>
      </c>
      <c r="I149" s="67">
        <f>SUMIF(LEG!C:C,'Sum MAR'!C36,LEG!L:L)</f>
        <v>0</v>
      </c>
      <c r="J149" s="146">
        <f t="shared" si="10"/>
        <v>14327.75</v>
      </c>
      <c r="K149" s="147">
        <f>SUMIFS(PSP!AB:AB,PSP!D:D,C149)</f>
        <v>15027.5</v>
      </c>
      <c r="L149" s="101">
        <f t="shared" si="11"/>
        <v>29355.25</v>
      </c>
    </row>
    <row r="150" spans="1:12" s="97" customFormat="1" ht="15" hidden="1" customHeight="1">
      <c r="A150" s="92"/>
      <c r="B150" s="69">
        <v>91</v>
      </c>
      <c r="C150" s="69" t="s">
        <v>40</v>
      </c>
      <c r="D150" s="69" t="s">
        <v>1038</v>
      </c>
      <c r="E150" s="70">
        <f>SUMIFS(OFM!AM:AM,OFM!C:C,C150)</f>
        <v>0</v>
      </c>
      <c r="F150" s="70">
        <f>SUMIFS(FAM!AO:AO,FAM!E:E,C150)</f>
        <v>0</v>
      </c>
      <c r="G150" s="180">
        <f>SUMIFS(B2S!O:O,B2S!C:C,C150)</f>
        <v>0</v>
      </c>
      <c r="H150" s="180">
        <f>SUMIF(TOP!C:C,C150,TOP!L:L)</f>
        <v>0</v>
      </c>
      <c r="I150" s="180">
        <f>SUMIF(LEG!C:C,'Sum MAR'!C102,LEG!L:L)</f>
        <v>0</v>
      </c>
      <c r="J150" s="181">
        <f t="shared" si="10"/>
        <v>0</v>
      </c>
      <c r="K150" s="182">
        <f>SUMIFS(PSP!AB:AB,PSP!D:D,C150)</f>
        <v>0</v>
      </c>
      <c r="L150" s="181">
        <f t="shared" si="11"/>
        <v>0</v>
      </c>
    </row>
    <row r="151" spans="1:12" s="97" customFormat="1" ht="15" hidden="1" customHeight="1">
      <c r="A151" s="54"/>
      <c r="B151" s="69">
        <v>118</v>
      </c>
      <c r="C151" s="69" t="s">
        <v>991</v>
      </c>
      <c r="D151" s="69" t="s">
        <v>1038</v>
      </c>
      <c r="E151" s="70">
        <f>SUMIFS(OFM!AM:AM,OFM!C:C,C151)</f>
        <v>0</v>
      </c>
      <c r="F151" s="70">
        <f>SUMIFS(FAM!AO:AO,FAM!E:E,C151)</f>
        <v>0</v>
      </c>
      <c r="G151" s="180">
        <f>SUMIFS(B2S!O:O,B2S!C:C,C151)</f>
        <v>0</v>
      </c>
      <c r="H151" s="180">
        <f>SUMIF(TOP!C:C,C151,TOP!L:L)</f>
        <v>0</v>
      </c>
      <c r="I151" s="180">
        <f>SUMIF(LEG!C:C,'Sum MAR'!C129,LEG!L:L)</f>
        <v>0</v>
      </c>
      <c r="J151" s="181">
        <f t="shared" si="10"/>
        <v>0</v>
      </c>
      <c r="K151" s="182">
        <f>SUMIFS(PSP!AB:AB,PSP!D:D,C151)</f>
        <v>0</v>
      </c>
      <c r="L151" s="181">
        <f t="shared" si="11"/>
        <v>0</v>
      </c>
    </row>
    <row r="152" spans="1:12" s="97" customFormat="1" ht="15" hidden="1" customHeight="1">
      <c r="B152" s="1">
        <v>142</v>
      </c>
      <c r="C152" s="1" t="s">
        <v>1015</v>
      </c>
      <c r="D152" s="1" t="s">
        <v>1349</v>
      </c>
      <c r="E152" s="63">
        <f>SUMIFS(OFM!AM:AM,OFM!C:C,C152)</f>
        <v>0</v>
      </c>
      <c r="F152" s="63">
        <f>SUMIFS(FAM!AO:AO,FAM!E:E,C152)</f>
        <v>0</v>
      </c>
      <c r="G152" s="67">
        <f>SUMIFS(B2S!O:O,B2S!C:C,C152)</f>
        <v>0</v>
      </c>
      <c r="H152" s="67">
        <f>SUMIF(TOP!C:C,C152,TOP!L:L)</f>
        <v>0</v>
      </c>
      <c r="I152" s="67">
        <f>SUMIF(LEG!C:C,'Sum MAR'!C153,LEG!L:L)</f>
        <v>0</v>
      </c>
      <c r="J152" s="146">
        <f t="shared" si="10"/>
        <v>0</v>
      </c>
      <c r="K152" s="147">
        <f>SUMIFS(PSP!AB:AB,PSP!D:D,C152)</f>
        <v>0</v>
      </c>
      <c r="L152" s="101">
        <f t="shared" si="11"/>
        <v>0</v>
      </c>
    </row>
    <row r="153" spans="1:12" s="97" customFormat="1" ht="15" hidden="1" customHeight="1">
      <c r="B153" s="1">
        <v>59</v>
      </c>
      <c r="C153" s="1" t="s">
        <v>938</v>
      </c>
      <c r="D153" s="1" t="s">
        <v>1349</v>
      </c>
      <c r="E153" s="63">
        <f>SUMIFS(OFM!AM:AM,OFM!C:C,C153)</f>
        <v>0</v>
      </c>
      <c r="F153" s="63">
        <f>SUMIFS(FAM!AO:AO,FAM!E:E,C153)</f>
        <v>0</v>
      </c>
      <c r="G153" s="67">
        <f>SUMIFS(B2S!O:O,B2S!C:C,C153)</f>
        <v>0</v>
      </c>
      <c r="H153" s="67">
        <f>SUMIF(TOP!C:C,C153,TOP!L:L)</f>
        <v>0</v>
      </c>
      <c r="I153" s="67">
        <f>SUMIF(LEG!C:C,'Sum MAR'!C70,LEG!L:L)</f>
        <v>0</v>
      </c>
      <c r="J153" s="146">
        <f t="shared" si="10"/>
        <v>0</v>
      </c>
      <c r="K153" s="147">
        <f>SUMIFS(PSP!AB:AB,PSP!D:D,C153)</f>
        <v>0</v>
      </c>
      <c r="L153" s="101">
        <f t="shared" si="11"/>
        <v>0</v>
      </c>
    </row>
    <row r="154" spans="1:12" s="97" customFormat="1" ht="15" customHeight="1">
      <c r="B154" s="1">
        <v>43</v>
      </c>
      <c r="C154" s="1" t="s">
        <v>515</v>
      </c>
      <c r="D154" s="1" t="s">
        <v>1349</v>
      </c>
      <c r="E154" s="63">
        <f>SUMIFS(OFM!AM:AM,OFM!C:C,C154)</f>
        <v>0</v>
      </c>
      <c r="F154" s="63">
        <f>SUMIFS(FAM!AO:AO,FAM!E:E,C154)</f>
        <v>0</v>
      </c>
      <c r="G154" s="67">
        <f>SUMIFS(B2S!O:O,B2S!C:C,C154)</f>
        <v>0</v>
      </c>
      <c r="H154" s="67">
        <f>SUMIF(TOP!C:C,C154,TOP!L:L)</f>
        <v>961</v>
      </c>
      <c r="I154" s="67">
        <f>SUMIF(LEG!C:C,'Sum MAR'!C54,LEG!L:L)</f>
        <v>0</v>
      </c>
      <c r="J154" s="146">
        <f t="shared" si="10"/>
        <v>961</v>
      </c>
      <c r="K154" s="147">
        <f>SUMIFS(PSP!AB:AB,PSP!D:D,C154)</f>
        <v>187.5</v>
      </c>
      <c r="L154" s="101">
        <f t="shared" si="11"/>
        <v>1148.5</v>
      </c>
    </row>
    <row r="155" spans="1:12" s="97" customFormat="1" ht="15" hidden="1" customHeight="1">
      <c r="B155" s="1">
        <v>127</v>
      </c>
      <c r="C155" s="1" t="s">
        <v>1000</v>
      </c>
      <c r="D155" s="1" t="s">
        <v>1349</v>
      </c>
      <c r="E155" s="63">
        <f>SUMIFS(OFM!AM:AM,OFM!C:C,C155)</f>
        <v>0</v>
      </c>
      <c r="F155" s="63">
        <f>SUMIFS(FAM!AO:AO,FAM!E:E,C155)</f>
        <v>0</v>
      </c>
      <c r="G155" s="67">
        <f>SUMIFS(B2S!O:O,B2S!C:C,C155)</f>
        <v>0</v>
      </c>
      <c r="H155" s="67">
        <f>SUMIF(TOP!C:C,C155,TOP!L:L)</f>
        <v>0</v>
      </c>
      <c r="I155" s="67">
        <f>SUMIF(LEG!C:C,'Sum MAR'!C138,LEG!L:L)</f>
        <v>0</v>
      </c>
      <c r="J155" s="146">
        <f t="shared" si="10"/>
        <v>0</v>
      </c>
      <c r="K155" s="147">
        <f>SUMIFS(PSP!AB:AB,PSP!D:D,C155)</f>
        <v>0</v>
      </c>
      <c r="L155" s="101">
        <f t="shared" si="11"/>
        <v>0</v>
      </c>
    </row>
    <row r="156" spans="1:12" s="97" customFormat="1" ht="15" customHeight="1">
      <c r="B156" s="1">
        <v>31</v>
      </c>
      <c r="C156" s="1" t="s">
        <v>284</v>
      </c>
      <c r="D156" s="1" t="s">
        <v>1349</v>
      </c>
      <c r="E156" s="63">
        <f>SUMIFS(OFM!AM:AM,OFM!C:C,C156)</f>
        <v>6772.75</v>
      </c>
      <c r="F156" s="63">
        <f>SUMIFS(FAM!AO:AO,FAM!E:E,C156)</f>
        <v>0</v>
      </c>
      <c r="G156" s="67">
        <f>SUMIFS(B2S!O:O,B2S!C:C,C156)</f>
        <v>0</v>
      </c>
      <c r="H156" s="67">
        <f>SUMIF(TOP!C:C,C156,TOP!L:L)</f>
        <v>0</v>
      </c>
      <c r="I156" s="67">
        <f>SUMIF(LEG!C:C,'Sum MAR'!C42,LEG!L:L)</f>
        <v>0</v>
      </c>
      <c r="J156" s="146">
        <f t="shared" si="10"/>
        <v>6772.75</v>
      </c>
      <c r="K156" s="147">
        <f>SUMIFS(PSP!AB:AB,PSP!D:D,C156)</f>
        <v>11942.5</v>
      </c>
      <c r="L156" s="101">
        <f t="shared" si="11"/>
        <v>18715.25</v>
      </c>
    </row>
    <row r="157" spans="1:12" s="97" customFormat="1" ht="15" customHeight="1">
      <c r="B157" s="1">
        <v>50</v>
      </c>
      <c r="C157" s="1" t="s">
        <v>66</v>
      </c>
      <c r="D157" s="1" t="s">
        <v>1349</v>
      </c>
      <c r="E157" s="63">
        <f>SUMIFS(OFM!AM:AM,OFM!C:C,C157)</f>
        <v>0</v>
      </c>
      <c r="F157" s="63">
        <f>SUMIFS(FAM!AO:AO,FAM!E:E,C157)</f>
        <v>1637.75</v>
      </c>
      <c r="G157" s="67">
        <f>SUMIFS(B2S!O:O,B2S!C:C,C157)</f>
        <v>0</v>
      </c>
      <c r="H157" s="67">
        <f>SUMIF(TOP!C:C,C157,TOP!L:L)</f>
        <v>0</v>
      </c>
      <c r="I157" s="67">
        <f>SUMIF(LEG!C:C,'Sum MAR'!C61,LEG!L:L)</f>
        <v>0</v>
      </c>
      <c r="J157" s="146">
        <f t="shared" si="10"/>
        <v>1637.75</v>
      </c>
      <c r="K157" s="147">
        <f>SUMIFS(PSP!AB:AB,PSP!D:D,C157)</f>
        <v>4565</v>
      </c>
      <c r="L157" s="101">
        <f t="shared" si="11"/>
        <v>6202.75</v>
      </c>
    </row>
    <row r="158" spans="1:12" s="97" customFormat="1" ht="15" hidden="1" customHeight="1">
      <c r="B158" s="1">
        <v>134</v>
      </c>
      <c r="C158" s="1" t="s">
        <v>1007</v>
      </c>
      <c r="D158" s="1" t="s">
        <v>1349</v>
      </c>
      <c r="E158" s="63">
        <f>SUMIFS(OFM!AM:AM,OFM!C:C,C158)</f>
        <v>0</v>
      </c>
      <c r="F158" s="63">
        <f>SUMIFS(FAM!AO:AO,FAM!E:E,C158)</f>
        <v>0</v>
      </c>
      <c r="G158" s="67">
        <f>SUMIFS(B2S!O:O,B2S!C:C,C158)</f>
        <v>0</v>
      </c>
      <c r="H158" s="67">
        <f>SUMIF(TOP!C:C,C158,TOP!L:L)</f>
        <v>0</v>
      </c>
      <c r="I158" s="67">
        <f>SUMIF(LEG!C:C,'Sum MAR'!C145,LEG!L:L)</f>
        <v>0</v>
      </c>
      <c r="J158" s="146">
        <f t="shared" si="10"/>
        <v>0</v>
      </c>
      <c r="K158" s="147">
        <f>SUMIFS(PSP!AB:AB,PSP!D:D,C158)</f>
        <v>0</v>
      </c>
      <c r="L158" s="101">
        <f t="shared" si="11"/>
        <v>0</v>
      </c>
    </row>
    <row r="159" spans="1:12" s="97" customFormat="1" ht="15" hidden="1" customHeight="1">
      <c r="B159" s="1">
        <v>128</v>
      </c>
      <c r="C159" s="1" t="s">
        <v>1001</v>
      </c>
      <c r="D159" s="1" t="s">
        <v>1349</v>
      </c>
      <c r="E159" s="63">
        <f>SUMIFS(OFM!AM:AM,OFM!C:C,C159)</f>
        <v>0</v>
      </c>
      <c r="F159" s="63">
        <f>SUMIFS(FAM!AO:AO,FAM!E:E,C159)</f>
        <v>0</v>
      </c>
      <c r="G159" s="67">
        <f>SUMIFS(B2S!O:O,B2S!C:C,C159)</f>
        <v>0</v>
      </c>
      <c r="H159" s="67">
        <f>SUMIF(TOP!C:C,C159,TOP!L:L)</f>
        <v>0</v>
      </c>
      <c r="I159" s="67">
        <f>SUMIF(LEG!C:C,'Sum MAR'!C139,LEG!L:L)</f>
        <v>0</v>
      </c>
      <c r="J159" s="146">
        <f t="shared" si="10"/>
        <v>0</v>
      </c>
      <c r="K159" s="147">
        <f>SUMIFS(PSP!AB:AB,PSP!D:D,C159)</f>
        <v>0</v>
      </c>
      <c r="L159" s="101">
        <f t="shared" si="11"/>
        <v>0</v>
      </c>
    </row>
    <row r="160" spans="1:12" s="97" customFormat="1" ht="15" hidden="1" customHeight="1">
      <c r="B160" s="1">
        <v>152</v>
      </c>
      <c r="C160" s="1" t="s">
        <v>1025</v>
      </c>
      <c r="D160" s="1" t="s">
        <v>1349</v>
      </c>
      <c r="E160" s="63">
        <f>SUMIFS(OFM!AM:AM,OFM!C:C,C160)</f>
        <v>0</v>
      </c>
      <c r="F160" s="63">
        <f>SUMIFS(FAM!AO:AO,FAM!E:E,C160)</f>
        <v>0</v>
      </c>
      <c r="G160" s="67">
        <f>SUMIFS(B2S!O:O,B2S!C:C,C160)</f>
        <v>0</v>
      </c>
      <c r="H160" s="67">
        <f>SUMIF(TOP!C:C,C160,TOP!L:L)</f>
        <v>0</v>
      </c>
      <c r="I160" s="67">
        <f>SUMIF(LEG!C:C,'Sum MAR'!C163,LEG!L:L)</f>
        <v>0</v>
      </c>
      <c r="J160" s="146">
        <f t="shared" si="10"/>
        <v>0</v>
      </c>
      <c r="K160" s="147">
        <f>SUMIFS(PSP!AB:AB,PSP!D:D,C160)</f>
        <v>0</v>
      </c>
      <c r="L160" s="101">
        <f t="shared" si="11"/>
        <v>0</v>
      </c>
    </row>
    <row r="161" spans="1:12" s="97" customFormat="1" ht="15" hidden="1" customHeight="1">
      <c r="A161" s="54"/>
      <c r="B161" s="69">
        <v>137</v>
      </c>
      <c r="C161" s="69" t="s">
        <v>1010</v>
      </c>
      <c r="D161" s="69" t="s">
        <v>1038</v>
      </c>
      <c r="E161" s="70">
        <f>SUMIFS(OFM!AM:AM,OFM!C:C,C161)</f>
        <v>0</v>
      </c>
      <c r="F161" s="70">
        <f>SUMIFS(FAM!AO:AO,FAM!E:E,C161)</f>
        <v>0</v>
      </c>
      <c r="G161" s="180">
        <f>SUMIFS(B2S!O:O,B2S!C:C,C161)</f>
        <v>0</v>
      </c>
      <c r="H161" s="180">
        <f>SUMIF(TOP!C:C,C161,TOP!L:L)</f>
        <v>0</v>
      </c>
      <c r="I161" s="180">
        <f>SUMIF(LEG!C:C,'Sum MAR'!C148,LEG!L:L)</f>
        <v>0</v>
      </c>
      <c r="J161" s="181">
        <f t="shared" si="10"/>
        <v>0</v>
      </c>
      <c r="K161" s="182">
        <f>SUMIFS(PSP!AB:AB,PSP!D:D,C161)</f>
        <v>0</v>
      </c>
      <c r="L161" s="181">
        <f t="shared" si="11"/>
        <v>0</v>
      </c>
    </row>
    <row r="162" spans="1:12" s="97" customFormat="1" ht="15" hidden="1" customHeight="1">
      <c r="B162" s="1">
        <v>148</v>
      </c>
      <c r="C162" s="1" t="s">
        <v>1021</v>
      </c>
      <c r="D162" s="1" t="s">
        <v>1349</v>
      </c>
      <c r="E162" s="63">
        <f>SUMIFS(OFM!AM:AM,OFM!C:C,C162)</f>
        <v>0</v>
      </c>
      <c r="F162" s="63">
        <f>SUMIFS(FAM!AO:AO,FAM!E:E,C162)</f>
        <v>0</v>
      </c>
      <c r="G162" s="67">
        <f>SUMIFS(B2S!O:O,B2S!C:C,C162)</f>
        <v>0</v>
      </c>
      <c r="H162" s="67">
        <f>SUMIF(TOP!C:C,C162,TOP!L:L)</f>
        <v>0</v>
      </c>
      <c r="I162" s="67">
        <f>SUMIF(LEG!C:C,'Sum MAR'!C159,LEG!L:L)</f>
        <v>0</v>
      </c>
      <c r="J162" s="146">
        <f t="shared" si="10"/>
        <v>0</v>
      </c>
      <c r="K162" s="147">
        <f>SUMIFS(PSP!AB:AB,PSP!D:D,C162)</f>
        <v>0</v>
      </c>
      <c r="L162" s="101">
        <f t="shared" si="11"/>
        <v>0</v>
      </c>
    </row>
    <row r="163" spans="1:12" s="97" customFormat="1" ht="15" hidden="1" customHeight="1">
      <c r="B163" s="94">
        <v>162</v>
      </c>
      <c r="C163" s="95" t="s">
        <v>1320</v>
      </c>
      <c r="D163" s="1" t="s">
        <v>1349</v>
      </c>
      <c r="E163" s="63">
        <f>SUMIFS(OFM!AM:AM,OFM!C:C,C163)</f>
        <v>0</v>
      </c>
      <c r="F163" s="63">
        <f>SUMIFS(FAM!AO:AO,FAM!E:E,C163)</f>
        <v>0</v>
      </c>
      <c r="G163" s="67">
        <f>SUMIFS(B2S!O:O,B2S!C:C,C163)</f>
        <v>0</v>
      </c>
      <c r="H163" s="67">
        <f>SUMIF(TOP!C:C,C163,TOP!L:L)</f>
        <v>0</v>
      </c>
      <c r="I163" s="67">
        <f>SUMIF(LEG!C:C,'Sum MAR'!C173,LEG!L:L)</f>
        <v>0</v>
      </c>
      <c r="J163" s="146">
        <f t="shared" si="10"/>
        <v>0</v>
      </c>
      <c r="K163" s="147">
        <f>SUMIFS(PSP!AB:AB,PSP!D:D,C163)</f>
        <v>0</v>
      </c>
      <c r="L163" s="101">
        <f t="shared" si="11"/>
        <v>0</v>
      </c>
    </row>
    <row r="164" spans="1:12" s="97" customFormat="1" ht="15" hidden="1" customHeight="1">
      <c r="B164" s="1">
        <v>117</v>
      </c>
      <c r="C164" s="1" t="s">
        <v>990</v>
      </c>
      <c r="D164" s="1" t="s">
        <v>1349</v>
      </c>
      <c r="E164" s="63">
        <f>SUMIFS(OFM!AM:AM,OFM!C:C,C164)</f>
        <v>0</v>
      </c>
      <c r="F164" s="63">
        <f>SUMIFS(FAM!AO:AO,FAM!E:E,C164)</f>
        <v>0</v>
      </c>
      <c r="G164" s="67">
        <f>SUMIFS(B2S!O:O,B2S!C:C,C164)</f>
        <v>0</v>
      </c>
      <c r="H164" s="67">
        <f>SUMIF(TOP!C:C,C164,TOP!L:L)</f>
        <v>0</v>
      </c>
      <c r="I164" s="67">
        <f>SUMIF(LEG!C:C,'Sum MAR'!C128,LEG!L:L)</f>
        <v>0</v>
      </c>
      <c r="J164" s="146">
        <f t="shared" si="10"/>
        <v>0</v>
      </c>
      <c r="K164" s="147">
        <f>SUMIFS(PSP!AB:AB,PSP!D:D,C164)</f>
        <v>0</v>
      </c>
      <c r="L164" s="101">
        <f t="shared" si="11"/>
        <v>0</v>
      </c>
    </row>
    <row r="165" spans="1:12" ht="15" hidden="1" customHeight="1">
      <c r="A165" s="97"/>
      <c r="B165" s="1">
        <v>122</v>
      </c>
      <c r="C165" s="1" t="s">
        <v>995</v>
      </c>
      <c r="D165" s="1" t="s">
        <v>1349</v>
      </c>
      <c r="E165" s="63">
        <f>SUMIFS(OFM!AM:AM,OFM!C:C,C165)</f>
        <v>0</v>
      </c>
      <c r="F165" s="63">
        <f>SUMIFS(FAM!AO:AO,FAM!E:E,C165)</f>
        <v>0</v>
      </c>
      <c r="G165" s="67">
        <f>SUMIFS(B2S!O:O,B2S!C:C,C165)</f>
        <v>0</v>
      </c>
      <c r="H165" s="67">
        <f>SUMIF(TOP!C:C,C165,TOP!L:L)</f>
        <v>0</v>
      </c>
      <c r="I165" s="67">
        <f>SUMIF(LEG!C:C,'Sum MAR'!C133,LEG!L:L)</f>
        <v>0</v>
      </c>
      <c r="J165" s="146">
        <f t="shared" si="10"/>
        <v>0</v>
      </c>
      <c r="K165" s="147">
        <f>SUMIFS(PSP!AB:AB,PSP!D:D,C165)</f>
        <v>0</v>
      </c>
      <c r="L165" s="101">
        <f t="shared" si="11"/>
        <v>0</v>
      </c>
    </row>
    <row r="166" spans="1:12" s="97" customFormat="1" ht="15" customHeight="1">
      <c r="B166" s="1">
        <v>15</v>
      </c>
      <c r="C166" s="1" t="s">
        <v>38</v>
      </c>
      <c r="D166" s="1" t="s">
        <v>1349</v>
      </c>
      <c r="E166" s="63">
        <f>SUMIFS(OFM!AM:AM,OFM!C:C,C166)</f>
        <v>0</v>
      </c>
      <c r="F166" s="63">
        <f>SUMIFS(FAM!AO:AO,FAM!E:E,C166)</f>
        <v>0</v>
      </c>
      <c r="G166" s="67">
        <f>SUMIFS(B2S!O:O,B2S!C:C,C166)</f>
        <v>0</v>
      </c>
      <c r="H166" s="67">
        <f>SUMIF(TOP!C:C,C166,TOP!L:L)</f>
        <v>0</v>
      </c>
      <c r="I166" s="67">
        <f>SUMIF(LEG!C:C,'Sum MAR'!C26,LEG!L:L)</f>
        <v>0</v>
      </c>
      <c r="J166" s="146">
        <f t="shared" si="10"/>
        <v>0</v>
      </c>
      <c r="K166" s="147">
        <f>SUMIFS(PSP!AB:AB,PSP!D:D,C166)</f>
        <v>12081.25</v>
      </c>
      <c r="L166" s="101">
        <f t="shared" si="11"/>
        <v>12081.25</v>
      </c>
    </row>
    <row r="167" spans="1:12" s="97" customFormat="1" ht="15" customHeight="1">
      <c r="B167" s="1">
        <v>33</v>
      </c>
      <c r="C167" s="1" t="s">
        <v>602</v>
      </c>
      <c r="D167" s="1" t="s">
        <v>1349</v>
      </c>
      <c r="E167" s="63">
        <f>SUMIFS(OFM!AM:AM,OFM!C:C,C167)</f>
        <v>0</v>
      </c>
      <c r="F167" s="63">
        <f>SUMIFS(FAM!AO:AO,FAM!E:E,C167)</f>
        <v>0</v>
      </c>
      <c r="G167" s="67">
        <f>SUMIFS(B2S!O:O,B2S!C:C,C167)</f>
        <v>0</v>
      </c>
      <c r="H167" s="67">
        <f>SUMIF(TOP!C:C,C167,TOP!L:L)</f>
        <v>0</v>
      </c>
      <c r="I167" s="67">
        <f>SUMIF(LEG!C:C,'Sum MAR'!C44,LEG!L:L)</f>
        <v>0</v>
      </c>
      <c r="J167" s="146">
        <f t="shared" si="10"/>
        <v>0</v>
      </c>
      <c r="K167" s="147">
        <f>SUMIFS(PSP!AB:AB,PSP!D:D,C167)</f>
        <v>1118.75</v>
      </c>
      <c r="L167" s="101">
        <f t="shared" si="11"/>
        <v>1118.75</v>
      </c>
    </row>
    <row r="168" spans="1:12" s="97" customFormat="1" ht="15" hidden="1" customHeight="1">
      <c r="B168" s="94">
        <v>166</v>
      </c>
      <c r="C168" s="95" t="s">
        <v>1332</v>
      </c>
      <c r="D168" s="1" t="s">
        <v>1349</v>
      </c>
      <c r="E168" s="63">
        <f>SUMIFS(OFM!AM:AM,OFM!C:C,C168)</f>
        <v>0</v>
      </c>
      <c r="F168" s="63">
        <f>SUMIFS(FAM!AO:AO,FAM!E:E,C168)</f>
        <v>0</v>
      </c>
      <c r="G168" s="67">
        <f>SUMIFS(B2S!O:O,B2S!C:C,C168)</f>
        <v>0</v>
      </c>
      <c r="H168" s="67">
        <f>SUMIF(TOP!C:C,C168,TOP!L:L)</f>
        <v>0</v>
      </c>
      <c r="I168" s="67">
        <f>SUMIF(LEG!C:C,'Sum MAR'!C177,LEG!L:L)</f>
        <v>0</v>
      </c>
      <c r="J168" s="146">
        <f t="shared" si="10"/>
        <v>0</v>
      </c>
      <c r="K168" s="147">
        <f>SUMIFS(PSP!AB:AB,PSP!D:D,C168)</f>
        <v>0</v>
      </c>
      <c r="L168" s="101">
        <f t="shared" si="11"/>
        <v>0</v>
      </c>
    </row>
    <row r="169" spans="1:12" s="97" customFormat="1" ht="15" customHeight="1">
      <c r="B169" s="1">
        <v>19</v>
      </c>
      <c r="C169" s="1" t="s">
        <v>19</v>
      </c>
      <c r="D169" s="1" t="s">
        <v>1349</v>
      </c>
      <c r="E169" s="63">
        <f>SUMIFS(OFM!AM:AM,OFM!C:C,C169)</f>
        <v>0</v>
      </c>
      <c r="F169" s="63">
        <f>SUMIFS(FAM!AO:AO,FAM!E:E,C169)</f>
        <v>25000.75</v>
      </c>
      <c r="G169" s="67">
        <f>SUMIFS(B2S!O:O,B2S!C:C,C169)</f>
        <v>0</v>
      </c>
      <c r="H169" s="67">
        <f>SUMIF(TOP!C:C,C169,TOP!L:L)</f>
        <v>6661.25</v>
      </c>
      <c r="I169" s="67">
        <f>SUMIF(LEG!C:C,'Sum MAR'!C30,LEG!L:L)</f>
        <v>0</v>
      </c>
      <c r="J169" s="146">
        <f t="shared" si="10"/>
        <v>31662</v>
      </c>
      <c r="K169" s="147">
        <f>SUMIFS(PSP!AB:AB,PSP!D:D,C169)</f>
        <v>26799.75</v>
      </c>
      <c r="L169" s="101">
        <f t="shared" si="11"/>
        <v>58461.75</v>
      </c>
    </row>
    <row r="170" spans="1:12" s="97" customFormat="1" ht="15" hidden="1" customHeight="1">
      <c r="B170" s="1">
        <v>104</v>
      </c>
      <c r="C170" s="1" t="s">
        <v>977</v>
      </c>
      <c r="D170" s="1" t="s">
        <v>1349</v>
      </c>
      <c r="E170" s="63">
        <f>SUMIFS(OFM!AM:AM,OFM!C:C,C170)</f>
        <v>0</v>
      </c>
      <c r="F170" s="63">
        <f>SUMIFS(FAM!AO:AO,FAM!E:E,C170)</f>
        <v>0</v>
      </c>
      <c r="G170" s="67">
        <f>SUMIFS(B2S!O:O,B2S!C:C,C170)</f>
        <v>0</v>
      </c>
      <c r="H170" s="67">
        <f>SUMIF(TOP!C:C,C170,TOP!L:L)</f>
        <v>0</v>
      </c>
      <c r="I170" s="67">
        <f>SUMIF(LEG!C:C,'Sum MAR'!C115,LEG!L:L)</f>
        <v>0</v>
      </c>
      <c r="J170" s="146">
        <f t="shared" ref="J170:J180" si="12">SUM(E170:I170)</f>
        <v>0</v>
      </c>
      <c r="K170" s="147">
        <f>SUMIFS(PSP!AB:AB,PSP!D:D,C170)</f>
        <v>0</v>
      </c>
      <c r="L170" s="101">
        <f t="shared" ref="L170:L180" si="13">SUM(J170:K170)</f>
        <v>0</v>
      </c>
    </row>
    <row r="171" spans="1:12" s="97" customFormat="1" ht="15" customHeight="1">
      <c r="B171" s="1">
        <v>24</v>
      </c>
      <c r="C171" s="1" t="s">
        <v>34</v>
      </c>
      <c r="D171" s="1" t="s">
        <v>1349</v>
      </c>
      <c r="E171" s="63">
        <f>SUMIFS(OFM!AM:AM,OFM!C:C,C171)</f>
        <v>4272.25</v>
      </c>
      <c r="F171" s="63">
        <f>SUMIFS(FAM!AO:AO,FAM!E:E,C171)</f>
        <v>0</v>
      </c>
      <c r="G171" s="67">
        <f>SUMIFS(B2S!O:O,B2S!C:C,C171)</f>
        <v>0</v>
      </c>
      <c r="H171" s="67">
        <f>SUMIF(TOP!C:C,C171,TOP!L:L)</f>
        <v>0</v>
      </c>
      <c r="I171" s="67">
        <f>SUMIF(LEG!C:C,'Sum MAR'!C35,LEG!L:L)</f>
        <v>0</v>
      </c>
      <c r="J171" s="146">
        <f t="shared" si="12"/>
        <v>4272.25</v>
      </c>
      <c r="K171" s="147">
        <f>SUMIFS(PSP!AB:AB,PSP!D:D,C171)</f>
        <v>21916.25</v>
      </c>
      <c r="L171" s="101">
        <f t="shared" si="13"/>
        <v>26188.5</v>
      </c>
    </row>
    <row r="172" spans="1:12" s="97" customFormat="1" ht="15" customHeight="1">
      <c r="B172" s="1">
        <v>37</v>
      </c>
      <c r="C172" s="112" t="s">
        <v>512</v>
      </c>
      <c r="D172" s="1" t="s">
        <v>1349</v>
      </c>
      <c r="E172" s="63">
        <f>SUMIFS(OFM!AM:AM,OFM!C:C,C172)</f>
        <v>0</v>
      </c>
      <c r="F172" s="63">
        <f>SUMIFS(FAM!AO:AO,FAM!E:E,C172)</f>
        <v>0</v>
      </c>
      <c r="G172" s="67">
        <f>SUMIFS(B2S!O:O,B2S!C:C,C172)</f>
        <v>0</v>
      </c>
      <c r="H172" s="67">
        <f>SUMIF(TOP!C:C,C172,TOP!L:L)</f>
        <v>312.5</v>
      </c>
      <c r="I172" s="67">
        <f>SUMIF(LEG!C:C,'Sum MAR'!C48,LEG!L:L)</f>
        <v>0</v>
      </c>
      <c r="J172" s="146">
        <f t="shared" si="12"/>
        <v>312.5</v>
      </c>
      <c r="K172" s="147">
        <f>SUMIFS(PSP!AB:AB,PSP!D:D,C172)</f>
        <v>192.5</v>
      </c>
      <c r="L172" s="101">
        <f t="shared" si="13"/>
        <v>505</v>
      </c>
    </row>
    <row r="173" spans="1:12" s="97" customFormat="1" ht="15" hidden="1" customHeight="1">
      <c r="B173" s="1">
        <v>94</v>
      </c>
      <c r="C173" s="112" t="s">
        <v>967</v>
      </c>
      <c r="D173" s="1" t="s">
        <v>1349</v>
      </c>
      <c r="E173" s="63">
        <f>SUMIFS(OFM!AM:AM,OFM!C:C,C173)</f>
        <v>0</v>
      </c>
      <c r="F173" s="63">
        <f>SUMIFS(FAM!AO:AO,FAM!E:E,C173)</f>
        <v>0</v>
      </c>
      <c r="G173" s="67">
        <f>SUMIFS(B2S!O:O,B2S!C:C,C173)</f>
        <v>0</v>
      </c>
      <c r="H173" s="67">
        <f>SUMIF(TOP!C:C,C173,TOP!L:L)</f>
        <v>0</v>
      </c>
      <c r="I173" s="67">
        <f>SUMIF(LEG!C:C,'Sum MAR'!C105,LEG!L:L)</f>
        <v>0</v>
      </c>
      <c r="J173" s="146">
        <f t="shared" si="12"/>
        <v>0</v>
      </c>
      <c r="K173" s="147">
        <f>SUMIFS(PSP!AB:AB,PSP!D:D,C173)</f>
        <v>0</v>
      </c>
      <c r="L173" s="101">
        <f t="shared" si="13"/>
        <v>0</v>
      </c>
    </row>
    <row r="174" spans="1:12" s="97" customFormat="1" ht="15" customHeight="1">
      <c r="B174" s="1">
        <v>35</v>
      </c>
      <c r="C174" s="112" t="s">
        <v>313</v>
      </c>
      <c r="D174" s="1" t="s">
        <v>1349</v>
      </c>
      <c r="E174" s="63">
        <f>SUMIFS(OFM!AM:AM,OFM!C:C,C174)</f>
        <v>42483.5</v>
      </c>
      <c r="F174" s="63">
        <f>SUMIFS(FAM!AO:AO,FAM!E:E,C174)</f>
        <v>7903</v>
      </c>
      <c r="G174" s="67">
        <f>SUMIFS(B2S!O:O,B2S!C:C,C174)</f>
        <v>0</v>
      </c>
      <c r="H174" s="67">
        <f>SUMIF(TOP!C:C,C174,TOP!L:L)</f>
        <v>0</v>
      </c>
      <c r="I174" s="67">
        <f>SUMIF(LEG!C:C,'Sum MAR'!C46,LEG!L:L)</f>
        <v>0</v>
      </c>
      <c r="J174" s="146">
        <f t="shared" si="12"/>
        <v>50386.5</v>
      </c>
      <c r="K174" s="147">
        <f>SUMIFS(PSP!AB:AB,PSP!D:D,C174)</f>
        <v>3527.5</v>
      </c>
      <c r="L174" s="101">
        <f t="shared" si="13"/>
        <v>53914</v>
      </c>
    </row>
    <row r="175" spans="1:12" s="97" customFormat="1" ht="15" customHeight="1">
      <c r="B175" s="1">
        <v>53</v>
      </c>
      <c r="C175" s="112" t="s">
        <v>637</v>
      </c>
      <c r="D175" s="1" t="s">
        <v>1349</v>
      </c>
      <c r="E175" s="63">
        <f>SUMIFS(OFM!AM:AM,OFM!C:C,C175)</f>
        <v>0</v>
      </c>
      <c r="F175" s="63">
        <f>SUMIFS(FAM!AO:AO,FAM!E:E,C175)</f>
        <v>0</v>
      </c>
      <c r="G175" s="67">
        <f>SUMIFS(B2S!O:O,B2S!C:C,C175)</f>
        <v>0</v>
      </c>
      <c r="H175" s="67">
        <f>SUMIF(TOP!C:C,C175,TOP!L:L)</f>
        <v>0</v>
      </c>
      <c r="I175" s="67">
        <f>SUMIF(LEG!C:C,'Sum MAR'!C64,LEG!L:L)</f>
        <v>0</v>
      </c>
      <c r="J175" s="146">
        <f t="shared" si="12"/>
        <v>0</v>
      </c>
      <c r="K175" s="147">
        <f>SUMIFS(PSP!AB:AB,PSP!D:D,C175)</f>
        <v>11765</v>
      </c>
      <c r="L175" s="101">
        <f t="shared" si="13"/>
        <v>11765</v>
      </c>
    </row>
    <row r="176" spans="1:12" s="97" customFormat="1" ht="15" customHeight="1">
      <c r="B176" s="1">
        <v>78</v>
      </c>
      <c r="C176" s="112" t="s">
        <v>372</v>
      </c>
      <c r="D176" s="1" t="s">
        <v>1349</v>
      </c>
      <c r="E176" s="63">
        <f>SUMIFS(OFM!AM:AM,OFM!C:C,C176)</f>
        <v>0</v>
      </c>
      <c r="F176" s="63">
        <f>SUMIFS(FAM!AO:AO,FAM!E:E,C176)</f>
        <v>0</v>
      </c>
      <c r="G176" s="67">
        <f>SUMIFS(B2S!O:O,B2S!C:C,C176)</f>
        <v>0</v>
      </c>
      <c r="H176" s="67">
        <f>SUMIF(TOP!C:C,C176,TOP!L:L)</f>
        <v>0</v>
      </c>
      <c r="I176" s="67">
        <f>SUMIF(LEG!C:C,'Sum MAR'!C89,LEG!L:L)</f>
        <v>0</v>
      </c>
      <c r="J176" s="146">
        <f t="shared" si="12"/>
        <v>0</v>
      </c>
      <c r="K176" s="147">
        <f>SUMIFS(PSP!AB:AB,PSP!D:D,C176)</f>
        <v>4673.75</v>
      </c>
      <c r="L176" s="101">
        <f t="shared" si="13"/>
        <v>4673.75</v>
      </c>
    </row>
    <row r="177" spans="2:12" s="97" customFormat="1" ht="15" hidden="1" customHeight="1">
      <c r="B177" s="94">
        <v>164</v>
      </c>
      <c r="C177" s="96" t="s">
        <v>1322</v>
      </c>
      <c r="D177" s="1" t="s">
        <v>1349</v>
      </c>
      <c r="E177" s="63">
        <f>SUMIFS(OFM!AM:AM,OFM!C:C,C177)</f>
        <v>0</v>
      </c>
      <c r="F177" s="63">
        <f>SUMIFS(FAM!AO:AO,FAM!E:E,C177)</f>
        <v>0</v>
      </c>
      <c r="G177" s="67">
        <f>SUMIFS(B2S!O:O,B2S!C:C,C177)</f>
        <v>0</v>
      </c>
      <c r="H177" s="67">
        <f>SUMIF(TOP!C:C,C177,TOP!L:L)</f>
        <v>0</v>
      </c>
      <c r="I177" s="67">
        <f>SUMIF(LEG!C:C,'Sum MAR'!C175,LEG!L:L)</f>
        <v>0</v>
      </c>
      <c r="J177" s="146">
        <f t="shared" si="12"/>
        <v>0</v>
      </c>
      <c r="K177" s="147">
        <f>SUMIFS(PSP!AB:AB,PSP!D:D,C177)</f>
        <v>0</v>
      </c>
      <c r="L177" s="101">
        <f t="shared" si="13"/>
        <v>0</v>
      </c>
    </row>
    <row r="178" spans="2:12" s="97" customFormat="1" ht="15" hidden="1" customHeight="1">
      <c r="B178" s="1">
        <v>131</v>
      </c>
      <c r="C178" s="112" t="s">
        <v>1004</v>
      </c>
      <c r="D178" s="1" t="s">
        <v>1349</v>
      </c>
      <c r="E178" s="63">
        <f>SUMIFS(OFM!AM:AM,OFM!C:C,C178)</f>
        <v>0</v>
      </c>
      <c r="F178" s="63">
        <f>SUMIFS(FAM!AO:AO,FAM!E:E,C178)</f>
        <v>0</v>
      </c>
      <c r="G178" s="67">
        <f>SUMIFS(B2S!O:O,B2S!C:C,C178)</f>
        <v>0</v>
      </c>
      <c r="H178" s="67">
        <f>SUMIF(TOP!C:C,C178,TOP!L:L)</f>
        <v>0</v>
      </c>
      <c r="I178" s="67">
        <f>SUMIF(LEG!C:C,'Sum MAR'!C142,LEG!L:L)</f>
        <v>0</v>
      </c>
      <c r="J178" s="146">
        <f t="shared" si="12"/>
        <v>0</v>
      </c>
      <c r="K178" s="147">
        <f>SUMIFS(PSP!AB:AB,PSP!D:D,C178)</f>
        <v>0</v>
      </c>
      <c r="L178" s="101">
        <f t="shared" si="13"/>
        <v>0</v>
      </c>
    </row>
    <row r="179" spans="2:12" s="97" customFormat="1" ht="15" hidden="1" customHeight="1">
      <c r="B179" s="94">
        <v>161</v>
      </c>
      <c r="C179" s="95" t="s">
        <v>1319</v>
      </c>
      <c r="D179" s="1" t="s">
        <v>1349</v>
      </c>
      <c r="E179" s="63">
        <f>SUMIFS(OFM!AM:AM,OFM!C:C,C179)</f>
        <v>0</v>
      </c>
      <c r="F179" s="63">
        <f>SUMIFS(FAM!AO:AO,FAM!E:E,C179)</f>
        <v>0</v>
      </c>
      <c r="G179" s="67">
        <f>SUMIFS(B2S!O:O,B2S!C:C,C179)</f>
        <v>0</v>
      </c>
      <c r="H179" s="67">
        <f>SUMIF(TOP!C:C,C179,TOP!L:L)</f>
        <v>0</v>
      </c>
      <c r="I179" s="67">
        <f>SUMIF(LEG!C:C,'Sum MAR'!C172,LEG!L:L)</f>
        <v>0</v>
      </c>
      <c r="J179" s="146">
        <f t="shared" si="12"/>
        <v>0</v>
      </c>
      <c r="K179" s="147">
        <f>SUMIFS(PSP!AB:AB,PSP!D:D,C179)</f>
        <v>0</v>
      </c>
      <c r="L179" s="101">
        <f t="shared" si="13"/>
        <v>0</v>
      </c>
    </row>
    <row r="180" spans="2:12" s="97" customFormat="1" ht="15" hidden="1" customHeight="1">
      <c r="B180" s="1">
        <v>140</v>
      </c>
      <c r="C180" s="1" t="s">
        <v>1013</v>
      </c>
      <c r="D180" s="1" t="s">
        <v>1349</v>
      </c>
      <c r="E180" s="63">
        <f>SUMIFS(OFM!AM:AM,OFM!C:C,C180)</f>
        <v>0</v>
      </c>
      <c r="F180" s="63">
        <f>SUMIFS(FAM!AO:AO,FAM!E:E,C180)</f>
        <v>0</v>
      </c>
      <c r="G180" s="67">
        <f>SUMIFS(B2S!O:O,B2S!C:C,C180)</f>
        <v>0</v>
      </c>
      <c r="H180" s="67">
        <f>SUMIF(TOP!C:C,C180,TOP!L:L)</f>
        <v>0</v>
      </c>
      <c r="I180" s="67">
        <f>SUMIF(LEG!C:C,'Sum MAR'!C151,LEG!L:L)</f>
        <v>0</v>
      </c>
      <c r="J180" s="146">
        <f t="shared" si="12"/>
        <v>0</v>
      </c>
      <c r="K180" s="147">
        <f>SUMIFS(PSP!AB:AB,PSP!D:D,C180)</f>
        <v>0</v>
      </c>
      <c r="L180" s="101">
        <f t="shared" si="13"/>
        <v>0</v>
      </c>
    </row>
  </sheetData>
  <autoFilter ref="A9:L180" xr:uid="{00000000-0009-0000-0000-000000000000}">
    <filterColumn colId="3">
      <filters>
        <filter val="FC"/>
      </filters>
    </filterColumn>
    <filterColumn colId="10">
      <filters>
        <filter val="1,070.00"/>
        <filter val="1,140.00"/>
        <filter val="1,207.50"/>
        <filter val="1,240.00"/>
        <filter val="1,452.50"/>
        <filter val="1,695.00"/>
        <filter val="1,813.75"/>
        <filter val="1,867.50"/>
        <filter val="1,886.25"/>
        <filter val="10,926.25"/>
        <filter val="11,590.00"/>
        <filter val="11,812.50"/>
        <filter val="13,526.25"/>
        <filter val="13,827.50"/>
        <filter val="13,921.25"/>
        <filter val="14,422.50"/>
        <filter val="165.00"/>
        <filter val="17,652.50"/>
        <filter val="192.50"/>
        <filter val="2,020.00"/>
        <filter val="2,352.50"/>
        <filter val="2,875.00"/>
        <filter val="26,435.00"/>
        <filter val="3,028.75"/>
        <filter val="30,263.75"/>
        <filter val="36,416.00"/>
        <filter val="37,228.75"/>
        <filter val="4,178.75"/>
        <filter val="4,213.75"/>
        <filter val="4,287.50"/>
        <filter val="4,673.75"/>
        <filter val="4,941.25"/>
        <filter val="42,912.50"/>
        <filter val="451.25"/>
        <filter val="5,027.50"/>
        <filter val="5,062.50"/>
        <filter val="5,188.75"/>
        <filter val="5,283.75"/>
        <filter val="6,092.50"/>
        <filter val="616.25"/>
        <filter val="620.00"/>
        <filter val="687.50"/>
        <filter val="7,308.75"/>
        <filter val="7,698.75"/>
        <filter val="7,717.50"/>
        <filter val="7,755.00"/>
        <filter val="74,786.25"/>
        <filter val="8,605.00"/>
        <filter val="9,055.00"/>
      </filters>
    </filterColumn>
    <sortState ref="A10:L180">
      <sortCondition ref="C9"/>
    </sortState>
  </autoFilter>
  <mergeCells count="11">
    <mergeCell ref="J1:K2"/>
    <mergeCell ref="B3:B4"/>
    <mergeCell ref="C3:C4"/>
    <mergeCell ref="D3:D4"/>
    <mergeCell ref="J3:J4"/>
    <mergeCell ref="K3:K4"/>
    <mergeCell ref="L3:L4"/>
    <mergeCell ref="B5:C5"/>
    <mergeCell ref="B6:C6"/>
    <mergeCell ref="B7:C7"/>
    <mergeCell ref="B8:C8"/>
  </mergeCells>
  <pageMargins left="0.7" right="0.7" top="0.75" bottom="0.75" header="0.3" footer="0.3"/>
  <pageSetup paperSize="260" orientation="portrait" horizontalDpi="203" verticalDpi="20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40D7-A21B-476F-9BB0-10C9DF106BC2}">
  <sheetPr>
    <tabColor rgb="FFFF0000"/>
  </sheetPr>
  <dimension ref="B1:U180"/>
  <sheetViews>
    <sheetView showGridLines="0" tabSelected="1" topLeftCell="B1" zoomScale="90" zoomScaleNormal="90" workbookViewId="0">
      <pane xSplit="2" ySplit="9" topLeftCell="D10" activePane="bottomRight" state="frozen"/>
      <selection activeCell="B1" sqref="B1"/>
      <selection pane="topRight" activeCell="D1" sqref="D1"/>
      <selection pane="bottomLeft" activeCell="B8" sqref="B8"/>
      <selection pane="bottomRight" activeCell="J25" sqref="J25"/>
    </sheetView>
  </sheetViews>
  <sheetFormatPr defaultColWidth="9.140625" defaultRowHeight="15" customHeight="1"/>
  <cols>
    <col min="1" max="1" width="4" style="54" customWidth="1"/>
    <col min="2" max="2" width="7.28515625" style="53" customWidth="1"/>
    <col min="3" max="3" width="6.5703125" style="53" bestFit="1" customWidth="1"/>
    <col min="4" max="4" width="7.140625" style="53" customWidth="1"/>
    <col min="5" max="5" width="15.7109375" style="55" customWidth="1"/>
    <col min="6" max="6" width="15.7109375" style="54" customWidth="1"/>
    <col min="7" max="7" width="15.7109375" style="238" customWidth="1"/>
    <col min="8" max="18" width="12.42578125" style="54" customWidth="1"/>
    <col min="19" max="19" width="18" style="104" customWidth="1"/>
    <col min="20" max="20" width="19.28515625" style="92" customWidth="1"/>
    <col min="21" max="21" width="18.7109375" style="92" customWidth="1"/>
    <col min="22" max="16384" width="9.140625" style="54"/>
  </cols>
  <sheetData>
    <row r="1" spans="2:21" ht="15" customHeight="1">
      <c r="S1" s="402" t="s">
        <v>1361</v>
      </c>
      <c r="T1" s="402"/>
    </row>
    <row r="2" spans="2:21" ht="15" customHeight="1">
      <c r="B2" s="52" t="s">
        <v>6949</v>
      </c>
      <c r="E2" s="50"/>
      <c r="F2" s="47"/>
      <c r="G2" s="239"/>
      <c r="H2" s="47"/>
      <c r="I2" s="47"/>
      <c r="J2" s="47"/>
      <c r="K2" s="47"/>
      <c r="L2" s="47"/>
      <c r="M2" s="47"/>
      <c r="N2" s="47"/>
      <c r="O2" s="47"/>
      <c r="P2" s="47"/>
      <c r="Q2" s="47"/>
      <c r="R2" s="47"/>
      <c r="S2" s="403"/>
      <c r="T2" s="403"/>
      <c r="U2" s="103"/>
    </row>
    <row r="3" spans="2:21" ht="15" customHeight="1">
      <c r="B3" s="404" t="s">
        <v>1026</v>
      </c>
      <c r="C3" s="404" t="s">
        <v>926</v>
      </c>
      <c r="D3" s="396" t="s">
        <v>1348</v>
      </c>
      <c r="E3" s="105" t="s">
        <v>45</v>
      </c>
      <c r="F3" s="106" t="s">
        <v>262</v>
      </c>
      <c r="G3" s="106" t="s">
        <v>921</v>
      </c>
      <c r="H3" s="107" t="s">
        <v>1316</v>
      </c>
      <c r="I3" s="107" t="s">
        <v>1421</v>
      </c>
      <c r="J3" s="107" t="s">
        <v>1762</v>
      </c>
      <c r="K3" s="107" t="s">
        <v>2526</v>
      </c>
      <c r="L3" s="107" t="s">
        <v>2527</v>
      </c>
      <c r="M3" s="107" t="s">
        <v>2528</v>
      </c>
      <c r="N3" s="107" t="s">
        <v>2529</v>
      </c>
      <c r="O3" s="107" t="s">
        <v>4504</v>
      </c>
      <c r="P3" s="107" t="s">
        <v>4838</v>
      </c>
      <c r="Q3" s="107" t="s">
        <v>4839</v>
      </c>
      <c r="R3" s="107" t="s">
        <v>6948</v>
      </c>
      <c r="S3" s="477" t="s">
        <v>8193</v>
      </c>
      <c r="T3" s="407" t="s">
        <v>8192</v>
      </c>
      <c r="U3" s="396" t="s">
        <v>925</v>
      </c>
    </row>
    <row r="4" spans="2:21" ht="15.75" customHeight="1">
      <c r="B4" s="404"/>
      <c r="C4" s="404"/>
      <c r="D4" s="397"/>
      <c r="E4" s="105" t="s">
        <v>6947</v>
      </c>
      <c r="F4" s="105" t="s">
        <v>6947</v>
      </c>
      <c r="G4" s="105" t="s">
        <v>6947</v>
      </c>
      <c r="H4" s="105" t="s">
        <v>6947</v>
      </c>
      <c r="I4" s="105" t="s">
        <v>6947</v>
      </c>
      <c r="J4" s="105" t="s">
        <v>6947</v>
      </c>
      <c r="K4" s="105" t="s">
        <v>6947</v>
      </c>
      <c r="L4" s="105" t="s">
        <v>6947</v>
      </c>
      <c r="M4" s="105" t="s">
        <v>6947</v>
      </c>
      <c r="N4" s="105" t="s">
        <v>6947</v>
      </c>
      <c r="O4" s="105" t="s">
        <v>6947</v>
      </c>
      <c r="P4" s="105" t="s">
        <v>6947</v>
      </c>
      <c r="Q4" s="105" t="s">
        <v>6947</v>
      </c>
      <c r="R4" s="105" t="s">
        <v>6947</v>
      </c>
      <c r="S4" s="478"/>
      <c r="T4" s="408"/>
      <c r="U4" s="397"/>
    </row>
    <row r="5" spans="2:21" ht="17.25" hidden="1" customHeight="1">
      <c r="B5" s="398" t="s">
        <v>1028</v>
      </c>
      <c r="C5" s="399"/>
      <c r="D5" s="184"/>
      <c r="E5" s="108">
        <f>SUM(E10:E180)</f>
        <v>997953.5</v>
      </c>
      <c r="F5" s="108">
        <f>SUM(F10:F180)</f>
        <v>2136355.75</v>
      </c>
      <c r="G5" s="289">
        <f>SUM(G10:G180)</f>
        <v>916090</v>
      </c>
      <c r="H5" s="108">
        <f>SUM(H10:H180)</f>
        <v>256865</v>
      </c>
      <c r="I5" s="108"/>
      <c r="J5" s="108"/>
      <c r="K5" s="108">
        <f t="shared" ref="K5:U5" si="0">SUM(K10:K180)</f>
        <v>70778.5</v>
      </c>
      <c r="L5" s="108">
        <f t="shared" si="0"/>
        <v>6827.75</v>
      </c>
      <c r="M5" s="108">
        <f t="shared" si="0"/>
        <v>79933.25</v>
      </c>
      <c r="N5" s="108">
        <f t="shared" si="0"/>
        <v>11094.5</v>
      </c>
      <c r="O5" s="108">
        <f t="shared" ref="O5" si="1">SUM(O10:O180)</f>
        <v>15872.25</v>
      </c>
      <c r="P5" s="108">
        <f t="shared" ref="P5:Q5" si="2">SUM(P10:P180)</f>
        <v>29306</v>
      </c>
      <c r="Q5" s="108">
        <f t="shared" si="2"/>
        <v>6721.5</v>
      </c>
      <c r="R5" s="108">
        <f t="shared" ref="R5" si="3">SUM(R10:R180)</f>
        <v>20071</v>
      </c>
      <c r="S5" s="108">
        <f t="shared" si="0"/>
        <v>5409897.75</v>
      </c>
      <c r="T5" s="108">
        <f t="shared" si="0"/>
        <v>2777583.75</v>
      </c>
      <c r="U5" s="108">
        <f t="shared" si="0"/>
        <v>8187481.5</v>
      </c>
    </row>
    <row r="6" spans="2:21" ht="17.25" customHeight="1">
      <c r="B6" s="400" t="s">
        <v>1541</v>
      </c>
      <c r="C6" s="401"/>
      <c r="D6" s="185"/>
      <c r="E6" s="144">
        <f>SUM(E7:E8)</f>
        <v>997953.5</v>
      </c>
      <c r="F6" s="144">
        <f t="shared" ref="F6:I6" si="4">SUM(F7:F8)</f>
        <v>2136355.75</v>
      </c>
      <c r="G6" s="144">
        <f t="shared" si="4"/>
        <v>916090</v>
      </c>
      <c r="H6" s="144">
        <f t="shared" si="4"/>
        <v>256865</v>
      </c>
      <c r="I6" s="144">
        <f t="shared" si="4"/>
        <v>47070</v>
      </c>
      <c r="J6" s="144">
        <f t="shared" ref="J6:K6" si="5">SUM(J7:J8)</f>
        <v>814958.75</v>
      </c>
      <c r="K6" s="144">
        <f t="shared" si="5"/>
        <v>70778.5</v>
      </c>
      <c r="L6" s="144">
        <f t="shared" ref="L6:M6" si="6">SUM(L7:L8)</f>
        <v>6827.75</v>
      </c>
      <c r="M6" s="144">
        <f t="shared" si="6"/>
        <v>79933.25</v>
      </c>
      <c r="N6" s="144">
        <f t="shared" ref="N6:O6" si="7">SUM(N7:N8)</f>
        <v>11094.5</v>
      </c>
      <c r="O6" s="144">
        <f t="shared" si="7"/>
        <v>15872.25</v>
      </c>
      <c r="P6" s="144">
        <f t="shared" ref="P6:Q6" si="8">SUM(P7:P8)</f>
        <v>29306</v>
      </c>
      <c r="Q6" s="144">
        <f t="shared" si="8"/>
        <v>6721.5</v>
      </c>
      <c r="R6" s="144">
        <f t="shared" ref="R6" si="9">SUM(R7:R8)</f>
        <v>20071</v>
      </c>
      <c r="S6" s="144">
        <f>SUM(E6:R6)</f>
        <v>5409897.75</v>
      </c>
      <c r="T6" s="144">
        <f>SUM(T7:T8)</f>
        <v>2777583.75</v>
      </c>
      <c r="U6" s="144">
        <f>SUM(S6:T6)</f>
        <v>8187481.5</v>
      </c>
    </row>
    <row r="7" spans="2:21" ht="17.25" customHeight="1">
      <c r="B7" s="398" t="s">
        <v>1362</v>
      </c>
      <c r="C7" s="399"/>
      <c r="D7" s="184"/>
      <c r="E7" s="108">
        <f>SUMIFS(E:E,D:D,"FC")</f>
        <v>477244</v>
      </c>
      <c r="F7" s="108">
        <f>SUMIFS(F:F,D:D,"FC")</f>
        <v>1165189.75</v>
      </c>
      <c r="G7" s="108">
        <f>SUMIFS(G:G,D:D,"FC")</f>
        <v>312821.75</v>
      </c>
      <c r="H7" s="108">
        <f>SUMIFS(H:H,D:D,"FC")</f>
        <v>118804.75</v>
      </c>
      <c r="I7" s="108">
        <f>SUMIFS(I:I,D:D,"FC")</f>
        <v>11471.5</v>
      </c>
      <c r="J7" s="108">
        <f>SUMIFS(J:J,D:D,"FC")</f>
        <v>289588.75</v>
      </c>
      <c r="K7" s="108">
        <f>SUMIFS(K:K,D:D,"FC")</f>
        <v>29269.75</v>
      </c>
      <c r="L7" s="108">
        <f>SUMIFS(L:L,D:D,"FC")</f>
        <v>4086.75</v>
      </c>
      <c r="M7" s="108">
        <f>SUMIFS(M:M,D:D,"FC")</f>
        <v>66318.5</v>
      </c>
      <c r="N7" s="108">
        <f>SUMIFS(N:N,D:D,"FC")</f>
        <v>9636.75</v>
      </c>
      <c r="O7" s="108">
        <f>SUMIFS(O:O,D:D,"FC")</f>
        <v>0</v>
      </c>
      <c r="P7" s="108">
        <f>SUMIFS(P:P,D:D,"FC")</f>
        <v>22849</v>
      </c>
      <c r="Q7" s="108">
        <f>SUMIFS(Q:Q,D:D,"FC")</f>
        <v>3101</v>
      </c>
      <c r="R7" s="108">
        <f>SUMIFS(R:R,D:D,"FC")</f>
        <v>17806.75</v>
      </c>
      <c r="S7" s="108">
        <f>SUM(E7:R7)</f>
        <v>2528189</v>
      </c>
      <c r="T7" s="108">
        <f>SUMIFS(T:T,D:D,"FC")</f>
        <v>1559563.75</v>
      </c>
      <c r="U7" s="108">
        <f>SUM(S7:T7)</f>
        <v>4087752.75</v>
      </c>
    </row>
    <row r="8" spans="2:21" ht="17.25" customHeight="1">
      <c r="B8" s="398" t="s">
        <v>1540</v>
      </c>
      <c r="C8" s="399"/>
      <c r="D8" s="184"/>
      <c r="E8" s="108">
        <f>SUMIFS(E:E,D:D,"KE")</f>
        <v>520709.5</v>
      </c>
      <c r="F8" s="108">
        <f>SUMIFS(F:F,D:D,"KE")</f>
        <v>971166</v>
      </c>
      <c r="G8" s="108">
        <f>SUMIFS(G:G,D:D,"KE")</f>
        <v>603268.25</v>
      </c>
      <c r="H8" s="108">
        <f>SUMIFS(H:H,D:D,"KE")</f>
        <v>138060.25</v>
      </c>
      <c r="I8" s="108">
        <f>SUMIFS(I:I,D:D,"KE")</f>
        <v>35598.5</v>
      </c>
      <c r="J8" s="108">
        <f>SUMIFS(J:J,D:D,"KE")</f>
        <v>525370</v>
      </c>
      <c r="K8" s="108">
        <f>SUMIFS(K:K,D:D,"KE")</f>
        <v>41508.75</v>
      </c>
      <c r="L8" s="108">
        <f>SUMIFS(L:L,D:D,"KE")</f>
        <v>2741</v>
      </c>
      <c r="M8" s="108">
        <f>SUMIFS(M:M,D:D,"KE")</f>
        <v>13614.75</v>
      </c>
      <c r="N8" s="108">
        <f>SUMIFS(N:N,D:D,"KE")</f>
        <v>1457.75</v>
      </c>
      <c r="O8" s="108">
        <f>SUMIFS(O:O,D:D,"KE")</f>
        <v>15872.25</v>
      </c>
      <c r="P8" s="108">
        <f>SUMIFS(P:P,D:D,"KE")</f>
        <v>6457</v>
      </c>
      <c r="Q8" s="108">
        <f>SUMIFS(Q:Q,D:D,"KE")</f>
        <v>3620.5</v>
      </c>
      <c r="R8" s="108">
        <f>SUMIFS(R:R,D:D,"KE")</f>
        <v>2264.25</v>
      </c>
      <c r="S8" s="108">
        <f>SUM(E8:R8)</f>
        <v>2881708.75</v>
      </c>
      <c r="T8" s="108">
        <f>SUMIFS(T:T,D:D,"KE")</f>
        <v>1218020</v>
      </c>
      <c r="U8" s="108">
        <f>SUM(S8:T8)</f>
        <v>4099728.75</v>
      </c>
    </row>
    <row r="9" spans="2:21" ht="4.5" customHeight="1">
      <c r="B9" s="183"/>
      <c r="C9" s="184"/>
      <c r="D9" s="184"/>
      <c r="E9" s="108"/>
      <c r="F9" s="108"/>
      <c r="G9" s="108"/>
      <c r="H9" s="108"/>
      <c r="I9" s="108"/>
      <c r="J9" s="108"/>
      <c r="K9" s="108"/>
      <c r="L9" s="108"/>
      <c r="M9" s="108"/>
      <c r="N9" s="108"/>
      <c r="O9" s="108"/>
      <c r="P9" s="108"/>
      <c r="Q9" s="108"/>
      <c r="R9" s="108"/>
      <c r="S9" s="108"/>
      <c r="T9" s="111"/>
      <c r="U9" s="108">
        <f t="shared" ref="U8:U9" si="10">SUM(S9:T9)</f>
        <v>0</v>
      </c>
    </row>
    <row r="10" spans="2:21" s="92" customFormat="1" ht="15" customHeight="1">
      <c r="B10" s="69">
        <v>0</v>
      </c>
      <c r="C10" s="69" t="s">
        <v>5</v>
      </c>
      <c r="D10" s="69" t="s">
        <v>1038</v>
      </c>
      <c r="E10" s="70">
        <f>SUMIFS(OFM!BQ:BQ,OFM!C:C,C10)</f>
        <v>520709.5</v>
      </c>
      <c r="F10" s="70">
        <f>SUMIFS(FAM!BS:BS,FAM!E:E,C10)</f>
        <v>971166</v>
      </c>
      <c r="G10" s="180">
        <f>SUMIFS(B2S!AS:AS,B2S!C:C,C10)</f>
        <v>603268.25</v>
      </c>
      <c r="H10" s="180">
        <f>SUMIF(TOP!C:C,C10,TOP!AP:AP)</f>
        <v>138060.25</v>
      </c>
      <c r="I10" s="180">
        <f>SUMIF(LEG!C:C,C10,LEG!AP:AP)</f>
        <v>35598.5</v>
      </c>
      <c r="J10" s="180">
        <f>SUMIF(MBC!C:C,C10,MBC!AJ:AJ)</f>
        <v>525370</v>
      </c>
      <c r="K10" s="180">
        <f>SUMIF(JIF!C:C,C10,JIF!AJ:AJ)</f>
        <v>41508.75</v>
      </c>
      <c r="L10" s="180">
        <f>SUMIF(INT!C:C,C10,INT!AJ:AJ)</f>
        <v>2741</v>
      </c>
      <c r="M10" s="180">
        <f>SUMIF(BET!C:C,C10,BET!AJ:AJ)</f>
        <v>13614.75</v>
      </c>
      <c r="N10" s="180">
        <f>SUMIF(SPA!C:C,C10,SPA!AJ:AJ)</f>
        <v>1457.75</v>
      </c>
      <c r="O10" s="180">
        <f>SUMIF(SKT!C:C,C10,SKT!AJ:AJ)</f>
        <v>15872.25</v>
      </c>
      <c r="P10" s="180">
        <f>SUMIF(FOOD!C:C,C10,FOOD!L:L)</f>
        <v>6457</v>
      </c>
      <c r="Q10" s="180">
        <f>SUMIF(Select!C:C,C10,Select!L:L)</f>
        <v>3620.5</v>
      </c>
      <c r="R10" s="180">
        <f>SUMIF(Foodland!C:C,C10,Foodland!L:L)</f>
        <v>2264.25</v>
      </c>
      <c r="S10" s="181">
        <f>SUM(E10:R10)</f>
        <v>2881708.75</v>
      </c>
      <c r="T10" s="182">
        <f>SUMIFS(PSP!BC:BC,PSP!D:D,C10)</f>
        <v>1218020</v>
      </c>
      <c r="U10" s="181">
        <f>SUM(S10:T10)</f>
        <v>4099728.75</v>
      </c>
    </row>
    <row r="11" spans="2:21" s="92" customFormat="1" ht="15" customHeight="1">
      <c r="B11" s="69">
        <v>0</v>
      </c>
      <c r="C11" s="69" t="s">
        <v>244</v>
      </c>
      <c r="D11" s="69" t="s">
        <v>1038</v>
      </c>
      <c r="E11" s="70">
        <f>SUMIFS(OFM!BQ:BQ,OFM!C:C,C11)</f>
        <v>0</v>
      </c>
      <c r="F11" s="70">
        <f>SUMIFS(FAM!BS:BS,FAM!E:E,C11)</f>
        <v>0</v>
      </c>
      <c r="G11" s="180">
        <f>SUMIFS(B2S!AS:AS,B2S!C:C,C11)</f>
        <v>0</v>
      </c>
      <c r="H11" s="180">
        <f>SUMIF(TOP!C:C,C11,TOP!AP:AP)</f>
        <v>0</v>
      </c>
      <c r="I11" s="180">
        <f>SUMIF(LEG!C:C,C11,LEG!AP:AP)</f>
        <v>0</v>
      </c>
      <c r="J11" s="180">
        <f>SUMIF(MBC!C:C,C11,MBC!AJ:AJ)</f>
        <v>0</v>
      </c>
      <c r="K11" s="180">
        <f>SUMIF(JIF!C:C,C11,JIF!AJ:AJ)</f>
        <v>0</v>
      </c>
      <c r="L11" s="180">
        <f>SUMIF(INT!C:C,C11,INT!AJ:AJ)</f>
        <v>0</v>
      </c>
      <c r="M11" s="180">
        <f>SUMIF(BET!C:C,C11,BET!AJ:AJ)</f>
        <v>0</v>
      </c>
      <c r="N11" s="180">
        <f>SUMIF(SPA!C:C,C11,SPA!AJ:AJ)</f>
        <v>0</v>
      </c>
      <c r="O11" s="180">
        <f>SUMIF(SKT!C:C,C11,SKT!AJ:AJ)</f>
        <v>0</v>
      </c>
      <c r="P11" s="180">
        <f>SUMIF(FOOD!C:C,C11,FOOD!L:L)</f>
        <v>0</v>
      </c>
      <c r="Q11" s="180">
        <f>SUMIF(Select!C:C,C11,Select!L:L)</f>
        <v>0</v>
      </c>
      <c r="R11" s="180">
        <f>SUMIF(Foodland!C:C,C11,Foodland!L:L)</f>
        <v>0</v>
      </c>
      <c r="S11" s="181">
        <f t="shared" ref="S11:S74" si="11">SUM(E11:R11)</f>
        <v>0</v>
      </c>
      <c r="T11" s="182">
        <f>SUMIFS(PSP!BC:BC,PSP!D:D,C11)</f>
        <v>0</v>
      </c>
      <c r="U11" s="181">
        <f t="shared" ref="U11:U41" si="12">SUM(S11:T11)</f>
        <v>0</v>
      </c>
    </row>
    <row r="12" spans="2:21" s="92" customFormat="1" ht="15" customHeight="1">
      <c r="B12" s="69">
        <v>0</v>
      </c>
      <c r="C12" s="69" t="s">
        <v>218</v>
      </c>
      <c r="D12" s="69" t="s">
        <v>1038</v>
      </c>
      <c r="E12" s="70">
        <f>SUMIFS(OFM!BQ:BQ,OFM!C:C,C12)</f>
        <v>0</v>
      </c>
      <c r="F12" s="70">
        <f>SUMIFS(FAM!BS:BS,FAM!E:E,C12)</f>
        <v>0</v>
      </c>
      <c r="G12" s="180">
        <f>SUMIFS(B2S!AS:AS,B2S!C:C,C12)</f>
        <v>0</v>
      </c>
      <c r="H12" s="180">
        <f>SUMIF(TOP!C:C,C12,TOP!AP:AP)</f>
        <v>0</v>
      </c>
      <c r="I12" s="180">
        <f>SUMIF(LEG!C:C,C12,LEG!AP:AP)</f>
        <v>0</v>
      </c>
      <c r="J12" s="180">
        <f>SUMIF(MBC!C:C,C12,MBC!AJ:AJ)</f>
        <v>0</v>
      </c>
      <c r="K12" s="180">
        <f>SUMIF(JIF!C:C,C12,JIF!AJ:AJ)</f>
        <v>0</v>
      </c>
      <c r="L12" s="180">
        <f>SUMIF(INT!C:C,C12,INT!AJ:AJ)</f>
        <v>0</v>
      </c>
      <c r="M12" s="180">
        <f>SUMIF(BET!C:C,C12,BET!AJ:AJ)</f>
        <v>0</v>
      </c>
      <c r="N12" s="180">
        <f>SUMIF(SPA!C:C,C12,SPA!AJ:AJ)</f>
        <v>0</v>
      </c>
      <c r="O12" s="180">
        <f>SUMIF(SKT!C:C,C12,SKT!AJ:AJ)</f>
        <v>0</v>
      </c>
      <c r="P12" s="180">
        <f>SUMIF(FOOD!C:C,C12,FOOD!L:L)</f>
        <v>0</v>
      </c>
      <c r="Q12" s="180">
        <f>SUMIF(Select!C:C,C12,Select!L:L)</f>
        <v>0</v>
      </c>
      <c r="R12" s="180">
        <f>SUMIF(Foodland!C:C,C12,Foodland!L:L)</f>
        <v>0</v>
      </c>
      <c r="S12" s="181">
        <f t="shared" si="11"/>
        <v>0</v>
      </c>
      <c r="T12" s="182">
        <f>SUMIFS(PSP!BC:BC,PSP!D:D,C12)</f>
        <v>0</v>
      </c>
      <c r="U12" s="181">
        <f t="shared" si="12"/>
        <v>0</v>
      </c>
    </row>
    <row r="13" spans="2:21" s="92" customFormat="1" ht="12.75">
      <c r="B13" s="69">
        <v>1</v>
      </c>
      <c r="C13" s="69" t="s">
        <v>929</v>
      </c>
      <c r="D13" s="69" t="s">
        <v>1038</v>
      </c>
      <c r="E13" s="70">
        <f>SUMIFS(OFM!BQ:BQ,OFM!C:C,C13)</f>
        <v>0</v>
      </c>
      <c r="F13" s="70">
        <f>SUMIFS(FAM!BS:BS,FAM!E:E,C13)</f>
        <v>0</v>
      </c>
      <c r="G13" s="180">
        <f>SUMIFS(B2S!AS:AS,B2S!C:C,C13)</f>
        <v>0</v>
      </c>
      <c r="H13" s="180">
        <f>SUMIF(TOP!C:C,C13,TOP!AP:AP)</f>
        <v>0</v>
      </c>
      <c r="I13" s="180">
        <f>SUMIF(LEG!C:C,C13,LEG!AP:AP)</f>
        <v>0</v>
      </c>
      <c r="J13" s="180">
        <f>SUMIF(MBC!C:C,C13,MBC!AJ:AJ)</f>
        <v>0</v>
      </c>
      <c r="K13" s="180">
        <f>SUMIF(JIF!C:C,C13,JIF!AJ:AJ)</f>
        <v>0</v>
      </c>
      <c r="L13" s="180">
        <f>SUMIF(INT!C:C,C13,INT!AJ:AJ)</f>
        <v>0</v>
      </c>
      <c r="M13" s="180">
        <f>SUMIF(BET!C:C,C13,BET!AJ:AJ)</f>
        <v>0</v>
      </c>
      <c r="N13" s="180">
        <f>SUMIF(SPA!C:C,C13,SPA!AJ:AJ)</f>
        <v>0</v>
      </c>
      <c r="O13" s="180">
        <f>SUMIF(SKT!C:C,C13,SKT!AJ:AJ)</f>
        <v>0</v>
      </c>
      <c r="P13" s="180">
        <f>SUMIF(FOOD!C:C,C13,FOOD!L:L)</f>
        <v>0</v>
      </c>
      <c r="Q13" s="180">
        <f>SUMIF(Select!C:C,C13,Select!L:L)</f>
        <v>0</v>
      </c>
      <c r="R13" s="180">
        <f>SUMIF(Foodland!C:C,C13,Foodland!L:L)</f>
        <v>0</v>
      </c>
      <c r="S13" s="181">
        <f t="shared" si="11"/>
        <v>0</v>
      </c>
      <c r="T13" s="182">
        <f>SUMIFS(PSP!BC:BC,PSP!D:D,C13)</f>
        <v>0</v>
      </c>
      <c r="U13" s="181">
        <f t="shared" si="12"/>
        <v>0</v>
      </c>
    </row>
    <row r="14" spans="2:21" s="92" customFormat="1" ht="12.75">
      <c r="B14" s="69">
        <v>2</v>
      </c>
      <c r="C14" s="69" t="s">
        <v>930</v>
      </c>
      <c r="D14" s="69" t="s">
        <v>1038</v>
      </c>
      <c r="E14" s="70">
        <f>SUMIFS(OFM!BQ:BQ,OFM!C:C,C14)</f>
        <v>0</v>
      </c>
      <c r="F14" s="70">
        <f>SUMIFS(FAM!BS:BS,FAM!E:E,C14)</f>
        <v>0</v>
      </c>
      <c r="G14" s="180">
        <f>SUMIFS(B2S!AS:AS,B2S!C:C,C14)</f>
        <v>0</v>
      </c>
      <c r="H14" s="180">
        <f>SUMIF(TOP!C:C,C14,TOP!AP:AP)</f>
        <v>0</v>
      </c>
      <c r="I14" s="180">
        <f>SUMIF(LEG!C:C,C14,LEG!AP:AP)</f>
        <v>0</v>
      </c>
      <c r="J14" s="180">
        <f>SUMIF(MBC!C:C,C14,MBC!AJ:AJ)</f>
        <v>0</v>
      </c>
      <c r="K14" s="180">
        <f>SUMIF(JIF!C:C,C14,JIF!AJ:AJ)</f>
        <v>0</v>
      </c>
      <c r="L14" s="180">
        <f>SUMIF(INT!C:C,C14,INT!AJ:AJ)</f>
        <v>0</v>
      </c>
      <c r="M14" s="180">
        <f>SUMIF(BET!C:C,C14,BET!AJ:AJ)</f>
        <v>0</v>
      </c>
      <c r="N14" s="180">
        <f>SUMIF(SPA!C:C,C14,SPA!AJ:AJ)</f>
        <v>0</v>
      </c>
      <c r="O14" s="180">
        <f>SUMIF(SKT!C:C,C14,SKT!AJ:AJ)</f>
        <v>0</v>
      </c>
      <c r="P14" s="180">
        <f>SUMIF(FOOD!C:C,C14,FOOD!L:L)</f>
        <v>0</v>
      </c>
      <c r="Q14" s="180">
        <f>SUMIF(Select!C:C,C14,Select!L:L)</f>
        <v>0</v>
      </c>
      <c r="R14" s="180">
        <f>SUMIF(Foodland!C:C,C14,Foodland!L:L)</f>
        <v>0</v>
      </c>
      <c r="S14" s="181">
        <f t="shared" si="11"/>
        <v>0</v>
      </c>
      <c r="T14" s="182">
        <f>SUMIFS(PSP!BC:BC,PSP!D:D,C14)</f>
        <v>0</v>
      </c>
      <c r="U14" s="181">
        <f t="shared" si="12"/>
        <v>0</v>
      </c>
    </row>
    <row r="15" spans="2:21" s="92" customFormat="1" ht="15" customHeight="1">
      <c r="B15" s="69">
        <v>3</v>
      </c>
      <c r="C15" s="69" t="s">
        <v>265</v>
      </c>
      <c r="D15" s="69" t="s">
        <v>1038</v>
      </c>
      <c r="E15" s="70">
        <f>SUMIFS(OFM!BQ:BQ,OFM!C:C,C15)</f>
        <v>0</v>
      </c>
      <c r="F15" s="70">
        <f>SUMIFS(FAM!BS:BS,FAM!E:E,C15)</f>
        <v>0</v>
      </c>
      <c r="G15" s="180">
        <f>SUMIFS(B2S!AS:AS,B2S!C:C,C15)</f>
        <v>0</v>
      </c>
      <c r="H15" s="180">
        <f>SUMIF(TOP!C:C,C15,TOP!AP:AP)</f>
        <v>0</v>
      </c>
      <c r="I15" s="180">
        <f>SUMIF(LEG!C:C,C15,LEG!AP:AP)</f>
        <v>0</v>
      </c>
      <c r="J15" s="180">
        <f>SUMIF(MBC!C:C,C15,MBC!AJ:AJ)</f>
        <v>0</v>
      </c>
      <c r="K15" s="180">
        <f>SUMIF(JIF!C:C,C15,JIF!AJ:AJ)</f>
        <v>0</v>
      </c>
      <c r="L15" s="180">
        <f>SUMIF(INT!C:C,C15,INT!AJ:AJ)</f>
        <v>0</v>
      </c>
      <c r="M15" s="180">
        <f>SUMIF(BET!C:C,C15,BET!AJ:AJ)</f>
        <v>0</v>
      </c>
      <c r="N15" s="180">
        <f>SUMIF(SPA!C:C,C15,SPA!AJ:AJ)</f>
        <v>0</v>
      </c>
      <c r="O15" s="180">
        <f>SUMIF(SKT!C:C,C15,SKT!AJ:AJ)</f>
        <v>0</v>
      </c>
      <c r="P15" s="180">
        <f>SUMIF(FOOD!C:C,C15,FOOD!L:L)</f>
        <v>0</v>
      </c>
      <c r="Q15" s="180">
        <f>SUMIF(Select!C:C,C15,Select!L:L)</f>
        <v>0</v>
      </c>
      <c r="R15" s="180">
        <f>SUMIF(Foodland!C:C,C15,Foodland!L:L)</f>
        <v>0</v>
      </c>
      <c r="S15" s="181">
        <f t="shared" si="11"/>
        <v>0</v>
      </c>
      <c r="T15" s="182">
        <f>SUMIFS(PSP!BC:BC,PSP!D:D,C15)</f>
        <v>0</v>
      </c>
      <c r="U15" s="181">
        <f t="shared" si="12"/>
        <v>0</v>
      </c>
    </row>
    <row r="16" spans="2:21" s="97" customFormat="1" ht="15" customHeight="1">
      <c r="B16" s="334">
        <v>5</v>
      </c>
      <c r="C16" s="334" t="s">
        <v>307</v>
      </c>
      <c r="D16" s="334" t="s">
        <v>1349</v>
      </c>
      <c r="E16" s="70">
        <f>SUMIFS(OFM!BQ:BQ,OFM!C:C,C16)</f>
        <v>28250.25</v>
      </c>
      <c r="F16" s="70">
        <f>SUMIFS(FAM!BS:BS,FAM!E:E,C16)</f>
        <v>16532.5</v>
      </c>
      <c r="G16" s="317">
        <f>SUMIFS(B2S!AS:AS,B2S!C:C,C16)</f>
        <v>0</v>
      </c>
      <c r="H16" s="317">
        <f>SUMIF(TOP!C:C,C16,TOP!AP:AP)</f>
        <v>12414.25</v>
      </c>
      <c r="I16" s="317">
        <f>SUMIF(LEG!C:C,C16,LEG!AP:AP)</f>
        <v>0</v>
      </c>
      <c r="J16" s="317">
        <f>SUMIF(MBC!C:C,C16,MBC!AJ:AJ)</f>
        <v>1108.5</v>
      </c>
      <c r="K16" s="317">
        <f>SUMIF(JIF!C:C,C16,JIF!AJ:AJ)</f>
        <v>326.75</v>
      </c>
      <c r="L16" s="317">
        <f>SUMIF(INT!C:C,C16,INT!AJ:AJ)</f>
        <v>0</v>
      </c>
      <c r="M16" s="317">
        <f>SUMIF(BET!C:C,C16,BET!AJ:AJ)</f>
        <v>0</v>
      </c>
      <c r="N16" s="317">
        <f>SUMIF(SPA!C:C,C16,SPA!AJ:AJ)</f>
        <v>0</v>
      </c>
      <c r="O16" s="317">
        <f>SUMIF(SKT!C:C,C16,SKT!AJ:AJ)</f>
        <v>0</v>
      </c>
      <c r="P16" s="317">
        <f>SUMIF(FOOD!C:C,C16,FOOD!L:L)</f>
        <v>0</v>
      </c>
      <c r="Q16" s="317">
        <f>SUMIF(Select!C:C,C16,Select!L:L)</f>
        <v>0</v>
      </c>
      <c r="R16" s="317">
        <f>SUMIF(Foodland!C:C,C16,Foodland!L:L)</f>
        <v>0</v>
      </c>
      <c r="S16" s="338">
        <f t="shared" si="11"/>
        <v>58632.25</v>
      </c>
      <c r="T16" s="147">
        <v>21953.75</v>
      </c>
      <c r="U16" s="101">
        <f>SUM(S16:T16)</f>
        <v>80586</v>
      </c>
    </row>
    <row r="17" spans="2:21" s="97" customFormat="1" ht="15" customHeight="1">
      <c r="B17" s="334">
        <v>6</v>
      </c>
      <c r="C17" s="334" t="s">
        <v>310</v>
      </c>
      <c r="D17" s="334" t="s">
        <v>1349</v>
      </c>
      <c r="E17" s="70">
        <f>SUMIFS(OFM!BQ:BQ,OFM!C:C,C17)</f>
        <v>0</v>
      </c>
      <c r="F17" s="70">
        <f>SUMIFS(FAM!BS:BS,FAM!E:E,C17)</f>
        <v>12471.25</v>
      </c>
      <c r="G17" s="317">
        <f>SUMIFS(B2S!AS:AS,B2S!C:C,C17)</f>
        <v>0</v>
      </c>
      <c r="H17" s="317">
        <f>SUMIF(TOP!C:C,C17,TOP!AP:AP)</f>
        <v>10555</v>
      </c>
      <c r="I17" s="317">
        <f>SUMIF(LEG!C:C,C17,LEG!AP:AP)</f>
        <v>0</v>
      </c>
      <c r="J17" s="317">
        <f>SUMIF(MBC!C:C,C17,MBC!AJ:AJ)</f>
        <v>2066.75</v>
      </c>
      <c r="K17" s="317">
        <f>SUMIF(JIF!C:C,C17,JIF!AJ:AJ)</f>
        <v>903</v>
      </c>
      <c r="L17" s="317">
        <f>SUMIF(INT!C:C,C17,INT!AJ:AJ)</f>
        <v>0</v>
      </c>
      <c r="M17" s="317">
        <f>SUMIF(BET!C:C,C17,BET!AJ:AJ)</f>
        <v>0</v>
      </c>
      <c r="N17" s="317">
        <f>SUMIF(SPA!C:C,C17,SPA!AJ:AJ)</f>
        <v>0</v>
      </c>
      <c r="O17" s="317">
        <f>SUMIF(SKT!C:C,C17,SKT!AJ:AJ)</f>
        <v>0</v>
      </c>
      <c r="P17" s="317">
        <f>SUMIF(FOOD!C:C,C17,FOOD!L:L)</f>
        <v>0</v>
      </c>
      <c r="Q17" s="317">
        <f>SUMIF(Select!C:C,C17,Select!L:L)</f>
        <v>0</v>
      </c>
      <c r="R17" s="317">
        <f>SUMIF(Foodland!C:C,C17,Foodland!L:L)</f>
        <v>0</v>
      </c>
      <c r="S17" s="338">
        <f t="shared" si="11"/>
        <v>25996</v>
      </c>
      <c r="T17" s="147">
        <f>SUMIFS(PSP!BC:BC,PSP!D:D,C17)</f>
        <v>7075</v>
      </c>
      <c r="U17" s="101">
        <f>SUM(S17:T17)</f>
        <v>33071</v>
      </c>
    </row>
    <row r="18" spans="2:21" s="97" customFormat="1" ht="15" customHeight="1">
      <c r="B18" s="334">
        <v>7</v>
      </c>
      <c r="C18" s="334" t="s">
        <v>545</v>
      </c>
      <c r="D18" s="334" t="s">
        <v>1349</v>
      </c>
      <c r="E18" s="70">
        <f>SUMIFS(OFM!BQ:BQ,OFM!C:C,C18)</f>
        <v>0</v>
      </c>
      <c r="F18" s="70">
        <f>SUMIFS(FAM!BS:BS,FAM!E:E,C18)</f>
        <v>25121</v>
      </c>
      <c r="G18" s="317">
        <f>SUMIFS(B2S!AS:AS,B2S!C:C,C18)</f>
        <v>2728.5</v>
      </c>
      <c r="H18" s="317">
        <f>SUMIF(TOP!C:C,C18,TOP!AP:AP)</f>
        <v>616.25</v>
      </c>
      <c r="I18" s="317">
        <f>SUMIF(LEG!C:C,C18,LEG!AP:AP)</f>
        <v>0</v>
      </c>
      <c r="J18" s="317">
        <f>SUMIF(MBC!C:C,C18,MBC!AJ:AJ)</f>
        <v>11448</v>
      </c>
      <c r="K18" s="317">
        <f>SUMIF(JIF!C:C,C18,JIF!AJ:AJ)</f>
        <v>0</v>
      </c>
      <c r="L18" s="317">
        <f>SUMIF(INT!C:C,C18,INT!AJ:AJ)</f>
        <v>0</v>
      </c>
      <c r="M18" s="317">
        <f>SUMIF(BET!C:C,C18,BET!AJ:AJ)</f>
        <v>0</v>
      </c>
      <c r="N18" s="317">
        <f>SUMIF(SPA!C:C,C18,SPA!AJ:AJ)</f>
        <v>0</v>
      </c>
      <c r="O18" s="317">
        <f>SUMIF(SKT!C:C,C18,SKT!AJ:AJ)</f>
        <v>0</v>
      </c>
      <c r="P18" s="317">
        <f>SUMIF(FOOD!C:C,C18,FOOD!L:L)</f>
        <v>0</v>
      </c>
      <c r="Q18" s="317">
        <f>SUMIF(Select!C:C,C18,Select!L:L)</f>
        <v>0</v>
      </c>
      <c r="R18" s="317">
        <f>SUMIF(Foodland!C:C,C18,Foodland!L:L)</f>
        <v>0</v>
      </c>
      <c r="S18" s="338">
        <f t="shared" si="11"/>
        <v>39913.75</v>
      </c>
      <c r="T18" s="147">
        <f>SUMIFS(PSP!BC:BC,PSP!D:D,C18)</f>
        <v>10000</v>
      </c>
      <c r="U18" s="101">
        <f t="shared" si="12"/>
        <v>49913.75</v>
      </c>
    </row>
    <row r="19" spans="2:21" s="97" customFormat="1" ht="15" customHeight="1">
      <c r="B19" s="334">
        <v>8</v>
      </c>
      <c r="C19" s="334" t="s">
        <v>125</v>
      </c>
      <c r="D19" s="334" t="s">
        <v>1349</v>
      </c>
      <c r="E19" s="70">
        <f>SUMIFS(OFM!BQ:BQ,OFM!C:C,C19)</f>
        <v>29490.25</v>
      </c>
      <c r="F19" s="70">
        <f>SUMIFS(FAM!BS:BS,FAM!E:E,C19)</f>
        <v>24632.75</v>
      </c>
      <c r="G19" s="317">
        <f>SUMIFS(B2S!AS:AS,B2S!C:C,C19)</f>
        <v>16857.5</v>
      </c>
      <c r="H19" s="317">
        <f>SUMIF(TOP!C:C,C19,TOP!AP:AP)</f>
        <v>2550.75</v>
      </c>
      <c r="I19" s="317">
        <f>SUMIF(LEG!C:C,C19,LEG!AP:AP)</f>
        <v>0</v>
      </c>
      <c r="J19" s="317">
        <f>SUMIF(MBC!C:C,C19,MBC!AJ:AJ)</f>
        <v>1048</v>
      </c>
      <c r="K19" s="317">
        <f>SUMIF(JIF!C:C,C19,JIF!AJ:AJ)</f>
        <v>0</v>
      </c>
      <c r="L19" s="317">
        <f>SUMIF(INT!C:C,C19,INT!AJ:AJ)</f>
        <v>0</v>
      </c>
      <c r="M19" s="317">
        <f>SUMIF(BET!C:C,C19,BET!AJ:AJ)</f>
        <v>0</v>
      </c>
      <c r="N19" s="317">
        <f>SUMIF(SPA!C:C,C19,SPA!AJ:AJ)</f>
        <v>0</v>
      </c>
      <c r="O19" s="317">
        <f>SUMIF(SKT!C:C,C19,SKT!AJ:AJ)</f>
        <v>0</v>
      </c>
      <c r="P19" s="317">
        <f>SUMIF(FOOD!C:C,C19,FOOD!L:L)</f>
        <v>0</v>
      </c>
      <c r="Q19" s="317">
        <f>SUMIF(Select!C:C,C19,Select!L:L)</f>
        <v>0</v>
      </c>
      <c r="R19" s="317">
        <f>SUMIF(Foodland!C:C,C19,Foodland!L:L)</f>
        <v>0</v>
      </c>
      <c r="S19" s="338">
        <f t="shared" si="11"/>
        <v>74579.25</v>
      </c>
      <c r="T19" s="147">
        <f>SUMIFS(PSP!BC:BC,PSP!D:D,C19)</f>
        <v>30631.25</v>
      </c>
      <c r="U19" s="101">
        <f t="shared" si="12"/>
        <v>105210.5</v>
      </c>
    </row>
    <row r="20" spans="2:21" s="97" customFormat="1" ht="15" customHeight="1">
      <c r="B20" s="334">
        <v>9</v>
      </c>
      <c r="C20" s="334" t="s">
        <v>364</v>
      </c>
      <c r="D20" s="334" t="s">
        <v>1349</v>
      </c>
      <c r="E20" s="70">
        <f>SUMIFS(OFM!BQ:BQ,OFM!C:C,C20)</f>
        <v>15881.75</v>
      </c>
      <c r="F20" s="70">
        <f>SUMIFS(FAM!BS:BS,FAM!E:E,C20)</f>
        <v>9369.75</v>
      </c>
      <c r="G20" s="317">
        <f>SUMIFS(B2S!AS:AS,B2S!C:C,C20)</f>
        <v>5083.75</v>
      </c>
      <c r="H20" s="317">
        <f>SUMIF(TOP!C:C,C20,TOP!AP:AP)</f>
        <v>0</v>
      </c>
      <c r="I20" s="317">
        <f>SUMIF(LEG!C:C,C20,LEG!AP:AP)</f>
        <v>0</v>
      </c>
      <c r="J20" s="317">
        <f>SUMIF(MBC!C:C,C20,MBC!AJ:AJ)</f>
        <v>1053</v>
      </c>
      <c r="K20" s="317">
        <f>SUMIF(JIF!C:C,C20,JIF!AJ:AJ)</f>
        <v>478</v>
      </c>
      <c r="L20" s="317">
        <f>SUMIF(INT!C:C,C20,INT!AJ:AJ)</f>
        <v>0</v>
      </c>
      <c r="M20" s="317">
        <f>SUMIF(BET!C:C,C20,BET!AJ:AJ)</f>
        <v>0</v>
      </c>
      <c r="N20" s="317">
        <f>SUMIF(SPA!C:C,C20,SPA!AJ:AJ)</f>
        <v>0</v>
      </c>
      <c r="O20" s="317">
        <f>SUMIF(SKT!C:C,C20,SKT!AJ:AJ)</f>
        <v>0</v>
      </c>
      <c r="P20" s="317">
        <f>SUMIF(FOOD!C:C,C20,FOOD!L:L)</f>
        <v>0</v>
      </c>
      <c r="Q20" s="317">
        <f>SUMIF(Select!C:C,C20,Select!L:L)</f>
        <v>0</v>
      </c>
      <c r="R20" s="317">
        <f>SUMIF(Foodland!C:C,C20,Foodland!L:L)</f>
        <v>0</v>
      </c>
      <c r="S20" s="338">
        <f t="shared" si="11"/>
        <v>31866.25</v>
      </c>
      <c r="T20" s="147">
        <f>SUMIFS(PSP!BC:BC,PSP!D:D,C20)</f>
        <v>2370</v>
      </c>
      <c r="U20" s="101">
        <f t="shared" si="12"/>
        <v>34236.25</v>
      </c>
    </row>
    <row r="21" spans="2:21" s="97" customFormat="1" ht="15" customHeight="1">
      <c r="B21" s="334">
        <v>10</v>
      </c>
      <c r="C21" s="334" t="s">
        <v>43</v>
      </c>
      <c r="D21" s="334" t="s">
        <v>1349</v>
      </c>
      <c r="E21" s="70">
        <f>SUMIFS(OFM!BQ:BQ,OFM!C:C,C21)</f>
        <v>20375.5</v>
      </c>
      <c r="F21" s="70">
        <f>SUMIFS(FAM!BS:BS,FAM!E:E,C21)</f>
        <v>11922.75</v>
      </c>
      <c r="G21" s="317">
        <f>SUMIFS(B2S!AS:AS,B2S!C:C,C21)</f>
        <v>12994</v>
      </c>
      <c r="H21" s="317">
        <f>SUMIF(TOP!C:C,C21,TOP!AP:AP)</f>
        <v>0</v>
      </c>
      <c r="I21" s="317">
        <f>SUMIF(LEG!C:C,C21,LEG!AP:AP)</f>
        <v>0</v>
      </c>
      <c r="J21" s="317">
        <f>SUMIF(MBC!C:C,C21,MBC!AJ:AJ)</f>
        <v>2962.25</v>
      </c>
      <c r="K21" s="317">
        <f>SUMIF(JIF!C:C,C21,JIF!AJ:AJ)</f>
        <v>0</v>
      </c>
      <c r="L21" s="317">
        <f>SUMIF(INT!C:C,C21,INT!AJ:AJ)</f>
        <v>0</v>
      </c>
      <c r="M21" s="317">
        <f>SUMIF(BET!C:C,C21,BET!AJ:AJ)</f>
        <v>0</v>
      </c>
      <c r="N21" s="317">
        <f>SUMIF(SPA!C:C,C21,SPA!AJ:AJ)</f>
        <v>0</v>
      </c>
      <c r="O21" s="317">
        <f>SUMIF(SKT!C:C,C21,SKT!AJ:AJ)</f>
        <v>0</v>
      </c>
      <c r="P21" s="317">
        <f>SUMIF(FOOD!C:C,C21,FOOD!L:L)</f>
        <v>0</v>
      </c>
      <c r="Q21" s="317">
        <f>SUMIF(Select!C:C,C21,Select!L:L)</f>
        <v>0</v>
      </c>
      <c r="R21" s="317">
        <f>SUMIF(Foodland!C:C,C21,Foodland!L:L)</f>
        <v>0</v>
      </c>
      <c r="S21" s="338">
        <f t="shared" si="11"/>
        <v>48254.5</v>
      </c>
      <c r="T21" s="147">
        <f>SUMIFS(PSP!BC:BC,PSP!D:D,C21)</f>
        <v>24636.25</v>
      </c>
      <c r="U21" s="101">
        <f t="shared" si="12"/>
        <v>72890.75</v>
      </c>
    </row>
    <row r="22" spans="2:21" s="97" customFormat="1" ht="15" customHeight="1">
      <c r="B22" s="334">
        <v>11</v>
      </c>
      <c r="C22" s="334" t="s">
        <v>204</v>
      </c>
      <c r="D22" s="334" t="s">
        <v>1349</v>
      </c>
      <c r="E22" s="70">
        <f>SUMIFS(OFM!BQ:BQ,OFM!C:C,C22)</f>
        <v>112</v>
      </c>
      <c r="F22" s="70">
        <f>SUMIFS(FAM!BS:BS,FAM!E:E,C22)</f>
        <v>32498.75</v>
      </c>
      <c r="G22" s="317">
        <f>SUMIFS(B2S!AS:AS,B2S!C:C,C22)</f>
        <v>2702</v>
      </c>
      <c r="H22" s="317">
        <f>SUMIF(TOP!C:C,C22,TOP!AP:AP)</f>
        <v>10655.25</v>
      </c>
      <c r="I22" s="317">
        <f>SUMIF(LEG!C:C,C22,LEG!AP:AP)</f>
        <v>0</v>
      </c>
      <c r="J22" s="317">
        <f>SUMIF(MBC!C:C,C22,MBC!AJ:AJ)</f>
        <v>7669.5</v>
      </c>
      <c r="K22" s="317">
        <f>SUMIF(JIF!C:C,C22,JIF!AJ:AJ)</f>
        <v>0</v>
      </c>
      <c r="L22" s="317">
        <f>SUMIF(INT!C:C,C22,INT!AJ:AJ)</f>
        <v>0</v>
      </c>
      <c r="M22" s="317">
        <f>SUMIF(BET!C:C,C22,BET!AJ:AJ)</f>
        <v>0</v>
      </c>
      <c r="N22" s="317">
        <f>SUMIF(SPA!C:C,C22,SPA!AJ:AJ)</f>
        <v>0</v>
      </c>
      <c r="O22" s="317">
        <f>SUMIF(SKT!C:C,C22,SKT!AJ:AJ)</f>
        <v>0</v>
      </c>
      <c r="P22" s="317">
        <f>SUMIF(FOOD!C:C,C22,FOOD!L:L)</f>
        <v>0</v>
      </c>
      <c r="Q22" s="317">
        <f>SUMIF(Select!C:C,C22,Select!L:L)</f>
        <v>0</v>
      </c>
      <c r="R22" s="317">
        <f>SUMIF(Foodland!C:C,C22,Foodland!L:L)</f>
        <v>0</v>
      </c>
      <c r="S22" s="338">
        <f t="shared" si="11"/>
        <v>53637.5</v>
      </c>
      <c r="T22" s="147">
        <f>SUMIFS(PSP!BC:BC,PSP!D:D,C22)</f>
        <v>16526.25</v>
      </c>
      <c r="U22" s="101">
        <f t="shared" si="12"/>
        <v>70163.75</v>
      </c>
    </row>
    <row r="23" spans="2:21" s="97" customFormat="1" ht="15" customHeight="1">
      <c r="B23" s="334">
        <v>12</v>
      </c>
      <c r="C23" s="334" t="s">
        <v>14</v>
      </c>
      <c r="D23" s="334" t="s">
        <v>1349</v>
      </c>
      <c r="E23" s="70">
        <f>SUMIFS(OFM!BQ:BQ,OFM!C:C,C23)</f>
        <v>3631.75</v>
      </c>
      <c r="F23" s="70">
        <f>SUMIFS(FAM!BS:BS,FAM!E:E,C23)</f>
        <v>11304.5</v>
      </c>
      <c r="G23" s="317">
        <f>SUMIFS(B2S!AS:AS,B2S!C:C,C23)</f>
        <v>6197.75</v>
      </c>
      <c r="H23" s="317">
        <f>SUMIF(TOP!C:C,C23,TOP!AP:AP)</f>
        <v>2592.5</v>
      </c>
      <c r="I23" s="317">
        <f>SUMIF(LEG!C:C,C23,LEG!AP:AP)</f>
        <v>0</v>
      </c>
      <c r="J23" s="317">
        <f>SUMIF(MBC!C:C,C23,MBC!AJ:AJ)</f>
        <v>2502.75</v>
      </c>
      <c r="K23" s="317">
        <f>SUMIF(JIF!C:C,C23,JIF!AJ:AJ)</f>
        <v>1203.25</v>
      </c>
      <c r="L23" s="317">
        <f>SUMIF(INT!C:C,C23,INT!AJ:AJ)</f>
        <v>0</v>
      </c>
      <c r="M23" s="317">
        <f>SUMIF(BET!C:C,C23,BET!AJ:AJ)</f>
        <v>30485.5</v>
      </c>
      <c r="N23" s="317">
        <f>SUMIF(SPA!C:C,C23,SPA!AJ:AJ)</f>
        <v>0</v>
      </c>
      <c r="O23" s="317">
        <f>SUMIF(SKT!C:C,C23,SKT!AJ:AJ)</f>
        <v>0</v>
      </c>
      <c r="P23" s="317">
        <f>SUMIF(FOOD!C:C,C23,FOOD!L:L)</f>
        <v>0</v>
      </c>
      <c r="Q23" s="317">
        <f>SUMIF(Select!C:C,C23,Select!L:L)</f>
        <v>0</v>
      </c>
      <c r="R23" s="317">
        <f>SUMIF(Foodland!C:C,C23,Foodland!L:L)</f>
        <v>0</v>
      </c>
      <c r="S23" s="338">
        <f t="shared" si="11"/>
        <v>57918</v>
      </c>
      <c r="T23" s="147">
        <f>SUMIFS(PSP!BC:BC,PSP!D:D,C23)</f>
        <v>35207.5</v>
      </c>
      <c r="U23" s="101">
        <f t="shared" si="12"/>
        <v>93125.5</v>
      </c>
    </row>
    <row r="24" spans="2:21" s="97" customFormat="1" ht="15" customHeight="1">
      <c r="B24" s="334">
        <v>13</v>
      </c>
      <c r="C24" s="334" t="s">
        <v>36</v>
      </c>
      <c r="D24" s="334" t="s">
        <v>1349</v>
      </c>
      <c r="E24" s="70">
        <f>SUMIFS(OFM!BQ:BQ,OFM!C:C,C24)</f>
        <v>0</v>
      </c>
      <c r="F24" s="70">
        <f>SUMIFS(FAM!BS:BS,FAM!E:E,C24)</f>
        <v>5066.75</v>
      </c>
      <c r="G24" s="317">
        <f>SUMIFS(B2S!AS:AS,B2S!C:C,C24)</f>
        <v>0</v>
      </c>
      <c r="H24" s="317">
        <f>SUMIF(TOP!C:C,C24,TOP!AP:AP)</f>
        <v>0</v>
      </c>
      <c r="I24" s="317">
        <f>SUMIF(LEG!C:C,C24,LEG!AP:AP)</f>
        <v>0</v>
      </c>
      <c r="J24" s="317">
        <f>SUMIF(MBC!C:C,C24,MBC!AJ:AJ)</f>
        <v>7227</v>
      </c>
      <c r="K24" s="317">
        <f>SUMIF(JIF!C:C,C24,JIF!AJ:AJ)</f>
        <v>546.25</v>
      </c>
      <c r="L24" s="317">
        <f>SUMIF(INT!C:C,C24,INT!AJ:AJ)</f>
        <v>0</v>
      </c>
      <c r="M24" s="317">
        <f>SUMIF(BET!C:C,C24,BET!AJ:AJ)</f>
        <v>0</v>
      </c>
      <c r="N24" s="317">
        <f>SUMIF(SPA!C:C,C24,SPA!AJ:AJ)</f>
        <v>1235.5</v>
      </c>
      <c r="O24" s="317">
        <f>SUMIF(SKT!C:C,C24,SKT!AJ:AJ)</f>
        <v>0</v>
      </c>
      <c r="P24" s="317">
        <f>SUMIF(FOOD!C:C,C24,FOOD!L:L)</f>
        <v>0</v>
      </c>
      <c r="Q24" s="317">
        <f>SUMIF(Select!C:C,C24,Select!L:L)</f>
        <v>0</v>
      </c>
      <c r="R24" s="317">
        <f>SUMIF(Foodland!C:C,C24,Foodland!L:L)</f>
        <v>0</v>
      </c>
      <c r="S24" s="338">
        <f t="shared" si="11"/>
        <v>14075.5</v>
      </c>
      <c r="T24" s="147">
        <f>SUMIFS(PSP!BC:BC,PSP!D:D,C24)</f>
        <v>21967.5</v>
      </c>
      <c r="U24" s="101">
        <f t="shared" si="12"/>
        <v>36043</v>
      </c>
    </row>
    <row r="25" spans="2:21" s="97" customFormat="1" ht="15" customHeight="1">
      <c r="B25" s="334">
        <v>14</v>
      </c>
      <c r="C25" s="334" t="s">
        <v>23</v>
      </c>
      <c r="D25" s="334" t="s">
        <v>1349</v>
      </c>
      <c r="E25" s="70">
        <f>SUMIFS(OFM!BQ:BQ,OFM!C:C,C25)</f>
        <v>56650.25</v>
      </c>
      <c r="F25" s="70">
        <f>SUMIFS(FAM!BS:BS,FAM!E:E,C25)</f>
        <v>211274</v>
      </c>
      <c r="G25" s="317">
        <f>SUMIFS(B2S!AS:AS,B2S!C:C,C25)</f>
        <v>0</v>
      </c>
      <c r="H25" s="317">
        <f>SUMIF(TOP!C:C,C25,TOP!AP:AP)</f>
        <v>0</v>
      </c>
      <c r="I25" s="317">
        <f>SUMIF(LEG!C:C,C25,LEG!AP:AP)</f>
        <v>1699</v>
      </c>
      <c r="J25" s="317">
        <f>SUMIF(MBC!C:C,C25,MBC!AJ:AJ)</f>
        <v>36369</v>
      </c>
      <c r="K25" s="317">
        <f>SUMIF(JIF!C:C,C25,JIF!AJ:AJ)</f>
        <v>0</v>
      </c>
      <c r="L25" s="317">
        <f>SUMIF(INT!C:C,C25,INT!AJ:AJ)</f>
        <v>1217.5</v>
      </c>
      <c r="M25" s="317">
        <f>SUMIF(BET!C:C,C25,BET!AJ:AJ)</f>
        <v>14231</v>
      </c>
      <c r="N25" s="317">
        <f>SUMIF(SPA!C:C,C25,SPA!AJ:AJ)</f>
        <v>0</v>
      </c>
      <c r="O25" s="317">
        <f>SUMIF(SKT!C:C,C25,SKT!AJ:AJ)</f>
        <v>0</v>
      </c>
      <c r="P25" s="317">
        <f>SUMIF(FOOD!C:C,C25,FOOD!L:L)</f>
        <v>0</v>
      </c>
      <c r="Q25" s="317">
        <f>SUMIF(Select!C:C,C25,Select!L:L)</f>
        <v>0</v>
      </c>
      <c r="R25" s="317">
        <f>SUMIF(Foodland!C:C,C25,Foodland!L:L)</f>
        <v>0</v>
      </c>
      <c r="S25" s="338">
        <f t="shared" si="11"/>
        <v>321440.75</v>
      </c>
      <c r="T25" s="147">
        <f>SUMIFS(PSP!BC:BC,PSP!D:D,C25)</f>
        <v>233380</v>
      </c>
      <c r="U25" s="101">
        <f t="shared" si="12"/>
        <v>554820.75</v>
      </c>
    </row>
    <row r="26" spans="2:21" s="97" customFormat="1" ht="12.75">
      <c r="B26" s="334">
        <v>15</v>
      </c>
      <c r="C26" s="334" t="s">
        <v>38</v>
      </c>
      <c r="D26" s="334" t="s">
        <v>1349</v>
      </c>
      <c r="E26" s="70">
        <f>SUMIFS(OFM!BQ:BQ,OFM!C:C,C26)</f>
        <v>0</v>
      </c>
      <c r="F26" s="70">
        <f>SUMIFS(FAM!BS:BS,FAM!E:E,C26)</f>
        <v>34937.25</v>
      </c>
      <c r="G26" s="317">
        <f>SUMIFS(B2S!AS:AS,B2S!C:C,C26)</f>
        <v>0</v>
      </c>
      <c r="H26" s="317">
        <f>SUMIF(TOP!C:C,C26,TOP!AP:AP)</f>
        <v>0</v>
      </c>
      <c r="I26" s="317">
        <f>SUMIF(LEG!C:C,C26,LEG!AP:AP)</f>
        <v>0</v>
      </c>
      <c r="J26" s="317">
        <f>SUMIF(MBC!C:C,C26,MBC!AJ:AJ)</f>
        <v>2705.25</v>
      </c>
      <c r="K26" s="317">
        <f>SUMIF(JIF!C:C,C26,JIF!AJ:AJ)</f>
        <v>895</v>
      </c>
      <c r="L26" s="317">
        <f>SUMIF(INT!C:C,C26,INT!AJ:AJ)</f>
        <v>0</v>
      </c>
      <c r="M26" s="317">
        <f>SUMIF(BET!C:C,C26,BET!AJ:AJ)</f>
        <v>0</v>
      </c>
      <c r="N26" s="317">
        <f>SUMIF(SPA!C:C,C26,SPA!AJ:AJ)</f>
        <v>0</v>
      </c>
      <c r="O26" s="317">
        <f>SUMIF(SKT!C:C,C26,SKT!AJ:AJ)</f>
        <v>0</v>
      </c>
      <c r="P26" s="317">
        <f>SUMIF(FOOD!C:C,C26,FOOD!L:L)</f>
        <v>0</v>
      </c>
      <c r="Q26" s="317">
        <f>SUMIF(Select!C:C,C26,Select!L:L)</f>
        <v>350.5</v>
      </c>
      <c r="R26" s="317">
        <f>SUMIF(Foodland!C:C,C26,Foodland!L:L)</f>
        <v>0</v>
      </c>
      <c r="S26" s="338">
        <f t="shared" si="11"/>
        <v>38888</v>
      </c>
      <c r="T26" s="147">
        <f>SUMIFS(PSP!BC:BC,PSP!D:D,C26)</f>
        <v>42303.75</v>
      </c>
      <c r="U26" s="101">
        <f t="shared" si="12"/>
        <v>81191.75</v>
      </c>
    </row>
    <row r="27" spans="2:21" ht="12.75">
      <c r="B27" s="69">
        <v>16</v>
      </c>
      <c r="C27" s="69" t="s">
        <v>931</v>
      </c>
      <c r="D27" s="69" t="s">
        <v>1038</v>
      </c>
      <c r="E27" s="70">
        <f>SUMIFS(OFM!BQ:BQ,OFM!C:C,C27)</f>
        <v>0</v>
      </c>
      <c r="F27" s="70">
        <f>SUMIFS(FAM!BS:BS,FAM!E:E,C27)</f>
        <v>0</v>
      </c>
      <c r="G27" s="180">
        <f>SUMIFS(B2S!AS:AS,B2S!C:C,C27)</f>
        <v>0</v>
      </c>
      <c r="H27" s="180">
        <f>SUMIF(TOP!C:C,C27,TOP!AP:AP)</f>
        <v>0</v>
      </c>
      <c r="I27" s="180">
        <f>SUMIF(LEG!C:C,C27,LEG!AP:AP)</f>
        <v>0</v>
      </c>
      <c r="J27" s="180">
        <f>SUMIF(MBC!C:C,C27,MBC!AJ:AJ)</f>
        <v>0</v>
      </c>
      <c r="K27" s="180">
        <f>SUMIF(JIF!C:C,C27,JIF!AJ:AJ)</f>
        <v>0</v>
      </c>
      <c r="L27" s="180">
        <f>SUMIF(INT!C:C,C27,INT!AJ:AJ)</f>
        <v>0</v>
      </c>
      <c r="M27" s="180">
        <f>SUMIF(BET!C:C,C27,BET!AJ:AJ)</f>
        <v>0</v>
      </c>
      <c r="N27" s="180">
        <f>SUMIF(SPA!C:C,C27,SPA!AJ:AJ)</f>
        <v>0</v>
      </c>
      <c r="O27" s="180">
        <f>SUMIF(SKT!C:C,C27,SKT!AJ:AJ)</f>
        <v>0</v>
      </c>
      <c r="P27" s="180">
        <f>SUMIF(FOOD!C:C,C27,FOOD!L:L)</f>
        <v>0</v>
      </c>
      <c r="Q27" s="180">
        <f>SUMIF(Select!C:C,C27,Select!L:L)</f>
        <v>0</v>
      </c>
      <c r="R27" s="180">
        <f>SUMIF(Foodland!C:C,C27,Foodland!L:L)</f>
        <v>0</v>
      </c>
      <c r="S27" s="181">
        <f t="shared" si="11"/>
        <v>0</v>
      </c>
      <c r="T27" s="182">
        <f>SUMIFS(PSP!BC:BC,PSP!D:D,C27)</f>
        <v>0</v>
      </c>
      <c r="U27" s="218">
        <f t="shared" si="12"/>
        <v>0</v>
      </c>
    </row>
    <row r="28" spans="2:21" s="92" customFormat="1" ht="15" customHeight="1">
      <c r="B28" s="69">
        <v>17</v>
      </c>
      <c r="C28" s="69" t="s">
        <v>32</v>
      </c>
      <c r="D28" s="69" t="s">
        <v>1038</v>
      </c>
      <c r="E28" s="70">
        <f>SUMIFS(OFM!BQ:BQ,OFM!C:C,C28)</f>
        <v>0</v>
      </c>
      <c r="F28" s="70">
        <f>SUMIFS(FAM!BS:BS,FAM!E:E,C28)</f>
        <v>0</v>
      </c>
      <c r="G28" s="180">
        <f>SUMIFS(B2S!AS:AS,B2S!C:C,C28)</f>
        <v>0</v>
      </c>
      <c r="H28" s="180">
        <f>SUMIF(TOP!C:C,C28,TOP!AP:AP)</f>
        <v>0</v>
      </c>
      <c r="I28" s="180">
        <f>SUMIF(LEG!C:C,C28,LEG!AP:AP)</f>
        <v>0</v>
      </c>
      <c r="J28" s="180">
        <f>SUMIF(MBC!C:C,C28,MBC!AJ:AJ)</f>
        <v>0</v>
      </c>
      <c r="K28" s="180">
        <f>SUMIF(JIF!C:C,C28,JIF!AJ:AJ)</f>
        <v>0</v>
      </c>
      <c r="L28" s="180">
        <f>SUMIF(INT!C:C,C28,INT!AJ:AJ)</f>
        <v>0</v>
      </c>
      <c r="M28" s="180">
        <f>SUMIF(BET!C:C,C28,BET!AJ:AJ)</f>
        <v>0</v>
      </c>
      <c r="N28" s="180">
        <f>SUMIF(SPA!C:C,C28,SPA!AJ:AJ)</f>
        <v>0</v>
      </c>
      <c r="O28" s="180">
        <f>SUMIF(SKT!C:C,C28,SKT!AJ:AJ)</f>
        <v>0</v>
      </c>
      <c r="P28" s="180">
        <f>SUMIF(FOOD!C:C,C28,FOOD!L:L)</f>
        <v>0</v>
      </c>
      <c r="Q28" s="180">
        <f>SUMIF(Select!C:C,C28,Select!L:L)</f>
        <v>0</v>
      </c>
      <c r="R28" s="180">
        <f>SUMIF(Foodland!C:C,C28,Foodland!L:L)</f>
        <v>0</v>
      </c>
      <c r="S28" s="181">
        <f t="shared" si="11"/>
        <v>0</v>
      </c>
      <c r="T28" s="182">
        <f>SUMIFS(PSP!BC:BC,PSP!D:D,C28)</f>
        <v>0</v>
      </c>
      <c r="U28" s="218">
        <f t="shared" si="12"/>
        <v>0</v>
      </c>
    </row>
    <row r="29" spans="2:21" s="97" customFormat="1" ht="15" customHeight="1">
      <c r="B29" s="334">
        <v>18</v>
      </c>
      <c r="C29" s="334" t="s">
        <v>148</v>
      </c>
      <c r="D29" s="334" t="s">
        <v>1349</v>
      </c>
      <c r="E29" s="70">
        <f>SUMIFS(OFM!BQ:BQ,OFM!C:C,C29)</f>
        <v>0</v>
      </c>
      <c r="F29" s="70">
        <f>SUMIFS(FAM!BS:BS,FAM!E:E,C29)</f>
        <v>31303.75</v>
      </c>
      <c r="G29" s="317">
        <f>SUMIFS(B2S!AS:AS,B2S!C:C,C29)</f>
        <v>13978.5</v>
      </c>
      <c r="H29" s="317">
        <f>SUMIF(TOP!C:C,C29,TOP!AP:AP)</f>
        <v>2011.75</v>
      </c>
      <c r="I29" s="317">
        <f>SUMIF(LEG!C:C,C29,LEG!AP:AP)</f>
        <v>0</v>
      </c>
      <c r="J29" s="317">
        <f>SUMIF(MBC!C:C,C29,MBC!AJ:AJ)</f>
        <v>4196</v>
      </c>
      <c r="K29" s="317">
        <f>SUMIF(JIF!C:C,C29,JIF!AJ:AJ)</f>
        <v>1614.75</v>
      </c>
      <c r="L29" s="317">
        <f>SUMIF(INT!C:C,C29,INT!AJ:AJ)</f>
        <v>0</v>
      </c>
      <c r="M29" s="317">
        <f>SUMIF(BET!C:C,C29,BET!AJ:AJ)</f>
        <v>0</v>
      </c>
      <c r="N29" s="317">
        <f>SUMIF(SPA!C:C,C29,SPA!AJ:AJ)</f>
        <v>1068.75</v>
      </c>
      <c r="O29" s="317">
        <f>SUMIF(SKT!C:C,C29,SKT!AJ:AJ)</f>
        <v>0</v>
      </c>
      <c r="P29" s="317">
        <f>SUMIF(FOOD!C:C,C29,FOOD!L:L)</f>
        <v>0</v>
      </c>
      <c r="Q29" s="317">
        <f>SUMIF(Select!C:C,C29,Select!L:L)</f>
        <v>0</v>
      </c>
      <c r="R29" s="317">
        <f>SUMIF(Foodland!C:C,C29,Foodland!L:L)</f>
        <v>0</v>
      </c>
      <c r="S29" s="146">
        <f t="shared" si="11"/>
        <v>54173.5</v>
      </c>
      <c r="T29" s="147">
        <f>SUMIFS(PSP!BC:BC,PSP!D:D,C29)</f>
        <v>104291.25</v>
      </c>
      <c r="U29" s="101">
        <f t="shared" si="12"/>
        <v>158464.75</v>
      </c>
    </row>
    <row r="30" spans="2:21" s="97" customFormat="1" ht="15" customHeight="1">
      <c r="B30" s="334">
        <v>19</v>
      </c>
      <c r="C30" s="334" t="s">
        <v>19</v>
      </c>
      <c r="D30" s="334" t="s">
        <v>1349</v>
      </c>
      <c r="E30" s="70">
        <f>SUMIFS(OFM!BQ:BQ,OFM!C:C,C30)</f>
        <v>0</v>
      </c>
      <c r="F30" s="70">
        <f>SUMIFS(FAM!BS:BS,FAM!E:E,C30)</f>
        <v>45526.25</v>
      </c>
      <c r="G30" s="317">
        <f>SUMIFS(B2S!AS:AS,B2S!C:C,C30)</f>
        <v>7698.5</v>
      </c>
      <c r="H30" s="317">
        <f>SUMIF(TOP!C:C,C30,TOP!AP:AP)</f>
        <v>4092.75</v>
      </c>
      <c r="I30" s="317">
        <f>SUMIF(LEG!C:C,C30,LEG!AP:AP)</f>
        <v>0</v>
      </c>
      <c r="J30" s="317">
        <f>SUMIF(MBC!C:C,C30,MBC!AJ:AJ)</f>
        <v>0</v>
      </c>
      <c r="K30" s="317">
        <f>SUMIF(JIF!C:C,C30,JIF!AJ:AJ)</f>
        <v>0</v>
      </c>
      <c r="L30" s="317">
        <f>SUMIF(INT!C:C,C30,INT!AJ:AJ)</f>
        <v>0</v>
      </c>
      <c r="M30" s="317">
        <f>SUMIF(BET!C:C,C30,BET!AJ:AJ)</f>
        <v>21602</v>
      </c>
      <c r="N30" s="317">
        <f>SUMIF(SPA!C:C,C30,SPA!AJ:AJ)</f>
        <v>0</v>
      </c>
      <c r="O30" s="317">
        <f>SUMIF(SKT!C:C,C30,SKT!AJ:AJ)</f>
        <v>0</v>
      </c>
      <c r="P30" s="317">
        <f>SUMIF(FOOD!C:C,C30,FOOD!L:L)</f>
        <v>0</v>
      </c>
      <c r="Q30" s="317">
        <f>SUMIF(Select!C:C,C30,Select!L:L)</f>
        <v>0</v>
      </c>
      <c r="R30" s="317">
        <f>SUMIF(Foodland!C:C,C30,Foodland!L:L)</f>
        <v>0</v>
      </c>
      <c r="S30" s="146">
        <f t="shared" si="11"/>
        <v>78919.5</v>
      </c>
      <c r="T30" s="147">
        <f>SUMIFS(PSP!BC:BC,PSP!D:D,C30)</f>
        <v>121223.75</v>
      </c>
      <c r="U30" s="101">
        <f t="shared" si="12"/>
        <v>200143.25</v>
      </c>
    </row>
    <row r="31" spans="2:21" s="97" customFormat="1" ht="15" customHeight="1">
      <c r="B31" s="334">
        <v>20</v>
      </c>
      <c r="C31" s="334" t="s">
        <v>29</v>
      </c>
      <c r="D31" s="334" t="s">
        <v>1349</v>
      </c>
      <c r="E31" s="70">
        <f>SUMIFS(OFM!BQ:BQ,OFM!C:C,C31)</f>
        <v>46315.25</v>
      </c>
      <c r="F31" s="70">
        <f>SUMIFS(FAM!BS:BS,FAM!E:E,C31)</f>
        <v>67486</v>
      </c>
      <c r="G31" s="317">
        <f>SUMIFS(B2S!AS:AS,B2S!C:C,C31)</f>
        <v>20308.75</v>
      </c>
      <c r="H31" s="317">
        <f>SUMIF(TOP!C:C,C31,TOP!AP:AP)</f>
        <v>0</v>
      </c>
      <c r="I31" s="317">
        <f>SUMIF(LEG!C:C,C31,LEG!AP:AP)</f>
        <v>0</v>
      </c>
      <c r="J31" s="317">
        <f>SUMIF(MBC!C:C,C31,MBC!AJ:AJ)</f>
        <v>9079.75</v>
      </c>
      <c r="K31" s="317">
        <f>SUMIF(JIF!C:C,C31,JIF!AJ:AJ)</f>
        <v>0</v>
      </c>
      <c r="L31" s="317">
        <f>SUMIF(INT!C:C,C31,INT!AJ:AJ)</f>
        <v>0</v>
      </c>
      <c r="M31" s="317">
        <f>SUMIF(BET!C:C,C31,BET!AJ:AJ)</f>
        <v>0</v>
      </c>
      <c r="N31" s="317">
        <f>SUMIF(SPA!C:C,C31,SPA!AJ:AJ)</f>
        <v>0</v>
      </c>
      <c r="O31" s="317">
        <f>SUMIF(SKT!C:C,C31,SKT!AJ:AJ)</f>
        <v>0</v>
      </c>
      <c r="P31" s="317">
        <f>SUMIF(FOOD!C:C,C31,FOOD!L:L)</f>
        <v>0</v>
      </c>
      <c r="Q31" s="317">
        <f>SUMIF(Select!C:C,C31,Select!L:L)</f>
        <v>0</v>
      </c>
      <c r="R31" s="317">
        <f>SUMIF(Foodland!C:C,C31,Foodland!L:L)</f>
        <v>0</v>
      </c>
      <c r="S31" s="146">
        <f t="shared" si="11"/>
        <v>143189.75</v>
      </c>
      <c r="T31" s="147">
        <f>SUMIFS(PSP!BC:BC,PSP!D:D,C31)</f>
        <v>130342.5</v>
      </c>
      <c r="U31" s="101">
        <f t="shared" si="12"/>
        <v>273532.25</v>
      </c>
    </row>
    <row r="32" spans="2:21" s="97" customFormat="1" ht="15" customHeight="1">
      <c r="B32" s="334">
        <v>21</v>
      </c>
      <c r="C32" s="334" t="s">
        <v>3</v>
      </c>
      <c r="D32" s="334" t="s">
        <v>1349</v>
      </c>
      <c r="E32" s="70">
        <f>SUMIFS(OFM!BQ:BQ,OFM!C:C,C32)</f>
        <v>65402.75</v>
      </c>
      <c r="F32" s="70">
        <f>SUMIFS(FAM!BS:BS,FAM!E:E,C32)</f>
        <v>13243</v>
      </c>
      <c r="G32" s="317">
        <f>SUMIFS(B2S!AS:AS,B2S!C:C,C32)</f>
        <v>13493.5</v>
      </c>
      <c r="H32" s="317">
        <f>SUMIF(TOP!C:C,C32,TOP!AP:AP)</f>
        <v>4015</v>
      </c>
      <c r="I32" s="317">
        <f>SUMIF(LEG!C:C,C32,LEG!AP:AP)</f>
        <v>0</v>
      </c>
      <c r="J32" s="317">
        <f>SUMIF(MBC!C:C,C32,MBC!AJ:AJ)</f>
        <v>8292.5</v>
      </c>
      <c r="K32" s="317">
        <f>SUMIF(JIF!C:C,C32,JIF!AJ:AJ)</f>
        <v>3546.5</v>
      </c>
      <c r="L32" s="317">
        <f>SUMIF(INT!C:C,C32,INT!AJ:AJ)</f>
        <v>0</v>
      </c>
      <c r="M32" s="317">
        <f>SUMIF(BET!C:C,C32,BET!AJ:AJ)</f>
        <v>0</v>
      </c>
      <c r="N32" s="317">
        <f>SUMIF(SPA!C:C,C32,SPA!AJ:AJ)</f>
        <v>0</v>
      </c>
      <c r="O32" s="317">
        <f>SUMIF(SKT!C:C,C32,SKT!AJ:AJ)</f>
        <v>0</v>
      </c>
      <c r="P32" s="317">
        <f>SUMIF(FOOD!C:C,C32,FOOD!L:L)</f>
        <v>2768.5</v>
      </c>
      <c r="Q32" s="317">
        <f>SUMIF(Select!C:C,C32,Select!L:L)</f>
        <v>0</v>
      </c>
      <c r="R32" s="317">
        <f>SUMIF(Foodland!C:C,C32,Foodland!L:L)</f>
        <v>0</v>
      </c>
      <c r="S32" s="146">
        <f t="shared" si="11"/>
        <v>110761.75</v>
      </c>
      <c r="T32" s="147">
        <f>SUMIFS(PSP!BC:BC,PSP!D:D,C32)</f>
        <v>34462.5</v>
      </c>
      <c r="U32" s="101">
        <f t="shared" si="12"/>
        <v>145224.25</v>
      </c>
    </row>
    <row r="33" spans="2:21" s="97" customFormat="1" ht="15" customHeight="1">
      <c r="B33" s="334">
        <v>22</v>
      </c>
      <c r="C33" s="334" t="s">
        <v>383</v>
      </c>
      <c r="D33" s="334" t="s">
        <v>1349</v>
      </c>
      <c r="E33" s="70">
        <f>SUMIFS(OFM!BQ:BQ,OFM!C:C,C33)</f>
        <v>0</v>
      </c>
      <c r="F33" s="70">
        <f>SUMIFS(FAM!BS:BS,FAM!E:E,C33)</f>
        <v>329.75</v>
      </c>
      <c r="G33" s="317">
        <f>SUMIFS(B2S!AS:AS,B2S!C:C,C33)</f>
        <v>0</v>
      </c>
      <c r="H33" s="317">
        <f>SUMIF(TOP!C:C,C33,TOP!AP:AP)</f>
        <v>0</v>
      </c>
      <c r="I33" s="317">
        <f>SUMIF(LEG!C:C,C33,LEG!AP:AP)</f>
        <v>0</v>
      </c>
      <c r="J33" s="317">
        <f>SUMIF(MBC!C:C,C33,MBC!AJ:AJ)</f>
        <v>496</v>
      </c>
      <c r="K33" s="317">
        <f>SUMIF(JIF!C:C,C33,JIF!AJ:AJ)</f>
        <v>289.25</v>
      </c>
      <c r="L33" s="317">
        <f>SUMIF(INT!C:C,C33,INT!AJ:AJ)</f>
        <v>0</v>
      </c>
      <c r="M33" s="317">
        <f>SUMIF(BET!C:C,C33,BET!AJ:AJ)</f>
        <v>0</v>
      </c>
      <c r="N33" s="317">
        <f>SUMIF(SPA!C:C,C33,SPA!AJ:AJ)</f>
        <v>0</v>
      </c>
      <c r="O33" s="317">
        <f>SUMIF(SKT!C:C,C33,SKT!AJ:AJ)</f>
        <v>0</v>
      </c>
      <c r="P33" s="317">
        <f>SUMIF(FOOD!C:C,C33,FOOD!L:L)</f>
        <v>0</v>
      </c>
      <c r="Q33" s="317">
        <f>SUMIF(Select!C:C,C33,Select!L:L)</f>
        <v>0</v>
      </c>
      <c r="R33" s="317">
        <f>SUMIF(Foodland!C:C,C33,Foodland!L:L)</f>
        <v>0</v>
      </c>
      <c r="S33" s="146">
        <f t="shared" si="11"/>
        <v>1115</v>
      </c>
      <c r="T33" s="147">
        <f>SUMIFS(PSP!BC:BC,PSP!D:D,C33)</f>
        <v>448.75</v>
      </c>
      <c r="U33" s="101">
        <f t="shared" si="12"/>
        <v>1563.75</v>
      </c>
    </row>
    <row r="34" spans="2:21" s="97" customFormat="1" ht="15" customHeight="1">
      <c r="B34" s="334">
        <v>23</v>
      </c>
      <c r="C34" s="334" t="s">
        <v>341</v>
      </c>
      <c r="D34" s="334" t="s">
        <v>1349</v>
      </c>
      <c r="E34" s="70">
        <f>SUMIFS(OFM!BQ:BQ,OFM!C:C,C34)</f>
        <v>0</v>
      </c>
      <c r="F34" s="70">
        <f>SUMIFS(FAM!BS:BS,FAM!E:E,C34)</f>
        <v>0</v>
      </c>
      <c r="G34" s="317">
        <f>SUMIFS(B2S!AS:AS,B2S!C:C,C34)</f>
        <v>0</v>
      </c>
      <c r="H34" s="317">
        <f>SUMIF(TOP!C:C,C34,TOP!AP:AP)</f>
        <v>1287.5</v>
      </c>
      <c r="I34" s="317">
        <f>SUMIF(LEG!C:C,C34,LEG!AP:AP)</f>
        <v>0</v>
      </c>
      <c r="J34" s="317">
        <f>SUMIF(MBC!C:C,C34,MBC!AJ:AJ)</f>
        <v>2481</v>
      </c>
      <c r="K34" s="317">
        <f>SUMIF(JIF!C:C,C34,JIF!AJ:AJ)</f>
        <v>0</v>
      </c>
      <c r="L34" s="317">
        <f>SUMIF(INT!C:C,C34,INT!AJ:AJ)</f>
        <v>0</v>
      </c>
      <c r="M34" s="317">
        <f>SUMIF(BET!C:C,C34,BET!AJ:AJ)</f>
        <v>0</v>
      </c>
      <c r="N34" s="317">
        <f>SUMIF(SPA!C:C,C34,SPA!AJ:AJ)</f>
        <v>0</v>
      </c>
      <c r="O34" s="317">
        <f>SUMIF(SKT!C:C,C34,SKT!AJ:AJ)</f>
        <v>0</v>
      </c>
      <c r="P34" s="317">
        <f>SUMIF(FOOD!C:C,C34,FOOD!L:L)</f>
        <v>0</v>
      </c>
      <c r="Q34" s="317">
        <f>SUMIF(Select!C:C,C34,Select!L:L)</f>
        <v>0</v>
      </c>
      <c r="R34" s="317">
        <f>SUMIF(Foodland!C:C,C34,Foodland!L:L)</f>
        <v>0</v>
      </c>
      <c r="S34" s="146">
        <f t="shared" si="11"/>
        <v>3768.5</v>
      </c>
      <c r="T34" s="147">
        <f>SUMIFS(PSP!BC:BC,PSP!D:D,C34)</f>
        <v>27185</v>
      </c>
      <c r="U34" s="101">
        <f t="shared" si="12"/>
        <v>30953.5</v>
      </c>
    </row>
    <row r="35" spans="2:21" s="97" customFormat="1" ht="15" customHeight="1">
      <c r="B35" s="334">
        <v>24</v>
      </c>
      <c r="C35" s="334" t="s">
        <v>34</v>
      </c>
      <c r="D35" s="334" t="s">
        <v>1349</v>
      </c>
      <c r="E35" s="70">
        <f>SUMIFS(OFM!BQ:BQ,OFM!C:C,C35)</f>
        <v>7414.25</v>
      </c>
      <c r="F35" s="70">
        <f>SUMIFS(FAM!BS:BS,FAM!E:E,C35)</f>
        <v>16085</v>
      </c>
      <c r="G35" s="317">
        <f>SUMIFS(B2S!AS:AS,B2S!C:C,C35)</f>
        <v>15855.5</v>
      </c>
      <c r="H35" s="317">
        <f>SUMIF(TOP!C:C,C35,TOP!AP:AP)</f>
        <v>0</v>
      </c>
      <c r="I35" s="317">
        <f>SUMIF(LEG!C:C,C35,LEG!AP:AP)</f>
        <v>0</v>
      </c>
      <c r="J35" s="317">
        <f>SUMIF(MBC!C:C,C35,MBC!AJ:AJ)</f>
        <v>3365</v>
      </c>
      <c r="K35" s="317">
        <f>SUMIF(JIF!C:C,C35,JIF!AJ:AJ)</f>
        <v>0</v>
      </c>
      <c r="L35" s="317">
        <f>SUMIF(INT!C:C,C35,INT!AJ:AJ)</f>
        <v>0</v>
      </c>
      <c r="M35" s="317">
        <f>SUMIF(BET!C:C,C35,BET!AJ:AJ)</f>
        <v>0</v>
      </c>
      <c r="N35" s="317">
        <f>SUMIF(SPA!C:C,C35,SPA!AJ:AJ)</f>
        <v>0</v>
      </c>
      <c r="O35" s="317">
        <f>SUMIF(SKT!C:C,C35,SKT!AJ:AJ)</f>
        <v>0</v>
      </c>
      <c r="P35" s="317">
        <f>SUMIF(FOOD!C:C,C35,FOOD!L:L)</f>
        <v>0</v>
      </c>
      <c r="Q35" s="317">
        <f>SUMIF(Select!C:C,C35,Select!L:L)</f>
        <v>696</v>
      </c>
      <c r="R35" s="317">
        <f>SUMIF(Foodland!C:C,C35,Foodland!L:L)</f>
        <v>0</v>
      </c>
      <c r="S35" s="146">
        <f t="shared" si="11"/>
        <v>43415.75</v>
      </c>
      <c r="T35" s="147">
        <f>SUMIFS(PSP!BC:BC,PSP!D:D,C35)</f>
        <v>31607.5</v>
      </c>
      <c r="U35" s="101">
        <f t="shared" si="12"/>
        <v>75023.25</v>
      </c>
    </row>
    <row r="36" spans="2:21" s="97" customFormat="1" ht="15" customHeight="1">
      <c r="B36" s="334">
        <v>25</v>
      </c>
      <c r="C36" s="334" t="s">
        <v>12</v>
      </c>
      <c r="D36" s="334" t="s">
        <v>1349</v>
      </c>
      <c r="E36" s="70">
        <f>SUMIFS(OFM!BQ:BQ,OFM!C:C,C36)</f>
        <v>18402.75</v>
      </c>
      <c r="F36" s="70">
        <f>SUMIFS(FAM!BS:BS,FAM!E:E,C36)</f>
        <v>20978.25</v>
      </c>
      <c r="G36" s="317">
        <f>SUMIFS(B2S!AS:AS,B2S!C:C,C36)</f>
        <v>0</v>
      </c>
      <c r="H36" s="317">
        <f>SUMIF(TOP!C:C,C36,TOP!AP:AP)</f>
        <v>0</v>
      </c>
      <c r="I36" s="317">
        <f>SUMIF(LEG!C:C,C36,LEG!AP:AP)</f>
        <v>0</v>
      </c>
      <c r="J36" s="317">
        <f>SUMIF(MBC!C:C,C36,MBC!AJ:AJ)</f>
        <v>5009</v>
      </c>
      <c r="K36" s="317">
        <f>SUMIF(JIF!C:C,C36,JIF!AJ:AJ)</f>
        <v>0</v>
      </c>
      <c r="L36" s="317">
        <f>SUMIF(INT!C:C,C36,INT!AJ:AJ)</f>
        <v>0</v>
      </c>
      <c r="M36" s="317">
        <f>SUMIF(BET!C:C,C36,BET!AJ:AJ)</f>
        <v>0</v>
      </c>
      <c r="N36" s="317">
        <f>SUMIF(SPA!C:C,C36,SPA!AJ:AJ)</f>
        <v>0</v>
      </c>
      <c r="O36" s="317">
        <f>SUMIF(SKT!C:C,C36,SKT!AJ:AJ)</f>
        <v>0</v>
      </c>
      <c r="P36" s="317">
        <f>SUMIF(FOOD!C:C,C36,FOOD!L:L)</f>
        <v>0</v>
      </c>
      <c r="Q36" s="317">
        <f>SUMIF(Select!C:C,C36,Select!L:L)</f>
        <v>0</v>
      </c>
      <c r="R36" s="317">
        <f>SUMIF(Foodland!C:C,C36,Foodland!L:L)</f>
        <v>0</v>
      </c>
      <c r="S36" s="146">
        <f t="shared" si="11"/>
        <v>44390</v>
      </c>
      <c r="T36" s="147">
        <f>SUMIFS(PSP!BC:BC,PSP!D:D,C36)</f>
        <v>46336.25</v>
      </c>
      <c r="U36" s="101">
        <f t="shared" si="12"/>
        <v>90726.25</v>
      </c>
    </row>
    <row r="37" spans="2:21" s="97" customFormat="1" ht="15" customHeight="1">
      <c r="B37" s="334">
        <v>26</v>
      </c>
      <c r="C37" s="334" t="s">
        <v>130</v>
      </c>
      <c r="D37" s="334" t="s">
        <v>1349</v>
      </c>
      <c r="E37" s="70">
        <f>SUMIFS(OFM!BQ:BQ,OFM!C:C,C37)</f>
        <v>11086.75</v>
      </c>
      <c r="F37" s="70">
        <f>SUMIFS(FAM!BS:BS,FAM!E:E,C37)</f>
        <v>8244.25</v>
      </c>
      <c r="G37" s="317">
        <f>SUMIFS(B2S!AS:AS,B2S!C:C,C37)</f>
        <v>1086.5</v>
      </c>
      <c r="H37" s="317">
        <f>SUMIF(TOP!C:C,C37,TOP!AP:AP)</f>
        <v>0</v>
      </c>
      <c r="I37" s="317">
        <f>SUMIF(LEG!C:C,C37,LEG!AP:AP)</f>
        <v>0</v>
      </c>
      <c r="J37" s="317">
        <f>SUMIF(MBC!C:C,C37,MBC!AJ:AJ)</f>
        <v>0</v>
      </c>
      <c r="K37" s="317">
        <f>SUMIF(JIF!C:C,C37,JIF!AJ:AJ)</f>
        <v>271.75</v>
      </c>
      <c r="L37" s="317">
        <f>SUMIF(INT!C:C,C37,INT!AJ:AJ)</f>
        <v>0</v>
      </c>
      <c r="M37" s="317">
        <f>SUMIF(BET!C:C,C37,BET!AJ:AJ)</f>
        <v>0</v>
      </c>
      <c r="N37" s="317">
        <f>SUMIF(SPA!C:C,C37,SPA!AJ:AJ)</f>
        <v>0</v>
      </c>
      <c r="O37" s="317">
        <f>SUMIF(SKT!C:C,C37,SKT!AJ:AJ)</f>
        <v>0</v>
      </c>
      <c r="P37" s="317">
        <f>SUMIF(FOOD!C:C,C37,FOOD!L:L)</f>
        <v>0</v>
      </c>
      <c r="Q37" s="317">
        <f>SUMIF(Select!C:C,C37,Select!L:L)</f>
        <v>0</v>
      </c>
      <c r="R37" s="317">
        <f>SUMIF(Foodland!C:C,C37,Foodland!L:L)</f>
        <v>0</v>
      </c>
      <c r="S37" s="146">
        <f t="shared" si="11"/>
        <v>20689.25</v>
      </c>
      <c r="T37" s="147">
        <f>SUMIFS(PSP!BC:BC,PSP!D:D,C37)</f>
        <v>28510</v>
      </c>
      <c r="U37" s="101">
        <f t="shared" si="12"/>
        <v>49199.25</v>
      </c>
    </row>
    <row r="38" spans="2:21" s="97" customFormat="1" ht="15" customHeight="1">
      <c r="B38" s="334">
        <v>27</v>
      </c>
      <c r="C38" s="334" t="s">
        <v>932</v>
      </c>
      <c r="D38" s="334" t="s">
        <v>1349</v>
      </c>
      <c r="E38" s="70">
        <f>SUMIFS(OFM!BQ:BQ,OFM!C:C,C38)</f>
        <v>16275</v>
      </c>
      <c r="F38" s="70">
        <f>SUMIFS(FAM!BS:BS,FAM!E:E,C38)</f>
        <v>5025.5</v>
      </c>
      <c r="G38" s="317">
        <f>SUMIFS(B2S!AS:AS,B2S!C:C,C38)</f>
        <v>0</v>
      </c>
      <c r="H38" s="317">
        <f>SUMIF(TOP!C:C,C38,TOP!AP:AP)</f>
        <v>0</v>
      </c>
      <c r="I38" s="317">
        <f>SUMIF(LEG!C:C,C38,LEG!AP:AP)</f>
        <v>0</v>
      </c>
      <c r="J38" s="317">
        <f>SUMIF(MBC!C:C,C38,MBC!AJ:AJ)</f>
        <v>2680.5</v>
      </c>
      <c r="K38" s="317">
        <f>SUMIF(JIF!C:C,C38,JIF!AJ:AJ)</f>
        <v>0</v>
      </c>
      <c r="L38" s="317">
        <f>SUMIF(INT!C:C,C38,INT!AJ:AJ)</f>
        <v>0</v>
      </c>
      <c r="M38" s="317">
        <f>SUMIF(BET!C:C,C38,BET!AJ:AJ)</f>
        <v>0</v>
      </c>
      <c r="N38" s="317">
        <f>SUMIF(SPA!C:C,C38,SPA!AJ:AJ)</f>
        <v>0</v>
      </c>
      <c r="O38" s="317">
        <f>SUMIF(SKT!C:C,C38,SKT!AJ:AJ)</f>
        <v>0</v>
      </c>
      <c r="P38" s="317">
        <f>SUMIF(FOOD!C:C,C38,FOOD!L:L)</f>
        <v>0</v>
      </c>
      <c r="Q38" s="317">
        <f>SUMIF(Select!C:C,C38,Select!L:L)</f>
        <v>0</v>
      </c>
      <c r="R38" s="317">
        <f>SUMIF(Foodland!C:C,C38,Foodland!L:L)</f>
        <v>0</v>
      </c>
      <c r="S38" s="146">
        <f t="shared" si="11"/>
        <v>23981</v>
      </c>
      <c r="T38" s="147">
        <f>SUMIFS(PSP!BC:BC,PSP!D:D,C38)</f>
        <v>14462.5</v>
      </c>
      <c r="U38" s="101">
        <f t="shared" si="12"/>
        <v>38443.5</v>
      </c>
    </row>
    <row r="39" spans="2:21" s="97" customFormat="1" ht="15" customHeight="1">
      <c r="B39" s="334">
        <v>28</v>
      </c>
      <c r="C39" s="334" t="s">
        <v>84</v>
      </c>
      <c r="D39" s="334" t="s">
        <v>1349</v>
      </c>
      <c r="E39" s="70">
        <f>SUMIFS(OFM!BQ:BQ,OFM!C:C,C39)</f>
        <v>0</v>
      </c>
      <c r="F39" s="70">
        <f>SUMIFS(FAM!BS:BS,FAM!E:E,C39)</f>
        <v>37425</v>
      </c>
      <c r="G39" s="317">
        <f>SUMIFS(B2S!AS:AS,B2S!C:C,C39)</f>
        <v>0</v>
      </c>
      <c r="H39" s="317">
        <f>SUMIF(TOP!C:C,C39,TOP!AP:AP)</f>
        <v>1551</v>
      </c>
      <c r="I39" s="317">
        <f>SUMIF(LEG!C:C,C39,LEG!AP:AP)</f>
        <v>0</v>
      </c>
      <c r="J39" s="317">
        <f>SUMIF(MBC!C:C,C39,MBC!AJ:AJ)</f>
        <v>12810</v>
      </c>
      <c r="K39" s="317">
        <f>SUMIF(JIF!C:C,C39,JIF!AJ:AJ)</f>
        <v>0</v>
      </c>
      <c r="L39" s="317">
        <f>SUMIF(INT!C:C,C39,INT!AJ:AJ)</f>
        <v>0</v>
      </c>
      <c r="M39" s="317">
        <f>SUMIF(BET!C:C,C39,BET!AJ:AJ)</f>
        <v>0</v>
      </c>
      <c r="N39" s="317">
        <f>SUMIF(SPA!C:C,C39,SPA!AJ:AJ)</f>
        <v>4720.5</v>
      </c>
      <c r="O39" s="317">
        <f>SUMIF(SKT!C:C,C39,SKT!AJ:AJ)</f>
        <v>0</v>
      </c>
      <c r="P39" s="317">
        <f>SUMIF(FOOD!C:C,C39,FOOD!L:L)</f>
        <v>0</v>
      </c>
      <c r="Q39" s="317">
        <f>SUMIF(Select!C:C,C39,Select!L:L)</f>
        <v>0</v>
      </c>
      <c r="R39" s="317">
        <f>SUMIF(Foodland!C:C,C39,Foodland!L:L)</f>
        <v>0</v>
      </c>
      <c r="S39" s="146">
        <f t="shared" si="11"/>
        <v>56506.5</v>
      </c>
      <c r="T39" s="147">
        <f>SUMIFS(PSP!BC:BC,PSP!D:D,C39)</f>
        <v>32435</v>
      </c>
      <c r="U39" s="101">
        <f t="shared" si="12"/>
        <v>88941.5</v>
      </c>
    </row>
    <row r="40" spans="2:21" s="97" customFormat="1" ht="15" customHeight="1">
      <c r="B40" s="334">
        <v>29</v>
      </c>
      <c r="C40" s="334" t="s">
        <v>216</v>
      </c>
      <c r="D40" s="334" t="s">
        <v>1349</v>
      </c>
      <c r="E40" s="70">
        <f>SUMIFS(OFM!BQ:BQ,OFM!C:C,C40)</f>
        <v>0</v>
      </c>
      <c r="F40" s="70">
        <f>SUMIFS(FAM!BS:BS,FAM!E:E,C40)</f>
        <v>42115.5</v>
      </c>
      <c r="G40" s="317">
        <f>SUMIFS(B2S!AS:AS,B2S!C:C,C40)</f>
        <v>0</v>
      </c>
      <c r="H40" s="317">
        <f>SUMIF(TOP!C:C,C40,TOP!AP:AP)</f>
        <v>6904.5</v>
      </c>
      <c r="I40" s="317">
        <f>SUMIF(LEG!C:C,C40,LEG!AP:AP)</f>
        <v>0</v>
      </c>
      <c r="J40" s="317">
        <f>SUMIF(MBC!C:C,C40,MBC!AJ:AJ)</f>
        <v>4289.75</v>
      </c>
      <c r="K40" s="317">
        <f>SUMIF(JIF!C:C,C40,JIF!AJ:AJ)</f>
        <v>0</v>
      </c>
      <c r="L40" s="317">
        <f>SUMIF(INT!C:C,C40,INT!AJ:AJ)</f>
        <v>0</v>
      </c>
      <c r="M40" s="317">
        <f>SUMIF(BET!C:C,C40,BET!AJ:AJ)</f>
        <v>0</v>
      </c>
      <c r="N40" s="317">
        <f>SUMIF(SPA!C:C,C40,SPA!AJ:AJ)</f>
        <v>0</v>
      </c>
      <c r="O40" s="317">
        <f>SUMIF(SKT!C:C,C40,SKT!AJ:AJ)</f>
        <v>0</v>
      </c>
      <c r="P40" s="317">
        <f>SUMIF(FOOD!C:C,C40,FOOD!L:L)</f>
        <v>0</v>
      </c>
      <c r="Q40" s="317">
        <f>SUMIF(Select!C:C,C40,Select!L:L)</f>
        <v>0</v>
      </c>
      <c r="R40" s="317">
        <f>SUMIF(Foodland!C:C,C40,Foodland!L:L)</f>
        <v>0</v>
      </c>
      <c r="S40" s="146">
        <f t="shared" si="11"/>
        <v>53309.75</v>
      </c>
      <c r="T40" s="147">
        <f>SUMIFS(PSP!BC:BC,PSP!D:D,C40)</f>
        <v>7415</v>
      </c>
      <c r="U40" s="101">
        <f t="shared" si="12"/>
        <v>60724.75</v>
      </c>
    </row>
    <row r="41" spans="2:21" s="97" customFormat="1" ht="15" customHeight="1">
      <c r="B41" s="334">
        <v>30</v>
      </c>
      <c r="C41" s="334" t="s">
        <v>25</v>
      </c>
      <c r="D41" s="334" t="s">
        <v>1349</v>
      </c>
      <c r="E41" s="70">
        <f>SUMIFS(OFM!BQ:BQ,OFM!C:C,C41)</f>
        <v>8379.25</v>
      </c>
      <c r="F41" s="70">
        <f>SUMIFS(FAM!BS:BS,FAM!E:E,C41)</f>
        <v>9931.5</v>
      </c>
      <c r="G41" s="317">
        <f>SUMIFS(B2S!AS:AS,B2S!C:C,C41)</f>
        <v>8093</v>
      </c>
      <c r="H41" s="317">
        <f>SUMIF(TOP!C:C,C41,TOP!AP:AP)</f>
        <v>0</v>
      </c>
      <c r="I41" s="317">
        <f>SUMIF(LEG!C:C,C41,LEG!AP:AP)</f>
        <v>6469.5</v>
      </c>
      <c r="J41" s="317">
        <f>SUMIF(MBC!C:C,C41,MBC!AJ:AJ)</f>
        <v>13954.5</v>
      </c>
      <c r="K41" s="317">
        <f>SUMIF(JIF!C:C,C41,JIF!AJ:AJ)</f>
        <v>834.75</v>
      </c>
      <c r="L41" s="317">
        <f>SUMIF(INT!C:C,C41,INT!AJ:AJ)</f>
        <v>0</v>
      </c>
      <c r="M41" s="317">
        <f>SUMIF(BET!C:C,C41,BET!AJ:AJ)</f>
        <v>0</v>
      </c>
      <c r="N41" s="317">
        <f>SUMIF(SPA!C:C,C41,SPA!AJ:AJ)</f>
        <v>0</v>
      </c>
      <c r="O41" s="317">
        <f>SUMIF(SKT!C:C,C41,SKT!AJ:AJ)</f>
        <v>0</v>
      </c>
      <c r="P41" s="317">
        <f>SUMIF(FOOD!C:C,C41,FOOD!L:L)</f>
        <v>0</v>
      </c>
      <c r="Q41" s="317">
        <f>SUMIF(Select!C:C,C41,Select!L:L)</f>
        <v>232.25</v>
      </c>
      <c r="R41" s="317">
        <f>SUMIF(Foodland!C:C,C41,Foodland!L:L)</f>
        <v>0</v>
      </c>
      <c r="S41" s="146">
        <f t="shared" si="11"/>
        <v>47894.75</v>
      </c>
      <c r="T41" s="147">
        <f>SUMIFS(PSP!BC:BC,PSP!D:D,C41)</f>
        <v>21548.75</v>
      </c>
      <c r="U41" s="101">
        <f t="shared" si="12"/>
        <v>69443.5</v>
      </c>
    </row>
    <row r="42" spans="2:21" s="97" customFormat="1" ht="15" customHeight="1">
      <c r="B42" s="334">
        <v>31</v>
      </c>
      <c r="C42" s="334" t="s">
        <v>284</v>
      </c>
      <c r="D42" s="334" t="s">
        <v>1349</v>
      </c>
      <c r="E42" s="70">
        <f>SUMIFS(OFM!BQ:BQ,OFM!C:C,C42)</f>
        <v>30587</v>
      </c>
      <c r="F42" s="70">
        <f>SUMIFS(FAM!BS:BS,FAM!E:E,C42)</f>
        <v>18870</v>
      </c>
      <c r="G42" s="317">
        <f>SUMIFS(B2S!AS:AS,B2S!C:C,C42)</f>
        <v>1184</v>
      </c>
      <c r="H42" s="317">
        <f>SUMIF(TOP!C:C,C42,TOP!AP:AP)</f>
        <v>0</v>
      </c>
      <c r="I42" s="317">
        <f>SUMIF(LEG!C:C,C42,LEG!AP:AP)</f>
        <v>0</v>
      </c>
      <c r="J42" s="317">
        <f>SUMIF(MBC!C:C,C42,MBC!AJ:AJ)</f>
        <v>5679.75</v>
      </c>
      <c r="K42" s="317">
        <f>SUMIF(JIF!C:C,C42,JIF!AJ:AJ)</f>
        <v>0</v>
      </c>
      <c r="L42" s="317">
        <f>SUMIF(INT!C:C,C42,INT!AJ:AJ)</f>
        <v>0</v>
      </c>
      <c r="M42" s="317">
        <f>SUMIF(BET!C:C,C42,BET!AJ:AJ)</f>
        <v>0</v>
      </c>
      <c r="N42" s="317">
        <f>SUMIF(SPA!C:C,C42,SPA!AJ:AJ)</f>
        <v>0</v>
      </c>
      <c r="O42" s="317">
        <f>SUMIF(SKT!C:C,C42,SKT!AJ:AJ)</f>
        <v>0</v>
      </c>
      <c r="P42" s="317">
        <f>SUMIF(FOOD!C:C,C42,FOOD!L:L)</f>
        <v>0</v>
      </c>
      <c r="Q42" s="317">
        <f>SUMIF(Select!C:C,C42,Select!L:L)</f>
        <v>0</v>
      </c>
      <c r="R42" s="317">
        <f>SUMIF(Foodland!C:C,C42,Foodland!L:L)</f>
        <v>0</v>
      </c>
      <c r="S42" s="146">
        <f t="shared" si="11"/>
        <v>56320.75</v>
      </c>
      <c r="T42" s="147">
        <f>SUMIFS(PSP!BC:BC,PSP!D:D,C42)</f>
        <v>35282.5</v>
      </c>
      <c r="U42" s="101">
        <f t="shared" ref="U42:U73" si="13">SUM(S42:T42)</f>
        <v>91603.25</v>
      </c>
    </row>
    <row r="43" spans="2:21" s="97" customFormat="1" ht="15" customHeight="1">
      <c r="B43" s="334">
        <v>32</v>
      </c>
      <c r="C43" s="334" t="s">
        <v>501</v>
      </c>
      <c r="D43" s="334" t="s">
        <v>1349</v>
      </c>
      <c r="E43" s="70">
        <f>SUMIFS(OFM!BQ:BQ,OFM!C:C,C43)</f>
        <v>18056.25</v>
      </c>
      <c r="F43" s="70">
        <f>SUMIFS(FAM!BS:BS,FAM!E:E,C43)</f>
        <v>24062.25</v>
      </c>
      <c r="G43" s="317">
        <f>SUMIFS(B2S!AS:AS,B2S!C:C,C43)</f>
        <v>0</v>
      </c>
      <c r="H43" s="317">
        <f>SUMIF(TOP!C:C,C43,TOP!AP:AP)</f>
        <v>0</v>
      </c>
      <c r="I43" s="317">
        <f>SUMIF(LEG!C:C,C43,LEG!AP:AP)</f>
        <v>0</v>
      </c>
      <c r="J43" s="317">
        <f>SUMIF(MBC!C:C,C43,MBC!AJ:AJ)</f>
        <v>14259.25</v>
      </c>
      <c r="K43" s="317">
        <f>SUMIF(JIF!C:C,C43,JIF!AJ:AJ)</f>
        <v>2255.75</v>
      </c>
      <c r="L43" s="317">
        <f>SUMIF(INT!C:C,C43,INT!AJ:AJ)</f>
        <v>0</v>
      </c>
      <c r="M43" s="317">
        <f>SUMIF(BET!C:C,C43,BET!AJ:AJ)</f>
        <v>0</v>
      </c>
      <c r="N43" s="317">
        <f>SUMIF(SPA!C:C,C43,SPA!AJ:AJ)</f>
        <v>0</v>
      </c>
      <c r="O43" s="317">
        <f>SUMIF(SKT!C:C,C43,SKT!AJ:AJ)</f>
        <v>0</v>
      </c>
      <c r="P43" s="317">
        <f>SUMIF(FOOD!C:C,C43,FOOD!L:L)</f>
        <v>0</v>
      </c>
      <c r="Q43" s="317">
        <f>SUMIF(Select!C:C,C43,Select!L:L)</f>
        <v>0</v>
      </c>
      <c r="R43" s="317">
        <f>SUMIF(Foodland!C:C,C43,Foodland!L:L)</f>
        <v>0</v>
      </c>
      <c r="S43" s="146">
        <f t="shared" si="11"/>
        <v>58633.5</v>
      </c>
      <c r="T43" s="147">
        <f>SUMIFS(PSP!BC:BC,PSP!D:D,C43)</f>
        <v>17408.75</v>
      </c>
      <c r="U43" s="101">
        <f t="shared" si="13"/>
        <v>76042.25</v>
      </c>
    </row>
    <row r="44" spans="2:21" s="97" customFormat="1" ht="15" customHeight="1">
      <c r="B44" s="334">
        <v>33</v>
      </c>
      <c r="C44" s="334" t="s">
        <v>602</v>
      </c>
      <c r="D44" s="334" t="s">
        <v>1349</v>
      </c>
      <c r="E44" s="70">
        <f>SUMIFS(OFM!BQ:BQ,OFM!C:C,C44)</f>
        <v>0</v>
      </c>
      <c r="F44" s="70">
        <f>SUMIFS(FAM!BS:BS,FAM!E:E,C44)</f>
        <v>3936</v>
      </c>
      <c r="G44" s="317">
        <f>SUMIFS(B2S!AS:AS,B2S!C:C,C44)</f>
        <v>0</v>
      </c>
      <c r="H44" s="317">
        <f>SUMIF(TOP!C:C,C44,TOP!AP:AP)</f>
        <v>0</v>
      </c>
      <c r="I44" s="317">
        <f>SUMIF(LEG!C:C,C44,LEG!AP:AP)</f>
        <v>0</v>
      </c>
      <c r="J44" s="317">
        <f>SUMIF(MBC!C:C,C44,MBC!AJ:AJ)</f>
        <v>0</v>
      </c>
      <c r="K44" s="317">
        <f>SUMIF(JIF!C:C,C44,JIF!AJ:AJ)</f>
        <v>0</v>
      </c>
      <c r="L44" s="317">
        <f>SUMIF(INT!C:C,C44,INT!AJ:AJ)</f>
        <v>0</v>
      </c>
      <c r="M44" s="317">
        <f>SUMIF(BET!C:C,C44,BET!AJ:AJ)</f>
        <v>0</v>
      </c>
      <c r="N44" s="317">
        <f>SUMIF(SPA!C:C,C44,SPA!AJ:AJ)</f>
        <v>0</v>
      </c>
      <c r="O44" s="317">
        <f>SUMIF(SKT!C:C,C44,SKT!AJ:AJ)</f>
        <v>0</v>
      </c>
      <c r="P44" s="317">
        <f>SUMIF(FOOD!C:C,C44,FOOD!L:L)</f>
        <v>0</v>
      </c>
      <c r="Q44" s="317">
        <f>SUMIF(Select!C:C,C44,Select!L:L)</f>
        <v>0</v>
      </c>
      <c r="R44" s="317">
        <f>SUMIF(Foodland!C:C,C44,Foodland!L:L)</f>
        <v>0</v>
      </c>
      <c r="S44" s="146">
        <f t="shared" si="11"/>
        <v>3936</v>
      </c>
      <c r="T44" s="147">
        <f>SUMIFS(PSP!BC:BC,PSP!D:D,C44)</f>
        <v>3600</v>
      </c>
      <c r="U44" s="101">
        <f t="shared" si="13"/>
        <v>7536</v>
      </c>
    </row>
    <row r="45" spans="2:21" s="97" customFormat="1" ht="15" customHeight="1">
      <c r="B45" s="334">
        <v>34</v>
      </c>
      <c r="C45" s="334" t="s">
        <v>463</v>
      </c>
      <c r="D45" s="334" t="s">
        <v>1349</v>
      </c>
      <c r="E45" s="70">
        <f>SUMIFS(OFM!BQ:BQ,OFM!C:C,C45)</f>
        <v>0</v>
      </c>
      <c r="F45" s="70">
        <f>SUMIFS(FAM!BS:BS,FAM!E:E,C45)</f>
        <v>6983</v>
      </c>
      <c r="G45" s="317">
        <f>SUMIFS(B2S!AS:AS,B2S!C:C,C45)</f>
        <v>21654.75</v>
      </c>
      <c r="H45" s="317">
        <f>SUMIF(TOP!C:C,C45,TOP!AP:AP)</f>
        <v>0</v>
      </c>
      <c r="I45" s="317">
        <f>SUMIF(LEG!C:C,C45,LEG!AP:AP)</f>
        <v>0</v>
      </c>
      <c r="J45" s="317">
        <f>SUMIF(MBC!C:C,C45,MBC!AJ:AJ)</f>
        <v>0</v>
      </c>
      <c r="K45" s="317">
        <f>SUMIF(JIF!C:C,C45,JIF!AJ:AJ)</f>
        <v>612</v>
      </c>
      <c r="L45" s="317">
        <f>SUMIF(INT!C:C,C45,INT!AJ:AJ)</f>
        <v>0</v>
      </c>
      <c r="M45" s="317">
        <f>SUMIF(BET!C:C,C45,BET!AJ:AJ)</f>
        <v>0</v>
      </c>
      <c r="N45" s="317">
        <f>SUMIF(SPA!C:C,C45,SPA!AJ:AJ)</f>
        <v>0</v>
      </c>
      <c r="O45" s="317">
        <f>SUMIF(SKT!C:C,C45,SKT!AJ:AJ)</f>
        <v>0</v>
      </c>
      <c r="P45" s="317">
        <f>SUMIF(FOOD!C:C,C45,FOOD!L:L)</f>
        <v>0</v>
      </c>
      <c r="Q45" s="317">
        <f>SUMIF(Select!C:C,C45,Select!L:L)</f>
        <v>0</v>
      </c>
      <c r="R45" s="317">
        <f>SUMIF(Foodland!C:C,C45,Foodland!L:L)</f>
        <v>0</v>
      </c>
      <c r="S45" s="146">
        <f t="shared" si="11"/>
        <v>29249.75</v>
      </c>
      <c r="T45" s="147">
        <f>SUMIFS(PSP!BC:BC,PSP!D:D,C45)</f>
        <v>24866.25</v>
      </c>
      <c r="U45" s="101">
        <f t="shared" si="13"/>
        <v>54116</v>
      </c>
    </row>
    <row r="46" spans="2:21" s="97" customFormat="1" ht="15" customHeight="1">
      <c r="B46" s="334">
        <v>35</v>
      </c>
      <c r="C46" s="334" t="s">
        <v>313</v>
      </c>
      <c r="D46" s="334" t="s">
        <v>1349</v>
      </c>
      <c r="E46" s="70">
        <f>SUMIFS(OFM!BQ:BQ,OFM!C:C,C46)</f>
        <v>18447.5</v>
      </c>
      <c r="F46" s="70">
        <f>SUMIFS(FAM!BS:BS,FAM!E:E,C46)</f>
        <v>5396.5</v>
      </c>
      <c r="G46" s="317">
        <f>SUMIFS(B2S!AS:AS,B2S!C:C,C46)</f>
        <v>0</v>
      </c>
      <c r="H46" s="317">
        <f>SUMIF(TOP!C:C,C46,TOP!AP:AP)</f>
        <v>0</v>
      </c>
      <c r="I46" s="317">
        <f>SUMIF(LEG!C:C,C46,LEG!AP:AP)</f>
        <v>3303</v>
      </c>
      <c r="J46" s="317">
        <f>SUMIF(MBC!C:C,C46,MBC!AJ:AJ)</f>
        <v>1129.25</v>
      </c>
      <c r="K46" s="317">
        <f>SUMIF(JIF!C:C,C46,JIF!AJ:AJ)</f>
        <v>0</v>
      </c>
      <c r="L46" s="317">
        <f>SUMIF(INT!C:C,C46,INT!AJ:AJ)</f>
        <v>0</v>
      </c>
      <c r="M46" s="317">
        <f>SUMIF(BET!C:C,C46,BET!AJ:AJ)</f>
        <v>0</v>
      </c>
      <c r="N46" s="317">
        <f>SUMIF(SPA!C:C,C46,SPA!AJ:AJ)</f>
        <v>0</v>
      </c>
      <c r="O46" s="317">
        <f>SUMIF(SKT!C:C,C46,SKT!AJ:AJ)</f>
        <v>0</v>
      </c>
      <c r="P46" s="317">
        <f>SUMIF(FOOD!C:C,C46,FOOD!L:L)</f>
        <v>0</v>
      </c>
      <c r="Q46" s="317">
        <f>SUMIF(Select!C:C,C46,Select!L:L)</f>
        <v>0</v>
      </c>
      <c r="R46" s="317">
        <f>SUMIF(Foodland!C:C,C46,Foodland!L:L)</f>
        <v>0</v>
      </c>
      <c r="S46" s="146">
        <f t="shared" si="11"/>
        <v>28276.25</v>
      </c>
      <c r="T46" s="147">
        <v>12647.5</v>
      </c>
      <c r="U46" s="101">
        <f t="shared" si="13"/>
        <v>40923.75</v>
      </c>
    </row>
    <row r="47" spans="2:21" s="97" customFormat="1" ht="15" customHeight="1">
      <c r="B47" s="334">
        <v>36</v>
      </c>
      <c r="C47" s="334" t="s">
        <v>552</v>
      </c>
      <c r="D47" s="334" t="s">
        <v>1349</v>
      </c>
      <c r="E47" s="70">
        <f>SUMIFS(OFM!BQ:BQ,OFM!C:C,C47)</f>
        <v>0</v>
      </c>
      <c r="F47" s="70">
        <f>SUMIFS(FAM!BS:BS,FAM!E:E,C47)</f>
        <v>35191.25</v>
      </c>
      <c r="G47" s="317">
        <f>SUMIFS(B2S!AS:AS,B2S!C:C,C47)</f>
        <v>48448.25</v>
      </c>
      <c r="H47" s="317">
        <f>SUMIF(TOP!C:C,C47,TOP!AP:AP)</f>
        <v>3528.25</v>
      </c>
      <c r="I47" s="317">
        <f>SUMIF(LEG!C:C,C47,LEG!AP:AP)</f>
        <v>0</v>
      </c>
      <c r="J47" s="317">
        <f>SUMIF(MBC!C:C,C47,MBC!AJ:AJ)</f>
        <v>11496.75</v>
      </c>
      <c r="K47" s="317">
        <f>SUMIF(JIF!C:C,C47,JIF!AJ:AJ)</f>
        <v>724</v>
      </c>
      <c r="L47" s="317">
        <f>SUMIF(INT!C:C,C47,INT!AJ:AJ)</f>
        <v>724.25</v>
      </c>
      <c r="M47" s="317">
        <f>SUMIF(BET!C:C,C47,BET!AJ:AJ)</f>
        <v>0</v>
      </c>
      <c r="N47" s="317">
        <f>SUMIF(SPA!C:C,C47,SPA!AJ:AJ)</f>
        <v>2612</v>
      </c>
      <c r="O47" s="317">
        <f>SUMIF(SKT!C:C,C47,SKT!AJ:AJ)</f>
        <v>0</v>
      </c>
      <c r="P47" s="317">
        <f>SUMIF(FOOD!C:C,C47,FOOD!L:L)</f>
        <v>621.75</v>
      </c>
      <c r="Q47" s="317">
        <f>SUMIF(Select!C:C,C47,Select!L:L)</f>
        <v>0</v>
      </c>
      <c r="R47" s="317">
        <f>SUMIF(Foodland!C:C,C47,Foodland!L:L)</f>
        <v>0</v>
      </c>
      <c r="S47" s="146">
        <f t="shared" si="11"/>
        <v>103346.5</v>
      </c>
      <c r="T47" s="147">
        <f>SUMIFS(PSP!BC:BC,PSP!D:D,C47)</f>
        <v>21605</v>
      </c>
      <c r="U47" s="101">
        <f t="shared" si="13"/>
        <v>124951.5</v>
      </c>
    </row>
    <row r="48" spans="2:21" s="97" customFormat="1" ht="15" customHeight="1">
      <c r="B48" s="334">
        <v>37</v>
      </c>
      <c r="C48" s="334" t="s">
        <v>512</v>
      </c>
      <c r="D48" s="334" t="s">
        <v>1349</v>
      </c>
      <c r="E48" s="70">
        <f>SUMIFS(OFM!BQ:BQ,OFM!C:C,C48)</f>
        <v>0</v>
      </c>
      <c r="F48" s="70">
        <f>SUMIFS(FAM!BS:BS,FAM!E:E,C48)</f>
        <v>1924.25</v>
      </c>
      <c r="G48" s="317">
        <f>SUMIFS(B2S!AS:AS,B2S!C:C,C48)</f>
        <v>0</v>
      </c>
      <c r="H48" s="317">
        <f>SUMIF(TOP!C:C,C48,TOP!AP:AP)</f>
        <v>1077.75</v>
      </c>
      <c r="I48" s="317">
        <f>SUMIF(LEG!C:C,C48,LEG!AP:AP)</f>
        <v>0</v>
      </c>
      <c r="J48" s="317">
        <f>SUMIF(MBC!C:C,C48,MBC!AJ:AJ)</f>
        <v>900.25</v>
      </c>
      <c r="K48" s="317">
        <f>SUMIF(JIF!C:C,C48,JIF!AJ:AJ)</f>
        <v>0</v>
      </c>
      <c r="L48" s="317">
        <f>SUMIF(INT!C:C,C48,INT!AJ:AJ)</f>
        <v>0</v>
      </c>
      <c r="M48" s="317">
        <f>SUMIF(BET!C:C,C48,BET!AJ:AJ)</f>
        <v>0</v>
      </c>
      <c r="N48" s="317">
        <f>SUMIF(SPA!C:C,C48,SPA!AJ:AJ)</f>
        <v>0</v>
      </c>
      <c r="O48" s="317">
        <f>SUMIF(SKT!C:C,C48,SKT!AJ:AJ)</f>
        <v>0</v>
      </c>
      <c r="P48" s="317">
        <f>SUMIF(FOOD!C:C,C48,FOOD!L:L)</f>
        <v>0</v>
      </c>
      <c r="Q48" s="317">
        <f>SUMIF(Select!C:C,C48,Select!L:L)</f>
        <v>0</v>
      </c>
      <c r="R48" s="317">
        <f>SUMIF(Foodland!C:C,C48,Foodland!L:L)</f>
        <v>0</v>
      </c>
      <c r="S48" s="146">
        <f t="shared" si="11"/>
        <v>3902.25</v>
      </c>
      <c r="T48" s="147">
        <f>SUMIFS(PSP!BC:BC,PSP!D:D,C48)</f>
        <v>2586.25</v>
      </c>
      <c r="U48" s="101">
        <f t="shared" si="13"/>
        <v>6488.5</v>
      </c>
    </row>
    <row r="49" spans="2:21" s="97" customFormat="1" ht="15" customHeight="1">
      <c r="B49" s="334">
        <v>38</v>
      </c>
      <c r="C49" s="334" t="s">
        <v>259</v>
      </c>
      <c r="D49" s="334" t="s">
        <v>1349</v>
      </c>
      <c r="E49" s="70">
        <f>SUMIFS(OFM!BQ:BQ,OFM!C:C,C49)</f>
        <v>0</v>
      </c>
      <c r="F49" s="70">
        <f>SUMIFS(FAM!BS:BS,FAM!E:E,C49)</f>
        <v>10498</v>
      </c>
      <c r="G49" s="317">
        <f>SUMIFS(B2S!AS:AS,B2S!C:C,C49)</f>
        <v>0</v>
      </c>
      <c r="H49" s="317">
        <f>SUMIF(TOP!C:C,C49,TOP!AP:AP)</f>
        <v>0</v>
      </c>
      <c r="I49" s="317">
        <f>SUMIF(LEG!C:C,C49,LEG!AP:AP)</f>
        <v>0</v>
      </c>
      <c r="J49" s="317">
        <f>SUMIF(MBC!C:C,C49,MBC!AJ:AJ)</f>
        <v>6947.5</v>
      </c>
      <c r="K49" s="317">
        <f>SUMIF(JIF!C:C,C49,JIF!AJ:AJ)</f>
        <v>0</v>
      </c>
      <c r="L49" s="317">
        <f>SUMIF(INT!C:C,C49,INT!AJ:AJ)</f>
        <v>0</v>
      </c>
      <c r="M49" s="317">
        <f>SUMIF(BET!C:C,C49,BET!AJ:AJ)</f>
        <v>0</v>
      </c>
      <c r="N49" s="317">
        <f>SUMIF(SPA!C:C,C49,SPA!AJ:AJ)</f>
        <v>0</v>
      </c>
      <c r="O49" s="317">
        <f>SUMIF(SKT!C:C,C49,SKT!AJ:AJ)</f>
        <v>0</v>
      </c>
      <c r="P49" s="317">
        <f>SUMIF(FOOD!C:C,C49,FOOD!L:L)</f>
        <v>0</v>
      </c>
      <c r="Q49" s="317">
        <f>SUMIF(Select!C:C,C49,Select!L:L)</f>
        <v>0</v>
      </c>
      <c r="R49" s="317">
        <f>SUMIF(Foodland!C:C,C49,Foodland!L:L)</f>
        <v>0</v>
      </c>
      <c r="S49" s="146">
        <f t="shared" si="11"/>
        <v>17445.5</v>
      </c>
      <c r="T49" s="147">
        <f>SUMIFS(PSP!BC:BC,PSP!D:D,C49)</f>
        <v>28791.25</v>
      </c>
      <c r="U49" s="101">
        <f t="shared" si="13"/>
        <v>46236.75</v>
      </c>
    </row>
    <row r="50" spans="2:21" s="97" customFormat="1" ht="15" customHeight="1">
      <c r="B50" s="334">
        <v>39</v>
      </c>
      <c r="C50" s="334" t="s">
        <v>367</v>
      </c>
      <c r="D50" s="334" t="s">
        <v>1349</v>
      </c>
      <c r="E50" s="70">
        <f>SUMIFS(OFM!BQ:BQ,OFM!C:C,C50)</f>
        <v>0</v>
      </c>
      <c r="F50" s="70">
        <f>SUMIFS(FAM!BS:BS,FAM!E:E,C50)</f>
        <v>1123.25</v>
      </c>
      <c r="G50" s="317">
        <f>SUMIFS(B2S!AS:AS,B2S!C:C,C50)</f>
        <v>0</v>
      </c>
      <c r="H50" s="317">
        <f>SUMIF(TOP!C:C,C50,TOP!AP:AP)</f>
        <v>0</v>
      </c>
      <c r="I50" s="317">
        <f>SUMIF(LEG!C:C,C50,LEG!AP:AP)</f>
        <v>0</v>
      </c>
      <c r="J50" s="317">
        <f>SUMIF(MBC!C:C,C50,MBC!AJ:AJ)</f>
        <v>182.75</v>
      </c>
      <c r="K50" s="317">
        <f>SUMIF(JIF!C:C,C50,JIF!AJ:AJ)</f>
        <v>0</v>
      </c>
      <c r="L50" s="317">
        <f>SUMIF(INT!C:C,C50,INT!AJ:AJ)</f>
        <v>0</v>
      </c>
      <c r="M50" s="317">
        <f>SUMIF(BET!C:C,C50,BET!AJ:AJ)</f>
        <v>0</v>
      </c>
      <c r="N50" s="317">
        <f>SUMIF(SPA!C:C,C50,SPA!AJ:AJ)</f>
        <v>0</v>
      </c>
      <c r="O50" s="317">
        <f>SUMIF(SKT!C:C,C50,SKT!AJ:AJ)</f>
        <v>0</v>
      </c>
      <c r="P50" s="317">
        <f>SUMIF(FOOD!C:C,C50,FOOD!L:L)</f>
        <v>0</v>
      </c>
      <c r="Q50" s="317">
        <f>SUMIF(Select!C:C,C50,Select!L:L)</f>
        <v>562.25</v>
      </c>
      <c r="R50" s="317">
        <f>SUMIF(Foodland!C:C,C50,Foodland!L:L)</f>
        <v>0</v>
      </c>
      <c r="S50" s="146">
        <f t="shared" si="11"/>
        <v>1868.25</v>
      </c>
      <c r="T50" s="147">
        <f>SUMIFS(PSP!BC:BC,PSP!D:D,C50)</f>
        <v>3415</v>
      </c>
      <c r="U50" s="101">
        <f t="shared" si="13"/>
        <v>5283.25</v>
      </c>
    </row>
    <row r="51" spans="2:21" s="97" customFormat="1" ht="15" customHeight="1">
      <c r="B51" s="334">
        <v>40</v>
      </c>
      <c r="C51" s="334" t="s">
        <v>933</v>
      </c>
      <c r="D51" s="334" t="s">
        <v>1349</v>
      </c>
      <c r="E51" s="70">
        <f>SUMIFS(OFM!BQ:BQ,OFM!C:C,C51)</f>
        <v>0</v>
      </c>
      <c r="F51" s="70">
        <f>SUMIFS(FAM!BS:BS,FAM!E:E,C51)</f>
        <v>0</v>
      </c>
      <c r="G51" s="317">
        <f>SUMIFS(B2S!AS:AS,B2S!C:C,C51)</f>
        <v>0</v>
      </c>
      <c r="H51" s="317">
        <f>SUMIF(TOP!C:C,C51,TOP!AP:AP)</f>
        <v>0</v>
      </c>
      <c r="I51" s="317">
        <f>SUMIF(LEG!C:C,C51,LEG!AP:AP)</f>
        <v>0</v>
      </c>
      <c r="J51" s="317">
        <f>SUMIF(MBC!C:C,C51,MBC!AJ:AJ)</f>
        <v>1738</v>
      </c>
      <c r="K51" s="317">
        <f>SUMIF(JIF!C:C,C51,JIF!AJ:AJ)</f>
        <v>0</v>
      </c>
      <c r="L51" s="317">
        <f>SUMIF(INT!C:C,C51,INT!AJ:AJ)</f>
        <v>0</v>
      </c>
      <c r="M51" s="317">
        <f>SUMIF(BET!C:C,C51,BET!AJ:AJ)</f>
        <v>0</v>
      </c>
      <c r="N51" s="317">
        <f>SUMIF(SPA!C:C,C51,SPA!AJ:AJ)</f>
        <v>0</v>
      </c>
      <c r="O51" s="317">
        <f>SUMIF(SKT!C:C,C51,SKT!AJ:AJ)</f>
        <v>0</v>
      </c>
      <c r="P51" s="317">
        <f>SUMIF(FOOD!C:C,C51,FOOD!L:L)</f>
        <v>0</v>
      </c>
      <c r="Q51" s="317">
        <f>SUMIF(Select!C:C,C51,Select!L:L)</f>
        <v>0</v>
      </c>
      <c r="R51" s="317">
        <f>SUMIF(Foodland!C:C,C51,Foodland!L:L)</f>
        <v>0</v>
      </c>
      <c r="S51" s="146">
        <f t="shared" si="11"/>
        <v>1738</v>
      </c>
      <c r="T51" s="147">
        <f>SUMIFS(PSP!BC:BC,PSP!D:D,C51)</f>
        <v>1881.25</v>
      </c>
      <c r="U51" s="101">
        <f t="shared" si="13"/>
        <v>3619.25</v>
      </c>
    </row>
    <row r="52" spans="2:21" s="97" customFormat="1" ht="15" customHeight="1">
      <c r="B52" s="334">
        <v>41</v>
      </c>
      <c r="C52" s="334" t="s">
        <v>480</v>
      </c>
      <c r="D52" s="334" t="s">
        <v>1349</v>
      </c>
      <c r="E52" s="70">
        <f>SUMIFS(OFM!BQ:BQ,OFM!C:C,C52)</f>
        <v>0</v>
      </c>
      <c r="F52" s="70">
        <f>SUMIFS(FAM!BS:BS,FAM!E:E,C52)</f>
        <v>4075.5</v>
      </c>
      <c r="G52" s="317">
        <f>SUMIFS(B2S!AS:AS,B2S!C:C,C52)</f>
        <v>0</v>
      </c>
      <c r="H52" s="317">
        <f>SUMIF(TOP!C:C,C52,TOP!AP:AP)</f>
        <v>0</v>
      </c>
      <c r="I52" s="317">
        <f>SUMIF(LEG!C:C,C52,LEG!AP:AP)</f>
        <v>0</v>
      </c>
      <c r="J52" s="317">
        <f>SUMIF(MBC!C:C,C52,MBC!AJ:AJ)</f>
        <v>7218</v>
      </c>
      <c r="K52" s="317">
        <f>SUMIF(JIF!C:C,C52,JIF!AJ:AJ)</f>
        <v>0</v>
      </c>
      <c r="L52" s="317">
        <f>SUMIF(INT!C:C,C52,INT!AJ:AJ)</f>
        <v>0</v>
      </c>
      <c r="M52" s="317">
        <f>SUMIF(BET!C:C,C52,BET!AJ:AJ)</f>
        <v>0</v>
      </c>
      <c r="N52" s="317">
        <f>SUMIF(SPA!C:C,C52,SPA!AJ:AJ)</f>
        <v>0</v>
      </c>
      <c r="O52" s="317">
        <f>SUMIF(SKT!C:C,C52,SKT!AJ:AJ)</f>
        <v>0</v>
      </c>
      <c r="P52" s="317">
        <f>SUMIF(FOOD!C:C,C52,FOOD!L:L)</f>
        <v>0</v>
      </c>
      <c r="Q52" s="317">
        <f>SUMIF(Select!C:C,C52,Select!L:L)</f>
        <v>0</v>
      </c>
      <c r="R52" s="317">
        <f>SUMIF(Foodland!C:C,C52,Foodland!L:L)</f>
        <v>0</v>
      </c>
      <c r="S52" s="146">
        <f t="shared" si="11"/>
        <v>11293.5</v>
      </c>
      <c r="T52" s="147">
        <f>SUMIFS(PSP!BC:BC,PSP!D:D,C52)</f>
        <v>14370</v>
      </c>
      <c r="U52" s="101">
        <f t="shared" si="13"/>
        <v>25663.5</v>
      </c>
    </row>
    <row r="53" spans="2:21" s="97" customFormat="1" ht="15" customHeight="1">
      <c r="B53" s="334">
        <v>42</v>
      </c>
      <c r="C53" s="334" t="s">
        <v>934</v>
      </c>
      <c r="D53" s="334" t="s">
        <v>1349</v>
      </c>
      <c r="E53" s="70">
        <f>SUMIFS(OFM!BQ:BQ,OFM!C:C,C53)</f>
        <v>0</v>
      </c>
      <c r="F53" s="70">
        <f>SUMIFS(FAM!BS:BS,FAM!E:E,C53)</f>
        <v>0</v>
      </c>
      <c r="G53" s="317">
        <f>SUMIFS(B2S!AS:AS,B2S!C:C,C53)</f>
        <v>0</v>
      </c>
      <c r="H53" s="317">
        <f>SUMIF(TOP!C:C,C53,TOP!AP:AP)</f>
        <v>0</v>
      </c>
      <c r="I53" s="317">
        <f>SUMIF(LEG!C:C,C53,LEG!AP:AP)</f>
        <v>0</v>
      </c>
      <c r="J53" s="317">
        <f>SUMIF(MBC!C:C,C53,MBC!AJ:AJ)</f>
        <v>0</v>
      </c>
      <c r="K53" s="317">
        <f>SUMIF(JIF!C:C,C53,JIF!AJ:AJ)</f>
        <v>1070</v>
      </c>
      <c r="L53" s="317">
        <f>SUMIF(INT!C:C,C53,INT!AJ:AJ)</f>
        <v>0</v>
      </c>
      <c r="M53" s="317">
        <f>SUMIF(BET!C:C,C53,BET!AJ:AJ)</f>
        <v>0</v>
      </c>
      <c r="N53" s="317">
        <f>SUMIF(SPA!C:C,C53,SPA!AJ:AJ)</f>
        <v>0</v>
      </c>
      <c r="O53" s="317">
        <f>SUMIF(SKT!C:C,C53,SKT!AJ:AJ)</f>
        <v>0</v>
      </c>
      <c r="P53" s="317">
        <f>SUMIF(FOOD!C:C,C53,FOOD!L:L)</f>
        <v>0</v>
      </c>
      <c r="Q53" s="317">
        <f>SUMIF(Select!C:C,C53,Select!L:L)</f>
        <v>0</v>
      </c>
      <c r="R53" s="317">
        <f>SUMIF(Foodland!C:C,C53,Foodland!L:L)</f>
        <v>0</v>
      </c>
      <c r="S53" s="146">
        <f t="shared" si="11"/>
        <v>1070</v>
      </c>
      <c r="T53" s="147">
        <f>SUMIFS(PSP!BC:BC,PSP!D:D,C53)</f>
        <v>0</v>
      </c>
      <c r="U53" s="101">
        <f t="shared" si="13"/>
        <v>1070</v>
      </c>
    </row>
    <row r="54" spans="2:21" s="97" customFormat="1" ht="15" customHeight="1">
      <c r="B54" s="334">
        <v>43</v>
      </c>
      <c r="C54" s="334" t="s">
        <v>515</v>
      </c>
      <c r="D54" s="334" t="s">
        <v>1349</v>
      </c>
      <c r="E54" s="70">
        <f>SUMIFS(OFM!BQ:BQ,OFM!C:C,C54)</f>
        <v>0</v>
      </c>
      <c r="F54" s="70">
        <f>SUMIFS(FAM!BS:BS,FAM!E:E,C54)</f>
        <v>1921</v>
      </c>
      <c r="G54" s="317">
        <f>SUMIFS(B2S!AS:AS,B2S!C:C,C54)</f>
        <v>0</v>
      </c>
      <c r="H54" s="317">
        <f>SUMIF(TOP!C:C,C54,TOP!AP:AP)</f>
        <v>5071.5</v>
      </c>
      <c r="I54" s="317">
        <f>SUMIF(LEG!C:C,C54,LEG!AP:AP)</f>
        <v>0</v>
      </c>
      <c r="J54" s="317">
        <f>SUMIF(MBC!C:C,C54,MBC!AJ:AJ)</f>
        <v>4544.5</v>
      </c>
      <c r="K54" s="317">
        <f>SUMIF(JIF!C:C,C54,JIF!AJ:AJ)</f>
        <v>990.5</v>
      </c>
      <c r="L54" s="317">
        <f>SUMIF(INT!C:C,C54,INT!AJ:AJ)</f>
        <v>576.25</v>
      </c>
      <c r="M54" s="317">
        <f>SUMIF(BET!C:C,C54,BET!AJ:AJ)</f>
        <v>0</v>
      </c>
      <c r="N54" s="317">
        <f>SUMIF(SPA!C:C,C54,SPA!AJ:AJ)</f>
        <v>0</v>
      </c>
      <c r="O54" s="317">
        <f>SUMIF(SKT!C:C,C54,SKT!AJ:AJ)</f>
        <v>0</v>
      </c>
      <c r="P54" s="317">
        <f>SUMIF(FOOD!C:C,C54,FOOD!L:L)</f>
        <v>0</v>
      </c>
      <c r="Q54" s="317">
        <f>SUMIF(Select!C:C,C54,Select!L:L)</f>
        <v>0</v>
      </c>
      <c r="R54" s="317">
        <f>SUMIF(Foodland!C:C,C54,Foodland!L:L)</f>
        <v>0</v>
      </c>
      <c r="S54" s="146">
        <f t="shared" si="11"/>
        <v>13103.75</v>
      </c>
      <c r="T54" s="147">
        <f>SUMIFS(PSP!BC:BC,PSP!D:D,C54)</f>
        <v>0</v>
      </c>
      <c r="U54" s="101">
        <f t="shared" si="13"/>
        <v>13103.75</v>
      </c>
    </row>
    <row r="55" spans="2:21" s="97" customFormat="1" ht="15" customHeight="1">
      <c r="B55" s="334">
        <v>44</v>
      </c>
      <c r="C55" s="334" t="s">
        <v>238</v>
      </c>
      <c r="D55" s="334" t="s">
        <v>1349</v>
      </c>
      <c r="E55" s="70">
        <f>SUMIFS(OFM!BQ:BQ,OFM!C:C,C55)</f>
        <v>0</v>
      </c>
      <c r="F55" s="70">
        <f>SUMIFS(FAM!BS:BS,FAM!E:E,C55)</f>
        <v>6456.75</v>
      </c>
      <c r="G55" s="317">
        <f>SUMIFS(B2S!AS:AS,B2S!C:C,C55)</f>
        <v>0</v>
      </c>
      <c r="H55" s="317">
        <f>SUMIF(TOP!C:C,C55,TOP!AP:AP)</f>
        <v>0</v>
      </c>
      <c r="I55" s="317">
        <f>SUMIF(LEG!C:C,C55,LEG!AP:AP)</f>
        <v>0</v>
      </c>
      <c r="J55" s="317">
        <f>SUMIF(MBC!C:C,C55,MBC!AJ:AJ)</f>
        <v>0</v>
      </c>
      <c r="K55" s="317">
        <f>SUMIF(JIF!C:C,C55,JIF!AJ:AJ)</f>
        <v>0</v>
      </c>
      <c r="L55" s="317">
        <f>SUMIF(INT!C:C,C55,INT!AJ:AJ)</f>
        <v>0</v>
      </c>
      <c r="M55" s="317">
        <f>SUMIF(BET!C:C,C55,BET!AJ:AJ)</f>
        <v>0</v>
      </c>
      <c r="N55" s="317">
        <f>SUMIF(SPA!C:C,C55,SPA!AJ:AJ)</f>
        <v>0</v>
      </c>
      <c r="O55" s="317">
        <f>SUMIF(SKT!C:C,C55,SKT!AJ:AJ)</f>
        <v>0</v>
      </c>
      <c r="P55" s="317">
        <f>SUMIF(FOOD!C:C,C55,FOOD!L:L)</f>
        <v>0</v>
      </c>
      <c r="Q55" s="317">
        <f>SUMIF(Select!C:C,C55,Select!L:L)</f>
        <v>0</v>
      </c>
      <c r="R55" s="317">
        <f>SUMIF(Foodland!C:C,C55,Foodland!L:L)</f>
        <v>0</v>
      </c>
      <c r="S55" s="146">
        <f t="shared" si="11"/>
        <v>6456.75</v>
      </c>
      <c r="T55" s="147">
        <f>SUMIFS(PSP!BC:BC,PSP!D:D,C55)</f>
        <v>462.5</v>
      </c>
      <c r="U55" s="101">
        <f t="shared" si="13"/>
        <v>6919.25</v>
      </c>
    </row>
    <row r="56" spans="2:21" s="97" customFormat="1" ht="15" customHeight="1">
      <c r="B56" s="334">
        <v>45</v>
      </c>
      <c r="C56" s="334" t="s">
        <v>297</v>
      </c>
      <c r="D56" s="334" t="s">
        <v>1349</v>
      </c>
      <c r="E56" s="70">
        <f>SUMIFS(OFM!BQ:BQ,OFM!C:C,C56)</f>
        <v>0</v>
      </c>
      <c r="F56" s="70">
        <f>SUMIFS(FAM!BS:BS,FAM!E:E,C56)</f>
        <v>6236.25</v>
      </c>
      <c r="G56" s="317">
        <f>SUMIFS(B2S!AS:AS,B2S!C:C,C56)</f>
        <v>0</v>
      </c>
      <c r="H56" s="317">
        <f>SUMIF(TOP!C:C,C56,TOP!AP:AP)</f>
        <v>7632.25</v>
      </c>
      <c r="I56" s="317">
        <f>SUMIF(LEG!C:C,C56,LEG!AP:AP)</f>
        <v>0</v>
      </c>
      <c r="J56" s="317">
        <f>SUMIF(MBC!C:C,C56,MBC!AJ:AJ)</f>
        <v>2632.5</v>
      </c>
      <c r="K56" s="317">
        <f>SUMIF(JIF!C:C,C56,JIF!AJ:AJ)</f>
        <v>0</v>
      </c>
      <c r="L56" s="317">
        <f>SUMIF(INT!C:C,C56,INT!AJ:AJ)</f>
        <v>0</v>
      </c>
      <c r="M56" s="317">
        <f>SUMIF(BET!C:C,C56,BET!AJ:AJ)</f>
        <v>0</v>
      </c>
      <c r="N56" s="317">
        <f>SUMIF(SPA!C:C,C56,SPA!AJ:AJ)</f>
        <v>0</v>
      </c>
      <c r="O56" s="317">
        <f>SUMIF(SKT!C:C,C56,SKT!AJ:AJ)</f>
        <v>0</v>
      </c>
      <c r="P56" s="317">
        <f>SUMIF(FOOD!C:C,C56,FOOD!L:L)</f>
        <v>6467.75</v>
      </c>
      <c r="Q56" s="317">
        <f>SUMIF(Select!C:C,C56,Select!L:L)</f>
        <v>0</v>
      </c>
      <c r="R56" s="317">
        <f>SUMIF(Foodland!C:C,C56,Foodland!L:L)</f>
        <v>0</v>
      </c>
      <c r="S56" s="146">
        <f t="shared" si="11"/>
        <v>22968.75</v>
      </c>
      <c r="T56" s="147">
        <f>SUMIFS(PSP!BC:BC,PSP!D:D,C56)</f>
        <v>18296.25</v>
      </c>
      <c r="U56" s="101">
        <f t="shared" si="13"/>
        <v>41265</v>
      </c>
    </row>
    <row r="57" spans="2:21" s="97" customFormat="1" ht="15" customHeight="1">
      <c r="B57" s="334">
        <v>46</v>
      </c>
      <c r="C57" s="334" t="s">
        <v>191</v>
      </c>
      <c r="D57" s="334" t="s">
        <v>1349</v>
      </c>
      <c r="E57" s="70">
        <f>SUMIFS(OFM!BQ:BQ,OFM!C:C,C57)</f>
        <v>0</v>
      </c>
      <c r="F57" s="70">
        <f>SUMIFS(FAM!BS:BS,FAM!E:E,C57)</f>
        <v>42417.75</v>
      </c>
      <c r="G57" s="317">
        <f>SUMIFS(B2S!AS:AS,B2S!C:C,C57)</f>
        <v>0</v>
      </c>
      <c r="H57" s="317">
        <f>SUMIF(TOP!C:C,C57,TOP!AP:AP)</f>
        <v>13331.5</v>
      </c>
      <c r="I57" s="317">
        <f>SUMIF(LEG!C:C,C57,LEG!AP:AP)</f>
        <v>0</v>
      </c>
      <c r="J57" s="317">
        <f>SUMIF(MBC!C:C,C57,MBC!AJ:AJ)</f>
        <v>1516</v>
      </c>
      <c r="K57" s="317">
        <f>SUMIF(JIF!C:C,C57,JIF!AJ:AJ)</f>
        <v>0</v>
      </c>
      <c r="L57" s="317">
        <f>SUMIF(INT!C:C,C57,INT!AJ:AJ)</f>
        <v>0</v>
      </c>
      <c r="M57" s="317">
        <f>SUMIF(BET!C:C,C57,BET!AJ:AJ)</f>
        <v>0</v>
      </c>
      <c r="N57" s="317">
        <f>SUMIF(SPA!C:C,C57,SPA!AJ:AJ)</f>
        <v>0</v>
      </c>
      <c r="O57" s="317">
        <f>SUMIF(SKT!C:C,C57,SKT!AJ:AJ)</f>
        <v>0</v>
      </c>
      <c r="P57" s="317">
        <f>SUMIF(FOOD!C:C,C57,FOOD!L:L)</f>
        <v>0</v>
      </c>
      <c r="Q57" s="317">
        <f>SUMIF(Select!C:C,C57,Select!L:L)</f>
        <v>0</v>
      </c>
      <c r="R57" s="317">
        <f>SUMIF(Foodland!C:C,C57,Foodland!L:L)</f>
        <v>0</v>
      </c>
      <c r="S57" s="146">
        <f t="shared" si="11"/>
        <v>57265.25</v>
      </c>
      <c r="T57" s="147">
        <f>SUMIFS(PSP!BC:BC,PSP!D:D,C57)</f>
        <v>8362.5</v>
      </c>
      <c r="U57" s="101">
        <f t="shared" si="13"/>
        <v>65627.75</v>
      </c>
    </row>
    <row r="58" spans="2:21" s="97" customFormat="1" ht="15" customHeight="1">
      <c r="B58" s="334">
        <v>47</v>
      </c>
      <c r="C58" s="334" t="s">
        <v>302</v>
      </c>
      <c r="D58" s="334" t="s">
        <v>1349</v>
      </c>
      <c r="E58" s="70">
        <f>SUMIFS(OFM!BQ:BQ,OFM!C:C,C58)</f>
        <v>0</v>
      </c>
      <c r="F58" s="70">
        <f>SUMIFS(FAM!BS:BS,FAM!E:E,C58)</f>
        <v>0</v>
      </c>
      <c r="G58" s="317">
        <f>SUMIFS(B2S!AS:AS,B2S!C:C,C58)</f>
        <v>0</v>
      </c>
      <c r="H58" s="317">
        <f>SUMIF(TOP!C:C,C58,TOP!AP:AP)</f>
        <v>0</v>
      </c>
      <c r="I58" s="317">
        <f>SUMIF(LEG!C:C,C58,LEG!AP:AP)</f>
        <v>0</v>
      </c>
      <c r="J58" s="317">
        <f>SUMIF(MBC!C:C,C58,MBC!AJ:AJ)</f>
        <v>423.5</v>
      </c>
      <c r="K58" s="317">
        <f>SUMIF(JIF!C:C,C58,JIF!AJ:AJ)</f>
        <v>0</v>
      </c>
      <c r="L58" s="317">
        <f>SUMIF(INT!C:C,C58,INT!AJ:AJ)</f>
        <v>0</v>
      </c>
      <c r="M58" s="317">
        <f>SUMIF(BET!C:C,C58,BET!AJ:AJ)</f>
        <v>0</v>
      </c>
      <c r="N58" s="317">
        <f>SUMIF(SPA!C:C,C58,SPA!AJ:AJ)</f>
        <v>0</v>
      </c>
      <c r="O58" s="317">
        <f>SUMIF(SKT!C:C,C58,SKT!AJ:AJ)</f>
        <v>0</v>
      </c>
      <c r="P58" s="317">
        <f>SUMIF(FOOD!C:C,C58,FOOD!L:L)</f>
        <v>0</v>
      </c>
      <c r="Q58" s="317">
        <f>SUMIF(Select!C:C,C58,Select!L:L)</f>
        <v>0</v>
      </c>
      <c r="R58" s="317">
        <f>SUMIF(Foodland!C:C,C58,Foodland!L:L)</f>
        <v>0</v>
      </c>
      <c r="S58" s="146">
        <f t="shared" si="11"/>
        <v>423.5</v>
      </c>
      <c r="T58" s="147">
        <f>SUMIFS(PSP!BC:BC,PSP!D:D,C58)</f>
        <v>8647.5</v>
      </c>
      <c r="U58" s="101">
        <f t="shared" si="13"/>
        <v>9071</v>
      </c>
    </row>
    <row r="59" spans="2:21" s="97" customFormat="1" ht="15" customHeight="1">
      <c r="B59" s="334">
        <v>48</v>
      </c>
      <c r="C59" s="334" t="s">
        <v>16</v>
      </c>
      <c r="D59" s="334" t="s">
        <v>1349</v>
      </c>
      <c r="E59" s="70">
        <f>SUMIFS(OFM!BQ:BQ,OFM!C:C,C59)</f>
        <v>70126.75</v>
      </c>
      <c r="F59" s="70">
        <f>SUMIFS(FAM!BS:BS,FAM!E:E,C59)</f>
        <v>64688</v>
      </c>
      <c r="G59" s="317">
        <f>SUMIFS(B2S!AS:AS,B2S!C:C,C59)</f>
        <v>34686</v>
      </c>
      <c r="H59" s="317">
        <f>SUMIF(TOP!C:C,C59,TOP!AP:AP)</f>
        <v>15395.75</v>
      </c>
      <c r="I59" s="317">
        <f>SUMIF(LEG!C:C,C59,LEG!AP:AP)</f>
        <v>0</v>
      </c>
      <c r="J59" s="317">
        <f>SUMIF(MBC!C:C,C59,MBC!AJ:AJ)</f>
        <v>12905.75</v>
      </c>
      <c r="K59" s="317">
        <f>SUMIF(JIF!C:C,C59,JIF!AJ:AJ)</f>
        <v>4577.25</v>
      </c>
      <c r="L59" s="317">
        <f>SUMIF(INT!C:C,C59,INT!AJ:AJ)</f>
        <v>986.75</v>
      </c>
      <c r="M59" s="317">
        <f>SUMIF(BET!C:C,C59,BET!AJ:AJ)</f>
        <v>0</v>
      </c>
      <c r="N59" s="317">
        <f>SUMIF(SPA!C:C,C59,SPA!AJ:AJ)</f>
        <v>0</v>
      </c>
      <c r="O59" s="317">
        <f>SUMIF(SKT!C:C,C59,SKT!AJ:AJ)</f>
        <v>0</v>
      </c>
      <c r="P59" s="317">
        <f>SUMIF(FOOD!C:C,C59,FOOD!L:L)</f>
        <v>3999.75</v>
      </c>
      <c r="Q59" s="317">
        <f>SUMIF(Select!C:C,C59,Select!L:L)</f>
        <v>0</v>
      </c>
      <c r="R59" s="317">
        <f>SUMIF(Foodland!C:C,C59,Foodland!L:L)</f>
        <v>0</v>
      </c>
      <c r="S59" s="146">
        <f t="shared" si="11"/>
        <v>207366</v>
      </c>
      <c r="T59" s="147">
        <f>SUMIFS(PSP!BC:BC,PSP!D:D,C59)</f>
        <v>74538.75</v>
      </c>
      <c r="U59" s="101">
        <f t="shared" si="13"/>
        <v>281904.75</v>
      </c>
    </row>
    <row r="60" spans="2:21" s="97" customFormat="1" ht="15" customHeight="1">
      <c r="B60" s="334">
        <v>49</v>
      </c>
      <c r="C60" s="334" t="s">
        <v>935</v>
      </c>
      <c r="D60" s="334" t="s">
        <v>1349</v>
      </c>
      <c r="E60" s="70">
        <f>SUMIFS(OFM!BQ:BQ,OFM!C:C,C60)</f>
        <v>0</v>
      </c>
      <c r="F60" s="70">
        <f>SUMIFS(FAM!BS:BS,FAM!E:E,C60)</f>
        <v>3757.25</v>
      </c>
      <c r="G60" s="317">
        <f>SUMIFS(B2S!AS:AS,B2S!C:C,C60)</f>
        <v>0</v>
      </c>
      <c r="H60" s="317">
        <f>SUMIF(TOP!C:C,C60,TOP!AP:AP)</f>
        <v>0</v>
      </c>
      <c r="I60" s="317">
        <f>SUMIF(LEG!C:C,C60,LEG!AP:AP)</f>
        <v>0</v>
      </c>
      <c r="J60" s="317">
        <f>SUMIF(MBC!C:C,C60,MBC!AJ:AJ)</f>
        <v>519.5</v>
      </c>
      <c r="K60" s="317">
        <f>SUMIF(JIF!C:C,C60,JIF!AJ:AJ)</f>
        <v>0</v>
      </c>
      <c r="L60" s="317">
        <f>SUMIF(INT!C:C,C60,INT!AJ:AJ)</f>
        <v>582</v>
      </c>
      <c r="M60" s="317">
        <f>SUMIF(BET!C:C,C60,BET!AJ:AJ)</f>
        <v>0</v>
      </c>
      <c r="N60" s="317">
        <f>SUMIF(SPA!C:C,C60,SPA!AJ:AJ)</f>
        <v>0</v>
      </c>
      <c r="O60" s="317">
        <f>SUMIF(SKT!C:C,C60,SKT!AJ:AJ)</f>
        <v>0</v>
      </c>
      <c r="P60" s="317">
        <f>SUMIF(FOOD!C:C,C60,FOOD!L:L)</f>
        <v>0</v>
      </c>
      <c r="Q60" s="317">
        <f>SUMIF(Select!C:C,C60,Select!L:L)</f>
        <v>0</v>
      </c>
      <c r="R60" s="317">
        <f>SUMIF(Foodland!C:C,C60,Foodland!L:L)</f>
        <v>0</v>
      </c>
      <c r="S60" s="146">
        <f t="shared" si="11"/>
        <v>4858.75</v>
      </c>
      <c r="T60" s="147">
        <f>SUMIFS(PSP!BC:BC,PSP!D:D,C60)</f>
        <v>5523.75</v>
      </c>
      <c r="U60" s="101">
        <f t="shared" si="13"/>
        <v>10382.5</v>
      </c>
    </row>
    <row r="61" spans="2:21" s="97" customFormat="1" ht="15" customHeight="1">
      <c r="B61" s="334">
        <v>50</v>
      </c>
      <c r="C61" s="334" t="s">
        <v>66</v>
      </c>
      <c r="D61" s="334" t="s">
        <v>1349</v>
      </c>
      <c r="E61" s="70">
        <f>SUMIFS(OFM!BQ:BQ,OFM!C:C,C61)</f>
        <v>0</v>
      </c>
      <c r="F61" s="70">
        <f>SUMIFS(FAM!BS:BS,FAM!E:E,C61)</f>
        <v>2842.5</v>
      </c>
      <c r="G61" s="317">
        <f>SUMIFS(B2S!AS:AS,B2S!C:C,C61)</f>
        <v>0</v>
      </c>
      <c r="H61" s="317">
        <f>SUMIF(TOP!C:C,C61,TOP!AP:AP)</f>
        <v>0</v>
      </c>
      <c r="I61" s="317">
        <f>SUMIF(LEG!C:C,C61,LEG!AP:AP)</f>
        <v>0</v>
      </c>
      <c r="J61" s="317">
        <f>SUMIF(MBC!C:C,C61,MBC!AJ:AJ)</f>
        <v>11907.75</v>
      </c>
      <c r="K61" s="317">
        <f>SUMIF(JIF!C:C,C61,JIF!AJ:AJ)</f>
        <v>0</v>
      </c>
      <c r="L61" s="317">
        <f>SUMIF(INT!C:C,C61,INT!AJ:AJ)</f>
        <v>0</v>
      </c>
      <c r="M61" s="317">
        <f>SUMIF(BET!C:C,C61,BET!AJ:AJ)</f>
        <v>0</v>
      </c>
      <c r="N61" s="317">
        <f>SUMIF(SPA!C:C,C61,SPA!AJ:AJ)</f>
        <v>0</v>
      </c>
      <c r="O61" s="317">
        <f>SUMIF(SKT!C:C,C61,SKT!AJ:AJ)</f>
        <v>0</v>
      </c>
      <c r="P61" s="317">
        <f>SUMIF(FOOD!C:C,C61,FOOD!L:L)</f>
        <v>899.75</v>
      </c>
      <c r="Q61" s="317">
        <f>SUMIF(Select!C:C,C61,Select!L:L)</f>
        <v>0</v>
      </c>
      <c r="R61" s="317">
        <f>SUMIF(Foodland!C:C,C61,Foodland!L:L)</f>
        <v>0</v>
      </c>
      <c r="S61" s="146">
        <f t="shared" si="11"/>
        <v>15650</v>
      </c>
      <c r="T61" s="147">
        <f>SUMIFS(PSP!BC:BC,PSP!D:D,C61)</f>
        <v>8582.5</v>
      </c>
      <c r="U61" s="101">
        <f t="shared" si="13"/>
        <v>24232.5</v>
      </c>
    </row>
    <row r="62" spans="2:21" s="97" customFormat="1" ht="15" customHeight="1">
      <c r="B62" s="334">
        <v>51</v>
      </c>
      <c r="C62" s="334" t="s">
        <v>123</v>
      </c>
      <c r="D62" s="334" t="s">
        <v>1349</v>
      </c>
      <c r="E62" s="70">
        <f>SUMIFS(OFM!BQ:BQ,OFM!C:C,C62)</f>
        <v>0</v>
      </c>
      <c r="F62" s="70">
        <f>SUMIFS(FAM!BS:BS,FAM!E:E,C62)</f>
        <v>38249.75</v>
      </c>
      <c r="G62" s="317">
        <f>SUMIFS(B2S!AS:AS,B2S!C:C,C62)</f>
        <v>0</v>
      </c>
      <c r="H62" s="317">
        <f>SUMIF(TOP!C:C,C62,TOP!AP:AP)</f>
        <v>6535</v>
      </c>
      <c r="I62" s="317">
        <f>SUMIF(LEG!C:C,C62,LEG!AP:AP)</f>
        <v>0</v>
      </c>
      <c r="J62" s="317">
        <f>SUMIF(MBC!C:C,C62,MBC!AJ:AJ)</f>
        <v>8161.5</v>
      </c>
      <c r="K62" s="317">
        <f>SUMIF(JIF!C:C,C62,JIF!AJ:AJ)</f>
        <v>0</v>
      </c>
      <c r="L62" s="317">
        <f>SUMIF(INT!C:C,C62,INT!AJ:AJ)</f>
        <v>0</v>
      </c>
      <c r="M62" s="317">
        <f>SUMIF(BET!C:C,C62,BET!AJ:AJ)</f>
        <v>0</v>
      </c>
      <c r="N62" s="317">
        <f>SUMIF(SPA!C:C,C62,SPA!AJ:AJ)</f>
        <v>0</v>
      </c>
      <c r="O62" s="317">
        <f>SUMIF(SKT!C:C,C62,SKT!AJ:AJ)</f>
        <v>0</v>
      </c>
      <c r="P62" s="317">
        <f>SUMIF(FOOD!C:C,C62,FOOD!L:L)</f>
        <v>0</v>
      </c>
      <c r="Q62" s="317">
        <f>SUMIF(Select!C:C,C62,Select!L:L)</f>
        <v>479</v>
      </c>
      <c r="R62" s="317">
        <f>SUMIF(Foodland!C:C,C62,Foodland!L:L)</f>
        <v>0</v>
      </c>
      <c r="S62" s="146">
        <f t="shared" si="11"/>
        <v>53425.25</v>
      </c>
      <c r="T62" s="147">
        <f>SUMIFS(PSP!BC:BC,PSP!D:D,C62)</f>
        <v>37983.75</v>
      </c>
      <c r="U62" s="101">
        <f t="shared" si="13"/>
        <v>91409</v>
      </c>
    </row>
    <row r="63" spans="2:21" s="97" customFormat="1" ht="15" customHeight="1">
      <c r="B63" s="334">
        <v>52</v>
      </c>
      <c r="C63" s="334" t="s">
        <v>207</v>
      </c>
      <c r="D63" s="334" t="s">
        <v>1349</v>
      </c>
      <c r="E63" s="70">
        <f>SUMIFS(OFM!BQ:BQ,OFM!C:C,C63)</f>
        <v>0</v>
      </c>
      <c r="F63" s="70">
        <f>SUMIFS(FAM!BS:BS,FAM!E:E,C63)</f>
        <v>40561</v>
      </c>
      <c r="G63" s="317">
        <f>SUMIFS(B2S!AS:AS,B2S!C:C,C63)</f>
        <v>0</v>
      </c>
      <c r="H63" s="317">
        <f>SUMIF(TOP!C:C,C63,TOP!AP:AP)</f>
        <v>0</v>
      </c>
      <c r="I63" s="317">
        <f>SUMIF(LEG!C:C,C63,LEG!AP:AP)</f>
        <v>0</v>
      </c>
      <c r="J63" s="317">
        <f>SUMIF(MBC!C:C,C63,MBC!AJ:AJ)</f>
        <v>10408.25</v>
      </c>
      <c r="K63" s="317">
        <f>SUMIF(JIF!C:C,C63,JIF!AJ:AJ)</f>
        <v>2560</v>
      </c>
      <c r="L63" s="317">
        <f>SUMIF(INT!C:C,C63,INT!AJ:AJ)</f>
        <v>0</v>
      </c>
      <c r="M63" s="317">
        <f>SUMIF(BET!C:C,C63,BET!AJ:AJ)</f>
        <v>0</v>
      </c>
      <c r="N63" s="317">
        <f>SUMIF(SPA!C:C,C63,SPA!AJ:AJ)</f>
        <v>0</v>
      </c>
      <c r="O63" s="317">
        <f>SUMIF(SKT!C:C,C63,SKT!AJ:AJ)</f>
        <v>0</v>
      </c>
      <c r="P63" s="317">
        <f>SUMIF(FOOD!C:C,C63,FOOD!L:L)</f>
        <v>0</v>
      </c>
      <c r="Q63" s="317">
        <f>SUMIF(Select!C:C,C63,Select!L:L)</f>
        <v>0</v>
      </c>
      <c r="R63" s="317">
        <f>SUMIF(Foodland!C:C,C63,Foodland!L:L)</f>
        <v>0</v>
      </c>
      <c r="S63" s="146">
        <f t="shared" si="11"/>
        <v>53529.25</v>
      </c>
      <c r="T63" s="147">
        <f>SUMIFS(PSP!BC:BC,PSP!D:D,C63)</f>
        <v>35178.75</v>
      </c>
      <c r="U63" s="101">
        <f t="shared" si="13"/>
        <v>88708</v>
      </c>
    </row>
    <row r="64" spans="2:21" s="97" customFormat="1" ht="15" customHeight="1">
      <c r="B64" s="334">
        <v>53</v>
      </c>
      <c r="C64" s="334" t="s">
        <v>637</v>
      </c>
      <c r="D64" s="334" t="s">
        <v>1349</v>
      </c>
      <c r="E64" s="70">
        <f>SUMIFS(OFM!BQ:BQ,OFM!C:C,C64)</f>
        <v>0</v>
      </c>
      <c r="F64" s="70">
        <f>SUMIFS(FAM!BS:BS,FAM!E:E,C64)</f>
        <v>2089.25</v>
      </c>
      <c r="G64" s="317">
        <f>SUMIFS(B2S!AS:AS,B2S!C:C,C64)</f>
        <v>0</v>
      </c>
      <c r="H64" s="317">
        <f>SUMIF(TOP!C:C,C64,TOP!AP:AP)</f>
        <v>0</v>
      </c>
      <c r="I64" s="317">
        <f>SUMIF(LEG!C:C,C64,LEG!AP:AP)</f>
        <v>0</v>
      </c>
      <c r="J64" s="317">
        <f>SUMIF(MBC!C:C,C64,MBC!AJ:AJ)</f>
        <v>4942</v>
      </c>
      <c r="K64" s="317">
        <f>SUMIF(JIF!C:C,C64,JIF!AJ:AJ)</f>
        <v>892.5</v>
      </c>
      <c r="L64" s="317">
        <f>SUMIF(INT!C:C,C64,INT!AJ:AJ)</f>
        <v>0</v>
      </c>
      <c r="M64" s="317">
        <f>SUMIF(BET!C:C,C64,BET!AJ:AJ)</f>
        <v>0</v>
      </c>
      <c r="N64" s="317">
        <f>SUMIF(SPA!C:C,C64,SPA!AJ:AJ)</f>
        <v>0</v>
      </c>
      <c r="O64" s="317">
        <f>SUMIF(SKT!C:C,C64,SKT!AJ:AJ)</f>
        <v>0</v>
      </c>
      <c r="P64" s="317">
        <f>SUMIF(FOOD!C:C,C64,FOOD!L:L)</f>
        <v>0</v>
      </c>
      <c r="Q64" s="317">
        <f>SUMIF(Select!C:C,C64,Select!L:L)</f>
        <v>0</v>
      </c>
      <c r="R64" s="317">
        <f>SUMIF(Foodland!C:C,C64,Foodland!L:L)</f>
        <v>0</v>
      </c>
      <c r="S64" s="146">
        <f t="shared" si="11"/>
        <v>7923.75</v>
      </c>
      <c r="T64" s="147">
        <f>SUMIFS(PSP!BC:BC,PSP!D:D,C64)</f>
        <v>5820</v>
      </c>
      <c r="U64" s="101">
        <f t="shared" si="13"/>
        <v>13743.75</v>
      </c>
    </row>
    <row r="65" spans="2:21" s="97" customFormat="1" ht="15" customHeight="1">
      <c r="B65" s="334">
        <v>54</v>
      </c>
      <c r="C65" s="334" t="s">
        <v>261</v>
      </c>
      <c r="D65" s="334" t="s">
        <v>1349</v>
      </c>
      <c r="E65" s="70">
        <f>SUMIFS(OFM!BQ:BQ,OFM!C:C,C65)</f>
        <v>0</v>
      </c>
      <c r="F65" s="70">
        <f>SUMIFS(FAM!BS:BS,FAM!E:E,C65)</f>
        <v>2877.5</v>
      </c>
      <c r="G65" s="317">
        <f>SUMIFS(B2S!AS:AS,B2S!C:C,C65)</f>
        <v>2242.5</v>
      </c>
      <c r="H65" s="317">
        <f>SUMIF(TOP!C:C,C65,TOP!AP:AP)</f>
        <v>849.5</v>
      </c>
      <c r="I65" s="317">
        <f>SUMIF(LEG!C:C,C65,LEG!AP:AP)</f>
        <v>0</v>
      </c>
      <c r="J65" s="317">
        <f>SUMIF(MBC!C:C,C65,MBC!AJ:AJ)</f>
        <v>1810.75</v>
      </c>
      <c r="K65" s="317">
        <f>SUMIF(JIF!C:C,C65,JIF!AJ:AJ)</f>
        <v>1591.75</v>
      </c>
      <c r="L65" s="317">
        <f>SUMIF(INT!C:C,C65,INT!AJ:AJ)</f>
        <v>0</v>
      </c>
      <c r="M65" s="317">
        <f>SUMIF(BET!C:C,C65,BET!AJ:AJ)</f>
        <v>0</v>
      </c>
      <c r="N65" s="317">
        <f>SUMIF(SPA!C:C,C65,SPA!AJ:AJ)</f>
        <v>0</v>
      </c>
      <c r="O65" s="317">
        <f>SUMIF(SKT!C:C,C65,SKT!AJ:AJ)</f>
        <v>0</v>
      </c>
      <c r="P65" s="317">
        <f>SUMIF(FOOD!C:C,C65,FOOD!L:L)</f>
        <v>0</v>
      </c>
      <c r="Q65" s="317">
        <f>SUMIF(Select!C:C,C65,Select!L:L)</f>
        <v>0</v>
      </c>
      <c r="R65" s="317">
        <f>SUMIF(Foodland!C:C,C65,Foodland!L:L)</f>
        <v>0</v>
      </c>
      <c r="S65" s="146">
        <f t="shared" si="11"/>
        <v>9372</v>
      </c>
      <c r="T65" s="147">
        <f>SUMIFS(PSP!BC:BC,PSP!D:D,C65)</f>
        <v>15310</v>
      </c>
      <c r="U65" s="101">
        <f t="shared" si="13"/>
        <v>24682</v>
      </c>
    </row>
    <row r="66" spans="2:21" s="97" customFormat="1" ht="15" customHeight="1">
      <c r="B66" s="334">
        <v>55</v>
      </c>
      <c r="C66" s="334" t="s">
        <v>58</v>
      </c>
      <c r="D66" s="334" t="s">
        <v>1349</v>
      </c>
      <c r="E66" s="70">
        <f>SUMIFS(OFM!BQ:BQ,OFM!C:C,C66)</f>
        <v>0</v>
      </c>
      <c r="F66" s="70">
        <f>SUMIFS(FAM!BS:BS,FAM!E:E,C66)</f>
        <v>29198.75</v>
      </c>
      <c r="G66" s="317">
        <f>SUMIFS(B2S!AS:AS,B2S!C:C,C66)</f>
        <v>49571.25</v>
      </c>
      <c r="H66" s="317">
        <f>SUMIF(TOP!C:C,C66,TOP!AP:AP)</f>
        <v>811.25</v>
      </c>
      <c r="I66" s="317">
        <f>SUMIF(LEG!C:C,C66,LEG!AP:AP)</f>
        <v>0</v>
      </c>
      <c r="J66" s="317">
        <f>SUMIF(MBC!C:C,C66,MBC!AJ:AJ)</f>
        <v>0</v>
      </c>
      <c r="K66" s="317">
        <f>SUMIF(JIF!C:C,C66,JIF!AJ:AJ)</f>
        <v>573.75</v>
      </c>
      <c r="L66" s="317">
        <f>SUMIF(INT!C:C,C66,INT!AJ:AJ)</f>
        <v>0</v>
      </c>
      <c r="M66" s="317">
        <f>SUMIF(BET!C:C,C66,BET!AJ:AJ)</f>
        <v>0</v>
      </c>
      <c r="N66" s="317">
        <f>SUMIF(SPA!C:C,C66,SPA!AJ:AJ)</f>
        <v>0</v>
      </c>
      <c r="O66" s="317">
        <f>SUMIF(SKT!C:C,C66,SKT!AJ:AJ)</f>
        <v>0</v>
      </c>
      <c r="P66" s="317">
        <f>SUMIF(FOOD!C:C,C66,FOOD!L:L)</f>
        <v>0</v>
      </c>
      <c r="Q66" s="317">
        <f>SUMIF(Select!C:C,C66,Select!L:L)</f>
        <v>559.5</v>
      </c>
      <c r="R66" s="317">
        <f>SUMIF(Foodland!C:C,C66,Foodland!L:L)</f>
        <v>0</v>
      </c>
      <c r="S66" s="146">
        <f t="shared" si="11"/>
        <v>80714.5</v>
      </c>
      <c r="T66" s="147">
        <f>SUMIFS(PSP!BC:BC,PSP!D:D,C66)</f>
        <v>16193.75</v>
      </c>
      <c r="U66" s="101">
        <f t="shared" si="13"/>
        <v>96908.25</v>
      </c>
    </row>
    <row r="67" spans="2:21" s="97" customFormat="1" ht="15" customHeight="1">
      <c r="B67" s="334">
        <v>56</v>
      </c>
      <c r="C67" s="334" t="s">
        <v>21</v>
      </c>
      <c r="D67" s="334" t="s">
        <v>1349</v>
      </c>
      <c r="E67" s="70">
        <f>SUMIFS(OFM!BQ:BQ,OFM!C:C,C67)</f>
        <v>0</v>
      </c>
      <c r="F67" s="70">
        <f>SUMIFS(FAM!BS:BS,FAM!E:E,C67)</f>
        <v>38703.25</v>
      </c>
      <c r="G67" s="317">
        <f>SUMIFS(B2S!AS:AS,B2S!C:C,C67)</f>
        <v>0</v>
      </c>
      <c r="H67" s="317">
        <f>SUMIF(TOP!C:C,C67,TOP!AP:AP)</f>
        <v>5325.5</v>
      </c>
      <c r="I67" s="317">
        <f>SUMIF(LEG!C:C,C67,LEG!AP:AP)</f>
        <v>0</v>
      </c>
      <c r="J67" s="317">
        <f>SUMIF(MBC!C:C,C67,MBC!AJ:AJ)</f>
        <v>0</v>
      </c>
      <c r="K67" s="317">
        <f>SUMIF(JIF!C:C,C67,JIF!AJ:AJ)</f>
        <v>0</v>
      </c>
      <c r="L67" s="317">
        <f>SUMIF(INT!C:C,C67,INT!AJ:AJ)</f>
        <v>0</v>
      </c>
      <c r="M67" s="317">
        <f>SUMIF(BET!C:C,C67,BET!AJ:AJ)</f>
        <v>0</v>
      </c>
      <c r="N67" s="317">
        <f>SUMIF(SPA!C:C,C67,SPA!AJ:AJ)</f>
        <v>0</v>
      </c>
      <c r="O67" s="317">
        <f>SUMIF(SKT!C:C,C67,SKT!AJ:AJ)</f>
        <v>0</v>
      </c>
      <c r="P67" s="317">
        <f>SUMIF(FOOD!C:C,C67,FOOD!L:L)</f>
        <v>8091.5</v>
      </c>
      <c r="Q67" s="317">
        <f>SUMIF(Select!C:C,C67,Select!L:L)</f>
        <v>0</v>
      </c>
      <c r="R67" s="317">
        <f>SUMIF(Foodland!C:C,C67,Foodland!L:L)</f>
        <v>0</v>
      </c>
      <c r="S67" s="146">
        <f t="shared" si="11"/>
        <v>52120.25</v>
      </c>
      <c r="T67" s="147">
        <f>SUMIFS(PSP!BC:BC,PSP!D:D,C67)</f>
        <v>17687.5</v>
      </c>
      <c r="U67" s="101">
        <f t="shared" si="13"/>
        <v>69807.75</v>
      </c>
    </row>
    <row r="68" spans="2:21" s="97" customFormat="1" ht="15" customHeight="1">
      <c r="B68" s="334">
        <v>57</v>
      </c>
      <c r="C68" s="334" t="s">
        <v>936</v>
      </c>
      <c r="D68" s="334" t="s">
        <v>1349</v>
      </c>
      <c r="E68" s="70">
        <f>SUMIFS(OFM!BQ:BQ,OFM!C:C,C68)</f>
        <v>0</v>
      </c>
      <c r="F68" s="70">
        <f>SUMIFS(FAM!BS:BS,FAM!E:E,C68)</f>
        <v>0</v>
      </c>
      <c r="G68" s="317">
        <f>SUMIFS(B2S!AS:AS,B2S!C:C,C68)</f>
        <v>0</v>
      </c>
      <c r="H68" s="317">
        <f>SUMIF(TOP!C:C,C68,TOP!AP:AP)</f>
        <v>0</v>
      </c>
      <c r="I68" s="317">
        <f>SUMIF(LEG!C:C,C68,LEG!AP:AP)</f>
        <v>0</v>
      </c>
      <c r="J68" s="317">
        <f>SUMIF(MBC!C:C,C68,MBC!AJ:AJ)</f>
        <v>0</v>
      </c>
      <c r="K68" s="317">
        <f>SUMIF(JIF!C:C,C68,JIF!AJ:AJ)</f>
        <v>0</v>
      </c>
      <c r="L68" s="317">
        <f>SUMIF(INT!C:C,C68,INT!AJ:AJ)</f>
        <v>0</v>
      </c>
      <c r="M68" s="317">
        <f>SUMIF(BET!C:C,C68,BET!AJ:AJ)</f>
        <v>0</v>
      </c>
      <c r="N68" s="317">
        <f>SUMIF(SPA!C:C,C68,SPA!AJ:AJ)</f>
        <v>0</v>
      </c>
      <c r="O68" s="317">
        <f>SUMIF(SKT!C:C,C68,SKT!AJ:AJ)</f>
        <v>0</v>
      </c>
      <c r="P68" s="317">
        <f>SUMIF(FOOD!C:C,C68,FOOD!L:L)</f>
        <v>0</v>
      </c>
      <c r="Q68" s="317">
        <f>SUMIF(Select!C:C,C68,Select!L:L)</f>
        <v>0</v>
      </c>
      <c r="R68" s="317">
        <f>SUMIF(Foodland!C:C,C68,Foodland!L:L)</f>
        <v>0</v>
      </c>
      <c r="S68" s="146">
        <f t="shared" si="11"/>
        <v>0</v>
      </c>
      <c r="T68" s="147">
        <f>SUMIFS(PSP!BC:BC,PSP!D:D,C68)</f>
        <v>0</v>
      </c>
      <c r="U68" s="101">
        <f t="shared" si="13"/>
        <v>0</v>
      </c>
    </row>
    <row r="69" spans="2:21" s="97" customFormat="1" ht="15" customHeight="1">
      <c r="B69" s="334">
        <v>58</v>
      </c>
      <c r="C69" s="334" t="s">
        <v>937</v>
      </c>
      <c r="D69" s="334" t="s">
        <v>1349</v>
      </c>
      <c r="E69" s="70">
        <f>SUMIFS(OFM!BQ:BQ,OFM!C:C,C69)</f>
        <v>0</v>
      </c>
      <c r="F69" s="70">
        <f>SUMIFS(FAM!BS:BS,FAM!E:E,C69)</f>
        <v>0</v>
      </c>
      <c r="G69" s="317">
        <f>SUMIFS(B2S!AS:AS,B2S!C:C,C69)</f>
        <v>0</v>
      </c>
      <c r="H69" s="317">
        <f>SUMIF(TOP!C:C,C69,TOP!AP:AP)</f>
        <v>0</v>
      </c>
      <c r="I69" s="317">
        <f>SUMIF(LEG!C:C,C69,LEG!AP:AP)</f>
        <v>0</v>
      </c>
      <c r="J69" s="317">
        <f>SUMIF(MBC!C:C,C69,MBC!AJ:AJ)</f>
        <v>0</v>
      </c>
      <c r="K69" s="317">
        <f>SUMIF(JIF!C:C,C69,JIF!AJ:AJ)</f>
        <v>0</v>
      </c>
      <c r="L69" s="317">
        <f>SUMIF(INT!C:C,C69,INT!AJ:AJ)</f>
        <v>0</v>
      </c>
      <c r="M69" s="317">
        <f>SUMIF(BET!C:C,C69,BET!AJ:AJ)</f>
        <v>0</v>
      </c>
      <c r="N69" s="317">
        <f>SUMIF(SPA!C:C,C69,SPA!AJ:AJ)</f>
        <v>0</v>
      </c>
      <c r="O69" s="317">
        <f>SUMIF(SKT!C:C,C69,SKT!AJ:AJ)</f>
        <v>0</v>
      </c>
      <c r="P69" s="317">
        <f>SUMIF(FOOD!C:C,C69,FOOD!L:L)</f>
        <v>0</v>
      </c>
      <c r="Q69" s="317">
        <f>SUMIF(Select!C:C,C69,Select!L:L)</f>
        <v>0</v>
      </c>
      <c r="R69" s="317">
        <f>SUMIF(Foodland!C:C,C69,Foodland!L:L)</f>
        <v>0</v>
      </c>
      <c r="S69" s="146">
        <f t="shared" si="11"/>
        <v>0</v>
      </c>
      <c r="T69" s="147">
        <f>SUMIFS(PSP!BC:BC,PSP!D:D,C69)</f>
        <v>0</v>
      </c>
      <c r="U69" s="101">
        <f t="shared" si="13"/>
        <v>0</v>
      </c>
    </row>
    <row r="70" spans="2:21" s="97" customFormat="1" ht="15" customHeight="1">
      <c r="B70" s="334">
        <v>59</v>
      </c>
      <c r="C70" s="334" t="s">
        <v>938</v>
      </c>
      <c r="D70" s="334" t="s">
        <v>1349</v>
      </c>
      <c r="E70" s="70">
        <f>SUMIFS(OFM!BQ:BQ,OFM!C:C,C70)</f>
        <v>0</v>
      </c>
      <c r="F70" s="70">
        <f>SUMIFS(FAM!BS:BS,FAM!E:E,C70)</f>
        <v>0</v>
      </c>
      <c r="G70" s="317">
        <f>SUMIFS(B2S!AS:AS,B2S!C:C,C70)</f>
        <v>0</v>
      </c>
      <c r="H70" s="317">
        <f>SUMIF(TOP!C:C,C70,TOP!AP:AP)</f>
        <v>0</v>
      </c>
      <c r="I70" s="317">
        <f>SUMIF(LEG!C:C,C70,LEG!AP:AP)</f>
        <v>0</v>
      </c>
      <c r="J70" s="317">
        <f>SUMIF(MBC!C:C,C70,MBC!AJ:AJ)</f>
        <v>0</v>
      </c>
      <c r="K70" s="317">
        <f>SUMIF(JIF!C:C,C70,JIF!AJ:AJ)</f>
        <v>0</v>
      </c>
      <c r="L70" s="317">
        <f>SUMIF(INT!C:C,C70,INT!AJ:AJ)</f>
        <v>0</v>
      </c>
      <c r="M70" s="317">
        <f>SUMIF(BET!C:C,C70,BET!AJ:AJ)</f>
        <v>0</v>
      </c>
      <c r="N70" s="317">
        <f>SUMIF(SPA!C:C,C70,SPA!AJ:AJ)</f>
        <v>0</v>
      </c>
      <c r="O70" s="317">
        <f>SUMIF(SKT!C:C,C70,SKT!AJ:AJ)</f>
        <v>0</v>
      </c>
      <c r="P70" s="317">
        <f>SUMIF(FOOD!C:C,C70,FOOD!L:L)</f>
        <v>0</v>
      </c>
      <c r="Q70" s="317">
        <f>SUMIF(Select!C:C,C70,Select!L:L)</f>
        <v>0</v>
      </c>
      <c r="R70" s="317">
        <f>SUMIF(Foodland!C:C,C70,Foodland!L:L)</f>
        <v>0</v>
      </c>
      <c r="S70" s="146">
        <f t="shared" si="11"/>
        <v>0</v>
      </c>
      <c r="T70" s="147">
        <f>SUMIFS(PSP!BC:BC,PSP!D:D,C70)</f>
        <v>0</v>
      </c>
      <c r="U70" s="101">
        <f t="shared" si="13"/>
        <v>0</v>
      </c>
    </row>
    <row r="71" spans="2:21" s="97" customFormat="1" ht="15" customHeight="1">
      <c r="B71" s="334">
        <v>60</v>
      </c>
      <c r="C71" s="334" t="s">
        <v>939</v>
      </c>
      <c r="D71" s="334" t="s">
        <v>1349</v>
      </c>
      <c r="E71" s="70">
        <f>SUMIFS(OFM!BQ:BQ,OFM!C:C,C71)</f>
        <v>0</v>
      </c>
      <c r="F71" s="70">
        <f>SUMIFS(FAM!BS:BS,FAM!E:E,C71)</f>
        <v>508.75</v>
      </c>
      <c r="G71" s="317">
        <f>SUMIFS(B2S!AS:AS,B2S!C:C,C71)</f>
        <v>3741</v>
      </c>
      <c r="H71" s="317">
        <f>SUMIF(TOP!C:C,C71,TOP!AP:AP)</f>
        <v>0</v>
      </c>
      <c r="I71" s="317">
        <f>SUMIF(LEG!C:C,C71,LEG!AP:AP)</f>
        <v>0</v>
      </c>
      <c r="J71" s="317">
        <f>SUMIF(MBC!C:C,C71,MBC!AJ:AJ)</f>
        <v>1045.75</v>
      </c>
      <c r="K71" s="317">
        <f>SUMIF(JIF!C:C,C71,JIF!AJ:AJ)</f>
        <v>0</v>
      </c>
      <c r="L71" s="317">
        <f>SUMIF(INT!C:C,C71,INT!AJ:AJ)</f>
        <v>0</v>
      </c>
      <c r="M71" s="317">
        <f>SUMIF(BET!C:C,C71,BET!AJ:AJ)</f>
        <v>0</v>
      </c>
      <c r="N71" s="317">
        <f>SUMIF(SPA!C:C,C71,SPA!AJ:AJ)</f>
        <v>0</v>
      </c>
      <c r="O71" s="317">
        <f>SUMIF(SKT!C:C,C71,SKT!AJ:AJ)</f>
        <v>0</v>
      </c>
      <c r="P71" s="317">
        <f>SUMIF(FOOD!C:C,C71,FOOD!L:L)</f>
        <v>0</v>
      </c>
      <c r="Q71" s="317">
        <f>SUMIF(Select!C:C,C71,Select!L:L)</f>
        <v>0</v>
      </c>
      <c r="R71" s="317">
        <f>SUMIF(Foodland!C:C,C71,Foodland!L:L)</f>
        <v>0</v>
      </c>
      <c r="S71" s="146">
        <f t="shared" si="11"/>
        <v>5295.5</v>
      </c>
      <c r="T71" s="147">
        <f>SUMIFS(PSP!BC:BC,PSP!D:D,C71)</f>
        <v>3916.25</v>
      </c>
      <c r="U71" s="101">
        <f t="shared" si="13"/>
        <v>9211.75</v>
      </c>
    </row>
    <row r="72" spans="2:21" s="97" customFormat="1" ht="15" customHeight="1">
      <c r="B72" s="334">
        <v>61</v>
      </c>
      <c r="C72" s="334" t="s">
        <v>940</v>
      </c>
      <c r="D72" s="334" t="s">
        <v>1349</v>
      </c>
      <c r="E72" s="70">
        <f>SUMIFS(OFM!BQ:BQ,OFM!C:C,C72)</f>
        <v>5110.75</v>
      </c>
      <c r="F72" s="70">
        <f>SUMIFS(FAM!BS:BS,FAM!E:E,C72)</f>
        <v>3738.25</v>
      </c>
      <c r="G72" s="317">
        <f>SUMIFS(B2S!AS:AS,B2S!C:C,C72)</f>
        <v>0</v>
      </c>
      <c r="H72" s="317">
        <f>SUMIF(TOP!C:C,C72,TOP!AP:AP)</f>
        <v>0</v>
      </c>
      <c r="I72" s="317">
        <f>SUMIF(LEG!C:C,C72,LEG!AP:AP)</f>
        <v>0</v>
      </c>
      <c r="J72" s="317">
        <f>SUMIF(MBC!C:C,C72,MBC!AJ:AJ)</f>
        <v>2942.5</v>
      </c>
      <c r="K72" s="317">
        <f>SUMIF(JIF!C:C,C72,JIF!AJ:AJ)</f>
        <v>408.25</v>
      </c>
      <c r="L72" s="317">
        <f>SUMIF(INT!C:C,C72,INT!AJ:AJ)</f>
        <v>0</v>
      </c>
      <c r="M72" s="317">
        <f>SUMIF(BET!C:C,C72,BET!AJ:AJ)</f>
        <v>0</v>
      </c>
      <c r="N72" s="317">
        <f>SUMIF(SPA!C:C,C72,SPA!AJ:AJ)</f>
        <v>0</v>
      </c>
      <c r="O72" s="317">
        <f>SUMIF(SKT!C:C,C72,SKT!AJ:AJ)</f>
        <v>0</v>
      </c>
      <c r="P72" s="317">
        <f>SUMIF(FOOD!C:C,C72,FOOD!L:L)</f>
        <v>0</v>
      </c>
      <c r="Q72" s="317">
        <f>SUMIF(Select!C:C,C72,Select!L:L)</f>
        <v>0</v>
      </c>
      <c r="R72" s="317">
        <f>SUMIF(Foodland!C:C,C72,Foodland!L:L)</f>
        <v>0</v>
      </c>
      <c r="S72" s="146">
        <f t="shared" si="11"/>
        <v>12199.75</v>
      </c>
      <c r="T72" s="147">
        <f>SUMIFS(PSP!BC:BC,PSP!D:D,C72)</f>
        <v>2455</v>
      </c>
      <c r="U72" s="101">
        <f t="shared" si="13"/>
        <v>14654.75</v>
      </c>
    </row>
    <row r="73" spans="2:21" s="97" customFormat="1" ht="15" customHeight="1">
      <c r="B73" s="334">
        <v>62</v>
      </c>
      <c r="C73" s="334" t="s">
        <v>581</v>
      </c>
      <c r="D73" s="334" t="s">
        <v>1349</v>
      </c>
      <c r="E73" s="70">
        <f>SUMIFS(OFM!BQ:BQ,OFM!C:C,C73)</f>
        <v>0</v>
      </c>
      <c r="F73" s="70">
        <f>SUMIFS(FAM!BS:BS,FAM!E:E,C73)</f>
        <v>0</v>
      </c>
      <c r="G73" s="317">
        <f>SUMIFS(B2S!AS:AS,B2S!C:C,C73)</f>
        <v>0</v>
      </c>
      <c r="H73" s="317">
        <f>SUMIF(TOP!C:C,C73,TOP!AP:AP)</f>
        <v>0</v>
      </c>
      <c r="I73" s="317">
        <f>SUMIF(LEG!C:C,C73,LEG!AP:AP)</f>
        <v>0</v>
      </c>
      <c r="J73" s="317">
        <f>SUMIF(MBC!C:C,C73,MBC!AJ:AJ)</f>
        <v>0</v>
      </c>
      <c r="K73" s="317">
        <f>SUMIF(JIF!C:C,C73,JIF!AJ:AJ)</f>
        <v>0</v>
      </c>
      <c r="L73" s="317">
        <f>SUMIF(INT!C:C,C73,INT!AJ:AJ)</f>
        <v>0</v>
      </c>
      <c r="M73" s="317">
        <f>SUMIF(BET!C:C,C73,BET!AJ:AJ)</f>
        <v>0</v>
      </c>
      <c r="N73" s="317">
        <f>SUMIF(SPA!C:C,C73,SPA!AJ:AJ)</f>
        <v>0</v>
      </c>
      <c r="O73" s="317">
        <f>SUMIF(SKT!C:C,C73,SKT!AJ:AJ)</f>
        <v>0</v>
      </c>
      <c r="P73" s="317">
        <f>SUMIF(FOOD!C:C,C73,FOOD!L:L)</f>
        <v>0</v>
      </c>
      <c r="Q73" s="317">
        <f>SUMIF(Select!C:C,C73,Select!L:L)</f>
        <v>0</v>
      </c>
      <c r="R73" s="317">
        <f>SUMIF(Foodland!C:C,C73,Foodland!L:L)</f>
        <v>0</v>
      </c>
      <c r="S73" s="146">
        <f t="shared" si="11"/>
        <v>0</v>
      </c>
      <c r="T73" s="147">
        <f>SUMIFS(PSP!BC:BC,PSP!D:D,C73)</f>
        <v>0</v>
      </c>
      <c r="U73" s="101">
        <f t="shared" si="13"/>
        <v>0</v>
      </c>
    </row>
    <row r="74" spans="2:21" s="97" customFormat="1" ht="15" customHeight="1">
      <c r="B74" s="334">
        <v>63</v>
      </c>
      <c r="C74" s="334" t="s">
        <v>941</v>
      </c>
      <c r="D74" s="334" t="s">
        <v>1349</v>
      </c>
      <c r="E74" s="70">
        <f>SUMIFS(OFM!BQ:BQ,OFM!C:C,C74)</f>
        <v>0</v>
      </c>
      <c r="F74" s="70">
        <f>SUMIFS(FAM!BS:BS,FAM!E:E,C74)</f>
        <v>0</v>
      </c>
      <c r="G74" s="317">
        <f>SUMIFS(B2S!AS:AS,B2S!C:C,C74)</f>
        <v>0</v>
      </c>
      <c r="H74" s="317">
        <f>SUMIF(TOP!C:C,C74,TOP!AP:AP)</f>
        <v>0</v>
      </c>
      <c r="I74" s="317">
        <f>SUMIF(LEG!C:C,C74,LEG!AP:AP)</f>
        <v>0</v>
      </c>
      <c r="J74" s="317">
        <f>SUMIF(MBC!C:C,C74,MBC!AJ:AJ)</f>
        <v>0</v>
      </c>
      <c r="K74" s="317">
        <f>SUMIF(JIF!C:C,C74,JIF!AJ:AJ)</f>
        <v>0</v>
      </c>
      <c r="L74" s="317">
        <f>SUMIF(INT!C:C,C74,INT!AJ:AJ)</f>
        <v>0</v>
      </c>
      <c r="M74" s="317">
        <f>SUMIF(BET!C:C,C74,BET!AJ:AJ)</f>
        <v>0</v>
      </c>
      <c r="N74" s="317">
        <f>SUMIF(SPA!C:C,C74,SPA!AJ:AJ)</f>
        <v>0</v>
      </c>
      <c r="O74" s="317">
        <f>SUMIF(SKT!C:C,C74,SKT!AJ:AJ)</f>
        <v>0</v>
      </c>
      <c r="P74" s="317">
        <f>SUMIF(FOOD!C:C,C74,FOOD!L:L)</f>
        <v>0</v>
      </c>
      <c r="Q74" s="317">
        <f>SUMIF(Select!C:C,C74,Select!L:L)</f>
        <v>0</v>
      </c>
      <c r="R74" s="317">
        <f>SUMIF(Foodland!C:C,C74,Foodland!L:L)</f>
        <v>0</v>
      </c>
      <c r="S74" s="146">
        <f t="shared" si="11"/>
        <v>0</v>
      </c>
      <c r="T74" s="147">
        <f>SUMIFS(PSP!BC:BC,PSP!D:D,C74)</f>
        <v>0</v>
      </c>
      <c r="U74" s="101">
        <f t="shared" ref="U74:U105" si="14">SUM(S74:T74)</f>
        <v>0</v>
      </c>
    </row>
    <row r="75" spans="2:21" s="97" customFormat="1" ht="15" customHeight="1">
      <c r="B75" s="334">
        <v>64</v>
      </c>
      <c r="C75" s="334" t="s">
        <v>942</v>
      </c>
      <c r="D75" s="334" t="s">
        <v>1349</v>
      </c>
      <c r="E75" s="70">
        <f>SUMIFS(OFM!BQ:BQ,OFM!C:C,C75)</f>
        <v>0</v>
      </c>
      <c r="F75" s="70">
        <f>SUMIFS(FAM!BS:BS,FAM!E:E,C75)</f>
        <v>0</v>
      </c>
      <c r="G75" s="317">
        <f>SUMIFS(B2S!AS:AS,B2S!C:C,C75)</f>
        <v>0</v>
      </c>
      <c r="H75" s="317">
        <f>SUMIF(TOP!C:C,C75,TOP!AP:AP)</f>
        <v>0</v>
      </c>
      <c r="I75" s="317">
        <f>SUMIF(LEG!C:C,C75,LEG!AP:AP)</f>
        <v>0</v>
      </c>
      <c r="J75" s="317">
        <f>SUMIF(MBC!C:C,C75,MBC!AJ:AJ)</f>
        <v>0</v>
      </c>
      <c r="K75" s="317">
        <f>SUMIF(JIF!C:C,C75,JIF!AJ:AJ)</f>
        <v>0</v>
      </c>
      <c r="L75" s="317">
        <f>SUMIF(INT!C:C,C75,INT!AJ:AJ)</f>
        <v>0</v>
      </c>
      <c r="M75" s="317">
        <f>SUMIF(BET!C:C,C75,BET!AJ:AJ)</f>
        <v>0</v>
      </c>
      <c r="N75" s="317">
        <f>SUMIF(SPA!C:C,C75,SPA!AJ:AJ)</f>
        <v>0</v>
      </c>
      <c r="O75" s="317">
        <f>SUMIF(SKT!C:C,C75,SKT!AJ:AJ)</f>
        <v>0</v>
      </c>
      <c r="P75" s="317">
        <f>SUMIF(FOOD!C:C,C75,FOOD!L:L)</f>
        <v>0</v>
      </c>
      <c r="Q75" s="317">
        <f>SUMIF(Select!C:C,C75,Select!L:L)</f>
        <v>0</v>
      </c>
      <c r="R75" s="317">
        <f>SUMIF(Foodland!C:C,C75,Foodland!L:L)</f>
        <v>0</v>
      </c>
      <c r="S75" s="146">
        <f t="shared" ref="S75:S138" si="15">SUM(E75:R75)</f>
        <v>0</v>
      </c>
      <c r="T75" s="147">
        <f>SUMIFS(PSP!BC:BC,PSP!D:D,C75)</f>
        <v>0</v>
      </c>
      <c r="U75" s="101">
        <f t="shared" si="14"/>
        <v>0</v>
      </c>
    </row>
    <row r="76" spans="2:21" s="97" customFormat="1" ht="15" customHeight="1">
      <c r="B76" s="334">
        <v>65</v>
      </c>
      <c r="C76" s="334" t="s">
        <v>943</v>
      </c>
      <c r="D76" s="334" t="s">
        <v>1349</v>
      </c>
      <c r="E76" s="70">
        <f>SUMIFS(OFM!BQ:BQ,OFM!C:C,C76)</f>
        <v>0</v>
      </c>
      <c r="F76" s="70">
        <f>SUMIFS(FAM!BS:BS,FAM!E:E,C76)</f>
        <v>0</v>
      </c>
      <c r="G76" s="317">
        <f>SUMIFS(B2S!AS:AS,B2S!C:C,C76)</f>
        <v>0</v>
      </c>
      <c r="H76" s="317">
        <f>SUMIF(TOP!C:C,C76,TOP!AP:AP)</f>
        <v>0</v>
      </c>
      <c r="I76" s="317">
        <f>SUMIF(LEG!C:C,C76,LEG!AP:AP)</f>
        <v>0</v>
      </c>
      <c r="J76" s="317">
        <f>SUMIF(MBC!C:C,C76,MBC!AJ:AJ)</f>
        <v>0</v>
      </c>
      <c r="K76" s="317">
        <f>SUMIF(JIF!C:C,C76,JIF!AJ:AJ)</f>
        <v>0</v>
      </c>
      <c r="L76" s="317">
        <f>SUMIF(INT!C:C,C76,INT!AJ:AJ)</f>
        <v>0</v>
      </c>
      <c r="M76" s="317">
        <f>SUMIF(BET!C:C,C76,BET!AJ:AJ)</f>
        <v>0</v>
      </c>
      <c r="N76" s="317">
        <f>SUMIF(SPA!C:C,C76,SPA!AJ:AJ)</f>
        <v>0</v>
      </c>
      <c r="O76" s="317">
        <f>SUMIF(SKT!C:C,C76,SKT!AJ:AJ)</f>
        <v>0</v>
      </c>
      <c r="P76" s="317">
        <f>SUMIF(FOOD!C:C,C76,FOOD!L:L)</f>
        <v>0</v>
      </c>
      <c r="Q76" s="317">
        <f>SUMIF(Select!C:C,C76,Select!L:L)</f>
        <v>0</v>
      </c>
      <c r="R76" s="317">
        <f>SUMIF(Foodland!C:C,C76,Foodland!L:L)</f>
        <v>0</v>
      </c>
      <c r="S76" s="146">
        <f t="shared" si="15"/>
        <v>0</v>
      </c>
      <c r="T76" s="147">
        <f>SUMIFS(PSP!BC:BC,PSP!D:D,C76)</f>
        <v>0</v>
      </c>
      <c r="U76" s="101">
        <f t="shared" si="14"/>
        <v>0</v>
      </c>
    </row>
    <row r="77" spans="2:21" s="97" customFormat="1" ht="15" customHeight="1">
      <c r="B77" s="334">
        <v>66</v>
      </c>
      <c r="C77" s="334" t="s">
        <v>944</v>
      </c>
      <c r="D77" s="334" t="s">
        <v>1349</v>
      </c>
      <c r="E77" s="70">
        <f>SUMIFS(OFM!BQ:BQ,OFM!C:C,C77)</f>
        <v>0</v>
      </c>
      <c r="F77" s="70">
        <f>SUMIFS(FAM!BS:BS,FAM!E:E,C77)</f>
        <v>0</v>
      </c>
      <c r="G77" s="317">
        <f>SUMIFS(B2S!AS:AS,B2S!C:C,C77)</f>
        <v>0</v>
      </c>
      <c r="H77" s="317">
        <f>SUMIF(TOP!C:C,C77,TOP!AP:AP)</f>
        <v>0</v>
      </c>
      <c r="I77" s="317">
        <f>SUMIF(LEG!C:C,C77,LEG!AP:AP)</f>
        <v>0</v>
      </c>
      <c r="J77" s="317">
        <f>SUMIF(MBC!C:C,C77,MBC!AJ:AJ)</f>
        <v>0</v>
      </c>
      <c r="K77" s="317">
        <f>SUMIF(JIF!C:C,C77,JIF!AJ:AJ)</f>
        <v>0</v>
      </c>
      <c r="L77" s="317">
        <f>SUMIF(INT!C:C,C77,INT!AJ:AJ)</f>
        <v>0</v>
      </c>
      <c r="M77" s="317">
        <f>SUMIF(BET!C:C,C77,BET!AJ:AJ)</f>
        <v>0</v>
      </c>
      <c r="N77" s="317">
        <f>SUMIF(SPA!C:C,C77,SPA!AJ:AJ)</f>
        <v>0</v>
      </c>
      <c r="O77" s="317">
        <f>SUMIF(SKT!C:C,C77,SKT!AJ:AJ)</f>
        <v>0</v>
      </c>
      <c r="P77" s="317">
        <f>SUMIF(FOOD!C:C,C77,FOOD!L:L)</f>
        <v>0</v>
      </c>
      <c r="Q77" s="317">
        <f>SUMIF(Select!C:C,C77,Select!L:L)</f>
        <v>0</v>
      </c>
      <c r="R77" s="317">
        <f>SUMIF(Foodland!C:C,C77,Foodland!L:L)</f>
        <v>0</v>
      </c>
      <c r="S77" s="146">
        <f t="shared" si="15"/>
        <v>0</v>
      </c>
      <c r="T77" s="147">
        <f>SUMIFS(PSP!BC:BC,PSP!D:D,C77)</f>
        <v>0</v>
      </c>
      <c r="U77" s="101">
        <f t="shared" si="14"/>
        <v>0</v>
      </c>
    </row>
    <row r="78" spans="2:21" s="97" customFormat="1" ht="15" customHeight="1">
      <c r="B78" s="334">
        <v>67</v>
      </c>
      <c r="C78" s="334" t="s">
        <v>945</v>
      </c>
      <c r="D78" s="334" t="s">
        <v>1349</v>
      </c>
      <c r="E78" s="70">
        <f>SUMIFS(OFM!BQ:BQ,OFM!C:C,C78)</f>
        <v>0</v>
      </c>
      <c r="F78" s="70">
        <f>SUMIFS(FAM!BS:BS,FAM!E:E,C78)</f>
        <v>0</v>
      </c>
      <c r="G78" s="317">
        <f>SUMIFS(B2S!AS:AS,B2S!C:C,C78)</f>
        <v>0</v>
      </c>
      <c r="H78" s="317">
        <f>SUMIF(TOP!C:C,C78,TOP!AP:AP)</f>
        <v>0</v>
      </c>
      <c r="I78" s="317">
        <f>SUMIF(LEG!C:C,C78,LEG!AP:AP)</f>
        <v>0</v>
      </c>
      <c r="J78" s="317">
        <f>SUMIF(MBC!C:C,C78,MBC!AJ:AJ)</f>
        <v>0</v>
      </c>
      <c r="K78" s="317">
        <f>SUMIF(JIF!C:C,C78,JIF!AJ:AJ)</f>
        <v>0</v>
      </c>
      <c r="L78" s="317">
        <f>SUMIF(INT!C:C,C78,INT!AJ:AJ)</f>
        <v>0</v>
      </c>
      <c r="M78" s="317">
        <f>SUMIF(BET!C:C,C78,BET!AJ:AJ)</f>
        <v>0</v>
      </c>
      <c r="N78" s="317">
        <f>SUMIF(SPA!C:C,C78,SPA!AJ:AJ)</f>
        <v>0</v>
      </c>
      <c r="O78" s="317">
        <f>SUMIF(SKT!C:C,C78,SKT!AJ:AJ)</f>
        <v>0</v>
      </c>
      <c r="P78" s="317">
        <f>SUMIF(FOOD!C:C,C78,FOOD!L:L)</f>
        <v>0</v>
      </c>
      <c r="Q78" s="317">
        <f>SUMIF(Select!C:C,C78,Select!L:L)</f>
        <v>0</v>
      </c>
      <c r="R78" s="317">
        <f>SUMIF(Foodland!C:C,C78,Foodland!L:L)</f>
        <v>0</v>
      </c>
      <c r="S78" s="146">
        <f t="shared" si="15"/>
        <v>0</v>
      </c>
      <c r="T78" s="147">
        <f>SUMIFS(PSP!BC:BC,PSP!D:D,C78)</f>
        <v>0</v>
      </c>
      <c r="U78" s="101">
        <f t="shared" si="14"/>
        <v>0</v>
      </c>
    </row>
    <row r="79" spans="2:21" s="97" customFormat="1" ht="15" customHeight="1">
      <c r="B79" s="334">
        <v>68</v>
      </c>
      <c r="C79" s="334" t="s">
        <v>946</v>
      </c>
      <c r="D79" s="334" t="s">
        <v>1349</v>
      </c>
      <c r="E79" s="70">
        <f>SUMIFS(OFM!BQ:BQ,OFM!C:C,C79)</f>
        <v>0</v>
      </c>
      <c r="F79" s="70">
        <f>SUMIFS(FAM!BS:BS,FAM!E:E,C79)</f>
        <v>0</v>
      </c>
      <c r="G79" s="317">
        <f>SUMIFS(B2S!AS:AS,B2S!C:C,C79)</f>
        <v>0</v>
      </c>
      <c r="H79" s="317">
        <f>SUMIF(TOP!C:C,C79,TOP!AP:AP)</f>
        <v>0</v>
      </c>
      <c r="I79" s="317">
        <f>SUMIF(LEG!C:C,C79,LEG!AP:AP)</f>
        <v>0</v>
      </c>
      <c r="J79" s="317">
        <f>SUMIF(MBC!C:C,C79,MBC!AJ:AJ)</f>
        <v>0</v>
      </c>
      <c r="K79" s="317">
        <f>SUMIF(JIF!C:C,C79,JIF!AJ:AJ)</f>
        <v>0</v>
      </c>
      <c r="L79" s="317">
        <f>SUMIF(INT!C:C,C79,INT!AJ:AJ)</f>
        <v>0</v>
      </c>
      <c r="M79" s="317">
        <f>SUMIF(BET!C:C,C79,BET!AJ:AJ)</f>
        <v>0</v>
      </c>
      <c r="N79" s="317">
        <f>SUMIF(SPA!C:C,C79,SPA!AJ:AJ)</f>
        <v>0</v>
      </c>
      <c r="O79" s="317">
        <f>SUMIF(SKT!C:C,C79,SKT!AJ:AJ)</f>
        <v>0</v>
      </c>
      <c r="P79" s="317">
        <f>SUMIF(FOOD!C:C,C79,FOOD!L:L)</f>
        <v>0</v>
      </c>
      <c r="Q79" s="317">
        <f>SUMIF(Select!C:C,C79,Select!L:L)</f>
        <v>0</v>
      </c>
      <c r="R79" s="317">
        <f>SUMIF(Foodland!C:C,C79,Foodland!L:L)</f>
        <v>0</v>
      </c>
      <c r="S79" s="146">
        <f t="shared" si="15"/>
        <v>0</v>
      </c>
      <c r="T79" s="147">
        <f>SUMIFS(PSP!BC:BC,PSP!D:D,C79)</f>
        <v>0</v>
      </c>
      <c r="U79" s="101">
        <f t="shared" si="14"/>
        <v>0</v>
      </c>
    </row>
    <row r="80" spans="2:21" s="97" customFormat="1" ht="15" customHeight="1">
      <c r="B80" s="334">
        <v>69</v>
      </c>
      <c r="C80" s="334" t="s">
        <v>947</v>
      </c>
      <c r="D80" s="334" t="s">
        <v>1349</v>
      </c>
      <c r="E80" s="70">
        <f>SUMIFS(OFM!BQ:BQ,OFM!C:C,C80)</f>
        <v>0</v>
      </c>
      <c r="F80" s="70">
        <f>SUMIFS(FAM!BS:BS,FAM!E:E,C80)</f>
        <v>0</v>
      </c>
      <c r="G80" s="317">
        <f>SUMIFS(B2S!AS:AS,B2S!C:C,C80)</f>
        <v>0</v>
      </c>
      <c r="H80" s="317">
        <f>SUMIF(TOP!C:C,C80,TOP!AP:AP)</f>
        <v>0</v>
      </c>
      <c r="I80" s="317">
        <f>SUMIF(LEG!C:C,C80,LEG!AP:AP)</f>
        <v>0</v>
      </c>
      <c r="J80" s="317">
        <f>SUMIF(MBC!C:C,C80,MBC!AJ:AJ)</f>
        <v>0</v>
      </c>
      <c r="K80" s="317">
        <f>SUMIF(JIF!C:C,C80,JIF!AJ:AJ)</f>
        <v>0</v>
      </c>
      <c r="L80" s="317">
        <f>SUMIF(INT!C:C,C80,INT!AJ:AJ)</f>
        <v>0</v>
      </c>
      <c r="M80" s="317">
        <f>SUMIF(BET!C:C,C80,BET!AJ:AJ)</f>
        <v>0</v>
      </c>
      <c r="N80" s="317">
        <f>SUMIF(SPA!C:C,C80,SPA!AJ:AJ)</f>
        <v>0</v>
      </c>
      <c r="O80" s="317">
        <f>SUMIF(SKT!C:C,C80,SKT!AJ:AJ)</f>
        <v>0</v>
      </c>
      <c r="P80" s="317">
        <f>SUMIF(FOOD!C:C,C80,FOOD!L:L)</f>
        <v>0</v>
      </c>
      <c r="Q80" s="317">
        <f>SUMIF(Select!C:C,C80,Select!L:L)</f>
        <v>0</v>
      </c>
      <c r="R80" s="317">
        <f>SUMIF(Foodland!C:C,C80,Foodland!L:L)</f>
        <v>0</v>
      </c>
      <c r="S80" s="146">
        <f t="shared" si="15"/>
        <v>0</v>
      </c>
      <c r="T80" s="147">
        <f>SUMIFS(PSP!BC:BC,PSP!D:D,C80)</f>
        <v>0</v>
      </c>
      <c r="U80" s="101">
        <f t="shared" si="14"/>
        <v>0</v>
      </c>
    </row>
    <row r="81" spans="2:21" s="97" customFormat="1" ht="15" customHeight="1">
      <c r="B81" s="334">
        <v>70</v>
      </c>
      <c r="C81" s="334" t="s">
        <v>948</v>
      </c>
      <c r="D81" s="334" t="s">
        <v>1349</v>
      </c>
      <c r="E81" s="70">
        <f>SUMIFS(OFM!BQ:BQ,OFM!C:C,C81)</f>
        <v>0</v>
      </c>
      <c r="F81" s="70">
        <f>SUMIFS(FAM!BS:BS,FAM!E:E,C81)</f>
        <v>0</v>
      </c>
      <c r="G81" s="317">
        <f>SUMIFS(B2S!AS:AS,B2S!C:C,C81)</f>
        <v>0</v>
      </c>
      <c r="H81" s="317">
        <f>SUMIF(TOP!C:C,C81,TOP!AP:AP)</f>
        <v>0</v>
      </c>
      <c r="I81" s="317">
        <f>SUMIF(LEG!C:C,C81,LEG!AP:AP)</f>
        <v>0</v>
      </c>
      <c r="J81" s="317">
        <f>SUMIF(MBC!C:C,C81,MBC!AJ:AJ)</f>
        <v>1499.5</v>
      </c>
      <c r="K81" s="317">
        <f>SUMIF(JIF!C:C,C81,JIF!AJ:AJ)</f>
        <v>0</v>
      </c>
      <c r="L81" s="317">
        <f>SUMIF(INT!C:C,C81,INT!AJ:AJ)</f>
        <v>0</v>
      </c>
      <c r="M81" s="317">
        <f>SUMIF(BET!C:C,C81,BET!AJ:AJ)</f>
        <v>0</v>
      </c>
      <c r="N81" s="317">
        <f>SUMIF(SPA!C:C,C81,SPA!AJ:AJ)</f>
        <v>0</v>
      </c>
      <c r="O81" s="317">
        <f>SUMIF(SKT!C:C,C81,SKT!AJ:AJ)</f>
        <v>0</v>
      </c>
      <c r="P81" s="317">
        <f>SUMIF(FOOD!C:C,C81,FOOD!L:L)</f>
        <v>0</v>
      </c>
      <c r="Q81" s="317">
        <f>SUMIF(Select!C:C,C81,Select!L:L)</f>
        <v>0</v>
      </c>
      <c r="R81" s="317">
        <f>SUMIF(Foodland!C:C,C81,Foodland!L:L)</f>
        <v>0</v>
      </c>
      <c r="S81" s="146">
        <f t="shared" si="15"/>
        <v>1499.5</v>
      </c>
      <c r="T81" s="147">
        <f>SUMIFS(PSP!BC:BC,PSP!D:D,C81)</f>
        <v>4995</v>
      </c>
      <c r="U81" s="101">
        <f t="shared" si="14"/>
        <v>6494.5</v>
      </c>
    </row>
    <row r="82" spans="2:21" s="97" customFormat="1" ht="15" customHeight="1">
      <c r="B82" s="334">
        <v>71</v>
      </c>
      <c r="C82" s="334" t="s">
        <v>949</v>
      </c>
      <c r="D82" s="334" t="s">
        <v>1349</v>
      </c>
      <c r="E82" s="70">
        <f>SUMIFS(OFM!BQ:BQ,OFM!C:C,C82)</f>
        <v>0</v>
      </c>
      <c r="F82" s="70">
        <f>SUMIFS(FAM!BS:BS,FAM!E:E,C82)</f>
        <v>0</v>
      </c>
      <c r="G82" s="317">
        <f>SUMIFS(B2S!AS:AS,B2S!C:C,C82)</f>
        <v>0</v>
      </c>
      <c r="H82" s="317">
        <f>SUMIF(TOP!C:C,C82,TOP!AP:AP)</f>
        <v>0</v>
      </c>
      <c r="I82" s="317">
        <f>SUMIF(LEG!C:C,C82,LEG!AP:AP)</f>
        <v>0</v>
      </c>
      <c r="J82" s="317">
        <f>SUMIF(MBC!C:C,C82,MBC!AJ:AJ)</f>
        <v>0</v>
      </c>
      <c r="K82" s="317">
        <f>SUMIF(JIF!C:C,C82,JIF!AJ:AJ)</f>
        <v>0</v>
      </c>
      <c r="L82" s="317">
        <f>SUMIF(INT!C:C,C82,INT!AJ:AJ)</f>
        <v>0</v>
      </c>
      <c r="M82" s="317">
        <f>SUMIF(BET!C:C,C82,BET!AJ:AJ)</f>
        <v>0</v>
      </c>
      <c r="N82" s="317">
        <f>SUMIF(SPA!C:C,C82,SPA!AJ:AJ)</f>
        <v>0</v>
      </c>
      <c r="O82" s="317">
        <f>SUMIF(SKT!C:C,C82,SKT!AJ:AJ)</f>
        <v>0</v>
      </c>
      <c r="P82" s="317">
        <f>SUMIF(FOOD!C:C,C82,FOOD!L:L)</f>
        <v>0</v>
      </c>
      <c r="Q82" s="317">
        <f>SUMIF(Select!C:C,C82,Select!L:L)</f>
        <v>0</v>
      </c>
      <c r="R82" s="317">
        <f>SUMIF(Foodland!C:C,C82,Foodland!L:L)</f>
        <v>0</v>
      </c>
      <c r="S82" s="146">
        <f t="shared" si="15"/>
        <v>0</v>
      </c>
      <c r="T82" s="147">
        <f>SUMIFS(PSP!BC:BC,PSP!D:D,C82)</f>
        <v>0</v>
      </c>
      <c r="U82" s="101">
        <f t="shared" si="14"/>
        <v>0</v>
      </c>
    </row>
    <row r="83" spans="2:21" s="97" customFormat="1" ht="15" customHeight="1">
      <c r="B83" s="334">
        <v>72</v>
      </c>
      <c r="C83" s="334" t="s">
        <v>222</v>
      </c>
      <c r="D83" s="334" t="s">
        <v>1349</v>
      </c>
      <c r="E83" s="70">
        <f>SUMIFS(OFM!BQ:BQ,OFM!C:C,C83)</f>
        <v>0</v>
      </c>
      <c r="F83" s="70">
        <f>SUMIFS(FAM!BS:BS,FAM!E:E,C83)</f>
        <v>9600.25</v>
      </c>
      <c r="G83" s="317">
        <f>SUMIFS(B2S!AS:AS,B2S!C:C,C83)</f>
        <v>0</v>
      </c>
      <c r="H83" s="317">
        <f>SUMIF(TOP!C:C,C83,TOP!AP:AP)</f>
        <v>0</v>
      </c>
      <c r="I83" s="317">
        <f>SUMIF(LEG!C:C,C83,LEG!AP:AP)</f>
        <v>0</v>
      </c>
      <c r="J83" s="317">
        <f>SUMIF(MBC!C:C,C83,MBC!AJ:AJ)</f>
        <v>1303</v>
      </c>
      <c r="K83" s="317">
        <f>SUMIF(JIF!C:C,C83,JIF!AJ:AJ)</f>
        <v>0</v>
      </c>
      <c r="L83" s="317">
        <f>SUMIF(INT!C:C,C83,INT!AJ:AJ)</f>
        <v>0</v>
      </c>
      <c r="M83" s="317">
        <f>SUMIF(BET!C:C,C83,BET!AJ:AJ)</f>
        <v>0</v>
      </c>
      <c r="N83" s="317">
        <f>SUMIF(SPA!C:C,C83,SPA!AJ:AJ)</f>
        <v>0</v>
      </c>
      <c r="O83" s="317">
        <f>SUMIF(SKT!C:C,C83,SKT!AJ:AJ)</f>
        <v>0</v>
      </c>
      <c r="P83" s="317">
        <f>SUMIF(FOOD!C:C,C83,FOOD!L:L)</f>
        <v>0</v>
      </c>
      <c r="Q83" s="317">
        <f>SUMIF(Select!C:C,C83,Select!L:L)</f>
        <v>0</v>
      </c>
      <c r="R83" s="317">
        <f>SUMIF(Foodland!C:C,C83,Foodland!L:L)</f>
        <v>0</v>
      </c>
      <c r="S83" s="146">
        <f t="shared" si="15"/>
        <v>10903.25</v>
      </c>
      <c r="T83" s="147">
        <f>SUMIFS(PSP!BC:BC,PSP!D:D,C83)</f>
        <v>4247.5</v>
      </c>
      <c r="U83" s="101">
        <f t="shared" si="14"/>
        <v>15150.75</v>
      </c>
    </row>
    <row r="84" spans="2:21" s="97" customFormat="1" ht="15" customHeight="1">
      <c r="B84" s="334">
        <v>73</v>
      </c>
      <c r="C84" s="334" t="s">
        <v>950</v>
      </c>
      <c r="D84" s="334" t="s">
        <v>1349</v>
      </c>
      <c r="E84" s="70">
        <f>SUMIFS(OFM!BQ:BQ,OFM!C:C,C84)</f>
        <v>0</v>
      </c>
      <c r="F84" s="70">
        <f>SUMIFS(FAM!BS:BS,FAM!E:E,C84)</f>
        <v>0</v>
      </c>
      <c r="G84" s="317">
        <f>SUMIFS(B2S!AS:AS,B2S!C:C,C84)</f>
        <v>0</v>
      </c>
      <c r="H84" s="317">
        <f>SUMIF(TOP!C:C,C84,TOP!AP:AP)</f>
        <v>0</v>
      </c>
      <c r="I84" s="317">
        <f>SUMIF(LEG!C:C,C84,LEG!AP:AP)</f>
        <v>0</v>
      </c>
      <c r="J84" s="317">
        <f>SUMIF(MBC!C:C,C84,MBC!AJ:AJ)</f>
        <v>0</v>
      </c>
      <c r="K84" s="317">
        <f>SUMIF(JIF!C:C,C84,JIF!AJ:AJ)</f>
        <v>0</v>
      </c>
      <c r="L84" s="317">
        <f>SUMIF(INT!C:C,C84,INT!AJ:AJ)</f>
        <v>0</v>
      </c>
      <c r="M84" s="317">
        <f>SUMIF(BET!C:C,C84,BET!AJ:AJ)</f>
        <v>0</v>
      </c>
      <c r="N84" s="317">
        <f>SUMIF(SPA!C:C,C84,SPA!AJ:AJ)</f>
        <v>0</v>
      </c>
      <c r="O84" s="317">
        <f>SUMIF(SKT!C:C,C84,SKT!AJ:AJ)</f>
        <v>0</v>
      </c>
      <c r="P84" s="317">
        <f>SUMIF(FOOD!C:C,C84,FOOD!L:L)</f>
        <v>0</v>
      </c>
      <c r="Q84" s="317">
        <f>SUMIF(Select!C:C,C84,Select!L:L)</f>
        <v>0</v>
      </c>
      <c r="R84" s="317">
        <f>SUMIF(Foodland!C:C,C84,Foodland!L:L)</f>
        <v>0</v>
      </c>
      <c r="S84" s="146">
        <f t="shared" si="15"/>
        <v>0</v>
      </c>
      <c r="T84" s="147">
        <f>SUMIFS(PSP!BC:BC,PSP!D:D,C84)</f>
        <v>941.25</v>
      </c>
      <c r="U84" s="101">
        <f t="shared" si="14"/>
        <v>941.25</v>
      </c>
    </row>
    <row r="85" spans="2:21" s="97" customFormat="1" ht="15" customHeight="1">
      <c r="B85" s="334">
        <v>74</v>
      </c>
      <c r="C85" s="334" t="s">
        <v>951</v>
      </c>
      <c r="D85" s="334" t="s">
        <v>1349</v>
      </c>
      <c r="E85" s="70">
        <f>SUMIFS(OFM!BQ:BQ,OFM!C:C,C85)</f>
        <v>4894.5</v>
      </c>
      <c r="F85" s="70">
        <f>SUMIFS(FAM!BS:BS,FAM!E:E,C85)</f>
        <v>0</v>
      </c>
      <c r="G85" s="317">
        <f>SUMIFS(B2S!AS:AS,B2S!C:C,C85)</f>
        <v>7544.5</v>
      </c>
      <c r="H85" s="317">
        <f>SUMIF(TOP!C:C,C85,TOP!AP:AP)</f>
        <v>0</v>
      </c>
      <c r="I85" s="317">
        <f>SUMIF(LEG!C:C,C85,LEG!AP:AP)</f>
        <v>0</v>
      </c>
      <c r="J85" s="317">
        <f>SUMIF(MBC!C:C,C85,MBC!AJ:AJ)</f>
        <v>304.75</v>
      </c>
      <c r="K85" s="317">
        <f>SUMIF(JIF!C:C,C85,JIF!AJ:AJ)</f>
        <v>0</v>
      </c>
      <c r="L85" s="317">
        <f>SUMIF(INT!C:C,C85,INT!AJ:AJ)</f>
        <v>0</v>
      </c>
      <c r="M85" s="317">
        <f>SUMIF(BET!C:C,C85,BET!AJ:AJ)</f>
        <v>0</v>
      </c>
      <c r="N85" s="317">
        <f>SUMIF(SPA!C:C,C85,SPA!AJ:AJ)</f>
        <v>0</v>
      </c>
      <c r="O85" s="317">
        <f>SUMIF(SKT!C:C,C85,SKT!AJ:AJ)</f>
        <v>0</v>
      </c>
      <c r="P85" s="317">
        <f>SUMIF(FOOD!C:C,C85,FOOD!L:L)</f>
        <v>0</v>
      </c>
      <c r="Q85" s="317">
        <f>SUMIF(Select!C:C,C85,Select!L:L)</f>
        <v>138.75</v>
      </c>
      <c r="R85" s="317">
        <f>SUMIF(Foodland!C:C,C85,Foodland!L:L)</f>
        <v>0</v>
      </c>
      <c r="S85" s="146">
        <f t="shared" si="15"/>
        <v>12882.5</v>
      </c>
      <c r="T85" s="147">
        <f>SUMIFS(PSP!BC:BC,PSP!D:D,C85)</f>
        <v>1986.25</v>
      </c>
      <c r="U85" s="101">
        <f t="shared" si="14"/>
        <v>14868.75</v>
      </c>
    </row>
    <row r="86" spans="2:21" s="97" customFormat="1" ht="15" customHeight="1">
      <c r="B86" s="334">
        <v>75</v>
      </c>
      <c r="C86" s="334" t="s">
        <v>390</v>
      </c>
      <c r="D86" s="334" t="s">
        <v>1349</v>
      </c>
      <c r="E86" s="70">
        <f>SUMIFS(OFM!BQ:BQ,OFM!C:C,C86)</f>
        <v>0</v>
      </c>
      <c r="F86" s="70">
        <f>SUMIFS(FAM!BS:BS,FAM!E:E,C86)</f>
        <v>4712</v>
      </c>
      <c r="G86" s="317">
        <f>SUMIFS(B2S!AS:AS,B2S!C:C,C86)</f>
        <v>0</v>
      </c>
      <c r="H86" s="317">
        <f>SUMIF(TOP!C:C,C86,TOP!AP:AP)</f>
        <v>0</v>
      </c>
      <c r="I86" s="317">
        <f>SUMIF(LEG!C:C,C86,LEG!AP:AP)</f>
        <v>0</v>
      </c>
      <c r="J86" s="317">
        <f>SUMIF(MBC!C:C,C86,MBC!AJ:AJ)</f>
        <v>6081.25</v>
      </c>
      <c r="K86" s="317">
        <f>SUMIF(JIF!C:C,C86,JIF!AJ:AJ)</f>
        <v>0</v>
      </c>
      <c r="L86" s="317">
        <f>SUMIF(INT!C:C,C86,INT!AJ:AJ)</f>
        <v>0</v>
      </c>
      <c r="M86" s="317">
        <f>SUMIF(BET!C:C,C86,BET!AJ:AJ)</f>
        <v>0</v>
      </c>
      <c r="N86" s="317">
        <f>SUMIF(SPA!C:C,C86,SPA!AJ:AJ)</f>
        <v>0</v>
      </c>
      <c r="O86" s="317">
        <f>SUMIF(SKT!C:C,C86,SKT!AJ:AJ)</f>
        <v>0</v>
      </c>
      <c r="P86" s="317">
        <f>SUMIF(FOOD!C:C,C86,FOOD!L:L)</f>
        <v>0</v>
      </c>
      <c r="Q86" s="317">
        <f>SUMIF(Select!C:C,C86,Select!L:L)</f>
        <v>0</v>
      </c>
      <c r="R86" s="317">
        <f>SUMIF(Foodland!C:C,C86,Foodland!L:L)</f>
        <v>0</v>
      </c>
      <c r="S86" s="146">
        <f t="shared" si="15"/>
        <v>10793.25</v>
      </c>
      <c r="T86" s="147">
        <f>SUMIFS(PSP!BC:BC,PSP!D:D,C86)</f>
        <v>17816.25</v>
      </c>
      <c r="U86" s="101">
        <f t="shared" si="14"/>
        <v>28609.5</v>
      </c>
    </row>
    <row r="87" spans="2:21" s="97" customFormat="1" ht="15" customHeight="1">
      <c r="B87" s="334">
        <v>76</v>
      </c>
      <c r="C87" s="334" t="s">
        <v>322</v>
      </c>
      <c r="D87" s="334" t="s">
        <v>1349</v>
      </c>
      <c r="E87" s="70">
        <f>SUMIFS(OFM!BQ:BQ,OFM!C:C,C87)</f>
        <v>0</v>
      </c>
      <c r="F87" s="70">
        <f>SUMIFS(FAM!BS:BS,FAM!E:E,C87)</f>
        <v>0</v>
      </c>
      <c r="G87" s="317">
        <f>SUMIFS(B2S!AS:AS,B2S!C:C,C87)</f>
        <v>0</v>
      </c>
      <c r="H87" s="317">
        <f>SUMIF(TOP!C:C,C87,TOP!AP:AP)</f>
        <v>0</v>
      </c>
      <c r="I87" s="317">
        <f>SUMIF(LEG!C:C,C87,LEG!AP:AP)</f>
        <v>0</v>
      </c>
      <c r="J87" s="317">
        <f>SUMIF(MBC!C:C,C87,MBC!AJ:AJ)</f>
        <v>1145.75</v>
      </c>
      <c r="K87" s="317">
        <f>SUMIF(JIF!C:C,C87,JIF!AJ:AJ)</f>
        <v>0</v>
      </c>
      <c r="L87" s="317">
        <f>SUMIF(INT!C:C,C87,INT!AJ:AJ)</f>
        <v>0</v>
      </c>
      <c r="M87" s="317">
        <f>SUMIF(BET!C:C,C87,BET!AJ:AJ)</f>
        <v>0</v>
      </c>
      <c r="N87" s="317">
        <f>SUMIF(SPA!C:C,C87,SPA!AJ:AJ)</f>
        <v>0</v>
      </c>
      <c r="O87" s="317">
        <f>SUMIF(SKT!C:C,C87,SKT!AJ:AJ)</f>
        <v>0</v>
      </c>
      <c r="P87" s="317">
        <f>SUMIF(FOOD!C:C,C87,FOOD!L:L)</f>
        <v>0</v>
      </c>
      <c r="Q87" s="317">
        <f>SUMIF(Select!C:C,C87,Select!L:L)</f>
        <v>0</v>
      </c>
      <c r="R87" s="317">
        <f>SUMIF(Foodland!C:C,C87,Foodland!L:L)</f>
        <v>0</v>
      </c>
      <c r="S87" s="146">
        <f t="shared" si="15"/>
        <v>1145.75</v>
      </c>
      <c r="T87" s="147">
        <f>SUMIFS(PSP!BC:BC,PSP!D:D,C87)</f>
        <v>4997.5</v>
      </c>
      <c r="U87" s="101">
        <f t="shared" si="14"/>
        <v>6143.25</v>
      </c>
    </row>
    <row r="88" spans="2:21" s="97" customFormat="1" ht="12.75">
      <c r="B88" s="334">
        <v>77</v>
      </c>
      <c r="C88" s="334" t="s">
        <v>952</v>
      </c>
      <c r="D88" s="334" t="s">
        <v>1349</v>
      </c>
      <c r="E88" s="70">
        <f>SUMIFS(OFM!BQ:BQ,OFM!C:C,C88)</f>
        <v>0</v>
      </c>
      <c r="F88" s="70">
        <f>SUMIFS(FAM!BS:BS,FAM!E:E,C88)</f>
        <v>5870</v>
      </c>
      <c r="G88" s="317">
        <f>SUMIFS(B2S!AS:AS,B2S!C:C,C88)</f>
        <v>8550.5</v>
      </c>
      <c r="H88" s="317">
        <f>SUMIF(TOP!C:C,C88,TOP!AP:AP)</f>
        <v>0</v>
      </c>
      <c r="I88" s="317">
        <f>SUMIF(LEG!C:C,C88,LEG!AP:AP)</f>
        <v>0</v>
      </c>
      <c r="J88" s="317">
        <f>SUMIF(MBC!C:C,C88,MBC!AJ:AJ)</f>
        <v>5501</v>
      </c>
      <c r="K88" s="317">
        <f>SUMIF(JIF!C:C,C88,JIF!AJ:AJ)</f>
        <v>1381</v>
      </c>
      <c r="L88" s="317">
        <f>SUMIF(INT!C:C,C88,INT!AJ:AJ)</f>
        <v>0</v>
      </c>
      <c r="M88" s="317">
        <f>SUMIF(BET!C:C,C88,BET!AJ:AJ)</f>
        <v>0</v>
      </c>
      <c r="N88" s="317">
        <f>SUMIF(SPA!C:C,C88,SPA!AJ:AJ)</f>
        <v>0</v>
      </c>
      <c r="O88" s="317">
        <f>SUMIF(SKT!C:C,C88,SKT!AJ:AJ)</f>
        <v>0</v>
      </c>
      <c r="P88" s="317">
        <f>SUMIF(FOOD!C:C,C88,FOOD!L:L)</f>
        <v>0</v>
      </c>
      <c r="Q88" s="317">
        <f>SUMIF(Select!C:C,C88,Select!L:L)</f>
        <v>82.75</v>
      </c>
      <c r="R88" s="317">
        <f>SUMIF(Foodland!C:C,C88,Foodland!L:L)</f>
        <v>0</v>
      </c>
      <c r="S88" s="146">
        <f t="shared" si="15"/>
        <v>21385.25</v>
      </c>
      <c r="T88" s="147">
        <f>SUMIFS(PSP!BC:BC,PSP!D:D,C88)</f>
        <v>9695</v>
      </c>
      <c r="U88" s="101">
        <f t="shared" si="14"/>
        <v>31080.25</v>
      </c>
    </row>
    <row r="89" spans="2:21" s="97" customFormat="1" ht="15" customHeight="1">
      <c r="B89" s="334">
        <v>78</v>
      </c>
      <c r="C89" s="334" t="s">
        <v>372</v>
      </c>
      <c r="D89" s="334" t="s">
        <v>1349</v>
      </c>
      <c r="E89" s="70">
        <f>SUMIFS(OFM!BQ:BQ,OFM!C:C,C89)</f>
        <v>0</v>
      </c>
      <c r="F89" s="70">
        <f>SUMIFS(FAM!BS:BS,FAM!E:E,C89)</f>
        <v>4993</v>
      </c>
      <c r="G89" s="317">
        <f>SUMIFS(B2S!AS:AS,B2S!C:C,C89)</f>
        <v>0</v>
      </c>
      <c r="H89" s="317">
        <f>SUMIF(TOP!C:C,C89,TOP!AP:AP)</f>
        <v>0</v>
      </c>
      <c r="I89" s="317">
        <f>SUMIF(LEG!C:C,C89,LEG!AP:AP)</f>
        <v>0</v>
      </c>
      <c r="J89" s="317">
        <f>SUMIF(MBC!C:C,C89,MBC!AJ:AJ)</f>
        <v>10136.25</v>
      </c>
      <c r="K89" s="317">
        <f>SUMIF(JIF!C:C,C89,JIF!AJ:AJ)</f>
        <v>0</v>
      </c>
      <c r="L89" s="317">
        <f>SUMIF(INT!C:C,C89,INT!AJ:AJ)</f>
        <v>0</v>
      </c>
      <c r="M89" s="317">
        <f>SUMIF(BET!C:C,C89,BET!AJ:AJ)</f>
        <v>0</v>
      </c>
      <c r="N89" s="317">
        <f>SUMIF(SPA!C:C,C89,SPA!AJ:AJ)</f>
        <v>0</v>
      </c>
      <c r="O89" s="317">
        <f>SUMIF(SKT!C:C,C89,SKT!AJ:AJ)</f>
        <v>0</v>
      </c>
      <c r="P89" s="317">
        <f>SUMIF(FOOD!C:C,C89,FOOD!L:L)</f>
        <v>0</v>
      </c>
      <c r="Q89" s="317">
        <f>SUMIF(Select!C:C,C89,Select!L:L)</f>
        <v>0</v>
      </c>
      <c r="R89" s="317">
        <f>SUMIF(Foodland!C:C,C89,Foodland!L:L)</f>
        <v>0</v>
      </c>
      <c r="S89" s="146">
        <f t="shared" si="15"/>
        <v>15129.25</v>
      </c>
      <c r="T89" s="147">
        <f>SUMIFS(PSP!BC:BC,PSP!D:D,C89)</f>
        <v>9696.25</v>
      </c>
      <c r="U89" s="101">
        <f t="shared" si="14"/>
        <v>24825.5</v>
      </c>
    </row>
    <row r="90" spans="2:21" s="97" customFormat="1" ht="15" customHeight="1">
      <c r="B90" s="334">
        <v>79</v>
      </c>
      <c r="C90" s="334" t="s">
        <v>953</v>
      </c>
      <c r="D90" s="334" t="s">
        <v>1349</v>
      </c>
      <c r="E90" s="70">
        <f>SUMIFS(OFM!BQ:BQ,OFM!C:C,C90)</f>
        <v>0</v>
      </c>
      <c r="F90" s="70">
        <f>SUMIFS(FAM!BS:BS,FAM!E:E,C90)</f>
        <v>0</v>
      </c>
      <c r="G90" s="317">
        <f>SUMIFS(B2S!AS:AS,B2S!C:C,C90)</f>
        <v>0</v>
      </c>
      <c r="H90" s="317">
        <f>SUMIF(TOP!C:C,C90,TOP!AP:AP)</f>
        <v>0</v>
      </c>
      <c r="I90" s="317">
        <f>SUMIF(LEG!C:C,C90,LEG!AP:AP)</f>
        <v>0</v>
      </c>
      <c r="J90" s="317">
        <f>SUMIF(MBC!C:C,C90,MBC!AJ:AJ)</f>
        <v>0</v>
      </c>
      <c r="K90" s="317">
        <f>SUMIF(JIF!C:C,C90,JIF!AJ:AJ)</f>
        <v>0</v>
      </c>
      <c r="L90" s="317">
        <f>SUMIF(INT!C:C,C90,INT!AJ:AJ)</f>
        <v>0</v>
      </c>
      <c r="M90" s="317">
        <f>SUMIF(BET!C:C,C90,BET!AJ:AJ)</f>
        <v>0</v>
      </c>
      <c r="N90" s="317">
        <f>SUMIF(SPA!C:C,C90,SPA!AJ:AJ)</f>
        <v>0</v>
      </c>
      <c r="O90" s="317">
        <f>SUMIF(SKT!C:C,C90,SKT!AJ:AJ)</f>
        <v>0</v>
      </c>
      <c r="P90" s="317">
        <f>SUMIF(FOOD!C:C,C90,FOOD!L:L)</f>
        <v>0</v>
      </c>
      <c r="Q90" s="317">
        <f>SUMIF(Select!C:C,C90,Select!L:L)</f>
        <v>0</v>
      </c>
      <c r="R90" s="317">
        <f>SUMIF(Foodland!C:C,C90,Foodland!L:L)</f>
        <v>0</v>
      </c>
      <c r="S90" s="146">
        <f t="shared" si="15"/>
        <v>0</v>
      </c>
      <c r="T90" s="147">
        <f>SUMIFS(PSP!BC:BC,PSP!D:D,C90)</f>
        <v>0</v>
      </c>
      <c r="U90" s="101">
        <f t="shared" si="14"/>
        <v>0</v>
      </c>
    </row>
    <row r="91" spans="2:21" s="97" customFormat="1" ht="15" customHeight="1">
      <c r="B91" s="334">
        <v>80</v>
      </c>
      <c r="C91" s="334" t="s">
        <v>954</v>
      </c>
      <c r="D91" s="334" t="s">
        <v>1349</v>
      </c>
      <c r="E91" s="70">
        <f>SUMIFS(OFM!BQ:BQ,OFM!C:C,C91)</f>
        <v>0</v>
      </c>
      <c r="F91" s="70">
        <f>SUMIFS(FAM!BS:BS,FAM!E:E,C91)</f>
        <v>902.25</v>
      </c>
      <c r="G91" s="317">
        <f>SUMIFS(B2S!AS:AS,B2S!C:C,C91)</f>
        <v>0</v>
      </c>
      <c r="H91" s="317">
        <f>SUMIF(TOP!C:C,C91,TOP!AP:AP)</f>
        <v>0</v>
      </c>
      <c r="I91" s="317">
        <f>SUMIF(LEG!C:C,C91,LEG!AP:AP)</f>
        <v>0</v>
      </c>
      <c r="J91" s="317">
        <f>SUMIF(MBC!C:C,C91,MBC!AJ:AJ)</f>
        <v>166.5</v>
      </c>
      <c r="K91" s="317">
        <f>SUMIF(JIF!C:C,C91,JIF!AJ:AJ)</f>
        <v>0</v>
      </c>
      <c r="L91" s="317">
        <f>SUMIF(INT!C:C,C91,INT!AJ:AJ)</f>
        <v>0</v>
      </c>
      <c r="M91" s="317">
        <f>SUMIF(BET!C:C,C91,BET!AJ:AJ)</f>
        <v>0</v>
      </c>
      <c r="N91" s="317">
        <f>SUMIF(SPA!C:C,C91,SPA!AJ:AJ)</f>
        <v>0</v>
      </c>
      <c r="O91" s="317">
        <f>SUMIF(SKT!C:C,C91,SKT!AJ:AJ)</f>
        <v>0</v>
      </c>
      <c r="P91" s="317">
        <f>SUMIF(FOOD!C:C,C91,FOOD!L:L)</f>
        <v>0</v>
      </c>
      <c r="Q91" s="317">
        <f>SUMIF(Select!C:C,C91,Select!L:L)</f>
        <v>0</v>
      </c>
      <c r="R91" s="317">
        <f>SUMIF(Foodland!C:C,C91,Foodland!L:L)</f>
        <v>0</v>
      </c>
      <c r="S91" s="146">
        <f t="shared" si="15"/>
        <v>1068.75</v>
      </c>
      <c r="T91" s="147">
        <f>SUMIFS(PSP!BC:BC,PSP!D:D,C91)</f>
        <v>1241.25</v>
      </c>
      <c r="U91" s="101">
        <f t="shared" si="14"/>
        <v>2310</v>
      </c>
    </row>
    <row r="92" spans="2:21" s="97" customFormat="1" ht="15" customHeight="1">
      <c r="B92" s="334">
        <v>81</v>
      </c>
      <c r="C92" s="334" t="s">
        <v>955</v>
      </c>
      <c r="D92" s="334" t="s">
        <v>1349</v>
      </c>
      <c r="E92" s="70">
        <f>SUMIFS(OFM!BQ:BQ,OFM!C:C,C92)</f>
        <v>0</v>
      </c>
      <c r="F92" s="70">
        <f>SUMIFS(FAM!BS:BS,FAM!E:E,C92)</f>
        <v>45216</v>
      </c>
      <c r="G92" s="317">
        <f>SUMIFS(B2S!AS:AS,B2S!C:C,C92)</f>
        <v>0</v>
      </c>
      <c r="H92" s="317">
        <f>SUMIF(TOP!C:C,C92,TOP!AP:AP)</f>
        <v>0</v>
      </c>
      <c r="I92" s="317">
        <f>SUMIF(LEG!C:C,C92,LEG!AP:AP)</f>
        <v>0</v>
      </c>
      <c r="J92" s="317">
        <f>SUMIF(MBC!C:C,C92,MBC!AJ:AJ)</f>
        <v>3931</v>
      </c>
      <c r="K92" s="317">
        <f>SUMIF(JIF!C:C,C92,JIF!AJ:AJ)</f>
        <v>0</v>
      </c>
      <c r="L92" s="317">
        <f>SUMIF(INT!C:C,C92,INT!AJ:AJ)</f>
        <v>0</v>
      </c>
      <c r="M92" s="317">
        <f>SUMIF(BET!C:C,C92,BET!AJ:AJ)</f>
        <v>0</v>
      </c>
      <c r="N92" s="317">
        <f>SUMIF(SPA!C:C,C92,SPA!AJ:AJ)</f>
        <v>0</v>
      </c>
      <c r="O92" s="317">
        <f>SUMIF(SKT!C:C,C92,SKT!AJ:AJ)</f>
        <v>0</v>
      </c>
      <c r="P92" s="317">
        <f>SUMIF(FOOD!C:C,C92,FOOD!L:L)</f>
        <v>0</v>
      </c>
      <c r="Q92" s="317">
        <f>SUMIF(Select!C:C,C92,Select!L:L)</f>
        <v>0</v>
      </c>
      <c r="R92" s="317">
        <f>SUMIF(Foodland!C:C,C92,Foodland!L:L)</f>
        <v>17806.75</v>
      </c>
      <c r="S92" s="146">
        <f t="shared" si="15"/>
        <v>66953.75</v>
      </c>
      <c r="T92" s="147">
        <f>SUMIFS(PSP!BC:BC,PSP!D:D,C92)</f>
        <v>6565</v>
      </c>
      <c r="U92" s="101">
        <f t="shared" si="14"/>
        <v>73518.75</v>
      </c>
    </row>
    <row r="93" spans="2:21" s="97" customFormat="1" ht="15" customHeight="1">
      <c r="B93" s="334">
        <v>82</v>
      </c>
      <c r="C93" s="334" t="s">
        <v>956</v>
      </c>
      <c r="D93" s="334" t="s">
        <v>1349</v>
      </c>
      <c r="E93" s="70">
        <f>SUMIFS(OFM!BQ:BQ,OFM!C:C,C93)</f>
        <v>0</v>
      </c>
      <c r="F93" s="70">
        <f>SUMIFS(FAM!BS:BS,FAM!E:E,C93)</f>
        <v>2346.25</v>
      </c>
      <c r="G93" s="317">
        <f>SUMIFS(B2S!AS:AS,B2S!C:C,C93)</f>
        <v>0</v>
      </c>
      <c r="H93" s="317">
        <f>SUMIF(TOP!C:C,C93,TOP!AP:AP)</f>
        <v>0</v>
      </c>
      <c r="I93" s="317">
        <f>SUMIF(LEG!C:C,C93,LEG!AP:AP)</f>
        <v>0</v>
      </c>
      <c r="J93" s="317">
        <f>SUMIF(MBC!C:C,C93,MBC!AJ:AJ)</f>
        <v>0</v>
      </c>
      <c r="K93" s="317">
        <f>SUMIF(JIF!C:C,C93,JIF!AJ:AJ)</f>
        <v>0</v>
      </c>
      <c r="L93" s="317">
        <f>SUMIF(INT!C:C,C93,INT!AJ:AJ)</f>
        <v>0</v>
      </c>
      <c r="M93" s="317">
        <f>SUMIF(BET!C:C,C93,BET!AJ:AJ)</f>
        <v>0</v>
      </c>
      <c r="N93" s="317">
        <f>SUMIF(SPA!C:C,C93,SPA!AJ:AJ)</f>
        <v>0</v>
      </c>
      <c r="O93" s="317">
        <f>SUMIF(SKT!C:C,C93,SKT!AJ:AJ)</f>
        <v>0</v>
      </c>
      <c r="P93" s="317">
        <f>SUMIF(FOOD!C:C,C93,FOOD!L:L)</f>
        <v>0</v>
      </c>
      <c r="Q93" s="317">
        <f>SUMIF(Select!C:C,C93,Select!L:L)</f>
        <v>0</v>
      </c>
      <c r="R93" s="317">
        <f>SUMIF(Foodland!C:C,C93,Foodland!L:L)</f>
        <v>0</v>
      </c>
      <c r="S93" s="146">
        <f t="shared" si="15"/>
        <v>2346.25</v>
      </c>
      <c r="T93" s="147">
        <f>SUMIFS(PSP!BC:BC,PSP!D:D,C93)</f>
        <v>17475</v>
      </c>
      <c r="U93" s="101">
        <f t="shared" si="14"/>
        <v>19821.25</v>
      </c>
    </row>
    <row r="94" spans="2:21" s="97" customFormat="1" ht="15" customHeight="1">
      <c r="B94" s="334">
        <v>83</v>
      </c>
      <c r="C94" s="334" t="s">
        <v>957</v>
      </c>
      <c r="D94" s="334" t="s">
        <v>1349</v>
      </c>
      <c r="E94" s="70">
        <f>SUMIFS(OFM!BQ:BQ,OFM!C:C,C94)</f>
        <v>0</v>
      </c>
      <c r="F94" s="70">
        <f>SUMIFS(FAM!BS:BS,FAM!E:E,C94)</f>
        <v>804</v>
      </c>
      <c r="G94" s="317">
        <f>SUMIFS(B2S!AS:AS,B2S!C:C,C94)</f>
        <v>0</v>
      </c>
      <c r="H94" s="317">
        <f>SUMIF(TOP!C:C,C94,TOP!AP:AP)</f>
        <v>0</v>
      </c>
      <c r="I94" s="317">
        <f>SUMIF(LEG!C:C,C94,LEG!AP:AP)</f>
        <v>0</v>
      </c>
      <c r="J94" s="317">
        <f>SUMIF(MBC!C:C,C94,MBC!AJ:AJ)</f>
        <v>414</v>
      </c>
      <c r="K94" s="317">
        <f>SUMIF(JIF!C:C,C94,JIF!AJ:AJ)</f>
        <v>0</v>
      </c>
      <c r="L94" s="317">
        <f>SUMIF(INT!C:C,C94,INT!AJ:AJ)</f>
        <v>0</v>
      </c>
      <c r="M94" s="317">
        <f>SUMIF(BET!C:C,C94,BET!AJ:AJ)</f>
        <v>0</v>
      </c>
      <c r="N94" s="317">
        <f>SUMIF(SPA!C:C,C94,SPA!AJ:AJ)</f>
        <v>0</v>
      </c>
      <c r="O94" s="317">
        <f>SUMIF(SKT!C:C,C94,SKT!AJ:AJ)</f>
        <v>0</v>
      </c>
      <c r="P94" s="317">
        <f>SUMIF(FOOD!C:C,C94,FOOD!L:L)</f>
        <v>0</v>
      </c>
      <c r="Q94" s="317">
        <f>SUMIF(Select!C:C,C94,Select!L:L)</f>
        <v>0</v>
      </c>
      <c r="R94" s="317">
        <f>SUMIF(Foodland!C:C,C94,Foodland!L:L)</f>
        <v>0</v>
      </c>
      <c r="S94" s="146">
        <f t="shared" si="15"/>
        <v>1218</v>
      </c>
      <c r="T94" s="147">
        <f>SUMIFS(PSP!BC:BC,PSP!D:D,C94)</f>
        <v>0</v>
      </c>
      <c r="U94" s="101">
        <f t="shared" si="14"/>
        <v>1218</v>
      </c>
    </row>
    <row r="95" spans="2:21" s="97" customFormat="1" ht="15" customHeight="1">
      <c r="B95" s="334">
        <v>84</v>
      </c>
      <c r="C95" s="334" t="s">
        <v>958</v>
      </c>
      <c r="D95" s="334" t="s">
        <v>1349</v>
      </c>
      <c r="E95" s="70">
        <f>SUMIFS(OFM!BQ:BQ,OFM!C:C,C95)</f>
        <v>0</v>
      </c>
      <c r="F95" s="70">
        <f>SUMIFS(FAM!BS:BS,FAM!E:E,C95)</f>
        <v>0</v>
      </c>
      <c r="G95" s="317">
        <f>SUMIFS(B2S!AS:AS,B2S!C:C,C95)</f>
        <v>0</v>
      </c>
      <c r="H95" s="317">
        <f>SUMIF(TOP!C:C,C95,TOP!AP:AP)</f>
        <v>0</v>
      </c>
      <c r="I95" s="317">
        <f>SUMIF(LEG!C:C,C95,LEG!AP:AP)</f>
        <v>0</v>
      </c>
      <c r="J95" s="317">
        <f>SUMIF(MBC!C:C,C95,MBC!AJ:AJ)</f>
        <v>0</v>
      </c>
      <c r="K95" s="317">
        <f>SUMIF(JIF!C:C,C95,JIF!AJ:AJ)</f>
        <v>0</v>
      </c>
      <c r="L95" s="317">
        <f>SUMIF(INT!C:C,C95,INT!AJ:AJ)</f>
        <v>0</v>
      </c>
      <c r="M95" s="317">
        <f>SUMIF(BET!C:C,C95,BET!AJ:AJ)</f>
        <v>0</v>
      </c>
      <c r="N95" s="317">
        <f>SUMIF(SPA!C:C,C95,SPA!AJ:AJ)</f>
        <v>0</v>
      </c>
      <c r="O95" s="317">
        <f>SUMIF(SKT!C:C,C95,SKT!AJ:AJ)</f>
        <v>0</v>
      </c>
      <c r="P95" s="317">
        <f>SUMIF(FOOD!C:C,C95,FOOD!L:L)</f>
        <v>0</v>
      </c>
      <c r="Q95" s="317">
        <f>SUMIF(Select!C:C,C95,Select!L:L)</f>
        <v>0</v>
      </c>
      <c r="R95" s="317">
        <f>SUMIF(Foodland!C:C,C95,Foodland!L:L)</f>
        <v>0</v>
      </c>
      <c r="S95" s="146">
        <f t="shared" si="15"/>
        <v>0</v>
      </c>
      <c r="T95" s="147">
        <f>SUMIFS(PSP!BC:BC,PSP!D:D,C95)</f>
        <v>0</v>
      </c>
      <c r="U95" s="101">
        <f t="shared" si="14"/>
        <v>0</v>
      </c>
    </row>
    <row r="96" spans="2:21" s="97" customFormat="1" ht="15" customHeight="1">
      <c r="B96" s="334">
        <v>85</v>
      </c>
      <c r="C96" s="334" t="s">
        <v>959</v>
      </c>
      <c r="D96" s="334" t="s">
        <v>1349</v>
      </c>
      <c r="E96" s="70">
        <f>SUMIFS(OFM!BQ:BQ,OFM!C:C,C96)</f>
        <v>0</v>
      </c>
      <c r="F96" s="70">
        <f>SUMIFS(FAM!BS:BS,FAM!E:E,C96)</f>
        <v>0</v>
      </c>
      <c r="G96" s="317">
        <f>SUMIFS(B2S!AS:AS,B2S!C:C,C96)</f>
        <v>0</v>
      </c>
      <c r="H96" s="317">
        <f>SUMIF(TOP!C:C,C96,TOP!AP:AP)</f>
        <v>0</v>
      </c>
      <c r="I96" s="317">
        <f>SUMIF(LEG!C:C,C96,LEG!AP:AP)</f>
        <v>0</v>
      </c>
      <c r="J96" s="317">
        <f>SUMIF(MBC!C:C,C96,MBC!AJ:AJ)</f>
        <v>0</v>
      </c>
      <c r="K96" s="317">
        <f>SUMIF(JIF!C:C,C96,JIF!AJ:AJ)</f>
        <v>0</v>
      </c>
      <c r="L96" s="317">
        <f>SUMIF(INT!C:C,C96,INT!AJ:AJ)</f>
        <v>0</v>
      </c>
      <c r="M96" s="317">
        <f>SUMIF(BET!C:C,C96,BET!AJ:AJ)</f>
        <v>0</v>
      </c>
      <c r="N96" s="317">
        <f>SUMIF(SPA!C:C,C96,SPA!AJ:AJ)</f>
        <v>0</v>
      </c>
      <c r="O96" s="317">
        <f>SUMIF(SKT!C:C,C96,SKT!AJ:AJ)</f>
        <v>0</v>
      </c>
      <c r="P96" s="317">
        <f>SUMIF(FOOD!C:C,C96,FOOD!L:L)</f>
        <v>0</v>
      </c>
      <c r="Q96" s="317">
        <f>SUMIF(Select!C:C,C96,Select!L:L)</f>
        <v>0</v>
      </c>
      <c r="R96" s="317">
        <f>SUMIF(Foodland!C:C,C96,Foodland!L:L)</f>
        <v>0</v>
      </c>
      <c r="S96" s="146">
        <f t="shared" si="15"/>
        <v>0</v>
      </c>
      <c r="T96" s="147">
        <f>SUMIFS(PSP!BC:BC,PSP!D:D,C96)</f>
        <v>0</v>
      </c>
      <c r="U96" s="101">
        <f t="shared" si="14"/>
        <v>0</v>
      </c>
    </row>
    <row r="97" spans="2:21" s="97" customFormat="1" ht="15" customHeight="1">
      <c r="B97" s="334">
        <v>86</v>
      </c>
      <c r="C97" s="334" t="s">
        <v>960</v>
      </c>
      <c r="D97" s="334" t="s">
        <v>1349</v>
      </c>
      <c r="E97" s="70">
        <f>SUMIFS(OFM!BQ:BQ,OFM!C:C,C97)</f>
        <v>0</v>
      </c>
      <c r="F97" s="70">
        <f>SUMIFS(FAM!BS:BS,FAM!E:E,C97)</f>
        <v>0</v>
      </c>
      <c r="G97" s="317">
        <f>SUMIFS(B2S!AS:AS,B2S!C:C,C97)</f>
        <v>0</v>
      </c>
      <c r="H97" s="317">
        <f>SUMIF(TOP!C:C,C97,TOP!AP:AP)</f>
        <v>0</v>
      </c>
      <c r="I97" s="317">
        <f>SUMIF(LEG!C:C,C97,LEG!AP:AP)</f>
        <v>0</v>
      </c>
      <c r="J97" s="317">
        <f>SUMIF(MBC!C:C,C97,MBC!AJ:AJ)</f>
        <v>0</v>
      </c>
      <c r="K97" s="317">
        <f>SUMIF(JIF!C:C,C97,JIF!AJ:AJ)</f>
        <v>0</v>
      </c>
      <c r="L97" s="317">
        <f>SUMIF(INT!C:C,C97,INT!AJ:AJ)</f>
        <v>0</v>
      </c>
      <c r="M97" s="317">
        <f>SUMIF(BET!C:C,C97,BET!AJ:AJ)</f>
        <v>0</v>
      </c>
      <c r="N97" s="317">
        <f>SUMIF(SPA!C:C,C97,SPA!AJ:AJ)</f>
        <v>0</v>
      </c>
      <c r="O97" s="317">
        <f>SUMIF(SKT!C:C,C97,SKT!AJ:AJ)</f>
        <v>0</v>
      </c>
      <c r="P97" s="317">
        <f>SUMIF(FOOD!C:C,C97,FOOD!L:L)</f>
        <v>0</v>
      </c>
      <c r="Q97" s="317">
        <f>SUMIF(Select!C:C,C97,Select!L:L)</f>
        <v>0</v>
      </c>
      <c r="R97" s="317">
        <f>SUMIF(Foodland!C:C,C97,Foodland!L:L)</f>
        <v>0</v>
      </c>
      <c r="S97" s="146">
        <f t="shared" si="15"/>
        <v>0</v>
      </c>
      <c r="T97" s="147">
        <f>SUMIFS(PSP!BC:BC,PSP!D:D,C97)</f>
        <v>0</v>
      </c>
      <c r="U97" s="101">
        <f t="shared" si="14"/>
        <v>0</v>
      </c>
    </row>
    <row r="98" spans="2:21" s="97" customFormat="1" ht="15" customHeight="1">
      <c r="B98" s="334">
        <v>87</v>
      </c>
      <c r="C98" s="334" t="s">
        <v>961</v>
      </c>
      <c r="D98" s="334" t="s">
        <v>1349</v>
      </c>
      <c r="E98" s="70">
        <f>SUMIFS(OFM!BQ:BQ,OFM!C:C,C98)</f>
        <v>2353.5</v>
      </c>
      <c r="F98" s="70">
        <f>SUMIFS(FAM!BS:BS,FAM!E:E,C98)</f>
        <v>1615</v>
      </c>
      <c r="G98" s="317">
        <f>SUMIFS(B2S!AS:AS,B2S!C:C,C98)</f>
        <v>8121.25</v>
      </c>
      <c r="H98" s="317">
        <f>SUMIF(TOP!C:C,C98,TOP!AP:AP)</f>
        <v>0</v>
      </c>
      <c r="I98" s="317">
        <f>SUMIF(LEG!C:C,C98,LEG!AP:AP)</f>
        <v>0</v>
      </c>
      <c r="J98" s="317">
        <f>SUMIF(MBC!C:C,C98,MBC!AJ:AJ)</f>
        <v>2980</v>
      </c>
      <c r="K98" s="317">
        <f>SUMIF(JIF!C:C,C98,JIF!AJ:AJ)</f>
        <v>723.75</v>
      </c>
      <c r="L98" s="317">
        <f>SUMIF(INT!C:C,C98,INT!AJ:AJ)</f>
        <v>0</v>
      </c>
      <c r="M98" s="317">
        <f>SUMIF(BET!C:C,C98,BET!AJ:AJ)</f>
        <v>0</v>
      </c>
      <c r="N98" s="317">
        <f>SUMIF(SPA!C:C,C98,SPA!AJ:AJ)</f>
        <v>0</v>
      </c>
      <c r="O98" s="317">
        <f>SUMIF(SKT!C:C,C98,SKT!AJ:AJ)</f>
        <v>0</v>
      </c>
      <c r="P98" s="317">
        <f>SUMIF(FOOD!C:C,C98,FOOD!L:L)</f>
        <v>0</v>
      </c>
      <c r="Q98" s="317">
        <f>SUMIF(Select!C:C,C98,Select!L:L)</f>
        <v>0</v>
      </c>
      <c r="R98" s="317">
        <f>SUMIF(Foodland!C:C,C98,Foodland!L:L)</f>
        <v>0</v>
      </c>
      <c r="S98" s="146">
        <f t="shared" si="15"/>
        <v>15793.5</v>
      </c>
      <c r="T98" s="147">
        <f>SUMIFS(PSP!BC:BC,PSP!D:D,C98)</f>
        <v>8175</v>
      </c>
      <c r="U98" s="101">
        <f t="shared" si="14"/>
        <v>23968.5</v>
      </c>
    </row>
    <row r="99" spans="2:21" s="97" customFormat="1" ht="15" customHeight="1">
      <c r="B99" s="74">
        <v>88</v>
      </c>
      <c r="C99" s="69" t="s">
        <v>962</v>
      </c>
      <c r="D99" s="69" t="s">
        <v>1038</v>
      </c>
      <c r="E99" s="70">
        <f>SUMIFS(OFM!BQ:BQ,OFM!C:C,C99)</f>
        <v>0</v>
      </c>
      <c r="F99" s="70">
        <f>SUMIFS(FAM!BS:BS,FAM!E:E,C99)</f>
        <v>0</v>
      </c>
      <c r="G99" s="180">
        <f>SUMIFS(B2S!AS:AS,B2S!C:C,C99)</f>
        <v>0</v>
      </c>
      <c r="H99" s="180">
        <f>SUMIF(TOP!C:C,C99,TOP!AP:AP)</f>
        <v>0</v>
      </c>
      <c r="I99" s="180">
        <f>SUMIF(LEG!C:C,C99,LEG!AP:AP)</f>
        <v>0</v>
      </c>
      <c r="J99" s="180">
        <f>SUMIF(MBC!C:C,C99,MBC!AJ:AJ)</f>
        <v>0</v>
      </c>
      <c r="K99" s="180">
        <f>SUMIF(JIF!C:C,C99,JIF!AJ:AJ)</f>
        <v>0</v>
      </c>
      <c r="L99" s="180">
        <f>SUMIF(INT!C:C,C99,INT!AJ:AJ)</f>
        <v>0</v>
      </c>
      <c r="M99" s="180">
        <f>SUMIF(BET!C:C,C99,BET!AJ:AJ)</f>
        <v>0</v>
      </c>
      <c r="N99" s="180">
        <f>SUMIF(SPA!C:C,C99,SPA!AJ:AJ)</f>
        <v>0</v>
      </c>
      <c r="O99" s="180">
        <f>SUMIF(SKT!C:C,C99,SKT!AJ:AJ)</f>
        <v>0</v>
      </c>
      <c r="P99" s="180">
        <f>SUMIF(FOOD!C:C,C99,FOOD!L:L)</f>
        <v>0</v>
      </c>
      <c r="Q99" s="180">
        <f>SUMIF(Select!C:C,C99,Select!L:L)</f>
        <v>0</v>
      </c>
      <c r="R99" s="180">
        <f>SUMIF(Foodland!C:C,C99,Foodland!L:L)</f>
        <v>0</v>
      </c>
      <c r="S99" s="181">
        <f t="shared" si="15"/>
        <v>0</v>
      </c>
      <c r="T99" s="182">
        <f>SUMIFS(PSP!BC:BC,PSP!D:D,C99)</f>
        <v>0</v>
      </c>
      <c r="U99" s="218">
        <f t="shared" si="14"/>
        <v>0</v>
      </c>
    </row>
    <row r="100" spans="2:21" s="97" customFormat="1" ht="15" customHeight="1">
      <c r="B100" s="334">
        <v>89</v>
      </c>
      <c r="C100" s="334" t="s">
        <v>963</v>
      </c>
      <c r="D100" s="334" t="s">
        <v>1349</v>
      </c>
      <c r="E100" s="70">
        <f>SUMIFS(OFM!BQ:BQ,OFM!C:C,C100)</f>
        <v>0</v>
      </c>
      <c r="F100" s="70">
        <f>SUMIFS(FAM!BS:BS,FAM!E:E,C100)</f>
        <v>0</v>
      </c>
      <c r="G100" s="317">
        <f>SUMIFS(B2S!AS:AS,B2S!C:C,C100)</f>
        <v>0</v>
      </c>
      <c r="H100" s="317">
        <f>SUMIF(TOP!C:C,C100,TOP!AP:AP)</f>
        <v>0</v>
      </c>
      <c r="I100" s="317">
        <f>SUMIF(LEG!C:C,C100,LEG!AP:AP)</f>
        <v>0</v>
      </c>
      <c r="J100" s="317">
        <f>SUMIF(MBC!C:C,C100,MBC!AJ:AJ)</f>
        <v>0</v>
      </c>
      <c r="K100" s="317">
        <f>SUMIF(JIF!C:C,C100,JIF!AJ:AJ)</f>
        <v>0</v>
      </c>
      <c r="L100" s="317">
        <f>SUMIF(INT!C:C,C100,INT!AJ:AJ)</f>
        <v>0</v>
      </c>
      <c r="M100" s="317">
        <f>SUMIF(BET!C:C,C100,BET!AJ:AJ)</f>
        <v>0</v>
      </c>
      <c r="N100" s="317">
        <f>SUMIF(SPA!C:C,C100,SPA!AJ:AJ)</f>
        <v>0</v>
      </c>
      <c r="O100" s="317">
        <f>SUMIF(SKT!C:C,C100,SKT!AJ:AJ)</f>
        <v>0</v>
      </c>
      <c r="P100" s="317">
        <f>SUMIF(FOOD!C:C,C100,FOOD!L:L)</f>
        <v>0</v>
      </c>
      <c r="Q100" s="317">
        <f>SUMIF(Select!C:C,C100,Select!L:L)</f>
        <v>0</v>
      </c>
      <c r="R100" s="317">
        <f>SUMIF(Foodland!C:C,C100,Foodland!L:L)</f>
        <v>0</v>
      </c>
      <c r="S100" s="146">
        <f t="shared" si="15"/>
        <v>0</v>
      </c>
      <c r="T100" s="147">
        <f>SUMIFS(PSP!BC:BC,PSP!D:D,C100)</f>
        <v>0</v>
      </c>
      <c r="U100" s="101">
        <f t="shared" si="14"/>
        <v>0</v>
      </c>
    </row>
    <row r="101" spans="2:21" s="97" customFormat="1" ht="15" customHeight="1">
      <c r="B101" s="74">
        <v>90</v>
      </c>
      <c r="C101" s="69" t="s">
        <v>964</v>
      </c>
      <c r="D101" s="69" t="s">
        <v>1038</v>
      </c>
      <c r="E101" s="70">
        <f>SUMIFS(OFM!BQ:BQ,OFM!C:C,C101)</f>
        <v>0</v>
      </c>
      <c r="F101" s="70">
        <f>SUMIFS(FAM!BS:BS,FAM!E:E,C101)</f>
        <v>0</v>
      </c>
      <c r="G101" s="180">
        <f>SUMIFS(B2S!AS:AS,B2S!C:C,C101)</f>
        <v>0</v>
      </c>
      <c r="H101" s="180">
        <f>SUMIF(TOP!C:C,C101,TOP!AP:AP)</f>
        <v>0</v>
      </c>
      <c r="I101" s="180">
        <f>SUMIF(LEG!C:C,C101,LEG!AP:AP)</f>
        <v>0</v>
      </c>
      <c r="J101" s="180">
        <f>SUMIF(MBC!C:C,C101,MBC!AJ:AJ)</f>
        <v>0</v>
      </c>
      <c r="K101" s="180">
        <f>SUMIF(JIF!C:C,C101,JIF!AJ:AJ)</f>
        <v>0</v>
      </c>
      <c r="L101" s="180">
        <f>SUMIF(INT!C:C,C101,INT!AJ:AJ)</f>
        <v>0</v>
      </c>
      <c r="M101" s="180">
        <f>SUMIF(BET!C:C,C101,BET!AJ:AJ)</f>
        <v>0</v>
      </c>
      <c r="N101" s="180">
        <f>SUMIF(SPA!C:C,C101,SPA!AJ:AJ)</f>
        <v>0</v>
      </c>
      <c r="O101" s="180">
        <f>SUMIF(SKT!C:C,C101,SKT!AJ:AJ)</f>
        <v>0</v>
      </c>
      <c r="P101" s="180">
        <f>SUMIF(FOOD!C:C,C101,FOOD!L:L)</f>
        <v>0</v>
      </c>
      <c r="Q101" s="180">
        <f>SUMIF(Select!C:C,C101,Select!L:L)</f>
        <v>0</v>
      </c>
      <c r="R101" s="180">
        <f>SUMIF(Foodland!C:C,C101,Foodland!L:L)</f>
        <v>0</v>
      </c>
      <c r="S101" s="181">
        <f t="shared" si="15"/>
        <v>0</v>
      </c>
      <c r="T101" s="182">
        <f>SUMIFS(PSP!BC:BC,PSP!D:D,C101)</f>
        <v>0</v>
      </c>
      <c r="U101" s="218">
        <f t="shared" si="14"/>
        <v>0</v>
      </c>
    </row>
    <row r="102" spans="2:21" s="92" customFormat="1" ht="15" customHeight="1">
      <c r="B102" s="69">
        <v>91</v>
      </c>
      <c r="C102" s="69" t="s">
        <v>40</v>
      </c>
      <c r="D102" s="69" t="s">
        <v>1038</v>
      </c>
      <c r="E102" s="70">
        <f>SUMIFS(OFM!BQ:BQ,OFM!C:C,C102)</f>
        <v>0</v>
      </c>
      <c r="F102" s="70">
        <f>SUMIFS(FAM!BS:BS,FAM!E:E,C102)</f>
        <v>0</v>
      </c>
      <c r="G102" s="180">
        <f>SUMIFS(B2S!AS:AS,B2S!C:C,C102)</f>
        <v>0</v>
      </c>
      <c r="H102" s="180">
        <f>SUMIF(TOP!C:C,C102,TOP!AP:AP)</f>
        <v>0</v>
      </c>
      <c r="I102" s="180">
        <f>SUMIF(LEG!C:C,C102,LEG!AP:AP)</f>
        <v>0</v>
      </c>
      <c r="J102" s="180">
        <f>SUMIF(MBC!C:C,C102,MBC!AJ:AJ)</f>
        <v>0</v>
      </c>
      <c r="K102" s="180">
        <f>SUMIF(JIF!C:C,C102,JIF!AJ:AJ)</f>
        <v>0</v>
      </c>
      <c r="L102" s="180">
        <f>SUMIF(INT!C:C,C102,INT!AJ:AJ)</f>
        <v>0</v>
      </c>
      <c r="M102" s="180">
        <f>SUMIF(BET!C:C,C102,BET!AJ:AJ)</f>
        <v>0</v>
      </c>
      <c r="N102" s="180">
        <f>SUMIF(SPA!C:C,C102,SPA!AJ:AJ)</f>
        <v>0</v>
      </c>
      <c r="O102" s="180">
        <f>SUMIF(SKT!C:C,C102,SKT!AJ:AJ)</f>
        <v>0</v>
      </c>
      <c r="P102" s="180">
        <f>SUMIF(FOOD!C:C,C102,FOOD!L:L)</f>
        <v>0</v>
      </c>
      <c r="Q102" s="180">
        <f>SUMIF(Select!C:C,C102,Select!L:L)</f>
        <v>0</v>
      </c>
      <c r="R102" s="180">
        <f>SUMIF(Foodland!C:C,C102,Foodland!L:L)</f>
        <v>0</v>
      </c>
      <c r="S102" s="181">
        <f t="shared" si="15"/>
        <v>0</v>
      </c>
      <c r="T102" s="182">
        <f>SUMIFS(PSP!BC:BC,PSP!D:D,C102)</f>
        <v>0</v>
      </c>
      <c r="U102" s="218">
        <f t="shared" si="14"/>
        <v>0</v>
      </c>
    </row>
    <row r="103" spans="2:21" s="97" customFormat="1" ht="15" customHeight="1">
      <c r="B103" s="334">
        <v>92</v>
      </c>
      <c r="C103" s="334" t="s">
        <v>965</v>
      </c>
      <c r="D103" s="334" t="s">
        <v>1349</v>
      </c>
      <c r="E103" s="70">
        <f>SUMIFS(OFM!BQ:BQ,OFM!C:C,C103)</f>
        <v>0</v>
      </c>
      <c r="F103" s="70">
        <f>SUMIFS(FAM!BS:BS,FAM!E:E,C103)</f>
        <v>0</v>
      </c>
      <c r="G103" s="317">
        <f>SUMIFS(B2S!AS:AS,B2S!C:C,C103)</f>
        <v>0</v>
      </c>
      <c r="H103" s="317">
        <f>SUMIF(TOP!C:C,C103,TOP!AP:AP)</f>
        <v>0</v>
      </c>
      <c r="I103" s="317">
        <f>SUMIF(LEG!C:C,C103,LEG!AP:AP)</f>
        <v>0</v>
      </c>
      <c r="J103" s="317">
        <f>SUMIF(MBC!C:C,C103,MBC!AJ:AJ)</f>
        <v>0</v>
      </c>
      <c r="K103" s="317">
        <f>SUMIF(JIF!C:C,C103,JIF!AJ:AJ)</f>
        <v>0</v>
      </c>
      <c r="L103" s="317">
        <f>SUMIF(INT!C:C,C103,INT!AJ:AJ)</f>
        <v>0</v>
      </c>
      <c r="M103" s="317">
        <f>SUMIF(BET!C:C,C103,BET!AJ:AJ)</f>
        <v>0</v>
      </c>
      <c r="N103" s="317">
        <f>SUMIF(SPA!C:C,C103,SPA!AJ:AJ)</f>
        <v>0</v>
      </c>
      <c r="O103" s="317">
        <f>SUMIF(SKT!C:C,C103,SKT!AJ:AJ)</f>
        <v>0</v>
      </c>
      <c r="P103" s="317">
        <f>SUMIF(FOOD!C:C,C103,FOOD!L:L)</f>
        <v>0</v>
      </c>
      <c r="Q103" s="317">
        <f>SUMIF(Select!C:C,C103,Select!L:L)</f>
        <v>0</v>
      </c>
      <c r="R103" s="317">
        <f>SUMIF(Foodland!C:C,C103,Foodland!L:L)</f>
        <v>0</v>
      </c>
      <c r="S103" s="146">
        <f t="shared" si="15"/>
        <v>0</v>
      </c>
      <c r="T103" s="147">
        <f>SUMIFS(PSP!BC:BC,PSP!D:D,C103)</f>
        <v>0</v>
      </c>
      <c r="U103" s="101">
        <f t="shared" si="14"/>
        <v>0</v>
      </c>
    </row>
    <row r="104" spans="2:21" s="97" customFormat="1" ht="15" customHeight="1">
      <c r="B104" s="334">
        <v>93</v>
      </c>
      <c r="C104" s="334" t="s">
        <v>966</v>
      </c>
      <c r="D104" s="334" t="s">
        <v>1349</v>
      </c>
      <c r="E104" s="70">
        <f>SUMIFS(OFM!BQ:BQ,OFM!C:C,C104)</f>
        <v>0</v>
      </c>
      <c r="F104" s="70">
        <f>SUMIFS(FAM!BS:BS,FAM!E:E,C104)</f>
        <v>0</v>
      </c>
      <c r="G104" s="317">
        <f>SUMIFS(B2S!AS:AS,B2S!C:C,C104)</f>
        <v>0</v>
      </c>
      <c r="H104" s="317">
        <f>SUMIF(TOP!C:C,C104,TOP!AP:AP)</f>
        <v>0</v>
      </c>
      <c r="I104" s="317">
        <f>SUMIF(LEG!C:C,C104,LEG!AP:AP)</f>
        <v>0</v>
      </c>
      <c r="J104" s="317">
        <f>SUMIF(MBC!C:C,C104,MBC!AJ:AJ)</f>
        <v>0</v>
      </c>
      <c r="K104" s="317">
        <f>SUMIF(JIF!C:C,C104,JIF!AJ:AJ)</f>
        <v>0</v>
      </c>
      <c r="L104" s="317">
        <f>SUMIF(INT!C:C,C104,INT!AJ:AJ)</f>
        <v>0</v>
      </c>
      <c r="M104" s="317">
        <f>SUMIF(BET!C:C,C104,BET!AJ:AJ)</f>
        <v>0</v>
      </c>
      <c r="N104" s="317">
        <f>SUMIF(SPA!C:C,C104,SPA!AJ:AJ)</f>
        <v>0</v>
      </c>
      <c r="O104" s="317">
        <f>SUMIF(SKT!C:C,C104,SKT!AJ:AJ)</f>
        <v>0</v>
      </c>
      <c r="P104" s="317">
        <f>SUMIF(FOOD!C:C,C104,FOOD!L:L)</f>
        <v>0</v>
      </c>
      <c r="Q104" s="317">
        <f>SUMIF(Select!C:C,C104,Select!L:L)</f>
        <v>0</v>
      </c>
      <c r="R104" s="317">
        <f>SUMIF(Foodland!C:C,C104,Foodland!L:L)</f>
        <v>0</v>
      </c>
      <c r="S104" s="146">
        <f t="shared" si="15"/>
        <v>0</v>
      </c>
      <c r="T104" s="147">
        <f>SUMIFS(PSP!BC:BC,PSP!D:D,C104)</f>
        <v>0</v>
      </c>
      <c r="U104" s="101">
        <f t="shared" si="14"/>
        <v>0</v>
      </c>
    </row>
    <row r="105" spans="2:21" s="97" customFormat="1" ht="15" customHeight="1">
      <c r="B105" s="334">
        <v>94</v>
      </c>
      <c r="C105" s="334" t="s">
        <v>967</v>
      </c>
      <c r="D105" s="334" t="s">
        <v>1349</v>
      </c>
      <c r="E105" s="70">
        <f>SUMIFS(OFM!BQ:BQ,OFM!C:C,C105)</f>
        <v>0</v>
      </c>
      <c r="F105" s="70">
        <f>SUMIFS(FAM!BS:BS,FAM!E:E,C105)</f>
        <v>0</v>
      </c>
      <c r="G105" s="317">
        <f>SUMIFS(B2S!AS:AS,B2S!C:C,C105)</f>
        <v>0</v>
      </c>
      <c r="H105" s="317">
        <f>SUMIF(TOP!C:C,C105,TOP!AP:AP)</f>
        <v>0</v>
      </c>
      <c r="I105" s="317">
        <f>SUMIF(LEG!C:C,C105,LEG!AP:AP)</f>
        <v>0</v>
      </c>
      <c r="J105" s="317">
        <f>SUMIF(MBC!C:C,C105,MBC!AJ:AJ)</f>
        <v>0</v>
      </c>
      <c r="K105" s="317">
        <f>SUMIF(JIF!C:C,C105,JIF!AJ:AJ)</f>
        <v>0</v>
      </c>
      <c r="L105" s="317">
        <f>SUMIF(INT!C:C,C105,INT!AJ:AJ)</f>
        <v>0</v>
      </c>
      <c r="M105" s="317">
        <f>SUMIF(BET!C:C,C105,BET!AJ:AJ)</f>
        <v>0</v>
      </c>
      <c r="N105" s="317">
        <f>SUMIF(SPA!C:C,C105,SPA!AJ:AJ)</f>
        <v>0</v>
      </c>
      <c r="O105" s="317">
        <f>SUMIF(SKT!C:C,C105,SKT!AJ:AJ)</f>
        <v>0</v>
      </c>
      <c r="P105" s="317">
        <f>SUMIF(FOOD!C:C,C105,FOOD!L:L)</f>
        <v>0</v>
      </c>
      <c r="Q105" s="317">
        <f>SUMIF(Select!C:C,C105,Select!L:L)</f>
        <v>0</v>
      </c>
      <c r="R105" s="317">
        <f>SUMIF(Foodland!C:C,C105,Foodland!L:L)</f>
        <v>0</v>
      </c>
      <c r="S105" s="146">
        <f t="shared" si="15"/>
        <v>0</v>
      </c>
      <c r="T105" s="147">
        <f>SUMIFS(PSP!BC:BC,PSP!D:D,C105)</f>
        <v>0</v>
      </c>
      <c r="U105" s="101">
        <f t="shared" si="14"/>
        <v>0</v>
      </c>
    </row>
    <row r="106" spans="2:21" s="97" customFormat="1" ht="15" customHeight="1">
      <c r="B106" s="334">
        <v>95</v>
      </c>
      <c r="C106" s="334" t="s">
        <v>968</v>
      </c>
      <c r="D106" s="334" t="s">
        <v>1349</v>
      </c>
      <c r="E106" s="70">
        <f>SUMIFS(OFM!BQ:BQ,OFM!C:C,C106)</f>
        <v>0</v>
      </c>
      <c r="F106" s="70">
        <f>SUMIFS(FAM!BS:BS,FAM!E:E,C106)</f>
        <v>0</v>
      </c>
      <c r="G106" s="317">
        <f>SUMIFS(B2S!AS:AS,B2S!C:C,C106)</f>
        <v>0</v>
      </c>
      <c r="H106" s="317">
        <f>SUMIF(TOP!C:C,C106,TOP!AP:AP)</f>
        <v>0</v>
      </c>
      <c r="I106" s="317">
        <f>SUMIF(LEG!C:C,C106,LEG!AP:AP)</f>
        <v>0</v>
      </c>
      <c r="J106" s="317">
        <f>SUMIF(MBC!C:C,C106,MBC!AJ:AJ)</f>
        <v>0</v>
      </c>
      <c r="K106" s="317">
        <f>SUMIF(JIF!C:C,C106,JIF!AJ:AJ)</f>
        <v>0</v>
      </c>
      <c r="L106" s="317">
        <f>SUMIF(INT!C:C,C106,INT!AJ:AJ)</f>
        <v>0</v>
      </c>
      <c r="M106" s="317">
        <f>SUMIF(BET!C:C,C106,BET!AJ:AJ)</f>
        <v>0</v>
      </c>
      <c r="N106" s="317">
        <f>SUMIF(SPA!C:C,C106,SPA!AJ:AJ)</f>
        <v>0</v>
      </c>
      <c r="O106" s="317">
        <f>SUMIF(SKT!C:C,C106,SKT!AJ:AJ)</f>
        <v>0</v>
      </c>
      <c r="P106" s="317">
        <f>SUMIF(FOOD!C:C,C106,FOOD!L:L)</f>
        <v>0</v>
      </c>
      <c r="Q106" s="317">
        <f>SUMIF(Select!C:C,C106,Select!L:L)</f>
        <v>0</v>
      </c>
      <c r="R106" s="317">
        <f>SUMIF(Foodland!C:C,C106,Foodland!L:L)</f>
        <v>0</v>
      </c>
      <c r="S106" s="146">
        <f t="shared" si="15"/>
        <v>0</v>
      </c>
      <c r="T106" s="147">
        <f>SUMIFS(PSP!BC:BC,PSP!D:D,C106)</f>
        <v>0</v>
      </c>
      <c r="U106" s="101">
        <f t="shared" ref="U106:U137" si="16">SUM(S106:T106)</f>
        <v>0</v>
      </c>
    </row>
    <row r="107" spans="2:21" s="97" customFormat="1" ht="15" customHeight="1">
      <c r="B107" s="334">
        <v>96</v>
      </c>
      <c r="C107" s="334" t="s">
        <v>969</v>
      </c>
      <c r="D107" s="334" t="s">
        <v>1349</v>
      </c>
      <c r="E107" s="70">
        <f>SUMIFS(OFM!BQ:BQ,OFM!C:C,C107)</f>
        <v>0</v>
      </c>
      <c r="F107" s="70">
        <f>SUMIFS(FAM!BS:BS,FAM!E:E,C107)</f>
        <v>0</v>
      </c>
      <c r="G107" s="317">
        <f>SUMIFS(B2S!AS:AS,B2S!C:C,C107)</f>
        <v>0</v>
      </c>
      <c r="H107" s="317">
        <f>SUMIF(TOP!C:C,C107,TOP!AP:AP)</f>
        <v>0</v>
      </c>
      <c r="I107" s="317">
        <f>SUMIF(LEG!C:C,C107,LEG!AP:AP)</f>
        <v>0</v>
      </c>
      <c r="J107" s="317">
        <f>SUMIF(MBC!C:C,C107,MBC!AJ:AJ)</f>
        <v>0</v>
      </c>
      <c r="K107" s="317">
        <f>SUMIF(JIF!C:C,C107,JIF!AJ:AJ)</f>
        <v>0</v>
      </c>
      <c r="L107" s="317">
        <f>SUMIF(INT!C:C,C107,INT!AJ:AJ)</f>
        <v>0</v>
      </c>
      <c r="M107" s="317">
        <f>SUMIF(BET!C:C,C107,BET!AJ:AJ)</f>
        <v>0</v>
      </c>
      <c r="N107" s="317">
        <f>SUMIF(SPA!C:C,C107,SPA!AJ:AJ)</f>
        <v>0</v>
      </c>
      <c r="O107" s="317">
        <f>SUMIF(SKT!C:C,C107,SKT!AJ:AJ)</f>
        <v>0</v>
      </c>
      <c r="P107" s="317">
        <f>SUMIF(FOOD!C:C,C107,FOOD!L:L)</f>
        <v>0</v>
      </c>
      <c r="Q107" s="317">
        <f>SUMIF(Select!C:C,C107,Select!L:L)</f>
        <v>0</v>
      </c>
      <c r="R107" s="317">
        <f>SUMIF(Foodland!C:C,C107,Foodland!L:L)</f>
        <v>0</v>
      </c>
      <c r="S107" s="146">
        <f t="shared" si="15"/>
        <v>0</v>
      </c>
      <c r="T107" s="147">
        <f>SUMIFS(PSP!BC:BC,PSP!D:D,C107)</f>
        <v>0</v>
      </c>
      <c r="U107" s="101">
        <f t="shared" si="16"/>
        <v>0</v>
      </c>
    </row>
    <row r="108" spans="2:21" s="97" customFormat="1" ht="15" customHeight="1">
      <c r="B108" s="334">
        <v>97</v>
      </c>
      <c r="C108" s="334" t="s">
        <v>970</v>
      </c>
      <c r="D108" s="334" t="s">
        <v>1349</v>
      </c>
      <c r="E108" s="70">
        <f>SUMIFS(OFM!BQ:BQ,OFM!C:C,C108)</f>
        <v>0</v>
      </c>
      <c r="F108" s="70">
        <f>SUMIFS(FAM!BS:BS,FAM!E:E,C108)</f>
        <v>0</v>
      </c>
      <c r="G108" s="317">
        <f>SUMIFS(B2S!AS:AS,B2S!C:C,C108)</f>
        <v>0</v>
      </c>
      <c r="H108" s="317">
        <f>SUMIF(TOP!C:C,C108,TOP!AP:AP)</f>
        <v>0</v>
      </c>
      <c r="I108" s="317">
        <f>SUMIF(LEG!C:C,C108,LEG!AP:AP)</f>
        <v>0</v>
      </c>
      <c r="J108" s="317">
        <f>SUMIF(MBC!C:C,C108,MBC!AJ:AJ)</f>
        <v>0</v>
      </c>
      <c r="K108" s="317">
        <f>SUMIF(JIF!C:C,C108,JIF!AJ:AJ)</f>
        <v>0</v>
      </c>
      <c r="L108" s="317">
        <f>SUMIF(INT!C:C,C108,INT!AJ:AJ)</f>
        <v>0</v>
      </c>
      <c r="M108" s="317">
        <f>SUMIF(BET!C:C,C108,BET!AJ:AJ)</f>
        <v>0</v>
      </c>
      <c r="N108" s="317">
        <f>SUMIF(SPA!C:C,C108,SPA!AJ:AJ)</f>
        <v>0</v>
      </c>
      <c r="O108" s="317">
        <f>SUMIF(SKT!C:C,C108,SKT!AJ:AJ)</f>
        <v>0</v>
      </c>
      <c r="P108" s="317">
        <f>SUMIF(FOOD!C:C,C108,FOOD!L:L)</f>
        <v>0</v>
      </c>
      <c r="Q108" s="317">
        <f>SUMIF(Select!C:C,C108,Select!L:L)</f>
        <v>0</v>
      </c>
      <c r="R108" s="317">
        <f>SUMIF(Foodland!C:C,C108,Foodland!L:L)</f>
        <v>0</v>
      </c>
      <c r="S108" s="146">
        <f t="shared" si="15"/>
        <v>0</v>
      </c>
      <c r="T108" s="147">
        <f>SUMIFS(PSP!BC:BC,PSP!D:D,C108)</f>
        <v>0</v>
      </c>
      <c r="U108" s="101">
        <f t="shared" si="16"/>
        <v>0</v>
      </c>
    </row>
    <row r="109" spans="2:21" s="97" customFormat="1" ht="15" customHeight="1">
      <c r="B109" s="334">
        <v>98</v>
      </c>
      <c r="C109" s="334" t="s">
        <v>971</v>
      </c>
      <c r="D109" s="334" t="s">
        <v>1349</v>
      </c>
      <c r="E109" s="70">
        <f>SUMIFS(OFM!BQ:BQ,OFM!C:C,C109)</f>
        <v>0</v>
      </c>
      <c r="F109" s="70">
        <f>SUMIFS(FAM!BS:BS,FAM!E:E,C109)</f>
        <v>0</v>
      </c>
      <c r="G109" s="317">
        <f>SUMIFS(B2S!AS:AS,B2S!C:C,C109)</f>
        <v>0</v>
      </c>
      <c r="H109" s="317">
        <f>SUMIF(TOP!C:C,C109,TOP!AP:AP)</f>
        <v>0</v>
      </c>
      <c r="I109" s="317">
        <f>SUMIF(LEG!C:C,C109,LEG!AP:AP)</f>
        <v>0</v>
      </c>
      <c r="J109" s="317">
        <f>SUMIF(MBC!C:C,C109,MBC!AJ:AJ)</f>
        <v>0</v>
      </c>
      <c r="K109" s="317">
        <f>SUMIF(JIF!C:C,C109,JIF!AJ:AJ)</f>
        <v>0</v>
      </c>
      <c r="L109" s="317">
        <f>SUMIF(INT!C:C,C109,INT!AJ:AJ)</f>
        <v>0</v>
      </c>
      <c r="M109" s="317">
        <f>SUMIF(BET!C:C,C109,BET!AJ:AJ)</f>
        <v>0</v>
      </c>
      <c r="N109" s="317">
        <f>SUMIF(SPA!C:C,C109,SPA!AJ:AJ)</f>
        <v>0</v>
      </c>
      <c r="O109" s="317">
        <f>SUMIF(SKT!C:C,C109,SKT!AJ:AJ)</f>
        <v>0</v>
      </c>
      <c r="P109" s="317">
        <f>SUMIF(FOOD!C:C,C109,FOOD!L:L)</f>
        <v>0</v>
      </c>
      <c r="Q109" s="317">
        <f>SUMIF(Select!C:C,C109,Select!L:L)</f>
        <v>0</v>
      </c>
      <c r="R109" s="317">
        <f>SUMIF(Foodland!C:C,C109,Foodland!L:L)</f>
        <v>0</v>
      </c>
      <c r="S109" s="146">
        <f t="shared" si="15"/>
        <v>0</v>
      </c>
      <c r="T109" s="147">
        <f>SUMIFS(PSP!BC:BC,PSP!D:D,C109)</f>
        <v>0</v>
      </c>
      <c r="U109" s="101">
        <f t="shared" si="16"/>
        <v>0</v>
      </c>
    </row>
    <row r="110" spans="2:21" s="97" customFormat="1" ht="15" customHeight="1">
      <c r="B110" s="334">
        <v>99</v>
      </c>
      <c r="C110" s="334" t="s">
        <v>972</v>
      </c>
      <c r="D110" s="334" t="s">
        <v>1349</v>
      </c>
      <c r="E110" s="70">
        <f>SUMIFS(OFM!BQ:BQ,OFM!C:C,C110)</f>
        <v>0</v>
      </c>
      <c r="F110" s="70">
        <f>SUMIFS(FAM!BS:BS,FAM!E:E,C110)</f>
        <v>0</v>
      </c>
      <c r="G110" s="317">
        <f>SUMIFS(B2S!AS:AS,B2S!C:C,C110)</f>
        <v>0</v>
      </c>
      <c r="H110" s="317">
        <f>SUMIF(TOP!C:C,C110,TOP!AP:AP)</f>
        <v>0</v>
      </c>
      <c r="I110" s="317">
        <f>SUMIF(LEG!C:C,C110,LEG!AP:AP)</f>
        <v>0</v>
      </c>
      <c r="J110" s="317">
        <f>SUMIF(MBC!C:C,C110,MBC!AJ:AJ)</f>
        <v>0</v>
      </c>
      <c r="K110" s="317">
        <f>SUMIF(JIF!C:C,C110,JIF!AJ:AJ)</f>
        <v>0</v>
      </c>
      <c r="L110" s="317">
        <f>SUMIF(INT!C:C,C110,INT!AJ:AJ)</f>
        <v>0</v>
      </c>
      <c r="M110" s="317">
        <f>SUMIF(BET!C:C,C110,BET!AJ:AJ)</f>
        <v>0</v>
      </c>
      <c r="N110" s="317">
        <f>SUMIF(SPA!C:C,C110,SPA!AJ:AJ)</f>
        <v>0</v>
      </c>
      <c r="O110" s="317">
        <f>SUMIF(SKT!C:C,C110,SKT!AJ:AJ)</f>
        <v>0</v>
      </c>
      <c r="P110" s="317">
        <f>SUMIF(FOOD!C:C,C110,FOOD!L:L)</f>
        <v>0</v>
      </c>
      <c r="Q110" s="317">
        <f>SUMIF(Select!C:C,C110,Select!L:L)</f>
        <v>0</v>
      </c>
      <c r="R110" s="317">
        <f>SUMIF(Foodland!C:C,C110,Foodland!L:L)</f>
        <v>0</v>
      </c>
      <c r="S110" s="146">
        <f t="shared" si="15"/>
        <v>0</v>
      </c>
      <c r="T110" s="147">
        <f>SUMIFS(PSP!BC:BC,PSP!D:D,C110)</f>
        <v>0</v>
      </c>
      <c r="U110" s="101">
        <f t="shared" si="16"/>
        <v>0</v>
      </c>
    </row>
    <row r="111" spans="2:21" s="97" customFormat="1" ht="15" customHeight="1">
      <c r="B111" s="334">
        <v>100</v>
      </c>
      <c r="C111" s="334" t="s">
        <v>973</v>
      </c>
      <c r="D111" s="334" t="s">
        <v>1349</v>
      </c>
      <c r="E111" s="70">
        <f>SUMIFS(OFM!BQ:BQ,OFM!C:C,C111)</f>
        <v>0</v>
      </c>
      <c r="F111" s="70">
        <f>SUMIFS(FAM!BS:BS,FAM!E:E,C111)</f>
        <v>0</v>
      </c>
      <c r="G111" s="317">
        <f>SUMIFS(B2S!AS:AS,B2S!C:C,C111)</f>
        <v>0</v>
      </c>
      <c r="H111" s="317">
        <f>SUMIF(TOP!C:C,C111,TOP!AP:AP)</f>
        <v>0</v>
      </c>
      <c r="I111" s="317">
        <f>SUMIF(LEG!C:C,C111,LEG!AP:AP)</f>
        <v>0</v>
      </c>
      <c r="J111" s="317">
        <f>SUMIF(MBC!C:C,C111,MBC!AJ:AJ)</f>
        <v>0</v>
      </c>
      <c r="K111" s="317">
        <f>SUMIF(JIF!C:C,C111,JIF!AJ:AJ)</f>
        <v>0</v>
      </c>
      <c r="L111" s="317">
        <f>SUMIF(INT!C:C,C111,INT!AJ:AJ)</f>
        <v>0</v>
      </c>
      <c r="M111" s="317">
        <f>SUMIF(BET!C:C,C111,BET!AJ:AJ)</f>
        <v>0</v>
      </c>
      <c r="N111" s="317">
        <f>SUMIF(SPA!C:C,C111,SPA!AJ:AJ)</f>
        <v>0</v>
      </c>
      <c r="O111" s="317">
        <f>SUMIF(SKT!C:C,C111,SKT!AJ:AJ)</f>
        <v>0</v>
      </c>
      <c r="P111" s="317">
        <f>SUMIF(FOOD!C:C,C111,FOOD!L:L)</f>
        <v>0</v>
      </c>
      <c r="Q111" s="317">
        <f>SUMIF(Select!C:C,C111,Select!L:L)</f>
        <v>0</v>
      </c>
      <c r="R111" s="317">
        <f>SUMIF(Foodland!C:C,C111,Foodland!L:L)</f>
        <v>0</v>
      </c>
      <c r="S111" s="146">
        <f t="shared" si="15"/>
        <v>0</v>
      </c>
      <c r="T111" s="147">
        <f>SUMIFS(PSP!BC:BC,PSP!D:D,C111)</f>
        <v>0</v>
      </c>
      <c r="U111" s="101">
        <f t="shared" si="16"/>
        <v>0</v>
      </c>
    </row>
    <row r="112" spans="2:21" s="97" customFormat="1" ht="15" customHeight="1">
      <c r="B112" s="334">
        <v>101</v>
      </c>
      <c r="C112" s="334" t="s">
        <v>974</v>
      </c>
      <c r="D112" s="334" t="s">
        <v>1349</v>
      </c>
      <c r="E112" s="70">
        <f>SUMIFS(OFM!BQ:BQ,OFM!C:C,C112)</f>
        <v>0</v>
      </c>
      <c r="F112" s="70">
        <f>SUMIFS(FAM!BS:BS,FAM!E:E,C112)</f>
        <v>0</v>
      </c>
      <c r="G112" s="317">
        <f>SUMIFS(B2S!AS:AS,B2S!C:C,C112)</f>
        <v>0</v>
      </c>
      <c r="H112" s="317">
        <f>SUMIF(TOP!C:C,C112,TOP!AP:AP)</f>
        <v>0</v>
      </c>
      <c r="I112" s="317">
        <f>SUMIF(LEG!C:C,C112,LEG!AP:AP)</f>
        <v>0</v>
      </c>
      <c r="J112" s="317">
        <f>SUMIF(MBC!C:C,C112,MBC!AJ:AJ)</f>
        <v>0</v>
      </c>
      <c r="K112" s="317">
        <f>SUMIF(JIF!C:C,C112,JIF!AJ:AJ)</f>
        <v>0</v>
      </c>
      <c r="L112" s="317">
        <f>SUMIF(INT!C:C,C112,INT!AJ:AJ)</f>
        <v>0</v>
      </c>
      <c r="M112" s="317">
        <f>SUMIF(BET!C:C,C112,BET!AJ:AJ)</f>
        <v>0</v>
      </c>
      <c r="N112" s="317">
        <f>SUMIF(SPA!C:C,C112,SPA!AJ:AJ)</f>
        <v>0</v>
      </c>
      <c r="O112" s="317">
        <f>SUMIF(SKT!C:C,C112,SKT!AJ:AJ)</f>
        <v>0</v>
      </c>
      <c r="P112" s="317">
        <f>SUMIF(FOOD!C:C,C112,FOOD!L:L)</f>
        <v>0</v>
      </c>
      <c r="Q112" s="317">
        <f>SUMIF(Select!C:C,C112,Select!L:L)</f>
        <v>0</v>
      </c>
      <c r="R112" s="317">
        <f>SUMIF(Foodland!C:C,C112,Foodland!L:L)</f>
        <v>0</v>
      </c>
      <c r="S112" s="146">
        <f t="shared" si="15"/>
        <v>0</v>
      </c>
      <c r="T112" s="147">
        <f>SUMIFS(PSP!BC:BC,PSP!D:D,C112)</f>
        <v>0</v>
      </c>
      <c r="U112" s="101">
        <f t="shared" si="16"/>
        <v>0</v>
      </c>
    </row>
    <row r="113" spans="2:21" s="97" customFormat="1" ht="15" customHeight="1">
      <c r="B113" s="334">
        <v>102</v>
      </c>
      <c r="C113" s="334" t="s">
        <v>975</v>
      </c>
      <c r="D113" s="334" t="s">
        <v>1349</v>
      </c>
      <c r="E113" s="70">
        <f>SUMIFS(OFM!BQ:BQ,OFM!C:C,C113)</f>
        <v>0</v>
      </c>
      <c r="F113" s="70">
        <f>SUMIFS(FAM!BS:BS,FAM!E:E,C113)</f>
        <v>0</v>
      </c>
      <c r="G113" s="317">
        <f>SUMIFS(B2S!AS:AS,B2S!C:C,C113)</f>
        <v>0</v>
      </c>
      <c r="H113" s="317">
        <f>SUMIF(TOP!C:C,C113,TOP!AP:AP)</f>
        <v>0</v>
      </c>
      <c r="I113" s="317">
        <f>SUMIF(LEG!C:C,C113,LEG!AP:AP)</f>
        <v>0</v>
      </c>
      <c r="J113" s="317">
        <f>SUMIF(MBC!C:C,C113,MBC!AJ:AJ)</f>
        <v>0</v>
      </c>
      <c r="K113" s="317">
        <f>SUMIF(JIF!C:C,C113,JIF!AJ:AJ)</f>
        <v>0</v>
      </c>
      <c r="L113" s="317">
        <f>SUMIF(INT!C:C,C113,INT!AJ:AJ)</f>
        <v>0</v>
      </c>
      <c r="M113" s="317">
        <f>SUMIF(BET!C:C,C113,BET!AJ:AJ)</f>
        <v>0</v>
      </c>
      <c r="N113" s="317">
        <f>SUMIF(SPA!C:C,C113,SPA!AJ:AJ)</f>
        <v>0</v>
      </c>
      <c r="O113" s="317">
        <f>SUMIF(SKT!C:C,C113,SKT!AJ:AJ)</f>
        <v>0</v>
      </c>
      <c r="P113" s="317">
        <f>SUMIF(FOOD!C:C,C113,FOOD!L:L)</f>
        <v>0</v>
      </c>
      <c r="Q113" s="317">
        <f>SUMIF(Select!C:C,C113,Select!L:L)</f>
        <v>0</v>
      </c>
      <c r="R113" s="317">
        <f>SUMIF(Foodland!C:C,C113,Foodland!L:L)</f>
        <v>0</v>
      </c>
      <c r="S113" s="146">
        <f t="shared" si="15"/>
        <v>0</v>
      </c>
      <c r="T113" s="147">
        <f>SUMIFS(PSP!BC:BC,PSP!D:D,C113)</f>
        <v>0</v>
      </c>
      <c r="U113" s="101">
        <f t="shared" si="16"/>
        <v>0</v>
      </c>
    </row>
    <row r="114" spans="2:21" s="97" customFormat="1" ht="15" customHeight="1">
      <c r="B114" s="334">
        <v>103</v>
      </c>
      <c r="C114" s="334" t="s">
        <v>976</v>
      </c>
      <c r="D114" s="334" t="s">
        <v>1349</v>
      </c>
      <c r="E114" s="70">
        <f>SUMIFS(OFM!BQ:BQ,OFM!C:C,C114)</f>
        <v>0</v>
      </c>
      <c r="F114" s="70">
        <f>SUMIFS(FAM!BS:BS,FAM!E:E,C114)</f>
        <v>0</v>
      </c>
      <c r="G114" s="317">
        <f>SUMIFS(B2S!AS:AS,B2S!C:C,C114)</f>
        <v>0</v>
      </c>
      <c r="H114" s="317">
        <f>SUMIF(TOP!C:C,C114,TOP!AP:AP)</f>
        <v>0</v>
      </c>
      <c r="I114" s="317">
        <f>SUMIF(LEG!C:C,C114,LEG!AP:AP)</f>
        <v>0</v>
      </c>
      <c r="J114" s="317">
        <f>SUMIF(MBC!C:C,C114,MBC!AJ:AJ)</f>
        <v>0</v>
      </c>
      <c r="K114" s="317">
        <f>SUMIF(JIF!C:C,C114,JIF!AJ:AJ)</f>
        <v>0</v>
      </c>
      <c r="L114" s="317">
        <f>SUMIF(INT!C:C,C114,INT!AJ:AJ)</f>
        <v>0</v>
      </c>
      <c r="M114" s="317">
        <f>SUMIF(BET!C:C,C114,BET!AJ:AJ)</f>
        <v>0</v>
      </c>
      <c r="N114" s="317">
        <f>SUMIF(SPA!C:C,C114,SPA!AJ:AJ)</f>
        <v>0</v>
      </c>
      <c r="O114" s="317">
        <f>SUMIF(SKT!C:C,C114,SKT!AJ:AJ)</f>
        <v>0</v>
      </c>
      <c r="P114" s="317">
        <f>SUMIF(FOOD!C:C,C114,FOOD!L:L)</f>
        <v>0</v>
      </c>
      <c r="Q114" s="317">
        <f>SUMIF(Select!C:C,C114,Select!L:L)</f>
        <v>0</v>
      </c>
      <c r="R114" s="317">
        <f>SUMIF(Foodland!C:C,C114,Foodland!L:L)</f>
        <v>0</v>
      </c>
      <c r="S114" s="146">
        <f t="shared" si="15"/>
        <v>0</v>
      </c>
      <c r="T114" s="147">
        <f>SUMIFS(PSP!BC:BC,PSP!D:D,C114)</f>
        <v>0</v>
      </c>
      <c r="U114" s="101">
        <f t="shared" si="16"/>
        <v>0</v>
      </c>
    </row>
    <row r="115" spans="2:21" s="97" customFormat="1" ht="15" customHeight="1">
      <c r="B115" s="334">
        <v>104</v>
      </c>
      <c r="C115" s="334" t="s">
        <v>977</v>
      </c>
      <c r="D115" s="334" t="s">
        <v>1349</v>
      </c>
      <c r="E115" s="70">
        <f>SUMIFS(OFM!BQ:BQ,OFM!C:C,C115)</f>
        <v>0</v>
      </c>
      <c r="F115" s="70">
        <f>SUMIFS(FAM!BS:BS,FAM!E:E,C115)</f>
        <v>0</v>
      </c>
      <c r="G115" s="317">
        <f>SUMIFS(B2S!AS:AS,B2S!C:C,C115)</f>
        <v>0</v>
      </c>
      <c r="H115" s="317">
        <f>SUMIF(TOP!C:C,C115,TOP!AP:AP)</f>
        <v>0</v>
      </c>
      <c r="I115" s="317">
        <f>SUMIF(LEG!C:C,C115,LEG!AP:AP)</f>
        <v>0</v>
      </c>
      <c r="J115" s="317">
        <f>SUMIF(MBC!C:C,C115,MBC!AJ:AJ)</f>
        <v>0</v>
      </c>
      <c r="K115" s="317">
        <f>SUMIF(JIF!C:C,C115,JIF!AJ:AJ)</f>
        <v>0</v>
      </c>
      <c r="L115" s="317">
        <f>SUMIF(INT!C:C,C115,INT!AJ:AJ)</f>
        <v>0</v>
      </c>
      <c r="M115" s="317">
        <f>SUMIF(BET!C:C,C115,BET!AJ:AJ)</f>
        <v>0</v>
      </c>
      <c r="N115" s="317">
        <f>SUMIF(SPA!C:C,C115,SPA!AJ:AJ)</f>
        <v>0</v>
      </c>
      <c r="O115" s="317">
        <f>SUMIF(SKT!C:C,C115,SKT!AJ:AJ)</f>
        <v>0</v>
      </c>
      <c r="P115" s="317">
        <f>SUMIF(FOOD!C:C,C115,FOOD!L:L)</f>
        <v>0</v>
      </c>
      <c r="Q115" s="317">
        <f>SUMIF(Select!C:C,C115,Select!L:L)</f>
        <v>0</v>
      </c>
      <c r="R115" s="317">
        <f>SUMIF(Foodland!C:C,C115,Foodland!L:L)</f>
        <v>0</v>
      </c>
      <c r="S115" s="146">
        <f t="shared" si="15"/>
        <v>0</v>
      </c>
      <c r="T115" s="147">
        <f>SUMIFS(PSP!BC:BC,PSP!D:D,C115)</f>
        <v>0</v>
      </c>
      <c r="U115" s="101">
        <f t="shared" si="16"/>
        <v>0</v>
      </c>
    </row>
    <row r="116" spans="2:21" s="97" customFormat="1" ht="15" customHeight="1">
      <c r="B116" s="334">
        <v>105</v>
      </c>
      <c r="C116" s="334" t="s">
        <v>978</v>
      </c>
      <c r="D116" s="334" t="s">
        <v>1349</v>
      </c>
      <c r="E116" s="70">
        <f>SUMIFS(OFM!BQ:BQ,OFM!C:C,C116)</f>
        <v>0</v>
      </c>
      <c r="F116" s="70">
        <f>SUMIFS(FAM!BS:BS,FAM!E:E,C116)</f>
        <v>0</v>
      </c>
      <c r="G116" s="317">
        <f>SUMIFS(B2S!AS:AS,B2S!C:C,C116)</f>
        <v>0</v>
      </c>
      <c r="H116" s="317">
        <f>SUMIF(TOP!C:C,C116,TOP!AP:AP)</f>
        <v>0</v>
      </c>
      <c r="I116" s="317">
        <f>SUMIF(LEG!C:C,C116,LEG!AP:AP)</f>
        <v>0</v>
      </c>
      <c r="J116" s="317">
        <f>SUMIF(MBC!C:C,C116,MBC!AJ:AJ)</f>
        <v>0</v>
      </c>
      <c r="K116" s="317">
        <f>SUMIF(JIF!C:C,C116,JIF!AJ:AJ)</f>
        <v>0</v>
      </c>
      <c r="L116" s="317">
        <f>SUMIF(INT!C:C,C116,INT!AJ:AJ)</f>
        <v>0</v>
      </c>
      <c r="M116" s="317">
        <f>SUMIF(BET!C:C,C116,BET!AJ:AJ)</f>
        <v>0</v>
      </c>
      <c r="N116" s="317">
        <f>SUMIF(SPA!C:C,C116,SPA!AJ:AJ)</f>
        <v>0</v>
      </c>
      <c r="O116" s="317">
        <f>SUMIF(SKT!C:C,C116,SKT!AJ:AJ)</f>
        <v>0</v>
      </c>
      <c r="P116" s="317">
        <f>SUMIF(FOOD!C:C,C116,FOOD!L:L)</f>
        <v>0</v>
      </c>
      <c r="Q116" s="317">
        <f>SUMIF(Select!C:C,C116,Select!L:L)</f>
        <v>0</v>
      </c>
      <c r="R116" s="317">
        <f>SUMIF(Foodland!C:C,C116,Foodland!L:L)</f>
        <v>0</v>
      </c>
      <c r="S116" s="146">
        <f t="shared" si="15"/>
        <v>0</v>
      </c>
      <c r="T116" s="147">
        <f>SUMIFS(PSP!BC:BC,PSP!D:D,C116)</f>
        <v>0</v>
      </c>
      <c r="U116" s="101">
        <f t="shared" si="16"/>
        <v>0</v>
      </c>
    </row>
    <row r="117" spans="2:21" s="97" customFormat="1" ht="15" customHeight="1">
      <c r="B117" s="334">
        <v>106</v>
      </c>
      <c r="C117" s="334" t="s">
        <v>979</v>
      </c>
      <c r="D117" s="334" t="s">
        <v>1349</v>
      </c>
      <c r="E117" s="70">
        <f>SUMIFS(OFM!BQ:BQ,OFM!C:C,C117)</f>
        <v>0</v>
      </c>
      <c r="F117" s="70">
        <f>SUMIFS(FAM!BS:BS,FAM!E:E,C117)</f>
        <v>0</v>
      </c>
      <c r="G117" s="317">
        <f>SUMIFS(B2S!AS:AS,B2S!C:C,C117)</f>
        <v>0</v>
      </c>
      <c r="H117" s="317">
        <f>SUMIF(TOP!C:C,C117,TOP!AP:AP)</f>
        <v>0</v>
      </c>
      <c r="I117" s="317">
        <f>SUMIF(LEG!C:C,C117,LEG!AP:AP)</f>
        <v>0</v>
      </c>
      <c r="J117" s="317">
        <f>SUMIF(MBC!C:C,C117,MBC!AJ:AJ)</f>
        <v>0</v>
      </c>
      <c r="K117" s="317">
        <f>SUMIF(JIF!C:C,C117,JIF!AJ:AJ)</f>
        <v>0</v>
      </c>
      <c r="L117" s="317">
        <f>SUMIF(INT!C:C,C117,INT!AJ:AJ)</f>
        <v>0</v>
      </c>
      <c r="M117" s="317">
        <f>SUMIF(BET!C:C,C117,BET!AJ:AJ)</f>
        <v>0</v>
      </c>
      <c r="N117" s="317">
        <f>SUMIF(SPA!C:C,C117,SPA!AJ:AJ)</f>
        <v>0</v>
      </c>
      <c r="O117" s="317">
        <f>SUMIF(SKT!C:C,C117,SKT!AJ:AJ)</f>
        <v>0</v>
      </c>
      <c r="P117" s="317">
        <f>SUMIF(FOOD!C:C,C117,FOOD!L:L)</f>
        <v>0</v>
      </c>
      <c r="Q117" s="317">
        <f>SUMIF(Select!C:C,C117,Select!L:L)</f>
        <v>0</v>
      </c>
      <c r="R117" s="317">
        <f>SUMIF(Foodland!C:C,C117,Foodland!L:L)</f>
        <v>0</v>
      </c>
      <c r="S117" s="146">
        <f t="shared" si="15"/>
        <v>0</v>
      </c>
      <c r="T117" s="147">
        <f>SUMIFS(PSP!BC:BC,PSP!D:D,C117)</f>
        <v>0</v>
      </c>
      <c r="U117" s="101">
        <f t="shared" si="16"/>
        <v>0</v>
      </c>
    </row>
    <row r="118" spans="2:21" s="97" customFormat="1" ht="15" customHeight="1">
      <c r="B118" s="334">
        <v>107</v>
      </c>
      <c r="C118" s="334" t="s">
        <v>980</v>
      </c>
      <c r="D118" s="334" t="s">
        <v>1349</v>
      </c>
      <c r="E118" s="70">
        <f>SUMIFS(OFM!BQ:BQ,OFM!C:C,C118)</f>
        <v>0</v>
      </c>
      <c r="F118" s="70">
        <f>SUMIFS(FAM!BS:BS,FAM!E:E,C118)</f>
        <v>0</v>
      </c>
      <c r="G118" s="317">
        <f>SUMIFS(B2S!AS:AS,B2S!C:C,C118)</f>
        <v>0</v>
      </c>
      <c r="H118" s="317">
        <f>SUMIF(TOP!C:C,C118,TOP!AP:AP)</f>
        <v>0</v>
      </c>
      <c r="I118" s="317">
        <f>SUMIF(LEG!C:C,C118,LEG!AP:AP)</f>
        <v>0</v>
      </c>
      <c r="J118" s="317">
        <f>SUMIF(MBC!C:C,C118,MBC!AJ:AJ)</f>
        <v>0</v>
      </c>
      <c r="K118" s="317">
        <f>SUMIF(JIF!C:C,C118,JIF!AJ:AJ)</f>
        <v>0</v>
      </c>
      <c r="L118" s="317">
        <f>SUMIF(INT!C:C,C118,INT!AJ:AJ)</f>
        <v>0</v>
      </c>
      <c r="M118" s="317">
        <f>SUMIF(BET!C:C,C118,BET!AJ:AJ)</f>
        <v>0</v>
      </c>
      <c r="N118" s="317">
        <f>SUMIF(SPA!C:C,C118,SPA!AJ:AJ)</f>
        <v>0</v>
      </c>
      <c r="O118" s="317">
        <f>SUMIF(SKT!C:C,C118,SKT!AJ:AJ)</f>
        <v>0</v>
      </c>
      <c r="P118" s="317">
        <f>SUMIF(FOOD!C:C,C118,FOOD!L:L)</f>
        <v>0</v>
      </c>
      <c r="Q118" s="317">
        <f>SUMIF(Select!C:C,C118,Select!L:L)</f>
        <v>0</v>
      </c>
      <c r="R118" s="317">
        <f>SUMIF(Foodland!C:C,C118,Foodland!L:L)</f>
        <v>0</v>
      </c>
      <c r="S118" s="146">
        <f t="shared" si="15"/>
        <v>0</v>
      </c>
      <c r="T118" s="147">
        <f>SUMIFS(PSP!BC:BC,PSP!D:D,C118)</f>
        <v>0</v>
      </c>
      <c r="U118" s="101">
        <f t="shared" si="16"/>
        <v>0</v>
      </c>
    </row>
    <row r="119" spans="2:21" s="97" customFormat="1" ht="15" customHeight="1">
      <c r="B119" s="334">
        <v>108</v>
      </c>
      <c r="C119" s="334" t="s">
        <v>981</v>
      </c>
      <c r="D119" s="334" t="s">
        <v>1349</v>
      </c>
      <c r="E119" s="70">
        <f>SUMIFS(OFM!BQ:BQ,OFM!C:C,C119)</f>
        <v>0</v>
      </c>
      <c r="F119" s="70">
        <f>SUMIFS(FAM!BS:BS,FAM!E:E,C119)</f>
        <v>0</v>
      </c>
      <c r="G119" s="317">
        <f>SUMIFS(B2S!AS:AS,B2S!C:C,C119)</f>
        <v>0</v>
      </c>
      <c r="H119" s="317">
        <f>SUMIF(TOP!C:C,C119,TOP!AP:AP)</f>
        <v>0</v>
      </c>
      <c r="I119" s="317">
        <f>SUMIF(LEG!C:C,C119,LEG!AP:AP)</f>
        <v>0</v>
      </c>
      <c r="J119" s="317">
        <f>SUMIF(MBC!C:C,C119,MBC!AJ:AJ)</f>
        <v>0</v>
      </c>
      <c r="K119" s="317">
        <f>SUMIF(JIF!C:C,C119,JIF!AJ:AJ)</f>
        <v>0</v>
      </c>
      <c r="L119" s="317">
        <f>SUMIF(INT!C:C,C119,INT!AJ:AJ)</f>
        <v>0</v>
      </c>
      <c r="M119" s="317">
        <f>SUMIF(BET!C:C,C119,BET!AJ:AJ)</f>
        <v>0</v>
      </c>
      <c r="N119" s="317">
        <f>SUMIF(SPA!C:C,C119,SPA!AJ:AJ)</f>
        <v>0</v>
      </c>
      <c r="O119" s="317">
        <f>SUMIF(SKT!C:C,C119,SKT!AJ:AJ)</f>
        <v>0</v>
      </c>
      <c r="P119" s="317">
        <f>SUMIF(FOOD!C:C,C119,FOOD!L:L)</f>
        <v>0</v>
      </c>
      <c r="Q119" s="317">
        <f>SUMIF(Select!C:C,C119,Select!L:L)</f>
        <v>0</v>
      </c>
      <c r="R119" s="317">
        <f>SUMIF(Foodland!C:C,C119,Foodland!L:L)</f>
        <v>0</v>
      </c>
      <c r="S119" s="146">
        <f t="shared" si="15"/>
        <v>0</v>
      </c>
      <c r="T119" s="147">
        <f>SUMIFS(PSP!BC:BC,PSP!D:D,C119)</f>
        <v>0</v>
      </c>
      <c r="U119" s="101">
        <f t="shared" si="16"/>
        <v>0</v>
      </c>
    </row>
    <row r="120" spans="2:21" s="97" customFormat="1" ht="15" customHeight="1">
      <c r="B120" s="334">
        <v>109</v>
      </c>
      <c r="C120" s="334" t="s">
        <v>982</v>
      </c>
      <c r="D120" s="334" t="s">
        <v>1349</v>
      </c>
      <c r="E120" s="70">
        <f>SUMIFS(OFM!BQ:BQ,OFM!C:C,C120)</f>
        <v>0</v>
      </c>
      <c r="F120" s="70">
        <f>SUMIFS(FAM!BS:BS,FAM!E:E,C120)</f>
        <v>0</v>
      </c>
      <c r="G120" s="317">
        <f>SUMIFS(B2S!AS:AS,B2S!C:C,C120)</f>
        <v>0</v>
      </c>
      <c r="H120" s="317">
        <f>SUMIF(TOP!C:C,C120,TOP!AP:AP)</f>
        <v>0</v>
      </c>
      <c r="I120" s="317">
        <f>SUMIF(LEG!C:C,C120,LEG!AP:AP)</f>
        <v>0</v>
      </c>
      <c r="J120" s="317">
        <f>SUMIF(MBC!C:C,C120,MBC!AJ:AJ)</f>
        <v>0</v>
      </c>
      <c r="K120" s="317">
        <f>SUMIF(JIF!C:C,C120,JIF!AJ:AJ)</f>
        <v>0</v>
      </c>
      <c r="L120" s="317">
        <f>SUMIF(INT!C:C,C120,INT!AJ:AJ)</f>
        <v>0</v>
      </c>
      <c r="M120" s="317">
        <f>SUMIF(BET!C:C,C120,BET!AJ:AJ)</f>
        <v>0</v>
      </c>
      <c r="N120" s="317">
        <f>SUMIF(SPA!C:C,C120,SPA!AJ:AJ)</f>
        <v>0</v>
      </c>
      <c r="O120" s="317">
        <f>SUMIF(SKT!C:C,C120,SKT!AJ:AJ)</f>
        <v>0</v>
      </c>
      <c r="P120" s="317">
        <f>SUMIF(FOOD!C:C,C120,FOOD!L:L)</f>
        <v>0</v>
      </c>
      <c r="Q120" s="317">
        <f>SUMIF(Select!C:C,C120,Select!L:L)</f>
        <v>0</v>
      </c>
      <c r="R120" s="317">
        <f>SUMIF(Foodland!C:C,C120,Foodland!L:L)</f>
        <v>0</v>
      </c>
      <c r="S120" s="146">
        <f t="shared" si="15"/>
        <v>0</v>
      </c>
      <c r="T120" s="147">
        <f>SUMIFS(PSP!BC:BC,PSP!D:D,C120)</f>
        <v>0</v>
      </c>
      <c r="U120" s="101">
        <f t="shared" si="16"/>
        <v>0</v>
      </c>
    </row>
    <row r="121" spans="2:21" s="97" customFormat="1" ht="15" customHeight="1">
      <c r="B121" s="334">
        <v>110</v>
      </c>
      <c r="C121" s="334" t="s">
        <v>983</v>
      </c>
      <c r="D121" s="334" t="s">
        <v>1349</v>
      </c>
      <c r="E121" s="70">
        <f>SUMIFS(OFM!BQ:BQ,OFM!C:C,C121)</f>
        <v>0</v>
      </c>
      <c r="F121" s="70">
        <f>SUMIFS(FAM!BS:BS,FAM!E:E,C121)</f>
        <v>0</v>
      </c>
      <c r="G121" s="317">
        <f>SUMIFS(B2S!AS:AS,B2S!C:C,C121)</f>
        <v>0</v>
      </c>
      <c r="H121" s="317">
        <f>SUMIF(TOP!C:C,C121,TOP!AP:AP)</f>
        <v>0</v>
      </c>
      <c r="I121" s="317">
        <f>SUMIF(LEG!C:C,C121,LEG!AP:AP)</f>
        <v>0</v>
      </c>
      <c r="J121" s="317">
        <f>SUMIF(MBC!C:C,C121,MBC!AJ:AJ)</f>
        <v>0</v>
      </c>
      <c r="K121" s="317">
        <f>SUMIF(JIF!C:C,C121,JIF!AJ:AJ)</f>
        <v>0</v>
      </c>
      <c r="L121" s="317">
        <f>SUMIF(INT!C:C,C121,INT!AJ:AJ)</f>
        <v>0</v>
      </c>
      <c r="M121" s="317">
        <f>SUMIF(BET!C:C,C121,BET!AJ:AJ)</f>
        <v>0</v>
      </c>
      <c r="N121" s="317">
        <f>SUMIF(SPA!C:C,C121,SPA!AJ:AJ)</f>
        <v>0</v>
      </c>
      <c r="O121" s="317">
        <f>SUMIF(SKT!C:C,C121,SKT!AJ:AJ)</f>
        <v>0</v>
      </c>
      <c r="P121" s="317">
        <f>SUMIF(FOOD!C:C,C121,FOOD!L:L)</f>
        <v>0</v>
      </c>
      <c r="Q121" s="317">
        <f>SUMIF(Select!C:C,C121,Select!L:L)</f>
        <v>0</v>
      </c>
      <c r="R121" s="317">
        <f>SUMIF(Foodland!C:C,C121,Foodland!L:L)</f>
        <v>0</v>
      </c>
      <c r="S121" s="146">
        <f t="shared" si="15"/>
        <v>0</v>
      </c>
      <c r="T121" s="147">
        <f>SUMIFS(PSP!BC:BC,PSP!D:D,C121)</f>
        <v>0</v>
      </c>
      <c r="U121" s="101">
        <f t="shared" si="16"/>
        <v>0</v>
      </c>
    </row>
    <row r="122" spans="2:21" s="97" customFormat="1" ht="15" customHeight="1">
      <c r="B122" s="334">
        <v>111</v>
      </c>
      <c r="C122" s="334" t="s">
        <v>984</v>
      </c>
      <c r="D122" s="334" t="s">
        <v>1349</v>
      </c>
      <c r="E122" s="70">
        <f>SUMIFS(OFM!BQ:BQ,OFM!C:C,C122)</f>
        <v>0</v>
      </c>
      <c r="F122" s="70">
        <f>SUMIFS(FAM!BS:BS,FAM!E:E,C122)</f>
        <v>0</v>
      </c>
      <c r="G122" s="317">
        <f>SUMIFS(B2S!AS:AS,B2S!C:C,C122)</f>
        <v>0</v>
      </c>
      <c r="H122" s="317">
        <f>SUMIF(TOP!C:C,C122,TOP!AP:AP)</f>
        <v>0</v>
      </c>
      <c r="I122" s="317">
        <f>SUMIF(LEG!C:C,C122,LEG!AP:AP)</f>
        <v>0</v>
      </c>
      <c r="J122" s="317">
        <f>SUMIF(MBC!C:C,C122,MBC!AJ:AJ)</f>
        <v>0</v>
      </c>
      <c r="K122" s="317">
        <f>SUMIF(JIF!C:C,C122,JIF!AJ:AJ)</f>
        <v>0</v>
      </c>
      <c r="L122" s="317">
        <f>SUMIF(INT!C:C,C122,INT!AJ:AJ)</f>
        <v>0</v>
      </c>
      <c r="M122" s="317">
        <f>SUMIF(BET!C:C,C122,BET!AJ:AJ)</f>
        <v>0</v>
      </c>
      <c r="N122" s="317">
        <f>SUMIF(SPA!C:C,C122,SPA!AJ:AJ)</f>
        <v>0</v>
      </c>
      <c r="O122" s="317">
        <f>SUMIF(SKT!C:C,C122,SKT!AJ:AJ)</f>
        <v>0</v>
      </c>
      <c r="P122" s="317">
        <f>SUMIF(FOOD!C:C,C122,FOOD!L:L)</f>
        <v>0</v>
      </c>
      <c r="Q122" s="317">
        <f>SUMIF(Select!C:C,C122,Select!L:L)</f>
        <v>0</v>
      </c>
      <c r="R122" s="317">
        <f>SUMIF(Foodland!C:C,C122,Foodland!L:L)</f>
        <v>0</v>
      </c>
      <c r="S122" s="146">
        <f t="shared" si="15"/>
        <v>0</v>
      </c>
      <c r="T122" s="147">
        <f>SUMIFS(PSP!BC:BC,PSP!D:D,C122)</f>
        <v>0</v>
      </c>
      <c r="U122" s="101">
        <f t="shared" si="16"/>
        <v>0</v>
      </c>
    </row>
    <row r="123" spans="2:21" s="97" customFormat="1" ht="15" customHeight="1">
      <c r="B123" s="334">
        <v>112</v>
      </c>
      <c r="C123" s="334" t="s">
        <v>985</v>
      </c>
      <c r="D123" s="334" t="s">
        <v>1349</v>
      </c>
      <c r="E123" s="70">
        <f>SUMIFS(OFM!BQ:BQ,OFM!C:C,C123)</f>
        <v>0</v>
      </c>
      <c r="F123" s="70">
        <f>SUMIFS(FAM!BS:BS,FAM!E:E,C123)</f>
        <v>0</v>
      </c>
      <c r="G123" s="317">
        <f>SUMIFS(B2S!AS:AS,B2S!C:C,C123)</f>
        <v>0</v>
      </c>
      <c r="H123" s="317">
        <f>SUMIF(TOP!C:C,C123,TOP!AP:AP)</f>
        <v>0</v>
      </c>
      <c r="I123" s="317">
        <f>SUMIF(LEG!C:C,C123,LEG!AP:AP)</f>
        <v>0</v>
      </c>
      <c r="J123" s="317">
        <f>SUMIF(MBC!C:C,C123,MBC!AJ:AJ)</f>
        <v>0</v>
      </c>
      <c r="K123" s="317">
        <f>SUMIF(JIF!C:C,C123,JIF!AJ:AJ)</f>
        <v>0</v>
      </c>
      <c r="L123" s="317">
        <f>SUMIF(INT!C:C,C123,INT!AJ:AJ)</f>
        <v>0</v>
      </c>
      <c r="M123" s="317">
        <f>SUMIF(BET!C:C,C123,BET!AJ:AJ)</f>
        <v>0</v>
      </c>
      <c r="N123" s="317">
        <f>SUMIF(SPA!C:C,C123,SPA!AJ:AJ)</f>
        <v>0</v>
      </c>
      <c r="O123" s="317">
        <f>SUMIF(SKT!C:C,C123,SKT!AJ:AJ)</f>
        <v>0</v>
      </c>
      <c r="P123" s="317">
        <f>SUMIF(FOOD!C:C,C123,FOOD!L:L)</f>
        <v>0</v>
      </c>
      <c r="Q123" s="317">
        <f>SUMIF(Select!C:C,C123,Select!L:L)</f>
        <v>0</v>
      </c>
      <c r="R123" s="317">
        <f>SUMIF(Foodland!C:C,C123,Foodland!L:L)</f>
        <v>0</v>
      </c>
      <c r="S123" s="146">
        <f t="shared" si="15"/>
        <v>0</v>
      </c>
      <c r="T123" s="147">
        <f>SUMIFS(PSP!BC:BC,PSP!D:D,C123)</f>
        <v>0</v>
      </c>
      <c r="U123" s="101">
        <f t="shared" si="16"/>
        <v>0</v>
      </c>
    </row>
    <row r="124" spans="2:21" s="97" customFormat="1" ht="15" customHeight="1">
      <c r="B124" s="334">
        <v>113</v>
      </c>
      <c r="C124" s="334" t="s">
        <v>986</v>
      </c>
      <c r="D124" s="334" t="s">
        <v>1349</v>
      </c>
      <c r="E124" s="70">
        <f>SUMIFS(OFM!BQ:BQ,OFM!C:C,C124)</f>
        <v>0</v>
      </c>
      <c r="F124" s="70">
        <f>SUMIFS(FAM!BS:BS,FAM!E:E,C124)</f>
        <v>0</v>
      </c>
      <c r="G124" s="317">
        <f>SUMIFS(B2S!AS:AS,B2S!C:C,C124)</f>
        <v>0</v>
      </c>
      <c r="H124" s="317">
        <f>SUMIF(TOP!C:C,C124,TOP!AP:AP)</f>
        <v>0</v>
      </c>
      <c r="I124" s="317">
        <f>SUMIF(LEG!C:C,C124,LEG!AP:AP)</f>
        <v>0</v>
      </c>
      <c r="J124" s="317">
        <f>SUMIF(MBC!C:C,C124,MBC!AJ:AJ)</f>
        <v>0</v>
      </c>
      <c r="K124" s="317">
        <f>SUMIF(JIF!C:C,C124,JIF!AJ:AJ)</f>
        <v>0</v>
      </c>
      <c r="L124" s="317">
        <f>SUMIF(INT!C:C,C124,INT!AJ:AJ)</f>
        <v>0</v>
      </c>
      <c r="M124" s="317">
        <f>SUMIF(BET!C:C,C124,BET!AJ:AJ)</f>
        <v>0</v>
      </c>
      <c r="N124" s="317">
        <f>SUMIF(SPA!C:C,C124,SPA!AJ:AJ)</f>
        <v>0</v>
      </c>
      <c r="O124" s="317">
        <f>SUMIF(SKT!C:C,C124,SKT!AJ:AJ)</f>
        <v>0</v>
      </c>
      <c r="P124" s="317">
        <f>SUMIF(FOOD!C:C,C124,FOOD!L:L)</f>
        <v>0</v>
      </c>
      <c r="Q124" s="317">
        <f>SUMIF(Select!C:C,C124,Select!L:L)</f>
        <v>0</v>
      </c>
      <c r="R124" s="317">
        <f>SUMIF(Foodland!C:C,C124,Foodland!L:L)</f>
        <v>0</v>
      </c>
      <c r="S124" s="146">
        <f t="shared" si="15"/>
        <v>0</v>
      </c>
      <c r="T124" s="147">
        <f>SUMIFS(PSP!BC:BC,PSP!D:D,C124)</f>
        <v>0</v>
      </c>
      <c r="U124" s="101">
        <f t="shared" si="16"/>
        <v>0</v>
      </c>
    </row>
    <row r="125" spans="2:21" s="97" customFormat="1" ht="15" customHeight="1">
      <c r="B125" s="334">
        <v>114</v>
      </c>
      <c r="C125" s="334" t="s">
        <v>987</v>
      </c>
      <c r="D125" s="334" t="s">
        <v>1349</v>
      </c>
      <c r="E125" s="70">
        <f>SUMIFS(OFM!BQ:BQ,OFM!C:C,C125)</f>
        <v>0</v>
      </c>
      <c r="F125" s="70">
        <f>SUMIFS(FAM!BS:BS,FAM!E:E,C125)</f>
        <v>0</v>
      </c>
      <c r="G125" s="317">
        <f>SUMIFS(B2S!AS:AS,B2S!C:C,C125)</f>
        <v>0</v>
      </c>
      <c r="H125" s="317">
        <f>SUMIF(TOP!C:C,C125,TOP!AP:AP)</f>
        <v>0</v>
      </c>
      <c r="I125" s="317">
        <f>SUMIF(LEG!C:C,C125,LEG!AP:AP)</f>
        <v>0</v>
      </c>
      <c r="J125" s="317">
        <f>SUMIF(MBC!C:C,C125,MBC!AJ:AJ)</f>
        <v>0</v>
      </c>
      <c r="K125" s="317">
        <f>SUMIF(JIF!C:C,C125,JIF!AJ:AJ)</f>
        <v>0</v>
      </c>
      <c r="L125" s="317">
        <f>SUMIF(INT!C:C,C125,INT!AJ:AJ)</f>
        <v>0</v>
      </c>
      <c r="M125" s="317">
        <f>SUMIF(BET!C:C,C125,BET!AJ:AJ)</f>
        <v>0</v>
      </c>
      <c r="N125" s="317">
        <f>SUMIF(SPA!C:C,C125,SPA!AJ:AJ)</f>
        <v>0</v>
      </c>
      <c r="O125" s="317">
        <f>SUMIF(SKT!C:C,C125,SKT!AJ:AJ)</f>
        <v>0</v>
      </c>
      <c r="P125" s="317">
        <f>SUMIF(FOOD!C:C,C125,FOOD!L:L)</f>
        <v>0</v>
      </c>
      <c r="Q125" s="317">
        <f>SUMIF(Select!C:C,C125,Select!L:L)</f>
        <v>0</v>
      </c>
      <c r="R125" s="317">
        <f>SUMIF(Foodland!C:C,C125,Foodland!L:L)</f>
        <v>0</v>
      </c>
      <c r="S125" s="146">
        <f t="shared" si="15"/>
        <v>0</v>
      </c>
      <c r="T125" s="147">
        <f>SUMIFS(PSP!BC:BC,PSP!D:D,C125)</f>
        <v>0</v>
      </c>
      <c r="U125" s="101">
        <f t="shared" si="16"/>
        <v>0</v>
      </c>
    </row>
    <row r="126" spans="2:21" s="97" customFormat="1" ht="15" customHeight="1">
      <c r="B126" s="334">
        <v>115</v>
      </c>
      <c r="C126" s="334" t="s">
        <v>988</v>
      </c>
      <c r="D126" s="334" t="s">
        <v>1349</v>
      </c>
      <c r="E126" s="70">
        <f>SUMIFS(OFM!BQ:BQ,OFM!C:C,C126)</f>
        <v>0</v>
      </c>
      <c r="F126" s="70">
        <f>SUMIFS(FAM!BS:BS,FAM!E:E,C126)</f>
        <v>0</v>
      </c>
      <c r="G126" s="317">
        <f>SUMIFS(B2S!AS:AS,B2S!C:C,C126)</f>
        <v>0</v>
      </c>
      <c r="H126" s="317">
        <f>SUMIF(TOP!C:C,C126,TOP!AP:AP)</f>
        <v>0</v>
      </c>
      <c r="I126" s="317">
        <f>SUMIF(LEG!C:C,C126,LEG!AP:AP)</f>
        <v>0</v>
      </c>
      <c r="J126" s="317">
        <f>SUMIF(MBC!C:C,C126,MBC!AJ:AJ)</f>
        <v>0</v>
      </c>
      <c r="K126" s="317">
        <f>SUMIF(JIF!C:C,C126,JIF!AJ:AJ)</f>
        <v>0</v>
      </c>
      <c r="L126" s="317">
        <f>SUMIF(INT!C:C,C126,INT!AJ:AJ)</f>
        <v>0</v>
      </c>
      <c r="M126" s="317">
        <f>SUMIF(BET!C:C,C126,BET!AJ:AJ)</f>
        <v>0</v>
      </c>
      <c r="N126" s="317">
        <f>SUMIF(SPA!C:C,C126,SPA!AJ:AJ)</f>
        <v>0</v>
      </c>
      <c r="O126" s="317">
        <f>SUMIF(SKT!C:C,C126,SKT!AJ:AJ)</f>
        <v>0</v>
      </c>
      <c r="P126" s="317">
        <f>SUMIF(FOOD!C:C,C126,FOOD!L:L)</f>
        <v>0</v>
      </c>
      <c r="Q126" s="317">
        <f>SUMIF(Select!C:C,C126,Select!L:L)</f>
        <v>0</v>
      </c>
      <c r="R126" s="317">
        <f>SUMIF(Foodland!C:C,C126,Foodland!L:L)</f>
        <v>0</v>
      </c>
      <c r="S126" s="146">
        <f t="shared" si="15"/>
        <v>0</v>
      </c>
      <c r="T126" s="147">
        <f>SUMIFS(PSP!BC:BC,PSP!D:D,C126)</f>
        <v>0</v>
      </c>
      <c r="U126" s="101">
        <f t="shared" si="16"/>
        <v>0</v>
      </c>
    </row>
    <row r="127" spans="2:21" s="97" customFormat="1" ht="15" customHeight="1">
      <c r="B127" s="334">
        <v>116</v>
      </c>
      <c r="C127" s="334" t="s">
        <v>989</v>
      </c>
      <c r="D127" s="334" t="s">
        <v>1349</v>
      </c>
      <c r="E127" s="70">
        <f>SUMIFS(OFM!BQ:BQ,OFM!C:C,C127)</f>
        <v>0</v>
      </c>
      <c r="F127" s="70">
        <f>SUMIFS(FAM!BS:BS,FAM!E:E,C127)</f>
        <v>0</v>
      </c>
      <c r="G127" s="317">
        <f>SUMIFS(B2S!AS:AS,B2S!C:C,C127)</f>
        <v>0</v>
      </c>
      <c r="H127" s="317">
        <f>SUMIF(TOP!C:C,C127,TOP!AP:AP)</f>
        <v>0</v>
      </c>
      <c r="I127" s="317">
        <f>SUMIF(LEG!C:C,C127,LEG!AP:AP)</f>
        <v>0</v>
      </c>
      <c r="J127" s="317">
        <f>SUMIF(MBC!C:C,C127,MBC!AJ:AJ)</f>
        <v>0</v>
      </c>
      <c r="K127" s="317">
        <f>SUMIF(JIF!C:C,C127,JIF!AJ:AJ)</f>
        <v>0</v>
      </c>
      <c r="L127" s="317">
        <f>SUMIF(INT!C:C,C127,INT!AJ:AJ)</f>
        <v>0</v>
      </c>
      <c r="M127" s="317">
        <f>SUMIF(BET!C:C,C127,BET!AJ:AJ)</f>
        <v>0</v>
      </c>
      <c r="N127" s="317">
        <f>SUMIF(SPA!C:C,C127,SPA!AJ:AJ)</f>
        <v>0</v>
      </c>
      <c r="O127" s="317">
        <f>SUMIF(SKT!C:C,C127,SKT!AJ:AJ)</f>
        <v>0</v>
      </c>
      <c r="P127" s="317">
        <f>SUMIF(FOOD!C:C,C127,FOOD!L:L)</f>
        <v>0</v>
      </c>
      <c r="Q127" s="317">
        <f>SUMIF(Select!C:C,C127,Select!L:L)</f>
        <v>0</v>
      </c>
      <c r="R127" s="317">
        <f>SUMIF(Foodland!C:C,C127,Foodland!L:L)</f>
        <v>0</v>
      </c>
      <c r="S127" s="146">
        <f t="shared" si="15"/>
        <v>0</v>
      </c>
      <c r="T127" s="147">
        <f>SUMIFS(PSP!BC:BC,PSP!D:D,C127)</f>
        <v>0</v>
      </c>
      <c r="U127" s="101">
        <f t="shared" si="16"/>
        <v>0</v>
      </c>
    </row>
    <row r="128" spans="2:21" s="97" customFormat="1" ht="15" customHeight="1">
      <c r="B128" s="334">
        <v>117</v>
      </c>
      <c r="C128" s="334" t="s">
        <v>990</v>
      </c>
      <c r="D128" s="334" t="s">
        <v>1349</v>
      </c>
      <c r="E128" s="70">
        <f>SUMIFS(OFM!BQ:BQ,OFM!C:C,C128)</f>
        <v>0</v>
      </c>
      <c r="F128" s="70">
        <f>SUMIFS(FAM!BS:BS,FAM!E:E,C128)</f>
        <v>0</v>
      </c>
      <c r="G128" s="317">
        <f>SUMIFS(B2S!AS:AS,B2S!C:C,C128)</f>
        <v>0</v>
      </c>
      <c r="H128" s="317">
        <f>SUMIF(TOP!C:C,C128,TOP!AP:AP)</f>
        <v>0</v>
      </c>
      <c r="I128" s="317">
        <f>SUMIF(LEG!C:C,C128,LEG!AP:AP)</f>
        <v>0</v>
      </c>
      <c r="J128" s="317">
        <f>SUMIF(MBC!C:C,C128,MBC!AJ:AJ)</f>
        <v>0</v>
      </c>
      <c r="K128" s="317">
        <f>SUMIF(JIF!C:C,C128,JIF!AJ:AJ)</f>
        <v>0</v>
      </c>
      <c r="L128" s="317">
        <f>SUMIF(INT!C:C,C128,INT!AJ:AJ)</f>
        <v>0</v>
      </c>
      <c r="M128" s="317">
        <f>SUMIF(BET!C:C,C128,BET!AJ:AJ)</f>
        <v>0</v>
      </c>
      <c r="N128" s="317">
        <f>SUMIF(SPA!C:C,C128,SPA!AJ:AJ)</f>
        <v>0</v>
      </c>
      <c r="O128" s="317">
        <f>SUMIF(SKT!C:C,C128,SKT!AJ:AJ)</f>
        <v>0</v>
      </c>
      <c r="P128" s="317">
        <f>SUMIF(FOOD!C:C,C128,FOOD!L:L)</f>
        <v>0</v>
      </c>
      <c r="Q128" s="317">
        <f>SUMIF(Select!C:C,C128,Select!L:L)</f>
        <v>0</v>
      </c>
      <c r="R128" s="317">
        <f>SUMIF(Foodland!C:C,C128,Foodland!L:L)</f>
        <v>0</v>
      </c>
      <c r="S128" s="146">
        <f t="shared" si="15"/>
        <v>0</v>
      </c>
      <c r="T128" s="147">
        <f>SUMIFS(PSP!BC:BC,PSP!D:D,C128)</f>
        <v>0</v>
      </c>
      <c r="U128" s="101">
        <f t="shared" si="16"/>
        <v>0</v>
      </c>
    </row>
    <row r="129" spans="2:21" ht="15" customHeight="1">
      <c r="B129" s="368">
        <v>118</v>
      </c>
      <c r="C129" s="368" t="s">
        <v>991</v>
      </c>
      <c r="D129" s="323" t="s">
        <v>1038</v>
      </c>
      <c r="E129" s="70">
        <f>SUMIFS(OFM!BQ:BQ,OFM!C:C,C129)</f>
        <v>0</v>
      </c>
      <c r="F129" s="70">
        <f>SUMIFS(FAM!BS:BS,FAM!E:E,C129)</f>
        <v>0</v>
      </c>
      <c r="G129" s="180">
        <f>SUMIFS(B2S!AS:AS,B2S!C:C,C129)</f>
        <v>0</v>
      </c>
      <c r="H129" s="180">
        <f>SUMIF(TOP!C:C,C129,TOP!AP:AP)</f>
        <v>0</v>
      </c>
      <c r="I129" s="180">
        <f>SUMIF(LEG!C:C,C129,LEG!AP:AP)</f>
        <v>0</v>
      </c>
      <c r="J129" s="180">
        <f>SUMIF(MBC!C:C,C129,MBC!AJ:AJ)</f>
        <v>0</v>
      </c>
      <c r="K129" s="180">
        <f>SUMIF(JIF!C:C,C129,JIF!AJ:AJ)</f>
        <v>0</v>
      </c>
      <c r="L129" s="180">
        <f>SUMIF(INT!C:C,C129,INT!AJ:AJ)</f>
        <v>0</v>
      </c>
      <c r="M129" s="180">
        <f>SUMIF(BET!C:C,C129,BET!AJ:AJ)</f>
        <v>0</v>
      </c>
      <c r="N129" s="180">
        <f>SUMIF(SPA!C:C,C129,SPA!AJ:AJ)</f>
        <v>0</v>
      </c>
      <c r="O129" s="180">
        <f>SUMIF(SKT!C:C,C129,SKT!AJ:AJ)</f>
        <v>0</v>
      </c>
      <c r="P129" s="180">
        <f>SUMIF(FOOD!C:C,C129,FOOD!L:L)</f>
        <v>0</v>
      </c>
      <c r="Q129" s="180">
        <f>SUMIF(Select!C:C,C129,Select!L:L)</f>
        <v>0</v>
      </c>
      <c r="R129" s="180">
        <f>SUMIF(Foodland!C:C,C129,Foodland!L:L)</f>
        <v>0</v>
      </c>
      <c r="S129" s="218">
        <f t="shared" si="15"/>
        <v>0</v>
      </c>
      <c r="T129" s="147">
        <f>SUMIFS(PSP!BC:BC,PSP!D:D,C129)</f>
        <v>0</v>
      </c>
      <c r="U129" s="218">
        <f t="shared" si="16"/>
        <v>0</v>
      </c>
    </row>
    <row r="130" spans="2:21" s="97" customFormat="1" ht="15" customHeight="1">
      <c r="B130" s="334">
        <v>119</v>
      </c>
      <c r="C130" s="334" t="s">
        <v>992</v>
      </c>
      <c r="D130" s="334" t="s">
        <v>1349</v>
      </c>
      <c r="E130" s="70">
        <f>SUMIFS(OFM!BQ:BQ,OFM!C:C,C130)</f>
        <v>0</v>
      </c>
      <c r="F130" s="70">
        <f>SUMIFS(FAM!BS:BS,FAM!E:E,C130)</f>
        <v>0</v>
      </c>
      <c r="G130" s="317">
        <f>SUMIFS(B2S!AS:AS,B2S!C:C,C130)</f>
        <v>0</v>
      </c>
      <c r="H130" s="317">
        <f>SUMIF(TOP!C:C,C130,TOP!AP:AP)</f>
        <v>0</v>
      </c>
      <c r="I130" s="317">
        <f>SUMIF(LEG!C:C,C130,LEG!AP:AP)</f>
        <v>0</v>
      </c>
      <c r="J130" s="317">
        <f>SUMIF(MBC!C:C,C130,MBC!AJ:AJ)</f>
        <v>0</v>
      </c>
      <c r="K130" s="317">
        <f>SUMIF(JIF!C:C,C130,JIF!AJ:AJ)</f>
        <v>0</v>
      </c>
      <c r="L130" s="317">
        <f>SUMIF(INT!C:C,C130,INT!AJ:AJ)</f>
        <v>0</v>
      </c>
      <c r="M130" s="317">
        <f>SUMIF(BET!C:C,C130,BET!AJ:AJ)</f>
        <v>0</v>
      </c>
      <c r="N130" s="317">
        <f>SUMIF(SPA!C:C,C130,SPA!AJ:AJ)</f>
        <v>0</v>
      </c>
      <c r="O130" s="317">
        <f>SUMIF(SKT!C:C,C130,SKT!AJ:AJ)</f>
        <v>0</v>
      </c>
      <c r="P130" s="317">
        <f>SUMIF(FOOD!C:C,C130,FOOD!L:L)</f>
        <v>0</v>
      </c>
      <c r="Q130" s="317">
        <f>SUMIF(Select!C:C,C130,Select!L:L)</f>
        <v>0</v>
      </c>
      <c r="R130" s="317">
        <f>SUMIF(Foodland!C:C,C130,Foodland!L:L)</f>
        <v>0</v>
      </c>
      <c r="S130" s="338">
        <f t="shared" si="15"/>
        <v>0</v>
      </c>
      <c r="T130" s="147">
        <f>SUMIFS(PSP!BC:BC,PSP!D:D,C130)</f>
        <v>0</v>
      </c>
      <c r="U130" s="101">
        <f t="shared" si="16"/>
        <v>0</v>
      </c>
    </row>
    <row r="131" spans="2:21" s="97" customFormat="1" ht="15" customHeight="1">
      <c r="B131" s="334">
        <v>120</v>
      </c>
      <c r="C131" s="334" t="s">
        <v>993</v>
      </c>
      <c r="D131" s="334" t="s">
        <v>1349</v>
      </c>
      <c r="E131" s="70">
        <f>SUMIFS(OFM!BQ:BQ,OFM!C:C,C131)</f>
        <v>0</v>
      </c>
      <c r="F131" s="70">
        <f>SUMIFS(FAM!BS:BS,FAM!E:E,C131)</f>
        <v>0</v>
      </c>
      <c r="G131" s="317">
        <f>SUMIFS(B2S!AS:AS,B2S!C:C,C131)</f>
        <v>0</v>
      </c>
      <c r="H131" s="317">
        <f>SUMIF(TOP!C:C,C131,TOP!AP:AP)</f>
        <v>0</v>
      </c>
      <c r="I131" s="317">
        <f>SUMIF(LEG!C:C,C131,LEG!AP:AP)</f>
        <v>0</v>
      </c>
      <c r="J131" s="317">
        <f>SUMIF(MBC!C:C,C131,MBC!AJ:AJ)</f>
        <v>0</v>
      </c>
      <c r="K131" s="317">
        <f>SUMIF(JIF!C:C,C131,JIF!AJ:AJ)</f>
        <v>0</v>
      </c>
      <c r="L131" s="317">
        <f>SUMIF(INT!C:C,C131,INT!AJ:AJ)</f>
        <v>0</v>
      </c>
      <c r="M131" s="317">
        <f>SUMIF(BET!C:C,C131,BET!AJ:AJ)</f>
        <v>0</v>
      </c>
      <c r="N131" s="317">
        <f>SUMIF(SPA!C:C,C131,SPA!AJ:AJ)</f>
        <v>0</v>
      </c>
      <c r="O131" s="317">
        <f>SUMIF(SKT!C:C,C131,SKT!AJ:AJ)</f>
        <v>0</v>
      </c>
      <c r="P131" s="317">
        <f>SUMIF(FOOD!C:C,C131,FOOD!L:L)</f>
        <v>0</v>
      </c>
      <c r="Q131" s="317">
        <f>SUMIF(Select!C:C,C131,Select!L:L)</f>
        <v>0</v>
      </c>
      <c r="R131" s="317">
        <f>SUMIF(Foodland!C:C,C131,Foodland!L:L)</f>
        <v>0</v>
      </c>
      <c r="S131" s="338">
        <f t="shared" si="15"/>
        <v>0</v>
      </c>
      <c r="T131" s="147">
        <f>SUMIFS(PSP!BC:BC,PSP!D:D,C131)</f>
        <v>0</v>
      </c>
      <c r="U131" s="101">
        <f t="shared" si="16"/>
        <v>0</v>
      </c>
    </row>
    <row r="132" spans="2:21" s="97" customFormat="1" ht="15" customHeight="1">
      <c r="B132" s="334">
        <v>121</v>
      </c>
      <c r="C132" s="334" t="s">
        <v>994</v>
      </c>
      <c r="D132" s="334" t="s">
        <v>1349</v>
      </c>
      <c r="E132" s="70">
        <f>SUMIFS(OFM!BQ:BQ,OFM!C:C,C132)</f>
        <v>0</v>
      </c>
      <c r="F132" s="70">
        <f>SUMIFS(FAM!BS:BS,FAM!E:E,C132)</f>
        <v>0</v>
      </c>
      <c r="G132" s="317">
        <f>SUMIFS(B2S!AS:AS,B2S!C:C,C132)</f>
        <v>0</v>
      </c>
      <c r="H132" s="317">
        <f>SUMIF(TOP!C:C,C132,TOP!AP:AP)</f>
        <v>0</v>
      </c>
      <c r="I132" s="317">
        <f>SUMIF(LEG!C:C,C132,LEG!AP:AP)</f>
        <v>0</v>
      </c>
      <c r="J132" s="317">
        <f>SUMIF(MBC!C:C,C132,MBC!AJ:AJ)</f>
        <v>0</v>
      </c>
      <c r="K132" s="317">
        <f>SUMIF(JIF!C:C,C132,JIF!AJ:AJ)</f>
        <v>0</v>
      </c>
      <c r="L132" s="317">
        <f>SUMIF(INT!C:C,C132,INT!AJ:AJ)</f>
        <v>0</v>
      </c>
      <c r="M132" s="317">
        <f>SUMIF(BET!C:C,C132,BET!AJ:AJ)</f>
        <v>0</v>
      </c>
      <c r="N132" s="317">
        <f>SUMIF(SPA!C:C,C132,SPA!AJ:AJ)</f>
        <v>0</v>
      </c>
      <c r="O132" s="317">
        <f>SUMIF(SKT!C:C,C132,SKT!AJ:AJ)</f>
        <v>0</v>
      </c>
      <c r="P132" s="317">
        <f>SUMIF(FOOD!C:C,C132,FOOD!L:L)</f>
        <v>0</v>
      </c>
      <c r="Q132" s="317">
        <f>SUMIF(Select!C:C,C132,Select!L:L)</f>
        <v>0</v>
      </c>
      <c r="R132" s="317">
        <f>SUMIF(Foodland!C:C,C132,Foodland!L:L)</f>
        <v>0</v>
      </c>
      <c r="S132" s="338">
        <f t="shared" si="15"/>
        <v>0</v>
      </c>
      <c r="T132" s="147">
        <f>SUMIFS(PSP!BC:BC,PSP!D:D,C132)</f>
        <v>0</v>
      </c>
      <c r="U132" s="101">
        <f t="shared" si="16"/>
        <v>0</v>
      </c>
    </row>
    <row r="133" spans="2:21" s="97" customFormat="1" ht="15" customHeight="1">
      <c r="B133" s="334">
        <v>122</v>
      </c>
      <c r="C133" s="334" t="s">
        <v>995</v>
      </c>
      <c r="D133" s="334" t="s">
        <v>1349</v>
      </c>
      <c r="E133" s="70">
        <f>SUMIFS(OFM!BQ:BQ,OFM!C:C,C133)</f>
        <v>0</v>
      </c>
      <c r="F133" s="70">
        <f>SUMIFS(FAM!BS:BS,FAM!E:E,C133)</f>
        <v>0</v>
      </c>
      <c r="G133" s="317">
        <f>SUMIFS(B2S!AS:AS,B2S!C:C,C133)</f>
        <v>0</v>
      </c>
      <c r="H133" s="317">
        <f>SUMIF(TOP!C:C,C133,TOP!AP:AP)</f>
        <v>0</v>
      </c>
      <c r="I133" s="317">
        <f>SUMIF(LEG!C:C,C133,LEG!AP:AP)</f>
        <v>0</v>
      </c>
      <c r="J133" s="317">
        <f>SUMIF(MBC!C:C,C133,MBC!AJ:AJ)</f>
        <v>0</v>
      </c>
      <c r="K133" s="317">
        <f>SUMIF(JIF!C:C,C133,JIF!AJ:AJ)</f>
        <v>0</v>
      </c>
      <c r="L133" s="317">
        <f>SUMIF(INT!C:C,C133,INT!AJ:AJ)</f>
        <v>0</v>
      </c>
      <c r="M133" s="317">
        <f>SUMIF(BET!C:C,C133,BET!AJ:AJ)</f>
        <v>0</v>
      </c>
      <c r="N133" s="317">
        <f>SUMIF(SPA!C:C,C133,SPA!AJ:AJ)</f>
        <v>0</v>
      </c>
      <c r="O133" s="317">
        <f>SUMIF(SKT!C:C,C133,SKT!AJ:AJ)</f>
        <v>0</v>
      </c>
      <c r="P133" s="317">
        <f>SUMIF(FOOD!C:C,C133,FOOD!L:L)</f>
        <v>0</v>
      </c>
      <c r="Q133" s="317">
        <f>SUMIF(Select!C:C,C133,Select!L:L)</f>
        <v>0</v>
      </c>
      <c r="R133" s="317">
        <f>SUMIF(Foodland!C:C,C133,Foodland!L:L)</f>
        <v>0</v>
      </c>
      <c r="S133" s="338">
        <f t="shared" si="15"/>
        <v>0</v>
      </c>
      <c r="T133" s="147">
        <f>SUMIFS(PSP!BC:BC,PSP!D:D,C133)</f>
        <v>0</v>
      </c>
      <c r="U133" s="101">
        <f t="shared" si="16"/>
        <v>0</v>
      </c>
    </row>
    <row r="134" spans="2:21" s="97" customFormat="1" ht="15" customHeight="1">
      <c r="B134" s="334">
        <v>123</v>
      </c>
      <c r="C134" s="334" t="s">
        <v>996</v>
      </c>
      <c r="D134" s="334" t="s">
        <v>1349</v>
      </c>
      <c r="E134" s="70">
        <f>SUMIFS(OFM!BQ:BQ,OFM!C:C,C134)</f>
        <v>0</v>
      </c>
      <c r="F134" s="70">
        <f>SUMIFS(FAM!BS:BS,FAM!E:E,C134)</f>
        <v>0</v>
      </c>
      <c r="G134" s="317">
        <f>SUMIFS(B2S!AS:AS,B2S!C:C,C134)</f>
        <v>0</v>
      </c>
      <c r="H134" s="317">
        <f>SUMIF(TOP!C:C,C134,TOP!AP:AP)</f>
        <v>0</v>
      </c>
      <c r="I134" s="317">
        <f>SUMIF(LEG!C:C,C134,LEG!AP:AP)</f>
        <v>0</v>
      </c>
      <c r="J134" s="317">
        <f>SUMIF(MBC!C:C,C134,MBC!AJ:AJ)</f>
        <v>0</v>
      </c>
      <c r="K134" s="317">
        <f>SUMIF(JIF!C:C,C134,JIF!AJ:AJ)</f>
        <v>0</v>
      </c>
      <c r="L134" s="317">
        <f>SUMIF(INT!C:C,C134,INT!AJ:AJ)</f>
        <v>0</v>
      </c>
      <c r="M134" s="317">
        <f>SUMIF(BET!C:C,C134,BET!AJ:AJ)</f>
        <v>0</v>
      </c>
      <c r="N134" s="317">
        <f>SUMIF(SPA!C:C,C134,SPA!AJ:AJ)</f>
        <v>0</v>
      </c>
      <c r="O134" s="317">
        <f>SUMIF(SKT!C:C,C134,SKT!AJ:AJ)</f>
        <v>0</v>
      </c>
      <c r="P134" s="317">
        <f>SUMIF(FOOD!C:C,C134,FOOD!L:L)</f>
        <v>0</v>
      </c>
      <c r="Q134" s="317">
        <f>SUMIF(Select!C:C,C134,Select!L:L)</f>
        <v>0</v>
      </c>
      <c r="R134" s="317">
        <f>SUMIF(Foodland!C:C,C134,Foodland!L:L)</f>
        <v>0</v>
      </c>
      <c r="S134" s="338">
        <f t="shared" si="15"/>
        <v>0</v>
      </c>
      <c r="T134" s="147">
        <f>SUMIFS(PSP!BC:BC,PSP!D:D,C134)</f>
        <v>0</v>
      </c>
      <c r="U134" s="101">
        <f t="shared" si="16"/>
        <v>0</v>
      </c>
    </row>
    <row r="135" spans="2:21" s="97" customFormat="1" ht="15" customHeight="1">
      <c r="B135" s="334">
        <v>124</v>
      </c>
      <c r="C135" s="334" t="s">
        <v>997</v>
      </c>
      <c r="D135" s="334" t="s">
        <v>1349</v>
      </c>
      <c r="E135" s="70">
        <f>SUMIFS(OFM!BQ:BQ,OFM!C:C,C135)</f>
        <v>0</v>
      </c>
      <c r="F135" s="70">
        <f>SUMIFS(FAM!BS:BS,FAM!E:E,C135)</f>
        <v>0</v>
      </c>
      <c r="G135" s="317">
        <f>SUMIFS(B2S!AS:AS,B2S!C:C,C135)</f>
        <v>0</v>
      </c>
      <c r="H135" s="317">
        <f>SUMIF(TOP!C:C,C135,TOP!AP:AP)</f>
        <v>0</v>
      </c>
      <c r="I135" s="317">
        <f>SUMIF(LEG!C:C,C135,LEG!AP:AP)</f>
        <v>0</v>
      </c>
      <c r="J135" s="317">
        <f>SUMIF(MBC!C:C,C135,MBC!AJ:AJ)</f>
        <v>0</v>
      </c>
      <c r="K135" s="317">
        <f>SUMIF(JIF!C:C,C135,JIF!AJ:AJ)</f>
        <v>0</v>
      </c>
      <c r="L135" s="317">
        <f>SUMIF(INT!C:C,C135,INT!AJ:AJ)</f>
        <v>0</v>
      </c>
      <c r="M135" s="317">
        <f>SUMIF(BET!C:C,C135,BET!AJ:AJ)</f>
        <v>0</v>
      </c>
      <c r="N135" s="317">
        <f>SUMIF(SPA!C:C,C135,SPA!AJ:AJ)</f>
        <v>0</v>
      </c>
      <c r="O135" s="317">
        <f>SUMIF(SKT!C:C,C135,SKT!AJ:AJ)</f>
        <v>0</v>
      </c>
      <c r="P135" s="317">
        <f>SUMIF(FOOD!C:C,C135,FOOD!L:L)</f>
        <v>0</v>
      </c>
      <c r="Q135" s="317">
        <f>SUMIF(Select!C:C,C135,Select!L:L)</f>
        <v>0</v>
      </c>
      <c r="R135" s="317">
        <f>SUMIF(Foodland!C:C,C135,Foodland!L:L)</f>
        <v>0</v>
      </c>
      <c r="S135" s="338">
        <f t="shared" si="15"/>
        <v>0</v>
      </c>
      <c r="T135" s="147">
        <f>SUMIFS(PSP!BC:BC,PSP!D:D,C135)</f>
        <v>0</v>
      </c>
      <c r="U135" s="101">
        <f t="shared" si="16"/>
        <v>0</v>
      </c>
    </row>
    <row r="136" spans="2:21" s="97" customFormat="1" ht="15" customHeight="1">
      <c r="B136" s="334">
        <v>125</v>
      </c>
      <c r="C136" s="334" t="s">
        <v>998</v>
      </c>
      <c r="D136" s="334" t="s">
        <v>1349</v>
      </c>
      <c r="E136" s="70">
        <f>SUMIFS(OFM!BQ:BQ,OFM!C:C,C136)</f>
        <v>0</v>
      </c>
      <c r="F136" s="70">
        <f>SUMIFS(FAM!BS:BS,FAM!E:E,C136)</f>
        <v>0</v>
      </c>
      <c r="G136" s="317">
        <f>SUMIFS(B2S!AS:AS,B2S!C:C,C136)</f>
        <v>0</v>
      </c>
      <c r="H136" s="317">
        <f>SUMIF(TOP!C:C,C136,TOP!AP:AP)</f>
        <v>0</v>
      </c>
      <c r="I136" s="317">
        <f>SUMIF(LEG!C:C,C136,LEG!AP:AP)</f>
        <v>0</v>
      </c>
      <c r="J136" s="317">
        <f>SUMIF(MBC!C:C,C136,MBC!AJ:AJ)</f>
        <v>0</v>
      </c>
      <c r="K136" s="317">
        <f>SUMIF(JIF!C:C,C136,JIF!AJ:AJ)</f>
        <v>0</v>
      </c>
      <c r="L136" s="317">
        <f>SUMIF(INT!C:C,C136,INT!AJ:AJ)</f>
        <v>0</v>
      </c>
      <c r="M136" s="317">
        <f>SUMIF(BET!C:C,C136,BET!AJ:AJ)</f>
        <v>0</v>
      </c>
      <c r="N136" s="317">
        <f>SUMIF(SPA!C:C,C136,SPA!AJ:AJ)</f>
        <v>0</v>
      </c>
      <c r="O136" s="317">
        <f>SUMIF(SKT!C:C,C136,SKT!AJ:AJ)</f>
        <v>0</v>
      </c>
      <c r="P136" s="317">
        <f>SUMIF(FOOD!C:C,C136,FOOD!L:L)</f>
        <v>0</v>
      </c>
      <c r="Q136" s="317">
        <f>SUMIF(Select!C:C,C136,Select!L:L)</f>
        <v>0</v>
      </c>
      <c r="R136" s="317">
        <f>SUMIF(Foodland!C:C,C136,Foodland!L:L)</f>
        <v>0</v>
      </c>
      <c r="S136" s="338">
        <f t="shared" si="15"/>
        <v>0</v>
      </c>
      <c r="T136" s="147">
        <f>SUMIFS(PSP!BC:BC,PSP!D:D,C136)</f>
        <v>0</v>
      </c>
      <c r="U136" s="101">
        <f t="shared" si="16"/>
        <v>0</v>
      </c>
    </row>
    <row r="137" spans="2:21" s="97" customFormat="1" ht="15" customHeight="1">
      <c r="B137" s="334">
        <v>126</v>
      </c>
      <c r="C137" s="334" t="s">
        <v>999</v>
      </c>
      <c r="D137" s="334" t="s">
        <v>1349</v>
      </c>
      <c r="E137" s="70">
        <f>SUMIFS(OFM!BQ:BQ,OFM!C:C,C137)</f>
        <v>0</v>
      </c>
      <c r="F137" s="70">
        <f>SUMIFS(FAM!BS:BS,FAM!E:E,C137)</f>
        <v>0</v>
      </c>
      <c r="G137" s="317">
        <f>SUMIFS(B2S!AS:AS,B2S!C:C,C137)</f>
        <v>0</v>
      </c>
      <c r="H137" s="317">
        <f>SUMIF(TOP!C:C,C137,TOP!AP:AP)</f>
        <v>0</v>
      </c>
      <c r="I137" s="317">
        <f>SUMIF(LEG!C:C,C137,LEG!AP:AP)</f>
        <v>0</v>
      </c>
      <c r="J137" s="317">
        <f>SUMIF(MBC!C:C,C137,MBC!AJ:AJ)</f>
        <v>0</v>
      </c>
      <c r="K137" s="317">
        <f>SUMIF(JIF!C:C,C137,JIF!AJ:AJ)</f>
        <v>0</v>
      </c>
      <c r="L137" s="317">
        <f>SUMIF(INT!C:C,C137,INT!AJ:AJ)</f>
        <v>0</v>
      </c>
      <c r="M137" s="317">
        <f>SUMIF(BET!C:C,C137,BET!AJ:AJ)</f>
        <v>0</v>
      </c>
      <c r="N137" s="317">
        <f>SUMIF(SPA!C:C,C137,SPA!AJ:AJ)</f>
        <v>0</v>
      </c>
      <c r="O137" s="317">
        <f>SUMIF(SKT!C:C,C137,SKT!AJ:AJ)</f>
        <v>0</v>
      </c>
      <c r="P137" s="317">
        <f>SUMIF(FOOD!C:C,C137,FOOD!L:L)</f>
        <v>0</v>
      </c>
      <c r="Q137" s="317">
        <f>SUMIF(Select!C:C,C137,Select!L:L)</f>
        <v>0</v>
      </c>
      <c r="R137" s="317">
        <f>SUMIF(Foodland!C:C,C137,Foodland!L:L)</f>
        <v>0</v>
      </c>
      <c r="S137" s="338">
        <f t="shared" si="15"/>
        <v>0</v>
      </c>
      <c r="T137" s="147">
        <f>SUMIFS(PSP!BC:BC,PSP!D:D,C137)</f>
        <v>0</v>
      </c>
      <c r="U137" s="101">
        <f t="shared" si="16"/>
        <v>0</v>
      </c>
    </row>
    <row r="138" spans="2:21" s="97" customFormat="1" ht="15" customHeight="1">
      <c r="B138" s="334">
        <v>127</v>
      </c>
      <c r="C138" s="334" t="s">
        <v>1000</v>
      </c>
      <c r="D138" s="334" t="s">
        <v>1349</v>
      </c>
      <c r="E138" s="70">
        <f>SUMIFS(OFM!BQ:BQ,OFM!C:C,C138)</f>
        <v>0</v>
      </c>
      <c r="F138" s="70">
        <f>SUMIFS(FAM!BS:BS,FAM!E:E,C138)</f>
        <v>0</v>
      </c>
      <c r="G138" s="317">
        <f>SUMIFS(B2S!AS:AS,B2S!C:C,C138)</f>
        <v>0</v>
      </c>
      <c r="H138" s="317">
        <f>SUMIF(TOP!C:C,C138,TOP!AP:AP)</f>
        <v>0</v>
      </c>
      <c r="I138" s="317">
        <f>SUMIF(LEG!C:C,C138,LEG!AP:AP)</f>
        <v>0</v>
      </c>
      <c r="J138" s="317">
        <f>SUMIF(MBC!C:C,C138,MBC!AJ:AJ)</f>
        <v>0</v>
      </c>
      <c r="K138" s="317">
        <f>SUMIF(JIF!C:C,C138,JIF!AJ:AJ)</f>
        <v>0</v>
      </c>
      <c r="L138" s="317">
        <f>SUMIF(INT!C:C,C138,INT!AJ:AJ)</f>
        <v>0</v>
      </c>
      <c r="M138" s="317">
        <f>SUMIF(BET!C:C,C138,BET!AJ:AJ)</f>
        <v>0</v>
      </c>
      <c r="N138" s="317">
        <f>SUMIF(SPA!C:C,C138,SPA!AJ:AJ)</f>
        <v>0</v>
      </c>
      <c r="O138" s="317">
        <f>SUMIF(SKT!C:C,C138,SKT!AJ:AJ)</f>
        <v>0</v>
      </c>
      <c r="P138" s="317">
        <f>SUMIF(FOOD!C:C,C138,FOOD!L:L)</f>
        <v>0</v>
      </c>
      <c r="Q138" s="317">
        <f>SUMIF(Select!C:C,C138,Select!L:L)</f>
        <v>0</v>
      </c>
      <c r="R138" s="317">
        <f>SUMIF(Foodland!C:C,C138,Foodland!L:L)</f>
        <v>0</v>
      </c>
      <c r="S138" s="338">
        <f t="shared" si="15"/>
        <v>0</v>
      </c>
      <c r="T138" s="147">
        <f>SUMIFS(PSP!BC:BC,PSP!D:D,C138)</f>
        <v>0</v>
      </c>
      <c r="U138" s="101">
        <f t="shared" ref="U138:U169" si="17">SUM(S138:T138)</f>
        <v>0</v>
      </c>
    </row>
    <row r="139" spans="2:21" s="97" customFormat="1" ht="15" customHeight="1">
      <c r="B139" s="334">
        <v>128</v>
      </c>
      <c r="C139" s="334" t="s">
        <v>1001</v>
      </c>
      <c r="D139" s="334" t="s">
        <v>1349</v>
      </c>
      <c r="E139" s="70">
        <f>SUMIFS(OFM!BQ:BQ,OFM!C:C,C139)</f>
        <v>0</v>
      </c>
      <c r="F139" s="70">
        <f>SUMIFS(FAM!BS:BS,FAM!E:E,C139)</f>
        <v>0</v>
      </c>
      <c r="G139" s="317">
        <f>SUMIFS(B2S!AS:AS,B2S!C:C,C139)</f>
        <v>0</v>
      </c>
      <c r="H139" s="317">
        <f>SUMIF(TOP!C:C,C139,TOP!AP:AP)</f>
        <v>0</v>
      </c>
      <c r="I139" s="317">
        <f>SUMIF(LEG!C:C,C139,LEG!AP:AP)</f>
        <v>0</v>
      </c>
      <c r="J139" s="317">
        <f>SUMIF(MBC!C:C,C139,MBC!AJ:AJ)</f>
        <v>0</v>
      </c>
      <c r="K139" s="317">
        <f>SUMIF(JIF!C:C,C139,JIF!AJ:AJ)</f>
        <v>0</v>
      </c>
      <c r="L139" s="317">
        <f>SUMIF(INT!C:C,C139,INT!AJ:AJ)</f>
        <v>0</v>
      </c>
      <c r="M139" s="317">
        <f>SUMIF(BET!C:C,C139,BET!AJ:AJ)</f>
        <v>0</v>
      </c>
      <c r="N139" s="317">
        <f>SUMIF(SPA!C:C,C139,SPA!AJ:AJ)</f>
        <v>0</v>
      </c>
      <c r="O139" s="317">
        <f>SUMIF(SKT!C:C,C139,SKT!AJ:AJ)</f>
        <v>0</v>
      </c>
      <c r="P139" s="317">
        <f>SUMIF(FOOD!C:C,C139,FOOD!L:L)</f>
        <v>0</v>
      </c>
      <c r="Q139" s="317">
        <f>SUMIF(Select!C:C,C139,Select!L:L)</f>
        <v>0</v>
      </c>
      <c r="R139" s="317">
        <f>SUMIF(Foodland!C:C,C139,Foodland!L:L)</f>
        <v>0</v>
      </c>
      <c r="S139" s="338">
        <f t="shared" ref="S139:S180" si="18">SUM(E139:R139)</f>
        <v>0</v>
      </c>
      <c r="T139" s="147">
        <f>SUMIFS(PSP!BC:BC,PSP!D:D,C139)</f>
        <v>0</v>
      </c>
      <c r="U139" s="101">
        <f t="shared" si="17"/>
        <v>0</v>
      </c>
    </row>
    <row r="140" spans="2:21" s="97" customFormat="1" ht="15" customHeight="1">
      <c r="B140" s="334">
        <v>129</v>
      </c>
      <c r="C140" s="334" t="s">
        <v>1002</v>
      </c>
      <c r="D140" s="334" t="s">
        <v>1349</v>
      </c>
      <c r="E140" s="70">
        <f>SUMIFS(OFM!BQ:BQ,OFM!C:C,C140)</f>
        <v>0</v>
      </c>
      <c r="F140" s="70">
        <f>SUMIFS(FAM!BS:BS,FAM!E:E,C140)</f>
        <v>0</v>
      </c>
      <c r="G140" s="317">
        <f>SUMIFS(B2S!AS:AS,B2S!C:C,C140)</f>
        <v>0</v>
      </c>
      <c r="H140" s="317">
        <f>SUMIF(TOP!C:C,C140,TOP!AP:AP)</f>
        <v>0</v>
      </c>
      <c r="I140" s="317">
        <f>SUMIF(LEG!C:C,C140,LEG!AP:AP)</f>
        <v>0</v>
      </c>
      <c r="J140" s="317">
        <f>SUMIF(MBC!C:C,C140,MBC!AJ:AJ)</f>
        <v>0</v>
      </c>
      <c r="K140" s="317">
        <f>SUMIF(JIF!C:C,C140,JIF!AJ:AJ)</f>
        <v>0</v>
      </c>
      <c r="L140" s="317">
        <f>SUMIF(INT!C:C,C140,INT!AJ:AJ)</f>
        <v>0</v>
      </c>
      <c r="M140" s="317">
        <f>SUMIF(BET!C:C,C140,BET!AJ:AJ)</f>
        <v>0</v>
      </c>
      <c r="N140" s="317">
        <f>SUMIF(SPA!C:C,C140,SPA!AJ:AJ)</f>
        <v>0</v>
      </c>
      <c r="O140" s="317">
        <f>SUMIF(SKT!C:C,C140,SKT!AJ:AJ)</f>
        <v>0</v>
      </c>
      <c r="P140" s="317">
        <f>SUMIF(FOOD!C:C,C140,FOOD!L:L)</f>
        <v>0</v>
      </c>
      <c r="Q140" s="317">
        <f>SUMIF(Select!C:C,C140,Select!L:L)</f>
        <v>0</v>
      </c>
      <c r="R140" s="317">
        <f>SUMIF(Foodland!C:C,C140,Foodland!L:L)</f>
        <v>0</v>
      </c>
      <c r="S140" s="338">
        <f t="shared" si="18"/>
        <v>0</v>
      </c>
      <c r="T140" s="147">
        <f>SUMIFS(PSP!BC:BC,PSP!D:D,C140)</f>
        <v>0</v>
      </c>
      <c r="U140" s="101">
        <f t="shared" si="17"/>
        <v>0</v>
      </c>
    </row>
    <row r="141" spans="2:21" s="97" customFormat="1" ht="15" customHeight="1">
      <c r="B141" s="334">
        <v>130</v>
      </c>
      <c r="C141" s="334" t="s">
        <v>1003</v>
      </c>
      <c r="D141" s="334" t="s">
        <v>1349</v>
      </c>
      <c r="E141" s="70">
        <f>SUMIFS(OFM!BQ:BQ,OFM!C:C,C141)</f>
        <v>0</v>
      </c>
      <c r="F141" s="70">
        <f>SUMIFS(FAM!BS:BS,FAM!E:E,C141)</f>
        <v>0</v>
      </c>
      <c r="G141" s="317">
        <f>SUMIFS(B2S!AS:AS,B2S!C:C,C141)</f>
        <v>0</v>
      </c>
      <c r="H141" s="317">
        <f>SUMIF(TOP!C:C,C141,TOP!AP:AP)</f>
        <v>0</v>
      </c>
      <c r="I141" s="317">
        <f>SUMIF(LEG!C:C,C141,LEG!AP:AP)</f>
        <v>0</v>
      </c>
      <c r="J141" s="317">
        <f>SUMIF(MBC!C:C,C141,MBC!AJ:AJ)</f>
        <v>0</v>
      </c>
      <c r="K141" s="317">
        <f>SUMIF(JIF!C:C,C141,JIF!AJ:AJ)</f>
        <v>0</v>
      </c>
      <c r="L141" s="317">
        <f>SUMIF(INT!C:C,C141,INT!AJ:AJ)</f>
        <v>0</v>
      </c>
      <c r="M141" s="317">
        <f>SUMIF(BET!C:C,C141,BET!AJ:AJ)</f>
        <v>0</v>
      </c>
      <c r="N141" s="317">
        <f>SUMIF(SPA!C:C,C141,SPA!AJ:AJ)</f>
        <v>0</v>
      </c>
      <c r="O141" s="317">
        <f>SUMIF(SKT!C:C,C141,SKT!AJ:AJ)</f>
        <v>0</v>
      </c>
      <c r="P141" s="317">
        <f>SUMIF(FOOD!C:C,C141,FOOD!L:L)</f>
        <v>0</v>
      </c>
      <c r="Q141" s="317">
        <f>SUMIF(Select!C:C,C141,Select!L:L)</f>
        <v>0</v>
      </c>
      <c r="R141" s="317">
        <f>SUMIF(Foodland!C:C,C141,Foodland!L:L)</f>
        <v>0</v>
      </c>
      <c r="S141" s="338">
        <f t="shared" si="18"/>
        <v>0</v>
      </c>
      <c r="T141" s="147">
        <f>SUMIFS(PSP!BC:BC,PSP!D:D,C141)</f>
        <v>0</v>
      </c>
      <c r="U141" s="101">
        <f t="shared" si="17"/>
        <v>0</v>
      </c>
    </row>
    <row r="142" spans="2:21" s="97" customFormat="1" ht="15" customHeight="1">
      <c r="B142" s="334">
        <v>131</v>
      </c>
      <c r="C142" s="334" t="s">
        <v>1004</v>
      </c>
      <c r="D142" s="334" t="s">
        <v>1349</v>
      </c>
      <c r="E142" s="70">
        <f>SUMIFS(OFM!BQ:BQ,OFM!C:C,C142)</f>
        <v>0</v>
      </c>
      <c r="F142" s="70">
        <f>SUMIFS(FAM!BS:BS,FAM!E:E,C142)</f>
        <v>0</v>
      </c>
      <c r="G142" s="317">
        <f>SUMIFS(B2S!AS:AS,B2S!C:C,C142)</f>
        <v>0</v>
      </c>
      <c r="H142" s="317">
        <f>SUMIF(TOP!C:C,C142,TOP!AP:AP)</f>
        <v>0</v>
      </c>
      <c r="I142" s="317">
        <f>SUMIF(LEG!C:C,C142,LEG!AP:AP)</f>
        <v>0</v>
      </c>
      <c r="J142" s="317">
        <f>SUMIF(MBC!C:C,C142,MBC!AJ:AJ)</f>
        <v>0</v>
      </c>
      <c r="K142" s="317">
        <f>SUMIF(JIF!C:C,C142,JIF!AJ:AJ)</f>
        <v>0</v>
      </c>
      <c r="L142" s="317">
        <f>SUMIF(INT!C:C,C142,INT!AJ:AJ)</f>
        <v>0</v>
      </c>
      <c r="M142" s="317">
        <f>SUMIF(BET!C:C,C142,BET!AJ:AJ)</f>
        <v>0</v>
      </c>
      <c r="N142" s="317">
        <f>SUMIF(SPA!C:C,C142,SPA!AJ:AJ)</f>
        <v>0</v>
      </c>
      <c r="O142" s="317">
        <f>SUMIF(SKT!C:C,C142,SKT!AJ:AJ)</f>
        <v>0</v>
      </c>
      <c r="P142" s="317">
        <f>SUMIF(FOOD!C:C,C142,FOOD!L:L)</f>
        <v>0</v>
      </c>
      <c r="Q142" s="317">
        <f>SUMIF(Select!C:C,C142,Select!L:L)</f>
        <v>0</v>
      </c>
      <c r="R142" s="317">
        <f>SUMIF(Foodland!C:C,C142,Foodland!L:L)</f>
        <v>0</v>
      </c>
      <c r="S142" s="338">
        <f t="shared" si="18"/>
        <v>0</v>
      </c>
      <c r="T142" s="147">
        <f>SUMIFS(PSP!BC:BC,PSP!D:D,C142)</f>
        <v>0</v>
      </c>
      <c r="U142" s="101">
        <f t="shared" si="17"/>
        <v>0</v>
      </c>
    </row>
    <row r="143" spans="2:21" s="97" customFormat="1" ht="15" customHeight="1">
      <c r="B143" s="334">
        <v>132</v>
      </c>
      <c r="C143" s="334" t="s">
        <v>1005</v>
      </c>
      <c r="D143" s="334" t="s">
        <v>1349</v>
      </c>
      <c r="E143" s="70">
        <f>SUMIFS(OFM!BQ:BQ,OFM!C:C,C143)</f>
        <v>0</v>
      </c>
      <c r="F143" s="70">
        <f>SUMIFS(FAM!BS:BS,FAM!E:E,C143)</f>
        <v>0</v>
      </c>
      <c r="G143" s="317">
        <f>SUMIFS(B2S!AS:AS,B2S!C:C,C143)</f>
        <v>0</v>
      </c>
      <c r="H143" s="317">
        <f>SUMIF(TOP!C:C,C143,TOP!AP:AP)</f>
        <v>0</v>
      </c>
      <c r="I143" s="317">
        <f>SUMIF(LEG!C:C,C143,LEG!AP:AP)</f>
        <v>0</v>
      </c>
      <c r="J143" s="317">
        <f>SUMIF(MBC!C:C,C143,MBC!AJ:AJ)</f>
        <v>0</v>
      </c>
      <c r="K143" s="317">
        <f>SUMIF(JIF!C:C,C143,JIF!AJ:AJ)</f>
        <v>0</v>
      </c>
      <c r="L143" s="317">
        <f>SUMIF(INT!C:C,C143,INT!AJ:AJ)</f>
        <v>0</v>
      </c>
      <c r="M143" s="317">
        <f>SUMIF(BET!C:C,C143,BET!AJ:AJ)</f>
        <v>0</v>
      </c>
      <c r="N143" s="317">
        <f>SUMIF(SPA!C:C,C143,SPA!AJ:AJ)</f>
        <v>0</v>
      </c>
      <c r="O143" s="317">
        <f>SUMIF(SKT!C:C,C143,SKT!AJ:AJ)</f>
        <v>0</v>
      </c>
      <c r="P143" s="317">
        <f>SUMIF(FOOD!C:C,C143,FOOD!L:L)</f>
        <v>0</v>
      </c>
      <c r="Q143" s="317">
        <f>SUMIF(Select!C:C,C143,Select!L:L)</f>
        <v>0</v>
      </c>
      <c r="R143" s="317">
        <f>SUMIF(Foodland!C:C,C143,Foodland!L:L)</f>
        <v>0</v>
      </c>
      <c r="S143" s="338">
        <f t="shared" si="18"/>
        <v>0</v>
      </c>
      <c r="T143" s="147">
        <f>SUMIFS(PSP!BC:BC,PSP!D:D,C143)</f>
        <v>0</v>
      </c>
      <c r="U143" s="101">
        <f t="shared" si="17"/>
        <v>0</v>
      </c>
    </row>
    <row r="144" spans="2:21" s="97" customFormat="1" ht="15" customHeight="1">
      <c r="B144" s="334">
        <v>133</v>
      </c>
      <c r="C144" s="334" t="s">
        <v>1006</v>
      </c>
      <c r="D144" s="334" t="s">
        <v>1349</v>
      </c>
      <c r="E144" s="70">
        <f>SUMIFS(OFM!BQ:BQ,OFM!C:C,C144)</f>
        <v>0</v>
      </c>
      <c r="F144" s="70">
        <f>SUMIFS(FAM!BS:BS,FAM!E:E,C144)</f>
        <v>0</v>
      </c>
      <c r="G144" s="317">
        <f>SUMIFS(B2S!AS:AS,B2S!C:C,C144)</f>
        <v>0</v>
      </c>
      <c r="H144" s="317">
        <f>SUMIF(TOP!C:C,C144,TOP!AP:AP)</f>
        <v>0</v>
      </c>
      <c r="I144" s="317">
        <f>SUMIF(LEG!C:C,C144,LEG!AP:AP)</f>
        <v>0</v>
      </c>
      <c r="J144" s="317">
        <f>SUMIF(MBC!C:C,C144,MBC!AJ:AJ)</f>
        <v>0</v>
      </c>
      <c r="K144" s="317">
        <f>SUMIF(JIF!C:C,C144,JIF!AJ:AJ)</f>
        <v>0</v>
      </c>
      <c r="L144" s="317">
        <f>SUMIF(INT!C:C,C144,INT!AJ:AJ)</f>
        <v>0</v>
      </c>
      <c r="M144" s="317">
        <f>SUMIF(BET!C:C,C144,BET!AJ:AJ)</f>
        <v>0</v>
      </c>
      <c r="N144" s="317">
        <f>SUMIF(SPA!C:C,C144,SPA!AJ:AJ)</f>
        <v>0</v>
      </c>
      <c r="O144" s="317">
        <f>SUMIF(SKT!C:C,C144,SKT!AJ:AJ)</f>
        <v>0</v>
      </c>
      <c r="P144" s="317">
        <f>SUMIF(FOOD!C:C,C144,FOOD!L:L)</f>
        <v>0</v>
      </c>
      <c r="Q144" s="317">
        <f>SUMIF(Select!C:C,C144,Select!L:L)</f>
        <v>0</v>
      </c>
      <c r="R144" s="317">
        <f>SUMIF(Foodland!C:C,C144,Foodland!L:L)</f>
        <v>0</v>
      </c>
      <c r="S144" s="338">
        <f t="shared" si="18"/>
        <v>0</v>
      </c>
      <c r="T144" s="147">
        <f>SUMIFS(PSP!BC:BC,PSP!D:D,C144)</f>
        <v>0</v>
      </c>
      <c r="U144" s="101">
        <f t="shared" si="17"/>
        <v>0</v>
      </c>
    </row>
    <row r="145" spans="2:21" s="97" customFormat="1" ht="15" customHeight="1">
      <c r="B145" s="334">
        <v>134</v>
      </c>
      <c r="C145" s="334" t="s">
        <v>1007</v>
      </c>
      <c r="D145" s="334" t="s">
        <v>1349</v>
      </c>
      <c r="E145" s="70">
        <f>SUMIFS(OFM!BQ:BQ,OFM!C:C,C145)</f>
        <v>0</v>
      </c>
      <c r="F145" s="70">
        <f>SUMIFS(FAM!BS:BS,FAM!E:E,C145)</f>
        <v>0</v>
      </c>
      <c r="G145" s="317">
        <f>SUMIFS(B2S!AS:AS,B2S!C:C,C145)</f>
        <v>0</v>
      </c>
      <c r="H145" s="317">
        <f>SUMIF(TOP!C:C,C145,TOP!AP:AP)</f>
        <v>0</v>
      </c>
      <c r="I145" s="317">
        <f>SUMIF(LEG!C:C,C145,LEG!AP:AP)</f>
        <v>0</v>
      </c>
      <c r="J145" s="317">
        <f>SUMIF(MBC!C:C,C145,MBC!AJ:AJ)</f>
        <v>0</v>
      </c>
      <c r="K145" s="317">
        <f>SUMIF(JIF!C:C,C145,JIF!AJ:AJ)</f>
        <v>0</v>
      </c>
      <c r="L145" s="317">
        <f>SUMIF(INT!C:C,C145,INT!AJ:AJ)</f>
        <v>0</v>
      </c>
      <c r="M145" s="317">
        <f>SUMIF(BET!C:C,C145,BET!AJ:AJ)</f>
        <v>0</v>
      </c>
      <c r="N145" s="317">
        <f>SUMIF(SPA!C:C,C145,SPA!AJ:AJ)</f>
        <v>0</v>
      </c>
      <c r="O145" s="317">
        <f>SUMIF(SKT!C:C,C145,SKT!AJ:AJ)</f>
        <v>0</v>
      </c>
      <c r="P145" s="317">
        <f>SUMIF(FOOD!C:C,C145,FOOD!L:L)</f>
        <v>0</v>
      </c>
      <c r="Q145" s="317">
        <f>SUMIF(Select!C:C,C145,Select!L:L)</f>
        <v>0</v>
      </c>
      <c r="R145" s="317">
        <f>SUMIF(Foodland!C:C,C145,Foodland!L:L)</f>
        <v>0</v>
      </c>
      <c r="S145" s="338">
        <f t="shared" si="18"/>
        <v>0</v>
      </c>
      <c r="T145" s="147">
        <f>SUMIFS(PSP!BC:BC,PSP!D:D,C145)</f>
        <v>0</v>
      </c>
      <c r="U145" s="101">
        <f t="shared" si="17"/>
        <v>0</v>
      </c>
    </row>
    <row r="146" spans="2:21" ht="15" customHeight="1">
      <c r="B146" s="368">
        <v>135</v>
      </c>
      <c r="C146" s="368" t="s">
        <v>1008</v>
      </c>
      <c r="D146" s="323" t="s">
        <v>1038</v>
      </c>
      <c r="E146" s="70">
        <f>SUMIFS(OFM!BQ:BQ,OFM!C:C,C146)</f>
        <v>0</v>
      </c>
      <c r="F146" s="70">
        <f>SUMIFS(FAM!BS:BS,FAM!E:E,C146)</f>
        <v>0</v>
      </c>
      <c r="G146" s="180">
        <f>SUMIFS(B2S!AS:AS,B2S!C:C,C146)</f>
        <v>0</v>
      </c>
      <c r="H146" s="180">
        <f>SUMIF(TOP!C:C,C146,TOP!AP:AP)</f>
        <v>0</v>
      </c>
      <c r="I146" s="180">
        <f>SUMIF(LEG!C:C,C146,LEG!AP:AP)</f>
        <v>0</v>
      </c>
      <c r="J146" s="180">
        <f>SUMIF(MBC!C:C,C146,MBC!AJ:AJ)</f>
        <v>0</v>
      </c>
      <c r="K146" s="180">
        <f>SUMIF(JIF!C:C,C146,JIF!AJ:AJ)</f>
        <v>0</v>
      </c>
      <c r="L146" s="180">
        <f>SUMIF(INT!C:C,C146,INT!AJ:AJ)</f>
        <v>0</v>
      </c>
      <c r="M146" s="180">
        <f>SUMIF(BET!C:C,C146,BET!AJ:AJ)</f>
        <v>0</v>
      </c>
      <c r="N146" s="180">
        <f>SUMIF(SPA!C:C,C146,SPA!AJ:AJ)</f>
        <v>0</v>
      </c>
      <c r="O146" s="180">
        <f>SUMIF(SKT!C:C,C146,SKT!AJ:AJ)</f>
        <v>0</v>
      </c>
      <c r="P146" s="180">
        <f>SUMIF(FOOD!C:C,C146,FOOD!L:L)</f>
        <v>0</v>
      </c>
      <c r="Q146" s="180">
        <f>SUMIF(Select!C:C,C146,Select!L:L)</f>
        <v>0</v>
      </c>
      <c r="R146" s="180">
        <f>SUMIF(Foodland!C:C,C146,Foodland!L:L)</f>
        <v>0</v>
      </c>
      <c r="S146" s="181">
        <f t="shared" si="18"/>
        <v>0</v>
      </c>
      <c r="T146" s="182">
        <f>SUMIFS(PSP!BC:BC,PSP!D:D,C146)</f>
        <v>0</v>
      </c>
      <c r="U146" s="181">
        <f t="shared" si="17"/>
        <v>0</v>
      </c>
    </row>
    <row r="147" spans="2:21" ht="15" customHeight="1">
      <c r="B147" s="368">
        <v>136</v>
      </c>
      <c r="C147" s="368" t="s">
        <v>1009</v>
      </c>
      <c r="D147" s="323" t="s">
        <v>1038</v>
      </c>
      <c r="E147" s="70">
        <f>SUMIFS(OFM!BQ:BQ,OFM!C:C,C147)</f>
        <v>0</v>
      </c>
      <c r="F147" s="70">
        <f>SUMIFS(FAM!BS:BS,FAM!E:E,C147)</f>
        <v>0</v>
      </c>
      <c r="G147" s="180">
        <f>SUMIFS(B2S!AS:AS,B2S!C:C,C147)</f>
        <v>0</v>
      </c>
      <c r="H147" s="180">
        <f>SUMIF(TOP!C:C,C147,TOP!AP:AP)</f>
        <v>0</v>
      </c>
      <c r="I147" s="180">
        <f>SUMIF(LEG!C:C,C147,LEG!AP:AP)</f>
        <v>0</v>
      </c>
      <c r="J147" s="180">
        <f>SUMIF(MBC!C:C,C147,MBC!AJ:AJ)</f>
        <v>0</v>
      </c>
      <c r="K147" s="180">
        <f>SUMIF(JIF!C:C,C147,JIF!AJ:AJ)</f>
        <v>0</v>
      </c>
      <c r="L147" s="180">
        <f>SUMIF(INT!C:C,C147,INT!AJ:AJ)</f>
        <v>0</v>
      </c>
      <c r="M147" s="180">
        <f>SUMIF(BET!C:C,C147,BET!AJ:AJ)</f>
        <v>0</v>
      </c>
      <c r="N147" s="180">
        <f>SUMIF(SPA!C:C,C147,SPA!AJ:AJ)</f>
        <v>0</v>
      </c>
      <c r="O147" s="180">
        <f>SUMIF(SKT!C:C,C147,SKT!AJ:AJ)</f>
        <v>0</v>
      </c>
      <c r="P147" s="180">
        <f>SUMIF(FOOD!C:C,C147,FOOD!L:L)</f>
        <v>0</v>
      </c>
      <c r="Q147" s="180">
        <f>SUMIF(Select!C:C,C147,Select!L:L)</f>
        <v>0</v>
      </c>
      <c r="R147" s="180">
        <f>SUMIF(Foodland!C:C,C147,Foodland!L:L)</f>
        <v>0</v>
      </c>
      <c r="S147" s="181">
        <f t="shared" si="18"/>
        <v>0</v>
      </c>
      <c r="T147" s="182">
        <f>SUMIFS(PSP!BC:BC,PSP!D:D,C147)</f>
        <v>0</v>
      </c>
      <c r="U147" s="181">
        <f t="shared" si="17"/>
        <v>0</v>
      </c>
    </row>
    <row r="148" spans="2:21" ht="15" customHeight="1">
      <c r="B148" s="368">
        <v>137</v>
      </c>
      <c r="C148" s="368" t="s">
        <v>1010</v>
      </c>
      <c r="D148" s="323" t="s">
        <v>1038</v>
      </c>
      <c r="E148" s="70">
        <f>SUMIFS(OFM!BQ:BQ,OFM!C:C,C148)</f>
        <v>0</v>
      </c>
      <c r="F148" s="70">
        <f>SUMIFS(FAM!BS:BS,FAM!E:E,C148)</f>
        <v>0</v>
      </c>
      <c r="G148" s="180">
        <f>SUMIFS(B2S!AS:AS,B2S!C:C,C148)</f>
        <v>0</v>
      </c>
      <c r="H148" s="180">
        <f>SUMIF(TOP!C:C,C148,TOP!AP:AP)</f>
        <v>0</v>
      </c>
      <c r="I148" s="180">
        <f>SUMIF(LEG!C:C,C148,LEG!AP:AP)</f>
        <v>0</v>
      </c>
      <c r="J148" s="180">
        <f>SUMIF(MBC!C:C,C148,MBC!AJ:AJ)</f>
        <v>0</v>
      </c>
      <c r="K148" s="180">
        <f>SUMIF(JIF!C:C,C148,JIF!AJ:AJ)</f>
        <v>0</v>
      </c>
      <c r="L148" s="180">
        <f>SUMIF(INT!C:C,C148,INT!AJ:AJ)</f>
        <v>0</v>
      </c>
      <c r="M148" s="180">
        <f>SUMIF(BET!C:C,C148,BET!AJ:AJ)</f>
        <v>0</v>
      </c>
      <c r="N148" s="180">
        <f>SUMIF(SPA!C:C,C148,SPA!AJ:AJ)</f>
        <v>0</v>
      </c>
      <c r="O148" s="180">
        <f>SUMIF(SKT!C:C,C148,SKT!AJ:AJ)</f>
        <v>0</v>
      </c>
      <c r="P148" s="180">
        <f>SUMIF(FOOD!C:C,C148,FOOD!L:L)</f>
        <v>0</v>
      </c>
      <c r="Q148" s="180">
        <f>SUMIF(Select!C:C,C148,Select!L:L)</f>
        <v>0</v>
      </c>
      <c r="R148" s="180">
        <f>SUMIF(Foodland!C:C,C148,Foodland!L:L)</f>
        <v>0</v>
      </c>
      <c r="S148" s="181">
        <f t="shared" si="18"/>
        <v>0</v>
      </c>
      <c r="T148" s="182">
        <f>SUMIFS(PSP!BC:BC,PSP!D:D,C148)</f>
        <v>0</v>
      </c>
      <c r="U148" s="181">
        <f t="shared" si="17"/>
        <v>0</v>
      </c>
    </row>
    <row r="149" spans="2:21" s="97" customFormat="1" ht="15" customHeight="1">
      <c r="B149" s="334">
        <v>138</v>
      </c>
      <c r="C149" s="334" t="s">
        <v>1011</v>
      </c>
      <c r="D149" s="334" t="s">
        <v>1349</v>
      </c>
      <c r="E149" s="70">
        <f>SUMIFS(OFM!BQ:BQ,OFM!C:C,C149)</f>
        <v>0</v>
      </c>
      <c r="F149" s="70">
        <f>SUMIFS(FAM!BS:BS,FAM!E:E,C149)</f>
        <v>0</v>
      </c>
      <c r="G149" s="317">
        <f>SUMIFS(B2S!AS:AS,B2S!C:C,C149)</f>
        <v>0</v>
      </c>
      <c r="H149" s="317">
        <f>SUMIF(TOP!C:C,C149,TOP!AP:AP)</f>
        <v>0</v>
      </c>
      <c r="I149" s="317">
        <f>SUMIF(LEG!C:C,C149,LEG!AP:AP)</f>
        <v>0</v>
      </c>
      <c r="J149" s="317">
        <f>SUMIF(MBC!C:C,C149,MBC!AJ:AJ)</f>
        <v>0</v>
      </c>
      <c r="K149" s="317">
        <f>SUMIF(JIF!C:C,C149,JIF!AJ:AJ)</f>
        <v>0</v>
      </c>
      <c r="L149" s="317">
        <f>SUMIF(INT!C:C,C149,INT!AJ:AJ)</f>
        <v>0</v>
      </c>
      <c r="M149" s="317">
        <f>SUMIF(BET!C:C,C149,BET!AJ:AJ)</f>
        <v>0</v>
      </c>
      <c r="N149" s="317">
        <f>SUMIF(SPA!C:C,C149,SPA!AJ:AJ)</f>
        <v>0</v>
      </c>
      <c r="O149" s="317">
        <f>SUMIF(SKT!C:C,C149,SKT!AJ:AJ)</f>
        <v>0</v>
      </c>
      <c r="P149" s="317">
        <f>SUMIF(FOOD!C:C,C149,FOOD!L:L)</f>
        <v>0</v>
      </c>
      <c r="Q149" s="317">
        <f>SUMIF(Select!C:C,C149,Select!L:L)</f>
        <v>0</v>
      </c>
      <c r="R149" s="317">
        <f>SUMIF(Foodland!C:C,C149,Foodland!L:L)</f>
        <v>0</v>
      </c>
      <c r="S149" s="338">
        <f t="shared" si="18"/>
        <v>0</v>
      </c>
      <c r="T149" s="147">
        <f>SUMIFS(PSP!BC:BC,PSP!D:D,C149)</f>
        <v>0</v>
      </c>
      <c r="U149" s="101">
        <f t="shared" si="17"/>
        <v>0</v>
      </c>
    </row>
    <row r="150" spans="2:21" s="97" customFormat="1" ht="15" customHeight="1">
      <c r="B150" s="334">
        <v>139</v>
      </c>
      <c r="C150" s="334" t="s">
        <v>1012</v>
      </c>
      <c r="D150" s="334" t="s">
        <v>1349</v>
      </c>
      <c r="E150" s="70">
        <f>SUMIFS(OFM!BQ:BQ,OFM!C:C,C150)</f>
        <v>0</v>
      </c>
      <c r="F150" s="70">
        <f>SUMIFS(FAM!BS:BS,FAM!E:E,C150)</f>
        <v>0</v>
      </c>
      <c r="G150" s="317">
        <f>SUMIFS(B2S!AS:AS,B2S!C:C,C150)</f>
        <v>0</v>
      </c>
      <c r="H150" s="317">
        <f>SUMIF(TOP!C:C,C150,TOP!AP:AP)</f>
        <v>0</v>
      </c>
      <c r="I150" s="317">
        <f>SUMIF(LEG!C:C,C150,LEG!AP:AP)</f>
        <v>0</v>
      </c>
      <c r="J150" s="317">
        <f>SUMIF(MBC!C:C,C150,MBC!AJ:AJ)</f>
        <v>0</v>
      </c>
      <c r="K150" s="317">
        <f>SUMIF(JIF!C:C,C150,JIF!AJ:AJ)</f>
        <v>0</v>
      </c>
      <c r="L150" s="317">
        <f>SUMIF(INT!C:C,C150,INT!AJ:AJ)</f>
        <v>0</v>
      </c>
      <c r="M150" s="317">
        <f>SUMIF(BET!C:C,C150,BET!AJ:AJ)</f>
        <v>0</v>
      </c>
      <c r="N150" s="317">
        <f>SUMIF(SPA!C:C,C150,SPA!AJ:AJ)</f>
        <v>0</v>
      </c>
      <c r="O150" s="317">
        <f>SUMIF(SKT!C:C,C150,SKT!AJ:AJ)</f>
        <v>0</v>
      </c>
      <c r="P150" s="317">
        <f>SUMIF(FOOD!C:C,C150,FOOD!L:L)</f>
        <v>0</v>
      </c>
      <c r="Q150" s="317">
        <f>SUMIF(Select!C:C,C150,Select!L:L)</f>
        <v>0</v>
      </c>
      <c r="R150" s="317">
        <f>SUMIF(Foodland!C:C,C150,Foodland!L:L)</f>
        <v>0</v>
      </c>
      <c r="S150" s="338">
        <f t="shared" si="18"/>
        <v>0</v>
      </c>
      <c r="T150" s="147">
        <f>SUMIFS(PSP!BC:BC,PSP!D:D,C150)</f>
        <v>0</v>
      </c>
      <c r="U150" s="101">
        <f t="shared" si="17"/>
        <v>0</v>
      </c>
    </row>
    <row r="151" spans="2:21" s="97" customFormat="1" ht="15" customHeight="1">
      <c r="B151" s="334">
        <v>140</v>
      </c>
      <c r="C151" s="334" t="s">
        <v>1013</v>
      </c>
      <c r="D151" s="334" t="s">
        <v>1349</v>
      </c>
      <c r="E151" s="70">
        <f>SUMIFS(OFM!BQ:BQ,OFM!C:C,C151)</f>
        <v>0</v>
      </c>
      <c r="F151" s="70">
        <f>SUMIFS(FAM!BS:BS,FAM!E:E,C151)</f>
        <v>0</v>
      </c>
      <c r="G151" s="317">
        <f>SUMIFS(B2S!AS:AS,B2S!C:C,C151)</f>
        <v>0</v>
      </c>
      <c r="H151" s="317">
        <f>SUMIF(TOP!C:C,C151,TOP!AP:AP)</f>
        <v>0</v>
      </c>
      <c r="I151" s="317">
        <f>SUMIF(LEG!C:C,C151,LEG!AP:AP)</f>
        <v>0</v>
      </c>
      <c r="J151" s="317">
        <f>SUMIF(MBC!C:C,C151,MBC!AJ:AJ)</f>
        <v>0</v>
      </c>
      <c r="K151" s="317">
        <f>SUMIF(JIF!C:C,C151,JIF!AJ:AJ)</f>
        <v>0</v>
      </c>
      <c r="L151" s="317">
        <f>SUMIF(INT!C:C,C151,INT!AJ:AJ)</f>
        <v>0</v>
      </c>
      <c r="M151" s="317">
        <f>SUMIF(BET!C:C,C151,BET!AJ:AJ)</f>
        <v>0</v>
      </c>
      <c r="N151" s="317">
        <f>SUMIF(SPA!C:C,C151,SPA!AJ:AJ)</f>
        <v>0</v>
      </c>
      <c r="O151" s="317">
        <f>SUMIF(SKT!C:C,C151,SKT!AJ:AJ)</f>
        <v>0</v>
      </c>
      <c r="P151" s="317">
        <f>SUMIF(FOOD!C:C,C151,FOOD!L:L)</f>
        <v>0</v>
      </c>
      <c r="Q151" s="317">
        <f>SUMIF(Select!C:C,C151,Select!L:L)</f>
        <v>0</v>
      </c>
      <c r="R151" s="317">
        <f>SUMIF(Foodland!C:C,C151,Foodland!L:L)</f>
        <v>0</v>
      </c>
      <c r="S151" s="338">
        <f t="shared" si="18"/>
        <v>0</v>
      </c>
      <c r="T151" s="147">
        <f>SUMIFS(PSP!BC:BC,PSP!D:D,C151)</f>
        <v>0</v>
      </c>
      <c r="U151" s="101">
        <f t="shared" si="17"/>
        <v>0</v>
      </c>
    </row>
    <row r="152" spans="2:21" s="97" customFormat="1" ht="15" customHeight="1">
      <c r="B152" s="334">
        <v>141</v>
      </c>
      <c r="C152" s="334" t="s">
        <v>1014</v>
      </c>
      <c r="D152" s="334" t="s">
        <v>1349</v>
      </c>
      <c r="E152" s="70">
        <f>SUMIFS(OFM!BQ:BQ,OFM!C:C,C152)</f>
        <v>0</v>
      </c>
      <c r="F152" s="70">
        <f>SUMIFS(FAM!BS:BS,FAM!E:E,C152)</f>
        <v>0</v>
      </c>
      <c r="G152" s="317">
        <f>SUMIFS(B2S!AS:AS,B2S!C:C,C152)</f>
        <v>0</v>
      </c>
      <c r="H152" s="317">
        <f>SUMIF(TOP!C:C,C152,TOP!AP:AP)</f>
        <v>0</v>
      </c>
      <c r="I152" s="317">
        <f>SUMIF(LEG!C:C,C152,LEG!AP:AP)</f>
        <v>0</v>
      </c>
      <c r="J152" s="317">
        <f>SUMIF(MBC!C:C,C152,MBC!AJ:AJ)</f>
        <v>0</v>
      </c>
      <c r="K152" s="317">
        <f>SUMIF(JIF!C:C,C152,JIF!AJ:AJ)</f>
        <v>0</v>
      </c>
      <c r="L152" s="317">
        <f>SUMIF(INT!C:C,C152,INT!AJ:AJ)</f>
        <v>0</v>
      </c>
      <c r="M152" s="317">
        <f>SUMIF(BET!C:C,C152,BET!AJ:AJ)</f>
        <v>0</v>
      </c>
      <c r="N152" s="317">
        <f>SUMIF(SPA!C:C,C152,SPA!AJ:AJ)</f>
        <v>0</v>
      </c>
      <c r="O152" s="317">
        <f>SUMIF(SKT!C:C,C152,SKT!AJ:AJ)</f>
        <v>0</v>
      </c>
      <c r="P152" s="317">
        <f>SUMIF(FOOD!C:C,C152,FOOD!L:L)</f>
        <v>0</v>
      </c>
      <c r="Q152" s="317">
        <f>SUMIF(Select!C:C,C152,Select!L:L)</f>
        <v>0</v>
      </c>
      <c r="R152" s="317">
        <f>SUMIF(Foodland!C:C,C152,Foodland!L:L)</f>
        <v>0</v>
      </c>
      <c r="S152" s="338">
        <f t="shared" si="18"/>
        <v>0</v>
      </c>
      <c r="T152" s="147">
        <f>SUMIFS(PSP!BC:BC,PSP!D:D,C152)</f>
        <v>0</v>
      </c>
      <c r="U152" s="101">
        <f t="shared" si="17"/>
        <v>0</v>
      </c>
    </row>
    <row r="153" spans="2:21" s="97" customFormat="1" ht="15" customHeight="1">
      <c r="B153" s="334">
        <v>142</v>
      </c>
      <c r="C153" s="334" t="s">
        <v>1015</v>
      </c>
      <c r="D153" s="334" t="s">
        <v>1349</v>
      </c>
      <c r="E153" s="70">
        <f>SUMIFS(OFM!BQ:BQ,OFM!C:C,C153)</f>
        <v>0</v>
      </c>
      <c r="F153" s="70">
        <f>SUMIFS(FAM!BS:BS,FAM!E:E,C153)</f>
        <v>0</v>
      </c>
      <c r="G153" s="317">
        <f>SUMIFS(B2S!AS:AS,B2S!C:C,C153)</f>
        <v>0</v>
      </c>
      <c r="H153" s="317">
        <f>SUMIF(TOP!C:C,C153,TOP!AP:AP)</f>
        <v>0</v>
      </c>
      <c r="I153" s="317">
        <f>SUMIF(LEG!C:C,C153,LEG!AP:AP)</f>
        <v>0</v>
      </c>
      <c r="J153" s="317">
        <f>SUMIF(MBC!C:C,C153,MBC!AJ:AJ)</f>
        <v>0</v>
      </c>
      <c r="K153" s="317">
        <f>SUMIF(JIF!C:C,C153,JIF!AJ:AJ)</f>
        <v>0</v>
      </c>
      <c r="L153" s="317">
        <f>SUMIF(INT!C:C,C153,INT!AJ:AJ)</f>
        <v>0</v>
      </c>
      <c r="M153" s="317">
        <f>SUMIF(BET!C:C,C153,BET!AJ:AJ)</f>
        <v>0</v>
      </c>
      <c r="N153" s="317">
        <f>SUMIF(SPA!C:C,C153,SPA!AJ:AJ)</f>
        <v>0</v>
      </c>
      <c r="O153" s="317">
        <f>SUMIF(SKT!C:C,C153,SKT!AJ:AJ)</f>
        <v>0</v>
      </c>
      <c r="P153" s="317">
        <f>SUMIF(FOOD!C:C,C153,FOOD!L:L)</f>
        <v>0</v>
      </c>
      <c r="Q153" s="317">
        <f>SUMIF(Select!C:C,C153,Select!L:L)</f>
        <v>0</v>
      </c>
      <c r="R153" s="317">
        <f>SUMIF(Foodland!C:C,C153,Foodland!L:L)</f>
        <v>0</v>
      </c>
      <c r="S153" s="338">
        <f t="shared" si="18"/>
        <v>0</v>
      </c>
      <c r="T153" s="147">
        <f>SUMIFS(PSP!BC:BC,PSP!D:D,C153)</f>
        <v>0</v>
      </c>
      <c r="U153" s="101">
        <f t="shared" si="17"/>
        <v>0</v>
      </c>
    </row>
    <row r="154" spans="2:21" s="97" customFormat="1" ht="15" customHeight="1">
      <c r="B154" s="334">
        <v>143</v>
      </c>
      <c r="C154" s="334" t="s">
        <v>1016</v>
      </c>
      <c r="D154" s="334" t="s">
        <v>1349</v>
      </c>
      <c r="E154" s="70">
        <f>SUMIFS(OFM!BQ:BQ,OFM!C:C,C154)</f>
        <v>0</v>
      </c>
      <c r="F154" s="70">
        <f>SUMIFS(FAM!BS:BS,FAM!E:E,C154)</f>
        <v>0</v>
      </c>
      <c r="G154" s="317">
        <f>SUMIFS(B2S!AS:AS,B2S!C:C,C154)</f>
        <v>0</v>
      </c>
      <c r="H154" s="317">
        <f>SUMIF(TOP!C:C,C154,TOP!AP:AP)</f>
        <v>0</v>
      </c>
      <c r="I154" s="317">
        <f>SUMIF(LEG!C:C,C154,LEG!AP:AP)</f>
        <v>0</v>
      </c>
      <c r="J154" s="317">
        <f>SUMIF(MBC!C:C,C154,MBC!AJ:AJ)</f>
        <v>0</v>
      </c>
      <c r="K154" s="317">
        <f>SUMIF(JIF!C:C,C154,JIF!AJ:AJ)</f>
        <v>0</v>
      </c>
      <c r="L154" s="317">
        <f>SUMIF(INT!C:C,C154,INT!AJ:AJ)</f>
        <v>0</v>
      </c>
      <c r="M154" s="317">
        <f>SUMIF(BET!C:C,C154,BET!AJ:AJ)</f>
        <v>0</v>
      </c>
      <c r="N154" s="317">
        <f>SUMIF(SPA!C:C,C154,SPA!AJ:AJ)</f>
        <v>0</v>
      </c>
      <c r="O154" s="317">
        <f>SUMIF(SKT!C:C,C154,SKT!AJ:AJ)</f>
        <v>0</v>
      </c>
      <c r="P154" s="317">
        <f>SUMIF(FOOD!C:C,C154,FOOD!L:L)</f>
        <v>0</v>
      </c>
      <c r="Q154" s="317">
        <f>SUMIF(Select!C:C,C154,Select!L:L)</f>
        <v>0</v>
      </c>
      <c r="R154" s="317">
        <f>SUMIF(Foodland!C:C,C154,Foodland!L:L)</f>
        <v>0</v>
      </c>
      <c r="S154" s="338">
        <f t="shared" si="18"/>
        <v>0</v>
      </c>
      <c r="T154" s="147">
        <f>SUMIFS(PSP!BC:BC,PSP!D:D,C154)</f>
        <v>0</v>
      </c>
      <c r="U154" s="101">
        <f t="shared" si="17"/>
        <v>0</v>
      </c>
    </row>
    <row r="155" spans="2:21" s="97" customFormat="1" ht="15" customHeight="1">
      <c r="B155" s="334">
        <v>144</v>
      </c>
      <c r="C155" s="334" t="s">
        <v>1017</v>
      </c>
      <c r="D155" s="334" t="s">
        <v>1349</v>
      </c>
      <c r="E155" s="70">
        <f>SUMIFS(OFM!BQ:BQ,OFM!C:C,C155)</f>
        <v>0</v>
      </c>
      <c r="F155" s="70">
        <f>SUMIFS(FAM!BS:BS,FAM!E:E,C155)</f>
        <v>0</v>
      </c>
      <c r="G155" s="317">
        <f>SUMIFS(B2S!AS:AS,B2S!C:C,C155)</f>
        <v>0</v>
      </c>
      <c r="H155" s="317">
        <f>SUMIF(TOP!C:C,C155,TOP!AP:AP)</f>
        <v>0</v>
      </c>
      <c r="I155" s="317">
        <f>SUMIF(LEG!C:C,C155,LEG!AP:AP)</f>
        <v>0</v>
      </c>
      <c r="J155" s="317">
        <f>SUMIF(MBC!C:C,C155,MBC!AJ:AJ)</f>
        <v>0</v>
      </c>
      <c r="K155" s="317">
        <f>SUMIF(JIF!C:C,C155,JIF!AJ:AJ)</f>
        <v>0</v>
      </c>
      <c r="L155" s="317">
        <f>SUMIF(INT!C:C,C155,INT!AJ:AJ)</f>
        <v>0</v>
      </c>
      <c r="M155" s="317">
        <f>SUMIF(BET!C:C,C155,BET!AJ:AJ)</f>
        <v>0</v>
      </c>
      <c r="N155" s="317">
        <f>SUMIF(SPA!C:C,C155,SPA!AJ:AJ)</f>
        <v>0</v>
      </c>
      <c r="O155" s="317">
        <f>SUMIF(SKT!C:C,C155,SKT!AJ:AJ)</f>
        <v>0</v>
      </c>
      <c r="P155" s="317">
        <f>SUMIF(FOOD!C:C,C155,FOOD!L:L)</f>
        <v>0</v>
      </c>
      <c r="Q155" s="317">
        <f>SUMIF(Select!C:C,C155,Select!L:L)</f>
        <v>0</v>
      </c>
      <c r="R155" s="317">
        <f>SUMIF(Foodland!C:C,C155,Foodland!L:L)</f>
        <v>0</v>
      </c>
      <c r="S155" s="338">
        <f t="shared" si="18"/>
        <v>0</v>
      </c>
      <c r="T155" s="147">
        <f>SUMIFS(PSP!BC:BC,PSP!D:D,C155)</f>
        <v>0</v>
      </c>
      <c r="U155" s="101">
        <f t="shared" si="17"/>
        <v>0</v>
      </c>
    </row>
    <row r="156" spans="2:21" s="97" customFormat="1" ht="15" customHeight="1">
      <c r="B156" s="334">
        <v>145</v>
      </c>
      <c r="C156" s="334" t="s">
        <v>1018</v>
      </c>
      <c r="D156" s="334" t="s">
        <v>1349</v>
      </c>
      <c r="E156" s="70">
        <f>SUMIFS(OFM!BQ:BQ,OFM!C:C,C156)</f>
        <v>0</v>
      </c>
      <c r="F156" s="70">
        <f>SUMIFS(FAM!BS:BS,FAM!E:E,C156)</f>
        <v>0</v>
      </c>
      <c r="G156" s="317">
        <f>SUMIFS(B2S!AS:AS,B2S!C:C,C156)</f>
        <v>0</v>
      </c>
      <c r="H156" s="317">
        <f>SUMIF(TOP!C:C,C156,TOP!AP:AP)</f>
        <v>0</v>
      </c>
      <c r="I156" s="317">
        <f>SUMIF(LEG!C:C,C156,LEG!AP:AP)</f>
        <v>0</v>
      </c>
      <c r="J156" s="317">
        <f>SUMIF(MBC!C:C,C156,MBC!AJ:AJ)</f>
        <v>0</v>
      </c>
      <c r="K156" s="317">
        <f>SUMIF(JIF!C:C,C156,JIF!AJ:AJ)</f>
        <v>0</v>
      </c>
      <c r="L156" s="317">
        <f>SUMIF(INT!C:C,C156,INT!AJ:AJ)</f>
        <v>0</v>
      </c>
      <c r="M156" s="317">
        <f>SUMIF(BET!C:C,C156,BET!AJ:AJ)</f>
        <v>0</v>
      </c>
      <c r="N156" s="317">
        <f>SUMIF(SPA!C:C,C156,SPA!AJ:AJ)</f>
        <v>0</v>
      </c>
      <c r="O156" s="317">
        <f>SUMIF(SKT!C:C,C156,SKT!AJ:AJ)</f>
        <v>0</v>
      </c>
      <c r="P156" s="317">
        <f>SUMIF(FOOD!C:C,C156,FOOD!L:L)</f>
        <v>0</v>
      </c>
      <c r="Q156" s="317">
        <f>SUMIF(Select!C:C,C156,Select!L:L)</f>
        <v>0</v>
      </c>
      <c r="R156" s="317">
        <f>SUMIF(Foodland!C:C,C156,Foodland!L:L)</f>
        <v>0</v>
      </c>
      <c r="S156" s="338">
        <f t="shared" si="18"/>
        <v>0</v>
      </c>
      <c r="T156" s="147">
        <f>SUMIFS(PSP!BC:BC,PSP!D:D,C156)</f>
        <v>0</v>
      </c>
      <c r="U156" s="101">
        <f t="shared" si="17"/>
        <v>0</v>
      </c>
    </row>
    <row r="157" spans="2:21" s="97" customFormat="1" ht="15" customHeight="1">
      <c r="B157" s="334">
        <v>146</v>
      </c>
      <c r="C157" s="334" t="s">
        <v>1019</v>
      </c>
      <c r="D157" s="334" t="s">
        <v>1349</v>
      </c>
      <c r="E157" s="70">
        <f>SUMIFS(OFM!BQ:BQ,OFM!C:C,C157)</f>
        <v>0</v>
      </c>
      <c r="F157" s="70">
        <f>SUMIFS(FAM!BS:BS,FAM!E:E,C157)</f>
        <v>0</v>
      </c>
      <c r="G157" s="317">
        <f>SUMIFS(B2S!AS:AS,B2S!C:C,C157)</f>
        <v>0</v>
      </c>
      <c r="H157" s="317">
        <f>SUMIF(TOP!C:C,C157,TOP!AP:AP)</f>
        <v>0</v>
      </c>
      <c r="I157" s="317">
        <f>SUMIF(LEG!C:C,C157,LEG!AP:AP)</f>
        <v>0</v>
      </c>
      <c r="J157" s="317">
        <f>SUMIF(MBC!C:C,C157,MBC!AJ:AJ)</f>
        <v>0</v>
      </c>
      <c r="K157" s="317">
        <f>SUMIF(JIF!C:C,C157,JIF!AJ:AJ)</f>
        <v>0</v>
      </c>
      <c r="L157" s="317">
        <f>SUMIF(INT!C:C,C157,INT!AJ:AJ)</f>
        <v>0</v>
      </c>
      <c r="M157" s="317">
        <f>SUMIF(BET!C:C,C157,BET!AJ:AJ)</f>
        <v>0</v>
      </c>
      <c r="N157" s="317">
        <f>SUMIF(SPA!C:C,C157,SPA!AJ:AJ)</f>
        <v>0</v>
      </c>
      <c r="O157" s="317">
        <f>SUMIF(SKT!C:C,C157,SKT!AJ:AJ)</f>
        <v>0</v>
      </c>
      <c r="P157" s="317">
        <f>SUMIF(FOOD!C:C,C157,FOOD!L:L)</f>
        <v>0</v>
      </c>
      <c r="Q157" s="317">
        <f>SUMIF(Select!C:C,C157,Select!L:L)</f>
        <v>0</v>
      </c>
      <c r="R157" s="317">
        <f>SUMIF(Foodland!C:C,C157,Foodland!L:L)</f>
        <v>0</v>
      </c>
      <c r="S157" s="338">
        <f t="shared" si="18"/>
        <v>0</v>
      </c>
      <c r="T157" s="147">
        <f>SUMIFS(PSP!BC:BC,PSP!D:D,C157)</f>
        <v>0</v>
      </c>
      <c r="U157" s="101">
        <f t="shared" si="17"/>
        <v>0</v>
      </c>
    </row>
    <row r="158" spans="2:21" s="97" customFormat="1" ht="15" customHeight="1">
      <c r="B158" s="334">
        <v>147</v>
      </c>
      <c r="C158" s="334" t="s">
        <v>1020</v>
      </c>
      <c r="D158" s="334" t="s">
        <v>1349</v>
      </c>
      <c r="E158" s="70">
        <f>SUMIFS(OFM!BQ:BQ,OFM!C:C,C158)</f>
        <v>0</v>
      </c>
      <c r="F158" s="70">
        <f>SUMIFS(FAM!BS:BS,FAM!E:E,C158)</f>
        <v>0</v>
      </c>
      <c r="G158" s="317">
        <f>SUMIFS(B2S!AS:AS,B2S!C:C,C158)</f>
        <v>0</v>
      </c>
      <c r="H158" s="317">
        <f>SUMIF(TOP!C:C,C158,TOP!AP:AP)</f>
        <v>0</v>
      </c>
      <c r="I158" s="317">
        <f>SUMIF(LEG!C:C,C158,LEG!AP:AP)</f>
        <v>0</v>
      </c>
      <c r="J158" s="317">
        <f>SUMIF(MBC!C:C,C158,MBC!AJ:AJ)</f>
        <v>0</v>
      </c>
      <c r="K158" s="317">
        <f>SUMIF(JIF!C:C,C158,JIF!AJ:AJ)</f>
        <v>0</v>
      </c>
      <c r="L158" s="317">
        <f>SUMIF(INT!C:C,C158,INT!AJ:AJ)</f>
        <v>0</v>
      </c>
      <c r="M158" s="317">
        <f>SUMIF(BET!C:C,C158,BET!AJ:AJ)</f>
        <v>0</v>
      </c>
      <c r="N158" s="317">
        <f>SUMIF(SPA!C:C,C158,SPA!AJ:AJ)</f>
        <v>0</v>
      </c>
      <c r="O158" s="317">
        <f>SUMIF(SKT!C:C,C158,SKT!AJ:AJ)</f>
        <v>0</v>
      </c>
      <c r="P158" s="317">
        <f>SUMIF(FOOD!C:C,C158,FOOD!L:L)</f>
        <v>0</v>
      </c>
      <c r="Q158" s="317">
        <f>SUMIF(Select!C:C,C158,Select!L:L)</f>
        <v>0</v>
      </c>
      <c r="R158" s="317">
        <f>SUMIF(Foodland!C:C,C158,Foodland!L:L)</f>
        <v>0</v>
      </c>
      <c r="S158" s="338">
        <f t="shared" si="18"/>
        <v>0</v>
      </c>
      <c r="T158" s="147">
        <f>SUMIFS(PSP!BC:BC,PSP!D:D,C158)</f>
        <v>0</v>
      </c>
      <c r="U158" s="101">
        <f t="shared" si="17"/>
        <v>0</v>
      </c>
    </row>
    <row r="159" spans="2:21" s="97" customFormat="1" ht="15" customHeight="1">
      <c r="B159" s="334">
        <v>148</v>
      </c>
      <c r="C159" s="334" t="s">
        <v>1021</v>
      </c>
      <c r="D159" s="334" t="s">
        <v>1349</v>
      </c>
      <c r="E159" s="70">
        <f>SUMIFS(OFM!BQ:BQ,OFM!C:C,C159)</f>
        <v>0</v>
      </c>
      <c r="F159" s="70">
        <f>SUMIFS(FAM!BS:BS,FAM!E:E,C159)</f>
        <v>0</v>
      </c>
      <c r="G159" s="317">
        <f>SUMIFS(B2S!AS:AS,B2S!C:C,C159)</f>
        <v>0</v>
      </c>
      <c r="H159" s="317">
        <f>SUMIF(TOP!C:C,C159,TOP!AP:AP)</f>
        <v>0</v>
      </c>
      <c r="I159" s="317">
        <f>SUMIF(LEG!C:C,C159,LEG!AP:AP)</f>
        <v>0</v>
      </c>
      <c r="J159" s="317">
        <f>SUMIF(MBC!C:C,C159,MBC!AJ:AJ)</f>
        <v>0</v>
      </c>
      <c r="K159" s="317">
        <f>SUMIF(JIF!C:C,C159,JIF!AJ:AJ)</f>
        <v>0</v>
      </c>
      <c r="L159" s="317">
        <f>SUMIF(INT!C:C,C159,INT!AJ:AJ)</f>
        <v>0</v>
      </c>
      <c r="M159" s="317">
        <f>SUMIF(BET!C:C,C159,BET!AJ:AJ)</f>
        <v>0</v>
      </c>
      <c r="N159" s="317">
        <f>SUMIF(SPA!C:C,C159,SPA!AJ:AJ)</f>
        <v>0</v>
      </c>
      <c r="O159" s="317">
        <f>SUMIF(SKT!C:C,C159,SKT!AJ:AJ)</f>
        <v>0</v>
      </c>
      <c r="P159" s="317">
        <f>SUMIF(FOOD!C:C,C159,FOOD!L:L)</f>
        <v>0</v>
      </c>
      <c r="Q159" s="317">
        <f>SUMIF(Select!C:C,C159,Select!L:L)</f>
        <v>0</v>
      </c>
      <c r="R159" s="317">
        <f>SUMIF(Foodland!C:C,C159,Foodland!L:L)</f>
        <v>0</v>
      </c>
      <c r="S159" s="338">
        <f t="shared" si="18"/>
        <v>0</v>
      </c>
      <c r="T159" s="147">
        <f>SUMIFS(PSP!BC:BC,PSP!D:D,C159)</f>
        <v>0</v>
      </c>
      <c r="U159" s="101">
        <f t="shared" si="17"/>
        <v>0</v>
      </c>
    </row>
    <row r="160" spans="2:21" s="97" customFormat="1" ht="15" customHeight="1">
      <c r="B160" s="334">
        <v>149</v>
      </c>
      <c r="C160" s="334" t="s">
        <v>1022</v>
      </c>
      <c r="D160" s="334" t="s">
        <v>1349</v>
      </c>
      <c r="E160" s="70">
        <f>SUMIFS(OFM!BQ:BQ,OFM!C:C,C160)</f>
        <v>0</v>
      </c>
      <c r="F160" s="70">
        <f>SUMIFS(FAM!BS:BS,FAM!E:E,C160)</f>
        <v>0</v>
      </c>
      <c r="G160" s="317">
        <f>SUMIFS(B2S!AS:AS,B2S!C:C,C160)</f>
        <v>0</v>
      </c>
      <c r="H160" s="317">
        <f>SUMIF(TOP!C:C,C160,TOP!AP:AP)</f>
        <v>0</v>
      </c>
      <c r="I160" s="317">
        <f>SUMIF(LEG!C:C,C160,LEG!AP:AP)</f>
        <v>0</v>
      </c>
      <c r="J160" s="317">
        <f>SUMIF(MBC!C:C,C160,MBC!AJ:AJ)</f>
        <v>0</v>
      </c>
      <c r="K160" s="317">
        <f>SUMIF(JIF!C:C,C160,JIF!AJ:AJ)</f>
        <v>0</v>
      </c>
      <c r="L160" s="317">
        <f>SUMIF(INT!C:C,C160,INT!AJ:AJ)</f>
        <v>0</v>
      </c>
      <c r="M160" s="317">
        <f>SUMIF(BET!C:C,C160,BET!AJ:AJ)</f>
        <v>0</v>
      </c>
      <c r="N160" s="317">
        <f>SUMIF(SPA!C:C,C160,SPA!AJ:AJ)</f>
        <v>0</v>
      </c>
      <c r="O160" s="317">
        <f>SUMIF(SKT!C:C,C160,SKT!AJ:AJ)</f>
        <v>0</v>
      </c>
      <c r="P160" s="317">
        <f>SUMIF(FOOD!C:C,C160,FOOD!L:L)</f>
        <v>0</v>
      </c>
      <c r="Q160" s="317">
        <f>SUMIF(Select!C:C,C160,Select!L:L)</f>
        <v>0</v>
      </c>
      <c r="R160" s="317">
        <f>SUMIF(Foodland!C:C,C160,Foodland!L:L)</f>
        <v>0</v>
      </c>
      <c r="S160" s="338">
        <f t="shared" si="18"/>
        <v>0</v>
      </c>
      <c r="T160" s="147">
        <f>SUMIFS(PSP!BC:BC,PSP!D:D,C160)</f>
        <v>0</v>
      </c>
      <c r="U160" s="101">
        <f t="shared" si="17"/>
        <v>0</v>
      </c>
    </row>
    <row r="161" spans="2:21" s="97" customFormat="1" ht="15" customHeight="1">
      <c r="B161" s="334">
        <v>150</v>
      </c>
      <c r="C161" s="334" t="s">
        <v>1023</v>
      </c>
      <c r="D161" s="334" t="s">
        <v>1349</v>
      </c>
      <c r="E161" s="70">
        <f>SUMIFS(OFM!BQ:BQ,OFM!C:C,C161)</f>
        <v>0</v>
      </c>
      <c r="F161" s="70">
        <f>SUMIFS(FAM!BS:BS,FAM!E:E,C161)</f>
        <v>0</v>
      </c>
      <c r="G161" s="317">
        <f>SUMIFS(B2S!AS:AS,B2S!C:C,C161)</f>
        <v>0</v>
      </c>
      <c r="H161" s="317">
        <f>SUMIF(TOP!C:C,C161,TOP!AP:AP)</f>
        <v>0</v>
      </c>
      <c r="I161" s="317">
        <f>SUMIF(LEG!C:C,C161,LEG!AP:AP)</f>
        <v>0</v>
      </c>
      <c r="J161" s="317">
        <f>SUMIF(MBC!C:C,C161,MBC!AJ:AJ)</f>
        <v>0</v>
      </c>
      <c r="K161" s="317">
        <f>SUMIF(JIF!C:C,C161,JIF!AJ:AJ)</f>
        <v>0</v>
      </c>
      <c r="L161" s="317">
        <f>SUMIF(INT!C:C,C161,INT!AJ:AJ)</f>
        <v>0</v>
      </c>
      <c r="M161" s="317">
        <f>SUMIF(BET!C:C,C161,BET!AJ:AJ)</f>
        <v>0</v>
      </c>
      <c r="N161" s="317">
        <f>SUMIF(SPA!C:C,C161,SPA!AJ:AJ)</f>
        <v>0</v>
      </c>
      <c r="O161" s="317">
        <f>SUMIF(SKT!C:C,C161,SKT!AJ:AJ)</f>
        <v>0</v>
      </c>
      <c r="P161" s="317">
        <f>SUMIF(FOOD!C:C,C161,FOOD!L:L)</f>
        <v>0</v>
      </c>
      <c r="Q161" s="317">
        <f>SUMIF(Select!C:C,C161,Select!L:L)</f>
        <v>0</v>
      </c>
      <c r="R161" s="317">
        <f>SUMIF(Foodland!C:C,C161,Foodland!L:L)</f>
        <v>0</v>
      </c>
      <c r="S161" s="338">
        <f t="shared" si="18"/>
        <v>0</v>
      </c>
      <c r="T161" s="147">
        <f>SUMIFS(PSP!BC:BC,PSP!D:D,C161)</f>
        <v>0</v>
      </c>
      <c r="U161" s="101">
        <f t="shared" si="17"/>
        <v>0</v>
      </c>
    </row>
    <row r="162" spans="2:21" s="97" customFormat="1" ht="15" customHeight="1">
      <c r="B162" s="334">
        <v>151</v>
      </c>
      <c r="C162" s="334" t="s">
        <v>1024</v>
      </c>
      <c r="D162" s="334" t="s">
        <v>1349</v>
      </c>
      <c r="E162" s="70">
        <f>SUMIFS(OFM!BQ:BQ,OFM!C:C,C162)</f>
        <v>0</v>
      </c>
      <c r="F162" s="70">
        <f>SUMIFS(FAM!BS:BS,FAM!E:E,C162)</f>
        <v>0</v>
      </c>
      <c r="G162" s="317">
        <f>SUMIFS(B2S!AS:AS,B2S!C:C,C162)</f>
        <v>0</v>
      </c>
      <c r="H162" s="317">
        <f>SUMIF(TOP!C:C,C162,TOP!AP:AP)</f>
        <v>0</v>
      </c>
      <c r="I162" s="317">
        <f>SUMIF(LEG!C:C,C162,LEG!AP:AP)</f>
        <v>0</v>
      </c>
      <c r="J162" s="317">
        <f>SUMIF(MBC!C:C,C162,MBC!AJ:AJ)</f>
        <v>0</v>
      </c>
      <c r="K162" s="317">
        <f>SUMIF(JIF!C:C,C162,JIF!AJ:AJ)</f>
        <v>0</v>
      </c>
      <c r="L162" s="317">
        <f>SUMIF(INT!C:C,C162,INT!AJ:AJ)</f>
        <v>0</v>
      </c>
      <c r="M162" s="317">
        <f>SUMIF(BET!C:C,C162,BET!AJ:AJ)</f>
        <v>0</v>
      </c>
      <c r="N162" s="317">
        <f>SUMIF(SPA!C:C,C162,SPA!AJ:AJ)</f>
        <v>0</v>
      </c>
      <c r="O162" s="317">
        <f>SUMIF(SKT!C:C,C162,SKT!AJ:AJ)</f>
        <v>0</v>
      </c>
      <c r="P162" s="317">
        <f>SUMIF(FOOD!C:C,C162,FOOD!L:L)</f>
        <v>0</v>
      </c>
      <c r="Q162" s="317">
        <f>SUMIF(Select!C:C,C162,Select!L:L)</f>
        <v>0</v>
      </c>
      <c r="R162" s="317">
        <f>SUMIF(Foodland!C:C,C162,Foodland!L:L)</f>
        <v>0</v>
      </c>
      <c r="S162" s="338">
        <f t="shared" si="18"/>
        <v>0</v>
      </c>
      <c r="T162" s="147">
        <f>SUMIFS(PSP!BC:BC,PSP!D:D,C162)</f>
        <v>0</v>
      </c>
      <c r="U162" s="101">
        <f t="shared" si="17"/>
        <v>0</v>
      </c>
    </row>
    <row r="163" spans="2:21" s="97" customFormat="1" ht="15" customHeight="1">
      <c r="B163" s="334">
        <v>152</v>
      </c>
      <c r="C163" s="334" t="s">
        <v>1025</v>
      </c>
      <c r="D163" s="334" t="s">
        <v>1349</v>
      </c>
      <c r="E163" s="70">
        <f>SUMIFS(OFM!BQ:BQ,OFM!C:C,C163)</f>
        <v>0</v>
      </c>
      <c r="F163" s="70">
        <f>SUMIFS(FAM!BS:BS,FAM!E:E,C163)</f>
        <v>0</v>
      </c>
      <c r="G163" s="317">
        <f>SUMIFS(B2S!AS:AS,B2S!C:C,C163)</f>
        <v>0</v>
      </c>
      <c r="H163" s="317">
        <f>SUMIF(TOP!C:C,C163,TOP!AP:AP)</f>
        <v>0</v>
      </c>
      <c r="I163" s="317">
        <f>SUMIF(LEG!C:C,C163,LEG!AP:AP)</f>
        <v>0</v>
      </c>
      <c r="J163" s="317">
        <f>SUMIF(MBC!C:C,C163,MBC!AJ:AJ)</f>
        <v>0</v>
      </c>
      <c r="K163" s="317">
        <f>SUMIF(JIF!C:C,C163,JIF!AJ:AJ)</f>
        <v>0</v>
      </c>
      <c r="L163" s="317">
        <f>SUMIF(INT!C:C,C163,INT!AJ:AJ)</f>
        <v>0</v>
      </c>
      <c r="M163" s="317">
        <f>SUMIF(BET!C:C,C163,BET!AJ:AJ)</f>
        <v>0</v>
      </c>
      <c r="N163" s="317">
        <f>SUMIF(SPA!C:C,C163,SPA!AJ:AJ)</f>
        <v>0</v>
      </c>
      <c r="O163" s="317">
        <f>SUMIF(SKT!C:C,C163,SKT!AJ:AJ)</f>
        <v>0</v>
      </c>
      <c r="P163" s="317">
        <f>SUMIF(FOOD!C:C,C163,FOOD!L:L)</f>
        <v>0</v>
      </c>
      <c r="Q163" s="317">
        <f>SUMIF(Select!C:C,C163,Select!L:L)</f>
        <v>0</v>
      </c>
      <c r="R163" s="317">
        <f>SUMIF(Foodland!C:C,C163,Foodland!L:L)</f>
        <v>0</v>
      </c>
      <c r="S163" s="338">
        <f t="shared" si="18"/>
        <v>0</v>
      </c>
      <c r="T163" s="147">
        <f>SUMIFS(PSP!BC:BC,PSP!D:D,C163)</f>
        <v>0</v>
      </c>
      <c r="U163" s="101">
        <f t="shared" si="17"/>
        <v>0</v>
      </c>
    </row>
    <row r="164" spans="2:21" s="97" customFormat="1" ht="15" customHeight="1">
      <c r="B164" s="334">
        <v>153</v>
      </c>
      <c r="C164" s="334" t="s">
        <v>1086</v>
      </c>
      <c r="D164" s="334" t="s">
        <v>1349</v>
      </c>
      <c r="E164" s="70">
        <f>SUMIFS(OFM!BQ:BQ,OFM!C:C,C164)</f>
        <v>0</v>
      </c>
      <c r="F164" s="70">
        <f>SUMIFS(FAM!BS:BS,FAM!E:E,C164)</f>
        <v>0</v>
      </c>
      <c r="G164" s="317">
        <f>SUMIFS(B2S!AS:AS,B2S!C:C,C164)</f>
        <v>0</v>
      </c>
      <c r="H164" s="317">
        <f>SUMIF(TOP!C:C,C164,TOP!AP:AP)</f>
        <v>0</v>
      </c>
      <c r="I164" s="317">
        <f>SUMIF(LEG!C:C,C164,LEG!AP:AP)</f>
        <v>0</v>
      </c>
      <c r="J164" s="317">
        <f>SUMIF(MBC!C:C,C164,MBC!AJ:AJ)</f>
        <v>0</v>
      </c>
      <c r="K164" s="317">
        <f>SUMIF(JIF!C:C,C164,JIF!AJ:AJ)</f>
        <v>0</v>
      </c>
      <c r="L164" s="317">
        <f>SUMIF(INT!C:C,C164,INT!AJ:AJ)</f>
        <v>0</v>
      </c>
      <c r="M164" s="317">
        <f>SUMIF(BET!C:C,C164,BET!AJ:AJ)</f>
        <v>0</v>
      </c>
      <c r="N164" s="317">
        <f>SUMIF(SPA!C:C,C164,SPA!AJ:AJ)</f>
        <v>0</v>
      </c>
      <c r="O164" s="317">
        <f>SUMIF(SKT!C:C,C164,SKT!AJ:AJ)</f>
        <v>0</v>
      </c>
      <c r="P164" s="317">
        <f>SUMIF(FOOD!C:C,C164,FOOD!L:L)</f>
        <v>0</v>
      </c>
      <c r="Q164" s="317">
        <f>SUMIF(Select!C:C,C164,Select!L:L)</f>
        <v>0</v>
      </c>
      <c r="R164" s="317">
        <f>SUMIF(Foodland!C:C,C164,Foodland!L:L)</f>
        <v>0</v>
      </c>
      <c r="S164" s="338">
        <f t="shared" si="18"/>
        <v>0</v>
      </c>
      <c r="T164" s="147">
        <f>SUMIFS(PSP!BC:BC,PSP!D:D,C164)</f>
        <v>0</v>
      </c>
      <c r="U164" s="101">
        <f t="shared" si="17"/>
        <v>0</v>
      </c>
    </row>
    <row r="165" spans="2:21" ht="15" customHeight="1">
      <c r="B165" s="69">
        <v>154</v>
      </c>
      <c r="C165" s="69" t="s">
        <v>1087</v>
      </c>
      <c r="D165" s="69" t="s">
        <v>1038</v>
      </c>
      <c r="E165" s="70">
        <f>SUMIFS(OFM!BQ:BQ,OFM!C:C,C165)</f>
        <v>0</v>
      </c>
      <c r="F165" s="70">
        <f>SUMIFS(FAM!BS:BS,FAM!E:E,C165)</f>
        <v>0</v>
      </c>
      <c r="G165" s="180">
        <f>SUMIFS(B2S!AS:AS,B2S!C:C,C165)</f>
        <v>0</v>
      </c>
      <c r="H165" s="180">
        <f>SUMIF(TOP!C:C,C165,TOP!AP:AP)</f>
        <v>0</v>
      </c>
      <c r="I165" s="180">
        <f>SUMIF(LEG!C:C,C165,LEG!AP:AP)</f>
        <v>0</v>
      </c>
      <c r="J165" s="180">
        <f>SUMIF(MBC!C:C,C165,MBC!AJ:AJ)</f>
        <v>0</v>
      </c>
      <c r="K165" s="180">
        <f>SUMIF(JIF!C:C,C165,JIF!AJ:AJ)</f>
        <v>0</v>
      </c>
      <c r="L165" s="180">
        <f>SUMIF(INT!C:C,C165,INT!AJ:AJ)</f>
        <v>0</v>
      </c>
      <c r="M165" s="180">
        <f>SUMIF(BET!C:C,C165,BET!AJ:AJ)</f>
        <v>0</v>
      </c>
      <c r="N165" s="180">
        <f>SUMIF(SPA!C:C,C165,SPA!AJ:AJ)</f>
        <v>0</v>
      </c>
      <c r="O165" s="180">
        <f>SUMIF(SKT!C:C,C165,SKT!AJ:AJ)</f>
        <v>0</v>
      </c>
      <c r="P165" s="180">
        <f>SUMIF(FOOD!C:C,C165,FOOD!L:L)</f>
        <v>0</v>
      </c>
      <c r="Q165" s="180">
        <f>SUMIF(Select!C:C,C165,Select!L:L)</f>
        <v>0</v>
      </c>
      <c r="R165" s="180">
        <f>SUMIF(Foodland!C:C,C165,Foodland!L:L)</f>
        <v>0</v>
      </c>
      <c r="S165" s="181">
        <f t="shared" si="18"/>
        <v>0</v>
      </c>
      <c r="T165" s="182">
        <f>SUMIFS(PSP!BC:BC,PSP!D:D,C165)</f>
        <v>0</v>
      </c>
      <c r="U165" s="181">
        <f t="shared" si="17"/>
        <v>0</v>
      </c>
    </row>
    <row r="166" spans="2:21" s="97" customFormat="1" ht="15" customHeight="1">
      <c r="B166" s="334">
        <v>155</v>
      </c>
      <c r="C166" s="334" t="s">
        <v>1088</v>
      </c>
      <c r="D166" s="334" t="s">
        <v>1349</v>
      </c>
      <c r="E166" s="70">
        <f>SUMIFS(OFM!BQ:BQ,OFM!C:C,C166)</f>
        <v>0</v>
      </c>
      <c r="F166" s="70">
        <f>SUMIFS(FAM!BS:BS,FAM!E:E,C166)</f>
        <v>0</v>
      </c>
      <c r="G166" s="317">
        <f>SUMIFS(B2S!AS:AS,B2S!C:C,C166)</f>
        <v>0</v>
      </c>
      <c r="H166" s="317">
        <f>SUMIF(TOP!C:C,C166,TOP!AP:AP)</f>
        <v>0</v>
      </c>
      <c r="I166" s="317">
        <f>SUMIF(LEG!C:C,C166,LEG!AP:AP)</f>
        <v>0</v>
      </c>
      <c r="J166" s="317">
        <f>SUMIF(MBC!C:C,C166,MBC!AJ:AJ)</f>
        <v>0</v>
      </c>
      <c r="K166" s="317">
        <f>SUMIF(JIF!C:C,C166,JIF!AJ:AJ)</f>
        <v>0</v>
      </c>
      <c r="L166" s="317">
        <f>SUMIF(INT!C:C,C166,INT!AJ:AJ)</f>
        <v>0</v>
      </c>
      <c r="M166" s="317">
        <f>SUMIF(BET!C:C,C166,BET!AJ:AJ)</f>
        <v>0</v>
      </c>
      <c r="N166" s="317">
        <f>SUMIF(SPA!C:C,C166,SPA!AJ:AJ)</f>
        <v>0</v>
      </c>
      <c r="O166" s="317">
        <f>SUMIF(SKT!C:C,C166,SKT!AJ:AJ)</f>
        <v>0</v>
      </c>
      <c r="P166" s="317">
        <f>SUMIF(FOOD!C:C,C166,FOOD!L:L)</f>
        <v>0</v>
      </c>
      <c r="Q166" s="317">
        <f>SUMIF(Select!C:C,C166,Select!L:L)</f>
        <v>0</v>
      </c>
      <c r="R166" s="317">
        <f>SUMIF(Foodland!C:C,C166,Foodland!L:L)</f>
        <v>0</v>
      </c>
      <c r="S166" s="338">
        <f t="shared" si="18"/>
        <v>0</v>
      </c>
      <c r="T166" s="147">
        <f>SUMIFS(PSP!BC:BC,PSP!D:D,C166)</f>
        <v>0</v>
      </c>
      <c r="U166" s="101">
        <f t="shared" si="17"/>
        <v>0</v>
      </c>
    </row>
    <row r="167" spans="2:21" s="97" customFormat="1" ht="15" customHeight="1">
      <c r="B167" s="334">
        <v>156</v>
      </c>
      <c r="C167" s="334" t="s">
        <v>1089</v>
      </c>
      <c r="D167" s="334" t="s">
        <v>1349</v>
      </c>
      <c r="E167" s="70">
        <f>SUMIFS(OFM!BQ:BQ,OFM!C:C,C167)</f>
        <v>0</v>
      </c>
      <c r="F167" s="70">
        <f>SUMIFS(FAM!BS:BS,FAM!E:E,C167)</f>
        <v>0</v>
      </c>
      <c r="G167" s="317">
        <f>SUMIFS(B2S!AS:AS,B2S!C:C,C167)</f>
        <v>0</v>
      </c>
      <c r="H167" s="317">
        <f>SUMIF(TOP!C:C,C167,TOP!AP:AP)</f>
        <v>0</v>
      </c>
      <c r="I167" s="317">
        <f>SUMIF(LEG!C:C,C167,LEG!AP:AP)</f>
        <v>0</v>
      </c>
      <c r="J167" s="317">
        <f>SUMIF(MBC!C:C,C167,MBC!AJ:AJ)</f>
        <v>0</v>
      </c>
      <c r="K167" s="317">
        <f>SUMIF(JIF!C:C,C167,JIF!AJ:AJ)</f>
        <v>0</v>
      </c>
      <c r="L167" s="317">
        <f>SUMIF(INT!C:C,C167,INT!AJ:AJ)</f>
        <v>0</v>
      </c>
      <c r="M167" s="317">
        <f>SUMIF(BET!C:C,C167,BET!AJ:AJ)</f>
        <v>0</v>
      </c>
      <c r="N167" s="317">
        <f>SUMIF(SPA!C:C,C167,SPA!AJ:AJ)</f>
        <v>0</v>
      </c>
      <c r="O167" s="317">
        <f>SUMIF(SKT!C:C,C167,SKT!AJ:AJ)</f>
        <v>0</v>
      </c>
      <c r="P167" s="317">
        <f>SUMIF(FOOD!C:C,C167,FOOD!L:L)</f>
        <v>0</v>
      </c>
      <c r="Q167" s="317">
        <f>SUMIF(Select!C:C,C167,Select!L:L)</f>
        <v>0</v>
      </c>
      <c r="R167" s="317">
        <f>SUMIF(Foodland!C:C,C167,Foodland!L:L)</f>
        <v>0</v>
      </c>
      <c r="S167" s="338">
        <f t="shared" si="18"/>
        <v>0</v>
      </c>
      <c r="T167" s="147">
        <f>SUMIFS(PSP!BC:BC,PSP!D:D,C167)</f>
        <v>0</v>
      </c>
      <c r="U167" s="101">
        <f t="shared" si="17"/>
        <v>0</v>
      </c>
    </row>
    <row r="168" spans="2:21" s="97" customFormat="1" ht="15" customHeight="1">
      <c r="B168" s="334">
        <v>157</v>
      </c>
      <c r="C168" s="334" t="s">
        <v>1090</v>
      </c>
      <c r="D168" s="334" t="s">
        <v>1349</v>
      </c>
      <c r="E168" s="70">
        <f>SUMIFS(OFM!BQ:BQ,OFM!C:C,C168)</f>
        <v>0</v>
      </c>
      <c r="F168" s="70">
        <f>SUMIFS(FAM!BS:BS,FAM!E:E,C168)</f>
        <v>0</v>
      </c>
      <c r="G168" s="317">
        <f>SUMIFS(B2S!AS:AS,B2S!C:C,C168)</f>
        <v>0</v>
      </c>
      <c r="H168" s="317">
        <f>SUMIF(TOP!C:C,C168,TOP!AP:AP)</f>
        <v>0</v>
      </c>
      <c r="I168" s="317">
        <f>SUMIF(LEG!C:C,C168,LEG!AP:AP)</f>
        <v>0</v>
      </c>
      <c r="J168" s="317">
        <f>SUMIF(MBC!C:C,C168,MBC!AJ:AJ)</f>
        <v>0</v>
      </c>
      <c r="K168" s="317">
        <f>SUMIF(JIF!C:C,C168,JIF!AJ:AJ)</f>
        <v>0</v>
      </c>
      <c r="L168" s="317">
        <f>SUMIF(INT!C:C,C168,INT!AJ:AJ)</f>
        <v>0</v>
      </c>
      <c r="M168" s="317">
        <f>SUMIF(BET!C:C,C168,BET!AJ:AJ)</f>
        <v>0</v>
      </c>
      <c r="N168" s="317">
        <f>SUMIF(SPA!C:C,C168,SPA!AJ:AJ)</f>
        <v>0</v>
      </c>
      <c r="O168" s="317">
        <f>SUMIF(SKT!C:C,C168,SKT!AJ:AJ)</f>
        <v>0</v>
      </c>
      <c r="P168" s="317">
        <f>SUMIF(FOOD!C:C,C168,FOOD!L:L)</f>
        <v>0</v>
      </c>
      <c r="Q168" s="317">
        <f>SUMIF(Select!C:C,C168,Select!L:L)</f>
        <v>0</v>
      </c>
      <c r="R168" s="317">
        <f>SUMIF(Foodland!C:C,C168,Foodland!L:L)</f>
        <v>0</v>
      </c>
      <c r="S168" s="338">
        <f t="shared" si="18"/>
        <v>0</v>
      </c>
      <c r="T168" s="147">
        <f>SUMIFS(PSP!BC:BC,PSP!D:D,C168)</f>
        <v>0</v>
      </c>
      <c r="U168" s="101">
        <f t="shared" si="17"/>
        <v>0</v>
      </c>
    </row>
    <row r="169" spans="2:21" s="97" customFormat="1" ht="15" customHeight="1">
      <c r="B169" s="334">
        <v>158</v>
      </c>
      <c r="C169" s="334" t="s">
        <v>1091</v>
      </c>
      <c r="D169" s="334" t="s">
        <v>1349</v>
      </c>
      <c r="E169" s="70">
        <f>SUMIFS(OFM!BQ:BQ,OFM!C:C,C169)</f>
        <v>0</v>
      </c>
      <c r="F169" s="70">
        <f>SUMIFS(FAM!BS:BS,FAM!E:E,C169)</f>
        <v>0</v>
      </c>
      <c r="G169" s="317">
        <f>SUMIFS(B2S!AS:AS,B2S!C:C,C169)</f>
        <v>0</v>
      </c>
      <c r="H169" s="317">
        <f>SUMIF(TOP!C:C,C169,TOP!AP:AP)</f>
        <v>0</v>
      </c>
      <c r="I169" s="317">
        <f>SUMIF(LEG!C:C,C169,LEG!AP:AP)</f>
        <v>0</v>
      </c>
      <c r="J169" s="317">
        <f>SUMIF(MBC!C:C,C169,MBC!AJ:AJ)</f>
        <v>0</v>
      </c>
      <c r="K169" s="317">
        <f>SUMIF(JIF!C:C,C169,JIF!AJ:AJ)</f>
        <v>0</v>
      </c>
      <c r="L169" s="317">
        <f>SUMIF(INT!C:C,C169,INT!AJ:AJ)</f>
        <v>0</v>
      </c>
      <c r="M169" s="317">
        <f>SUMIF(BET!C:C,C169,BET!AJ:AJ)</f>
        <v>0</v>
      </c>
      <c r="N169" s="317">
        <f>SUMIF(SPA!C:C,C169,SPA!AJ:AJ)</f>
        <v>0</v>
      </c>
      <c r="O169" s="317">
        <f>SUMIF(SKT!C:C,C169,SKT!AJ:AJ)</f>
        <v>0</v>
      </c>
      <c r="P169" s="317">
        <f>SUMIF(FOOD!C:C,C169,FOOD!L:L)</f>
        <v>0</v>
      </c>
      <c r="Q169" s="317">
        <f>SUMIF(Select!C:C,C169,Select!L:L)</f>
        <v>0</v>
      </c>
      <c r="R169" s="317">
        <f>SUMIF(Foodland!C:C,C169,Foodland!L:L)</f>
        <v>0</v>
      </c>
      <c r="S169" s="338">
        <f t="shared" si="18"/>
        <v>0</v>
      </c>
      <c r="T169" s="147">
        <f>SUMIFS(PSP!BC:BC,PSP!D:D,C169)</f>
        <v>0</v>
      </c>
      <c r="U169" s="101">
        <f t="shared" si="17"/>
        <v>0</v>
      </c>
    </row>
    <row r="170" spans="2:21" s="97" customFormat="1" ht="15" customHeight="1">
      <c r="B170" s="335">
        <v>159</v>
      </c>
      <c r="C170" s="336" t="s">
        <v>1317</v>
      </c>
      <c r="D170" s="334" t="s">
        <v>1349</v>
      </c>
      <c r="E170" s="70">
        <f>SUMIFS(OFM!BQ:BQ,OFM!C:C,C170)</f>
        <v>0</v>
      </c>
      <c r="F170" s="70">
        <f>SUMIFS(FAM!BS:BS,FAM!E:E,C170)</f>
        <v>0</v>
      </c>
      <c r="G170" s="317">
        <f>SUMIFS(B2S!AS:AS,B2S!C:C,C170)</f>
        <v>0</v>
      </c>
      <c r="H170" s="317">
        <f>SUMIF(TOP!C:C,C170,TOP!AP:AP)</f>
        <v>0</v>
      </c>
      <c r="I170" s="317">
        <f>SUMIF(LEG!C:C,C170,LEG!AP:AP)</f>
        <v>0</v>
      </c>
      <c r="J170" s="317">
        <f>SUMIF(MBC!C:C,C170,MBC!AJ:AJ)</f>
        <v>0</v>
      </c>
      <c r="K170" s="317">
        <f>SUMIF(JIF!C:C,C170,JIF!AJ:AJ)</f>
        <v>0</v>
      </c>
      <c r="L170" s="317">
        <f>SUMIF(INT!C:C,C170,INT!AJ:AJ)</f>
        <v>0</v>
      </c>
      <c r="M170" s="317">
        <f>SUMIF(BET!C:C,C170,BET!AJ:AJ)</f>
        <v>0</v>
      </c>
      <c r="N170" s="317">
        <f>SUMIF(SPA!C:C,C170,SPA!AJ:AJ)</f>
        <v>0</v>
      </c>
      <c r="O170" s="317">
        <f>SUMIF(SKT!C:C,C170,SKT!AJ:AJ)</f>
        <v>0</v>
      </c>
      <c r="P170" s="317">
        <f>SUMIF(FOOD!C:C,C170,FOOD!L:L)</f>
        <v>0</v>
      </c>
      <c r="Q170" s="317">
        <f>SUMIF(Select!C:C,C170,Select!L:L)</f>
        <v>0</v>
      </c>
      <c r="R170" s="317">
        <f>SUMIF(Foodland!C:C,C170,Foodland!L:L)</f>
        <v>0</v>
      </c>
      <c r="S170" s="338">
        <f t="shared" si="18"/>
        <v>0</v>
      </c>
      <c r="T170" s="147">
        <f>SUMIFS(PSP!BC:BC,PSP!D:D,C170)</f>
        <v>0</v>
      </c>
      <c r="U170" s="101">
        <f t="shared" ref="U170:U180" si="19">SUM(S170:T170)</f>
        <v>0</v>
      </c>
    </row>
    <row r="171" spans="2:21" s="97" customFormat="1" ht="15" customHeight="1">
      <c r="B171" s="335">
        <v>160</v>
      </c>
      <c r="C171" s="336" t="s">
        <v>1318</v>
      </c>
      <c r="D171" s="334" t="s">
        <v>1349</v>
      </c>
      <c r="E171" s="70">
        <f>SUMIFS(OFM!BQ:BQ,OFM!C:C,C171)</f>
        <v>0</v>
      </c>
      <c r="F171" s="70">
        <f>SUMIFS(FAM!BS:BS,FAM!E:E,C171)</f>
        <v>0</v>
      </c>
      <c r="G171" s="317">
        <f>SUMIFS(B2S!AS:AS,B2S!C:C,C171)</f>
        <v>0</v>
      </c>
      <c r="H171" s="317">
        <f>SUMIF(TOP!C:C,C171,TOP!AP:AP)</f>
        <v>0</v>
      </c>
      <c r="I171" s="317">
        <f>SUMIF(LEG!C:C,C171,LEG!AP:AP)</f>
        <v>0</v>
      </c>
      <c r="J171" s="317">
        <f>SUMIF(MBC!C:C,C171,MBC!AJ:AJ)</f>
        <v>0</v>
      </c>
      <c r="K171" s="317">
        <f>SUMIF(JIF!C:C,C171,JIF!AJ:AJ)</f>
        <v>0</v>
      </c>
      <c r="L171" s="317">
        <f>SUMIF(INT!C:C,C171,INT!AJ:AJ)</f>
        <v>0</v>
      </c>
      <c r="M171" s="317">
        <f>SUMIF(BET!C:C,C171,BET!AJ:AJ)</f>
        <v>0</v>
      </c>
      <c r="N171" s="317">
        <f>SUMIF(SPA!C:C,C171,SPA!AJ:AJ)</f>
        <v>0</v>
      </c>
      <c r="O171" s="317">
        <f>SUMIF(SKT!C:C,C171,SKT!AJ:AJ)</f>
        <v>0</v>
      </c>
      <c r="P171" s="317">
        <f>SUMIF(FOOD!C:C,C171,FOOD!L:L)</f>
        <v>0</v>
      </c>
      <c r="Q171" s="317">
        <f>SUMIF(Select!C:C,C171,Select!L:L)</f>
        <v>0</v>
      </c>
      <c r="R171" s="317">
        <f>SUMIF(Foodland!C:C,C171,Foodland!L:L)</f>
        <v>0</v>
      </c>
      <c r="S171" s="338">
        <f t="shared" si="18"/>
        <v>0</v>
      </c>
      <c r="T171" s="147">
        <f>SUMIFS(PSP!BC:BC,PSP!D:D,C171)</f>
        <v>0</v>
      </c>
      <c r="U171" s="101">
        <f t="shared" si="19"/>
        <v>0</v>
      </c>
    </row>
    <row r="172" spans="2:21" s="97" customFormat="1" ht="15" customHeight="1">
      <c r="B172" s="335">
        <v>161</v>
      </c>
      <c r="C172" s="337" t="s">
        <v>1319</v>
      </c>
      <c r="D172" s="334" t="s">
        <v>1349</v>
      </c>
      <c r="E172" s="70">
        <f>SUMIFS(OFM!BQ:BQ,OFM!C:C,C172)</f>
        <v>0</v>
      </c>
      <c r="F172" s="70">
        <f>SUMIFS(FAM!BS:BS,FAM!E:E,C172)</f>
        <v>0</v>
      </c>
      <c r="G172" s="317">
        <f>SUMIFS(B2S!AS:AS,B2S!C:C,C172)</f>
        <v>0</v>
      </c>
      <c r="H172" s="317">
        <f>SUMIF(TOP!C:C,C172,TOP!AP:AP)</f>
        <v>0</v>
      </c>
      <c r="I172" s="317">
        <f>SUMIF(LEG!C:C,C172,LEG!AP:AP)</f>
        <v>0</v>
      </c>
      <c r="J172" s="317">
        <f>SUMIF(MBC!C:C,C172,MBC!AJ:AJ)</f>
        <v>0</v>
      </c>
      <c r="K172" s="317">
        <f>SUMIF(JIF!C:C,C172,JIF!AJ:AJ)</f>
        <v>0</v>
      </c>
      <c r="L172" s="317">
        <f>SUMIF(INT!C:C,C172,INT!AJ:AJ)</f>
        <v>0</v>
      </c>
      <c r="M172" s="317">
        <f>SUMIF(BET!C:C,C172,BET!AJ:AJ)</f>
        <v>0</v>
      </c>
      <c r="N172" s="317">
        <f>SUMIF(SPA!C:C,C172,SPA!AJ:AJ)</f>
        <v>0</v>
      </c>
      <c r="O172" s="317">
        <f>SUMIF(SKT!C:C,C172,SKT!AJ:AJ)</f>
        <v>0</v>
      </c>
      <c r="P172" s="317">
        <f>SUMIF(FOOD!C:C,C172,FOOD!L:L)</f>
        <v>0</v>
      </c>
      <c r="Q172" s="317">
        <f>SUMIF(Select!C:C,C172,Select!L:L)</f>
        <v>0</v>
      </c>
      <c r="R172" s="317">
        <f>SUMIF(Foodland!C:C,C172,Foodland!L:L)</f>
        <v>0</v>
      </c>
      <c r="S172" s="338">
        <f t="shared" si="18"/>
        <v>0</v>
      </c>
      <c r="T172" s="147">
        <f>SUMIFS(PSP!BC:BC,PSP!D:D,C172)</f>
        <v>0</v>
      </c>
      <c r="U172" s="101">
        <f t="shared" si="19"/>
        <v>0</v>
      </c>
    </row>
    <row r="173" spans="2:21" s="97" customFormat="1" ht="15" customHeight="1">
      <c r="B173" s="335">
        <v>162</v>
      </c>
      <c r="C173" s="337" t="s">
        <v>1320</v>
      </c>
      <c r="D173" s="334" t="s">
        <v>1349</v>
      </c>
      <c r="E173" s="70">
        <f>SUMIFS(OFM!BQ:BQ,OFM!C:C,C173)</f>
        <v>0</v>
      </c>
      <c r="F173" s="70">
        <f>SUMIFS(FAM!BS:BS,FAM!E:E,C173)</f>
        <v>0</v>
      </c>
      <c r="G173" s="317">
        <f>SUMIFS(B2S!AS:AS,B2S!C:C,C173)</f>
        <v>0</v>
      </c>
      <c r="H173" s="317">
        <f>SUMIF(TOP!C:C,C173,TOP!AP:AP)</f>
        <v>0</v>
      </c>
      <c r="I173" s="317">
        <f>SUMIF(LEG!C:C,C173,LEG!AP:AP)</f>
        <v>0</v>
      </c>
      <c r="J173" s="317">
        <f>SUMIF(MBC!C:C,C173,MBC!AJ:AJ)</f>
        <v>0</v>
      </c>
      <c r="K173" s="317">
        <f>SUMIF(JIF!C:C,C173,JIF!AJ:AJ)</f>
        <v>0</v>
      </c>
      <c r="L173" s="317">
        <f>SUMIF(INT!C:C,C173,INT!AJ:AJ)</f>
        <v>0</v>
      </c>
      <c r="M173" s="317">
        <f>SUMIF(BET!C:C,C173,BET!AJ:AJ)</f>
        <v>0</v>
      </c>
      <c r="N173" s="317">
        <f>SUMIF(SPA!C:C,C173,SPA!AJ:AJ)</f>
        <v>0</v>
      </c>
      <c r="O173" s="317">
        <f>SUMIF(SKT!C:C,C173,SKT!AJ:AJ)</f>
        <v>0</v>
      </c>
      <c r="P173" s="317">
        <f>SUMIF(FOOD!C:C,C173,FOOD!L:L)</f>
        <v>0</v>
      </c>
      <c r="Q173" s="317">
        <f>SUMIF(Select!C:C,C173,Select!L:L)</f>
        <v>0</v>
      </c>
      <c r="R173" s="317">
        <f>SUMIF(Foodland!C:C,C173,Foodland!L:L)</f>
        <v>0</v>
      </c>
      <c r="S173" s="338">
        <f t="shared" si="18"/>
        <v>0</v>
      </c>
      <c r="T173" s="147">
        <f>SUMIFS(PSP!BC:BC,PSP!D:D,C173)</f>
        <v>0</v>
      </c>
      <c r="U173" s="101">
        <f t="shared" si="19"/>
        <v>0</v>
      </c>
    </row>
    <row r="174" spans="2:21" s="97" customFormat="1" ht="15" customHeight="1">
      <c r="B174" s="335">
        <v>163</v>
      </c>
      <c r="C174" s="337" t="s">
        <v>1321</v>
      </c>
      <c r="D174" s="334" t="s">
        <v>1349</v>
      </c>
      <c r="E174" s="70">
        <f>SUMIFS(OFM!BQ:BQ,OFM!C:C,C174)</f>
        <v>0</v>
      </c>
      <c r="F174" s="70">
        <f>SUMIFS(FAM!BS:BS,FAM!E:E,C174)</f>
        <v>0</v>
      </c>
      <c r="G174" s="317">
        <f>SUMIFS(B2S!AS:AS,B2S!C:C,C174)</f>
        <v>0</v>
      </c>
      <c r="H174" s="317">
        <f>SUMIF(TOP!C:C,C174,TOP!AP:AP)</f>
        <v>0</v>
      </c>
      <c r="I174" s="317">
        <f>SUMIF(LEG!C:C,C174,LEG!AP:AP)</f>
        <v>0</v>
      </c>
      <c r="J174" s="317">
        <f>SUMIF(MBC!C:C,C174,MBC!AJ:AJ)</f>
        <v>0</v>
      </c>
      <c r="K174" s="317">
        <f>SUMIF(JIF!C:C,C174,JIF!AJ:AJ)</f>
        <v>0</v>
      </c>
      <c r="L174" s="317">
        <f>SUMIF(INT!C:C,C174,INT!AJ:AJ)</f>
        <v>0</v>
      </c>
      <c r="M174" s="317">
        <f>SUMIF(BET!C:C,C174,BET!AJ:AJ)</f>
        <v>0</v>
      </c>
      <c r="N174" s="317">
        <f>SUMIF(SPA!C:C,C174,SPA!AJ:AJ)</f>
        <v>0</v>
      </c>
      <c r="O174" s="317">
        <f>SUMIF(SKT!C:C,C174,SKT!AJ:AJ)</f>
        <v>0</v>
      </c>
      <c r="P174" s="317">
        <f>SUMIF(FOOD!C:C,C174,FOOD!L:L)</f>
        <v>0</v>
      </c>
      <c r="Q174" s="317">
        <f>SUMIF(Select!C:C,C174,Select!L:L)</f>
        <v>0</v>
      </c>
      <c r="R174" s="317">
        <f>SUMIF(Foodland!C:C,C174,Foodland!L:L)</f>
        <v>0</v>
      </c>
      <c r="S174" s="338">
        <f t="shared" si="18"/>
        <v>0</v>
      </c>
      <c r="T174" s="147">
        <f>SUMIFS(PSP!BC:BC,PSP!D:D,C174)</f>
        <v>0</v>
      </c>
      <c r="U174" s="101">
        <f t="shared" si="19"/>
        <v>0</v>
      </c>
    </row>
    <row r="175" spans="2:21" s="97" customFormat="1" ht="15" customHeight="1">
      <c r="B175" s="335">
        <v>164</v>
      </c>
      <c r="C175" s="337" t="s">
        <v>1322</v>
      </c>
      <c r="D175" s="334" t="s">
        <v>1349</v>
      </c>
      <c r="E175" s="70">
        <f>SUMIFS(OFM!BQ:BQ,OFM!C:C,C175)</f>
        <v>0</v>
      </c>
      <c r="F175" s="70">
        <f>SUMIFS(FAM!BS:BS,FAM!E:E,C175)</f>
        <v>0</v>
      </c>
      <c r="G175" s="317">
        <f>SUMIFS(B2S!AS:AS,B2S!C:C,C175)</f>
        <v>0</v>
      </c>
      <c r="H175" s="317">
        <f>SUMIF(TOP!C:C,C175,TOP!AP:AP)</f>
        <v>0</v>
      </c>
      <c r="I175" s="317">
        <f>SUMIF(LEG!C:C,C175,LEG!AP:AP)</f>
        <v>0</v>
      </c>
      <c r="J175" s="317">
        <f>SUMIF(MBC!C:C,C175,MBC!AJ:AJ)</f>
        <v>0</v>
      </c>
      <c r="K175" s="317">
        <f>SUMIF(JIF!C:C,C175,JIF!AJ:AJ)</f>
        <v>0</v>
      </c>
      <c r="L175" s="317">
        <f>SUMIF(INT!C:C,C175,INT!AJ:AJ)</f>
        <v>0</v>
      </c>
      <c r="M175" s="317">
        <f>SUMIF(BET!C:C,C175,BET!AJ:AJ)</f>
        <v>0</v>
      </c>
      <c r="N175" s="317">
        <f>SUMIF(SPA!C:C,C175,SPA!AJ:AJ)</f>
        <v>0</v>
      </c>
      <c r="O175" s="317">
        <f>SUMIF(SKT!C:C,C175,SKT!AJ:AJ)</f>
        <v>0</v>
      </c>
      <c r="P175" s="317">
        <f>SUMIF(FOOD!C:C,C175,FOOD!L:L)</f>
        <v>0</v>
      </c>
      <c r="Q175" s="317">
        <f>SUMIF(Select!C:C,C175,Select!L:L)</f>
        <v>0</v>
      </c>
      <c r="R175" s="317">
        <f>SUMIF(Foodland!C:C,C175,Foodland!L:L)</f>
        <v>0</v>
      </c>
      <c r="S175" s="338">
        <f t="shared" si="18"/>
        <v>0</v>
      </c>
      <c r="T175" s="147">
        <f>SUMIFS(PSP!BC:BC,PSP!D:D,C175)</f>
        <v>0</v>
      </c>
      <c r="U175" s="101">
        <f t="shared" si="19"/>
        <v>0</v>
      </c>
    </row>
    <row r="176" spans="2:21" s="97" customFormat="1" ht="15" customHeight="1">
      <c r="B176" s="335">
        <v>165</v>
      </c>
      <c r="C176" s="337" t="s">
        <v>1323</v>
      </c>
      <c r="D176" s="334" t="s">
        <v>1349</v>
      </c>
      <c r="E176" s="70">
        <f>SUMIFS(OFM!BQ:BQ,OFM!C:C,C176)</f>
        <v>0</v>
      </c>
      <c r="F176" s="70">
        <f>SUMIFS(FAM!BS:BS,FAM!E:E,C176)</f>
        <v>0</v>
      </c>
      <c r="G176" s="317">
        <f>SUMIFS(B2S!AS:AS,B2S!C:C,C176)</f>
        <v>0</v>
      </c>
      <c r="H176" s="317">
        <f>SUMIF(TOP!C:C,C176,TOP!AP:AP)</f>
        <v>0</v>
      </c>
      <c r="I176" s="317">
        <f>SUMIF(LEG!C:C,C176,LEG!AP:AP)</f>
        <v>0</v>
      </c>
      <c r="J176" s="317">
        <f>SUMIF(MBC!C:C,C176,MBC!AJ:AJ)</f>
        <v>0</v>
      </c>
      <c r="K176" s="317">
        <f>SUMIF(JIF!C:C,C176,JIF!AJ:AJ)</f>
        <v>0</v>
      </c>
      <c r="L176" s="317">
        <f>SUMIF(INT!C:C,C176,INT!AJ:AJ)</f>
        <v>0</v>
      </c>
      <c r="M176" s="317">
        <f>SUMIF(BET!C:C,C176,BET!AJ:AJ)</f>
        <v>0</v>
      </c>
      <c r="N176" s="317">
        <f>SUMIF(SPA!C:C,C176,SPA!AJ:AJ)</f>
        <v>0</v>
      </c>
      <c r="O176" s="317">
        <f>SUMIF(SKT!C:C,C176,SKT!AJ:AJ)</f>
        <v>0</v>
      </c>
      <c r="P176" s="317">
        <f>SUMIF(FOOD!C:C,C176,FOOD!L:L)</f>
        <v>0</v>
      </c>
      <c r="Q176" s="317">
        <f>SUMIF(Select!C:C,C176,Select!L:L)</f>
        <v>0</v>
      </c>
      <c r="R176" s="317">
        <f>SUMIF(Foodland!C:C,C176,Foodland!L:L)</f>
        <v>0</v>
      </c>
      <c r="S176" s="338">
        <f t="shared" si="18"/>
        <v>0</v>
      </c>
      <c r="T176" s="147">
        <f>SUMIFS(PSP!BC:BC,PSP!D:D,C176)</f>
        <v>0</v>
      </c>
      <c r="U176" s="101">
        <f t="shared" si="19"/>
        <v>0</v>
      </c>
    </row>
    <row r="177" spans="2:21" s="97" customFormat="1" ht="15" customHeight="1">
      <c r="B177" s="335">
        <v>166</v>
      </c>
      <c r="C177" s="337" t="s">
        <v>1332</v>
      </c>
      <c r="D177" s="334" t="s">
        <v>1349</v>
      </c>
      <c r="E177" s="70">
        <f>SUMIFS(OFM!BQ:BQ,OFM!C:C,C177)</f>
        <v>0</v>
      </c>
      <c r="F177" s="70">
        <f>SUMIFS(FAM!BS:BS,FAM!E:E,C177)</f>
        <v>0</v>
      </c>
      <c r="G177" s="317">
        <f>SUMIFS(B2S!AS:AS,B2S!C:C,C177)</f>
        <v>0</v>
      </c>
      <c r="H177" s="317">
        <f>SUMIF(TOP!C:C,C177,TOP!AP:AP)</f>
        <v>0</v>
      </c>
      <c r="I177" s="317">
        <f>SUMIF(LEG!C:C,C177,LEG!AP:AP)</f>
        <v>0</v>
      </c>
      <c r="J177" s="317">
        <f>SUMIF(MBC!C:C,C177,MBC!AJ:AJ)</f>
        <v>0</v>
      </c>
      <c r="K177" s="317">
        <f>SUMIF(JIF!C:C,C177,JIF!AJ:AJ)</f>
        <v>0</v>
      </c>
      <c r="L177" s="317">
        <f>SUMIF(INT!C:C,C177,INT!AJ:AJ)</f>
        <v>0</v>
      </c>
      <c r="M177" s="317">
        <f>SUMIF(BET!C:C,C177,BET!AJ:AJ)</f>
        <v>0</v>
      </c>
      <c r="N177" s="317">
        <f>SUMIF(SPA!C:C,C177,SPA!AJ:AJ)</f>
        <v>0</v>
      </c>
      <c r="O177" s="317">
        <f>SUMIF(SKT!C:C,C177,SKT!AJ:AJ)</f>
        <v>0</v>
      </c>
      <c r="P177" s="317">
        <f>SUMIF(FOOD!C:C,C177,FOOD!L:L)</f>
        <v>0</v>
      </c>
      <c r="Q177" s="317">
        <f>SUMIF(Select!C:C,C177,Select!L:L)</f>
        <v>0</v>
      </c>
      <c r="R177" s="317">
        <f>SUMIF(Foodland!C:C,C177,Foodland!L:L)</f>
        <v>0</v>
      </c>
      <c r="S177" s="338">
        <f t="shared" si="18"/>
        <v>0</v>
      </c>
      <c r="T177" s="147">
        <f>SUMIFS(PSP!BC:BC,PSP!D:D,C177)</f>
        <v>0</v>
      </c>
      <c r="U177" s="101">
        <f t="shared" si="19"/>
        <v>0</v>
      </c>
    </row>
    <row r="178" spans="2:21" s="97" customFormat="1" ht="15" customHeight="1">
      <c r="B178" s="335">
        <v>167</v>
      </c>
      <c r="C178" s="337" t="s">
        <v>1333</v>
      </c>
      <c r="D178" s="334" t="s">
        <v>1349</v>
      </c>
      <c r="E178" s="70">
        <f>SUMIFS(OFM!BQ:BQ,OFM!C:C,C178)</f>
        <v>0</v>
      </c>
      <c r="F178" s="70">
        <f>SUMIFS(FAM!BS:BS,FAM!E:E,C178)</f>
        <v>0</v>
      </c>
      <c r="G178" s="317">
        <f>SUMIFS(B2S!AS:AS,B2S!C:C,C178)</f>
        <v>0</v>
      </c>
      <c r="H178" s="317">
        <f>SUMIF(TOP!C:C,C178,TOP!AP:AP)</f>
        <v>0</v>
      </c>
      <c r="I178" s="317">
        <f>SUMIF(LEG!C:C,C178,LEG!AP:AP)</f>
        <v>0</v>
      </c>
      <c r="J178" s="317">
        <f>SUMIF(MBC!C:C,C178,MBC!AJ:AJ)</f>
        <v>0</v>
      </c>
      <c r="K178" s="317">
        <f>SUMIF(JIF!C:C,C178,JIF!AJ:AJ)</f>
        <v>0</v>
      </c>
      <c r="L178" s="317">
        <f>SUMIF(INT!C:C,C178,INT!AJ:AJ)</f>
        <v>0</v>
      </c>
      <c r="M178" s="317">
        <f>SUMIF(BET!C:C,C178,BET!AJ:AJ)</f>
        <v>0</v>
      </c>
      <c r="N178" s="317">
        <f>SUMIF(SPA!C:C,C178,SPA!AJ:AJ)</f>
        <v>0</v>
      </c>
      <c r="O178" s="317">
        <f>SUMIF(SKT!C:C,C178,SKT!AJ:AJ)</f>
        <v>0</v>
      </c>
      <c r="P178" s="317">
        <f>SUMIF(FOOD!C:C,C178,FOOD!L:L)</f>
        <v>0</v>
      </c>
      <c r="Q178" s="317">
        <f>SUMIF(Select!C:C,C178,Select!L:L)</f>
        <v>0</v>
      </c>
      <c r="R178" s="317">
        <f>SUMIF(Foodland!C:C,C178,Foodland!L:L)</f>
        <v>0</v>
      </c>
      <c r="S178" s="338">
        <f t="shared" si="18"/>
        <v>0</v>
      </c>
      <c r="T178" s="147">
        <f>SUMIFS(PSP!BC:BC,PSP!D:D,C178)</f>
        <v>0</v>
      </c>
      <c r="U178" s="101">
        <f t="shared" si="19"/>
        <v>0</v>
      </c>
    </row>
    <row r="179" spans="2:21" s="97" customFormat="1" ht="15" customHeight="1">
      <c r="B179" s="335">
        <v>168</v>
      </c>
      <c r="C179" s="336" t="s">
        <v>1324</v>
      </c>
      <c r="D179" s="334" t="s">
        <v>1349</v>
      </c>
      <c r="E179" s="70">
        <f>SUMIFS(OFM!BQ:BQ,OFM!C:C,C179)</f>
        <v>0</v>
      </c>
      <c r="F179" s="70">
        <f>SUMIFS(FAM!BS:BS,FAM!E:E,C179)</f>
        <v>0</v>
      </c>
      <c r="G179" s="317">
        <f>SUMIFS(B2S!AS:AS,B2S!C:C,C179)</f>
        <v>0</v>
      </c>
      <c r="H179" s="317">
        <f>SUMIF(TOP!C:C,C179,TOP!AP:AP)</f>
        <v>0</v>
      </c>
      <c r="I179" s="317">
        <f>SUMIF(LEG!C:C,C179,LEG!AP:AP)</f>
        <v>0</v>
      </c>
      <c r="J179" s="317">
        <f>SUMIF(MBC!C:C,C179,MBC!AJ:AJ)</f>
        <v>0</v>
      </c>
      <c r="K179" s="317">
        <f>SUMIF(JIF!C:C,C179,JIF!AJ:AJ)</f>
        <v>0</v>
      </c>
      <c r="L179" s="317">
        <f>SUMIF(INT!C:C,C179,INT!AJ:AJ)</f>
        <v>0</v>
      </c>
      <c r="M179" s="317">
        <f>SUMIF(BET!C:C,C179,BET!AJ:AJ)</f>
        <v>0</v>
      </c>
      <c r="N179" s="317">
        <f>SUMIF(SPA!C:C,C179,SPA!AJ:AJ)</f>
        <v>0</v>
      </c>
      <c r="O179" s="317">
        <f>SUMIF(SKT!C:C,C179,SKT!AJ:AJ)</f>
        <v>0</v>
      </c>
      <c r="P179" s="317">
        <f>SUMIF(FOOD!C:C,C179,FOOD!L:L)</f>
        <v>0</v>
      </c>
      <c r="Q179" s="317">
        <f>SUMIF(Select!C:C,C179,Select!L:L)</f>
        <v>0</v>
      </c>
      <c r="R179" s="317">
        <f>SUMIF(Foodland!C:C,C179,Foodland!L:L)</f>
        <v>0</v>
      </c>
      <c r="S179" s="338">
        <f t="shared" si="18"/>
        <v>0</v>
      </c>
      <c r="T179" s="147">
        <f>SUMIFS(PSP!BC:BC,PSP!D:D,C179)</f>
        <v>0</v>
      </c>
      <c r="U179" s="101">
        <f t="shared" si="19"/>
        <v>0</v>
      </c>
    </row>
    <row r="180" spans="2:21" s="97" customFormat="1" ht="15" customHeight="1">
      <c r="B180" s="335">
        <v>169</v>
      </c>
      <c r="C180" s="336" t="s">
        <v>1334</v>
      </c>
      <c r="D180" s="334" t="s">
        <v>1349</v>
      </c>
      <c r="E180" s="70">
        <f>SUMIFS(OFM!BQ:BQ,OFM!C:C,C180)</f>
        <v>0</v>
      </c>
      <c r="F180" s="70">
        <f>SUMIFS(FAM!BS:BS,FAM!E:E,C180)</f>
        <v>0</v>
      </c>
      <c r="G180" s="317">
        <f>SUMIFS(B2S!AS:AS,B2S!C:C,C180)</f>
        <v>0</v>
      </c>
      <c r="H180" s="317">
        <f>SUMIF(TOP!C:C,C180,TOP!AP:AP)</f>
        <v>0</v>
      </c>
      <c r="I180" s="317">
        <f>SUMIF(LEG!C:C,C180,LEG!AP:AP)</f>
        <v>0</v>
      </c>
      <c r="J180" s="317">
        <f>SUMIF(MBC!C:C,C180,MBC!AJ:AJ)</f>
        <v>0</v>
      </c>
      <c r="K180" s="317">
        <f>SUMIF(JIF!C:C,C180,JIF!AJ:AJ)</f>
        <v>0</v>
      </c>
      <c r="L180" s="317">
        <f>SUMIF(INT!C:C,C180,INT!AJ:AJ)</f>
        <v>0</v>
      </c>
      <c r="M180" s="317">
        <f>SUMIF(BET!C:C,C180,BET!AJ:AJ)</f>
        <v>0</v>
      </c>
      <c r="N180" s="317">
        <f>SUMIF(SPA!C:C,C180,SPA!AJ:AJ)</f>
        <v>0</v>
      </c>
      <c r="O180" s="317">
        <f>SUMIF(SKT!C:C,C180,SKT!AJ:AJ)</f>
        <v>0</v>
      </c>
      <c r="P180" s="317">
        <f>SUMIF(FOOD!C:C,C180,FOOD!L:L)</f>
        <v>0</v>
      </c>
      <c r="Q180" s="317">
        <f>SUMIF(Select!C:C,C180,Select!L:L)</f>
        <v>0</v>
      </c>
      <c r="R180" s="317">
        <f>SUMIF(Foodland!C:C,C180,Foodland!L:L)</f>
        <v>0</v>
      </c>
      <c r="S180" s="338">
        <f t="shared" si="18"/>
        <v>0</v>
      </c>
      <c r="T180" s="147">
        <f>SUMIFS(PSP!BC:BC,PSP!D:D,C180)</f>
        <v>0</v>
      </c>
      <c r="U180" s="101">
        <f t="shared" si="19"/>
        <v>0</v>
      </c>
    </row>
  </sheetData>
  <mergeCells count="11">
    <mergeCell ref="U3:U4"/>
    <mergeCell ref="B5:C5"/>
    <mergeCell ref="B6:C6"/>
    <mergeCell ref="B7:C7"/>
    <mergeCell ref="B8:C8"/>
    <mergeCell ref="S1:T2"/>
    <mergeCell ref="B3:B4"/>
    <mergeCell ref="C3:C4"/>
    <mergeCell ref="D3:D4"/>
    <mergeCell ref="S3:S4"/>
    <mergeCell ref="T3:T4"/>
  </mergeCells>
  <pageMargins left="0.7" right="0.7" top="0.75" bottom="0.75" header="0.3" footer="0.3"/>
  <pageSetup paperSize="260" orientation="portrait" horizontalDpi="203" verticalDpi="20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BC2391"/>
  <sheetViews>
    <sheetView showGridLines="0" zoomScale="90" zoomScaleNormal="90" workbookViewId="0">
      <pane xSplit="4" ySplit="2" topLeftCell="BA2369" activePane="bottomRight" state="frozen"/>
      <selection activeCell="G24" sqref="G24"/>
      <selection pane="topRight" activeCell="G24" sqref="G24"/>
      <selection pane="bottomLeft" activeCell="G24" sqref="G24"/>
      <selection pane="bottomRight" activeCell="C2392" sqref="C2392"/>
    </sheetView>
  </sheetViews>
  <sheetFormatPr defaultRowHeight="15"/>
  <cols>
    <col min="1" max="1" width="3.140625" customWidth="1"/>
    <col min="2" max="2" width="8.85546875" style="36"/>
    <col min="3" max="3" width="31.85546875" style="18" bestFit="1" customWidth="1"/>
    <col min="4" max="4" width="8.85546875" style="36" customWidth="1"/>
    <col min="5" max="5" width="10.28515625" style="18" hidden="1" customWidth="1"/>
    <col min="6" max="7" width="10.7109375" style="18" hidden="1" customWidth="1"/>
    <col min="8" max="8" width="9.28515625" style="18" hidden="1" customWidth="1"/>
    <col min="9" max="10" width="10" style="18" hidden="1" customWidth="1"/>
    <col min="11" max="11" width="9.42578125" style="18" hidden="1" customWidth="1"/>
    <col min="12" max="13" width="10.85546875" style="18" hidden="1" customWidth="1"/>
    <col min="14" max="14" width="9.140625" style="18" hidden="1" customWidth="1"/>
    <col min="15" max="19" width="10.5703125" style="18" hidden="1" customWidth="1"/>
    <col min="20" max="22" width="12.5703125" style="18" hidden="1" customWidth="1"/>
    <col min="23" max="23" width="9.42578125" style="18" hidden="1" customWidth="1"/>
    <col min="24" max="24" width="10" style="18" hidden="1" customWidth="1"/>
    <col min="25" max="25" width="9.42578125" style="18" hidden="1" customWidth="1"/>
    <col min="26" max="26" width="9.140625" hidden="1" customWidth="1"/>
    <col min="27" max="27" width="11.140625" hidden="1" customWidth="1"/>
    <col min="28" max="28" width="9.85546875" hidden="1" customWidth="1"/>
    <col min="29" max="29" width="10" hidden="1" customWidth="1"/>
    <col min="30" max="30" width="12.85546875" hidden="1" customWidth="1"/>
    <col min="31" max="31" width="11.42578125" hidden="1" customWidth="1"/>
    <col min="32" max="32" width="12.85546875" hidden="1" customWidth="1"/>
    <col min="33" max="33" width="16.140625" hidden="1" customWidth="1"/>
    <col min="34" max="34" width="15.28515625" hidden="1" customWidth="1"/>
    <col min="35" max="35" width="12.85546875" hidden="1" customWidth="1"/>
    <col min="36" max="36" width="16.140625" hidden="1" customWidth="1"/>
    <col min="37" max="37" width="15.28515625" hidden="1" customWidth="1"/>
    <col min="38" max="38" width="12.85546875" hidden="1" customWidth="1"/>
    <col min="39" max="39" width="16.140625" hidden="1" customWidth="1"/>
    <col min="40" max="40" width="15.28515625" hidden="1" customWidth="1"/>
    <col min="41" max="41" width="12.85546875" hidden="1" customWidth="1"/>
    <col min="42" max="42" width="16.140625" hidden="1" customWidth="1"/>
    <col min="43" max="43" width="15.28515625" hidden="1" customWidth="1"/>
    <col min="44" max="44" width="12.85546875" hidden="1" customWidth="1"/>
    <col min="45" max="45" width="16.140625" hidden="1" customWidth="1"/>
    <col min="46" max="46" width="15.28515625" hidden="1" customWidth="1"/>
    <col min="47" max="47" width="12.85546875" hidden="1" customWidth="1"/>
    <col min="48" max="48" width="16.140625" hidden="1" customWidth="1"/>
    <col min="49" max="49" width="15.28515625" hidden="1" customWidth="1"/>
    <col min="50" max="50" width="12.85546875" hidden="1" customWidth="1"/>
    <col min="51" max="51" width="16.140625" hidden="1" customWidth="1"/>
    <col min="52" max="52" width="15.28515625" hidden="1" customWidth="1"/>
    <col min="53" max="53" width="12.85546875" customWidth="1"/>
    <col min="54" max="54" width="16.140625" customWidth="1"/>
    <col min="55" max="55" width="15.28515625" customWidth="1"/>
  </cols>
  <sheetData>
    <row r="1" spans="1:55">
      <c r="B1" s="483" t="s">
        <v>0</v>
      </c>
      <c r="C1" s="485" t="s">
        <v>2</v>
      </c>
      <c r="D1" s="486" t="s">
        <v>1</v>
      </c>
      <c r="E1" s="479">
        <v>42948</v>
      </c>
      <c r="F1" s="480"/>
      <c r="G1" s="481"/>
      <c r="H1" s="479">
        <v>42979</v>
      </c>
      <c r="I1" s="480"/>
      <c r="J1" s="481"/>
      <c r="K1" s="479">
        <v>43009</v>
      </c>
      <c r="L1" s="480"/>
      <c r="M1" s="481"/>
      <c r="N1" s="479">
        <v>43040</v>
      </c>
      <c r="O1" s="480"/>
      <c r="P1" s="481"/>
      <c r="Q1" s="482">
        <v>43070</v>
      </c>
      <c r="R1" s="482"/>
      <c r="S1" s="482"/>
      <c r="T1" s="482">
        <v>43101</v>
      </c>
      <c r="U1" s="482"/>
      <c r="V1" s="482"/>
      <c r="W1" s="482">
        <v>43132</v>
      </c>
      <c r="X1" s="482"/>
      <c r="Y1" s="482"/>
      <c r="Z1" s="482">
        <v>43160</v>
      </c>
      <c r="AA1" s="482"/>
      <c r="AB1" s="482"/>
      <c r="AC1" s="479">
        <v>43191</v>
      </c>
      <c r="AD1" s="480"/>
      <c r="AE1" s="481"/>
      <c r="AF1" s="479">
        <v>43221</v>
      </c>
      <c r="AG1" s="480"/>
      <c r="AH1" s="481"/>
      <c r="AI1" s="479">
        <v>43252</v>
      </c>
      <c r="AJ1" s="480"/>
      <c r="AK1" s="481"/>
      <c r="AL1" s="479">
        <v>43282</v>
      </c>
      <c r="AM1" s="480"/>
      <c r="AN1" s="481"/>
      <c r="AO1" s="479">
        <v>43313</v>
      </c>
      <c r="AP1" s="480"/>
      <c r="AQ1" s="481"/>
      <c r="AR1" s="479">
        <v>43374</v>
      </c>
      <c r="AS1" s="480"/>
      <c r="AT1" s="481"/>
      <c r="AU1" s="479">
        <v>43405</v>
      </c>
      <c r="AV1" s="480"/>
      <c r="AW1" s="481"/>
      <c r="AX1" s="479">
        <v>43435</v>
      </c>
      <c r="AY1" s="480"/>
      <c r="AZ1" s="481"/>
      <c r="BA1" s="479">
        <v>43466</v>
      </c>
      <c r="BB1" s="480"/>
      <c r="BC1" s="481"/>
    </row>
    <row r="2" spans="1:55">
      <c r="B2" s="484"/>
      <c r="C2" s="485"/>
      <c r="D2" s="486"/>
      <c r="E2" s="82" t="s">
        <v>923</v>
      </c>
      <c r="F2" s="82" t="s">
        <v>922</v>
      </c>
      <c r="G2" s="83">
        <v>0.25</v>
      </c>
      <c r="H2" s="82" t="s">
        <v>923</v>
      </c>
      <c r="I2" s="82" t="s">
        <v>922</v>
      </c>
      <c r="J2" s="83">
        <v>0.25</v>
      </c>
      <c r="K2" s="82" t="s">
        <v>923</v>
      </c>
      <c r="L2" s="82" t="s">
        <v>922</v>
      </c>
      <c r="M2" s="83">
        <v>0.25</v>
      </c>
      <c r="N2" s="82" t="s">
        <v>923</v>
      </c>
      <c r="O2" s="82" t="s">
        <v>922</v>
      </c>
      <c r="P2" s="83">
        <v>0.25</v>
      </c>
      <c r="Q2" s="82" t="s">
        <v>923</v>
      </c>
      <c r="R2" s="82" t="s">
        <v>922</v>
      </c>
      <c r="S2" s="83">
        <v>0.25</v>
      </c>
      <c r="T2" s="82" t="s">
        <v>923</v>
      </c>
      <c r="U2" s="82" t="s">
        <v>922</v>
      </c>
      <c r="V2" s="83">
        <v>0.25</v>
      </c>
      <c r="W2" s="82" t="s">
        <v>923</v>
      </c>
      <c r="X2" s="82" t="s">
        <v>922</v>
      </c>
      <c r="Y2" s="83">
        <v>0.25</v>
      </c>
      <c r="Z2" s="177" t="s">
        <v>923</v>
      </c>
      <c r="AA2" s="177" t="s">
        <v>922</v>
      </c>
      <c r="AB2" s="83">
        <v>0.25</v>
      </c>
      <c r="AC2" s="188" t="s">
        <v>923</v>
      </c>
      <c r="AD2" s="188" t="s">
        <v>922</v>
      </c>
      <c r="AE2" s="83">
        <v>0.25</v>
      </c>
      <c r="AF2" s="220" t="s">
        <v>923</v>
      </c>
      <c r="AG2" s="220" t="s">
        <v>922</v>
      </c>
      <c r="AH2" s="83">
        <v>0.25</v>
      </c>
      <c r="AI2" s="223" t="s">
        <v>923</v>
      </c>
      <c r="AJ2" s="223" t="s">
        <v>922</v>
      </c>
      <c r="AK2" s="83">
        <v>0.25</v>
      </c>
      <c r="AL2" s="246" t="s">
        <v>923</v>
      </c>
      <c r="AM2" s="246" t="s">
        <v>922</v>
      </c>
      <c r="AN2" s="83">
        <v>0.25</v>
      </c>
      <c r="AO2" s="297" t="s">
        <v>923</v>
      </c>
      <c r="AP2" s="297" t="s">
        <v>922</v>
      </c>
      <c r="AQ2" s="83">
        <v>0.25</v>
      </c>
      <c r="AR2" s="299" t="s">
        <v>923</v>
      </c>
      <c r="AS2" s="299" t="s">
        <v>922</v>
      </c>
      <c r="AT2" s="83">
        <v>0.25</v>
      </c>
      <c r="AU2" s="339" t="s">
        <v>923</v>
      </c>
      <c r="AV2" s="339" t="s">
        <v>922</v>
      </c>
      <c r="AW2" s="83">
        <v>0.25</v>
      </c>
      <c r="AX2" s="362" t="s">
        <v>923</v>
      </c>
      <c r="AY2" s="362" t="s">
        <v>922</v>
      </c>
      <c r="AZ2" s="83">
        <v>0.25</v>
      </c>
      <c r="BA2" s="369" t="s">
        <v>923</v>
      </c>
      <c r="BB2" s="369" t="s">
        <v>922</v>
      </c>
      <c r="BC2" s="83">
        <v>0.25</v>
      </c>
    </row>
    <row r="3" spans="1:55">
      <c r="A3" s="129"/>
      <c r="B3" s="41" t="s">
        <v>263</v>
      </c>
      <c r="C3" s="296" t="s">
        <v>5312</v>
      </c>
      <c r="D3" s="44" t="s">
        <v>5</v>
      </c>
      <c r="E3" s="43">
        <v>47</v>
      </c>
      <c r="F3" s="43">
        <v>4035</v>
      </c>
      <c r="G3" s="58">
        <f t="shared" ref="G3:G66" si="0">F3*25%</f>
        <v>1008.75</v>
      </c>
      <c r="H3" s="42"/>
      <c r="I3" s="42"/>
      <c r="J3" s="58">
        <f t="shared" ref="J3:J66" si="1">I3*25%</f>
        <v>0</v>
      </c>
      <c r="K3" s="42">
        <v>91</v>
      </c>
      <c r="L3" s="42">
        <v>9655</v>
      </c>
      <c r="M3" s="58">
        <f t="shared" ref="M3:M66" si="2">L3*25%</f>
        <v>2413.75</v>
      </c>
      <c r="N3" s="42"/>
      <c r="O3" s="42">
        <v>9120</v>
      </c>
      <c r="P3" s="58">
        <f t="shared" ref="P3:P66" si="3">O3*25%</f>
        <v>2280</v>
      </c>
      <c r="Q3" s="57">
        <v>12</v>
      </c>
      <c r="R3" s="57">
        <v>1670</v>
      </c>
      <c r="S3" s="58">
        <f>R3*25%</f>
        <v>417.5</v>
      </c>
      <c r="T3" s="57">
        <v>34</v>
      </c>
      <c r="U3" s="102">
        <v>3380</v>
      </c>
      <c r="V3" s="58">
        <f>U3*25%</f>
        <v>845</v>
      </c>
      <c r="W3" s="102">
        <v>0</v>
      </c>
      <c r="X3" s="102">
        <v>350</v>
      </c>
      <c r="Y3" s="58">
        <f>X3*25%</f>
        <v>87.5</v>
      </c>
      <c r="Z3" s="102">
        <v>0</v>
      </c>
      <c r="AA3" s="102">
        <v>0</v>
      </c>
      <c r="AB3" s="58">
        <f>AA3*25%</f>
        <v>0</v>
      </c>
      <c r="AC3" s="57">
        <v>0</v>
      </c>
      <c r="AD3" s="102">
        <v>0</v>
      </c>
      <c r="AE3" s="58">
        <f>AD3*25%</f>
        <v>0</v>
      </c>
      <c r="AF3" s="102">
        <v>0</v>
      </c>
      <c r="AG3" s="102">
        <v>0</v>
      </c>
      <c r="AH3" s="219">
        <f>AG3*25%</f>
        <v>0</v>
      </c>
      <c r="AI3" s="102">
        <v>0</v>
      </c>
      <c r="AJ3" s="102">
        <v>0</v>
      </c>
      <c r="AK3" s="219">
        <f>AJ3*25%</f>
        <v>0</v>
      </c>
      <c r="AL3" s="102">
        <v>0</v>
      </c>
      <c r="AM3" s="102">
        <v>0</v>
      </c>
      <c r="AN3" s="219">
        <f>AM3*25%</f>
        <v>0</v>
      </c>
      <c r="AO3" s="268">
        <v>0</v>
      </c>
      <c r="AP3" s="268">
        <v>0</v>
      </c>
      <c r="AQ3" s="219">
        <f>AP3*25%</f>
        <v>0</v>
      </c>
      <c r="AR3" s="222">
        <v>0</v>
      </c>
      <c r="AS3" s="222">
        <v>0</v>
      </c>
      <c r="AT3" s="219">
        <f>AS3*25%</f>
        <v>0</v>
      </c>
      <c r="AU3" s="222">
        <v>0</v>
      </c>
      <c r="AV3" s="222">
        <v>0</v>
      </c>
      <c r="AW3" s="222">
        <f>AV3*25%</f>
        <v>0</v>
      </c>
      <c r="AX3" s="222">
        <v>0</v>
      </c>
      <c r="AY3" s="222">
        <v>0</v>
      </c>
      <c r="AZ3" s="222">
        <f>AY3*25%</f>
        <v>0</v>
      </c>
      <c r="BA3" s="222">
        <v>0</v>
      </c>
      <c r="BB3" s="222">
        <v>0</v>
      </c>
      <c r="BC3" s="222">
        <f>BB3*25%</f>
        <v>0</v>
      </c>
    </row>
    <row r="4" spans="1:55">
      <c r="A4" s="129"/>
      <c r="B4" s="41" t="s">
        <v>266</v>
      </c>
      <c r="C4" s="296" t="s">
        <v>5312</v>
      </c>
      <c r="D4" s="44" t="s">
        <v>5</v>
      </c>
      <c r="E4" s="43">
        <v>46</v>
      </c>
      <c r="F4" s="43">
        <v>3445</v>
      </c>
      <c r="G4" s="58">
        <f t="shared" si="0"/>
        <v>861.25</v>
      </c>
      <c r="H4" s="45"/>
      <c r="I4" s="45"/>
      <c r="J4" s="58">
        <f t="shared" si="1"/>
        <v>0</v>
      </c>
      <c r="K4" s="45">
        <v>101</v>
      </c>
      <c r="L4" s="42">
        <v>11385</v>
      </c>
      <c r="M4" s="58">
        <f t="shared" si="2"/>
        <v>2846.25</v>
      </c>
      <c r="N4" s="42"/>
      <c r="O4" s="42">
        <v>10490</v>
      </c>
      <c r="P4" s="58">
        <f t="shared" si="3"/>
        <v>2622.5</v>
      </c>
      <c r="Q4" s="57">
        <v>177</v>
      </c>
      <c r="R4" s="57">
        <v>23790</v>
      </c>
      <c r="S4" s="58">
        <f t="shared" ref="S4:S66" si="4">R4*25%</f>
        <v>5947.5</v>
      </c>
      <c r="T4" s="57">
        <v>170</v>
      </c>
      <c r="U4" s="102">
        <v>20520</v>
      </c>
      <c r="V4" s="58">
        <f t="shared" ref="V4:V67" si="5">U4*25%</f>
        <v>5130</v>
      </c>
      <c r="W4" s="102">
        <v>220</v>
      </c>
      <c r="X4" s="102">
        <v>24335</v>
      </c>
      <c r="Y4" s="58">
        <f t="shared" ref="Y4:Y67" si="6">X4*25%</f>
        <v>6083.75</v>
      </c>
      <c r="Z4" s="102">
        <v>135</v>
      </c>
      <c r="AA4" s="102">
        <v>15365</v>
      </c>
      <c r="AB4" s="58">
        <f t="shared" ref="AB4:AB67" si="7">AA4*25%</f>
        <v>3841.25</v>
      </c>
      <c r="AC4" s="57">
        <v>0</v>
      </c>
      <c r="AD4" s="102">
        <v>0</v>
      </c>
      <c r="AE4" s="58">
        <f t="shared" ref="AE4:AE67" si="8">AD4*25%</f>
        <v>0</v>
      </c>
      <c r="AF4" s="102">
        <v>0</v>
      </c>
      <c r="AG4" s="102">
        <v>0</v>
      </c>
      <c r="AH4" s="219">
        <f t="shared" ref="AH4:AH67" si="9">AG4*25%</f>
        <v>0</v>
      </c>
      <c r="AI4" s="102">
        <v>0</v>
      </c>
      <c r="AJ4" s="102">
        <v>0</v>
      </c>
      <c r="AK4" s="219">
        <f t="shared" ref="AK4:AK67" si="10">AJ4*25%</f>
        <v>0</v>
      </c>
      <c r="AL4" s="102">
        <v>0</v>
      </c>
      <c r="AM4" s="102">
        <v>0</v>
      </c>
      <c r="AN4" s="219">
        <f t="shared" ref="AN4:AN67" si="11">AM4*25%</f>
        <v>0</v>
      </c>
      <c r="AO4" s="268">
        <v>0</v>
      </c>
      <c r="AP4" s="268">
        <v>0</v>
      </c>
      <c r="AQ4" s="219">
        <f t="shared" ref="AQ4:AQ67" si="12">AP4*25%</f>
        <v>0</v>
      </c>
      <c r="AR4" s="222">
        <v>0</v>
      </c>
      <c r="AS4" s="222">
        <v>0</v>
      </c>
      <c r="AT4" s="219">
        <f t="shared" ref="AT4:AT67" si="13">AS4*25%</f>
        <v>0</v>
      </c>
      <c r="AU4" s="222">
        <v>0</v>
      </c>
      <c r="AV4" s="222">
        <v>0</v>
      </c>
      <c r="AW4" s="222">
        <f t="shared" ref="AW4:AW67" si="14">AV4*25%</f>
        <v>0</v>
      </c>
      <c r="AX4" s="222">
        <v>0</v>
      </c>
      <c r="AY4" s="222">
        <v>0</v>
      </c>
      <c r="AZ4" s="222">
        <f t="shared" ref="AZ4:AZ67" si="15">AY4*25%</f>
        <v>0</v>
      </c>
      <c r="BA4" s="222">
        <v>0</v>
      </c>
      <c r="BB4" s="222">
        <v>0</v>
      </c>
      <c r="BC4" s="222">
        <f t="shared" ref="BC4:BC67" si="16">BB4*25%</f>
        <v>0</v>
      </c>
    </row>
    <row r="5" spans="1:55">
      <c r="A5" s="129"/>
      <c r="B5" s="41" t="s">
        <v>268</v>
      </c>
      <c r="C5" s="296" t="s">
        <v>269</v>
      </c>
      <c r="D5" s="44" t="s">
        <v>5</v>
      </c>
      <c r="E5" s="44">
        <v>56</v>
      </c>
      <c r="F5" s="43">
        <v>5515</v>
      </c>
      <c r="G5" s="58">
        <f t="shared" si="0"/>
        <v>1378.75</v>
      </c>
      <c r="H5" s="45"/>
      <c r="I5" s="45"/>
      <c r="J5" s="58">
        <f t="shared" si="1"/>
        <v>0</v>
      </c>
      <c r="K5" s="45">
        <v>118</v>
      </c>
      <c r="L5" s="42">
        <v>12390</v>
      </c>
      <c r="M5" s="58">
        <f t="shared" si="2"/>
        <v>3097.5</v>
      </c>
      <c r="N5" s="42"/>
      <c r="O5" s="42">
        <v>15020</v>
      </c>
      <c r="P5" s="58">
        <f t="shared" si="3"/>
        <v>3755</v>
      </c>
      <c r="Q5" s="57">
        <v>149</v>
      </c>
      <c r="R5" s="57">
        <v>16235</v>
      </c>
      <c r="S5" s="58">
        <f t="shared" si="4"/>
        <v>4058.75</v>
      </c>
      <c r="T5" s="57">
        <v>179</v>
      </c>
      <c r="U5" s="102">
        <v>18940</v>
      </c>
      <c r="V5" s="58">
        <f t="shared" si="5"/>
        <v>4735</v>
      </c>
      <c r="W5" s="102">
        <v>185</v>
      </c>
      <c r="X5" s="102">
        <v>19580</v>
      </c>
      <c r="Y5" s="58">
        <f t="shared" si="6"/>
        <v>4895</v>
      </c>
      <c r="Z5" s="102">
        <v>204</v>
      </c>
      <c r="AA5" s="102">
        <v>21475</v>
      </c>
      <c r="AB5" s="58">
        <f t="shared" si="7"/>
        <v>5368.75</v>
      </c>
      <c r="AC5" s="57">
        <v>159</v>
      </c>
      <c r="AD5" s="102">
        <v>16900</v>
      </c>
      <c r="AE5" s="58">
        <f t="shared" si="8"/>
        <v>4225</v>
      </c>
      <c r="AF5" s="102">
        <v>180</v>
      </c>
      <c r="AG5" s="102">
        <v>19205</v>
      </c>
      <c r="AH5" s="219">
        <f t="shared" si="9"/>
        <v>4801.25</v>
      </c>
      <c r="AI5" s="102">
        <v>168</v>
      </c>
      <c r="AJ5" s="102">
        <v>17375</v>
      </c>
      <c r="AK5" s="219">
        <f t="shared" si="10"/>
        <v>4343.75</v>
      </c>
      <c r="AL5" s="102">
        <v>196</v>
      </c>
      <c r="AM5" s="102">
        <v>18950</v>
      </c>
      <c r="AN5" s="219">
        <f t="shared" si="11"/>
        <v>4737.5</v>
      </c>
      <c r="AO5" s="268">
        <v>234</v>
      </c>
      <c r="AP5" s="268">
        <v>24955</v>
      </c>
      <c r="AQ5" s="219">
        <f t="shared" si="12"/>
        <v>6238.75</v>
      </c>
      <c r="AR5" s="222">
        <v>219</v>
      </c>
      <c r="AS5" s="222">
        <v>23690</v>
      </c>
      <c r="AT5" s="219">
        <f t="shared" si="13"/>
        <v>5922.5</v>
      </c>
      <c r="AU5" s="222">
        <v>223</v>
      </c>
      <c r="AV5" s="222">
        <v>25610</v>
      </c>
      <c r="AW5" s="222">
        <f t="shared" si="14"/>
        <v>6402.5</v>
      </c>
      <c r="AX5" s="222">
        <v>208</v>
      </c>
      <c r="AY5" s="222">
        <v>22305</v>
      </c>
      <c r="AZ5" s="222">
        <f t="shared" si="15"/>
        <v>5576.25</v>
      </c>
      <c r="BA5" s="222">
        <v>206</v>
      </c>
      <c r="BB5" s="222">
        <v>26260</v>
      </c>
      <c r="BC5" s="222">
        <f t="shared" si="16"/>
        <v>6565</v>
      </c>
    </row>
    <row r="6" spans="1:55">
      <c r="A6" s="129"/>
      <c r="B6" s="41" t="s">
        <v>270</v>
      </c>
      <c r="C6" s="296" t="s">
        <v>271</v>
      </c>
      <c r="D6" s="44" t="s">
        <v>84</v>
      </c>
      <c r="E6" s="44">
        <v>20</v>
      </c>
      <c r="F6" s="43">
        <v>1915</v>
      </c>
      <c r="G6" s="58">
        <f t="shared" si="0"/>
        <v>478.75</v>
      </c>
      <c r="H6" s="45">
        <v>44</v>
      </c>
      <c r="I6" s="45">
        <v>3625</v>
      </c>
      <c r="J6" s="58">
        <f t="shared" si="1"/>
        <v>906.25</v>
      </c>
      <c r="K6" s="45">
        <v>45</v>
      </c>
      <c r="L6" s="42">
        <v>3920</v>
      </c>
      <c r="M6" s="58">
        <f t="shared" si="2"/>
        <v>980</v>
      </c>
      <c r="N6" s="42"/>
      <c r="O6" s="42">
        <v>4005</v>
      </c>
      <c r="P6" s="58">
        <f t="shared" si="3"/>
        <v>1001.25</v>
      </c>
      <c r="Q6" s="57">
        <v>70</v>
      </c>
      <c r="R6" s="57">
        <v>6645</v>
      </c>
      <c r="S6" s="58">
        <f t="shared" si="4"/>
        <v>1661.25</v>
      </c>
      <c r="T6" s="57">
        <v>61</v>
      </c>
      <c r="U6" s="102">
        <v>6175</v>
      </c>
      <c r="V6" s="58">
        <f t="shared" si="5"/>
        <v>1543.75</v>
      </c>
      <c r="W6" s="102">
        <v>16</v>
      </c>
      <c r="X6" s="102">
        <v>5655</v>
      </c>
      <c r="Y6" s="58">
        <f t="shared" si="6"/>
        <v>1413.75</v>
      </c>
      <c r="Z6" s="102">
        <v>67</v>
      </c>
      <c r="AA6" s="102">
        <v>6580</v>
      </c>
      <c r="AB6" s="58">
        <f t="shared" si="7"/>
        <v>1645</v>
      </c>
      <c r="AC6" s="57">
        <v>64</v>
      </c>
      <c r="AD6" s="102">
        <v>5630</v>
      </c>
      <c r="AE6" s="58">
        <f t="shared" si="8"/>
        <v>1407.5</v>
      </c>
      <c r="AF6" s="102">
        <v>73</v>
      </c>
      <c r="AG6" s="102">
        <v>5945</v>
      </c>
      <c r="AH6" s="219">
        <f t="shared" si="9"/>
        <v>1486.25</v>
      </c>
      <c r="AI6" s="102">
        <v>65</v>
      </c>
      <c r="AJ6" s="102">
        <v>5025</v>
      </c>
      <c r="AK6" s="219">
        <f t="shared" si="10"/>
        <v>1256.25</v>
      </c>
      <c r="AL6" s="102">
        <v>110</v>
      </c>
      <c r="AM6" s="102">
        <v>8635</v>
      </c>
      <c r="AN6" s="219">
        <f t="shared" si="11"/>
        <v>2158.75</v>
      </c>
      <c r="AO6" s="268">
        <v>87</v>
      </c>
      <c r="AP6" s="268">
        <v>7580</v>
      </c>
      <c r="AQ6" s="219">
        <f t="shared" si="12"/>
        <v>1895</v>
      </c>
      <c r="AR6" s="222">
        <v>61</v>
      </c>
      <c r="AS6" s="222">
        <v>5350</v>
      </c>
      <c r="AT6" s="219">
        <f t="shared" si="13"/>
        <v>1337.5</v>
      </c>
      <c r="AU6" s="222">
        <v>73</v>
      </c>
      <c r="AV6" s="222">
        <v>6920</v>
      </c>
      <c r="AW6" s="222">
        <f t="shared" si="14"/>
        <v>1730</v>
      </c>
      <c r="AX6" s="222">
        <v>44</v>
      </c>
      <c r="AY6" s="222">
        <v>4650</v>
      </c>
      <c r="AZ6" s="222">
        <f t="shared" si="15"/>
        <v>1162.5</v>
      </c>
      <c r="BA6" s="222">
        <v>60</v>
      </c>
      <c r="BB6" s="222">
        <v>5225</v>
      </c>
      <c r="BC6" s="222">
        <f t="shared" si="16"/>
        <v>1306.25</v>
      </c>
    </row>
    <row r="7" spans="1:55">
      <c r="A7" s="129"/>
      <c r="B7" s="41" t="s">
        <v>272</v>
      </c>
      <c r="C7" s="296" t="s">
        <v>5312</v>
      </c>
      <c r="D7" s="44" t="s">
        <v>5</v>
      </c>
      <c r="E7" s="44">
        <v>44</v>
      </c>
      <c r="F7" s="43">
        <v>5955</v>
      </c>
      <c r="G7" s="58">
        <f t="shared" si="0"/>
        <v>1488.75</v>
      </c>
      <c r="H7" s="45"/>
      <c r="I7" s="45"/>
      <c r="J7" s="58">
        <f t="shared" si="1"/>
        <v>0</v>
      </c>
      <c r="K7" s="45">
        <v>70</v>
      </c>
      <c r="L7" s="42">
        <v>8090</v>
      </c>
      <c r="M7" s="58">
        <f t="shared" si="2"/>
        <v>2022.5</v>
      </c>
      <c r="N7" s="42"/>
      <c r="O7" s="42">
        <v>5660</v>
      </c>
      <c r="P7" s="58">
        <f t="shared" si="3"/>
        <v>1415</v>
      </c>
      <c r="Q7" s="57">
        <v>37</v>
      </c>
      <c r="R7" s="57">
        <v>4475</v>
      </c>
      <c r="S7" s="58">
        <f t="shared" si="4"/>
        <v>1118.75</v>
      </c>
      <c r="T7" s="57">
        <v>19</v>
      </c>
      <c r="U7" s="102">
        <v>2980</v>
      </c>
      <c r="V7" s="58">
        <f t="shared" si="5"/>
        <v>745</v>
      </c>
      <c r="W7" s="102">
        <v>3</v>
      </c>
      <c r="X7" s="102">
        <v>2315</v>
      </c>
      <c r="Y7" s="58">
        <f t="shared" si="6"/>
        <v>578.75</v>
      </c>
      <c r="Z7" s="102">
        <v>16</v>
      </c>
      <c r="AA7" s="102">
        <v>1590</v>
      </c>
      <c r="AB7" s="58">
        <f>AA7*25%</f>
        <v>397.5</v>
      </c>
      <c r="AC7" s="57">
        <v>14</v>
      </c>
      <c r="AD7" s="102">
        <v>1975</v>
      </c>
      <c r="AE7" s="58">
        <f t="shared" si="8"/>
        <v>493.75</v>
      </c>
      <c r="AF7" s="102">
        <v>12</v>
      </c>
      <c r="AG7" s="102">
        <v>945</v>
      </c>
      <c r="AH7" s="219">
        <f t="shared" si="9"/>
        <v>236.25</v>
      </c>
      <c r="AI7" s="102">
        <v>0</v>
      </c>
      <c r="AJ7" s="102">
        <v>0</v>
      </c>
      <c r="AK7" s="219">
        <f t="shared" si="10"/>
        <v>0</v>
      </c>
      <c r="AL7" s="102">
        <v>0</v>
      </c>
      <c r="AM7" s="102">
        <v>0</v>
      </c>
      <c r="AN7" s="219">
        <f t="shared" si="11"/>
        <v>0</v>
      </c>
      <c r="AO7" s="268">
        <v>0</v>
      </c>
      <c r="AP7" s="268">
        <v>0</v>
      </c>
      <c r="AQ7" s="219">
        <f t="shared" si="12"/>
        <v>0</v>
      </c>
      <c r="AR7" s="222">
        <v>0</v>
      </c>
      <c r="AS7" s="222">
        <v>0</v>
      </c>
      <c r="AT7" s="219">
        <f t="shared" si="13"/>
        <v>0</v>
      </c>
      <c r="AU7" s="222">
        <v>0</v>
      </c>
      <c r="AV7" s="222">
        <v>0</v>
      </c>
      <c r="AW7" s="222">
        <f t="shared" si="14"/>
        <v>0</v>
      </c>
      <c r="AX7" s="222">
        <v>0</v>
      </c>
      <c r="AY7" s="222">
        <v>0</v>
      </c>
      <c r="AZ7" s="222">
        <f t="shared" si="15"/>
        <v>0</v>
      </c>
      <c r="BA7" s="222">
        <v>0</v>
      </c>
      <c r="BB7" s="222">
        <v>0</v>
      </c>
      <c r="BC7" s="222">
        <f t="shared" si="16"/>
        <v>0</v>
      </c>
    </row>
    <row r="8" spans="1:55">
      <c r="A8" s="129"/>
      <c r="B8" s="41" t="s">
        <v>274</v>
      </c>
      <c r="C8" s="296" t="s">
        <v>5312</v>
      </c>
      <c r="D8" s="44" t="s">
        <v>5</v>
      </c>
      <c r="E8" s="44">
        <v>17</v>
      </c>
      <c r="F8" s="43">
        <v>1800</v>
      </c>
      <c r="G8" s="58">
        <f t="shared" si="0"/>
        <v>450</v>
      </c>
      <c r="H8" s="45"/>
      <c r="I8" s="45"/>
      <c r="J8" s="58">
        <f t="shared" si="1"/>
        <v>0</v>
      </c>
      <c r="K8" s="45">
        <v>59</v>
      </c>
      <c r="L8" s="42">
        <v>5160</v>
      </c>
      <c r="M8" s="58">
        <f t="shared" si="2"/>
        <v>1290</v>
      </c>
      <c r="N8" s="42"/>
      <c r="O8" s="42">
        <v>7730</v>
      </c>
      <c r="P8" s="58">
        <f t="shared" si="3"/>
        <v>1932.5</v>
      </c>
      <c r="Q8" s="57">
        <v>82</v>
      </c>
      <c r="R8" s="57">
        <v>7305</v>
      </c>
      <c r="S8" s="58">
        <f t="shared" si="4"/>
        <v>1826.25</v>
      </c>
      <c r="T8" s="57">
        <v>87</v>
      </c>
      <c r="U8" s="102">
        <v>7245</v>
      </c>
      <c r="V8" s="58">
        <f t="shared" si="5"/>
        <v>1811.25</v>
      </c>
      <c r="W8" s="102">
        <v>54</v>
      </c>
      <c r="X8" s="102">
        <v>4485</v>
      </c>
      <c r="Y8" s="58">
        <f t="shared" si="6"/>
        <v>1121.25</v>
      </c>
      <c r="Z8" s="102">
        <v>0</v>
      </c>
      <c r="AA8" s="102">
        <v>0</v>
      </c>
      <c r="AB8" s="58">
        <f t="shared" si="7"/>
        <v>0</v>
      </c>
      <c r="AC8" s="57">
        <v>0</v>
      </c>
      <c r="AD8" s="102">
        <v>0</v>
      </c>
      <c r="AE8" s="58">
        <f t="shared" si="8"/>
        <v>0</v>
      </c>
      <c r="AF8" s="102">
        <v>0</v>
      </c>
      <c r="AG8" s="102">
        <v>0</v>
      </c>
      <c r="AH8" s="219">
        <f t="shared" si="9"/>
        <v>0</v>
      </c>
      <c r="AI8" s="102">
        <v>0</v>
      </c>
      <c r="AJ8" s="102">
        <v>0</v>
      </c>
      <c r="AK8" s="219">
        <f t="shared" si="10"/>
        <v>0</v>
      </c>
      <c r="AL8" s="102">
        <v>0</v>
      </c>
      <c r="AM8" s="102">
        <v>0</v>
      </c>
      <c r="AN8" s="219">
        <f t="shared" si="11"/>
        <v>0</v>
      </c>
      <c r="AO8" s="268">
        <v>0</v>
      </c>
      <c r="AP8" s="268">
        <v>0</v>
      </c>
      <c r="AQ8" s="219">
        <f t="shared" si="12"/>
        <v>0</v>
      </c>
      <c r="AR8" s="222">
        <v>0</v>
      </c>
      <c r="AS8" s="222">
        <v>0</v>
      </c>
      <c r="AT8" s="219">
        <f t="shared" si="13"/>
        <v>0</v>
      </c>
      <c r="AU8" s="222">
        <v>0</v>
      </c>
      <c r="AV8" s="222">
        <v>0</v>
      </c>
      <c r="AW8" s="222">
        <f t="shared" si="14"/>
        <v>0</v>
      </c>
      <c r="AX8" s="222">
        <v>0</v>
      </c>
      <c r="AY8" s="222">
        <v>0</v>
      </c>
      <c r="AZ8" s="222">
        <f t="shared" si="15"/>
        <v>0</v>
      </c>
      <c r="BA8" s="222">
        <v>0</v>
      </c>
      <c r="BB8" s="222">
        <v>0</v>
      </c>
      <c r="BC8" s="222">
        <f t="shared" si="16"/>
        <v>0</v>
      </c>
    </row>
    <row r="9" spans="1:55">
      <c r="A9" s="129"/>
      <c r="B9" s="41" t="s">
        <v>276</v>
      </c>
      <c r="C9" s="296" t="s">
        <v>277</v>
      </c>
      <c r="D9" s="44" t="s">
        <v>14</v>
      </c>
      <c r="E9" s="44">
        <v>59</v>
      </c>
      <c r="F9" s="43">
        <v>5735</v>
      </c>
      <c r="G9" s="58">
        <f t="shared" si="0"/>
        <v>1433.75</v>
      </c>
      <c r="H9" s="45">
        <v>64</v>
      </c>
      <c r="I9" s="45">
        <v>5735</v>
      </c>
      <c r="J9" s="58">
        <f t="shared" si="1"/>
        <v>1433.75</v>
      </c>
      <c r="K9" s="45">
        <v>97</v>
      </c>
      <c r="L9" s="42">
        <v>9795</v>
      </c>
      <c r="M9" s="58">
        <f t="shared" si="2"/>
        <v>2448.75</v>
      </c>
      <c r="N9" s="42"/>
      <c r="O9" s="42">
        <v>9565</v>
      </c>
      <c r="P9" s="58">
        <f t="shared" si="3"/>
        <v>2391.25</v>
      </c>
      <c r="Q9" s="57">
        <v>104</v>
      </c>
      <c r="R9" s="57">
        <v>10605</v>
      </c>
      <c r="S9" s="58">
        <f t="shared" si="4"/>
        <v>2651.25</v>
      </c>
      <c r="T9" s="57">
        <v>107</v>
      </c>
      <c r="U9" s="102">
        <v>11545</v>
      </c>
      <c r="V9" s="58">
        <f t="shared" si="5"/>
        <v>2886.25</v>
      </c>
      <c r="W9" s="102">
        <v>130</v>
      </c>
      <c r="X9" s="102">
        <v>13620</v>
      </c>
      <c r="Y9" s="58">
        <f t="shared" si="6"/>
        <v>3405</v>
      </c>
      <c r="Z9" s="102">
        <v>136</v>
      </c>
      <c r="AA9" s="102">
        <v>12690</v>
      </c>
      <c r="AB9" s="58">
        <f t="shared" si="7"/>
        <v>3172.5</v>
      </c>
      <c r="AC9" s="57">
        <v>113</v>
      </c>
      <c r="AD9" s="102">
        <v>10925</v>
      </c>
      <c r="AE9" s="58">
        <f t="shared" si="8"/>
        <v>2731.25</v>
      </c>
      <c r="AF9" s="102">
        <v>137</v>
      </c>
      <c r="AG9" s="102">
        <v>13055</v>
      </c>
      <c r="AH9" s="219">
        <f t="shared" si="9"/>
        <v>3263.75</v>
      </c>
      <c r="AI9" s="102">
        <v>141</v>
      </c>
      <c r="AJ9" s="102">
        <v>14900</v>
      </c>
      <c r="AK9" s="219">
        <f t="shared" si="10"/>
        <v>3725</v>
      </c>
      <c r="AL9" s="102">
        <v>174</v>
      </c>
      <c r="AM9" s="102">
        <v>17845</v>
      </c>
      <c r="AN9" s="219">
        <f t="shared" si="11"/>
        <v>4461.25</v>
      </c>
      <c r="AO9" s="268">
        <v>195</v>
      </c>
      <c r="AP9" s="268">
        <v>18285</v>
      </c>
      <c r="AQ9" s="219">
        <f t="shared" si="12"/>
        <v>4571.25</v>
      </c>
      <c r="AR9" s="222">
        <v>196</v>
      </c>
      <c r="AS9" s="222">
        <v>18765</v>
      </c>
      <c r="AT9" s="219">
        <f t="shared" si="13"/>
        <v>4691.25</v>
      </c>
      <c r="AU9" s="222">
        <v>185</v>
      </c>
      <c r="AV9" s="222">
        <v>17935</v>
      </c>
      <c r="AW9" s="222">
        <f t="shared" si="14"/>
        <v>4483.75</v>
      </c>
      <c r="AX9" s="222">
        <v>153</v>
      </c>
      <c r="AY9" s="222">
        <v>16005</v>
      </c>
      <c r="AZ9" s="222">
        <f t="shared" si="15"/>
        <v>4001.25</v>
      </c>
      <c r="BA9" s="222">
        <v>189</v>
      </c>
      <c r="BB9" s="222">
        <v>19500</v>
      </c>
      <c r="BC9" s="222">
        <f t="shared" si="16"/>
        <v>4875</v>
      </c>
    </row>
    <row r="10" spans="1:55">
      <c r="A10" s="130"/>
      <c r="B10" s="41" t="s">
        <v>278</v>
      </c>
      <c r="C10" s="296" t="s">
        <v>279</v>
      </c>
      <c r="D10" s="44" t="s">
        <v>259</v>
      </c>
      <c r="E10" s="43">
        <v>5</v>
      </c>
      <c r="F10" s="43">
        <v>500</v>
      </c>
      <c r="G10" s="58">
        <f t="shared" si="0"/>
        <v>125</v>
      </c>
      <c r="H10" s="45">
        <v>13</v>
      </c>
      <c r="I10" s="45">
        <v>1665</v>
      </c>
      <c r="J10" s="58">
        <f t="shared" si="1"/>
        <v>416.25</v>
      </c>
      <c r="K10" s="45">
        <v>6</v>
      </c>
      <c r="L10" s="42">
        <v>665</v>
      </c>
      <c r="M10" s="58">
        <f t="shared" si="2"/>
        <v>166.25</v>
      </c>
      <c r="N10" s="42"/>
      <c r="O10" s="42">
        <v>1650</v>
      </c>
      <c r="P10" s="58">
        <f t="shared" si="3"/>
        <v>412.5</v>
      </c>
      <c r="Q10" s="57">
        <v>15</v>
      </c>
      <c r="R10" s="57">
        <v>1985</v>
      </c>
      <c r="S10" s="58">
        <f t="shared" si="4"/>
        <v>496.25</v>
      </c>
      <c r="T10" s="57">
        <v>20</v>
      </c>
      <c r="U10" s="102">
        <v>2425</v>
      </c>
      <c r="V10" s="58">
        <f t="shared" si="5"/>
        <v>606.25</v>
      </c>
      <c r="W10" s="102">
        <v>8</v>
      </c>
      <c r="X10" s="102">
        <v>785</v>
      </c>
      <c r="Y10" s="58">
        <f t="shared" si="6"/>
        <v>196.25</v>
      </c>
      <c r="Z10" s="102">
        <v>12</v>
      </c>
      <c r="AA10" s="102">
        <v>925</v>
      </c>
      <c r="AB10" s="58">
        <f t="shared" si="7"/>
        <v>231.25</v>
      </c>
      <c r="AC10" s="57">
        <v>9</v>
      </c>
      <c r="AD10" s="102">
        <v>1000</v>
      </c>
      <c r="AE10" s="58">
        <f t="shared" si="8"/>
        <v>250</v>
      </c>
      <c r="AF10" s="102">
        <v>14</v>
      </c>
      <c r="AG10" s="102">
        <v>1830</v>
      </c>
      <c r="AH10" s="219">
        <f t="shared" si="9"/>
        <v>457.5</v>
      </c>
      <c r="AI10" s="102">
        <v>18</v>
      </c>
      <c r="AJ10" s="102">
        <v>2425</v>
      </c>
      <c r="AK10" s="219">
        <f t="shared" si="10"/>
        <v>606.25</v>
      </c>
      <c r="AL10" s="102">
        <v>29</v>
      </c>
      <c r="AM10" s="102">
        <v>3495</v>
      </c>
      <c r="AN10" s="219">
        <f t="shared" si="11"/>
        <v>873.75</v>
      </c>
      <c r="AO10" s="268">
        <v>15</v>
      </c>
      <c r="AP10" s="268">
        <v>1845</v>
      </c>
      <c r="AQ10" s="219">
        <f t="shared" si="12"/>
        <v>461.25</v>
      </c>
      <c r="AR10" s="222">
        <v>19</v>
      </c>
      <c r="AS10" s="222">
        <v>1705</v>
      </c>
      <c r="AT10" s="219">
        <f t="shared" si="13"/>
        <v>426.25</v>
      </c>
      <c r="AU10" s="222">
        <v>19</v>
      </c>
      <c r="AV10" s="222">
        <v>2010</v>
      </c>
      <c r="AW10" s="222">
        <f t="shared" si="14"/>
        <v>502.5</v>
      </c>
      <c r="AX10" s="222">
        <v>11</v>
      </c>
      <c r="AY10" s="222">
        <v>1155</v>
      </c>
      <c r="AZ10" s="222">
        <f t="shared" si="15"/>
        <v>288.75</v>
      </c>
      <c r="BA10" s="222">
        <v>11</v>
      </c>
      <c r="BB10" s="222">
        <v>1400</v>
      </c>
      <c r="BC10" s="222">
        <f t="shared" si="16"/>
        <v>350</v>
      </c>
    </row>
    <row r="11" spans="1:55">
      <c r="A11" s="130"/>
      <c r="B11" s="41" t="s">
        <v>280</v>
      </c>
      <c r="C11" s="296" t="s">
        <v>281</v>
      </c>
      <c r="D11" s="44" t="s">
        <v>5</v>
      </c>
      <c r="E11" s="43">
        <v>8</v>
      </c>
      <c r="F11" s="43">
        <v>690</v>
      </c>
      <c r="G11" s="58">
        <f t="shared" si="0"/>
        <v>172.5</v>
      </c>
      <c r="H11" s="45"/>
      <c r="I11" s="45"/>
      <c r="J11" s="58">
        <f t="shared" si="1"/>
        <v>0</v>
      </c>
      <c r="K11" s="45">
        <v>20</v>
      </c>
      <c r="L11" s="42">
        <v>1515</v>
      </c>
      <c r="M11" s="58">
        <f t="shared" si="2"/>
        <v>378.75</v>
      </c>
      <c r="N11" s="42"/>
      <c r="O11" s="42">
        <v>2020</v>
      </c>
      <c r="P11" s="58">
        <f t="shared" si="3"/>
        <v>505</v>
      </c>
      <c r="Q11" s="57">
        <v>17</v>
      </c>
      <c r="R11" s="57">
        <v>1375</v>
      </c>
      <c r="S11" s="58">
        <f t="shared" si="4"/>
        <v>343.75</v>
      </c>
      <c r="T11" s="57">
        <v>33</v>
      </c>
      <c r="U11" s="102">
        <v>2850</v>
      </c>
      <c r="V11" s="58">
        <f t="shared" si="5"/>
        <v>712.5</v>
      </c>
      <c r="W11" s="102">
        <v>27</v>
      </c>
      <c r="X11" s="102">
        <v>2815</v>
      </c>
      <c r="Y11" s="58">
        <f t="shared" si="6"/>
        <v>703.75</v>
      </c>
      <c r="Z11" s="102">
        <v>29</v>
      </c>
      <c r="AA11" s="102">
        <v>3155</v>
      </c>
      <c r="AB11" s="58">
        <f t="shared" si="7"/>
        <v>788.75</v>
      </c>
      <c r="AC11" s="57">
        <v>43</v>
      </c>
      <c r="AD11" s="102">
        <v>4440</v>
      </c>
      <c r="AE11" s="58">
        <f t="shared" si="8"/>
        <v>1110</v>
      </c>
      <c r="AF11" s="102">
        <v>28</v>
      </c>
      <c r="AG11" s="102">
        <v>2555</v>
      </c>
      <c r="AH11" s="219">
        <f t="shared" si="9"/>
        <v>638.75</v>
      </c>
      <c r="AI11" s="102">
        <v>30</v>
      </c>
      <c r="AJ11" s="102">
        <v>3360</v>
      </c>
      <c r="AK11" s="219">
        <f t="shared" si="10"/>
        <v>840</v>
      </c>
      <c r="AL11" s="102">
        <v>25</v>
      </c>
      <c r="AM11" s="102">
        <v>2490</v>
      </c>
      <c r="AN11" s="219">
        <f t="shared" si="11"/>
        <v>622.5</v>
      </c>
      <c r="AO11" s="268">
        <v>37</v>
      </c>
      <c r="AP11" s="268">
        <v>4350</v>
      </c>
      <c r="AQ11" s="219">
        <f t="shared" si="12"/>
        <v>1087.5</v>
      </c>
      <c r="AR11" s="222">
        <v>35</v>
      </c>
      <c r="AS11" s="222">
        <v>3580</v>
      </c>
      <c r="AT11" s="219">
        <f t="shared" si="13"/>
        <v>895</v>
      </c>
      <c r="AU11" s="222">
        <v>45</v>
      </c>
      <c r="AV11" s="222">
        <v>5150</v>
      </c>
      <c r="AW11" s="222">
        <f t="shared" si="14"/>
        <v>1287.5</v>
      </c>
      <c r="AX11" s="222">
        <v>31</v>
      </c>
      <c r="AY11" s="222">
        <v>3195</v>
      </c>
      <c r="AZ11" s="222">
        <f t="shared" si="15"/>
        <v>798.75</v>
      </c>
      <c r="BA11" s="222">
        <v>39</v>
      </c>
      <c r="BB11" s="222">
        <v>4580</v>
      </c>
      <c r="BC11" s="222">
        <f t="shared" si="16"/>
        <v>1145</v>
      </c>
    </row>
    <row r="12" spans="1:55">
      <c r="A12" s="130"/>
      <c r="B12" s="41" t="s">
        <v>282</v>
      </c>
      <c r="C12" s="296" t="s">
        <v>283</v>
      </c>
      <c r="D12" s="44" t="s">
        <v>284</v>
      </c>
      <c r="E12" s="43">
        <v>11</v>
      </c>
      <c r="F12" s="43">
        <v>740</v>
      </c>
      <c r="G12" s="58">
        <f t="shared" si="0"/>
        <v>185</v>
      </c>
      <c r="H12" s="45">
        <v>14</v>
      </c>
      <c r="I12" s="45">
        <v>1190</v>
      </c>
      <c r="J12" s="58">
        <f t="shared" si="1"/>
        <v>297.5</v>
      </c>
      <c r="K12" s="45">
        <v>10</v>
      </c>
      <c r="L12" s="42">
        <v>875</v>
      </c>
      <c r="M12" s="58">
        <f t="shared" si="2"/>
        <v>218.75</v>
      </c>
      <c r="N12" s="42"/>
      <c r="O12" s="42">
        <v>1180</v>
      </c>
      <c r="P12" s="58">
        <f t="shared" si="3"/>
        <v>295</v>
      </c>
      <c r="Q12" s="57">
        <v>14</v>
      </c>
      <c r="R12" s="57">
        <v>1665</v>
      </c>
      <c r="S12" s="58">
        <f t="shared" si="4"/>
        <v>416.25</v>
      </c>
      <c r="T12" s="57">
        <v>29</v>
      </c>
      <c r="U12" s="102">
        <v>2215</v>
      </c>
      <c r="V12" s="58">
        <f t="shared" si="5"/>
        <v>553.75</v>
      </c>
      <c r="W12" s="102">
        <v>11</v>
      </c>
      <c r="X12" s="102">
        <v>1020</v>
      </c>
      <c r="Y12" s="58">
        <f t="shared" si="6"/>
        <v>255</v>
      </c>
      <c r="Z12" s="102">
        <v>21</v>
      </c>
      <c r="AA12" s="102">
        <v>1350</v>
      </c>
      <c r="AB12" s="58">
        <f t="shared" si="7"/>
        <v>337.5</v>
      </c>
      <c r="AC12" s="57">
        <v>19</v>
      </c>
      <c r="AD12" s="102">
        <v>1580</v>
      </c>
      <c r="AE12" s="58">
        <f t="shared" si="8"/>
        <v>395</v>
      </c>
      <c r="AF12" s="102">
        <v>31</v>
      </c>
      <c r="AG12" s="102">
        <v>1770</v>
      </c>
      <c r="AH12" s="219">
        <f t="shared" si="9"/>
        <v>442.5</v>
      </c>
      <c r="AI12" s="102">
        <v>24</v>
      </c>
      <c r="AJ12" s="102">
        <v>1940</v>
      </c>
      <c r="AK12" s="219">
        <f t="shared" si="10"/>
        <v>485</v>
      </c>
      <c r="AL12" s="102">
        <v>27</v>
      </c>
      <c r="AM12" s="102">
        <v>1940</v>
      </c>
      <c r="AN12" s="219">
        <f t="shared" si="11"/>
        <v>485</v>
      </c>
      <c r="AO12" s="268">
        <v>14</v>
      </c>
      <c r="AP12" s="268">
        <v>830</v>
      </c>
      <c r="AQ12" s="219">
        <f t="shared" si="12"/>
        <v>207.5</v>
      </c>
      <c r="AR12" s="222">
        <v>17</v>
      </c>
      <c r="AS12" s="222">
        <v>1680</v>
      </c>
      <c r="AT12" s="219">
        <f t="shared" si="13"/>
        <v>420</v>
      </c>
      <c r="AU12" s="222">
        <v>22</v>
      </c>
      <c r="AV12" s="222">
        <v>1920</v>
      </c>
      <c r="AW12" s="222">
        <f t="shared" si="14"/>
        <v>480</v>
      </c>
      <c r="AX12" s="222">
        <v>18</v>
      </c>
      <c r="AY12" s="222">
        <v>2205</v>
      </c>
      <c r="AZ12" s="222">
        <f t="shared" si="15"/>
        <v>551.25</v>
      </c>
      <c r="BA12" s="222">
        <v>16</v>
      </c>
      <c r="BB12" s="222">
        <v>1105</v>
      </c>
      <c r="BC12" s="222">
        <f t="shared" si="16"/>
        <v>276.25</v>
      </c>
    </row>
    <row r="13" spans="1:55">
      <c r="A13" s="130"/>
      <c r="B13" s="41" t="s">
        <v>285</v>
      </c>
      <c r="C13" s="296" t="s">
        <v>286</v>
      </c>
      <c r="D13" s="44" t="s">
        <v>341</v>
      </c>
      <c r="E13" s="43">
        <v>36</v>
      </c>
      <c r="F13" s="43">
        <v>3440</v>
      </c>
      <c r="G13" s="58">
        <f t="shared" si="0"/>
        <v>860</v>
      </c>
      <c r="H13" s="45">
        <v>72</v>
      </c>
      <c r="I13" s="45">
        <v>5695</v>
      </c>
      <c r="J13" s="58">
        <f t="shared" si="1"/>
        <v>1423.75</v>
      </c>
      <c r="K13" s="45">
        <v>104</v>
      </c>
      <c r="L13" s="42">
        <v>8830</v>
      </c>
      <c r="M13" s="58">
        <f t="shared" si="2"/>
        <v>2207.5</v>
      </c>
      <c r="N13" s="42"/>
      <c r="O13" s="42">
        <v>8120</v>
      </c>
      <c r="P13" s="58">
        <f t="shared" si="3"/>
        <v>2030</v>
      </c>
      <c r="Q13" s="57">
        <v>163</v>
      </c>
      <c r="R13" s="57">
        <v>16720</v>
      </c>
      <c r="S13" s="58">
        <f t="shared" si="4"/>
        <v>4180</v>
      </c>
      <c r="T13" s="57">
        <v>135</v>
      </c>
      <c r="U13" s="102">
        <v>14955</v>
      </c>
      <c r="V13" s="58">
        <f t="shared" si="5"/>
        <v>3738.75</v>
      </c>
      <c r="W13" s="102">
        <v>181</v>
      </c>
      <c r="X13" s="102">
        <v>16935</v>
      </c>
      <c r="Y13" s="58">
        <f t="shared" si="6"/>
        <v>4233.75</v>
      </c>
      <c r="Z13" s="102">
        <v>181</v>
      </c>
      <c r="AA13" s="102">
        <v>19685</v>
      </c>
      <c r="AB13" s="58">
        <f t="shared" si="7"/>
        <v>4921.25</v>
      </c>
      <c r="AC13" s="57">
        <v>209</v>
      </c>
      <c r="AD13" s="102">
        <v>20280</v>
      </c>
      <c r="AE13" s="58">
        <f t="shared" si="8"/>
        <v>5070</v>
      </c>
      <c r="AF13" s="102">
        <v>238</v>
      </c>
      <c r="AG13" s="102">
        <v>21875</v>
      </c>
      <c r="AH13" s="219">
        <f t="shared" si="9"/>
        <v>5468.75</v>
      </c>
      <c r="AI13" s="102">
        <v>204</v>
      </c>
      <c r="AJ13" s="102">
        <v>19275</v>
      </c>
      <c r="AK13" s="219">
        <f t="shared" si="10"/>
        <v>4818.75</v>
      </c>
      <c r="AL13" s="102">
        <v>221</v>
      </c>
      <c r="AM13" s="102">
        <v>21535</v>
      </c>
      <c r="AN13" s="219">
        <f t="shared" si="11"/>
        <v>5383.75</v>
      </c>
      <c r="AO13" s="268">
        <v>274</v>
      </c>
      <c r="AP13" s="268">
        <v>25520</v>
      </c>
      <c r="AQ13" s="219">
        <f t="shared" si="12"/>
        <v>6380</v>
      </c>
      <c r="AR13" s="222">
        <v>242</v>
      </c>
      <c r="AS13" s="222">
        <v>21580</v>
      </c>
      <c r="AT13" s="219">
        <f t="shared" si="13"/>
        <v>5395</v>
      </c>
      <c r="AU13" s="222">
        <v>217</v>
      </c>
      <c r="AV13" s="222">
        <v>21505</v>
      </c>
      <c r="AW13" s="222">
        <f t="shared" si="14"/>
        <v>5376.25</v>
      </c>
      <c r="AX13" s="222">
        <v>238</v>
      </c>
      <c r="AY13" s="222">
        <v>21205</v>
      </c>
      <c r="AZ13" s="222">
        <f t="shared" si="15"/>
        <v>5301.25</v>
      </c>
      <c r="BA13" s="222">
        <v>239</v>
      </c>
      <c r="BB13" s="222">
        <v>22865</v>
      </c>
      <c r="BC13" s="222">
        <f t="shared" si="16"/>
        <v>5716.25</v>
      </c>
    </row>
    <row r="14" spans="1:55">
      <c r="A14" s="130"/>
      <c r="B14" s="41" t="s">
        <v>287</v>
      </c>
      <c r="C14" s="296" t="s">
        <v>288</v>
      </c>
      <c r="D14" s="44" t="s">
        <v>125</v>
      </c>
      <c r="E14" s="43">
        <v>29</v>
      </c>
      <c r="F14" s="43">
        <v>2105</v>
      </c>
      <c r="G14" s="58">
        <f t="shared" si="0"/>
        <v>526.25</v>
      </c>
      <c r="H14" s="45">
        <v>38</v>
      </c>
      <c r="I14" s="45">
        <v>3165</v>
      </c>
      <c r="J14" s="58">
        <f t="shared" si="1"/>
        <v>791.25</v>
      </c>
      <c r="K14" s="45">
        <v>25</v>
      </c>
      <c r="L14" s="42">
        <v>2490</v>
      </c>
      <c r="M14" s="58">
        <f t="shared" si="2"/>
        <v>622.5</v>
      </c>
      <c r="N14" s="42"/>
      <c r="O14" s="42">
        <v>3860</v>
      </c>
      <c r="P14" s="58">
        <f t="shared" si="3"/>
        <v>965</v>
      </c>
      <c r="Q14" s="57">
        <v>30</v>
      </c>
      <c r="R14" s="57">
        <v>2940</v>
      </c>
      <c r="S14" s="58">
        <f t="shared" si="4"/>
        <v>735</v>
      </c>
      <c r="T14" s="57">
        <v>35</v>
      </c>
      <c r="U14" s="102">
        <v>4510</v>
      </c>
      <c r="V14" s="58">
        <f t="shared" si="5"/>
        <v>1127.5</v>
      </c>
      <c r="W14" s="102">
        <v>38</v>
      </c>
      <c r="X14" s="102">
        <v>4115</v>
      </c>
      <c r="Y14" s="58">
        <f t="shared" si="6"/>
        <v>1028.75</v>
      </c>
      <c r="Z14" s="102">
        <v>15</v>
      </c>
      <c r="AA14" s="102">
        <v>1150</v>
      </c>
      <c r="AB14" s="58">
        <f t="shared" si="7"/>
        <v>287.5</v>
      </c>
      <c r="AC14" s="57">
        <v>35</v>
      </c>
      <c r="AD14" s="102">
        <v>3330</v>
      </c>
      <c r="AE14" s="58">
        <f t="shared" si="8"/>
        <v>832.5</v>
      </c>
      <c r="AF14" s="102">
        <v>39</v>
      </c>
      <c r="AG14" s="102">
        <v>3655</v>
      </c>
      <c r="AH14" s="219">
        <f t="shared" si="9"/>
        <v>913.75</v>
      </c>
      <c r="AI14" s="102">
        <v>42</v>
      </c>
      <c r="AJ14" s="102">
        <v>4755</v>
      </c>
      <c r="AK14" s="219">
        <f t="shared" si="10"/>
        <v>1188.75</v>
      </c>
      <c r="AL14" s="102">
        <v>41</v>
      </c>
      <c r="AM14" s="102">
        <v>4300</v>
      </c>
      <c r="AN14" s="219">
        <f t="shared" si="11"/>
        <v>1075</v>
      </c>
      <c r="AO14" s="268">
        <v>53</v>
      </c>
      <c r="AP14" s="268">
        <v>4935</v>
      </c>
      <c r="AQ14" s="219">
        <f t="shared" si="12"/>
        <v>1233.75</v>
      </c>
      <c r="AR14" s="222">
        <v>0</v>
      </c>
      <c r="AS14" s="222">
        <v>0</v>
      </c>
      <c r="AT14" s="219">
        <f t="shared" si="13"/>
        <v>0</v>
      </c>
      <c r="AU14" s="222">
        <v>0</v>
      </c>
      <c r="AV14" s="222">
        <v>0</v>
      </c>
      <c r="AW14" s="222">
        <f t="shared" si="14"/>
        <v>0</v>
      </c>
      <c r="AX14" s="222">
        <v>0</v>
      </c>
      <c r="AY14" s="222">
        <v>0</v>
      </c>
      <c r="AZ14" s="222">
        <f t="shared" si="15"/>
        <v>0</v>
      </c>
      <c r="BA14" s="222">
        <v>0</v>
      </c>
      <c r="BB14" s="222">
        <v>0</v>
      </c>
      <c r="BC14" s="222">
        <f t="shared" si="16"/>
        <v>0</v>
      </c>
    </row>
    <row r="15" spans="1:55">
      <c r="A15" s="130"/>
      <c r="B15" s="41" t="s">
        <v>289</v>
      </c>
      <c r="C15" s="296" t="s">
        <v>290</v>
      </c>
      <c r="D15" s="44" t="s">
        <v>38</v>
      </c>
      <c r="E15" s="43">
        <v>19</v>
      </c>
      <c r="F15" s="43">
        <v>1475</v>
      </c>
      <c r="G15" s="58">
        <f t="shared" si="0"/>
        <v>368.75</v>
      </c>
      <c r="H15" s="45">
        <v>37</v>
      </c>
      <c r="I15" s="45">
        <v>3840</v>
      </c>
      <c r="J15" s="58">
        <f t="shared" si="1"/>
        <v>960</v>
      </c>
      <c r="K15" s="45">
        <v>37</v>
      </c>
      <c r="L15" s="42">
        <v>3970</v>
      </c>
      <c r="M15" s="58">
        <f t="shared" si="2"/>
        <v>992.5</v>
      </c>
      <c r="N15" s="42"/>
      <c r="O15" s="42">
        <v>3870</v>
      </c>
      <c r="P15" s="58">
        <f t="shared" si="3"/>
        <v>967.5</v>
      </c>
      <c r="Q15" s="57">
        <v>33</v>
      </c>
      <c r="R15" s="57">
        <v>3725</v>
      </c>
      <c r="S15" s="58">
        <f t="shared" si="4"/>
        <v>931.25</v>
      </c>
      <c r="T15" s="57">
        <v>48</v>
      </c>
      <c r="U15" s="102">
        <v>4745</v>
      </c>
      <c r="V15" s="58">
        <f t="shared" si="5"/>
        <v>1186.25</v>
      </c>
      <c r="W15" s="102">
        <v>30</v>
      </c>
      <c r="X15" s="102">
        <v>2695</v>
      </c>
      <c r="Y15" s="58">
        <f t="shared" si="6"/>
        <v>673.75</v>
      </c>
      <c r="Z15" s="102">
        <v>23</v>
      </c>
      <c r="AA15" s="102">
        <v>2470</v>
      </c>
      <c r="AB15" s="58">
        <f t="shared" si="7"/>
        <v>617.5</v>
      </c>
      <c r="AC15" s="57">
        <v>20</v>
      </c>
      <c r="AD15" s="102">
        <v>1790</v>
      </c>
      <c r="AE15" s="58">
        <f t="shared" si="8"/>
        <v>447.5</v>
      </c>
      <c r="AF15" s="102">
        <v>20</v>
      </c>
      <c r="AG15" s="102">
        <v>2220</v>
      </c>
      <c r="AH15" s="219">
        <f t="shared" si="9"/>
        <v>555</v>
      </c>
      <c r="AI15" s="102">
        <v>14</v>
      </c>
      <c r="AJ15" s="102">
        <v>1325</v>
      </c>
      <c r="AK15" s="219">
        <f t="shared" si="10"/>
        <v>331.25</v>
      </c>
      <c r="AL15" s="102">
        <v>18</v>
      </c>
      <c r="AM15" s="102">
        <v>1590</v>
      </c>
      <c r="AN15" s="219">
        <f t="shared" si="11"/>
        <v>397.5</v>
      </c>
      <c r="AO15" s="268">
        <v>20</v>
      </c>
      <c r="AP15" s="268">
        <v>2395</v>
      </c>
      <c r="AQ15" s="219">
        <f t="shared" si="12"/>
        <v>598.75</v>
      </c>
      <c r="AR15" s="222">
        <v>36</v>
      </c>
      <c r="AS15" s="222">
        <v>3185</v>
      </c>
      <c r="AT15" s="219">
        <f t="shared" si="13"/>
        <v>796.25</v>
      </c>
      <c r="AU15" s="222">
        <v>27</v>
      </c>
      <c r="AV15" s="222">
        <v>2585</v>
      </c>
      <c r="AW15" s="222">
        <f t="shared" si="14"/>
        <v>646.25</v>
      </c>
      <c r="AX15" s="222">
        <v>20</v>
      </c>
      <c r="AY15" s="222">
        <v>1750</v>
      </c>
      <c r="AZ15" s="222">
        <f t="shared" si="15"/>
        <v>437.5</v>
      </c>
      <c r="BA15" s="222">
        <v>14</v>
      </c>
      <c r="BB15" s="222">
        <v>1610</v>
      </c>
      <c r="BC15" s="222">
        <f t="shared" si="16"/>
        <v>402.5</v>
      </c>
    </row>
    <row r="16" spans="1:55">
      <c r="A16" s="130"/>
      <c r="B16" s="41" t="s">
        <v>291</v>
      </c>
      <c r="C16" s="296" t="s">
        <v>292</v>
      </c>
      <c r="D16" s="44" t="s">
        <v>34</v>
      </c>
      <c r="E16" s="43">
        <v>19</v>
      </c>
      <c r="F16" s="43">
        <v>2025</v>
      </c>
      <c r="G16" s="58">
        <f t="shared" si="0"/>
        <v>506.25</v>
      </c>
      <c r="H16" s="45">
        <v>28</v>
      </c>
      <c r="I16" s="45">
        <v>2105</v>
      </c>
      <c r="J16" s="58">
        <f t="shared" si="1"/>
        <v>526.25</v>
      </c>
      <c r="K16" s="45">
        <v>37</v>
      </c>
      <c r="L16" s="42">
        <v>2940</v>
      </c>
      <c r="M16" s="58">
        <f t="shared" si="2"/>
        <v>735</v>
      </c>
      <c r="N16" s="42"/>
      <c r="O16" s="42">
        <v>5035</v>
      </c>
      <c r="P16" s="58">
        <f t="shared" si="3"/>
        <v>1258.75</v>
      </c>
      <c r="Q16" s="57">
        <v>57</v>
      </c>
      <c r="R16" s="57">
        <v>5445</v>
      </c>
      <c r="S16" s="58">
        <f t="shared" si="4"/>
        <v>1361.25</v>
      </c>
      <c r="T16" s="57">
        <v>42</v>
      </c>
      <c r="U16" s="102">
        <v>3430</v>
      </c>
      <c r="V16" s="58">
        <f t="shared" si="5"/>
        <v>857.5</v>
      </c>
      <c r="W16" s="102">
        <v>45</v>
      </c>
      <c r="X16" s="102">
        <v>4120</v>
      </c>
      <c r="Y16" s="58">
        <f t="shared" si="6"/>
        <v>1030</v>
      </c>
      <c r="Z16" s="102">
        <v>56</v>
      </c>
      <c r="AA16" s="102">
        <v>4515</v>
      </c>
      <c r="AB16" s="58">
        <f t="shared" si="7"/>
        <v>1128.75</v>
      </c>
      <c r="AC16" s="57">
        <v>37</v>
      </c>
      <c r="AD16" s="102">
        <v>3560</v>
      </c>
      <c r="AE16" s="58">
        <f t="shared" si="8"/>
        <v>890</v>
      </c>
      <c r="AF16" s="102">
        <v>61</v>
      </c>
      <c r="AG16" s="102">
        <v>4735</v>
      </c>
      <c r="AH16" s="219">
        <f t="shared" si="9"/>
        <v>1183.75</v>
      </c>
      <c r="AI16" s="102">
        <v>56</v>
      </c>
      <c r="AJ16" s="102">
        <v>4295</v>
      </c>
      <c r="AK16" s="219">
        <f t="shared" si="10"/>
        <v>1073.75</v>
      </c>
      <c r="AL16" s="102">
        <v>50</v>
      </c>
      <c r="AM16" s="102">
        <v>4660</v>
      </c>
      <c r="AN16" s="219">
        <f t="shared" si="11"/>
        <v>1165</v>
      </c>
      <c r="AO16" s="268">
        <v>56</v>
      </c>
      <c r="AP16" s="268">
        <v>5285</v>
      </c>
      <c r="AQ16" s="219">
        <f t="shared" si="12"/>
        <v>1321.25</v>
      </c>
      <c r="AR16" s="222">
        <v>61</v>
      </c>
      <c r="AS16" s="222">
        <v>5845</v>
      </c>
      <c r="AT16" s="219">
        <f t="shared" si="13"/>
        <v>1461.25</v>
      </c>
      <c r="AU16" s="222">
        <v>85</v>
      </c>
      <c r="AV16" s="222">
        <v>6590</v>
      </c>
      <c r="AW16" s="222">
        <f t="shared" si="14"/>
        <v>1647.5</v>
      </c>
      <c r="AX16" s="222">
        <v>54</v>
      </c>
      <c r="AY16" s="222">
        <v>4325</v>
      </c>
      <c r="AZ16" s="222">
        <f t="shared" si="15"/>
        <v>1081.25</v>
      </c>
      <c r="BA16" s="222">
        <v>31</v>
      </c>
      <c r="BB16" s="222">
        <v>2950</v>
      </c>
      <c r="BC16" s="222">
        <f t="shared" si="16"/>
        <v>737.5</v>
      </c>
    </row>
    <row r="17" spans="1:55">
      <c r="A17" s="130"/>
      <c r="B17" s="41" t="s">
        <v>293</v>
      </c>
      <c r="C17" s="296" t="s">
        <v>294</v>
      </c>
      <c r="D17" s="44" t="s">
        <v>5</v>
      </c>
      <c r="E17" s="43">
        <v>166</v>
      </c>
      <c r="F17" s="43">
        <v>19300</v>
      </c>
      <c r="G17" s="58">
        <f t="shared" si="0"/>
        <v>4825</v>
      </c>
      <c r="H17" s="45"/>
      <c r="I17" s="45"/>
      <c r="J17" s="58">
        <f t="shared" si="1"/>
        <v>0</v>
      </c>
      <c r="K17" s="45">
        <v>332</v>
      </c>
      <c r="L17" s="42">
        <v>35120</v>
      </c>
      <c r="M17" s="58">
        <f t="shared" si="2"/>
        <v>8780</v>
      </c>
      <c r="N17" s="42"/>
      <c r="O17" s="42">
        <v>44370</v>
      </c>
      <c r="P17" s="58">
        <f t="shared" si="3"/>
        <v>11092.5</v>
      </c>
      <c r="Q17" s="57">
        <v>472</v>
      </c>
      <c r="R17" s="57">
        <v>56815</v>
      </c>
      <c r="S17" s="58">
        <f t="shared" si="4"/>
        <v>14203.75</v>
      </c>
      <c r="T17" s="57">
        <v>424</v>
      </c>
      <c r="U17" s="102">
        <v>47725</v>
      </c>
      <c r="V17" s="58">
        <f t="shared" si="5"/>
        <v>11931.25</v>
      </c>
      <c r="W17" s="102">
        <v>389</v>
      </c>
      <c r="X17" s="102">
        <v>45990</v>
      </c>
      <c r="Y17" s="58">
        <f t="shared" si="6"/>
        <v>11497.5</v>
      </c>
      <c r="Z17" s="102">
        <v>498</v>
      </c>
      <c r="AA17" s="102">
        <v>56425</v>
      </c>
      <c r="AB17" s="58">
        <f t="shared" si="7"/>
        <v>14106.25</v>
      </c>
      <c r="AC17" s="57">
        <v>452</v>
      </c>
      <c r="AD17" s="102">
        <v>49560</v>
      </c>
      <c r="AE17" s="58">
        <f t="shared" si="8"/>
        <v>12390</v>
      </c>
      <c r="AF17" s="102">
        <v>594</v>
      </c>
      <c r="AG17" s="102">
        <v>65185</v>
      </c>
      <c r="AH17" s="219">
        <f t="shared" si="9"/>
        <v>16296.25</v>
      </c>
      <c r="AI17" s="102">
        <v>484</v>
      </c>
      <c r="AJ17" s="102">
        <v>52075</v>
      </c>
      <c r="AK17" s="219">
        <f t="shared" si="10"/>
        <v>13018.75</v>
      </c>
      <c r="AL17" s="102">
        <v>488</v>
      </c>
      <c r="AM17" s="102">
        <v>56040</v>
      </c>
      <c r="AN17" s="219">
        <f t="shared" si="11"/>
        <v>14010</v>
      </c>
      <c r="AO17" s="268">
        <v>565</v>
      </c>
      <c r="AP17" s="268">
        <v>64640</v>
      </c>
      <c r="AQ17" s="219">
        <f t="shared" si="12"/>
        <v>16160</v>
      </c>
      <c r="AR17" s="222">
        <v>708</v>
      </c>
      <c r="AS17" s="222">
        <v>80400</v>
      </c>
      <c r="AT17" s="219">
        <f t="shared" si="13"/>
        <v>20100</v>
      </c>
      <c r="AU17" s="222">
        <v>689</v>
      </c>
      <c r="AV17" s="222">
        <v>84270</v>
      </c>
      <c r="AW17" s="222">
        <f t="shared" si="14"/>
        <v>21067.5</v>
      </c>
      <c r="AX17" s="222">
        <v>613</v>
      </c>
      <c r="AY17" s="222">
        <v>83375</v>
      </c>
      <c r="AZ17" s="222">
        <f t="shared" si="15"/>
        <v>20843.75</v>
      </c>
      <c r="BA17" s="222">
        <v>704</v>
      </c>
      <c r="BB17" s="222">
        <v>84755</v>
      </c>
      <c r="BC17" s="222">
        <f t="shared" si="16"/>
        <v>21188.75</v>
      </c>
    </row>
    <row r="18" spans="1:55">
      <c r="A18" s="130"/>
      <c r="B18" s="41" t="s">
        <v>295</v>
      </c>
      <c r="C18" s="296" t="s">
        <v>296</v>
      </c>
      <c r="D18" s="44" t="s">
        <v>297</v>
      </c>
      <c r="E18" s="43">
        <v>78</v>
      </c>
      <c r="F18" s="43">
        <v>6760</v>
      </c>
      <c r="G18" s="58">
        <f t="shared" si="0"/>
        <v>1690</v>
      </c>
      <c r="H18" s="45">
        <v>154</v>
      </c>
      <c r="I18" s="45">
        <v>13265</v>
      </c>
      <c r="J18" s="58">
        <f t="shared" si="1"/>
        <v>3316.25</v>
      </c>
      <c r="K18" s="45">
        <v>173</v>
      </c>
      <c r="L18" s="42">
        <v>14555</v>
      </c>
      <c r="M18" s="58">
        <f t="shared" si="2"/>
        <v>3638.75</v>
      </c>
      <c r="N18" s="42"/>
      <c r="O18" s="42">
        <v>16725</v>
      </c>
      <c r="P18" s="58">
        <f t="shared" si="3"/>
        <v>4181.25</v>
      </c>
      <c r="Q18" s="57">
        <v>231</v>
      </c>
      <c r="R18" s="57">
        <v>19540</v>
      </c>
      <c r="S18" s="58">
        <f t="shared" si="4"/>
        <v>4885</v>
      </c>
      <c r="T18" s="57">
        <v>153</v>
      </c>
      <c r="U18" s="102">
        <v>11525</v>
      </c>
      <c r="V18" s="58">
        <f t="shared" si="5"/>
        <v>2881.25</v>
      </c>
      <c r="W18" s="102">
        <v>191</v>
      </c>
      <c r="X18" s="102">
        <v>14400</v>
      </c>
      <c r="Y18" s="58">
        <f t="shared" si="6"/>
        <v>3600</v>
      </c>
      <c r="Z18" s="102">
        <v>185</v>
      </c>
      <c r="AA18" s="102">
        <v>15475</v>
      </c>
      <c r="AB18" s="58">
        <f t="shared" si="7"/>
        <v>3868.75</v>
      </c>
      <c r="AC18" s="57">
        <v>115</v>
      </c>
      <c r="AD18" s="102">
        <v>11030</v>
      </c>
      <c r="AE18" s="58">
        <f t="shared" si="8"/>
        <v>2757.5</v>
      </c>
      <c r="AF18" s="102">
        <v>187</v>
      </c>
      <c r="AG18" s="102">
        <v>18080</v>
      </c>
      <c r="AH18" s="219">
        <f t="shared" si="9"/>
        <v>4520</v>
      </c>
      <c r="AI18" s="102">
        <v>214</v>
      </c>
      <c r="AJ18" s="102">
        <v>20935</v>
      </c>
      <c r="AK18" s="219">
        <f t="shared" si="10"/>
        <v>5233.75</v>
      </c>
      <c r="AL18" s="102">
        <v>280</v>
      </c>
      <c r="AM18" s="102">
        <v>27685</v>
      </c>
      <c r="AN18" s="219">
        <f t="shared" si="11"/>
        <v>6921.25</v>
      </c>
      <c r="AO18" s="268">
        <v>295</v>
      </c>
      <c r="AP18" s="268">
        <v>31670</v>
      </c>
      <c r="AQ18" s="219">
        <f t="shared" si="12"/>
        <v>7917.5</v>
      </c>
      <c r="AR18" s="222">
        <v>240</v>
      </c>
      <c r="AS18" s="222">
        <v>23600</v>
      </c>
      <c r="AT18" s="219">
        <f t="shared" si="13"/>
        <v>5900</v>
      </c>
      <c r="AU18" s="222">
        <v>219</v>
      </c>
      <c r="AV18" s="222">
        <v>21510</v>
      </c>
      <c r="AW18" s="222">
        <f t="shared" si="14"/>
        <v>5377.5</v>
      </c>
      <c r="AX18" s="222">
        <v>205</v>
      </c>
      <c r="AY18" s="222">
        <v>20310</v>
      </c>
      <c r="AZ18" s="222">
        <f t="shared" si="15"/>
        <v>5077.5</v>
      </c>
      <c r="BA18" s="222">
        <v>209</v>
      </c>
      <c r="BB18" s="222">
        <v>22740</v>
      </c>
      <c r="BC18" s="222">
        <f t="shared" si="16"/>
        <v>5685</v>
      </c>
    </row>
    <row r="19" spans="1:55">
      <c r="A19" s="130"/>
      <c r="B19" s="41" t="s">
        <v>298</v>
      </c>
      <c r="C19" s="296" t="s">
        <v>299</v>
      </c>
      <c r="D19" s="44" t="s">
        <v>25</v>
      </c>
      <c r="E19" s="43">
        <v>20</v>
      </c>
      <c r="F19" s="43">
        <v>2765</v>
      </c>
      <c r="G19" s="58">
        <f t="shared" si="0"/>
        <v>691.25</v>
      </c>
      <c r="H19" s="45">
        <v>66</v>
      </c>
      <c r="I19" s="45">
        <v>8125</v>
      </c>
      <c r="J19" s="58">
        <f t="shared" si="1"/>
        <v>2031.25</v>
      </c>
      <c r="K19" s="45">
        <v>79</v>
      </c>
      <c r="L19" s="42">
        <v>6860</v>
      </c>
      <c r="M19" s="58">
        <f t="shared" si="2"/>
        <v>1715</v>
      </c>
      <c r="N19" s="42"/>
      <c r="O19" s="42">
        <v>6220</v>
      </c>
      <c r="P19" s="58">
        <f t="shared" si="3"/>
        <v>1555</v>
      </c>
      <c r="Q19" s="57">
        <v>94</v>
      </c>
      <c r="R19" s="57">
        <v>6765</v>
      </c>
      <c r="S19" s="58">
        <f t="shared" si="4"/>
        <v>1691.25</v>
      </c>
      <c r="T19" s="57">
        <v>110</v>
      </c>
      <c r="U19" s="102">
        <v>8425</v>
      </c>
      <c r="V19" s="58">
        <f t="shared" si="5"/>
        <v>2106.25</v>
      </c>
      <c r="W19" s="102">
        <v>114</v>
      </c>
      <c r="X19" s="102">
        <v>9995</v>
      </c>
      <c r="Y19" s="58">
        <f t="shared" si="6"/>
        <v>2498.75</v>
      </c>
      <c r="Z19" s="102">
        <v>145</v>
      </c>
      <c r="AA19" s="102">
        <v>11065</v>
      </c>
      <c r="AB19" s="58">
        <f t="shared" si="7"/>
        <v>2766.25</v>
      </c>
      <c r="AC19" s="57">
        <v>83</v>
      </c>
      <c r="AD19" s="102">
        <v>6635</v>
      </c>
      <c r="AE19" s="58">
        <f t="shared" si="8"/>
        <v>1658.75</v>
      </c>
      <c r="AF19" s="102">
        <v>128</v>
      </c>
      <c r="AG19" s="102">
        <v>9630</v>
      </c>
      <c r="AH19" s="219">
        <f t="shared" si="9"/>
        <v>2407.5</v>
      </c>
      <c r="AI19" s="102">
        <v>151</v>
      </c>
      <c r="AJ19" s="102">
        <v>10735</v>
      </c>
      <c r="AK19" s="219">
        <f t="shared" si="10"/>
        <v>2683.75</v>
      </c>
      <c r="AL19" s="102">
        <v>157</v>
      </c>
      <c r="AM19" s="102">
        <v>12180</v>
      </c>
      <c r="AN19" s="219">
        <f t="shared" si="11"/>
        <v>3045</v>
      </c>
      <c r="AO19" s="268">
        <v>210</v>
      </c>
      <c r="AP19" s="268">
        <v>16725</v>
      </c>
      <c r="AQ19" s="219">
        <f t="shared" si="12"/>
        <v>4181.25</v>
      </c>
      <c r="AR19" s="222">
        <v>194</v>
      </c>
      <c r="AS19" s="222">
        <v>13530</v>
      </c>
      <c r="AT19" s="219">
        <f t="shared" si="13"/>
        <v>3382.5</v>
      </c>
      <c r="AU19" s="222">
        <v>188</v>
      </c>
      <c r="AV19" s="222">
        <v>14180</v>
      </c>
      <c r="AW19" s="222">
        <f t="shared" si="14"/>
        <v>3545</v>
      </c>
      <c r="AX19" s="222">
        <v>174</v>
      </c>
      <c r="AY19" s="222">
        <v>12760</v>
      </c>
      <c r="AZ19" s="222">
        <f t="shared" si="15"/>
        <v>3190</v>
      </c>
      <c r="BA19" s="222">
        <v>166</v>
      </c>
      <c r="BB19" s="222">
        <v>12465</v>
      </c>
      <c r="BC19" s="222">
        <f t="shared" si="16"/>
        <v>3116.25</v>
      </c>
    </row>
    <row r="20" spans="1:55">
      <c r="A20" s="130"/>
      <c r="B20" s="41" t="s">
        <v>300</v>
      </c>
      <c r="C20" s="296" t="s">
        <v>301</v>
      </c>
      <c r="D20" s="44" t="s">
        <v>302</v>
      </c>
      <c r="E20" s="43">
        <v>16</v>
      </c>
      <c r="F20" s="43">
        <v>1595</v>
      </c>
      <c r="G20" s="58">
        <f t="shared" si="0"/>
        <v>398.75</v>
      </c>
      <c r="H20" s="45">
        <v>23</v>
      </c>
      <c r="I20" s="45">
        <v>1960</v>
      </c>
      <c r="J20" s="58">
        <f t="shared" si="1"/>
        <v>490</v>
      </c>
      <c r="K20" s="45">
        <v>22</v>
      </c>
      <c r="L20" s="42">
        <v>2020</v>
      </c>
      <c r="M20" s="58">
        <f t="shared" si="2"/>
        <v>505</v>
      </c>
      <c r="N20" s="42"/>
      <c r="O20" s="42">
        <v>625</v>
      </c>
      <c r="P20" s="58">
        <f t="shared" si="3"/>
        <v>156.25</v>
      </c>
      <c r="Q20" s="57">
        <v>15</v>
      </c>
      <c r="R20" s="57">
        <v>1110</v>
      </c>
      <c r="S20" s="58">
        <f t="shared" si="4"/>
        <v>277.5</v>
      </c>
      <c r="T20" s="57">
        <v>8</v>
      </c>
      <c r="U20" s="102">
        <v>1060</v>
      </c>
      <c r="V20" s="58">
        <f t="shared" si="5"/>
        <v>265</v>
      </c>
      <c r="W20" s="102">
        <v>8</v>
      </c>
      <c r="X20" s="102">
        <v>715</v>
      </c>
      <c r="Y20" s="58">
        <f t="shared" si="6"/>
        <v>178.75</v>
      </c>
      <c r="Z20" s="102">
        <v>10</v>
      </c>
      <c r="AA20" s="102">
        <v>780</v>
      </c>
      <c r="AB20" s="58">
        <f t="shared" si="7"/>
        <v>195</v>
      </c>
      <c r="AC20" s="57">
        <v>8</v>
      </c>
      <c r="AD20" s="102">
        <v>530</v>
      </c>
      <c r="AE20" s="58">
        <f t="shared" si="8"/>
        <v>132.5</v>
      </c>
      <c r="AF20" s="102">
        <v>25</v>
      </c>
      <c r="AG20" s="102">
        <v>1665</v>
      </c>
      <c r="AH20" s="219">
        <f t="shared" si="9"/>
        <v>416.25</v>
      </c>
      <c r="AI20" s="102">
        <v>10</v>
      </c>
      <c r="AJ20" s="102">
        <v>705</v>
      </c>
      <c r="AK20" s="219">
        <f t="shared" si="10"/>
        <v>176.25</v>
      </c>
      <c r="AL20" s="102">
        <v>3</v>
      </c>
      <c r="AM20" s="102">
        <v>150</v>
      </c>
      <c r="AN20" s="219">
        <f t="shared" si="11"/>
        <v>37.5</v>
      </c>
      <c r="AO20" s="268">
        <v>9</v>
      </c>
      <c r="AP20" s="268">
        <v>850</v>
      </c>
      <c r="AQ20" s="219">
        <f t="shared" si="12"/>
        <v>212.5</v>
      </c>
      <c r="AR20" s="222">
        <v>11</v>
      </c>
      <c r="AS20" s="222">
        <v>780</v>
      </c>
      <c r="AT20" s="219">
        <f t="shared" si="13"/>
        <v>195</v>
      </c>
      <c r="AU20" s="222">
        <v>7</v>
      </c>
      <c r="AV20" s="222">
        <v>620</v>
      </c>
      <c r="AW20" s="222">
        <f t="shared" si="14"/>
        <v>155</v>
      </c>
      <c r="AX20" s="222">
        <v>10</v>
      </c>
      <c r="AY20" s="222">
        <v>1070</v>
      </c>
      <c r="AZ20" s="222">
        <f t="shared" si="15"/>
        <v>267.5</v>
      </c>
      <c r="BA20" s="222">
        <v>10</v>
      </c>
      <c r="BB20" s="222">
        <v>925</v>
      </c>
      <c r="BC20" s="222">
        <f t="shared" si="16"/>
        <v>231.25</v>
      </c>
    </row>
    <row r="21" spans="1:55">
      <c r="A21" s="130"/>
      <c r="B21" s="41" t="s">
        <v>303</v>
      </c>
      <c r="C21" s="296" t="s">
        <v>304</v>
      </c>
      <c r="D21" s="44" t="s">
        <v>302</v>
      </c>
      <c r="E21" s="43">
        <v>23</v>
      </c>
      <c r="F21" s="43">
        <v>1865</v>
      </c>
      <c r="G21" s="58">
        <f t="shared" si="0"/>
        <v>466.25</v>
      </c>
      <c r="H21" s="45">
        <v>61</v>
      </c>
      <c r="I21" s="45">
        <v>5445</v>
      </c>
      <c r="J21" s="58">
        <f t="shared" si="1"/>
        <v>1361.25</v>
      </c>
      <c r="K21" s="45">
        <v>56</v>
      </c>
      <c r="L21" s="42">
        <v>5455</v>
      </c>
      <c r="M21" s="58">
        <f t="shared" si="2"/>
        <v>1363.75</v>
      </c>
      <c r="N21" s="42"/>
      <c r="O21" s="42">
        <v>7605</v>
      </c>
      <c r="P21" s="58">
        <f t="shared" si="3"/>
        <v>1901.25</v>
      </c>
      <c r="Q21" s="57">
        <v>66</v>
      </c>
      <c r="R21" s="57">
        <v>5765</v>
      </c>
      <c r="S21" s="58">
        <f t="shared" si="4"/>
        <v>1441.25</v>
      </c>
      <c r="T21" s="57">
        <v>63</v>
      </c>
      <c r="U21" s="102">
        <v>5505</v>
      </c>
      <c r="V21" s="58">
        <f t="shared" si="5"/>
        <v>1376.25</v>
      </c>
      <c r="W21" s="102">
        <v>145</v>
      </c>
      <c r="X21" s="102">
        <v>14075</v>
      </c>
      <c r="Y21" s="58">
        <f t="shared" si="6"/>
        <v>3518.75</v>
      </c>
      <c r="Z21" s="102">
        <v>102</v>
      </c>
      <c r="AA21" s="102">
        <v>8315</v>
      </c>
      <c r="AB21" s="58">
        <f t="shared" si="7"/>
        <v>2078.75</v>
      </c>
      <c r="AC21" s="57">
        <v>78</v>
      </c>
      <c r="AD21" s="102">
        <v>7040</v>
      </c>
      <c r="AE21" s="58">
        <f t="shared" si="8"/>
        <v>1760</v>
      </c>
      <c r="AF21" s="102">
        <v>87</v>
      </c>
      <c r="AG21" s="102">
        <v>8360</v>
      </c>
      <c r="AH21" s="219">
        <f t="shared" si="9"/>
        <v>2090</v>
      </c>
      <c r="AI21" s="102">
        <v>101</v>
      </c>
      <c r="AJ21" s="102">
        <v>8845</v>
      </c>
      <c r="AK21" s="219">
        <f t="shared" si="10"/>
        <v>2211.25</v>
      </c>
      <c r="AL21" s="102">
        <v>114</v>
      </c>
      <c r="AM21" s="102">
        <v>10255</v>
      </c>
      <c r="AN21" s="219">
        <f t="shared" si="11"/>
        <v>2563.75</v>
      </c>
      <c r="AO21" s="268">
        <v>128</v>
      </c>
      <c r="AP21" s="268">
        <v>11175</v>
      </c>
      <c r="AQ21" s="219">
        <f t="shared" si="12"/>
        <v>2793.75</v>
      </c>
      <c r="AR21" s="222">
        <v>147</v>
      </c>
      <c r="AS21" s="222">
        <v>12675</v>
      </c>
      <c r="AT21" s="219">
        <f t="shared" si="13"/>
        <v>3168.75</v>
      </c>
      <c r="AU21" s="222">
        <v>116</v>
      </c>
      <c r="AV21" s="222">
        <v>11730</v>
      </c>
      <c r="AW21" s="222">
        <f t="shared" si="14"/>
        <v>2932.5</v>
      </c>
      <c r="AX21" s="222">
        <v>109</v>
      </c>
      <c r="AY21" s="222">
        <v>9960</v>
      </c>
      <c r="AZ21" s="222">
        <f t="shared" si="15"/>
        <v>2490</v>
      </c>
      <c r="BA21" s="222">
        <v>102</v>
      </c>
      <c r="BB21" s="222">
        <v>9625</v>
      </c>
      <c r="BC21" s="222">
        <f t="shared" si="16"/>
        <v>2406.25</v>
      </c>
    </row>
    <row r="22" spans="1:55">
      <c r="A22" s="130"/>
      <c r="B22" s="41" t="s">
        <v>305</v>
      </c>
      <c r="C22" s="296" t="s">
        <v>306</v>
      </c>
      <c r="D22" s="44" t="s">
        <v>307</v>
      </c>
      <c r="E22" s="43">
        <v>22</v>
      </c>
      <c r="F22" s="43">
        <v>1945</v>
      </c>
      <c r="G22" s="58">
        <f t="shared" si="0"/>
        <v>486.25</v>
      </c>
      <c r="H22" s="45">
        <v>14</v>
      </c>
      <c r="I22" s="45">
        <v>1455</v>
      </c>
      <c r="J22" s="58">
        <f t="shared" si="1"/>
        <v>363.75</v>
      </c>
      <c r="K22" s="45">
        <v>22</v>
      </c>
      <c r="L22" s="42">
        <v>2540</v>
      </c>
      <c r="M22" s="58">
        <f t="shared" si="2"/>
        <v>635</v>
      </c>
      <c r="N22" s="42"/>
      <c r="O22" s="42">
        <v>2600</v>
      </c>
      <c r="P22" s="58">
        <f t="shared" si="3"/>
        <v>650</v>
      </c>
      <c r="Q22" s="57">
        <v>30</v>
      </c>
      <c r="R22" s="57">
        <v>3015</v>
      </c>
      <c r="S22" s="58">
        <f t="shared" si="4"/>
        <v>753.75</v>
      </c>
      <c r="T22" s="57">
        <v>12</v>
      </c>
      <c r="U22" s="102">
        <v>1455</v>
      </c>
      <c r="V22" s="58">
        <f t="shared" si="5"/>
        <v>363.75</v>
      </c>
      <c r="W22" s="102">
        <v>13</v>
      </c>
      <c r="X22" s="102">
        <v>1200</v>
      </c>
      <c r="Y22" s="58">
        <f t="shared" si="6"/>
        <v>300</v>
      </c>
      <c r="Z22" s="102">
        <v>30</v>
      </c>
      <c r="AA22" s="102">
        <v>2585</v>
      </c>
      <c r="AB22" s="58">
        <f t="shared" si="7"/>
        <v>646.25</v>
      </c>
      <c r="AC22" s="57">
        <v>20</v>
      </c>
      <c r="AD22" s="102">
        <v>2090</v>
      </c>
      <c r="AE22" s="58">
        <f t="shared" si="8"/>
        <v>522.5</v>
      </c>
      <c r="AF22" s="102">
        <v>24</v>
      </c>
      <c r="AG22" s="102">
        <v>2885</v>
      </c>
      <c r="AH22" s="219">
        <f t="shared" si="9"/>
        <v>721.25</v>
      </c>
      <c r="AI22" s="102">
        <v>41</v>
      </c>
      <c r="AJ22" s="102">
        <v>3705</v>
      </c>
      <c r="AK22" s="219">
        <f t="shared" si="10"/>
        <v>926.25</v>
      </c>
      <c r="AL22" s="102">
        <v>24</v>
      </c>
      <c r="AM22" s="102">
        <v>2215</v>
      </c>
      <c r="AN22" s="219">
        <f t="shared" si="11"/>
        <v>553.75</v>
      </c>
      <c r="AO22" s="268">
        <v>43</v>
      </c>
      <c r="AP22" s="268">
        <v>5005</v>
      </c>
      <c r="AQ22" s="219">
        <f t="shared" si="12"/>
        <v>1251.25</v>
      </c>
      <c r="AR22" s="222">
        <v>17</v>
      </c>
      <c r="AS22" s="222">
        <v>1620</v>
      </c>
      <c r="AT22" s="219">
        <f t="shared" si="13"/>
        <v>405</v>
      </c>
      <c r="AU22" s="222">
        <v>35</v>
      </c>
      <c r="AV22" s="222">
        <v>3240</v>
      </c>
      <c r="AW22" s="222">
        <f t="shared" si="14"/>
        <v>810</v>
      </c>
      <c r="AX22" s="222">
        <v>16</v>
      </c>
      <c r="AY22" s="222">
        <v>1555</v>
      </c>
      <c r="AZ22" s="222">
        <f t="shared" si="15"/>
        <v>388.75</v>
      </c>
      <c r="BA22" s="222">
        <v>14</v>
      </c>
      <c r="BB22" s="222">
        <v>1810</v>
      </c>
      <c r="BC22" s="222">
        <f t="shared" si="16"/>
        <v>452.5</v>
      </c>
    </row>
    <row r="23" spans="1:55">
      <c r="A23" s="130"/>
      <c r="B23" s="41" t="s">
        <v>308</v>
      </c>
      <c r="C23" s="296" t="s">
        <v>309</v>
      </c>
      <c r="D23" s="44" t="s">
        <v>310</v>
      </c>
      <c r="E23" s="43">
        <v>28</v>
      </c>
      <c r="F23" s="43">
        <v>3035</v>
      </c>
      <c r="G23" s="58">
        <f t="shared" si="0"/>
        <v>758.75</v>
      </c>
      <c r="H23" s="45">
        <v>23</v>
      </c>
      <c r="I23" s="45">
        <v>2395</v>
      </c>
      <c r="J23" s="58">
        <f t="shared" si="1"/>
        <v>598.75</v>
      </c>
      <c r="K23" s="45">
        <v>13</v>
      </c>
      <c r="L23" s="42">
        <v>1285</v>
      </c>
      <c r="M23" s="58">
        <f t="shared" si="2"/>
        <v>321.25</v>
      </c>
      <c r="N23" s="42"/>
      <c r="O23" s="42">
        <v>3040</v>
      </c>
      <c r="P23" s="58">
        <f t="shared" si="3"/>
        <v>760</v>
      </c>
      <c r="Q23" s="57">
        <v>39</v>
      </c>
      <c r="R23" s="57">
        <v>3800</v>
      </c>
      <c r="S23" s="58">
        <f t="shared" si="4"/>
        <v>950</v>
      </c>
      <c r="T23" s="57">
        <v>39</v>
      </c>
      <c r="U23" s="102">
        <v>3760</v>
      </c>
      <c r="V23" s="58">
        <f t="shared" si="5"/>
        <v>940</v>
      </c>
      <c r="W23" s="102">
        <v>27</v>
      </c>
      <c r="X23" s="102">
        <v>3010</v>
      </c>
      <c r="Y23" s="58">
        <f t="shared" si="6"/>
        <v>752.5</v>
      </c>
      <c r="Z23" s="102">
        <v>25</v>
      </c>
      <c r="AA23" s="102">
        <v>2765</v>
      </c>
      <c r="AB23" s="58">
        <f t="shared" si="7"/>
        <v>691.25</v>
      </c>
      <c r="AC23" s="57">
        <v>26</v>
      </c>
      <c r="AD23" s="102">
        <v>3555</v>
      </c>
      <c r="AE23" s="58">
        <f t="shared" si="8"/>
        <v>888.75</v>
      </c>
      <c r="AF23" s="102">
        <v>55</v>
      </c>
      <c r="AG23" s="102">
        <v>6690</v>
      </c>
      <c r="AH23" s="219">
        <f t="shared" si="9"/>
        <v>1672.5</v>
      </c>
      <c r="AI23" s="102">
        <v>55</v>
      </c>
      <c r="AJ23" s="102">
        <v>5625</v>
      </c>
      <c r="AK23" s="219">
        <f t="shared" si="10"/>
        <v>1406.25</v>
      </c>
      <c r="AL23" s="102">
        <v>45</v>
      </c>
      <c r="AM23" s="102">
        <v>4870</v>
      </c>
      <c r="AN23" s="219">
        <f t="shared" si="11"/>
        <v>1217.5</v>
      </c>
      <c r="AO23" s="268">
        <v>46</v>
      </c>
      <c r="AP23" s="268">
        <v>5550</v>
      </c>
      <c r="AQ23" s="219">
        <f t="shared" si="12"/>
        <v>1387.5</v>
      </c>
      <c r="AR23" s="222">
        <v>53</v>
      </c>
      <c r="AS23" s="222">
        <v>5070</v>
      </c>
      <c r="AT23" s="219">
        <f t="shared" si="13"/>
        <v>1267.5</v>
      </c>
      <c r="AU23" s="222">
        <v>44</v>
      </c>
      <c r="AV23" s="222">
        <v>4230</v>
      </c>
      <c r="AW23" s="222">
        <f t="shared" si="14"/>
        <v>1057.5</v>
      </c>
      <c r="AX23" s="222">
        <v>47</v>
      </c>
      <c r="AY23" s="222">
        <v>3860</v>
      </c>
      <c r="AZ23" s="222">
        <f t="shared" si="15"/>
        <v>965</v>
      </c>
      <c r="BA23" s="222">
        <v>55</v>
      </c>
      <c r="BB23" s="222">
        <v>4875</v>
      </c>
      <c r="BC23" s="222">
        <f t="shared" si="16"/>
        <v>1218.75</v>
      </c>
    </row>
    <row r="24" spans="1:55">
      <c r="A24" s="130"/>
      <c r="B24" s="41" t="s">
        <v>311</v>
      </c>
      <c r="C24" s="296" t="s">
        <v>5312</v>
      </c>
      <c r="D24" s="44" t="s">
        <v>313</v>
      </c>
      <c r="E24" s="43">
        <v>48</v>
      </c>
      <c r="F24" s="43">
        <v>6105</v>
      </c>
      <c r="G24" s="58">
        <f t="shared" si="0"/>
        <v>1526.25</v>
      </c>
      <c r="H24" s="45">
        <v>66</v>
      </c>
      <c r="I24" s="45">
        <v>6220</v>
      </c>
      <c r="J24" s="58">
        <f t="shared" si="1"/>
        <v>1555</v>
      </c>
      <c r="K24" s="45">
        <v>47</v>
      </c>
      <c r="L24" s="42">
        <v>4700</v>
      </c>
      <c r="M24" s="58">
        <f t="shared" si="2"/>
        <v>1175</v>
      </c>
      <c r="N24" s="42"/>
      <c r="O24" s="42">
        <v>2360</v>
      </c>
      <c r="P24" s="58">
        <f t="shared" si="3"/>
        <v>590</v>
      </c>
      <c r="Q24" s="57">
        <v>0</v>
      </c>
      <c r="R24" s="57">
        <v>0</v>
      </c>
      <c r="S24" s="58">
        <f t="shared" si="4"/>
        <v>0</v>
      </c>
      <c r="T24" s="57">
        <v>0</v>
      </c>
      <c r="U24" s="102">
        <v>0</v>
      </c>
      <c r="V24" s="58">
        <f t="shared" si="5"/>
        <v>0</v>
      </c>
      <c r="W24" s="102">
        <v>0</v>
      </c>
      <c r="X24" s="102">
        <v>0</v>
      </c>
      <c r="Y24" s="58">
        <f t="shared" si="6"/>
        <v>0</v>
      </c>
      <c r="Z24" s="102">
        <v>0</v>
      </c>
      <c r="AA24" s="102">
        <v>0</v>
      </c>
      <c r="AB24" s="58">
        <f t="shared" si="7"/>
        <v>0</v>
      </c>
      <c r="AC24" s="57">
        <v>0</v>
      </c>
      <c r="AD24" s="102">
        <v>0</v>
      </c>
      <c r="AE24" s="58">
        <f t="shared" si="8"/>
        <v>0</v>
      </c>
      <c r="AF24" s="102">
        <v>0</v>
      </c>
      <c r="AG24" s="102">
        <v>0</v>
      </c>
      <c r="AH24" s="219">
        <f t="shared" si="9"/>
        <v>0</v>
      </c>
      <c r="AI24" s="102">
        <v>0</v>
      </c>
      <c r="AJ24" s="102">
        <v>0</v>
      </c>
      <c r="AK24" s="219">
        <f t="shared" si="10"/>
        <v>0</v>
      </c>
      <c r="AL24" s="102">
        <v>0</v>
      </c>
      <c r="AM24" s="102">
        <v>0</v>
      </c>
      <c r="AN24" s="219">
        <f t="shared" si="11"/>
        <v>0</v>
      </c>
      <c r="AO24" s="268">
        <v>0</v>
      </c>
      <c r="AP24" s="268">
        <v>0</v>
      </c>
      <c r="AQ24" s="219">
        <f t="shared" si="12"/>
        <v>0</v>
      </c>
      <c r="AR24" s="222">
        <v>0</v>
      </c>
      <c r="AS24" s="222">
        <v>0</v>
      </c>
      <c r="AT24" s="219">
        <f t="shared" si="13"/>
        <v>0</v>
      </c>
      <c r="AU24" s="222">
        <v>0</v>
      </c>
      <c r="AV24" s="222">
        <v>0</v>
      </c>
      <c r="AW24" s="222">
        <f t="shared" si="14"/>
        <v>0</v>
      </c>
      <c r="AX24" s="222">
        <v>0</v>
      </c>
      <c r="AY24" s="222">
        <v>0</v>
      </c>
      <c r="AZ24" s="222">
        <f t="shared" si="15"/>
        <v>0</v>
      </c>
      <c r="BA24" s="222">
        <v>0</v>
      </c>
      <c r="BB24" s="222">
        <v>0</v>
      </c>
      <c r="BC24" s="222">
        <f t="shared" si="16"/>
        <v>0</v>
      </c>
    </row>
    <row r="25" spans="1:55">
      <c r="A25" s="130"/>
      <c r="B25" s="41" t="s">
        <v>314</v>
      </c>
      <c r="C25" s="296" t="s">
        <v>315</v>
      </c>
      <c r="D25" s="44" t="s">
        <v>123</v>
      </c>
      <c r="E25" s="43">
        <v>44</v>
      </c>
      <c r="F25" s="43">
        <v>4290</v>
      </c>
      <c r="G25" s="58">
        <f t="shared" si="0"/>
        <v>1072.5</v>
      </c>
      <c r="H25" s="45">
        <v>183</v>
      </c>
      <c r="I25" s="45">
        <v>19850</v>
      </c>
      <c r="J25" s="58">
        <f t="shared" si="1"/>
        <v>4962.5</v>
      </c>
      <c r="K25" s="45">
        <v>161</v>
      </c>
      <c r="L25" s="42">
        <v>15770</v>
      </c>
      <c r="M25" s="58">
        <f t="shared" si="2"/>
        <v>3942.5</v>
      </c>
      <c r="N25" s="42"/>
      <c r="O25" s="42">
        <v>25445</v>
      </c>
      <c r="P25" s="58">
        <f t="shared" si="3"/>
        <v>6361.25</v>
      </c>
      <c r="Q25" s="57">
        <v>232</v>
      </c>
      <c r="R25" s="57">
        <v>23665</v>
      </c>
      <c r="S25" s="58">
        <f t="shared" si="4"/>
        <v>5916.25</v>
      </c>
      <c r="T25" s="57">
        <v>133</v>
      </c>
      <c r="U25" s="102">
        <v>15885</v>
      </c>
      <c r="V25" s="58">
        <f t="shared" si="5"/>
        <v>3971.25</v>
      </c>
      <c r="W25" s="102">
        <v>46</v>
      </c>
      <c r="X25" s="102">
        <v>18880</v>
      </c>
      <c r="Y25" s="58">
        <f t="shared" si="6"/>
        <v>4720</v>
      </c>
      <c r="Z25" s="102">
        <v>205</v>
      </c>
      <c r="AA25" s="102">
        <v>17720</v>
      </c>
      <c r="AB25" s="58">
        <f t="shared" si="7"/>
        <v>4430</v>
      </c>
      <c r="AC25" s="57">
        <v>215</v>
      </c>
      <c r="AD25" s="102">
        <v>20060</v>
      </c>
      <c r="AE25" s="58">
        <f t="shared" si="8"/>
        <v>5015</v>
      </c>
      <c r="AF25" s="102">
        <v>202</v>
      </c>
      <c r="AG25" s="102">
        <v>20275</v>
      </c>
      <c r="AH25" s="219">
        <f t="shared" si="9"/>
        <v>5068.75</v>
      </c>
      <c r="AI25" s="102">
        <v>262</v>
      </c>
      <c r="AJ25" s="102">
        <v>22750</v>
      </c>
      <c r="AK25" s="219">
        <f t="shared" si="10"/>
        <v>5687.5</v>
      </c>
      <c r="AL25" s="102">
        <v>237</v>
      </c>
      <c r="AM25" s="102">
        <v>18590</v>
      </c>
      <c r="AN25" s="219">
        <f t="shared" si="11"/>
        <v>4647.5</v>
      </c>
      <c r="AO25" s="268">
        <v>196</v>
      </c>
      <c r="AP25" s="268">
        <v>16415</v>
      </c>
      <c r="AQ25" s="219">
        <f t="shared" si="12"/>
        <v>4103.75</v>
      </c>
      <c r="AR25" s="222">
        <v>150</v>
      </c>
      <c r="AS25" s="222">
        <v>14100</v>
      </c>
      <c r="AT25" s="219">
        <f t="shared" si="13"/>
        <v>3525</v>
      </c>
      <c r="AU25" s="222">
        <v>173</v>
      </c>
      <c r="AV25" s="222">
        <v>17355</v>
      </c>
      <c r="AW25" s="222">
        <f t="shared" si="14"/>
        <v>4338.75</v>
      </c>
      <c r="AX25" s="222">
        <v>174</v>
      </c>
      <c r="AY25" s="222">
        <v>18155</v>
      </c>
      <c r="AZ25" s="222">
        <f t="shared" si="15"/>
        <v>4538.75</v>
      </c>
      <c r="BA25" s="222">
        <v>162</v>
      </c>
      <c r="BB25" s="222">
        <v>17385</v>
      </c>
      <c r="BC25" s="222">
        <f t="shared" si="16"/>
        <v>4346.25</v>
      </c>
    </row>
    <row r="26" spans="1:55">
      <c r="A26" s="130"/>
      <c r="B26" s="41" t="s">
        <v>316</v>
      </c>
      <c r="C26" s="296" t="s">
        <v>317</v>
      </c>
      <c r="D26" s="44" t="s">
        <v>84</v>
      </c>
      <c r="E26" s="43">
        <v>30</v>
      </c>
      <c r="F26" s="43">
        <v>2370</v>
      </c>
      <c r="G26" s="58">
        <f t="shared" si="0"/>
        <v>592.5</v>
      </c>
      <c r="H26" s="45">
        <v>54</v>
      </c>
      <c r="I26" s="45">
        <v>5340</v>
      </c>
      <c r="J26" s="58">
        <f t="shared" si="1"/>
        <v>1335</v>
      </c>
      <c r="K26" s="45">
        <v>54</v>
      </c>
      <c r="L26" s="42">
        <v>5210</v>
      </c>
      <c r="M26" s="58">
        <f t="shared" si="2"/>
        <v>1302.5</v>
      </c>
      <c r="N26" s="42"/>
      <c r="O26" s="42">
        <v>5750</v>
      </c>
      <c r="P26" s="58">
        <f t="shared" si="3"/>
        <v>1437.5</v>
      </c>
      <c r="Q26" s="57">
        <v>63</v>
      </c>
      <c r="R26" s="57">
        <v>6865</v>
      </c>
      <c r="S26" s="58">
        <f t="shared" si="4"/>
        <v>1716.25</v>
      </c>
      <c r="T26" s="57">
        <v>54</v>
      </c>
      <c r="U26" s="102">
        <v>5545</v>
      </c>
      <c r="V26" s="58">
        <f t="shared" si="5"/>
        <v>1386.25</v>
      </c>
      <c r="W26" s="102">
        <v>29</v>
      </c>
      <c r="X26" s="102">
        <v>4230</v>
      </c>
      <c r="Y26" s="58">
        <f t="shared" si="6"/>
        <v>1057.5</v>
      </c>
      <c r="Z26" s="102">
        <v>31</v>
      </c>
      <c r="AA26" s="102">
        <v>2355</v>
      </c>
      <c r="AB26" s="58">
        <f t="shared" si="7"/>
        <v>588.75</v>
      </c>
      <c r="AC26" s="57">
        <v>14</v>
      </c>
      <c r="AD26" s="102">
        <v>1460</v>
      </c>
      <c r="AE26" s="58">
        <f t="shared" si="8"/>
        <v>365</v>
      </c>
      <c r="AF26" s="102">
        <v>30</v>
      </c>
      <c r="AG26" s="102">
        <v>3244</v>
      </c>
      <c r="AH26" s="219">
        <f t="shared" si="9"/>
        <v>811</v>
      </c>
      <c r="AI26" s="102">
        <v>39</v>
      </c>
      <c r="AJ26" s="102">
        <v>3505</v>
      </c>
      <c r="AK26" s="219">
        <f t="shared" si="10"/>
        <v>876.25</v>
      </c>
      <c r="AL26" s="102">
        <v>28</v>
      </c>
      <c r="AM26" s="102">
        <v>2680</v>
      </c>
      <c r="AN26" s="219">
        <f t="shared" si="11"/>
        <v>670</v>
      </c>
      <c r="AO26" s="268">
        <v>48</v>
      </c>
      <c r="AP26" s="268">
        <v>4720</v>
      </c>
      <c r="AQ26" s="219">
        <f t="shared" si="12"/>
        <v>1180</v>
      </c>
      <c r="AR26" s="222">
        <v>37</v>
      </c>
      <c r="AS26" s="222">
        <v>3650</v>
      </c>
      <c r="AT26" s="219">
        <f t="shared" si="13"/>
        <v>912.5</v>
      </c>
      <c r="AU26" s="222">
        <v>44</v>
      </c>
      <c r="AV26" s="222">
        <v>5140</v>
      </c>
      <c r="AW26" s="222">
        <f t="shared" si="14"/>
        <v>1285</v>
      </c>
      <c r="AX26" s="222">
        <v>40</v>
      </c>
      <c r="AY26" s="222">
        <v>4410</v>
      </c>
      <c r="AZ26" s="222">
        <f t="shared" si="15"/>
        <v>1102.5</v>
      </c>
      <c r="BA26" s="222">
        <v>30</v>
      </c>
      <c r="BB26" s="222">
        <v>3140</v>
      </c>
      <c r="BC26" s="222">
        <f t="shared" si="16"/>
        <v>785</v>
      </c>
    </row>
    <row r="27" spans="1:55">
      <c r="A27" s="130"/>
      <c r="B27" s="41" t="s">
        <v>318</v>
      </c>
      <c r="C27" s="296" t="s">
        <v>319</v>
      </c>
      <c r="D27" s="44" t="s">
        <v>29</v>
      </c>
      <c r="E27" s="43">
        <v>14</v>
      </c>
      <c r="F27" s="43">
        <v>1635</v>
      </c>
      <c r="G27" s="58">
        <f t="shared" si="0"/>
        <v>408.75</v>
      </c>
      <c r="H27" s="45">
        <v>106</v>
      </c>
      <c r="I27" s="45">
        <v>10115</v>
      </c>
      <c r="J27" s="58">
        <f t="shared" si="1"/>
        <v>2528.75</v>
      </c>
      <c r="K27" s="45">
        <v>95</v>
      </c>
      <c r="L27" s="42">
        <v>9305</v>
      </c>
      <c r="M27" s="58">
        <f t="shared" si="2"/>
        <v>2326.25</v>
      </c>
      <c r="N27" s="42"/>
      <c r="O27" s="42">
        <v>7810</v>
      </c>
      <c r="P27" s="58">
        <f t="shared" si="3"/>
        <v>1952.5</v>
      </c>
      <c r="Q27" s="57">
        <v>109</v>
      </c>
      <c r="R27" s="57">
        <v>10745</v>
      </c>
      <c r="S27" s="58">
        <f t="shared" si="4"/>
        <v>2686.25</v>
      </c>
      <c r="T27" s="57">
        <v>95</v>
      </c>
      <c r="U27" s="102">
        <v>9565</v>
      </c>
      <c r="V27" s="58">
        <f t="shared" si="5"/>
        <v>2391.25</v>
      </c>
      <c r="W27" s="102">
        <v>92</v>
      </c>
      <c r="X27" s="102">
        <v>8315</v>
      </c>
      <c r="Y27" s="58">
        <f t="shared" si="6"/>
        <v>2078.75</v>
      </c>
      <c r="Z27" s="102">
        <v>82</v>
      </c>
      <c r="AA27" s="102">
        <v>9325</v>
      </c>
      <c r="AB27" s="58">
        <f t="shared" si="7"/>
        <v>2331.25</v>
      </c>
      <c r="AC27" s="57">
        <v>92</v>
      </c>
      <c r="AD27" s="102">
        <v>7910</v>
      </c>
      <c r="AE27" s="58">
        <f t="shared" si="8"/>
        <v>1977.5</v>
      </c>
      <c r="AF27" s="102">
        <v>88</v>
      </c>
      <c r="AG27" s="102">
        <v>7610</v>
      </c>
      <c r="AH27" s="219">
        <f t="shared" si="9"/>
        <v>1902.5</v>
      </c>
      <c r="AI27" s="102">
        <v>123</v>
      </c>
      <c r="AJ27" s="102">
        <v>11340</v>
      </c>
      <c r="AK27" s="219">
        <f t="shared" si="10"/>
        <v>2835</v>
      </c>
      <c r="AL27" s="102">
        <v>119</v>
      </c>
      <c r="AM27" s="102">
        <v>10290</v>
      </c>
      <c r="AN27" s="219">
        <f t="shared" si="11"/>
        <v>2572.5</v>
      </c>
      <c r="AO27" s="268">
        <v>89</v>
      </c>
      <c r="AP27" s="268">
        <v>9565</v>
      </c>
      <c r="AQ27" s="219">
        <f t="shared" si="12"/>
        <v>2391.25</v>
      </c>
      <c r="AR27" s="222">
        <v>63</v>
      </c>
      <c r="AS27" s="222">
        <v>6875</v>
      </c>
      <c r="AT27" s="219">
        <f t="shared" si="13"/>
        <v>1718.75</v>
      </c>
      <c r="AU27" s="222">
        <v>60</v>
      </c>
      <c r="AV27" s="222">
        <v>6715</v>
      </c>
      <c r="AW27" s="222">
        <f t="shared" si="14"/>
        <v>1678.75</v>
      </c>
      <c r="AX27" s="222">
        <v>39</v>
      </c>
      <c r="AY27" s="222">
        <v>4190</v>
      </c>
      <c r="AZ27" s="222">
        <f t="shared" si="15"/>
        <v>1047.5</v>
      </c>
      <c r="BA27" s="222">
        <v>41</v>
      </c>
      <c r="BB27" s="222">
        <v>4060</v>
      </c>
      <c r="BC27" s="222">
        <f t="shared" si="16"/>
        <v>1015</v>
      </c>
    </row>
    <row r="28" spans="1:55">
      <c r="A28" s="129"/>
      <c r="B28" s="41" t="s">
        <v>320</v>
      </c>
      <c r="C28" s="296" t="s">
        <v>321</v>
      </c>
      <c r="D28" s="44" t="s">
        <v>322</v>
      </c>
      <c r="E28" s="44">
        <v>18</v>
      </c>
      <c r="F28" s="43">
        <v>1640</v>
      </c>
      <c r="G28" s="58">
        <f t="shared" si="0"/>
        <v>410</v>
      </c>
      <c r="H28" s="45">
        <v>47</v>
      </c>
      <c r="I28" s="45">
        <v>4570</v>
      </c>
      <c r="J28" s="58">
        <f t="shared" si="1"/>
        <v>1142.5</v>
      </c>
      <c r="K28" s="45">
        <v>40</v>
      </c>
      <c r="L28" s="42">
        <v>2535</v>
      </c>
      <c r="M28" s="58">
        <f t="shared" si="2"/>
        <v>633.75</v>
      </c>
      <c r="N28" s="42"/>
      <c r="O28" s="42">
        <v>6150</v>
      </c>
      <c r="P28" s="58">
        <f t="shared" si="3"/>
        <v>1537.5</v>
      </c>
      <c r="Q28" s="57">
        <v>94</v>
      </c>
      <c r="R28" s="57">
        <v>7495</v>
      </c>
      <c r="S28" s="58">
        <f t="shared" si="4"/>
        <v>1873.75</v>
      </c>
      <c r="T28" s="57">
        <v>64</v>
      </c>
      <c r="U28" s="102">
        <v>4605</v>
      </c>
      <c r="V28" s="58">
        <f t="shared" si="5"/>
        <v>1151.25</v>
      </c>
      <c r="W28" s="102">
        <v>64</v>
      </c>
      <c r="X28" s="102">
        <v>5980</v>
      </c>
      <c r="Y28" s="58">
        <f t="shared" si="6"/>
        <v>1495</v>
      </c>
      <c r="Z28" s="102">
        <v>86</v>
      </c>
      <c r="AA28" s="102">
        <v>7255</v>
      </c>
      <c r="AB28" s="58">
        <f t="shared" si="7"/>
        <v>1813.75</v>
      </c>
      <c r="AC28" s="57">
        <v>55</v>
      </c>
      <c r="AD28" s="102">
        <v>4990</v>
      </c>
      <c r="AE28" s="58">
        <f t="shared" si="8"/>
        <v>1247.5</v>
      </c>
      <c r="AF28" s="102">
        <v>77</v>
      </c>
      <c r="AG28" s="102">
        <v>5005</v>
      </c>
      <c r="AH28" s="219">
        <f t="shared" si="9"/>
        <v>1251.25</v>
      </c>
      <c r="AI28" s="102">
        <v>79</v>
      </c>
      <c r="AJ28" s="102">
        <v>5885</v>
      </c>
      <c r="AK28" s="219">
        <f t="shared" si="10"/>
        <v>1471.25</v>
      </c>
      <c r="AL28" s="102">
        <v>39</v>
      </c>
      <c r="AM28" s="102">
        <v>3380</v>
      </c>
      <c r="AN28" s="219">
        <f t="shared" si="11"/>
        <v>845</v>
      </c>
      <c r="AO28" s="268">
        <v>87</v>
      </c>
      <c r="AP28" s="268">
        <v>6195</v>
      </c>
      <c r="AQ28" s="219">
        <f t="shared" si="12"/>
        <v>1548.75</v>
      </c>
      <c r="AR28" s="222">
        <v>47</v>
      </c>
      <c r="AS28" s="222">
        <v>4120</v>
      </c>
      <c r="AT28" s="219">
        <f t="shared" si="13"/>
        <v>1030</v>
      </c>
      <c r="AU28" s="222">
        <v>55</v>
      </c>
      <c r="AV28" s="222">
        <v>5545</v>
      </c>
      <c r="AW28" s="222">
        <f t="shared" si="14"/>
        <v>1386.25</v>
      </c>
      <c r="AX28" s="222">
        <v>56</v>
      </c>
      <c r="AY28" s="222">
        <v>4130</v>
      </c>
      <c r="AZ28" s="222">
        <f t="shared" si="15"/>
        <v>1032.5</v>
      </c>
      <c r="BA28" s="222">
        <v>56</v>
      </c>
      <c r="BB28" s="222">
        <v>5505</v>
      </c>
      <c r="BC28" s="222">
        <f t="shared" si="16"/>
        <v>1376.25</v>
      </c>
    </row>
    <row r="29" spans="1:55">
      <c r="A29" s="129"/>
      <c r="B29" s="505" t="s">
        <v>323</v>
      </c>
      <c r="C29" s="296" t="s">
        <v>5313</v>
      </c>
      <c r="D29" s="43" t="s">
        <v>36</v>
      </c>
      <c r="E29" s="43">
        <v>9</v>
      </c>
      <c r="F29" s="43">
        <v>815</v>
      </c>
      <c r="G29" s="58">
        <f t="shared" si="0"/>
        <v>203.75</v>
      </c>
      <c r="H29" s="506">
        <v>54</v>
      </c>
      <c r="I29" s="506">
        <v>4990</v>
      </c>
      <c r="J29" s="58">
        <f t="shared" si="1"/>
        <v>1247.5</v>
      </c>
      <c r="K29" s="506">
        <v>62</v>
      </c>
      <c r="L29" s="506">
        <v>5180</v>
      </c>
      <c r="M29" s="58">
        <f t="shared" si="2"/>
        <v>1295</v>
      </c>
      <c r="N29" s="506"/>
      <c r="O29" s="506">
        <v>4065</v>
      </c>
      <c r="P29" s="58">
        <f t="shared" si="3"/>
        <v>1016.25</v>
      </c>
      <c r="Q29" s="28">
        <v>64</v>
      </c>
      <c r="R29" s="28">
        <v>4880</v>
      </c>
      <c r="S29" s="58">
        <f t="shared" si="4"/>
        <v>1220</v>
      </c>
      <c r="T29" s="28">
        <v>59</v>
      </c>
      <c r="U29" s="386">
        <v>4860</v>
      </c>
      <c r="V29" s="58">
        <f t="shared" si="5"/>
        <v>1215</v>
      </c>
      <c r="W29" s="386">
        <v>52</v>
      </c>
      <c r="X29" s="386">
        <v>4285</v>
      </c>
      <c r="Y29" s="58">
        <f t="shared" si="6"/>
        <v>1071.25</v>
      </c>
      <c r="Z29" s="386">
        <v>35</v>
      </c>
      <c r="AA29" s="386">
        <v>3240</v>
      </c>
      <c r="AB29" s="58">
        <f t="shared" si="7"/>
        <v>810</v>
      </c>
      <c r="AC29" s="28">
        <v>39</v>
      </c>
      <c r="AD29" s="386">
        <v>2665</v>
      </c>
      <c r="AE29" s="58">
        <f t="shared" si="8"/>
        <v>666.25</v>
      </c>
      <c r="AF29" s="386">
        <v>43</v>
      </c>
      <c r="AG29" s="386">
        <v>4205</v>
      </c>
      <c r="AH29" s="507">
        <f t="shared" si="9"/>
        <v>1051.25</v>
      </c>
      <c r="AI29" s="386">
        <v>40</v>
      </c>
      <c r="AJ29" s="386">
        <v>3430</v>
      </c>
      <c r="AK29" s="507">
        <f t="shared" si="10"/>
        <v>857.5</v>
      </c>
      <c r="AL29" s="386">
        <v>39</v>
      </c>
      <c r="AM29" s="386">
        <v>3440</v>
      </c>
      <c r="AN29" s="507">
        <f t="shared" si="11"/>
        <v>860</v>
      </c>
      <c r="AO29" s="272">
        <v>57</v>
      </c>
      <c r="AP29" s="272">
        <v>5360</v>
      </c>
      <c r="AQ29" s="507">
        <f t="shared" si="12"/>
        <v>1340</v>
      </c>
      <c r="AR29" s="385">
        <v>14</v>
      </c>
      <c r="AS29" s="385">
        <v>1275</v>
      </c>
      <c r="AT29" s="507">
        <f t="shared" si="13"/>
        <v>318.75</v>
      </c>
      <c r="AU29" s="385">
        <v>0</v>
      </c>
      <c r="AV29" s="385">
        <v>0</v>
      </c>
      <c r="AW29" s="385">
        <f t="shared" si="14"/>
        <v>0</v>
      </c>
      <c r="AX29" s="385">
        <v>0</v>
      </c>
      <c r="AY29" s="385">
        <v>0</v>
      </c>
      <c r="AZ29" s="385">
        <f t="shared" si="15"/>
        <v>0</v>
      </c>
      <c r="BA29" s="385">
        <v>0</v>
      </c>
      <c r="BB29" s="385">
        <v>0</v>
      </c>
      <c r="BC29" s="385">
        <f t="shared" si="16"/>
        <v>0</v>
      </c>
    </row>
    <row r="30" spans="1:55">
      <c r="A30" s="129"/>
      <c r="B30" s="41" t="s">
        <v>325</v>
      </c>
      <c r="C30" s="296" t="s">
        <v>5312</v>
      </c>
      <c r="D30" s="44" t="s">
        <v>322</v>
      </c>
      <c r="E30" s="44">
        <v>9</v>
      </c>
      <c r="F30" s="43">
        <v>875</v>
      </c>
      <c r="G30" s="58">
        <f t="shared" si="0"/>
        <v>218.75</v>
      </c>
      <c r="H30" s="45">
        <v>29</v>
      </c>
      <c r="I30" s="45">
        <v>2840</v>
      </c>
      <c r="J30" s="58">
        <f t="shared" si="1"/>
        <v>710</v>
      </c>
      <c r="K30" s="45">
        <v>23</v>
      </c>
      <c r="L30" s="42">
        <v>2055</v>
      </c>
      <c r="M30" s="58">
        <f t="shared" si="2"/>
        <v>513.75</v>
      </c>
      <c r="N30" s="42"/>
      <c r="O30" s="42">
        <v>3575</v>
      </c>
      <c r="P30" s="58">
        <f t="shared" si="3"/>
        <v>893.75</v>
      </c>
      <c r="Q30" s="57">
        <v>142</v>
      </c>
      <c r="R30" s="57">
        <v>13755</v>
      </c>
      <c r="S30" s="58">
        <f t="shared" si="4"/>
        <v>3438.75</v>
      </c>
      <c r="T30" s="57">
        <v>47</v>
      </c>
      <c r="U30" s="102">
        <v>4700</v>
      </c>
      <c r="V30" s="58">
        <f t="shared" si="5"/>
        <v>1175</v>
      </c>
      <c r="W30" s="102">
        <v>5</v>
      </c>
      <c r="X30" s="102">
        <v>500</v>
      </c>
      <c r="Y30" s="58">
        <f t="shared" si="6"/>
        <v>125</v>
      </c>
      <c r="Z30" s="102">
        <v>0</v>
      </c>
      <c r="AA30" s="102">
        <v>0</v>
      </c>
      <c r="AB30" s="58">
        <f t="shared" si="7"/>
        <v>0</v>
      </c>
      <c r="AC30" s="57">
        <v>0</v>
      </c>
      <c r="AD30" s="102">
        <v>0</v>
      </c>
      <c r="AE30" s="58">
        <f t="shared" si="8"/>
        <v>0</v>
      </c>
      <c r="AF30" s="102">
        <v>0</v>
      </c>
      <c r="AG30" s="102">
        <v>0</v>
      </c>
      <c r="AH30" s="219">
        <f t="shared" si="9"/>
        <v>0</v>
      </c>
      <c r="AI30" s="102">
        <v>0</v>
      </c>
      <c r="AJ30" s="102">
        <v>0</v>
      </c>
      <c r="AK30" s="219">
        <f t="shared" si="10"/>
        <v>0</v>
      </c>
      <c r="AL30" s="102">
        <v>0</v>
      </c>
      <c r="AM30" s="102">
        <v>0</v>
      </c>
      <c r="AN30" s="219">
        <f t="shared" si="11"/>
        <v>0</v>
      </c>
      <c r="AO30" s="268">
        <v>0</v>
      </c>
      <c r="AP30" s="268">
        <v>0</v>
      </c>
      <c r="AQ30" s="219">
        <f t="shared" si="12"/>
        <v>0</v>
      </c>
      <c r="AR30" s="222">
        <v>0</v>
      </c>
      <c r="AS30" s="222">
        <v>0</v>
      </c>
      <c r="AT30" s="219">
        <f t="shared" si="13"/>
        <v>0</v>
      </c>
      <c r="AU30" s="222">
        <v>0</v>
      </c>
      <c r="AV30" s="222">
        <v>0</v>
      </c>
      <c r="AW30" s="222">
        <f t="shared" si="14"/>
        <v>0</v>
      </c>
      <c r="AX30" s="222">
        <v>0</v>
      </c>
      <c r="AY30" s="222">
        <v>0</v>
      </c>
      <c r="AZ30" s="222">
        <f t="shared" si="15"/>
        <v>0</v>
      </c>
      <c r="BA30" s="222">
        <v>0</v>
      </c>
      <c r="BB30" s="222">
        <v>0</v>
      </c>
      <c r="BC30" s="222">
        <f t="shared" si="16"/>
        <v>0</v>
      </c>
    </row>
    <row r="31" spans="1:55">
      <c r="A31" s="129"/>
      <c r="B31" s="41" t="s">
        <v>327</v>
      </c>
      <c r="C31" s="296" t="s">
        <v>328</v>
      </c>
      <c r="D31" s="44" t="s">
        <v>34</v>
      </c>
      <c r="E31" s="44">
        <v>23</v>
      </c>
      <c r="F31" s="43">
        <v>1970</v>
      </c>
      <c r="G31" s="58">
        <f t="shared" si="0"/>
        <v>492.5</v>
      </c>
      <c r="H31" s="45">
        <v>112</v>
      </c>
      <c r="I31" s="45">
        <v>11085</v>
      </c>
      <c r="J31" s="58">
        <f t="shared" si="1"/>
        <v>2771.25</v>
      </c>
      <c r="K31" s="45">
        <v>184</v>
      </c>
      <c r="L31" s="42">
        <v>17145</v>
      </c>
      <c r="M31" s="58">
        <f t="shared" si="2"/>
        <v>4286.25</v>
      </c>
      <c r="N31" s="42"/>
      <c r="O31" s="42">
        <v>19170</v>
      </c>
      <c r="P31" s="58">
        <f t="shared" si="3"/>
        <v>4792.5</v>
      </c>
      <c r="Q31" s="57">
        <v>253</v>
      </c>
      <c r="R31" s="57">
        <v>23870</v>
      </c>
      <c r="S31" s="58">
        <f t="shared" si="4"/>
        <v>5967.5</v>
      </c>
      <c r="T31" s="57">
        <v>260</v>
      </c>
      <c r="U31" s="102">
        <v>22620</v>
      </c>
      <c r="V31" s="58">
        <f t="shared" si="5"/>
        <v>5655</v>
      </c>
      <c r="W31" s="102">
        <v>109</v>
      </c>
      <c r="X31" s="102">
        <v>24155</v>
      </c>
      <c r="Y31" s="58">
        <f t="shared" si="6"/>
        <v>6038.75</v>
      </c>
      <c r="Z31" s="102">
        <v>364</v>
      </c>
      <c r="AA31" s="102">
        <v>35780</v>
      </c>
      <c r="AB31" s="58">
        <f t="shared" si="7"/>
        <v>8945</v>
      </c>
      <c r="AC31" s="57">
        <v>251</v>
      </c>
      <c r="AD31" s="102">
        <v>24425</v>
      </c>
      <c r="AE31" s="58">
        <f t="shared" si="8"/>
        <v>6106.25</v>
      </c>
      <c r="AF31" s="102">
        <v>340</v>
      </c>
      <c r="AG31" s="102">
        <v>31835</v>
      </c>
      <c r="AH31" s="219">
        <f t="shared" si="9"/>
        <v>7958.75</v>
      </c>
      <c r="AI31" s="102">
        <v>273</v>
      </c>
      <c r="AJ31" s="102">
        <v>27340</v>
      </c>
      <c r="AK31" s="219">
        <f t="shared" si="10"/>
        <v>6835</v>
      </c>
      <c r="AL31" s="102">
        <v>273</v>
      </c>
      <c r="AM31" s="102">
        <v>26490</v>
      </c>
      <c r="AN31" s="219">
        <f t="shared" si="11"/>
        <v>6622.5</v>
      </c>
      <c r="AO31" s="268">
        <v>368</v>
      </c>
      <c r="AP31" s="268">
        <v>33320</v>
      </c>
      <c r="AQ31" s="219">
        <f t="shared" si="12"/>
        <v>8330</v>
      </c>
      <c r="AR31" s="222">
        <v>373</v>
      </c>
      <c r="AS31" s="222">
        <v>32415</v>
      </c>
      <c r="AT31" s="219">
        <f t="shared" si="13"/>
        <v>8103.75</v>
      </c>
      <c r="AU31" s="222">
        <v>407</v>
      </c>
      <c r="AV31" s="222">
        <v>37800</v>
      </c>
      <c r="AW31" s="222">
        <f t="shared" si="14"/>
        <v>9450</v>
      </c>
      <c r="AX31" s="222">
        <v>429</v>
      </c>
      <c r="AY31" s="222">
        <v>44810</v>
      </c>
      <c r="AZ31" s="222">
        <f t="shared" si="15"/>
        <v>11202.5</v>
      </c>
      <c r="BA31" s="222">
        <v>428</v>
      </c>
      <c r="BB31" s="222">
        <v>41865</v>
      </c>
      <c r="BC31" s="222">
        <f t="shared" si="16"/>
        <v>10466.25</v>
      </c>
    </row>
    <row r="32" spans="1:55">
      <c r="A32" s="129"/>
      <c r="B32" s="41" t="s">
        <v>329</v>
      </c>
      <c r="C32" s="296" t="s">
        <v>330</v>
      </c>
      <c r="D32" s="44" t="s">
        <v>123</v>
      </c>
      <c r="E32" s="44">
        <v>5</v>
      </c>
      <c r="F32" s="43">
        <v>525</v>
      </c>
      <c r="G32" s="58">
        <f t="shared" si="0"/>
        <v>131.25</v>
      </c>
      <c r="H32" s="45">
        <v>21</v>
      </c>
      <c r="I32" s="45">
        <v>1900</v>
      </c>
      <c r="J32" s="58">
        <f t="shared" si="1"/>
        <v>475</v>
      </c>
      <c r="K32" s="45">
        <v>38</v>
      </c>
      <c r="L32" s="42">
        <v>3215</v>
      </c>
      <c r="M32" s="58">
        <f t="shared" si="2"/>
        <v>803.75</v>
      </c>
      <c r="N32" s="42"/>
      <c r="O32" s="42">
        <v>3780</v>
      </c>
      <c r="P32" s="58">
        <f t="shared" si="3"/>
        <v>945</v>
      </c>
      <c r="Q32" s="57">
        <v>76</v>
      </c>
      <c r="R32" s="57">
        <v>9100</v>
      </c>
      <c r="S32" s="58">
        <f t="shared" si="4"/>
        <v>2275</v>
      </c>
      <c r="T32" s="57">
        <v>75</v>
      </c>
      <c r="U32" s="102">
        <v>7850</v>
      </c>
      <c r="V32" s="58">
        <f t="shared" si="5"/>
        <v>1962.5</v>
      </c>
      <c r="W32" s="102">
        <v>79</v>
      </c>
      <c r="X32" s="102">
        <v>7690</v>
      </c>
      <c r="Y32" s="58">
        <f t="shared" si="6"/>
        <v>1922.5</v>
      </c>
      <c r="Z32" s="102">
        <v>63</v>
      </c>
      <c r="AA32" s="102">
        <v>5235</v>
      </c>
      <c r="AB32" s="58">
        <f t="shared" si="7"/>
        <v>1308.75</v>
      </c>
      <c r="AC32" s="57">
        <v>40</v>
      </c>
      <c r="AD32" s="102">
        <v>3605</v>
      </c>
      <c r="AE32" s="58">
        <f t="shared" si="8"/>
        <v>901.25</v>
      </c>
      <c r="AF32" s="102">
        <v>49</v>
      </c>
      <c r="AG32" s="102">
        <v>4375</v>
      </c>
      <c r="AH32" s="219">
        <f t="shared" si="9"/>
        <v>1093.75</v>
      </c>
      <c r="AI32" s="102">
        <v>55</v>
      </c>
      <c r="AJ32" s="102">
        <v>4985</v>
      </c>
      <c r="AK32" s="219">
        <f t="shared" si="10"/>
        <v>1246.25</v>
      </c>
      <c r="AL32" s="102">
        <v>50</v>
      </c>
      <c r="AM32" s="102">
        <v>4795</v>
      </c>
      <c r="AN32" s="219">
        <f t="shared" si="11"/>
        <v>1198.75</v>
      </c>
      <c r="AO32" s="268">
        <v>57</v>
      </c>
      <c r="AP32" s="268">
        <v>5105</v>
      </c>
      <c r="AQ32" s="219">
        <f t="shared" si="12"/>
        <v>1276.25</v>
      </c>
      <c r="AR32" s="222">
        <v>59</v>
      </c>
      <c r="AS32" s="222">
        <v>4385</v>
      </c>
      <c r="AT32" s="219">
        <f t="shared" si="13"/>
        <v>1096.25</v>
      </c>
      <c r="AU32" s="222">
        <v>102</v>
      </c>
      <c r="AV32" s="222">
        <v>7030</v>
      </c>
      <c r="AW32" s="222">
        <f t="shared" si="14"/>
        <v>1757.5</v>
      </c>
      <c r="AX32" s="222">
        <v>80</v>
      </c>
      <c r="AY32" s="222">
        <v>6820</v>
      </c>
      <c r="AZ32" s="222">
        <f t="shared" si="15"/>
        <v>1705</v>
      </c>
      <c r="BA32" s="222">
        <v>83</v>
      </c>
      <c r="BB32" s="222">
        <v>6195</v>
      </c>
      <c r="BC32" s="222">
        <f t="shared" si="16"/>
        <v>1548.75</v>
      </c>
    </row>
    <row r="33" spans="1:55">
      <c r="A33" s="129"/>
      <c r="B33" s="41" t="s">
        <v>331</v>
      </c>
      <c r="C33" s="296" t="s">
        <v>332</v>
      </c>
      <c r="D33" s="44" t="s">
        <v>284</v>
      </c>
      <c r="E33" s="44">
        <v>48</v>
      </c>
      <c r="F33" s="43">
        <v>4170</v>
      </c>
      <c r="G33" s="58">
        <f t="shared" si="0"/>
        <v>1042.5</v>
      </c>
      <c r="H33" s="45">
        <v>80</v>
      </c>
      <c r="I33" s="45">
        <v>5955</v>
      </c>
      <c r="J33" s="58">
        <f t="shared" si="1"/>
        <v>1488.75</v>
      </c>
      <c r="K33" s="45">
        <v>91</v>
      </c>
      <c r="L33" s="42">
        <v>10475</v>
      </c>
      <c r="M33" s="58">
        <f t="shared" si="2"/>
        <v>2618.75</v>
      </c>
      <c r="N33" s="42"/>
      <c r="O33" s="42">
        <v>13940</v>
      </c>
      <c r="P33" s="58">
        <f t="shared" si="3"/>
        <v>3485</v>
      </c>
      <c r="Q33" s="57">
        <v>124</v>
      </c>
      <c r="R33" s="57">
        <v>11955</v>
      </c>
      <c r="S33" s="58">
        <f t="shared" si="4"/>
        <v>2988.75</v>
      </c>
      <c r="T33" s="57">
        <v>142</v>
      </c>
      <c r="U33" s="102">
        <v>16265</v>
      </c>
      <c r="V33" s="58">
        <f t="shared" si="5"/>
        <v>4066.25</v>
      </c>
      <c r="W33" s="102">
        <v>75</v>
      </c>
      <c r="X33" s="102">
        <v>14770</v>
      </c>
      <c r="Y33" s="58">
        <f t="shared" si="6"/>
        <v>3692.5</v>
      </c>
      <c r="Z33" s="102">
        <v>187</v>
      </c>
      <c r="AA33" s="102">
        <v>15885</v>
      </c>
      <c r="AB33" s="58">
        <f t="shared" si="7"/>
        <v>3971.25</v>
      </c>
      <c r="AC33" s="57">
        <v>169</v>
      </c>
      <c r="AD33" s="102">
        <v>13920</v>
      </c>
      <c r="AE33" s="58">
        <f t="shared" si="8"/>
        <v>3480</v>
      </c>
      <c r="AF33" s="102">
        <v>260</v>
      </c>
      <c r="AG33" s="102">
        <v>21395</v>
      </c>
      <c r="AH33" s="219">
        <f t="shared" si="9"/>
        <v>5348.75</v>
      </c>
      <c r="AI33" s="102">
        <v>230</v>
      </c>
      <c r="AJ33" s="102">
        <v>21530</v>
      </c>
      <c r="AK33" s="219">
        <f t="shared" si="10"/>
        <v>5382.5</v>
      </c>
      <c r="AL33" s="102">
        <v>239</v>
      </c>
      <c r="AM33" s="102">
        <v>21150</v>
      </c>
      <c r="AN33" s="219">
        <f t="shared" si="11"/>
        <v>5287.5</v>
      </c>
      <c r="AO33" s="268">
        <v>278</v>
      </c>
      <c r="AP33" s="268">
        <v>23330</v>
      </c>
      <c r="AQ33" s="219">
        <f t="shared" si="12"/>
        <v>5832.5</v>
      </c>
      <c r="AR33" s="222">
        <v>208</v>
      </c>
      <c r="AS33" s="222">
        <v>15710</v>
      </c>
      <c r="AT33" s="219">
        <f t="shared" si="13"/>
        <v>3927.5</v>
      </c>
      <c r="AU33" s="222">
        <v>200</v>
      </c>
      <c r="AV33" s="222">
        <v>15410</v>
      </c>
      <c r="AW33" s="222">
        <f t="shared" si="14"/>
        <v>3852.5</v>
      </c>
      <c r="AX33" s="222">
        <v>155</v>
      </c>
      <c r="AY33" s="222">
        <v>13040</v>
      </c>
      <c r="AZ33" s="222">
        <f t="shared" si="15"/>
        <v>3260</v>
      </c>
      <c r="BA33" s="222">
        <v>115</v>
      </c>
      <c r="BB33" s="222">
        <v>10185</v>
      </c>
      <c r="BC33" s="222">
        <f t="shared" si="16"/>
        <v>2546.25</v>
      </c>
    </row>
    <row r="34" spans="1:55">
      <c r="A34" s="129"/>
      <c r="B34" s="41" t="s">
        <v>333</v>
      </c>
      <c r="C34" s="296" t="s">
        <v>5312</v>
      </c>
      <c r="D34" s="44" t="s">
        <v>43</v>
      </c>
      <c r="E34" s="44">
        <v>59</v>
      </c>
      <c r="F34" s="43">
        <v>5610</v>
      </c>
      <c r="G34" s="58">
        <f>F34*25%</f>
        <v>1402.5</v>
      </c>
      <c r="H34" s="45">
        <v>104</v>
      </c>
      <c r="I34" s="45">
        <v>9785</v>
      </c>
      <c r="J34" s="58">
        <f>I34*25%</f>
        <v>2446.25</v>
      </c>
      <c r="K34" s="45">
        <v>100</v>
      </c>
      <c r="L34" s="42">
        <v>9185</v>
      </c>
      <c r="M34" s="58">
        <f>L34*25%</f>
        <v>2296.25</v>
      </c>
      <c r="N34" s="42"/>
      <c r="O34" s="42">
        <v>12810</v>
      </c>
      <c r="P34" s="58">
        <f>O34*25%</f>
        <v>3202.5</v>
      </c>
      <c r="Q34" s="57">
        <v>46</v>
      </c>
      <c r="R34" s="57">
        <v>4075</v>
      </c>
      <c r="S34" s="58">
        <f>R34*25%</f>
        <v>1018.75</v>
      </c>
      <c r="T34" s="57">
        <v>0</v>
      </c>
      <c r="U34" s="102">
        <v>0</v>
      </c>
      <c r="V34" s="58">
        <f>U34*25%</f>
        <v>0</v>
      </c>
      <c r="W34" s="102">
        <v>0</v>
      </c>
      <c r="X34" s="102">
        <v>0</v>
      </c>
      <c r="Y34" s="58">
        <f>X34*25%</f>
        <v>0</v>
      </c>
      <c r="Z34" s="102">
        <v>0</v>
      </c>
      <c r="AA34" s="102">
        <v>0</v>
      </c>
      <c r="AB34" s="58">
        <f>AA34*25%</f>
        <v>0</v>
      </c>
      <c r="AC34" s="57">
        <v>0</v>
      </c>
      <c r="AD34" s="102">
        <v>0</v>
      </c>
      <c r="AE34" s="58">
        <f>AD34*25%</f>
        <v>0</v>
      </c>
      <c r="AF34" s="102">
        <v>0</v>
      </c>
      <c r="AG34" s="102">
        <v>0</v>
      </c>
      <c r="AH34" s="219">
        <f>AG34*25%</f>
        <v>0</v>
      </c>
      <c r="AI34" s="102">
        <v>0</v>
      </c>
      <c r="AJ34" s="102">
        <v>0</v>
      </c>
      <c r="AK34" s="219">
        <f>AJ34*25%</f>
        <v>0</v>
      </c>
      <c r="AL34" s="102">
        <v>0</v>
      </c>
      <c r="AM34" s="102">
        <v>0</v>
      </c>
      <c r="AN34" s="219">
        <f>AM34*25%</f>
        <v>0</v>
      </c>
      <c r="AO34" s="268">
        <v>0</v>
      </c>
      <c r="AP34" s="268">
        <v>0</v>
      </c>
      <c r="AQ34" s="219">
        <f>AP34*25%</f>
        <v>0</v>
      </c>
      <c r="AR34" s="222">
        <v>0</v>
      </c>
      <c r="AS34" s="222">
        <v>0</v>
      </c>
      <c r="AT34" s="219">
        <f>AS34*25%</f>
        <v>0</v>
      </c>
      <c r="AU34" s="222">
        <v>0</v>
      </c>
      <c r="AV34" s="222">
        <v>0</v>
      </c>
      <c r="AW34" s="222">
        <f t="shared" si="14"/>
        <v>0</v>
      </c>
      <c r="AX34" s="222">
        <v>0</v>
      </c>
      <c r="AY34" s="222">
        <v>0</v>
      </c>
      <c r="AZ34" s="222">
        <f t="shared" si="15"/>
        <v>0</v>
      </c>
      <c r="BA34" s="222">
        <v>0</v>
      </c>
      <c r="BB34" s="222">
        <v>0</v>
      </c>
      <c r="BC34" s="222">
        <f t="shared" si="16"/>
        <v>0</v>
      </c>
    </row>
    <row r="35" spans="1:55">
      <c r="A35" s="129"/>
      <c r="B35" s="41" t="s">
        <v>335</v>
      </c>
      <c r="C35" s="296" t="s">
        <v>336</v>
      </c>
      <c r="D35" s="44" t="s">
        <v>23</v>
      </c>
      <c r="E35" s="44">
        <v>100</v>
      </c>
      <c r="F35" s="43">
        <v>9050</v>
      </c>
      <c r="G35" s="58">
        <f>F35*25%</f>
        <v>2262.5</v>
      </c>
      <c r="H35" s="45">
        <v>272</v>
      </c>
      <c r="I35" s="45">
        <v>25720</v>
      </c>
      <c r="J35" s="58">
        <f>I35*25%</f>
        <v>6430</v>
      </c>
      <c r="K35" s="45">
        <v>352</v>
      </c>
      <c r="L35" s="42">
        <v>33330</v>
      </c>
      <c r="M35" s="58">
        <f>L35*25%</f>
        <v>8332.5</v>
      </c>
      <c r="N35" s="42"/>
      <c r="O35" s="42">
        <v>34475</v>
      </c>
      <c r="P35" s="58">
        <f>O35*25%</f>
        <v>8618.75</v>
      </c>
      <c r="Q35" s="57">
        <v>322</v>
      </c>
      <c r="R35" s="57">
        <v>34115</v>
      </c>
      <c r="S35" s="58">
        <f>R35*25%</f>
        <v>8528.75</v>
      </c>
      <c r="T35" s="57">
        <v>370</v>
      </c>
      <c r="U35" s="102">
        <v>35030</v>
      </c>
      <c r="V35" s="58">
        <f>U35*25%</f>
        <v>8757.5</v>
      </c>
      <c r="W35" s="102">
        <v>396</v>
      </c>
      <c r="X35" s="102">
        <v>38985</v>
      </c>
      <c r="Y35" s="58">
        <f>X35*25%</f>
        <v>9746.25</v>
      </c>
      <c r="Z35" s="102">
        <v>440</v>
      </c>
      <c r="AA35" s="102">
        <v>41630</v>
      </c>
      <c r="AB35" s="58">
        <f>AA35*25%</f>
        <v>10407.5</v>
      </c>
      <c r="AC35" s="57">
        <v>423</v>
      </c>
      <c r="AD35" s="102">
        <v>44140</v>
      </c>
      <c r="AE35" s="58">
        <f>AD35*25%</f>
        <v>11035</v>
      </c>
      <c r="AF35" s="102">
        <v>573</v>
      </c>
      <c r="AG35" s="102">
        <v>57320</v>
      </c>
      <c r="AH35" s="219">
        <f>AG35*25%</f>
        <v>14330</v>
      </c>
      <c r="AI35" s="102">
        <v>608</v>
      </c>
      <c r="AJ35" s="102">
        <v>56060</v>
      </c>
      <c r="AK35" s="219">
        <f>AJ35*25%</f>
        <v>14015</v>
      </c>
      <c r="AL35" s="102">
        <v>623</v>
      </c>
      <c r="AM35" s="102">
        <v>59530</v>
      </c>
      <c r="AN35" s="219">
        <f>AM35*25%</f>
        <v>14882.5</v>
      </c>
      <c r="AO35" s="268">
        <v>852</v>
      </c>
      <c r="AP35" s="268">
        <v>83220</v>
      </c>
      <c r="AQ35" s="219">
        <f>AP35*25%</f>
        <v>20805</v>
      </c>
      <c r="AR35" s="222">
        <v>821</v>
      </c>
      <c r="AS35" s="222">
        <v>83145</v>
      </c>
      <c r="AT35" s="219">
        <f>AS35*25%</f>
        <v>20786.25</v>
      </c>
      <c r="AU35" s="222">
        <v>727</v>
      </c>
      <c r="AV35" s="222">
        <v>79695</v>
      </c>
      <c r="AW35" s="222">
        <f t="shared" si="14"/>
        <v>19923.75</v>
      </c>
      <c r="AX35" s="222">
        <v>630</v>
      </c>
      <c r="AY35" s="222">
        <v>76235</v>
      </c>
      <c r="AZ35" s="222">
        <f t="shared" si="15"/>
        <v>19058.75</v>
      </c>
      <c r="BA35" s="222">
        <v>688</v>
      </c>
      <c r="BB35" s="222">
        <v>75320</v>
      </c>
      <c r="BC35" s="222">
        <f t="shared" si="16"/>
        <v>18830</v>
      </c>
    </row>
    <row r="36" spans="1:55">
      <c r="A36" s="129"/>
      <c r="B36" s="41" t="s">
        <v>337</v>
      </c>
      <c r="C36" s="296" t="s">
        <v>338</v>
      </c>
      <c r="D36" s="44" t="s">
        <v>23</v>
      </c>
      <c r="E36" s="44">
        <v>33</v>
      </c>
      <c r="F36" s="43">
        <v>3425</v>
      </c>
      <c r="G36" s="58">
        <f>F36*25%</f>
        <v>856.25</v>
      </c>
      <c r="H36" s="45">
        <v>124</v>
      </c>
      <c r="I36" s="45">
        <v>12710</v>
      </c>
      <c r="J36" s="58">
        <f>I36*25%</f>
        <v>3177.5</v>
      </c>
      <c r="K36" s="45">
        <v>127</v>
      </c>
      <c r="L36" s="42">
        <v>12970</v>
      </c>
      <c r="M36" s="58">
        <f>L36*25%</f>
        <v>3242.5</v>
      </c>
      <c r="N36" s="42"/>
      <c r="O36" s="42">
        <v>15725</v>
      </c>
      <c r="P36" s="58">
        <f>O36*25%</f>
        <v>3931.25</v>
      </c>
      <c r="Q36" s="57">
        <v>160</v>
      </c>
      <c r="R36" s="57">
        <v>15860</v>
      </c>
      <c r="S36" s="58">
        <f>R36*25%</f>
        <v>3965</v>
      </c>
      <c r="T36" s="57">
        <v>194</v>
      </c>
      <c r="U36" s="102">
        <v>17820</v>
      </c>
      <c r="V36" s="58">
        <f>U36*25%</f>
        <v>4455</v>
      </c>
      <c r="W36" s="102">
        <v>225</v>
      </c>
      <c r="X36" s="102">
        <v>20780</v>
      </c>
      <c r="Y36" s="58">
        <f>X36*25%</f>
        <v>5195</v>
      </c>
      <c r="Z36" s="102">
        <v>395</v>
      </c>
      <c r="AA36" s="102">
        <v>37975</v>
      </c>
      <c r="AB36" s="58">
        <f>AA36*25%</f>
        <v>9493.75</v>
      </c>
      <c r="AC36" s="57">
        <v>448</v>
      </c>
      <c r="AD36" s="102">
        <v>35490</v>
      </c>
      <c r="AE36" s="58">
        <f>AD36*25%</f>
        <v>8872.5</v>
      </c>
      <c r="AF36" s="102">
        <v>449</v>
      </c>
      <c r="AG36" s="102">
        <v>37180</v>
      </c>
      <c r="AH36" s="219">
        <f>AG36*25%</f>
        <v>9295</v>
      </c>
      <c r="AI36" s="102">
        <v>497</v>
      </c>
      <c r="AJ36" s="102">
        <v>44495</v>
      </c>
      <c r="AK36" s="219">
        <f>AJ36*25%</f>
        <v>11123.75</v>
      </c>
      <c r="AL36" s="102">
        <v>440</v>
      </c>
      <c r="AM36" s="102">
        <v>38085</v>
      </c>
      <c r="AN36" s="219">
        <f>AM36*25%</f>
        <v>9521.25</v>
      </c>
      <c r="AO36" s="268">
        <v>505</v>
      </c>
      <c r="AP36" s="268">
        <v>37850</v>
      </c>
      <c r="AQ36" s="219">
        <f>AP36*25%</f>
        <v>9462.5</v>
      </c>
      <c r="AR36" s="222">
        <v>598</v>
      </c>
      <c r="AS36" s="222">
        <v>43085</v>
      </c>
      <c r="AT36" s="219">
        <f>AS36*25%</f>
        <v>10771.25</v>
      </c>
      <c r="AU36" s="222">
        <v>601</v>
      </c>
      <c r="AV36" s="222">
        <v>46080</v>
      </c>
      <c r="AW36" s="222">
        <f t="shared" si="14"/>
        <v>11520</v>
      </c>
      <c r="AX36" s="222">
        <v>616</v>
      </c>
      <c r="AY36" s="222">
        <v>46250</v>
      </c>
      <c r="AZ36" s="222">
        <f t="shared" si="15"/>
        <v>11562.5</v>
      </c>
      <c r="BA36" s="222">
        <v>820</v>
      </c>
      <c r="BB36" s="222">
        <v>59615</v>
      </c>
      <c r="BC36" s="222">
        <f t="shared" si="16"/>
        <v>14903.75</v>
      </c>
    </row>
    <row r="37" spans="1:55">
      <c r="A37" s="129"/>
      <c r="B37" s="41" t="s">
        <v>339</v>
      </c>
      <c r="C37" s="296" t="s">
        <v>340</v>
      </c>
      <c r="D37" s="44" t="s">
        <v>341</v>
      </c>
      <c r="E37" s="44">
        <v>12</v>
      </c>
      <c r="F37" s="43">
        <v>875</v>
      </c>
      <c r="G37" s="58">
        <f>F37*25%</f>
        <v>218.75</v>
      </c>
      <c r="H37" s="45">
        <v>42</v>
      </c>
      <c r="I37" s="45">
        <v>3650</v>
      </c>
      <c r="J37" s="58">
        <f>I37*25%</f>
        <v>912.5</v>
      </c>
      <c r="K37" s="45">
        <v>35</v>
      </c>
      <c r="L37" s="42">
        <v>2555</v>
      </c>
      <c r="M37" s="58">
        <f>L37*25%</f>
        <v>638.75</v>
      </c>
      <c r="N37" s="42"/>
      <c r="O37" s="42">
        <v>5405</v>
      </c>
      <c r="P37" s="58">
        <f>O37*25%</f>
        <v>1351.25</v>
      </c>
      <c r="Q37" s="57">
        <v>88</v>
      </c>
      <c r="R37" s="57">
        <v>7925</v>
      </c>
      <c r="S37" s="58">
        <f>R37*25%</f>
        <v>1981.25</v>
      </c>
      <c r="T37" s="57">
        <v>128</v>
      </c>
      <c r="U37" s="102">
        <v>11300</v>
      </c>
      <c r="V37" s="58">
        <f>U37*25%</f>
        <v>2825</v>
      </c>
      <c r="W37" s="102">
        <v>170</v>
      </c>
      <c r="X37" s="102">
        <v>14765</v>
      </c>
      <c r="Y37" s="58">
        <f>X37*25%</f>
        <v>3691.25</v>
      </c>
      <c r="Z37" s="102">
        <v>136</v>
      </c>
      <c r="AA37" s="102">
        <v>13435</v>
      </c>
      <c r="AB37" s="58">
        <f>AA37*25%</f>
        <v>3358.75</v>
      </c>
      <c r="AC37" s="57">
        <v>95</v>
      </c>
      <c r="AD37" s="102">
        <v>8840</v>
      </c>
      <c r="AE37" s="58">
        <f>AD37*25%</f>
        <v>2210</v>
      </c>
      <c r="AF37" s="102">
        <v>89</v>
      </c>
      <c r="AG37" s="102">
        <v>9565</v>
      </c>
      <c r="AH37" s="219">
        <f>AG37*25%</f>
        <v>2391.25</v>
      </c>
      <c r="AI37" s="102">
        <v>162</v>
      </c>
      <c r="AJ37" s="102">
        <v>19280</v>
      </c>
      <c r="AK37" s="219">
        <f>AJ37*25%</f>
        <v>4820</v>
      </c>
      <c r="AL37" s="102">
        <v>139</v>
      </c>
      <c r="AM37" s="102">
        <v>17205</v>
      </c>
      <c r="AN37" s="219">
        <f>AM37*25%</f>
        <v>4301.25</v>
      </c>
      <c r="AO37" s="268">
        <v>112</v>
      </c>
      <c r="AP37" s="268">
        <v>13110</v>
      </c>
      <c r="AQ37" s="219">
        <f>AP37*25%</f>
        <v>3277.5</v>
      </c>
      <c r="AR37" s="222">
        <v>103</v>
      </c>
      <c r="AS37" s="222">
        <v>10370</v>
      </c>
      <c r="AT37" s="219">
        <f>AS37*25%</f>
        <v>2592.5</v>
      </c>
      <c r="AU37" s="222">
        <v>110</v>
      </c>
      <c r="AV37" s="222">
        <v>9955</v>
      </c>
      <c r="AW37" s="222">
        <f t="shared" si="14"/>
        <v>2488.75</v>
      </c>
      <c r="AX37" s="222">
        <v>100</v>
      </c>
      <c r="AY37" s="222">
        <v>9595</v>
      </c>
      <c r="AZ37" s="222">
        <f t="shared" si="15"/>
        <v>2398.75</v>
      </c>
      <c r="BA37" s="222">
        <v>74</v>
      </c>
      <c r="BB37" s="222">
        <v>6535</v>
      </c>
      <c r="BC37" s="222">
        <f t="shared" si="16"/>
        <v>1633.75</v>
      </c>
    </row>
    <row r="38" spans="1:55">
      <c r="A38" s="129"/>
      <c r="B38" s="41" t="s">
        <v>342</v>
      </c>
      <c r="C38" s="296" t="s">
        <v>343</v>
      </c>
      <c r="D38" s="44" t="s">
        <v>66</v>
      </c>
      <c r="E38" s="44">
        <v>18</v>
      </c>
      <c r="F38" s="43">
        <v>2095</v>
      </c>
      <c r="G38" s="58">
        <f>F38*25%</f>
        <v>523.75</v>
      </c>
      <c r="H38" s="45">
        <v>56</v>
      </c>
      <c r="I38" s="45">
        <v>6095</v>
      </c>
      <c r="J38" s="58">
        <f>I38*25%</f>
        <v>1523.75</v>
      </c>
      <c r="K38" s="45">
        <v>86</v>
      </c>
      <c r="L38" s="42">
        <v>7585</v>
      </c>
      <c r="M38" s="58">
        <f>L38*25%</f>
        <v>1896.25</v>
      </c>
      <c r="N38" s="42"/>
      <c r="O38" s="42">
        <v>10455</v>
      </c>
      <c r="P38" s="58">
        <f>O38*25%</f>
        <v>2613.75</v>
      </c>
      <c r="Q38" s="57">
        <v>115</v>
      </c>
      <c r="R38" s="57">
        <v>11630</v>
      </c>
      <c r="S38" s="58">
        <f>R38*25%</f>
        <v>2907.5</v>
      </c>
      <c r="T38" s="57">
        <v>115</v>
      </c>
      <c r="U38" s="102">
        <v>9765</v>
      </c>
      <c r="V38" s="58">
        <f>U38*25%</f>
        <v>2441.25</v>
      </c>
      <c r="W38" s="102">
        <v>90</v>
      </c>
      <c r="X38" s="102">
        <v>8630</v>
      </c>
      <c r="Y38" s="58">
        <f>X38*25%</f>
        <v>2157.5</v>
      </c>
      <c r="Z38" s="102">
        <v>61</v>
      </c>
      <c r="AA38" s="102">
        <v>5620</v>
      </c>
      <c r="AB38" s="58">
        <f>AA38*25%</f>
        <v>1405</v>
      </c>
      <c r="AC38" s="57">
        <v>47</v>
      </c>
      <c r="AD38" s="102">
        <v>4675</v>
      </c>
      <c r="AE38" s="58">
        <f>AD38*25%</f>
        <v>1168.75</v>
      </c>
      <c r="AF38" s="102">
        <v>91</v>
      </c>
      <c r="AG38" s="102">
        <v>7925</v>
      </c>
      <c r="AH38" s="219">
        <f>AG38*25%</f>
        <v>1981.25</v>
      </c>
      <c r="AI38" s="102">
        <v>98</v>
      </c>
      <c r="AJ38" s="102">
        <v>8150</v>
      </c>
      <c r="AK38" s="219">
        <f>AJ38*25%</f>
        <v>2037.5</v>
      </c>
      <c r="AL38" s="102">
        <v>69</v>
      </c>
      <c r="AM38" s="102">
        <v>6255</v>
      </c>
      <c r="AN38" s="219">
        <f>AM38*25%</f>
        <v>1563.75</v>
      </c>
      <c r="AO38" s="268">
        <v>78</v>
      </c>
      <c r="AP38" s="268">
        <v>7005</v>
      </c>
      <c r="AQ38" s="219">
        <f>AP38*25%</f>
        <v>1751.25</v>
      </c>
      <c r="AR38" s="222">
        <v>82</v>
      </c>
      <c r="AS38" s="222">
        <v>7225</v>
      </c>
      <c r="AT38" s="219">
        <f>AS38*25%</f>
        <v>1806.25</v>
      </c>
      <c r="AU38" s="222">
        <v>83</v>
      </c>
      <c r="AV38" s="222">
        <v>7865</v>
      </c>
      <c r="AW38" s="222">
        <f t="shared" si="14"/>
        <v>1966.25</v>
      </c>
      <c r="AX38" s="222">
        <v>76</v>
      </c>
      <c r="AY38" s="222">
        <v>7240</v>
      </c>
      <c r="AZ38" s="222">
        <f t="shared" si="15"/>
        <v>1810</v>
      </c>
      <c r="BA38" s="222">
        <v>95</v>
      </c>
      <c r="BB38" s="222">
        <v>7605</v>
      </c>
      <c r="BC38" s="222">
        <f t="shared" si="16"/>
        <v>1901.25</v>
      </c>
    </row>
    <row r="39" spans="1:55">
      <c r="A39" s="129"/>
      <c r="B39" s="41" t="s">
        <v>344</v>
      </c>
      <c r="C39" s="296" t="s">
        <v>5312</v>
      </c>
      <c r="D39" s="44" t="s">
        <v>130</v>
      </c>
      <c r="E39" s="44">
        <v>11</v>
      </c>
      <c r="F39" s="43">
        <v>1260</v>
      </c>
      <c r="G39" s="58">
        <f>F39*25%</f>
        <v>315</v>
      </c>
      <c r="H39" s="45">
        <v>49</v>
      </c>
      <c r="I39" s="45">
        <v>4470</v>
      </c>
      <c r="J39" s="58">
        <f>I39*25%</f>
        <v>1117.5</v>
      </c>
      <c r="K39" s="45">
        <v>50</v>
      </c>
      <c r="L39" s="42">
        <v>5220</v>
      </c>
      <c r="M39" s="58">
        <f>L39*25%</f>
        <v>1305</v>
      </c>
      <c r="N39" s="42"/>
      <c r="O39" s="42">
        <v>7460</v>
      </c>
      <c r="P39" s="58">
        <f>O39*25%</f>
        <v>1865</v>
      </c>
      <c r="Q39" s="57">
        <v>97</v>
      </c>
      <c r="R39" s="57">
        <v>9770</v>
      </c>
      <c r="S39" s="58">
        <f>R39*25%</f>
        <v>2442.5</v>
      </c>
      <c r="T39" s="57">
        <v>69</v>
      </c>
      <c r="U39" s="102">
        <v>5675</v>
      </c>
      <c r="V39" s="58">
        <f>U39*25%</f>
        <v>1418.75</v>
      </c>
      <c r="W39" s="102">
        <v>80</v>
      </c>
      <c r="X39" s="102">
        <v>6535</v>
      </c>
      <c r="Y39" s="58">
        <f>X39*25%</f>
        <v>1633.75</v>
      </c>
      <c r="Z39" s="102">
        <v>101</v>
      </c>
      <c r="AA39" s="102">
        <v>8410</v>
      </c>
      <c r="AB39" s="58">
        <f>AA39*25%</f>
        <v>2102.5</v>
      </c>
      <c r="AC39" s="57">
        <v>46</v>
      </c>
      <c r="AD39" s="102">
        <v>4715</v>
      </c>
      <c r="AE39" s="58">
        <f>AD39*25%</f>
        <v>1178.75</v>
      </c>
      <c r="AF39" s="102">
        <v>75</v>
      </c>
      <c r="AG39" s="102">
        <v>5550</v>
      </c>
      <c r="AH39" s="219">
        <f>AG39*25%</f>
        <v>1387.5</v>
      </c>
      <c r="AI39" s="102">
        <v>64</v>
      </c>
      <c r="AJ39" s="102">
        <v>4960</v>
      </c>
      <c r="AK39" s="219">
        <f>AJ39*25%</f>
        <v>1240</v>
      </c>
      <c r="AL39" s="102">
        <v>44</v>
      </c>
      <c r="AM39" s="102">
        <v>3760</v>
      </c>
      <c r="AN39" s="219">
        <f>AM39*25%</f>
        <v>940</v>
      </c>
      <c r="AO39" s="268">
        <v>47</v>
      </c>
      <c r="AP39" s="268">
        <v>3715</v>
      </c>
      <c r="AQ39" s="219">
        <f>AP39*25%</f>
        <v>928.75</v>
      </c>
      <c r="AR39" s="222">
        <v>0</v>
      </c>
      <c r="AS39" s="222">
        <v>0</v>
      </c>
      <c r="AT39" s="219">
        <f>AS39*25%</f>
        <v>0</v>
      </c>
      <c r="AU39" s="222">
        <v>0</v>
      </c>
      <c r="AV39" s="222">
        <v>0</v>
      </c>
      <c r="AW39" s="222">
        <f t="shared" si="14"/>
        <v>0</v>
      </c>
      <c r="AX39" s="222">
        <v>0</v>
      </c>
      <c r="AY39" s="222">
        <v>0</v>
      </c>
      <c r="AZ39" s="222">
        <f t="shared" si="15"/>
        <v>0</v>
      </c>
      <c r="BA39" s="222">
        <v>0</v>
      </c>
      <c r="BB39" s="222">
        <v>0</v>
      </c>
      <c r="BC39" s="222">
        <f t="shared" si="16"/>
        <v>0</v>
      </c>
    </row>
    <row r="40" spans="1:55">
      <c r="A40" s="129"/>
      <c r="B40" s="41" t="s">
        <v>346</v>
      </c>
      <c r="C40" s="296" t="s">
        <v>7533</v>
      </c>
      <c r="D40" s="44" t="s">
        <v>191</v>
      </c>
      <c r="E40" s="44">
        <v>40</v>
      </c>
      <c r="F40" s="43">
        <v>4110</v>
      </c>
      <c r="G40" s="58">
        <f>F40*25%</f>
        <v>1027.5</v>
      </c>
      <c r="H40" s="45">
        <v>112</v>
      </c>
      <c r="I40" s="45">
        <v>9950</v>
      </c>
      <c r="J40" s="58">
        <f>I40*25%</f>
        <v>2487.5</v>
      </c>
      <c r="K40" s="45">
        <v>144</v>
      </c>
      <c r="L40" s="42">
        <v>11535</v>
      </c>
      <c r="M40" s="58">
        <f>L40*25%</f>
        <v>2883.75</v>
      </c>
      <c r="N40" s="42"/>
      <c r="O40" s="42">
        <v>13390</v>
      </c>
      <c r="P40" s="58">
        <f>O40*25%</f>
        <v>3347.5</v>
      </c>
      <c r="Q40" s="57">
        <v>121</v>
      </c>
      <c r="R40" s="57">
        <v>11675</v>
      </c>
      <c r="S40" s="58">
        <f>R40*25%</f>
        <v>2918.75</v>
      </c>
      <c r="T40" s="57">
        <v>133</v>
      </c>
      <c r="U40" s="102">
        <v>12645</v>
      </c>
      <c r="V40" s="58">
        <f>U40*25%</f>
        <v>3161.25</v>
      </c>
      <c r="W40" s="102">
        <v>138</v>
      </c>
      <c r="X40" s="102">
        <v>12830</v>
      </c>
      <c r="Y40" s="58">
        <f>X40*25%</f>
        <v>3207.5</v>
      </c>
      <c r="Z40" s="102">
        <v>132</v>
      </c>
      <c r="AA40" s="102">
        <v>12115</v>
      </c>
      <c r="AB40" s="58">
        <f>AA40*25%</f>
        <v>3028.75</v>
      </c>
      <c r="AC40" s="57">
        <v>86</v>
      </c>
      <c r="AD40" s="102">
        <v>9375</v>
      </c>
      <c r="AE40" s="58">
        <f>AD40*25%</f>
        <v>2343.75</v>
      </c>
      <c r="AF40" s="102">
        <v>85</v>
      </c>
      <c r="AG40" s="102">
        <v>8450</v>
      </c>
      <c r="AH40" s="219">
        <f>AG40*25%</f>
        <v>2112.5</v>
      </c>
      <c r="AI40" s="102">
        <v>95</v>
      </c>
      <c r="AJ40" s="102">
        <v>9350</v>
      </c>
      <c r="AK40" s="219">
        <f>AJ40*25%</f>
        <v>2337.5</v>
      </c>
      <c r="AL40" s="102">
        <v>103</v>
      </c>
      <c r="AM40" s="102">
        <v>10315</v>
      </c>
      <c r="AN40" s="219">
        <f>AM40*25%</f>
        <v>2578.75</v>
      </c>
      <c r="AO40" s="268">
        <v>94</v>
      </c>
      <c r="AP40" s="268">
        <v>10205</v>
      </c>
      <c r="AQ40" s="219">
        <f>AP40*25%</f>
        <v>2551.25</v>
      </c>
      <c r="AR40" s="222">
        <v>127</v>
      </c>
      <c r="AS40" s="222">
        <v>13240</v>
      </c>
      <c r="AT40" s="219">
        <f>AS40*25%</f>
        <v>3310</v>
      </c>
      <c r="AU40" s="222">
        <v>141</v>
      </c>
      <c r="AV40" s="222">
        <v>14830</v>
      </c>
      <c r="AW40" s="222">
        <f t="shared" si="14"/>
        <v>3707.5</v>
      </c>
      <c r="AX40" s="222">
        <v>103</v>
      </c>
      <c r="AY40" s="222">
        <v>11725</v>
      </c>
      <c r="AZ40" s="222">
        <f t="shared" si="15"/>
        <v>2931.25</v>
      </c>
      <c r="BA40" s="222">
        <v>128</v>
      </c>
      <c r="BB40" s="222">
        <v>15750</v>
      </c>
      <c r="BC40" s="222">
        <f t="shared" si="16"/>
        <v>3937.5</v>
      </c>
    </row>
    <row r="41" spans="1:55">
      <c r="A41" s="129"/>
      <c r="B41" s="41" t="s">
        <v>348</v>
      </c>
      <c r="C41" s="296" t="s">
        <v>349</v>
      </c>
      <c r="D41" s="44" t="s">
        <v>66</v>
      </c>
      <c r="E41" s="44">
        <v>13</v>
      </c>
      <c r="F41" s="43">
        <v>840</v>
      </c>
      <c r="G41" s="58">
        <f>F41*25%</f>
        <v>210</v>
      </c>
      <c r="H41" s="45">
        <v>42</v>
      </c>
      <c r="I41" s="45">
        <v>3865</v>
      </c>
      <c r="J41" s="58">
        <f>I41*25%</f>
        <v>966.25</v>
      </c>
      <c r="K41" s="45">
        <v>50</v>
      </c>
      <c r="L41" s="42">
        <v>4370</v>
      </c>
      <c r="M41" s="58">
        <f>L41*25%</f>
        <v>1092.5</v>
      </c>
      <c r="N41" s="42"/>
      <c r="O41" s="42">
        <v>7105</v>
      </c>
      <c r="P41" s="58">
        <f>O41*25%</f>
        <v>1776.25</v>
      </c>
      <c r="Q41" s="57">
        <v>67</v>
      </c>
      <c r="R41" s="57">
        <v>6160</v>
      </c>
      <c r="S41" s="58">
        <f>R41*25%</f>
        <v>1540</v>
      </c>
      <c r="T41" s="57">
        <v>82</v>
      </c>
      <c r="U41" s="102">
        <v>7925</v>
      </c>
      <c r="V41" s="58">
        <f>U41*25%</f>
        <v>1981.25</v>
      </c>
      <c r="W41" s="102">
        <v>142</v>
      </c>
      <c r="X41" s="102">
        <v>10520</v>
      </c>
      <c r="Y41" s="58">
        <f>X41*25%</f>
        <v>2630</v>
      </c>
      <c r="Z41" s="102">
        <v>135</v>
      </c>
      <c r="AA41" s="102">
        <v>9885</v>
      </c>
      <c r="AB41" s="58">
        <f>AA41*25%</f>
        <v>2471.25</v>
      </c>
      <c r="AC41" s="57">
        <v>93</v>
      </c>
      <c r="AD41" s="102">
        <v>7075</v>
      </c>
      <c r="AE41" s="58">
        <f>AD41*25%</f>
        <v>1768.75</v>
      </c>
      <c r="AF41" s="102">
        <v>86</v>
      </c>
      <c r="AG41" s="102">
        <v>7095</v>
      </c>
      <c r="AH41" s="219">
        <f>AG41*25%</f>
        <v>1773.75</v>
      </c>
      <c r="AI41" s="102">
        <v>148</v>
      </c>
      <c r="AJ41" s="102">
        <v>11360</v>
      </c>
      <c r="AK41" s="219">
        <f>AJ41*25%</f>
        <v>2840</v>
      </c>
      <c r="AL41" s="102">
        <v>121</v>
      </c>
      <c r="AM41" s="102">
        <v>10575</v>
      </c>
      <c r="AN41" s="219">
        <f>AM41*25%</f>
        <v>2643.75</v>
      </c>
      <c r="AO41" s="268">
        <v>118</v>
      </c>
      <c r="AP41" s="268">
        <v>9955</v>
      </c>
      <c r="AQ41" s="219">
        <f>AP41*25%</f>
        <v>2488.75</v>
      </c>
      <c r="AR41" s="222">
        <v>105</v>
      </c>
      <c r="AS41" s="222">
        <v>8545</v>
      </c>
      <c r="AT41" s="219">
        <f>AS41*25%</f>
        <v>2136.25</v>
      </c>
      <c r="AU41" s="222">
        <v>90</v>
      </c>
      <c r="AV41" s="222">
        <v>7365</v>
      </c>
      <c r="AW41" s="222">
        <f t="shared" si="14"/>
        <v>1841.25</v>
      </c>
      <c r="AX41" s="222">
        <v>47</v>
      </c>
      <c r="AY41" s="222">
        <v>3345</v>
      </c>
      <c r="AZ41" s="222">
        <f t="shared" si="15"/>
        <v>836.25</v>
      </c>
      <c r="BA41" s="222">
        <v>24</v>
      </c>
      <c r="BB41" s="222">
        <v>1905</v>
      </c>
      <c r="BC41" s="222">
        <f t="shared" si="16"/>
        <v>476.25</v>
      </c>
    </row>
    <row r="42" spans="1:55">
      <c r="A42" s="131"/>
      <c r="B42" s="41" t="s">
        <v>350</v>
      </c>
      <c r="C42" s="296" t="s">
        <v>7534</v>
      </c>
      <c r="D42" s="44" t="s">
        <v>307</v>
      </c>
      <c r="E42" s="44">
        <v>24</v>
      </c>
      <c r="F42" s="43">
        <v>2075</v>
      </c>
      <c r="G42" s="58">
        <f>F42*25%</f>
        <v>518.75</v>
      </c>
      <c r="H42" s="45">
        <v>66</v>
      </c>
      <c r="I42" s="45">
        <v>5680</v>
      </c>
      <c r="J42" s="58">
        <f>I42*25%</f>
        <v>1420</v>
      </c>
      <c r="K42" s="45">
        <v>91</v>
      </c>
      <c r="L42" s="42">
        <v>8900</v>
      </c>
      <c r="M42" s="58">
        <f>L42*25%</f>
        <v>2225</v>
      </c>
      <c r="N42" s="42"/>
      <c r="O42" s="42">
        <v>9480</v>
      </c>
      <c r="P42" s="58">
        <f>O42*25%</f>
        <v>2370</v>
      </c>
      <c r="Q42" s="57">
        <v>102</v>
      </c>
      <c r="R42" s="57">
        <v>10420</v>
      </c>
      <c r="S42" s="58">
        <f>R42*25%</f>
        <v>2605</v>
      </c>
      <c r="T42" s="57">
        <v>108</v>
      </c>
      <c r="U42" s="102">
        <v>8500</v>
      </c>
      <c r="V42" s="58">
        <f>U42*25%</f>
        <v>2125</v>
      </c>
      <c r="W42" s="102">
        <v>137</v>
      </c>
      <c r="X42" s="102">
        <v>11550</v>
      </c>
      <c r="Y42" s="58">
        <f>X42*25%</f>
        <v>2887.5</v>
      </c>
      <c r="Z42" s="102">
        <v>115</v>
      </c>
      <c r="AA42" s="102">
        <v>10705</v>
      </c>
      <c r="AB42" s="58">
        <f>AA42*25%</f>
        <v>2676.25</v>
      </c>
      <c r="AC42" s="57">
        <v>105</v>
      </c>
      <c r="AD42" s="102">
        <v>8825</v>
      </c>
      <c r="AE42" s="58">
        <f>AD42*25%</f>
        <v>2206.25</v>
      </c>
      <c r="AF42" s="102">
        <v>156</v>
      </c>
      <c r="AG42" s="102">
        <v>13840</v>
      </c>
      <c r="AH42" s="219">
        <f>AG42*25%</f>
        <v>3460</v>
      </c>
      <c r="AI42" s="102">
        <v>104</v>
      </c>
      <c r="AJ42" s="102">
        <v>10165</v>
      </c>
      <c r="AK42" s="219">
        <f>AJ42*25%</f>
        <v>2541.25</v>
      </c>
      <c r="AL42" s="102">
        <v>158</v>
      </c>
      <c r="AM42" s="102">
        <v>16940</v>
      </c>
      <c r="AN42" s="219">
        <f>AM42*25%</f>
        <v>4235</v>
      </c>
      <c r="AO42" s="268">
        <v>146</v>
      </c>
      <c r="AP42" s="268">
        <v>12895</v>
      </c>
      <c r="AQ42" s="219">
        <f>AP42*25%</f>
        <v>3223.75</v>
      </c>
      <c r="AR42" s="222">
        <v>171</v>
      </c>
      <c r="AS42" s="222">
        <v>15115</v>
      </c>
      <c r="AT42" s="219">
        <f>AS42*25%</f>
        <v>3778.75</v>
      </c>
      <c r="AU42" s="222">
        <v>175</v>
      </c>
      <c r="AV42" s="222">
        <v>15385</v>
      </c>
      <c r="AW42" s="222">
        <f t="shared" si="14"/>
        <v>3846.25</v>
      </c>
      <c r="AX42" s="222">
        <v>156</v>
      </c>
      <c r="AY42" s="222">
        <v>13105</v>
      </c>
      <c r="AZ42" s="222">
        <f t="shared" si="15"/>
        <v>3276.25</v>
      </c>
      <c r="BA42" s="222">
        <v>170</v>
      </c>
      <c r="BB42" s="222">
        <v>15045</v>
      </c>
      <c r="BC42" s="222">
        <f t="shared" si="16"/>
        <v>3761.25</v>
      </c>
    </row>
    <row r="43" spans="1:55">
      <c r="A43" s="132"/>
      <c r="B43" s="41" t="s">
        <v>352</v>
      </c>
      <c r="C43" s="296" t="s">
        <v>353</v>
      </c>
      <c r="D43" s="44" t="s">
        <v>125</v>
      </c>
      <c r="E43" s="44">
        <v>10</v>
      </c>
      <c r="F43" s="43">
        <v>850</v>
      </c>
      <c r="G43" s="58">
        <f>F43*25%</f>
        <v>212.5</v>
      </c>
      <c r="H43" s="45">
        <v>68</v>
      </c>
      <c r="I43" s="45">
        <v>6195</v>
      </c>
      <c r="J43" s="58">
        <f>I43*25%</f>
        <v>1548.75</v>
      </c>
      <c r="K43" s="45">
        <v>99</v>
      </c>
      <c r="L43" s="42">
        <v>8515</v>
      </c>
      <c r="M43" s="58">
        <f>L43*25%</f>
        <v>2128.75</v>
      </c>
      <c r="N43" s="42"/>
      <c r="O43" s="42">
        <v>6855</v>
      </c>
      <c r="P43" s="58">
        <f>O43*25%</f>
        <v>1713.75</v>
      </c>
      <c r="Q43" s="57">
        <v>116</v>
      </c>
      <c r="R43" s="57">
        <v>11635</v>
      </c>
      <c r="S43" s="58">
        <f>R43*25%</f>
        <v>2908.75</v>
      </c>
      <c r="T43" s="57">
        <v>156</v>
      </c>
      <c r="U43" s="102">
        <v>17580</v>
      </c>
      <c r="V43" s="58">
        <f>U43*25%</f>
        <v>4395</v>
      </c>
      <c r="W43" s="102">
        <v>173</v>
      </c>
      <c r="X43" s="102">
        <v>22380</v>
      </c>
      <c r="Y43" s="58">
        <f>X43*25%</f>
        <v>5595</v>
      </c>
      <c r="Z43" s="102">
        <v>261</v>
      </c>
      <c r="AA43" s="102">
        <v>24300</v>
      </c>
      <c r="AB43" s="58">
        <f>AA43*25%</f>
        <v>6075</v>
      </c>
      <c r="AC43" s="57">
        <v>249</v>
      </c>
      <c r="AD43" s="102">
        <v>21700</v>
      </c>
      <c r="AE43" s="58">
        <f>AD43*25%</f>
        <v>5425</v>
      </c>
      <c r="AF43" s="102">
        <v>404</v>
      </c>
      <c r="AG43" s="102">
        <v>34760</v>
      </c>
      <c r="AH43" s="219">
        <f>AG43*25%</f>
        <v>8690</v>
      </c>
      <c r="AI43" s="102">
        <v>347</v>
      </c>
      <c r="AJ43" s="102">
        <v>30145</v>
      </c>
      <c r="AK43" s="219">
        <f>AJ43*25%</f>
        <v>7536.25</v>
      </c>
      <c r="AL43" s="102">
        <v>348</v>
      </c>
      <c r="AM43" s="102">
        <v>31685</v>
      </c>
      <c r="AN43" s="219">
        <f>AM43*25%</f>
        <v>7921.25</v>
      </c>
      <c r="AO43" s="268">
        <v>329</v>
      </c>
      <c r="AP43" s="268">
        <v>28895</v>
      </c>
      <c r="AQ43" s="219">
        <f>AP43*25%</f>
        <v>7223.75</v>
      </c>
      <c r="AR43" s="222">
        <v>316</v>
      </c>
      <c r="AS43" s="222">
        <v>25320</v>
      </c>
      <c r="AT43" s="219">
        <f>AS43*25%</f>
        <v>6330</v>
      </c>
      <c r="AU43" s="222">
        <v>280</v>
      </c>
      <c r="AV43" s="222">
        <v>27355</v>
      </c>
      <c r="AW43" s="222">
        <f t="shared" si="14"/>
        <v>6838.75</v>
      </c>
      <c r="AX43" s="222">
        <v>241</v>
      </c>
      <c r="AY43" s="222">
        <v>19110</v>
      </c>
      <c r="AZ43" s="222">
        <f t="shared" si="15"/>
        <v>4777.5</v>
      </c>
      <c r="BA43" s="222">
        <v>229</v>
      </c>
      <c r="BB43" s="222">
        <v>19385</v>
      </c>
      <c r="BC43" s="222">
        <f t="shared" si="16"/>
        <v>4846.25</v>
      </c>
    </row>
    <row r="44" spans="1:55">
      <c r="A44" s="129"/>
      <c r="B44" s="41" t="s">
        <v>354</v>
      </c>
      <c r="C44" s="296" t="s">
        <v>355</v>
      </c>
      <c r="D44" s="44" t="s">
        <v>204</v>
      </c>
      <c r="E44" s="42"/>
      <c r="F44" s="42"/>
      <c r="G44" s="58">
        <f>F44*25%</f>
        <v>0</v>
      </c>
      <c r="H44" s="45">
        <v>41</v>
      </c>
      <c r="I44" s="45">
        <v>4110</v>
      </c>
      <c r="J44" s="58">
        <f>I44*25%</f>
        <v>1027.5</v>
      </c>
      <c r="K44" s="45">
        <v>61</v>
      </c>
      <c r="L44" s="42">
        <v>5470</v>
      </c>
      <c r="M44" s="58">
        <f>L44*25%</f>
        <v>1367.5</v>
      </c>
      <c r="N44" s="42"/>
      <c r="O44" s="42">
        <v>6460</v>
      </c>
      <c r="P44" s="58">
        <f>O44*25%</f>
        <v>1615</v>
      </c>
      <c r="Q44" s="57">
        <v>46</v>
      </c>
      <c r="R44" s="57">
        <v>3810</v>
      </c>
      <c r="S44" s="58">
        <f>R44*25%</f>
        <v>952.5</v>
      </c>
      <c r="T44" s="57">
        <v>65</v>
      </c>
      <c r="U44" s="102">
        <v>5730</v>
      </c>
      <c r="V44" s="58">
        <f>U44*25%</f>
        <v>1432.5</v>
      </c>
      <c r="W44" s="102">
        <v>70</v>
      </c>
      <c r="X44" s="102">
        <v>6035</v>
      </c>
      <c r="Y44" s="58">
        <f>X44*25%</f>
        <v>1508.75</v>
      </c>
      <c r="Z44" s="102">
        <v>83</v>
      </c>
      <c r="AA44" s="102">
        <v>6910</v>
      </c>
      <c r="AB44" s="58">
        <f>AA44*25%</f>
        <v>1727.5</v>
      </c>
      <c r="AC44" s="57">
        <v>36</v>
      </c>
      <c r="AD44" s="102">
        <v>2595</v>
      </c>
      <c r="AE44" s="58">
        <f>AD44*25%</f>
        <v>648.75</v>
      </c>
      <c r="AF44" s="102">
        <v>60</v>
      </c>
      <c r="AG44" s="102">
        <v>4695</v>
      </c>
      <c r="AH44" s="219">
        <f>AG44*25%</f>
        <v>1173.75</v>
      </c>
      <c r="AI44" s="102">
        <v>45</v>
      </c>
      <c r="AJ44" s="102">
        <v>3585</v>
      </c>
      <c r="AK44" s="219">
        <f>AJ44*25%</f>
        <v>896.25</v>
      </c>
      <c r="AL44" s="102">
        <v>62</v>
      </c>
      <c r="AM44" s="102">
        <v>6050</v>
      </c>
      <c r="AN44" s="219">
        <f>AM44*25%</f>
        <v>1512.5</v>
      </c>
      <c r="AO44" s="268">
        <v>71</v>
      </c>
      <c r="AP44" s="268">
        <v>6380</v>
      </c>
      <c r="AQ44" s="219">
        <f>AP44*25%</f>
        <v>1595</v>
      </c>
      <c r="AR44" s="222">
        <v>88</v>
      </c>
      <c r="AS44" s="222">
        <v>6660</v>
      </c>
      <c r="AT44" s="219">
        <f>AS44*25%</f>
        <v>1665</v>
      </c>
      <c r="AU44" s="222">
        <v>88</v>
      </c>
      <c r="AV44" s="222">
        <v>6510</v>
      </c>
      <c r="AW44" s="222">
        <f t="shared" si="14"/>
        <v>1627.5</v>
      </c>
      <c r="AX44" s="222">
        <v>53</v>
      </c>
      <c r="AY44" s="222">
        <v>4980</v>
      </c>
      <c r="AZ44" s="222">
        <f t="shared" si="15"/>
        <v>1245</v>
      </c>
      <c r="BA44" s="222">
        <v>114</v>
      </c>
      <c r="BB44" s="222">
        <v>10595</v>
      </c>
      <c r="BC44" s="222">
        <f t="shared" si="16"/>
        <v>2648.75</v>
      </c>
    </row>
    <row r="45" spans="1:55">
      <c r="A45" s="132"/>
      <c r="B45" s="41" t="s">
        <v>356</v>
      </c>
      <c r="C45" s="296" t="s">
        <v>5312</v>
      </c>
      <c r="D45" s="44" t="s">
        <v>25</v>
      </c>
      <c r="E45" s="44">
        <v>6</v>
      </c>
      <c r="F45" s="43">
        <v>435</v>
      </c>
      <c r="G45" s="58">
        <f>F45*25%</f>
        <v>108.75</v>
      </c>
      <c r="H45" s="45">
        <v>72</v>
      </c>
      <c r="I45" s="45">
        <v>6025</v>
      </c>
      <c r="J45" s="58">
        <f>I45*25%</f>
        <v>1506.25</v>
      </c>
      <c r="K45" s="45">
        <v>132</v>
      </c>
      <c r="L45" s="42">
        <v>11945</v>
      </c>
      <c r="M45" s="58">
        <f>L45*25%</f>
        <v>2986.25</v>
      </c>
      <c r="N45" s="42"/>
      <c r="O45" s="42">
        <v>19140</v>
      </c>
      <c r="P45" s="58">
        <f>O45*25%</f>
        <v>4785</v>
      </c>
      <c r="Q45" s="57">
        <v>317</v>
      </c>
      <c r="R45" s="57">
        <v>30380</v>
      </c>
      <c r="S45" s="58">
        <f>R45*25%</f>
        <v>7595</v>
      </c>
      <c r="T45" s="57">
        <v>253</v>
      </c>
      <c r="U45" s="102">
        <v>24460</v>
      </c>
      <c r="V45" s="58">
        <f>U45*25%</f>
        <v>6115</v>
      </c>
      <c r="W45" s="102">
        <v>338</v>
      </c>
      <c r="X45" s="102">
        <v>29760</v>
      </c>
      <c r="Y45" s="58">
        <f>X45*25%</f>
        <v>7440</v>
      </c>
      <c r="Z45" s="102">
        <v>332</v>
      </c>
      <c r="AA45" s="102">
        <v>30490</v>
      </c>
      <c r="AB45" s="58">
        <f>AA45*25%</f>
        <v>7622.5</v>
      </c>
      <c r="AC45" s="57">
        <v>215</v>
      </c>
      <c r="AD45" s="102">
        <v>19470</v>
      </c>
      <c r="AE45" s="58">
        <f>AD45*25%</f>
        <v>4867.5</v>
      </c>
      <c r="AF45" s="102">
        <v>408</v>
      </c>
      <c r="AG45" s="102">
        <v>41765</v>
      </c>
      <c r="AH45" s="219">
        <f>AG45*25%</f>
        <v>10441.25</v>
      </c>
      <c r="AI45" s="102">
        <v>289</v>
      </c>
      <c r="AJ45" s="102">
        <v>28435</v>
      </c>
      <c r="AK45" s="219">
        <f>AJ45*25%</f>
        <v>7108.75</v>
      </c>
      <c r="AL45" s="102">
        <v>325</v>
      </c>
      <c r="AM45" s="102">
        <v>32970</v>
      </c>
      <c r="AN45" s="219">
        <f>AM45*25%</f>
        <v>8242.5</v>
      </c>
      <c r="AO45" s="268">
        <v>146</v>
      </c>
      <c r="AP45" s="268">
        <v>13325</v>
      </c>
      <c r="AQ45" s="219">
        <f>AP45*25%</f>
        <v>3331.25</v>
      </c>
      <c r="AR45" s="222">
        <v>0</v>
      </c>
      <c r="AS45" s="222">
        <v>0</v>
      </c>
      <c r="AT45" s="219">
        <f>AS45*25%</f>
        <v>0</v>
      </c>
      <c r="AU45" s="222">
        <v>0</v>
      </c>
      <c r="AV45" s="222">
        <v>0</v>
      </c>
      <c r="AW45" s="222">
        <f t="shared" si="14"/>
        <v>0</v>
      </c>
      <c r="AX45" s="222">
        <v>0</v>
      </c>
      <c r="AY45" s="222">
        <v>0</v>
      </c>
      <c r="AZ45" s="222">
        <f t="shared" si="15"/>
        <v>0</v>
      </c>
      <c r="BA45" s="222">
        <v>0</v>
      </c>
      <c r="BB45" s="222">
        <v>0</v>
      </c>
      <c r="BC45" s="222">
        <f t="shared" si="16"/>
        <v>0</v>
      </c>
    </row>
    <row r="46" spans="1:55">
      <c r="A46" s="132"/>
      <c r="B46" s="41" t="s">
        <v>358</v>
      </c>
      <c r="C46" s="296" t="s">
        <v>359</v>
      </c>
      <c r="D46" s="44" t="s">
        <v>36</v>
      </c>
      <c r="E46" s="44">
        <v>1</v>
      </c>
      <c r="F46" s="43">
        <v>60</v>
      </c>
      <c r="G46" s="58">
        <f>F46*25%</f>
        <v>15</v>
      </c>
      <c r="H46" s="45">
        <v>10</v>
      </c>
      <c r="I46" s="45">
        <v>1155</v>
      </c>
      <c r="J46" s="58">
        <f>I46*25%</f>
        <v>288.75</v>
      </c>
      <c r="K46" s="45">
        <v>6</v>
      </c>
      <c r="L46" s="42">
        <v>475</v>
      </c>
      <c r="M46" s="58">
        <f>L46*25%</f>
        <v>118.75</v>
      </c>
      <c r="N46" s="42"/>
      <c r="O46" s="42">
        <v>680</v>
      </c>
      <c r="P46" s="58">
        <f>O46*25%</f>
        <v>170</v>
      </c>
      <c r="Q46" s="57">
        <v>13</v>
      </c>
      <c r="R46" s="57">
        <v>1240</v>
      </c>
      <c r="S46" s="58">
        <f>R46*25%</f>
        <v>310</v>
      </c>
      <c r="T46" s="57">
        <v>6</v>
      </c>
      <c r="U46" s="102">
        <v>750</v>
      </c>
      <c r="V46" s="58">
        <f>U46*25%</f>
        <v>187.5</v>
      </c>
      <c r="W46" s="102">
        <v>11</v>
      </c>
      <c r="X46" s="102">
        <v>1490</v>
      </c>
      <c r="Y46" s="58">
        <f>X46*25%</f>
        <v>372.5</v>
      </c>
      <c r="Z46" s="102">
        <v>19</v>
      </c>
      <c r="AA46" s="102">
        <v>2530</v>
      </c>
      <c r="AB46" s="58">
        <f>AA46*25%</f>
        <v>632.5</v>
      </c>
      <c r="AC46" s="57">
        <v>25</v>
      </c>
      <c r="AD46" s="102">
        <v>4940</v>
      </c>
      <c r="AE46" s="58">
        <f>AD46*25%</f>
        <v>1235</v>
      </c>
      <c r="AF46" s="102">
        <v>17</v>
      </c>
      <c r="AG46" s="102">
        <v>2370</v>
      </c>
      <c r="AH46" s="219">
        <f>AG46*25%</f>
        <v>592.5</v>
      </c>
      <c r="AI46" s="102">
        <v>30</v>
      </c>
      <c r="AJ46" s="102">
        <v>5290</v>
      </c>
      <c r="AK46" s="219">
        <f>AJ46*25%</f>
        <v>1322.5</v>
      </c>
      <c r="AL46" s="102">
        <v>36</v>
      </c>
      <c r="AM46" s="102">
        <v>5855</v>
      </c>
      <c r="AN46" s="219">
        <f>AM46*25%</f>
        <v>1463.75</v>
      </c>
      <c r="AO46" s="268">
        <v>53</v>
      </c>
      <c r="AP46" s="268">
        <v>7730</v>
      </c>
      <c r="AQ46" s="219">
        <f>AP46*25%</f>
        <v>1932.5</v>
      </c>
      <c r="AR46" s="222">
        <v>50</v>
      </c>
      <c r="AS46" s="222">
        <v>7700</v>
      </c>
      <c r="AT46" s="219">
        <f>AS46*25%</f>
        <v>1925</v>
      </c>
      <c r="AU46" s="222">
        <v>40</v>
      </c>
      <c r="AV46" s="222">
        <v>5150</v>
      </c>
      <c r="AW46" s="222">
        <f t="shared" si="14"/>
        <v>1287.5</v>
      </c>
      <c r="AX46" s="222">
        <v>47</v>
      </c>
      <c r="AY46" s="222">
        <v>6090</v>
      </c>
      <c r="AZ46" s="222">
        <f t="shared" si="15"/>
        <v>1522.5</v>
      </c>
      <c r="BA46" s="222">
        <v>40</v>
      </c>
      <c r="BB46" s="222">
        <v>4810</v>
      </c>
      <c r="BC46" s="222">
        <f t="shared" si="16"/>
        <v>1202.5</v>
      </c>
    </row>
    <row r="47" spans="1:55">
      <c r="A47" s="131"/>
      <c r="B47" s="41" t="s">
        <v>360</v>
      </c>
      <c r="C47" s="296" t="s">
        <v>7534</v>
      </c>
      <c r="D47" s="44" t="s">
        <v>307</v>
      </c>
      <c r="E47" s="44">
        <v>25</v>
      </c>
      <c r="F47" s="43">
        <v>1645</v>
      </c>
      <c r="G47" s="58">
        <f>F47*25%</f>
        <v>411.25</v>
      </c>
      <c r="H47" s="45">
        <v>74</v>
      </c>
      <c r="I47" s="45">
        <v>6320</v>
      </c>
      <c r="J47" s="58">
        <f>I47*25%</f>
        <v>1580</v>
      </c>
      <c r="K47" s="45">
        <v>73</v>
      </c>
      <c r="L47" s="42">
        <v>5605</v>
      </c>
      <c r="M47" s="58">
        <f>L47*25%</f>
        <v>1401.25</v>
      </c>
      <c r="N47" s="42"/>
      <c r="O47" s="42">
        <v>26590</v>
      </c>
      <c r="P47" s="58">
        <f>O47*25%</f>
        <v>6647.5</v>
      </c>
      <c r="Q47" s="57">
        <v>230</v>
      </c>
      <c r="R47" s="57">
        <v>28295</v>
      </c>
      <c r="S47" s="58">
        <f>R47*25%</f>
        <v>7073.75</v>
      </c>
      <c r="T47" s="57">
        <v>187</v>
      </c>
      <c r="U47" s="102">
        <v>20235</v>
      </c>
      <c r="V47" s="58">
        <f>U47*25%</f>
        <v>5058.75</v>
      </c>
      <c r="W47" s="102">
        <v>92</v>
      </c>
      <c r="X47" s="102">
        <v>8950</v>
      </c>
      <c r="Y47" s="58">
        <f>X47*25%</f>
        <v>2237.5</v>
      </c>
      <c r="Z47" s="102">
        <v>111</v>
      </c>
      <c r="AA47" s="102">
        <v>10805</v>
      </c>
      <c r="AB47" s="58">
        <f>AA47*25%</f>
        <v>2701.25</v>
      </c>
      <c r="AC47" s="57">
        <v>94</v>
      </c>
      <c r="AD47" s="102">
        <v>8640</v>
      </c>
      <c r="AE47" s="58">
        <f>AD47*25%</f>
        <v>2160</v>
      </c>
      <c r="AF47" s="102">
        <v>117</v>
      </c>
      <c r="AG47" s="102">
        <v>12510</v>
      </c>
      <c r="AH47" s="219">
        <f>AG47*25%</f>
        <v>3127.5</v>
      </c>
      <c r="AI47" s="102">
        <v>115</v>
      </c>
      <c r="AJ47" s="102">
        <v>9955</v>
      </c>
      <c r="AK47" s="219">
        <f>AJ47*25%</f>
        <v>2488.75</v>
      </c>
      <c r="AL47" s="102">
        <v>134</v>
      </c>
      <c r="AM47" s="102">
        <v>12555</v>
      </c>
      <c r="AN47" s="219">
        <f>AM47*25%</f>
        <v>3138.75</v>
      </c>
      <c r="AO47" s="268">
        <v>141</v>
      </c>
      <c r="AP47" s="268">
        <v>13515</v>
      </c>
      <c r="AQ47" s="219">
        <f>AP47*25%</f>
        <v>3378.75</v>
      </c>
      <c r="AR47" s="222">
        <v>121</v>
      </c>
      <c r="AS47" s="222">
        <v>10145</v>
      </c>
      <c r="AT47" s="219">
        <f>AS47*25%</f>
        <v>2536.25</v>
      </c>
      <c r="AU47" s="222">
        <v>113</v>
      </c>
      <c r="AV47" s="222">
        <v>10615</v>
      </c>
      <c r="AW47" s="222">
        <f t="shared" si="14"/>
        <v>2653.75</v>
      </c>
      <c r="AX47" s="222">
        <v>128</v>
      </c>
      <c r="AY47" s="222">
        <v>11890</v>
      </c>
      <c r="AZ47" s="222">
        <f t="shared" si="15"/>
        <v>2972.5</v>
      </c>
      <c r="BA47" s="222">
        <v>147</v>
      </c>
      <c r="BB47" s="222">
        <v>13575</v>
      </c>
      <c r="BC47" s="222">
        <f t="shared" si="16"/>
        <v>3393.75</v>
      </c>
    </row>
    <row r="48" spans="1:55">
      <c r="A48" s="129"/>
      <c r="B48" s="41" t="s">
        <v>362</v>
      </c>
      <c r="C48" s="296" t="s">
        <v>363</v>
      </c>
      <c r="D48" s="44" t="s">
        <v>364</v>
      </c>
      <c r="E48" s="44">
        <v>5</v>
      </c>
      <c r="F48" s="43">
        <v>255</v>
      </c>
      <c r="G48" s="58">
        <f>F48*25%</f>
        <v>63.75</v>
      </c>
      <c r="H48" s="45">
        <v>50</v>
      </c>
      <c r="I48" s="45">
        <v>3600</v>
      </c>
      <c r="J48" s="58">
        <f>I48*25%</f>
        <v>900</v>
      </c>
      <c r="K48" s="45">
        <v>55</v>
      </c>
      <c r="L48" s="42">
        <v>4345</v>
      </c>
      <c r="M48" s="58">
        <f>L48*25%</f>
        <v>1086.25</v>
      </c>
      <c r="N48" s="42"/>
      <c r="O48" s="42">
        <v>5930</v>
      </c>
      <c r="P48" s="58">
        <f>O48*25%</f>
        <v>1482.5</v>
      </c>
      <c r="Q48" s="57">
        <v>62</v>
      </c>
      <c r="R48" s="57">
        <v>5845</v>
      </c>
      <c r="S48" s="58">
        <f>R48*25%</f>
        <v>1461.25</v>
      </c>
      <c r="T48" s="57">
        <v>34</v>
      </c>
      <c r="U48" s="102">
        <v>2965</v>
      </c>
      <c r="V48" s="58">
        <f>U48*25%</f>
        <v>741.25</v>
      </c>
      <c r="W48" s="102">
        <v>34</v>
      </c>
      <c r="X48" s="102">
        <v>2905</v>
      </c>
      <c r="Y48" s="58">
        <f>X48*25%</f>
        <v>726.25</v>
      </c>
      <c r="Z48" s="102">
        <v>32</v>
      </c>
      <c r="AA48" s="102">
        <v>2750</v>
      </c>
      <c r="AB48" s="58">
        <f>AA48*25%</f>
        <v>687.5</v>
      </c>
      <c r="AC48" s="57">
        <v>27</v>
      </c>
      <c r="AD48" s="102">
        <v>1980</v>
      </c>
      <c r="AE48" s="58">
        <f>AD48*25%</f>
        <v>495</v>
      </c>
      <c r="AF48" s="102">
        <v>27</v>
      </c>
      <c r="AG48" s="102">
        <v>2150</v>
      </c>
      <c r="AH48" s="219">
        <f>AG48*25%</f>
        <v>537.5</v>
      </c>
      <c r="AI48" s="102">
        <v>23</v>
      </c>
      <c r="AJ48" s="102">
        <v>1975</v>
      </c>
      <c r="AK48" s="219">
        <f>AJ48*25%</f>
        <v>493.75</v>
      </c>
      <c r="AL48" s="102">
        <v>17</v>
      </c>
      <c r="AM48" s="102">
        <v>1175</v>
      </c>
      <c r="AN48" s="219">
        <f>AM48*25%</f>
        <v>293.75</v>
      </c>
      <c r="AO48" s="268">
        <v>22</v>
      </c>
      <c r="AP48" s="268">
        <v>1995</v>
      </c>
      <c r="AQ48" s="219">
        <f>AP48*25%</f>
        <v>498.75</v>
      </c>
      <c r="AR48" s="222">
        <v>15</v>
      </c>
      <c r="AS48" s="222">
        <v>1515</v>
      </c>
      <c r="AT48" s="219">
        <f>AS48*25%</f>
        <v>378.75</v>
      </c>
      <c r="AU48" s="222">
        <v>14</v>
      </c>
      <c r="AV48" s="222">
        <v>1070</v>
      </c>
      <c r="AW48" s="222">
        <f t="shared" si="14"/>
        <v>267.5</v>
      </c>
      <c r="AX48" s="222">
        <v>9</v>
      </c>
      <c r="AY48" s="222">
        <v>725</v>
      </c>
      <c r="AZ48" s="222">
        <f t="shared" si="15"/>
        <v>181.25</v>
      </c>
      <c r="BA48" s="222">
        <v>6</v>
      </c>
      <c r="BB48" s="222">
        <v>430</v>
      </c>
      <c r="BC48" s="222">
        <f t="shared" si="16"/>
        <v>107.5</v>
      </c>
    </row>
    <row r="49" spans="1:55">
      <c r="A49" s="129"/>
      <c r="B49" s="41" t="s">
        <v>365</v>
      </c>
      <c r="C49" s="296" t="s">
        <v>366</v>
      </c>
      <c r="D49" s="44" t="s">
        <v>367</v>
      </c>
      <c r="E49" s="44">
        <v>7</v>
      </c>
      <c r="F49" s="43">
        <v>620</v>
      </c>
      <c r="G49" s="58">
        <f>F49*25%</f>
        <v>155</v>
      </c>
      <c r="H49" s="45">
        <v>45</v>
      </c>
      <c r="I49" s="45">
        <v>5540</v>
      </c>
      <c r="J49" s="58">
        <f>I49*25%</f>
        <v>1385</v>
      </c>
      <c r="K49" s="45">
        <v>52</v>
      </c>
      <c r="L49" s="42">
        <v>5385</v>
      </c>
      <c r="M49" s="58">
        <f>L49*25%</f>
        <v>1346.25</v>
      </c>
      <c r="N49" s="42"/>
      <c r="O49" s="42">
        <v>4175</v>
      </c>
      <c r="P49" s="58">
        <f>O49*25%</f>
        <v>1043.75</v>
      </c>
      <c r="Q49" s="57">
        <v>60</v>
      </c>
      <c r="R49" s="57">
        <v>7510</v>
      </c>
      <c r="S49" s="58">
        <f>R49*25%</f>
        <v>1877.5</v>
      </c>
      <c r="T49" s="57">
        <v>70</v>
      </c>
      <c r="U49" s="102">
        <v>5655</v>
      </c>
      <c r="V49" s="58">
        <f>U49*25%</f>
        <v>1413.75</v>
      </c>
      <c r="W49" s="102">
        <v>53</v>
      </c>
      <c r="X49" s="102">
        <v>5660</v>
      </c>
      <c r="Y49" s="58">
        <f>X49*25%</f>
        <v>1415</v>
      </c>
      <c r="Z49" s="102">
        <v>78</v>
      </c>
      <c r="AA49" s="102">
        <v>6425</v>
      </c>
      <c r="AB49" s="58">
        <f>AA49*25%</f>
        <v>1606.25</v>
      </c>
      <c r="AC49" s="57">
        <v>97</v>
      </c>
      <c r="AD49" s="102">
        <v>8570</v>
      </c>
      <c r="AE49" s="58">
        <f>AD49*25%</f>
        <v>2142.5</v>
      </c>
      <c r="AF49" s="102">
        <v>92</v>
      </c>
      <c r="AG49" s="102">
        <v>9720</v>
      </c>
      <c r="AH49" s="219">
        <f>AG49*25%</f>
        <v>2430</v>
      </c>
      <c r="AI49" s="102">
        <v>72</v>
      </c>
      <c r="AJ49" s="102">
        <v>7210</v>
      </c>
      <c r="AK49" s="219">
        <f>AJ49*25%</f>
        <v>1802.5</v>
      </c>
      <c r="AL49" s="102">
        <v>71</v>
      </c>
      <c r="AM49" s="102">
        <v>6115</v>
      </c>
      <c r="AN49" s="219">
        <f>AM49*25%</f>
        <v>1528.75</v>
      </c>
      <c r="AO49" s="268">
        <v>89</v>
      </c>
      <c r="AP49" s="268">
        <v>9325</v>
      </c>
      <c r="AQ49" s="219">
        <f>AP49*25%</f>
        <v>2331.25</v>
      </c>
      <c r="AR49" s="222">
        <v>78</v>
      </c>
      <c r="AS49" s="222">
        <v>9140</v>
      </c>
      <c r="AT49" s="219">
        <f>AS49*25%</f>
        <v>2285</v>
      </c>
      <c r="AU49" s="222">
        <v>109</v>
      </c>
      <c r="AV49" s="222">
        <v>11190</v>
      </c>
      <c r="AW49" s="222">
        <f t="shared" si="14"/>
        <v>2797.5</v>
      </c>
      <c r="AX49" s="222">
        <v>89</v>
      </c>
      <c r="AY49" s="222">
        <v>9475</v>
      </c>
      <c r="AZ49" s="222">
        <f t="shared" si="15"/>
        <v>2368.75</v>
      </c>
      <c r="BA49" s="222">
        <v>87</v>
      </c>
      <c r="BB49" s="222">
        <v>9570</v>
      </c>
      <c r="BC49" s="222">
        <f t="shared" si="16"/>
        <v>2392.5</v>
      </c>
    </row>
    <row r="50" spans="1:55">
      <c r="A50" s="129"/>
      <c r="B50" s="41" t="s">
        <v>368</v>
      </c>
      <c r="C50" s="296" t="s">
        <v>369</v>
      </c>
      <c r="D50" s="44" t="s">
        <v>259</v>
      </c>
      <c r="E50" s="44">
        <v>14</v>
      </c>
      <c r="F50" s="43">
        <v>1555</v>
      </c>
      <c r="G50" s="58">
        <f>F50*25%</f>
        <v>388.75</v>
      </c>
      <c r="H50" s="45">
        <v>21</v>
      </c>
      <c r="I50" s="45">
        <v>1875</v>
      </c>
      <c r="J50" s="58">
        <f>I50*25%</f>
        <v>468.75</v>
      </c>
      <c r="K50" s="45">
        <v>36</v>
      </c>
      <c r="L50" s="42">
        <v>3495</v>
      </c>
      <c r="M50" s="58">
        <f>L50*25%</f>
        <v>873.75</v>
      </c>
      <c r="N50" s="42"/>
      <c r="O50" s="42">
        <v>4665</v>
      </c>
      <c r="P50" s="58">
        <f>O50*25%</f>
        <v>1166.25</v>
      </c>
      <c r="Q50" s="57">
        <v>48</v>
      </c>
      <c r="R50" s="57">
        <v>5700</v>
      </c>
      <c r="S50" s="58">
        <f>R50*25%</f>
        <v>1425</v>
      </c>
      <c r="T50" s="57">
        <v>41</v>
      </c>
      <c r="U50" s="102">
        <v>5305</v>
      </c>
      <c r="V50" s="58">
        <f>U50*25%</f>
        <v>1326.25</v>
      </c>
      <c r="W50" s="102">
        <v>44</v>
      </c>
      <c r="X50" s="102">
        <v>5370</v>
      </c>
      <c r="Y50" s="58">
        <f>X50*25%</f>
        <v>1342.5</v>
      </c>
      <c r="Z50" s="102">
        <v>47</v>
      </c>
      <c r="AA50" s="102">
        <v>5450</v>
      </c>
      <c r="AB50" s="58">
        <f>AA50*25%</f>
        <v>1362.5</v>
      </c>
      <c r="AC50" s="57">
        <v>37</v>
      </c>
      <c r="AD50" s="102">
        <v>5625</v>
      </c>
      <c r="AE50" s="58">
        <f>AD50*25%</f>
        <v>1406.25</v>
      </c>
      <c r="AF50" s="102">
        <v>59</v>
      </c>
      <c r="AG50" s="102">
        <v>7310</v>
      </c>
      <c r="AH50" s="219">
        <f>AG50*25%</f>
        <v>1827.5</v>
      </c>
      <c r="AI50" s="102">
        <v>78</v>
      </c>
      <c r="AJ50" s="102">
        <v>7880</v>
      </c>
      <c r="AK50" s="219">
        <f>AJ50*25%</f>
        <v>1970</v>
      </c>
      <c r="AL50" s="102">
        <v>76</v>
      </c>
      <c r="AM50" s="102">
        <v>9070</v>
      </c>
      <c r="AN50" s="219">
        <f>AM50*25%</f>
        <v>2267.5</v>
      </c>
      <c r="AO50" s="268">
        <v>96</v>
      </c>
      <c r="AP50" s="268">
        <v>9905</v>
      </c>
      <c r="AQ50" s="219">
        <f>AP50*25%</f>
        <v>2476.25</v>
      </c>
      <c r="AR50" s="222">
        <v>84</v>
      </c>
      <c r="AS50" s="222">
        <v>7425</v>
      </c>
      <c r="AT50" s="219">
        <f>AS50*25%</f>
        <v>1856.25</v>
      </c>
      <c r="AU50" s="222">
        <v>73</v>
      </c>
      <c r="AV50" s="222">
        <v>10940</v>
      </c>
      <c r="AW50" s="222">
        <f t="shared" si="14"/>
        <v>2735</v>
      </c>
      <c r="AX50" s="222">
        <v>57</v>
      </c>
      <c r="AY50" s="222">
        <v>6525</v>
      </c>
      <c r="AZ50" s="222">
        <f t="shared" si="15"/>
        <v>1631.25</v>
      </c>
      <c r="BA50" s="222">
        <v>70</v>
      </c>
      <c r="BB50" s="222">
        <v>7970</v>
      </c>
      <c r="BC50" s="222">
        <f t="shared" si="16"/>
        <v>1992.5</v>
      </c>
    </row>
    <row r="51" spans="1:55">
      <c r="A51" s="132"/>
      <c r="B51" s="41" t="s">
        <v>370</v>
      </c>
      <c r="C51" s="296" t="s">
        <v>371</v>
      </c>
      <c r="D51" s="44" t="s">
        <v>372</v>
      </c>
      <c r="E51" s="42"/>
      <c r="F51" s="42"/>
      <c r="G51" s="58">
        <f>F51*25%</f>
        <v>0</v>
      </c>
      <c r="H51" s="45">
        <v>55</v>
      </c>
      <c r="I51" s="45">
        <v>6730</v>
      </c>
      <c r="J51" s="58">
        <f>I51*25%</f>
        <v>1682.5</v>
      </c>
      <c r="K51" s="45">
        <v>53</v>
      </c>
      <c r="L51" s="42">
        <v>4990</v>
      </c>
      <c r="M51" s="58">
        <f>L51*25%</f>
        <v>1247.5</v>
      </c>
      <c r="N51" s="42"/>
      <c r="O51" s="42">
        <v>2030</v>
      </c>
      <c r="P51" s="58">
        <f>O51*25%</f>
        <v>507.5</v>
      </c>
      <c r="Q51" s="57">
        <v>20</v>
      </c>
      <c r="R51" s="57">
        <v>2335</v>
      </c>
      <c r="S51" s="58">
        <f>R51*25%</f>
        <v>583.75</v>
      </c>
      <c r="T51" s="57">
        <v>21</v>
      </c>
      <c r="U51" s="102">
        <v>2470</v>
      </c>
      <c r="V51" s="58">
        <f>U51*25%</f>
        <v>617.5</v>
      </c>
      <c r="W51" s="102">
        <v>28</v>
      </c>
      <c r="X51" s="102">
        <v>2600</v>
      </c>
      <c r="Y51" s="58">
        <f>X51*25%</f>
        <v>650</v>
      </c>
      <c r="Z51" s="102">
        <v>29</v>
      </c>
      <c r="AA51" s="102">
        <v>3155</v>
      </c>
      <c r="AB51" s="58">
        <f>AA51*25%</f>
        <v>788.75</v>
      </c>
      <c r="AC51" s="57">
        <v>42</v>
      </c>
      <c r="AD51" s="102">
        <v>5265</v>
      </c>
      <c r="AE51" s="58">
        <f>AD51*25%</f>
        <v>1316.25</v>
      </c>
      <c r="AF51" s="102">
        <v>37</v>
      </c>
      <c r="AG51" s="102">
        <v>2745</v>
      </c>
      <c r="AH51" s="219">
        <f>AG51*25%</f>
        <v>686.25</v>
      </c>
      <c r="AI51" s="102">
        <v>20</v>
      </c>
      <c r="AJ51" s="102">
        <v>1730</v>
      </c>
      <c r="AK51" s="219">
        <f>AJ51*25%</f>
        <v>432.5</v>
      </c>
      <c r="AL51" s="102">
        <v>7</v>
      </c>
      <c r="AM51" s="102">
        <v>490</v>
      </c>
      <c r="AN51" s="219">
        <f>AM51*25%</f>
        <v>122.5</v>
      </c>
      <c r="AO51" s="268">
        <v>13</v>
      </c>
      <c r="AP51" s="268">
        <v>985</v>
      </c>
      <c r="AQ51" s="219">
        <f>AP51*25%</f>
        <v>246.25</v>
      </c>
      <c r="AR51" s="222">
        <v>13</v>
      </c>
      <c r="AS51" s="222">
        <v>920</v>
      </c>
      <c r="AT51" s="219">
        <f>AS51*25%</f>
        <v>230</v>
      </c>
      <c r="AU51" s="222">
        <v>9</v>
      </c>
      <c r="AV51" s="222">
        <v>800</v>
      </c>
      <c r="AW51" s="222">
        <f t="shared" si="14"/>
        <v>200</v>
      </c>
      <c r="AX51" s="222">
        <v>10</v>
      </c>
      <c r="AY51" s="222">
        <v>940</v>
      </c>
      <c r="AZ51" s="222">
        <f t="shared" si="15"/>
        <v>235</v>
      </c>
      <c r="BA51" s="222">
        <v>25</v>
      </c>
      <c r="BB51" s="222">
        <v>2165</v>
      </c>
      <c r="BC51" s="222">
        <f t="shared" si="16"/>
        <v>541.25</v>
      </c>
    </row>
    <row r="52" spans="1:55">
      <c r="A52" s="132"/>
      <c r="B52" s="41" t="s">
        <v>373</v>
      </c>
      <c r="C52" s="296" t="s">
        <v>374</v>
      </c>
      <c r="D52" s="44" t="s">
        <v>372</v>
      </c>
      <c r="E52" s="42"/>
      <c r="F52" s="42"/>
      <c r="G52" s="58">
        <f>F52*25%</f>
        <v>0</v>
      </c>
      <c r="H52" s="45">
        <v>60</v>
      </c>
      <c r="I52" s="45">
        <v>5535</v>
      </c>
      <c r="J52" s="58">
        <f>I52*25%</f>
        <v>1383.75</v>
      </c>
      <c r="K52" s="45">
        <v>126</v>
      </c>
      <c r="L52" s="42">
        <v>12810</v>
      </c>
      <c r="M52" s="58">
        <f>L52*25%</f>
        <v>3202.5</v>
      </c>
      <c r="N52" s="42"/>
      <c r="O52" s="42">
        <v>21110</v>
      </c>
      <c r="P52" s="58">
        <f>O52*25%</f>
        <v>5277.5</v>
      </c>
      <c r="Q52" s="57">
        <v>121</v>
      </c>
      <c r="R52" s="57">
        <v>10430</v>
      </c>
      <c r="S52" s="58">
        <f>R52*25%</f>
        <v>2607.5</v>
      </c>
      <c r="T52" s="57">
        <v>137</v>
      </c>
      <c r="U52" s="102">
        <v>11765</v>
      </c>
      <c r="V52" s="58">
        <f>U52*25%</f>
        <v>2941.25</v>
      </c>
      <c r="W52" s="102">
        <v>119</v>
      </c>
      <c r="X52" s="102">
        <v>10140</v>
      </c>
      <c r="Y52" s="58">
        <f>X52*25%</f>
        <v>2535</v>
      </c>
      <c r="Z52" s="102">
        <v>110</v>
      </c>
      <c r="AA52" s="102">
        <v>11580</v>
      </c>
      <c r="AB52" s="58">
        <f>AA52*25%</f>
        <v>2895</v>
      </c>
      <c r="AC52" s="57">
        <v>100</v>
      </c>
      <c r="AD52" s="102">
        <v>9310</v>
      </c>
      <c r="AE52" s="58">
        <f>AD52*25%</f>
        <v>2327.5</v>
      </c>
      <c r="AF52" s="102">
        <v>135</v>
      </c>
      <c r="AG52" s="102">
        <v>12765</v>
      </c>
      <c r="AH52" s="219">
        <f>AG52*25%</f>
        <v>3191.25</v>
      </c>
      <c r="AI52" s="102">
        <v>150</v>
      </c>
      <c r="AJ52" s="102">
        <v>13775</v>
      </c>
      <c r="AK52" s="219">
        <f>AJ52*25%</f>
        <v>3443.75</v>
      </c>
      <c r="AL52" s="102">
        <v>226</v>
      </c>
      <c r="AM52" s="102">
        <v>19405</v>
      </c>
      <c r="AN52" s="219">
        <f>AM52*25%</f>
        <v>4851.25</v>
      </c>
      <c r="AO52" s="268">
        <v>275</v>
      </c>
      <c r="AP52" s="268">
        <v>27295</v>
      </c>
      <c r="AQ52" s="219">
        <f>AP52*25%</f>
        <v>6823.75</v>
      </c>
      <c r="AR52" s="222">
        <v>222</v>
      </c>
      <c r="AS52" s="222">
        <v>20575</v>
      </c>
      <c r="AT52" s="219">
        <f>AS52*25%</f>
        <v>5143.75</v>
      </c>
      <c r="AU52" s="222">
        <v>196</v>
      </c>
      <c r="AV52" s="222">
        <v>18280</v>
      </c>
      <c r="AW52" s="222">
        <f t="shared" si="14"/>
        <v>4570</v>
      </c>
      <c r="AX52" s="222">
        <v>185</v>
      </c>
      <c r="AY52" s="222">
        <v>16340</v>
      </c>
      <c r="AZ52" s="222">
        <f t="shared" si="15"/>
        <v>4085</v>
      </c>
      <c r="BA52" s="222">
        <v>230</v>
      </c>
      <c r="BB52" s="222">
        <v>20265</v>
      </c>
      <c r="BC52" s="222">
        <f t="shared" si="16"/>
        <v>5066.25</v>
      </c>
    </row>
    <row r="53" spans="1:55">
      <c r="A53" s="129"/>
      <c r="B53" s="41" t="s">
        <v>375</v>
      </c>
      <c r="C53" s="296" t="s">
        <v>5312</v>
      </c>
      <c r="D53" s="44" t="s">
        <v>12</v>
      </c>
      <c r="E53" s="44">
        <v>10</v>
      </c>
      <c r="F53" s="43">
        <v>860</v>
      </c>
      <c r="G53" s="58">
        <f>F53*25%</f>
        <v>215</v>
      </c>
      <c r="H53" s="45">
        <v>13</v>
      </c>
      <c r="I53" s="45">
        <v>710</v>
      </c>
      <c r="J53" s="58">
        <f>I53*25%</f>
        <v>177.5</v>
      </c>
      <c r="K53" s="45">
        <v>8</v>
      </c>
      <c r="L53" s="42">
        <v>490</v>
      </c>
      <c r="M53" s="58">
        <f>L53*25%</f>
        <v>122.5</v>
      </c>
      <c r="N53" s="42"/>
      <c r="O53" s="42">
        <v>100</v>
      </c>
      <c r="P53" s="58">
        <f>O53*25%</f>
        <v>25</v>
      </c>
      <c r="Q53" s="57">
        <v>0</v>
      </c>
      <c r="R53" s="57">
        <v>0</v>
      </c>
      <c r="S53" s="58">
        <f>R53*25%</f>
        <v>0</v>
      </c>
      <c r="T53" s="57">
        <v>0</v>
      </c>
      <c r="U53" s="102">
        <v>0</v>
      </c>
      <c r="V53" s="58">
        <f>U53*25%</f>
        <v>0</v>
      </c>
      <c r="W53" s="102">
        <v>0</v>
      </c>
      <c r="X53" s="102">
        <v>0</v>
      </c>
      <c r="Y53" s="58">
        <f>X53*25%</f>
        <v>0</v>
      </c>
      <c r="Z53" s="102">
        <v>0</v>
      </c>
      <c r="AA53" s="102">
        <v>0</v>
      </c>
      <c r="AB53" s="58">
        <f>AA53*25%</f>
        <v>0</v>
      </c>
      <c r="AC53" s="57">
        <v>0</v>
      </c>
      <c r="AD53" s="102">
        <v>0</v>
      </c>
      <c r="AE53" s="58">
        <f>AD53*25%</f>
        <v>0</v>
      </c>
      <c r="AF53" s="102">
        <v>0</v>
      </c>
      <c r="AG53" s="102">
        <v>0</v>
      </c>
      <c r="AH53" s="219">
        <f>AG53*25%</f>
        <v>0</v>
      </c>
      <c r="AI53" s="102">
        <v>0</v>
      </c>
      <c r="AJ53" s="102">
        <v>0</v>
      </c>
      <c r="AK53" s="219">
        <f>AJ53*25%</f>
        <v>0</v>
      </c>
      <c r="AL53" s="102">
        <v>0</v>
      </c>
      <c r="AM53" s="102">
        <v>0</v>
      </c>
      <c r="AN53" s="219">
        <f>AM53*25%</f>
        <v>0</v>
      </c>
      <c r="AO53" s="268">
        <v>0</v>
      </c>
      <c r="AP53" s="268">
        <v>0</v>
      </c>
      <c r="AQ53" s="219">
        <f>AP53*25%</f>
        <v>0</v>
      </c>
      <c r="AR53" s="222">
        <v>0</v>
      </c>
      <c r="AS53" s="222">
        <v>0</v>
      </c>
      <c r="AT53" s="219">
        <f>AS53*25%</f>
        <v>0</v>
      </c>
      <c r="AU53" s="222">
        <v>0</v>
      </c>
      <c r="AV53" s="222">
        <v>0</v>
      </c>
      <c r="AW53" s="222">
        <f t="shared" si="14"/>
        <v>0</v>
      </c>
      <c r="AX53" s="222">
        <v>0</v>
      </c>
      <c r="AY53" s="222">
        <v>0</v>
      </c>
      <c r="AZ53" s="222">
        <f t="shared" si="15"/>
        <v>0</v>
      </c>
      <c r="BA53" s="222">
        <v>0</v>
      </c>
      <c r="BB53" s="222">
        <v>0</v>
      </c>
      <c r="BC53" s="222">
        <f t="shared" si="16"/>
        <v>0</v>
      </c>
    </row>
    <row r="54" spans="1:55">
      <c r="A54" s="129"/>
      <c r="B54" s="41" t="s">
        <v>377</v>
      </c>
      <c r="C54" s="296" t="s">
        <v>378</v>
      </c>
      <c r="D54" s="44" t="s">
        <v>261</v>
      </c>
      <c r="E54" s="44">
        <v>8</v>
      </c>
      <c r="F54" s="43">
        <v>535</v>
      </c>
      <c r="G54" s="58">
        <f>F54*25%</f>
        <v>133.75</v>
      </c>
      <c r="H54" s="45">
        <v>34</v>
      </c>
      <c r="I54" s="45">
        <v>4525</v>
      </c>
      <c r="J54" s="58">
        <f>I54*25%</f>
        <v>1131.25</v>
      </c>
      <c r="K54" s="45">
        <v>32</v>
      </c>
      <c r="L54" s="42">
        <v>2810</v>
      </c>
      <c r="M54" s="58">
        <f>L54*25%</f>
        <v>702.5</v>
      </c>
      <c r="N54" s="42"/>
      <c r="O54" s="42">
        <v>2355</v>
      </c>
      <c r="P54" s="58">
        <f>O54*25%</f>
        <v>588.75</v>
      </c>
      <c r="Q54" s="57">
        <v>20</v>
      </c>
      <c r="R54" s="57">
        <v>2120</v>
      </c>
      <c r="S54" s="58">
        <f>R54*25%</f>
        <v>530</v>
      </c>
      <c r="T54" s="57">
        <v>48</v>
      </c>
      <c r="U54" s="102">
        <v>3785</v>
      </c>
      <c r="V54" s="58">
        <f>U54*25%</f>
        <v>946.25</v>
      </c>
      <c r="W54" s="102">
        <v>24</v>
      </c>
      <c r="X54" s="102">
        <v>2505</v>
      </c>
      <c r="Y54" s="58">
        <f>X54*25%</f>
        <v>626.25</v>
      </c>
      <c r="Z54" s="102">
        <v>26</v>
      </c>
      <c r="AA54" s="102">
        <v>2305</v>
      </c>
      <c r="AB54" s="58">
        <f>AA54*25%</f>
        <v>576.25</v>
      </c>
      <c r="AC54" s="57">
        <v>26</v>
      </c>
      <c r="AD54" s="102">
        <v>2910</v>
      </c>
      <c r="AE54" s="58">
        <f>AD54*25%</f>
        <v>727.5</v>
      </c>
      <c r="AF54" s="102">
        <v>32</v>
      </c>
      <c r="AG54" s="102">
        <v>3100</v>
      </c>
      <c r="AH54" s="219">
        <f>AG54*25%</f>
        <v>775</v>
      </c>
      <c r="AI54" s="102">
        <v>18</v>
      </c>
      <c r="AJ54" s="102">
        <v>1960</v>
      </c>
      <c r="AK54" s="219">
        <f>AJ54*25%</f>
        <v>490</v>
      </c>
      <c r="AL54" s="102">
        <v>20</v>
      </c>
      <c r="AM54" s="102">
        <v>2110</v>
      </c>
      <c r="AN54" s="219">
        <f>AM54*25%</f>
        <v>527.5</v>
      </c>
      <c r="AO54" s="268">
        <v>21</v>
      </c>
      <c r="AP54" s="268">
        <v>1495</v>
      </c>
      <c r="AQ54" s="219">
        <f>AP54*25%</f>
        <v>373.75</v>
      </c>
      <c r="AR54" s="222">
        <v>7</v>
      </c>
      <c r="AS54" s="222">
        <v>505</v>
      </c>
      <c r="AT54" s="219">
        <f>AS54*25%</f>
        <v>126.25</v>
      </c>
      <c r="AU54" s="222">
        <v>10</v>
      </c>
      <c r="AV54" s="222">
        <v>1880</v>
      </c>
      <c r="AW54" s="222">
        <f t="shared" si="14"/>
        <v>470</v>
      </c>
      <c r="AX54" s="222">
        <v>9</v>
      </c>
      <c r="AY54" s="222">
        <v>1085</v>
      </c>
      <c r="AZ54" s="222">
        <f t="shared" si="15"/>
        <v>271.25</v>
      </c>
      <c r="BA54" s="222">
        <v>10</v>
      </c>
      <c r="BB54" s="222">
        <v>1080</v>
      </c>
      <c r="BC54" s="222">
        <f t="shared" si="16"/>
        <v>270</v>
      </c>
    </row>
    <row r="55" spans="1:55">
      <c r="A55" s="129"/>
      <c r="B55" s="41" t="s">
        <v>379</v>
      </c>
      <c r="C55" s="296" t="s">
        <v>380</v>
      </c>
      <c r="D55" s="44" t="s">
        <v>14</v>
      </c>
      <c r="E55" s="44">
        <v>15</v>
      </c>
      <c r="F55" s="43">
        <v>1220</v>
      </c>
      <c r="G55" s="58">
        <f>F55*25%</f>
        <v>305</v>
      </c>
      <c r="H55" s="45">
        <v>140</v>
      </c>
      <c r="I55" s="45">
        <v>13615</v>
      </c>
      <c r="J55" s="58">
        <f>I55*25%</f>
        <v>3403.75</v>
      </c>
      <c r="K55" s="45">
        <v>168</v>
      </c>
      <c r="L55" s="42">
        <v>15595</v>
      </c>
      <c r="M55" s="58">
        <f>L55*25%</f>
        <v>3898.75</v>
      </c>
      <c r="N55" s="42"/>
      <c r="O55" s="42">
        <v>12175</v>
      </c>
      <c r="P55" s="58">
        <f>O55*25%</f>
        <v>3043.75</v>
      </c>
      <c r="Q55" s="57">
        <v>168</v>
      </c>
      <c r="R55" s="57">
        <v>18650</v>
      </c>
      <c r="S55" s="58">
        <f>R55*25%</f>
        <v>4662.5</v>
      </c>
      <c r="T55" s="57">
        <v>152</v>
      </c>
      <c r="U55" s="102">
        <v>14260</v>
      </c>
      <c r="V55" s="58">
        <f>U55*25%</f>
        <v>3565</v>
      </c>
      <c r="W55" s="102">
        <v>165</v>
      </c>
      <c r="X55" s="102">
        <v>14415</v>
      </c>
      <c r="Y55" s="58">
        <f>X55*25%</f>
        <v>3603.75</v>
      </c>
      <c r="Z55" s="102">
        <v>157</v>
      </c>
      <c r="AA55" s="102">
        <v>13700</v>
      </c>
      <c r="AB55" s="58">
        <f>AA55*25%</f>
        <v>3425</v>
      </c>
      <c r="AC55" s="57">
        <v>175</v>
      </c>
      <c r="AD55" s="102">
        <v>17335</v>
      </c>
      <c r="AE55" s="58">
        <f>AD55*25%</f>
        <v>4333.75</v>
      </c>
      <c r="AF55" s="102">
        <v>181</v>
      </c>
      <c r="AG55" s="102">
        <v>17380</v>
      </c>
      <c r="AH55" s="219">
        <f>AG55*25%</f>
        <v>4345</v>
      </c>
      <c r="AI55" s="102">
        <v>197</v>
      </c>
      <c r="AJ55" s="102">
        <v>18165</v>
      </c>
      <c r="AK55" s="219">
        <f>AJ55*25%</f>
        <v>4541.25</v>
      </c>
      <c r="AL55" s="102">
        <v>166</v>
      </c>
      <c r="AM55" s="102">
        <v>16840</v>
      </c>
      <c r="AN55" s="219">
        <f>AM55*25%</f>
        <v>4210</v>
      </c>
      <c r="AO55" s="268">
        <v>173</v>
      </c>
      <c r="AP55" s="268">
        <v>16540</v>
      </c>
      <c r="AQ55" s="219">
        <f>AP55*25%</f>
        <v>4135</v>
      </c>
      <c r="AR55" s="222">
        <v>143</v>
      </c>
      <c r="AS55" s="222">
        <v>13025</v>
      </c>
      <c r="AT55" s="219">
        <f>AS55*25%</f>
        <v>3256.25</v>
      </c>
      <c r="AU55" s="222">
        <v>120</v>
      </c>
      <c r="AV55" s="222">
        <v>10925</v>
      </c>
      <c r="AW55" s="222">
        <f t="shared" si="14"/>
        <v>2731.25</v>
      </c>
      <c r="AX55" s="222">
        <v>119</v>
      </c>
      <c r="AY55" s="222">
        <v>11930</v>
      </c>
      <c r="AZ55" s="222">
        <f t="shared" si="15"/>
        <v>2982.5</v>
      </c>
      <c r="BA55" s="222">
        <v>150</v>
      </c>
      <c r="BB55" s="222">
        <v>15370</v>
      </c>
      <c r="BC55" s="222">
        <f t="shared" si="16"/>
        <v>3842.5</v>
      </c>
    </row>
    <row r="56" spans="1:55">
      <c r="A56" s="129"/>
      <c r="B56" s="41" t="s">
        <v>381</v>
      </c>
      <c r="C56" s="296" t="s">
        <v>382</v>
      </c>
      <c r="D56" s="44" t="s">
        <v>383</v>
      </c>
      <c r="E56" s="44">
        <v>10</v>
      </c>
      <c r="F56" s="43">
        <v>805</v>
      </c>
      <c r="G56" s="58">
        <f>F56*25%</f>
        <v>201.25</v>
      </c>
      <c r="H56" s="45">
        <v>77</v>
      </c>
      <c r="I56" s="45">
        <v>5405</v>
      </c>
      <c r="J56" s="58">
        <f>I56*25%</f>
        <v>1351.25</v>
      </c>
      <c r="K56" s="45">
        <v>211</v>
      </c>
      <c r="L56" s="42">
        <v>14535</v>
      </c>
      <c r="M56" s="58">
        <f>L56*25%</f>
        <v>3633.75</v>
      </c>
      <c r="N56" s="42"/>
      <c r="O56" s="42">
        <v>9560</v>
      </c>
      <c r="P56" s="58">
        <f>O56*25%</f>
        <v>2390</v>
      </c>
      <c r="Q56" s="57">
        <v>254</v>
      </c>
      <c r="R56" s="57">
        <v>20735</v>
      </c>
      <c r="S56" s="58">
        <f>R56*25%</f>
        <v>5183.75</v>
      </c>
      <c r="T56" s="57">
        <v>95</v>
      </c>
      <c r="U56" s="102">
        <v>8495</v>
      </c>
      <c r="V56" s="58">
        <f>U56*25%</f>
        <v>2123.75</v>
      </c>
      <c r="W56" s="102">
        <v>6</v>
      </c>
      <c r="X56" s="102">
        <v>1055</v>
      </c>
      <c r="Y56" s="58">
        <f>X56*25%</f>
        <v>263.75</v>
      </c>
      <c r="Z56" s="102">
        <v>21</v>
      </c>
      <c r="AA56" s="102">
        <v>1805</v>
      </c>
      <c r="AB56" s="58">
        <f>AA56*25%</f>
        <v>451.25</v>
      </c>
      <c r="AC56" s="57">
        <v>9</v>
      </c>
      <c r="AD56" s="102">
        <v>750</v>
      </c>
      <c r="AE56" s="58">
        <f>AD56*25%</f>
        <v>187.5</v>
      </c>
      <c r="AF56" s="102">
        <v>14</v>
      </c>
      <c r="AG56" s="102">
        <v>1280</v>
      </c>
      <c r="AH56" s="219">
        <f>AG56*25%</f>
        <v>320</v>
      </c>
      <c r="AI56" s="102">
        <v>8</v>
      </c>
      <c r="AJ56" s="102">
        <v>710</v>
      </c>
      <c r="AK56" s="219">
        <f>AJ56*25%</f>
        <v>177.5</v>
      </c>
      <c r="AL56" s="102">
        <v>6</v>
      </c>
      <c r="AM56" s="102">
        <v>900</v>
      </c>
      <c r="AN56" s="219">
        <f>AM56*25%</f>
        <v>225</v>
      </c>
      <c r="AO56" s="268">
        <v>6</v>
      </c>
      <c r="AP56" s="268">
        <v>465</v>
      </c>
      <c r="AQ56" s="219">
        <f>AP56*25%</f>
        <v>116.25</v>
      </c>
      <c r="AR56" s="222">
        <v>1</v>
      </c>
      <c r="AS56" s="222">
        <v>60</v>
      </c>
      <c r="AT56" s="219">
        <f>AS56*25%</f>
        <v>15</v>
      </c>
      <c r="AU56" s="222">
        <v>4</v>
      </c>
      <c r="AV56" s="222">
        <v>320</v>
      </c>
      <c r="AW56" s="222">
        <f t="shared" si="14"/>
        <v>80</v>
      </c>
      <c r="AX56" s="222">
        <v>6</v>
      </c>
      <c r="AY56" s="222">
        <v>755</v>
      </c>
      <c r="AZ56" s="222">
        <f t="shared" si="15"/>
        <v>188.75</v>
      </c>
      <c r="BA56" s="222">
        <v>4</v>
      </c>
      <c r="BB56" s="222">
        <v>425</v>
      </c>
      <c r="BC56" s="222">
        <f t="shared" si="16"/>
        <v>106.25</v>
      </c>
    </row>
    <row r="57" spans="1:55">
      <c r="A57" s="129"/>
      <c r="B57" s="41" t="s">
        <v>384</v>
      </c>
      <c r="C57" s="296" t="s">
        <v>385</v>
      </c>
      <c r="D57" s="44" t="s">
        <v>302</v>
      </c>
      <c r="E57" s="44">
        <v>7</v>
      </c>
      <c r="F57" s="43">
        <v>585</v>
      </c>
      <c r="G57" s="58">
        <f>F57*25%</f>
        <v>146.25</v>
      </c>
      <c r="H57" s="45">
        <v>52</v>
      </c>
      <c r="I57" s="45">
        <v>3725</v>
      </c>
      <c r="J57" s="58">
        <f>I57*25%</f>
        <v>931.25</v>
      </c>
      <c r="K57" s="45">
        <v>45</v>
      </c>
      <c r="L57" s="42">
        <v>3875</v>
      </c>
      <c r="M57" s="58">
        <f>L57*25%</f>
        <v>968.75</v>
      </c>
      <c r="N57" s="42"/>
      <c r="O57" s="42">
        <v>2875</v>
      </c>
      <c r="P57" s="58">
        <f>O57*25%</f>
        <v>718.75</v>
      </c>
      <c r="Q57" s="57">
        <v>62</v>
      </c>
      <c r="R57" s="57">
        <v>5455</v>
      </c>
      <c r="S57" s="58">
        <f>R57*25%</f>
        <v>1363.75</v>
      </c>
      <c r="T57" s="57">
        <v>45</v>
      </c>
      <c r="U57" s="102">
        <v>4225</v>
      </c>
      <c r="V57" s="58">
        <f>U57*25%</f>
        <v>1056.25</v>
      </c>
      <c r="W57" s="102">
        <v>49</v>
      </c>
      <c r="X57" s="102">
        <v>3705</v>
      </c>
      <c r="Y57" s="58">
        <f>X57*25%</f>
        <v>926.25</v>
      </c>
      <c r="Z57" s="102">
        <v>107</v>
      </c>
      <c r="AA57" s="102">
        <v>11155</v>
      </c>
      <c r="AB57" s="58">
        <f>AA57*25%</f>
        <v>2788.75</v>
      </c>
      <c r="AC57" s="57">
        <v>44</v>
      </c>
      <c r="AD57" s="102">
        <v>3145</v>
      </c>
      <c r="AE57" s="58">
        <f>AD57*25%</f>
        <v>786.25</v>
      </c>
      <c r="AF57" s="102">
        <v>48</v>
      </c>
      <c r="AG57" s="102">
        <v>3615</v>
      </c>
      <c r="AH57" s="219">
        <f>AG57*25%</f>
        <v>903.75</v>
      </c>
      <c r="AI57" s="102">
        <v>220</v>
      </c>
      <c r="AJ57" s="102">
        <v>26055</v>
      </c>
      <c r="AK57" s="219">
        <f>AJ57*25%</f>
        <v>6513.75</v>
      </c>
      <c r="AL57" s="102">
        <v>230</v>
      </c>
      <c r="AM57" s="102">
        <v>26705</v>
      </c>
      <c r="AN57" s="219">
        <f>AM57*25%</f>
        <v>6676.25</v>
      </c>
      <c r="AO57" s="268">
        <v>142</v>
      </c>
      <c r="AP57" s="268">
        <v>15535</v>
      </c>
      <c r="AQ57" s="219">
        <f>AP57*25%</f>
        <v>3883.75</v>
      </c>
      <c r="AR57" s="222">
        <v>61</v>
      </c>
      <c r="AS57" s="222">
        <v>4750</v>
      </c>
      <c r="AT57" s="219">
        <f>AS57*25%</f>
        <v>1187.5</v>
      </c>
      <c r="AU57" s="222">
        <v>73</v>
      </c>
      <c r="AV57" s="222">
        <v>5985</v>
      </c>
      <c r="AW57" s="222">
        <f t="shared" si="14"/>
        <v>1496.25</v>
      </c>
      <c r="AX57" s="222">
        <v>81</v>
      </c>
      <c r="AY57" s="222">
        <v>7680</v>
      </c>
      <c r="AZ57" s="222">
        <f t="shared" si="15"/>
        <v>1920</v>
      </c>
      <c r="BA57" s="222">
        <v>65</v>
      </c>
      <c r="BB57" s="222">
        <v>6035</v>
      </c>
      <c r="BC57" s="222">
        <f t="shared" si="16"/>
        <v>1508.75</v>
      </c>
    </row>
    <row r="58" spans="1:55">
      <c r="A58" s="129"/>
      <c r="B58" s="41" t="s">
        <v>386</v>
      </c>
      <c r="C58" s="296" t="s">
        <v>387</v>
      </c>
      <c r="D58" s="44" t="s">
        <v>261</v>
      </c>
      <c r="E58" s="44">
        <v>10</v>
      </c>
      <c r="F58" s="43">
        <v>1310</v>
      </c>
      <c r="G58" s="58">
        <f>F58*25%</f>
        <v>327.5</v>
      </c>
      <c r="H58" s="45">
        <v>35</v>
      </c>
      <c r="I58" s="45">
        <v>3065</v>
      </c>
      <c r="J58" s="58">
        <f>I58*25%</f>
        <v>766.25</v>
      </c>
      <c r="K58" s="45">
        <v>76</v>
      </c>
      <c r="L58" s="42">
        <v>8375</v>
      </c>
      <c r="M58" s="58">
        <f>L58*25%</f>
        <v>2093.75</v>
      </c>
      <c r="N58" s="42"/>
      <c r="O58" s="42">
        <v>6765</v>
      </c>
      <c r="P58" s="58">
        <f>O58*25%</f>
        <v>1691.25</v>
      </c>
      <c r="Q58" s="57">
        <v>60</v>
      </c>
      <c r="R58" s="57">
        <v>6050</v>
      </c>
      <c r="S58" s="58">
        <f>R58*25%</f>
        <v>1512.5</v>
      </c>
      <c r="T58" s="57">
        <v>51</v>
      </c>
      <c r="U58" s="102">
        <v>4465</v>
      </c>
      <c r="V58" s="58">
        <f>U58*25%</f>
        <v>1116.25</v>
      </c>
      <c r="W58" s="102">
        <v>51</v>
      </c>
      <c r="X58" s="102">
        <v>5015</v>
      </c>
      <c r="Y58" s="58">
        <f>X58*25%</f>
        <v>1253.75</v>
      </c>
      <c r="Z58" s="102">
        <v>72</v>
      </c>
      <c r="AA58" s="102">
        <v>5775</v>
      </c>
      <c r="AB58" s="58">
        <f>AA58*25%</f>
        <v>1443.75</v>
      </c>
      <c r="AC58" s="57">
        <v>18</v>
      </c>
      <c r="AD58" s="102">
        <v>2040</v>
      </c>
      <c r="AE58" s="58">
        <f>AD58*25%</f>
        <v>510</v>
      </c>
      <c r="AF58" s="102">
        <v>26</v>
      </c>
      <c r="AG58" s="102">
        <v>2525</v>
      </c>
      <c r="AH58" s="219">
        <f>AG58*25%</f>
        <v>631.25</v>
      </c>
      <c r="AI58" s="102">
        <v>33</v>
      </c>
      <c r="AJ58" s="102">
        <v>2905</v>
      </c>
      <c r="AK58" s="219">
        <f>AJ58*25%</f>
        <v>726.25</v>
      </c>
      <c r="AL58" s="102">
        <v>37</v>
      </c>
      <c r="AM58" s="102">
        <v>4020</v>
      </c>
      <c r="AN58" s="219">
        <f>AM58*25%</f>
        <v>1005</v>
      </c>
      <c r="AO58" s="268">
        <v>42</v>
      </c>
      <c r="AP58" s="268">
        <v>5270</v>
      </c>
      <c r="AQ58" s="219">
        <f>AP58*25%</f>
        <v>1317.5</v>
      </c>
      <c r="AR58" s="222">
        <v>67</v>
      </c>
      <c r="AS58" s="222">
        <v>7825</v>
      </c>
      <c r="AT58" s="219">
        <f>AS58*25%</f>
        <v>1956.25</v>
      </c>
      <c r="AU58" s="222">
        <v>46</v>
      </c>
      <c r="AV58" s="222">
        <v>4040</v>
      </c>
      <c r="AW58" s="222">
        <f t="shared" si="14"/>
        <v>1010</v>
      </c>
      <c r="AX58" s="222">
        <v>50</v>
      </c>
      <c r="AY58" s="222">
        <v>6295</v>
      </c>
      <c r="AZ58" s="222">
        <f t="shared" si="15"/>
        <v>1573.75</v>
      </c>
      <c r="BA58" s="222">
        <v>55</v>
      </c>
      <c r="BB58" s="222">
        <v>5740</v>
      </c>
      <c r="BC58" s="222">
        <f t="shared" si="16"/>
        <v>1435</v>
      </c>
    </row>
    <row r="59" spans="1:55">
      <c r="A59" s="129"/>
      <c r="B59" s="41" t="s">
        <v>388</v>
      </c>
      <c r="C59" s="296" t="s">
        <v>389</v>
      </c>
      <c r="D59" s="44" t="s">
        <v>390</v>
      </c>
      <c r="E59" s="44">
        <v>27</v>
      </c>
      <c r="F59" s="43">
        <v>5185</v>
      </c>
      <c r="G59" s="58">
        <f>F59*25%</f>
        <v>1296.25</v>
      </c>
      <c r="H59" s="45">
        <v>19</v>
      </c>
      <c r="I59" s="45">
        <v>1625</v>
      </c>
      <c r="J59" s="58">
        <f>I59*25%</f>
        <v>406.25</v>
      </c>
      <c r="K59" s="45">
        <v>57</v>
      </c>
      <c r="L59" s="42">
        <v>6070</v>
      </c>
      <c r="M59" s="58">
        <f>L59*25%</f>
        <v>1517.5</v>
      </c>
      <c r="N59" s="42"/>
      <c r="O59" s="42">
        <v>5600</v>
      </c>
      <c r="P59" s="58">
        <f>O59*25%</f>
        <v>1400</v>
      </c>
      <c r="Q59" s="57">
        <v>81</v>
      </c>
      <c r="R59" s="57">
        <v>6990</v>
      </c>
      <c r="S59" s="58">
        <f>R59*25%</f>
        <v>1747.5</v>
      </c>
      <c r="T59" s="57">
        <v>87</v>
      </c>
      <c r="U59" s="102">
        <v>7365</v>
      </c>
      <c r="V59" s="58">
        <f>U59*25%</f>
        <v>1841.25</v>
      </c>
      <c r="W59" s="102">
        <v>122</v>
      </c>
      <c r="X59" s="102">
        <v>10660</v>
      </c>
      <c r="Y59" s="58">
        <f>X59*25%</f>
        <v>2665</v>
      </c>
      <c r="Z59" s="102">
        <v>105</v>
      </c>
      <c r="AA59" s="102">
        <v>9185</v>
      </c>
      <c r="AB59" s="58">
        <f>AA59*25%</f>
        <v>2296.25</v>
      </c>
      <c r="AC59" s="57">
        <v>72</v>
      </c>
      <c r="AD59" s="102">
        <v>5770</v>
      </c>
      <c r="AE59" s="58">
        <f>AD59*25%</f>
        <v>1442.5</v>
      </c>
      <c r="AF59" s="102">
        <v>80</v>
      </c>
      <c r="AG59" s="102">
        <v>6240</v>
      </c>
      <c r="AH59" s="219">
        <f>AG59*25%</f>
        <v>1560</v>
      </c>
      <c r="AI59" s="102">
        <v>88</v>
      </c>
      <c r="AJ59" s="102">
        <v>7210</v>
      </c>
      <c r="AK59" s="219">
        <f>AJ59*25%</f>
        <v>1802.5</v>
      </c>
      <c r="AL59" s="102">
        <v>102</v>
      </c>
      <c r="AM59" s="102">
        <v>7515</v>
      </c>
      <c r="AN59" s="219">
        <f>AM59*25%</f>
        <v>1878.75</v>
      </c>
      <c r="AO59" s="268">
        <v>170</v>
      </c>
      <c r="AP59" s="268">
        <v>11270</v>
      </c>
      <c r="AQ59" s="219">
        <f>AP59*25%</f>
        <v>2817.5</v>
      </c>
      <c r="AR59" s="222">
        <v>101</v>
      </c>
      <c r="AS59" s="222">
        <v>6835</v>
      </c>
      <c r="AT59" s="219">
        <f>AS59*25%</f>
        <v>1708.75</v>
      </c>
      <c r="AU59" s="222">
        <v>104</v>
      </c>
      <c r="AV59" s="222">
        <v>7145</v>
      </c>
      <c r="AW59" s="222">
        <f t="shared" si="14"/>
        <v>1786.25</v>
      </c>
      <c r="AX59" s="222">
        <v>102</v>
      </c>
      <c r="AY59" s="222">
        <v>9025</v>
      </c>
      <c r="AZ59" s="222">
        <f t="shared" si="15"/>
        <v>2256.25</v>
      </c>
      <c r="BA59" s="222">
        <v>149</v>
      </c>
      <c r="BB59" s="222">
        <v>12385</v>
      </c>
      <c r="BC59" s="222">
        <f t="shared" si="16"/>
        <v>3096.25</v>
      </c>
    </row>
    <row r="60" spans="1:55">
      <c r="A60" s="129"/>
      <c r="B60" s="41" t="s">
        <v>391</v>
      </c>
      <c r="C60" s="296" t="s">
        <v>5312</v>
      </c>
      <c r="D60" s="44" t="s">
        <v>125</v>
      </c>
      <c r="E60" s="44">
        <v>4</v>
      </c>
      <c r="F60" s="43">
        <v>545</v>
      </c>
      <c r="G60" s="58">
        <f>F60*25%</f>
        <v>136.25</v>
      </c>
      <c r="H60" s="45">
        <v>40</v>
      </c>
      <c r="I60" s="45">
        <v>3515</v>
      </c>
      <c r="J60" s="58">
        <f>I60*25%</f>
        <v>878.75</v>
      </c>
      <c r="K60" s="45">
        <v>43</v>
      </c>
      <c r="L60" s="42">
        <v>4945</v>
      </c>
      <c r="M60" s="58">
        <f>L60*25%</f>
        <v>1236.25</v>
      </c>
      <c r="N60" s="42"/>
      <c r="O60" s="42">
        <v>7725</v>
      </c>
      <c r="P60" s="58">
        <f>O60*25%</f>
        <v>1931.25</v>
      </c>
      <c r="Q60" s="57">
        <v>55</v>
      </c>
      <c r="R60" s="57">
        <v>6400</v>
      </c>
      <c r="S60" s="58">
        <f>R60*25%</f>
        <v>1600</v>
      </c>
      <c r="T60" s="57">
        <v>54</v>
      </c>
      <c r="U60" s="102">
        <v>10175</v>
      </c>
      <c r="V60" s="58">
        <f>U60*25%</f>
        <v>2543.75</v>
      </c>
      <c r="W60" s="102">
        <v>39</v>
      </c>
      <c r="X60" s="102">
        <v>11180</v>
      </c>
      <c r="Y60" s="58">
        <f>X60*25%</f>
        <v>2795</v>
      </c>
      <c r="Z60" s="102">
        <v>127</v>
      </c>
      <c r="AA60" s="102">
        <v>13045</v>
      </c>
      <c r="AB60" s="58">
        <f>AA60*25%</f>
        <v>3261.25</v>
      </c>
      <c r="AC60" s="57">
        <v>0</v>
      </c>
      <c r="AD60" s="102">
        <v>0</v>
      </c>
      <c r="AE60" s="58">
        <f>AD60*25%</f>
        <v>0</v>
      </c>
      <c r="AF60" s="102">
        <v>0</v>
      </c>
      <c r="AG60" s="102">
        <v>0</v>
      </c>
      <c r="AH60" s="219">
        <f>AG60*25%</f>
        <v>0</v>
      </c>
      <c r="AI60" s="102">
        <v>0</v>
      </c>
      <c r="AJ60" s="102">
        <v>0</v>
      </c>
      <c r="AK60" s="219">
        <f>AJ60*25%</f>
        <v>0</v>
      </c>
      <c r="AL60" s="102">
        <v>0</v>
      </c>
      <c r="AM60" s="102">
        <v>0</v>
      </c>
      <c r="AN60" s="219">
        <f>AM60*25%</f>
        <v>0</v>
      </c>
      <c r="AO60" s="268">
        <v>0</v>
      </c>
      <c r="AP60" s="268">
        <v>0</v>
      </c>
      <c r="AQ60" s="219">
        <f>AP60*25%</f>
        <v>0</v>
      </c>
      <c r="AR60" s="222">
        <v>0</v>
      </c>
      <c r="AS60" s="222">
        <v>0</v>
      </c>
      <c r="AT60" s="219">
        <f>AS60*25%</f>
        <v>0</v>
      </c>
      <c r="AU60" s="222">
        <v>0</v>
      </c>
      <c r="AV60" s="222">
        <v>0</v>
      </c>
      <c r="AW60" s="222">
        <f t="shared" si="14"/>
        <v>0</v>
      </c>
      <c r="AX60" s="222">
        <v>0</v>
      </c>
      <c r="AY60" s="222">
        <v>0</v>
      </c>
      <c r="AZ60" s="222">
        <f t="shared" si="15"/>
        <v>0</v>
      </c>
      <c r="BA60" s="222">
        <v>0</v>
      </c>
      <c r="BB60" s="222">
        <v>0</v>
      </c>
      <c r="BC60" s="222">
        <f t="shared" si="16"/>
        <v>0</v>
      </c>
    </row>
    <row r="61" spans="1:55">
      <c r="A61" s="129"/>
      <c r="B61" s="41" t="s">
        <v>393</v>
      </c>
      <c r="C61" s="296" t="s">
        <v>394</v>
      </c>
      <c r="D61" s="44" t="s">
        <v>259</v>
      </c>
      <c r="E61" s="44">
        <v>3</v>
      </c>
      <c r="F61" s="43">
        <v>300</v>
      </c>
      <c r="G61" s="58">
        <f>F61*25%</f>
        <v>75</v>
      </c>
      <c r="H61" s="45">
        <v>10</v>
      </c>
      <c r="I61" s="45">
        <v>1460</v>
      </c>
      <c r="J61" s="58">
        <f>I61*25%</f>
        <v>365</v>
      </c>
      <c r="K61" s="45">
        <v>10</v>
      </c>
      <c r="L61" s="42">
        <v>960</v>
      </c>
      <c r="M61" s="58">
        <f>L61*25%</f>
        <v>240</v>
      </c>
      <c r="N61" s="42"/>
      <c r="O61" s="42">
        <v>2735</v>
      </c>
      <c r="P61" s="58">
        <f>O61*25%</f>
        <v>683.75</v>
      </c>
      <c r="Q61" s="57">
        <v>18</v>
      </c>
      <c r="R61" s="57">
        <v>1960</v>
      </c>
      <c r="S61" s="58">
        <f>R61*25%</f>
        <v>490</v>
      </c>
      <c r="T61" s="57">
        <v>14</v>
      </c>
      <c r="U61" s="102">
        <v>1540</v>
      </c>
      <c r="V61" s="58">
        <f>U61*25%</f>
        <v>385</v>
      </c>
      <c r="W61" s="102">
        <v>24</v>
      </c>
      <c r="X61" s="102">
        <v>1805</v>
      </c>
      <c r="Y61" s="58">
        <f>X61*25%</f>
        <v>451.25</v>
      </c>
      <c r="Z61" s="102">
        <v>16</v>
      </c>
      <c r="AA61" s="102">
        <v>1700</v>
      </c>
      <c r="AB61" s="58">
        <f>AA61*25%</f>
        <v>425</v>
      </c>
      <c r="AC61" s="57">
        <v>15</v>
      </c>
      <c r="AD61" s="102">
        <v>1845</v>
      </c>
      <c r="AE61" s="58">
        <f>AD61*25%</f>
        <v>461.25</v>
      </c>
      <c r="AF61" s="102">
        <v>21</v>
      </c>
      <c r="AG61" s="102">
        <v>2155</v>
      </c>
      <c r="AH61" s="219">
        <f>AG61*25%</f>
        <v>538.75</v>
      </c>
      <c r="AI61" s="102">
        <v>31</v>
      </c>
      <c r="AJ61" s="102">
        <v>2775</v>
      </c>
      <c r="AK61" s="219">
        <f>AJ61*25%</f>
        <v>693.75</v>
      </c>
      <c r="AL61" s="102">
        <v>33</v>
      </c>
      <c r="AM61" s="102">
        <v>2940</v>
      </c>
      <c r="AN61" s="219">
        <f>AM61*25%</f>
        <v>735</v>
      </c>
      <c r="AO61" s="268">
        <v>50</v>
      </c>
      <c r="AP61" s="268">
        <v>4170</v>
      </c>
      <c r="AQ61" s="219">
        <f>AP61*25%</f>
        <v>1042.5</v>
      </c>
      <c r="AR61" s="222">
        <v>33</v>
      </c>
      <c r="AS61" s="222">
        <v>3025</v>
      </c>
      <c r="AT61" s="219">
        <f>AS61*25%</f>
        <v>756.25</v>
      </c>
      <c r="AU61" s="222">
        <v>24</v>
      </c>
      <c r="AV61" s="222">
        <v>3205</v>
      </c>
      <c r="AW61" s="222">
        <f t="shared" si="14"/>
        <v>801.25</v>
      </c>
      <c r="AX61" s="222">
        <v>37</v>
      </c>
      <c r="AY61" s="222">
        <v>3905</v>
      </c>
      <c r="AZ61" s="222">
        <f t="shared" si="15"/>
        <v>976.25</v>
      </c>
      <c r="BA61" s="222">
        <v>57</v>
      </c>
      <c r="BB61" s="222">
        <v>5110</v>
      </c>
      <c r="BC61" s="222">
        <f t="shared" si="16"/>
        <v>1277.5</v>
      </c>
    </row>
    <row r="62" spans="1:55">
      <c r="A62" s="133"/>
      <c r="B62" s="41" t="s">
        <v>395</v>
      </c>
      <c r="C62" s="296" t="s">
        <v>396</v>
      </c>
      <c r="D62" s="44" t="s">
        <v>5</v>
      </c>
      <c r="E62" s="42"/>
      <c r="F62" s="42"/>
      <c r="G62" s="58">
        <f>F62*25%</f>
        <v>0</v>
      </c>
      <c r="H62" s="45"/>
      <c r="I62" s="45"/>
      <c r="J62" s="58">
        <f>I62*25%</f>
        <v>0</v>
      </c>
      <c r="K62" s="45">
        <v>52</v>
      </c>
      <c r="L62" s="42">
        <v>4465</v>
      </c>
      <c r="M62" s="58">
        <f>L62*25%</f>
        <v>1116.25</v>
      </c>
      <c r="N62" s="42"/>
      <c r="O62" s="42">
        <v>4420</v>
      </c>
      <c r="P62" s="58">
        <f>O62*25%</f>
        <v>1105</v>
      </c>
      <c r="Q62" s="57">
        <v>45</v>
      </c>
      <c r="R62" s="57">
        <v>4610</v>
      </c>
      <c r="S62" s="58">
        <f>R62*25%</f>
        <v>1152.5</v>
      </c>
      <c r="T62" s="57">
        <v>42</v>
      </c>
      <c r="U62" s="102">
        <v>4085</v>
      </c>
      <c r="V62" s="58">
        <f>U62*25%</f>
        <v>1021.25</v>
      </c>
      <c r="W62" s="102">
        <v>26</v>
      </c>
      <c r="X62" s="102">
        <v>5480</v>
      </c>
      <c r="Y62" s="58">
        <f>X62*25%</f>
        <v>1370</v>
      </c>
      <c r="Z62" s="102">
        <v>56</v>
      </c>
      <c r="AA62" s="102">
        <v>4870</v>
      </c>
      <c r="AB62" s="58">
        <f>AA62*25%</f>
        <v>1217.5</v>
      </c>
      <c r="AC62" s="57">
        <v>25</v>
      </c>
      <c r="AD62" s="102">
        <v>2895</v>
      </c>
      <c r="AE62" s="58">
        <f>AD62*25%</f>
        <v>723.75</v>
      </c>
      <c r="AF62" s="102">
        <v>41</v>
      </c>
      <c r="AG62" s="102">
        <v>3255</v>
      </c>
      <c r="AH62" s="219">
        <f>AG62*25%</f>
        <v>813.75</v>
      </c>
      <c r="AI62" s="102">
        <v>25</v>
      </c>
      <c r="AJ62" s="102">
        <v>2100</v>
      </c>
      <c r="AK62" s="219">
        <f>AJ62*25%</f>
        <v>525</v>
      </c>
      <c r="AL62" s="102">
        <v>31</v>
      </c>
      <c r="AM62" s="102">
        <v>3540</v>
      </c>
      <c r="AN62" s="219">
        <f>AM62*25%</f>
        <v>885</v>
      </c>
      <c r="AO62" s="268">
        <v>27</v>
      </c>
      <c r="AP62" s="268">
        <v>2425</v>
      </c>
      <c r="AQ62" s="219">
        <f>AP62*25%</f>
        <v>606.25</v>
      </c>
      <c r="AR62" s="222">
        <v>31</v>
      </c>
      <c r="AS62" s="222">
        <v>2700</v>
      </c>
      <c r="AT62" s="219">
        <f>AS62*25%</f>
        <v>675</v>
      </c>
      <c r="AU62" s="222">
        <v>15</v>
      </c>
      <c r="AV62" s="222">
        <v>1200</v>
      </c>
      <c r="AW62" s="222">
        <f t="shared" si="14"/>
        <v>300</v>
      </c>
      <c r="AX62" s="222">
        <v>17</v>
      </c>
      <c r="AY62" s="222">
        <v>1305</v>
      </c>
      <c r="AZ62" s="222">
        <f t="shared" si="15"/>
        <v>326.25</v>
      </c>
      <c r="BA62" s="222">
        <v>7</v>
      </c>
      <c r="BB62" s="222">
        <v>795</v>
      </c>
      <c r="BC62" s="222">
        <f t="shared" si="16"/>
        <v>198.75</v>
      </c>
    </row>
    <row r="63" spans="1:55">
      <c r="A63" s="133"/>
      <c r="B63" s="41" t="s">
        <v>397</v>
      </c>
      <c r="C63" s="296" t="s">
        <v>3063</v>
      </c>
      <c r="D63" s="44" t="s">
        <v>125</v>
      </c>
      <c r="E63" s="42"/>
      <c r="F63" s="42"/>
      <c r="G63" s="58">
        <f>F63*25%</f>
        <v>0</v>
      </c>
      <c r="H63" s="45">
        <v>15</v>
      </c>
      <c r="I63" s="45">
        <v>2095</v>
      </c>
      <c r="J63" s="58">
        <f>I63*25%</f>
        <v>523.75</v>
      </c>
      <c r="K63" s="45">
        <v>101</v>
      </c>
      <c r="L63" s="42">
        <v>11115</v>
      </c>
      <c r="M63" s="58">
        <f>L63*25%</f>
        <v>2778.75</v>
      </c>
      <c r="N63" s="42"/>
      <c r="O63" s="42">
        <v>12840</v>
      </c>
      <c r="P63" s="58">
        <f>O63*25%</f>
        <v>3210</v>
      </c>
      <c r="Q63" s="57">
        <v>106</v>
      </c>
      <c r="R63" s="57">
        <v>11710</v>
      </c>
      <c r="S63" s="58">
        <f>R63*25%</f>
        <v>2927.5</v>
      </c>
      <c r="T63" s="57">
        <v>119</v>
      </c>
      <c r="U63" s="102">
        <v>12210</v>
      </c>
      <c r="V63" s="58">
        <f>U63*25%</f>
        <v>3052.5</v>
      </c>
      <c r="W63" s="102">
        <v>157</v>
      </c>
      <c r="X63" s="102">
        <v>15035</v>
      </c>
      <c r="Y63" s="58">
        <f>X63*25%</f>
        <v>3758.75</v>
      </c>
      <c r="Z63" s="102">
        <v>151</v>
      </c>
      <c r="AA63" s="102">
        <v>12285</v>
      </c>
      <c r="AB63" s="58">
        <f>AA63*25%</f>
        <v>3071.25</v>
      </c>
      <c r="AC63" s="57">
        <v>124</v>
      </c>
      <c r="AD63" s="102">
        <v>10240</v>
      </c>
      <c r="AE63" s="58">
        <f>AD63*25%</f>
        <v>2560</v>
      </c>
      <c r="AF63" s="102">
        <v>137</v>
      </c>
      <c r="AG63" s="102">
        <v>12250</v>
      </c>
      <c r="AH63" s="219">
        <f>AG63*25%</f>
        <v>3062.5</v>
      </c>
      <c r="AI63" s="102">
        <v>110</v>
      </c>
      <c r="AJ63" s="102">
        <v>8200</v>
      </c>
      <c r="AK63" s="219">
        <f>AJ63*25%</f>
        <v>2050</v>
      </c>
      <c r="AL63" s="102">
        <v>113</v>
      </c>
      <c r="AM63" s="102">
        <v>7770</v>
      </c>
      <c r="AN63" s="219">
        <f>AM63*25%</f>
        <v>1942.5</v>
      </c>
      <c r="AO63" s="268">
        <v>192</v>
      </c>
      <c r="AP63" s="268">
        <v>14735</v>
      </c>
      <c r="AQ63" s="219">
        <f>AP63*25%</f>
        <v>3683.75</v>
      </c>
      <c r="AR63" s="222">
        <v>118</v>
      </c>
      <c r="AS63" s="222">
        <v>8890</v>
      </c>
      <c r="AT63" s="219">
        <f>AS63*25%</f>
        <v>2222.5</v>
      </c>
      <c r="AU63" s="222">
        <v>116</v>
      </c>
      <c r="AV63" s="222">
        <v>10725</v>
      </c>
      <c r="AW63" s="222">
        <f t="shared" si="14"/>
        <v>2681.25</v>
      </c>
      <c r="AX63" s="222">
        <v>107</v>
      </c>
      <c r="AY63" s="222">
        <v>9755</v>
      </c>
      <c r="AZ63" s="222">
        <f t="shared" si="15"/>
        <v>2438.75</v>
      </c>
      <c r="BA63" s="222">
        <v>134</v>
      </c>
      <c r="BB63" s="222">
        <v>11570</v>
      </c>
      <c r="BC63" s="222">
        <f t="shared" si="16"/>
        <v>2892.5</v>
      </c>
    </row>
    <row r="64" spans="1:55">
      <c r="A64" s="133"/>
      <c r="B64" s="41" t="s">
        <v>399</v>
      </c>
      <c r="C64" s="296" t="s">
        <v>400</v>
      </c>
      <c r="D64" s="44" t="s">
        <v>390</v>
      </c>
      <c r="E64" s="42"/>
      <c r="F64" s="42"/>
      <c r="G64" s="58">
        <f>F64*25%</f>
        <v>0</v>
      </c>
      <c r="H64" s="45">
        <v>26</v>
      </c>
      <c r="I64" s="45">
        <v>2205</v>
      </c>
      <c r="J64" s="58">
        <f>I64*25%</f>
        <v>551.25</v>
      </c>
      <c r="K64" s="45">
        <v>65</v>
      </c>
      <c r="L64" s="42">
        <v>4780</v>
      </c>
      <c r="M64" s="58">
        <f>L64*25%</f>
        <v>1195</v>
      </c>
      <c r="N64" s="42"/>
      <c r="O64" s="42">
        <v>7775</v>
      </c>
      <c r="P64" s="58">
        <f>O64*25%</f>
        <v>1943.75</v>
      </c>
      <c r="Q64" s="57">
        <v>153</v>
      </c>
      <c r="R64" s="57">
        <v>12845</v>
      </c>
      <c r="S64" s="58">
        <f>R64*25%</f>
        <v>3211.25</v>
      </c>
      <c r="T64" s="57">
        <v>317</v>
      </c>
      <c r="U64" s="102">
        <v>26775</v>
      </c>
      <c r="V64" s="58">
        <f>U64*25%</f>
        <v>6693.75</v>
      </c>
      <c r="W64" s="102">
        <v>285</v>
      </c>
      <c r="X64" s="102">
        <v>21950</v>
      </c>
      <c r="Y64" s="58">
        <f>X64*25%</f>
        <v>5487.5</v>
      </c>
      <c r="Z64" s="102">
        <v>301</v>
      </c>
      <c r="AA64" s="102">
        <v>22985</v>
      </c>
      <c r="AB64" s="58">
        <f>AA64*25%</f>
        <v>5746.25</v>
      </c>
      <c r="AC64" s="57">
        <v>73</v>
      </c>
      <c r="AD64" s="102">
        <v>5910</v>
      </c>
      <c r="AE64" s="58">
        <f>AD64*25%</f>
        <v>1477.5</v>
      </c>
      <c r="AF64" s="102">
        <v>143</v>
      </c>
      <c r="AG64" s="102">
        <v>10985</v>
      </c>
      <c r="AH64" s="219">
        <f>AG64*25%</f>
        <v>2746.25</v>
      </c>
      <c r="AI64" s="102">
        <v>155</v>
      </c>
      <c r="AJ64" s="102">
        <v>12525</v>
      </c>
      <c r="AK64" s="219">
        <f>AJ64*25%</f>
        <v>3131.25</v>
      </c>
      <c r="AL64" s="102">
        <v>164</v>
      </c>
      <c r="AM64" s="102">
        <v>12330</v>
      </c>
      <c r="AN64" s="219">
        <f>AM64*25%</f>
        <v>3082.5</v>
      </c>
      <c r="AO64" s="268">
        <v>170</v>
      </c>
      <c r="AP64" s="268">
        <v>13005</v>
      </c>
      <c r="AQ64" s="219">
        <f>AP64*25%</f>
        <v>3251.25</v>
      </c>
      <c r="AR64" s="222">
        <v>113</v>
      </c>
      <c r="AS64" s="222">
        <v>9530</v>
      </c>
      <c r="AT64" s="219">
        <f>AS64*25%</f>
        <v>2382.5</v>
      </c>
      <c r="AU64" s="222">
        <v>89</v>
      </c>
      <c r="AV64" s="222">
        <v>8270</v>
      </c>
      <c r="AW64" s="222">
        <f t="shared" si="14"/>
        <v>2067.5</v>
      </c>
      <c r="AX64" s="222">
        <v>70</v>
      </c>
      <c r="AY64" s="222">
        <v>7215</v>
      </c>
      <c r="AZ64" s="222">
        <f t="shared" si="15"/>
        <v>1803.75</v>
      </c>
      <c r="BA64" s="222">
        <v>67</v>
      </c>
      <c r="BB64" s="222">
        <v>7330</v>
      </c>
      <c r="BC64" s="222">
        <f t="shared" si="16"/>
        <v>1832.5</v>
      </c>
    </row>
    <row r="65" spans="1:55">
      <c r="A65" s="133"/>
      <c r="B65" s="41" t="s">
        <v>401</v>
      </c>
      <c r="C65" s="296" t="s">
        <v>402</v>
      </c>
      <c r="D65" s="44" t="s">
        <v>390</v>
      </c>
      <c r="E65" s="42"/>
      <c r="F65" s="42"/>
      <c r="G65" s="58">
        <f>F65*25%</f>
        <v>0</v>
      </c>
      <c r="H65" s="45">
        <v>38</v>
      </c>
      <c r="I65" s="45">
        <v>4495</v>
      </c>
      <c r="J65" s="58">
        <f>I65*25%</f>
        <v>1123.75</v>
      </c>
      <c r="K65" s="45">
        <v>122</v>
      </c>
      <c r="L65" s="42">
        <v>10445</v>
      </c>
      <c r="M65" s="58">
        <f>L65*25%</f>
        <v>2611.25</v>
      </c>
      <c r="N65" s="42"/>
      <c r="O65" s="42">
        <v>10825</v>
      </c>
      <c r="P65" s="58">
        <f>O65*25%</f>
        <v>2706.25</v>
      </c>
      <c r="Q65" s="57">
        <v>132</v>
      </c>
      <c r="R65" s="57">
        <v>12425</v>
      </c>
      <c r="S65" s="58">
        <f>R65*25%</f>
        <v>3106.25</v>
      </c>
      <c r="T65" s="57">
        <v>148</v>
      </c>
      <c r="U65" s="102">
        <v>13950</v>
      </c>
      <c r="V65" s="58">
        <f>U65*25%</f>
        <v>3487.5</v>
      </c>
      <c r="W65" s="102">
        <v>118</v>
      </c>
      <c r="X65" s="102">
        <v>11030</v>
      </c>
      <c r="Y65" s="58">
        <f>X65*25%</f>
        <v>2757.5</v>
      </c>
      <c r="Z65" s="102">
        <v>102</v>
      </c>
      <c r="AA65" s="102">
        <v>9905</v>
      </c>
      <c r="AB65" s="58">
        <f>AA65*25%</f>
        <v>2476.25</v>
      </c>
      <c r="AC65" s="57">
        <v>98</v>
      </c>
      <c r="AD65" s="102">
        <v>10165</v>
      </c>
      <c r="AE65" s="58">
        <f>AD65*25%</f>
        <v>2541.25</v>
      </c>
      <c r="AF65" s="102">
        <v>131</v>
      </c>
      <c r="AG65" s="102">
        <v>13005</v>
      </c>
      <c r="AH65" s="219">
        <f>AG65*25%</f>
        <v>3251.25</v>
      </c>
      <c r="AI65" s="102">
        <v>140</v>
      </c>
      <c r="AJ65" s="102">
        <v>13005</v>
      </c>
      <c r="AK65" s="219">
        <f>AJ65*25%</f>
        <v>3251.25</v>
      </c>
      <c r="AL65" s="102">
        <v>134</v>
      </c>
      <c r="AM65" s="102">
        <v>12965</v>
      </c>
      <c r="AN65" s="219">
        <f>AM65*25%</f>
        <v>3241.25</v>
      </c>
      <c r="AO65" s="268">
        <v>152</v>
      </c>
      <c r="AP65" s="268">
        <v>14515</v>
      </c>
      <c r="AQ65" s="219">
        <f>AP65*25%</f>
        <v>3628.75</v>
      </c>
      <c r="AR65" s="222">
        <v>173</v>
      </c>
      <c r="AS65" s="222">
        <v>18790</v>
      </c>
      <c r="AT65" s="219">
        <f>AS65*25%</f>
        <v>4697.5</v>
      </c>
      <c r="AU65" s="222">
        <v>157</v>
      </c>
      <c r="AV65" s="222">
        <v>16995</v>
      </c>
      <c r="AW65" s="222">
        <f t="shared" si="14"/>
        <v>4248.75</v>
      </c>
      <c r="AX65" s="222">
        <v>181</v>
      </c>
      <c r="AY65" s="222">
        <v>21800</v>
      </c>
      <c r="AZ65" s="222">
        <f t="shared" si="15"/>
        <v>5450</v>
      </c>
      <c r="BA65" s="222">
        <v>252</v>
      </c>
      <c r="BB65" s="222">
        <v>24425</v>
      </c>
      <c r="BC65" s="222">
        <f t="shared" si="16"/>
        <v>6106.25</v>
      </c>
    </row>
    <row r="66" spans="1:55">
      <c r="A66" s="133"/>
      <c r="B66" s="41" t="s">
        <v>403</v>
      </c>
      <c r="C66" s="296" t="s">
        <v>404</v>
      </c>
      <c r="D66" s="44" t="s">
        <v>5</v>
      </c>
      <c r="E66" s="42"/>
      <c r="F66" s="42"/>
      <c r="G66" s="58">
        <f>F66*25%</f>
        <v>0</v>
      </c>
      <c r="H66" s="45"/>
      <c r="I66" s="45"/>
      <c r="J66" s="58">
        <f>I66*25%</f>
        <v>0</v>
      </c>
      <c r="K66" s="45">
        <v>15</v>
      </c>
      <c r="L66" s="42">
        <v>1945</v>
      </c>
      <c r="M66" s="58">
        <f>L66*25%</f>
        <v>486.25</v>
      </c>
      <c r="N66" s="42"/>
      <c r="O66" s="42">
        <v>2355</v>
      </c>
      <c r="P66" s="58">
        <f>O66*25%</f>
        <v>588.75</v>
      </c>
      <c r="Q66" s="57">
        <v>46</v>
      </c>
      <c r="R66" s="57">
        <v>4870</v>
      </c>
      <c r="S66" s="58">
        <f>R66*25%</f>
        <v>1217.5</v>
      </c>
      <c r="T66" s="57">
        <v>34</v>
      </c>
      <c r="U66" s="102">
        <v>3215</v>
      </c>
      <c r="V66" s="58">
        <f>U66*25%</f>
        <v>803.75</v>
      </c>
      <c r="W66" s="102">
        <v>32</v>
      </c>
      <c r="X66" s="102">
        <v>3400</v>
      </c>
      <c r="Y66" s="58">
        <f>X66*25%</f>
        <v>850</v>
      </c>
      <c r="Z66" s="102">
        <v>40</v>
      </c>
      <c r="AA66" s="102">
        <v>4800</v>
      </c>
      <c r="AB66" s="58">
        <f>AA66*25%</f>
        <v>1200</v>
      </c>
      <c r="AC66" s="57">
        <v>67</v>
      </c>
      <c r="AD66" s="102">
        <v>8255</v>
      </c>
      <c r="AE66" s="58">
        <f>AD66*25%</f>
        <v>2063.75</v>
      </c>
      <c r="AF66" s="102">
        <v>73</v>
      </c>
      <c r="AG66" s="102">
        <v>6805</v>
      </c>
      <c r="AH66" s="219">
        <f>AG66*25%</f>
        <v>1701.25</v>
      </c>
      <c r="AI66" s="102">
        <v>57</v>
      </c>
      <c r="AJ66" s="102">
        <v>6535</v>
      </c>
      <c r="AK66" s="219">
        <f>AJ66*25%</f>
        <v>1633.75</v>
      </c>
      <c r="AL66" s="102">
        <v>81</v>
      </c>
      <c r="AM66" s="102">
        <v>9850</v>
      </c>
      <c r="AN66" s="219">
        <f>AM66*25%</f>
        <v>2462.5</v>
      </c>
      <c r="AO66" s="268">
        <v>94</v>
      </c>
      <c r="AP66" s="268">
        <v>11455</v>
      </c>
      <c r="AQ66" s="219">
        <f>AP66*25%</f>
        <v>2863.75</v>
      </c>
      <c r="AR66" s="222">
        <v>93</v>
      </c>
      <c r="AS66" s="222">
        <v>9710</v>
      </c>
      <c r="AT66" s="219">
        <f>AS66*25%</f>
        <v>2427.5</v>
      </c>
      <c r="AU66" s="222">
        <v>110</v>
      </c>
      <c r="AV66" s="222">
        <v>12515</v>
      </c>
      <c r="AW66" s="222">
        <f t="shared" si="14"/>
        <v>3128.75</v>
      </c>
      <c r="AX66" s="222">
        <v>99</v>
      </c>
      <c r="AY66" s="222">
        <v>12855</v>
      </c>
      <c r="AZ66" s="222">
        <f t="shared" si="15"/>
        <v>3213.75</v>
      </c>
      <c r="BA66" s="222">
        <v>92</v>
      </c>
      <c r="BB66" s="222">
        <v>9355</v>
      </c>
      <c r="BC66" s="222">
        <f t="shared" si="16"/>
        <v>2338.75</v>
      </c>
    </row>
    <row r="67" spans="1:55">
      <c r="A67" s="133"/>
      <c r="B67" s="41" t="s">
        <v>405</v>
      </c>
      <c r="C67" s="296" t="s">
        <v>406</v>
      </c>
      <c r="D67" s="44" t="s">
        <v>5</v>
      </c>
      <c r="E67" s="42"/>
      <c r="F67" s="42"/>
      <c r="G67" s="58">
        <f>F67*25%</f>
        <v>0</v>
      </c>
      <c r="H67" s="45">
        <v>51</v>
      </c>
      <c r="I67" s="45">
        <v>4880</v>
      </c>
      <c r="J67" s="58">
        <f>I67*25%</f>
        <v>1220</v>
      </c>
      <c r="K67" s="45">
        <v>53</v>
      </c>
      <c r="L67" s="42">
        <v>4655</v>
      </c>
      <c r="M67" s="58">
        <f>L67*25%</f>
        <v>1163.75</v>
      </c>
      <c r="N67" s="42"/>
      <c r="O67" s="42">
        <v>5270</v>
      </c>
      <c r="P67" s="58">
        <f>O67*25%</f>
        <v>1317.5</v>
      </c>
      <c r="Q67" s="57">
        <v>80</v>
      </c>
      <c r="R67" s="57">
        <v>7755</v>
      </c>
      <c r="S67" s="58">
        <f>R67*25%</f>
        <v>1938.75</v>
      </c>
      <c r="T67" s="57">
        <v>119</v>
      </c>
      <c r="U67" s="102">
        <v>9985</v>
      </c>
      <c r="V67" s="58">
        <f>U67*25%</f>
        <v>2496.25</v>
      </c>
      <c r="W67" s="102">
        <v>116</v>
      </c>
      <c r="X67" s="102">
        <v>11370</v>
      </c>
      <c r="Y67" s="58">
        <f>X67*25%</f>
        <v>2842.5</v>
      </c>
      <c r="Z67" s="102">
        <v>126</v>
      </c>
      <c r="AA67" s="102">
        <v>12065</v>
      </c>
      <c r="AB67" s="58">
        <f>AA67*25%</f>
        <v>3016.25</v>
      </c>
      <c r="AC67" s="57">
        <v>72</v>
      </c>
      <c r="AD67" s="102">
        <v>6230</v>
      </c>
      <c r="AE67" s="58">
        <f>AD67*25%</f>
        <v>1557.5</v>
      </c>
      <c r="AF67" s="102">
        <v>30</v>
      </c>
      <c r="AG67" s="102">
        <v>3290</v>
      </c>
      <c r="AH67" s="219">
        <f>AG67*25%</f>
        <v>822.5</v>
      </c>
      <c r="AI67" s="102">
        <v>63</v>
      </c>
      <c r="AJ67" s="102">
        <v>6000</v>
      </c>
      <c r="AK67" s="219">
        <f>AJ67*25%</f>
        <v>1500</v>
      </c>
      <c r="AL67" s="102">
        <v>45</v>
      </c>
      <c r="AM67" s="102">
        <v>4130</v>
      </c>
      <c r="AN67" s="219">
        <f>AM67*25%</f>
        <v>1032.5</v>
      </c>
      <c r="AO67" s="268">
        <v>85</v>
      </c>
      <c r="AP67" s="268">
        <v>8755</v>
      </c>
      <c r="AQ67" s="219">
        <f>AP67*25%</f>
        <v>2188.75</v>
      </c>
      <c r="AR67" s="222">
        <v>56</v>
      </c>
      <c r="AS67" s="222">
        <v>5915</v>
      </c>
      <c r="AT67" s="219">
        <f>AS67*25%</f>
        <v>1478.75</v>
      </c>
      <c r="AU67" s="222">
        <v>17</v>
      </c>
      <c r="AV67" s="222">
        <v>1935</v>
      </c>
      <c r="AW67" s="222">
        <f t="shared" si="14"/>
        <v>483.75</v>
      </c>
      <c r="AX67" s="222">
        <v>20</v>
      </c>
      <c r="AY67" s="222">
        <v>1570</v>
      </c>
      <c r="AZ67" s="222">
        <f t="shared" si="15"/>
        <v>392.5</v>
      </c>
      <c r="BA67" s="222">
        <v>14</v>
      </c>
      <c r="BB67" s="222">
        <v>1705</v>
      </c>
      <c r="BC67" s="222">
        <f t="shared" si="16"/>
        <v>426.25</v>
      </c>
    </row>
    <row r="68" spans="1:55">
      <c r="A68" s="133"/>
      <c r="B68" s="41" t="s">
        <v>407</v>
      </c>
      <c r="C68" s="296" t="s">
        <v>408</v>
      </c>
      <c r="D68" s="44" t="s">
        <v>259</v>
      </c>
      <c r="E68" s="42"/>
      <c r="F68" s="42"/>
      <c r="G68" s="58">
        <f>F68*25%</f>
        <v>0</v>
      </c>
      <c r="H68" s="45">
        <v>40</v>
      </c>
      <c r="I68" s="45">
        <v>3015</v>
      </c>
      <c r="J68" s="58">
        <f>I68*25%</f>
        <v>753.75</v>
      </c>
      <c r="K68" s="45">
        <v>53</v>
      </c>
      <c r="L68" s="42">
        <v>4870</v>
      </c>
      <c r="M68" s="58">
        <f>L68*25%</f>
        <v>1217.5</v>
      </c>
      <c r="N68" s="42"/>
      <c r="O68" s="42">
        <v>3720</v>
      </c>
      <c r="P68" s="58">
        <f>O68*25%</f>
        <v>930</v>
      </c>
      <c r="Q68" s="57">
        <v>32</v>
      </c>
      <c r="R68" s="57">
        <v>2570</v>
      </c>
      <c r="S68" s="58">
        <f>R68*25%</f>
        <v>642.5</v>
      </c>
      <c r="T68" s="57">
        <v>47</v>
      </c>
      <c r="U68" s="102">
        <v>4245</v>
      </c>
      <c r="V68" s="58">
        <f>U68*25%</f>
        <v>1061.25</v>
      </c>
      <c r="W68" s="102">
        <v>51</v>
      </c>
      <c r="X68" s="102">
        <v>4515</v>
      </c>
      <c r="Y68" s="58">
        <f>X68*25%</f>
        <v>1128.75</v>
      </c>
      <c r="Z68" s="102">
        <v>81</v>
      </c>
      <c r="AA68" s="102">
        <v>7560</v>
      </c>
      <c r="AB68" s="58">
        <f>AA68*25%</f>
        <v>1890</v>
      </c>
      <c r="AC68" s="57">
        <v>98</v>
      </c>
      <c r="AD68" s="102">
        <v>7790</v>
      </c>
      <c r="AE68" s="58">
        <f>AD68*25%</f>
        <v>1947.5</v>
      </c>
      <c r="AF68" s="102">
        <v>118</v>
      </c>
      <c r="AG68" s="102">
        <v>9125</v>
      </c>
      <c r="AH68" s="219">
        <f>AG68*25%</f>
        <v>2281.25</v>
      </c>
      <c r="AI68" s="102">
        <v>95</v>
      </c>
      <c r="AJ68" s="102">
        <v>7325</v>
      </c>
      <c r="AK68" s="219">
        <f>AJ68*25%</f>
        <v>1831.25</v>
      </c>
      <c r="AL68" s="102">
        <v>67</v>
      </c>
      <c r="AM68" s="102">
        <v>5375</v>
      </c>
      <c r="AN68" s="219">
        <f>AM68*25%</f>
        <v>1343.75</v>
      </c>
      <c r="AO68" s="268">
        <v>99</v>
      </c>
      <c r="AP68" s="268">
        <v>8320</v>
      </c>
      <c r="AQ68" s="219">
        <f>AP68*25%</f>
        <v>2080</v>
      </c>
      <c r="AR68" s="222">
        <v>95</v>
      </c>
      <c r="AS68" s="222">
        <v>9635</v>
      </c>
      <c r="AT68" s="219">
        <f>AS68*25%</f>
        <v>2408.75</v>
      </c>
      <c r="AU68" s="222">
        <v>132</v>
      </c>
      <c r="AV68" s="222">
        <v>11170</v>
      </c>
      <c r="AW68" s="222">
        <f t="shared" ref="AW68:AW131" si="17">AV68*25%</f>
        <v>2792.5</v>
      </c>
      <c r="AX68" s="222">
        <v>154</v>
      </c>
      <c r="AY68" s="222">
        <v>14545</v>
      </c>
      <c r="AZ68" s="222">
        <f t="shared" ref="AZ68:AZ131" si="18">AY68*25%</f>
        <v>3636.25</v>
      </c>
      <c r="BA68" s="222">
        <v>227</v>
      </c>
      <c r="BB68" s="222">
        <v>18355</v>
      </c>
      <c r="BC68" s="222">
        <f t="shared" ref="BC68:BC131" si="19">BB68*25%</f>
        <v>4588.75</v>
      </c>
    </row>
    <row r="69" spans="1:55">
      <c r="A69" s="133"/>
      <c r="B69" s="41" t="s">
        <v>409</v>
      </c>
      <c r="C69" s="296" t="s">
        <v>3064</v>
      </c>
      <c r="D69" s="44" t="s">
        <v>5</v>
      </c>
      <c r="E69" s="42"/>
      <c r="F69" s="42"/>
      <c r="G69" s="58">
        <f>F69*25%</f>
        <v>0</v>
      </c>
      <c r="H69" s="45"/>
      <c r="I69" s="45"/>
      <c r="J69" s="58">
        <f>I69*25%</f>
        <v>0</v>
      </c>
      <c r="K69" s="45">
        <v>79</v>
      </c>
      <c r="L69" s="42">
        <v>8805</v>
      </c>
      <c r="M69" s="58">
        <f>L69*25%</f>
        <v>2201.25</v>
      </c>
      <c r="N69" s="42"/>
      <c r="O69" s="42">
        <v>17280</v>
      </c>
      <c r="P69" s="58">
        <f>O69*25%</f>
        <v>4320</v>
      </c>
      <c r="Q69" s="57">
        <v>149</v>
      </c>
      <c r="R69" s="57">
        <v>16850</v>
      </c>
      <c r="S69" s="58">
        <f>R69*25%</f>
        <v>4212.5</v>
      </c>
      <c r="T69" s="57">
        <v>177</v>
      </c>
      <c r="U69" s="102">
        <v>18850</v>
      </c>
      <c r="V69" s="58">
        <f>U69*25%</f>
        <v>4712.5</v>
      </c>
      <c r="W69" s="102">
        <v>183</v>
      </c>
      <c r="X69" s="102">
        <v>18115</v>
      </c>
      <c r="Y69" s="58">
        <f>X69*25%</f>
        <v>4528.75</v>
      </c>
      <c r="Z69" s="102">
        <v>208</v>
      </c>
      <c r="AA69" s="102">
        <v>20595</v>
      </c>
      <c r="AB69" s="58">
        <f>AA69*25%</f>
        <v>5148.75</v>
      </c>
      <c r="AC69" s="57">
        <v>211</v>
      </c>
      <c r="AD69" s="102">
        <v>21700</v>
      </c>
      <c r="AE69" s="58">
        <f>AD69*25%</f>
        <v>5425</v>
      </c>
      <c r="AF69" s="102">
        <v>224</v>
      </c>
      <c r="AG69" s="102">
        <v>22015</v>
      </c>
      <c r="AH69" s="219">
        <f>AG69*25%</f>
        <v>5503.75</v>
      </c>
      <c r="AI69" s="102">
        <v>196</v>
      </c>
      <c r="AJ69" s="102">
        <v>21820</v>
      </c>
      <c r="AK69" s="219">
        <f>AJ69*25%</f>
        <v>5455</v>
      </c>
      <c r="AL69" s="102">
        <v>242</v>
      </c>
      <c r="AM69" s="102">
        <v>25380</v>
      </c>
      <c r="AN69" s="219">
        <f>AM69*25%</f>
        <v>6345</v>
      </c>
      <c r="AO69" s="268">
        <v>216</v>
      </c>
      <c r="AP69" s="268">
        <v>24745</v>
      </c>
      <c r="AQ69" s="219">
        <f>AP69*25%</f>
        <v>6186.25</v>
      </c>
      <c r="AR69" s="222">
        <v>270</v>
      </c>
      <c r="AS69" s="222">
        <v>26710</v>
      </c>
      <c r="AT69" s="219">
        <f>AS69*25%</f>
        <v>6677.5</v>
      </c>
      <c r="AU69" s="222">
        <v>353</v>
      </c>
      <c r="AV69" s="222">
        <v>42835</v>
      </c>
      <c r="AW69" s="222">
        <f t="shared" si="17"/>
        <v>10708.75</v>
      </c>
      <c r="AX69" s="222">
        <v>346</v>
      </c>
      <c r="AY69" s="222">
        <v>37775</v>
      </c>
      <c r="AZ69" s="222">
        <f t="shared" si="18"/>
        <v>9443.75</v>
      </c>
      <c r="BA69" s="222">
        <v>400</v>
      </c>
      <c r="BB69" s="222">
        <v>43805</v>
      </c>
      <c r="BC69" s="222">
        <f t="shared" si="19"/>
        <v>10951.25</v>
      </c>
    </row>
    <row r="70" spans="1:55">
      <c r="A70" s="133"/>
      <c r="B70" s="41" t="s">
        <v>411</v>
      </c>
      <c r="C70" s="296" t="s">
        <v>412</v>
      </c>
      <c r="D70" s="44" t="s">
        <v>5</v>
      </c>
      <c r="E70" s="42"/>
      <c r="F70" s="42"/>
      <c r="G70" s="58">
        <f>F70*25%</f>
        <v>0</v>
      </c>
      <c r="H70" s="45"/>
      <c r="I70" s="45"/>
      <c r="J70" s="58">
        <f>I70*25%</f>
        <v>0</v>
      </c>
      <c r="K70" s="45">
        <v>29</v>
      </c>
      <c r="L70" s="42">
        <v>2485</v>
      </c>
      <c r="M70" s="58">
        <f>L70*25%</f>
        <v>621.25</v>
      </c>
      <c r="N70" s="42"/>
      <c r="O70" s="42">
        <v>6100</v>
      </c>
      <c r="P70" s="58">
        <f>O70*25%</f>
        <v>1525</v>
      </c>
      <c r="Q70" s="57">
        <v>45</v>
      </c>
      <c r="R70" s="57">
        <v>5200</v>
      </c>
      <c r="S70" s="58">
        <f>R70*25%</f>
        <v>1300</v>
      </c>
      <c r="T70" s="57">
        <v>57</v>
      </c>
      <c r="U70" s="102">
        <v>6355</v>
      </c>
      <c r="V70" s="58">
        <f>U70*25%</f>
        <v>1588.75</v>
      </c>
      <c r="W70" s="102">
        <v>59</v>
      </c>
      <c r="X70" s="102">
        <v>5200</v>
      </c>
      <c r="Y70" s="58">
        <f>X70*25%</f>
        <v>1300</v>
      </c>
      <c r="Z70" s="102">
        <v>69</v>
      </c>
      <c r="AA70" s="102">
        <v>7165</v>
      </c>
      <c r="AB70" s="58">
        <f>AA70*25%</f>
        <v>1791.25</v>
      </c>
      <c r="AC70" s="57">
        <v>55</v>
      </c>
      <c r="AD70" s="102">
        <v>5920</v>
      </c>
      <c r="AE70" s="58">
        <f>AD70*25%</f>
        <v>1480</v>
      </c>
      <c r="AF70" s="102">
        <v>83</v>
      </c>
      <c r="AG70" s="102">
        <v>7410</v>
      </c>
      <c r="AH70" s="219">
        <f>AG70*25%</f>
        <v>1852.5</v>
      </c>
      <c r="AI70" s="102">
        <v>88</v>
      </c>
      <c r="AJ70" s="102">
        <v>7150</v>
      </c>
      <c r="AK70" s="219">
        <f>AJ70*25%</f>
        <v>1787.5</v>
      </c>
      <c r="AL70" s="102">
        <v>55</v>
      </c>
      <c r="AM70" s="102">
        <v>4990</v>
      </c>
      <c r="AN70" s="219">
        <f>AM70*25%</f>
        <v>1247.5</v>
      </c>
      <c r="AO70" s="268">
        <v>69</v>
      </c>
      <c r="AP70" s="268">
        <v>6560</v>
      </c>
      <c r="AQ70" s="219">
        <f>AP70*25%</f>
        <v>1640</v>
      </c>
      <c r="AR70" s="222">
        <v>74</v>
      </c>
      <c r="AS70" s="222">
        <v>6730</v>
      </c>
      <c r="AT70" s="219">
        <f>AS70*25%</f>
        <v>1682.5</v>
      </c>
      <c r="AU70" s="222">
        <v>68</v>
      </c>
      <c r="AV70" s="222">
        <v>6065</v>
      </c>
      <c r="AW70" s="222">
        <f t="shared" si="17"/>
        <v>1516.25</v>
      </c>
      <c r="AX70" s="222">
        <v>52</v>
      </c>
      <c r="AY70" s="222">
        <v>5135</v>
      </c>
      <c r="AZ70" s="222">
        <f t="shared" si="18"/>
        <v>1283.75</v>
      </c>
      <c r="BA70" s="222">
        <v>60</v>
      </c>
      <c r="BB70" s="222">
        <v>5045</v>
      </c>
      <c r="BC70" s="222">
        <f t="shared" si="19"/>
        <v>1261.25</v>
      </c>
    </row>
    <row r="71" spans="1:55">
      <c r="A71" s="134"/>
      <c r="B71" s="41" t="s">
        <v>413</v>
      </c>
      <c r="C71" s="296" t="s">
        <v>414</v>
      </c>
      <c r="D71" s="44" t="s">
        <v>38</v>
      </c>
      <c r="E71" s="42"/>
      <c r="F71" s="42"/>
      <c r="G71" s="58">
        <f>F71*25%</f>
        <v>0</v>
      </c>
      <c r="H71" s="45">
        <v>140</v>
      </c>
      <c r="I71" s="45">
        <v>16880</v>
      </c>
      <c r="J71" s="58">
        <f>I71*25%</f>
        <v>4220</v>
      </c>
      <c r="K71" s="45">
        <v>239</v>
      </c>
      <c r="L71" s="42">
        <v>25525</v>
      </c>
      <c r="M71" s="58">
        <f>L71*25%</f>
        <v>6381.25</v>
      </c>
      <c r="N71" s="42"/>
      <c r="O71" s="42">
        <v>22935</v>
      </c>
      <c r="P71" s="58">
        <f>O71*25%</f>
        <v>5733.75</v>
      </c>
      <c r="Q71" s="57">
        <v>276</v>
      </c>
      <c r="R71" s="57">
        <v>35220</v>
      </c>
      <c r="S71" s="58">
        <f>R71*25%</f>
        <v>8805</v>
      </c>
      <c r="T71" s="57">
        <v>315</v>
      </c>
      <c r="U71" s="102">
        <v>39230</v>
      </c>
      <c r="V71" s="58">
        <f>U71*25%</f>
        <v>9807.5</v>
      </c>
      <c r="W71" s="102">
        <v>321</v>
      </c>
      <c r="X71" s="102">
        <v>40280</v>
      </c>
      <c r="Y71" s="58">
        <f>X71*25%</f>
        <v>10070</v>
      </c>
      <c r="Z71" s="102">
        <v>329</v>
      </c>
      <c r="AA71" s="102">
        <v>43390</v>
      </c>
      <c r="AB71" s="58">
        <f>AA71*25%</f>
        <v>10847.5</v>
      </c>
      <c r="AC71" s="57">
        <v>295</v>
      </c>
      <c r="AD71" s="102">
        <v>32725</v>
      </c>
      <c r="AE71" s="58">
        <f>AD71*25%</f>
        <v>8181.25</v>
      </c>
      <c r="AF71" s="102">
        <v>322</v>
      </c>
      <c r="AG71" s="102">
        <v>37595</v>
      </c>
      <c r="AH71" s="219">
        <f>AG71*25%</f>
        <v>9398.75</v>
      </c>
      <c r="AI71" s="102">
        <v>291</v>
      </c>
      <c r="AJ71" s="102">
        <v>31180</v>
      </c>
      <c r="AK71" s="219">
        <f>AJ71*25%</f>
        <v>7795</v>
      </c>
      <c r="AL71" s="102">
        <v>334</v>
      </c>
      <c r="AM71" s="102">
        <v>35575</v>
      </c>
      <c r="AN71" s="219">
        <f>AM71*25%</f>
        <v>8893.75</v>
      </c>
      <c r="AO71" s="268">
        <v>395</v>
      </c>
      <c r="AP71" s="268">
        <v>45780</v>
      </c>
      <c r="AQ71" s="219">
        <f>AP71*25%</f>
        <v>11445</v>
      </c>
      <c r="AR71" s="222">
        <v>452</v>
      </c>
      <c r="AS71" s="222">
        <v>42065</v>
      </c>
      <c r="AT71" s="219">
        <f>AS71*25%</f>
        <v>10516.25</v>
      </c>
      <c r="AU71" s="222">
        <v>419</v>
      </c>
      <c r="AV71" s="222">
        <v>40765</v>
      </c>
      <c r="AW71" s="222">
        <f t="shared" si="17"/>
        <v>10191.25</v>
      </c>
      <c r="AX71" s="222">
        <v>438</v>
      </c>
      <c r="AY71" s="222">
        <v>46090</v>
      </c>
      <c r="AZ71" s="222">
        <f t="shared" si="18"/>
        <v>11522.5</v>
      </c>
      <c r="BA71" s="222">
        <v>585</v>
      </c>
      <c r="BB71" s="222">
        <v>59030</v>
      </c>
      <c r="BC71" s="222">
        <f t="shared" si="19"/>
        <v>14757.5</v>
      </c>
    </row>
    <row r="72" spans="1:55">
      <c r="A72" s="134"/>
      <c r="B72" s="505" t="s">
        <v>415</v>
      </c>
      <c r="C72" s="296" t="s">
        <v>5312</v>
      </c>
      <c r="D72" s="44" t="s">
        <v>5</v>
      </c>
      <c r="E72" s="506"/>
      <c r="F72" s="506"/>
      <c r="G72" s="58">
        <f>F72*25%</f>
        <v>0</v>
      </c>
      <c r="H72" s="506"/>
      <c r="I72" s="506"/>
      <c r="J72" s="58">
        <f>I72*25%</f>
        <v>0</v>
      </c>
      <c r="K72" s="506">
        <v>149</v>
      </c>
      <c r="L72" s="506">
        <v>12605</v>
      </c>
      <c r="M72" s="58">
        <f>L72*25%</f>
        <v>3151.25</v>
      </c>
      <c r="N72" s="506"/>
      <c r="O72" s="506">
        <v>13440</v>
      </c>
      <c r="P72" s="58">
        <f>O72*25%</f>
        <v>3360</v>
      </c>
      <c r="Q72" s="28">
        <v>117</v>
      </c>
      <c r="R72" s="28">
        <v>15580</v>
      </c>
      <c r="S72" s="58">
        <f>R72*25%</f>
        <v>3895</v>
      </c>
      <c r="T72" s="28">
        <v>99</v>
      </c>
      <c r="U72" s="386">
        <v>11110</v>
      </c>
      <c r="V72" s="58">
        <f>U72*25%</f>
        <v>2777.5</v>
      </c>
      <c r="W72" s="386">
        <v>89</v>
      </c>
      <c r="X72" s="386">
        <v>10695</v>
      </c>
      <c r="Y72" s="58">
        <f>X72*25%</f>
        <v>2673.75</v>
      </c>
      <c r="Z72" s="386">
        <v>141</v>
      </c>
      <c r="AA72" s="386">
        <v>16775</v>
      </c>
      <c r="AB72" s="58">
        <f>AA72*25%</f>
        <v>4193.75</v>
      </c>
      <c r="AC72" s="28">
        <v>169</v>
      </c>
      <c r="AD72" s="386">
        <v>19175</v>
      </c>
      <c r="AE72" s="58">
        <f>AD72*25%</f>
        <v>4793.75</v>
      </c>
      <c r="AF72" s="386">
        <v>225</v>
      </c>
      <c r="AG72" s="386">
        <v>23765</v>
      </c>
      <c r="AH72" s="507">
        <f>AG72*25%</f>
        <v>5941.25</v>
      </c>
      <c r="AI72" s="386">
        <v>226</v>
      </c>
      <c r="AJ72" s="386">
        <v>23155</v>
      </c>
      <c r="AK72" s="507">
        <f>AJ72*25%</f>
        <v>5788.75</v>
      </c>
      <c r="AL72" s="386">
        <v>239</v>
      </c>
      <c r="AM72" s="386">
        <v>23525</v>
      </c>
      <c r="AN72" s="507">
        <f>AM72*25%</f>
        <v>5881.25</v>
      </c>
      <c r="AO72" s="272">
        <v>308</v>
      </c>
      <c r="AP72" s="272">
        <v>31590</v>
      </c>
      <c r="AQ72" s="507">
        <f>AP72*25%</f>
        <v>7897.5</v>
      </c>
      <c r="AR72" s="385">
        <v>0</v>
      </c>
      <c r="AS72" s="385">
        <v>0</v>
      </c>
      <c r="AT72" s="507">
        <f>AS72*25%</f>
        <v>0</v>
      </c>
      <c r="AU72" s="385">
        <v>0</v>
      </c>
      <c r="AV72" s="385">
        <v>0</v>
      </c>
      <c r="AW72" s="385">
        <f t="shared" si="17"/>
        <v>0</v>
      </c>
      <c r="AX72" s="385">
        <v>0</v>
      </c>
      <c r="AY72" s="385">
        <v>0</v>
      </c>
      <c r="AZ72" s="385">
        <f t="shared" si="18"/>
        <v>0</v>
      </c>
      <c r="BA72" s="385">
        <v>0</v>
      </c>
      <c r="BB72" s="385">
        <v>0</v>
      </c>
      <c r="BC72" s="385">
        <f t="shared" si="19"/>
        <v>0</v>
      </c>
    </row>
    <row r="73" spans="1:55">
      <c r="A73" s="134"/>
      <c r="B73" s="505" t="s">
        <v>417</v>
      </c>
      <c r="C73" s="296" t="s">
        <v>418</v>
      </c>
      <c r="D73" s="43" t="s">
        <v>341</v>
      </c>
      <c r="E73" s="506"/>
      <c r="F73" s="506"/>
      <c r="G73" s="58">
        <f>F73*25%</f>
        <v>0</v>
      </c>
      <c r="H73" s="506">
        <v>8</v>
      </c>
      <c r="I73" s="506">
        <v>1350</v>
      </c>
      <c r="J73" s="58">
        <f>I73*25%</f>
        <v>337.5</v>
      </c>
      <c r="K73" s="506">
        <v>1</v>
      </c>
      <c r="L73" s="506">
        <v>150</v>
      </c>
      <c r="M73" s="58">
        <f>L73*25%</f>
        <v>37.5</v>
      </c>
      <c r="N73" s="506"/>
      <c r="O73" s="506">
        <v>890</v>
      </c>
      <c r="P73" s="58">
        <f>O73*25%</f>
        <v>222.5</v>
      </c>
      <c r="Q73" s="28">
        <v>6</v>
      </c>
      <c r="R73" s="28">
        <v>1020</v>
      </c>
      <c r="S73" s="58">
        <f>R73*25%</f>
        <v>255</v>
      </c>
      <c r="T73" s="28">
        <v>11</v>
      </c>
      <c r="U73" s="386">
        <v>1635</v>
      </c>
      <c r="V73" s="58">
        <f>U73*25%</f>
        <v>408.75</v>
      </c>
      <c r="W73" s="386">
        <v>2</v>
      </c>
      <c r="X73" s="386">
        <v>400</v>
      </c>
      <c r="Y73" s="58">
        <f>X73*25%</f>
        <v>100</v>
      </c>
      <c r="Z73" s="386">
        <v>0</v>
      </c>
      <c r="AA73" s="386">
        <v>0</v>
      </c>
      <c r="AB73" s="58">
        <f>AA73*25%</f>
        <v>0</v>
      </c>
      <c r="AC73" s="28">
        <v>1</v>
      </c>
      <c r="AD73" s="386">
        <v>190</v>
      </c>
      <c r="AE73" s="58">
        <f>AD73*25%</f>
        <v>47.5</v>
      </c>
      <c r="AF73" s="386">
        <v>0</v>
      </c>
      <c r="AG73" s="386">
        <v>0</v>
      </c>
      <c r="AH73" s="507">
        <f>AG73*25%</f>
        <v>0</v>
      </c>
      <c r="AI73" s="386">
        <v>0</v>
      </c>
      <c r="AJ73" s="386">
        <v>0</v>
      </c>
      <c r="AK73" s="507">
        <f>AJ73*25%</f>
        <v>0</v>
      </c>
      <c r="AL73" s="386">
        <v>0</v>
      </c>
      <c r="AM73" s="386">
        <v>0</v>
      </c>
      <c r="AN73" s="507">
        <f>AM73*25%</f>
        <v>0</v>
      </c>
      <c r="AO73" s="272">
        <v>6</v>
      </c>
      <c r="AP73" s="272">
        <v>675</v>
      </c>
      <c r="AQ73" s="507">
        <f>AP73*25%</f>
        <v>168.75</v>
      </c>
      <c r="AR73" s="385">
        <v>1</v>
      </c>
      <c r="AS73" s="385">
        <v>130</v>
      </c>
      <c r="AT73" s="507">
        <f>AS73*25%</f>
        <v>32.5</v>
      </c>
      <c r="AU73" s="385">
        <v>0</v>
      </c>
      <c r="AV73" s="385">
        <v>0</v>
      </c>
      <c r="AW73" s="385">
        <f t="shared" si="17"/>
        <v>0</v>
      </c>
      <c r="AX73" s="385">
        <v>0</v>
      </c>
      <c r="AY73" s="385">
        <v>0</v>
      </c>
      <c r="AZ73" s="385">
        <f t="shared" si="18"/>
        <v>0</v>
      </c>
      <c r="BA73" s="385">
        <v>0</v>
      </c>
      <c r="BB73" s="385">
        <v>0</v>
      </c>
      <c r="BC73" s="385">
        <f t="shared" si="19"/>
        <v>0</v>
      </c>
    </row>
    <row r="74" spans="1:55">
      <c r="A74" s="134"/>
      <c r="B74" s="41" t="s">
        <v>419</v>
      </c>
      <c r="C74" s="296" t="s">
        <v>420</v>
      </c>
      <c r="D74" s="44" t="s">
        <v>5</v>
      </c>
      <c r="E74" s="42"/>
      <c r="F74" s="42"/>
      <c r="G74" s="58">
        <f>F74*25%</f>
        <v>0</v>
      </c>
      <c r="H74" s="45"/>
      <c r="I74" s="45"/>
      <c r="J74" s="58">
        <f>I74*25%</f>
        <v>0</v>
      </c>
      <c r="K74" s="45">
        <v>21</v>
      </c>
      <c r="L74" s="42">
        <v>1375</v>
      </c>
      <c r="M74" s="58">
        <f>L74*25%</f>
        <v>343.75</v>
      </c>
      <c r="N74" s="42"/>
      <c r="O74" s="42">
        <v>2805</v>
      </c>
      <c r="P74" s="58">
        <f>O74*25%</f>
        <v>701.25</v>
      </c>
      <c r="Q74" s="57">
        <v>23</v>
      </c>
      <c r="R74" s="57">
        <v>2575</v>
      </c>
      <c r="S74" s="58">
        <f>R74*25%</f>
        <v>643.75</v>
      </c>
      <c r="T74" s="57">
        <v>18</v>
      </c>
      <c r="U74" s="102">
        <v>1870</v>
      </c>
      <c r="V74" s="58">
        <f>U74*25%</f>
        <v>467.5</v>
      </c>
      <c r="W74" s="102">
        <v>5</v>
      </c>
      <c r="X74" s="102">
        <v>350</v>
      </c>
      <c r="Y74" s="58">
        <f>X74*25%</f>
        <v>87.5</v>
      </c>
      <c r="Z74" s="102">
        <v>1</v>
      </c>
      <c r="AA74" s="102">
        <v>100</v>
      </c>
      <c r="AB74" s="58">
        <f>AA74*25%</f>
        <v>25</v>
      </c>
      <c r="AC74" s="57">
        <v>33</v>
      </c>
      <c r="AD74" s="102">
        <v>4845</v>
      </c>
      <c r="AE74" s="58">
        <f>AD74*25%</f>
        <v>1211.25</v>
      </c>
      <c r="AF74" s="102">
        <v>23</v>
      </c>
      <c r="AG74" s="102">
        <v>3040</v>
      </c>
      <c r="AH74" s="219">
        <f>AG74*25%</f>
        <v>760</v>
      </c>
      <c r="AI74" s="102">
        <v>43</v>
      </c>
      <c r="AJ74" s="102">
        <v>3695</v>
      </c>
      <c r="AK74" s="219">
        <f>AJ74*25%</f>
        <v>923.75</v>
      </c>
      <c r="AL74" s="102">
        <v>75</v>
      </c>
      <c r="AM74" s="102">
        <v>8105</v>
      </c>
      <c r="AN74" s="219">
        <f>AM74*25%</f>
        <v>2026.25</v>
      </c>
      <c r="AO74" s="268">
        <v>119</v>
      </c>
      <c r="AP74" s="268">
        <v>13150</v>
      </c>
      <c r="AQ74" s="219">
        <f>AP74*25%</f>
        <v>3287.5</v>
      </c>
      <c r="AR74" s="222">
        <v>114</v>
      </c>
      <c r="AS74" s="222">
        <v>10805</v>
      </c>
      <c r="AT74" s="219">
        <f>AS74*25%</f>
        <v>2701.25</v>
      </c>
      <c r="AU74" s="222">
        <v>85</v>
      </c>
      <c r="AV74" s="222">
        <v>9310</v>
      </c>
      <c r="AW74" s="222">
        <f t="shared" si="17"/>
        <v>2327.5</v>
      </c>
      <c r="AX74" s="222">
        <v>82</v>
      </c>
      <c r="AY74" s="222">
        <v>11440</v>
      </c>
      <c r="AZ74" s="222">
        <f t="shared" si="18"/>
        <v>2860</v>
      </c>
      <c r="BA74" s="222">
        <v>142</v>
      </c>
      <c r="BB74" s="222">
        <v>16410</v>
      </c>
      <c r="BC74" s="222">
        <f t="shared" si="19"/>
        <v>4102.5</v>
      </c>
    </row>
    <row r="75" spans="1:55">
      <c r="A75" s="134"/>
      <c r="B75" s="41" t="s">
        <v>421</v>
      </c>
      <c r="C75" s="296" t="s">
        <v>3065</v>
      </c>
      <c r="D75" s="44" t="s">
        <v>12</v>
      </c>
      <c r="E75" s="42"/>
      <c r="F75" s="42"/>
      <c r="G75" s="58">
        <f>F75*25%</f>
        <v>0</v>
      </c>
      <c r="H75" s="45">
        <v>4</v>
      </c>
      <c r="I75" s="45">
        <v>380</v>
      </c>
      <c r="J75" s="58">
        <f>I75*25%</f>
        <v>95</v>
      </c>
      <c r="K75" s="45">
        <v>17</v>
      </c>
      <c r="L75" s="42">
        <v>1010</v>
      </c>
      <c r="M75" s="58">
        <f>L75*25%</f>
        <v>252.5</v>
      </c>
      <c r="N75" s="42"/>
      <c r="O75" s="42">
        <v>2050</v>
      </c>
      <c r="P75" s="58">
        <f>O75*25%</f>
        <v>512.5</v>
      </c>
      <c r="Q75" s="57">
        <v>17</v>
      </c>
      <c r="R75" s="57">
        <v>1310</v>
      </c>
      <c r="S75" s="58">
        <f>R75*25%</f>
        <v>327.5</v>
      </c>
      <c r="T75" s="57">
        <v>30</v>
      </c>
      <c r="U75" s="102">
        <v>2160</v>
      </c>
      <c r="V75" s="58">
        <f>U75*25%</f>
        <v>540</v>
      </c>
      <c r="W75" s="102">
        <v>51</v>
      </c>
      <c r="X75" s="102">
        <v>3985</v>
      </c>
      <c r="Y75" s="58">
        <f>X75*25%</f>
        <v>996.25</v>
      </c>
      <c r="Z75" s="102">
        <v>34</v>
      </c>
      <c r="AA75" s="102">
        <v>2770</v>
      </c>
      <c r="AB75" s="58">
        <f>AA75*25%</f>
        <v>692.5</v>
      </c>
      <c r="AC75" s="57">
        <v>33</v>
      </c>
      <c r="AD75" s="102">
        <v>2340</v>
      </c>
      <c r="AE75" s="58">
        <f>AD75*25%</f>
        <v>585</v>
      </c>
      <c r="AF75" s="102">
        <v>40</v>
      </c>
      <c r="AG75" s="102">
        <v>3010</v>
      </c>
      <c r="AH75" s="219">
        <f>AG75*25%</f>
        <v>752.5</v>
      </c>
      <c r="AI75" s="102">
        <v>36</v>
      </c>
      <c r="AJ75" s="102">
        <v>2645</v>
      </c>
      <c r="AK75" s="219">
        <f>AJ75*25%</f>
        <v>661.25</v>
      </c>
      <c r="AL75" s="102">
        <v>41</v>
      </c>
      <c r="AM75" s="102">
        <v>3395</v>
      </c>
      <c r="AN75" s="219">
        <f>AM75*25%</f>
        <v>848.75</v>
      </c>
      <c r="AO75" s="268">
        <v>30</v>
      </c>
      <c r="AP75" s="268">
        <v>2665</v>
      </c>
      <c r="AQ75" s="219">
        <f>AP75*25%</f>
        <v>666.25</v>
      </c>
      <c r="AR75" s="222">
        <v>19</v>
      </c>
      <c r="AS75" s="222">
        <v>1890</v>
      </c>
      <c r="AT75" s="219">
        <f>AS75*25%</f>
        <v>472.5</v>
      </c>
      <c r="AU75" s="222">
        <v>22</v>
      </c>
      <c r="AV75" s="222">
        <v>1735</v>
      </c>
      <c r="AW75" s="222">
        <f t="shared" si="17"/>
        <v>433.75</v>
      </c>
      <c r="AX75" s="222">
        <v>10</v>
      </c>
      <c r="AY75" s="222">
        <v>805</v>
      </c>
      <c r="AZ75" s="222">
        <f t="shared" si="18"/>
        <v>201.25</v>
      </c>
      <c r="BA75" s="222">
        <v>18</v>
      </c>
      <c r="BB75" s="222">
        <v>1340</v>
      </c>
      <c r="BC75" s="222">
        <f t="shared" si="19"/>
        <v>335</v>
      </c>
    </row>
    <row r="76" spans="1:55">
      <c r="A76" s="134"/>
      <c r="B76" s="41" t="s">
        <v>423</v>
      </c>
      <c r="C76" s="296" t="s">
        <v>424</v>
      </c>
      <c r="D76" s="44" t="s">
        <v>34</v>
      </c>
      <c r="E76" s="42"/>
      <c r="F76" s="42"/>
      <c r="G76" s="58">
        <f>F76*25%</f>
        <v>0</v>
      </c>
      <c r="H76" s="45">
        <v>32</v>
      </c>
      <c r="I76" s="45">
        <v>3000</v>
      </c>
      <c r="J76" s="58">
        <f>I76*25%</f>
        <v>750</v>
      </c>
      <c r="K76" s="45">
        <v>15</v>
      </c>
      <c r="L76" s="42">
        <v>1280</v>
      </c>
      <c r="M76" s="58">
        <f>L76*25%</f>
        <v>320</v>
      </c>
      <c r="N76" s="42"/>
      <c r="O76" s="42">
        <v>3485</v>
      </c>
      <c r="P76" s="58">
        <f>O76*25%</f>
        <v>871.25</v>
      </c>
      <c r="Q76" s="57">
        <v>92</v>
      </c>
      <c r="R76" s="57">
        <v>8510</v>
      </c>
      <c r="S76" s="58">
        <f>R76*25%</f>
        <v>2127.5</v>
      </c>
      <c r="T76" s="57">
        <v>77</v>
      </c>
      <c r="U76" s="102">
        <v>7265</v>
      </c>
      <c r="V76" s="58">
        <f>U76*25%</f>
        <v>1816.25</v>
      </c>
      <c r="W76" s="102">
        <v>72</v>
      </c>
      <c r="X76" s="102">
        <v>6705</v>
      </c>
      <c r="Y76" s="58">
        <f>X76*25%</f>
        <v>1676.25</v>
      </c>
      <c r="Z76" s="102">
        <v>100</v>
      </c>
      <c r="AA76" s="102">
        <v>8145</v>
      </c>
      <c r="AB76" s="58">
        <f>AA76*25%</f>
        <v>2036.25</v>
      </c>
      <c r="AC76" s="57">
        <v>43</v>
      </c>
      <c r="AD76" s="102">
        <v>3640</v>
      </c>
      <c r="AE76" s="58">
        <f>AD76*25%</f>
        <v>910</v>
      </c>
      <c r="AF76" s="102">
        <v>42</v>
      </c>
      <c r="AG76" s="102">
        <v>3210</v>
      </c>
      <c r="AH76" s="219">
        <f>AG76*25%</f>
        <v>802.5</v>
      </c>
      <c r="AI76" s="102">
        <v>50</v>
      </c>
      <c r="AJ76" s="102">
        <v>3185</v>
      </c>
      <c r="AK76" s="219">
        <f>AJ76*25%</f>
        <v>796.25</v>
      </c>
      <c r="AL76" s="102">
        <v>49</v>
      </c>
      <c r="AM76" s="102">
        <v>3565</v>
      </c>
      <c r="AN76" s="219">
        <f>AM76*25%</f>
        <v>891.25</v>
      </c>
      <c r="AO76" s="268">
        <v>47</v>
      </c>
      <c r="AP76" s="268">
        <v>3265</v>
      </c>
      <c r="AQ76" s="219">
        <f>AP76*25%</f>
        <v>816.25</v>
      </c>
      <c r="AR76" s="222">
        <v>61</v>
      </c>
      <c r="AS76" s="222">
        <v>4025</v>
      </c>
      <c r="AT76" s="219">
        <f>AS76*25%</f>
        <v>1006.25</v>
      </c>
      <c r="AU76" s="222">
        <v>39</v>
      </c>
      <c r="AV76" s="222">
        <v>3680</v>
      </c>
      <c r="AW76" s="222">
        <f t="shared" si="17"/>
        <v>920</v>
      </c>
      <c r="AX76" s="222">
        <v>49</v>
      </c>
      <c r="AY76" s="222">
        <v>3430</v>
      </c>
      <c r="AZ76" s="222">
        <f t="shared" si="18"/>
        <v>857.5</v>
      </c>
      <c r="BA76" s="222">
        <v>65</v>
      </c>
      <c r="BB76" s="222">
        <v>5270</v>
      </c>
      <c r="BC76" s="222">
        <f t="shared" si="19"/>
        <v>1317.5</v>
      </c>
    </row>
    <row r="77" spans="1:55">
      <c r="A77" s="134"/>
      <c r="B77" s="41" t="s">
        <v>425</v>
      </c>
      <c r="C77" s="296" t="s">
        <v>3066</v>
      </c>
      <c r="D77" s="44" t="s">
        <v>16</v>
      </c>
      <c r="E77" s="42"/>
      <c r="F77" s="42"/>
      <c r="G77" s="58">
        <f>F77*25%</f>
        <v>0</v>
      </c>
      <c r="H77" s="45">
        <v>71</v>
      </c>
      <c r="I77" s="45">
        <v>6410</v>
      </c>
      <c r="J77" s="58">
        <f>I77*25%</f>
        <v>1602.5</v>
      </c>
      <c r="K77" s="45">
        <v>27</v>
      </c>
      <c r="L77" s="42">
        <v>3010</v>
      </c>
      <c r="M77" s="58">
        <f>L77*25%</f>
        <v>752.5</v>
      </c>
      <c r="N77" s="42"/>
      <c r="O77" s="42">
        <v>4055</v>
      </c>
      <c r="P77" s="58">
        <f>O77*25%</f>
        <v>1013.75</v>
      </c>
      <c r="Q77" s="57">
        <v>83</v>
      </c>
      <c r="R77" s="57">
        <v>7970</v>
      </c>
      <c r="S77" s="58">
        <f>R77*25%</f>
        <v>1992.5</v>
      </c>
      <c r="T77" s="57">
        <v>73</v>
      </c>
      <c r="U77" s="102">
        <v>7535</v>
      </c>
      <c r="V77" s="58">
        <f>U77*25%</f>
        <v>1883.75</v>
      </c>
      <c r="W77" s="102">
        <v>60</v>
      </c>
      <c r="X77" s="102">
        <v>6810</v>
      </c>
      <c r="Y77" s="58">
        <f>X77*25%</f>
        <v>1702.5</v>
      </c>
      <c r="Z77" s="102">
        <v>110</v>
      </c>
      <c r="AA77" s="102">
        <v>9520</v>
      </c>
      <c r="AB77" s="58">
        <f>AA77*25%</f>
        <v>2380</v>
      </c>
      <c r="AC77" s="57">
        <v>105</v>
      </c>
      <c r="AD77" s="102">
        <v>11170</v>
      </c>
      <c r="AE77" s="58">
        <f>AD77*25%</f>
        <v>2792.5</v>
      </c>
      <c r="AF77" s="102">
        <v>96</v>
      </c>
      <c r="AG77" s="102">
        <v>7620</v>
      </c>
      <c r="AH77" s="219">
        <f>AG77*25%</f>
        <v>1905</v>
      </c>
      <c r="AI77" s="102">
        <v>77</v>
      </c>
      <c r="AJ77" s="102">
        <v>7320</v>
      </c>
      <c r="AK77" s="219">
        <f>AJ77*25%</f>
        <v>1830</v>
      </c>
      <c r="AL77" s="102">
        <v>71</v>
      </c>
      <c r="AM77" s="102">
        <v>6395</v>
      </c>
      <c r="AN77" s="219">
        <f>AM77*25%</f>
        <v>1598.75</v>
      </c>
      <c r="AO77" s="268">
        <v>138</v>
      </c>
      <c r="AP77" s="268">
        <v>12495</v>
      </c>
      <c r="AQ77" s="219">
        <f>AP77*25%</f>
        <v>3123.75</v>
      </c>
      <c r="AR77" s="222">
        <v>104</v>
      </c>
      <c r="AS77" s="222">
        <v>9720</v>
      </c>
      <c r="AT77" s="219">
        <f>AS77*25%</f>
        <v>2430</v>
      </c>
      <c r="AU77" s="222">
        <v>127</v>
      </c>
      <c r="AV77" s="222">
        <v>11530</v>
      </c>
      <c r="AW77" s="222">
        <f t="shared" si="17"/>
        <v>2882.5</v>
      </c>
      <c r="AX77" s="222">
        <v>102</v>
      </c>
      <c r="AY77" s="222">
        <v>10170</v>
      </c>
      <c r="AZ77" s="222">
        <f t="shared" si="18"/>
        <v>2542.5</v>
      </c>
      <c r="BA77" s="222">
        <v>151</v>
      </c>
      <c r="BB77" s="222">
        <v>13280</v>
      </c>
      <c r="BC77" s="222">
        <f t="shared" si="19"/>
        <v>3320</v>
      </c>
    </row>
    <row r="78" spans="1:55">
      <c r="A78" s="134"/>
      <c r="B78" s="41" t="s">
        <v>427</v>
      </c>
      <c r="C78" s="296" t="s">
        <v>428</v>
      </c>
      <c r="D78" s="44" t="s">
        <v>5</v>
      </c>
      <c r="E78" s="42"/>
      <c r="F78" s="42"/>
      <c r="G78" s="58">
        <f>F78*25%</f>
        <v>0</v>
      </c>
      <c r="H78" s="45"/>
      <c r="I78" s="45"/>
      <c r="J78" s="58">
        <f>I78*25%</f>
        <v>0</v>
      </c>
      <c r="K78" s="45">
        <v>61</v>
      </c>
      <c r="L78" s="42">
        <v>6525</v>
      </c>
      <c r="M78" s="58">
        <f>L78*25%</f>
        <v>1631.25</v>
      </c>
      <c r="N78" s="42"/>
      <c r="O78" s="42">
        <v>5590</v>
      </c>
      <c r="P78" s="58">
        <f>O78*25%</f>
        <v>1397.5</v>
      </c>
      <c r="Q78" s="57">
        <v>63</v>
      </c>
      <c r="R78" s="57">
        <v>4520</v>
      </c>
      <c r="S78" s="58">
        <f>R78*25%</f>
        <v>1130</v>
      </c>
      <c r="T78" s="57">
        <v>88</v>
      </c>
      <c r="U78" s="102">
        <v>7840</v>
      </c>
      <c r="V78" s="58">
        <f>U78*25%</f>
        <v>1960</v>
      </c>
      <c r="W78" s="102">
        <v>25</v>
      </c>
      <c r="X78" s="102">
        <v>4320</v>
      </c>
      <c r="Y78" s="58">
        <f>X78*25%</f>
        <v>1080</v>
      </c>
      <c r="Z78" s="102">
        <v>47</v>
      </c>
      <c r="AA78" s="102">
        <v>5115</v>
      </c>
      <c r="AB78" s="58">
        <f>AA78*25%</f>
        <v>1278.75</v>
      </c>
      <c r="AC78" s="57">
        <v>32</v>
      </c>
      <c r="AD78" s="102">
        <v>2670</v>
      </c>
      <c r="AE78" s="58">
        <f>AD78*25%</f>
        <v>667.5</v>
      </c>
      <c r="AF78" s="102">
        <v>35</v>
      </c>
      <c r="AG78" s="102">
        <v>3350</v>
      </c>
      <c r="AH78" s="219">
        <f>AG78*25%</f>
        <v>837.5</v>
      </c>
      <c r="AI78" s="102">
        <v>51</v>
      </c>
      <c r="AJ78" s="102">
        <v>5140</v>
      </c>
      <c r="AK78" s="219">
        <f>AJ78*25%</f>
        <v>1285</v>
      </c>
      <c r="AL78" s="102">
        <v>34</v>
      </c>
      <c r="AM78" s="102">
        <v>2950</v>
      </c>
      <c r="AN78" s="219">
        <f>AM78*25%</f>
        <v>737.5</v>
      </c>
      <c r="AO78" s="268">
        <v>51</v>
      </c>
      <c r="AP78" s="268">
        <v>4740</v>
      </c>
      <c r="AQ78" s="219">
        <f>AP78*25%</f>
        <v>1185</v>
      </c>
      <c r="AR78" s="222">
        <v>51</v>
      </c>
      <c r="AS78" s="222">
        <v>5115</v>
      </c>
      <c r="AT78" s="219">
        <f>AS78*25%</f>
        <v>1278.75</v>
      </c>
      <c r="AU78" s="222">
        <v>60</v>
      </c>
      <c r="AV78" s="222">
        <v>4910</v>
      </c>
      <c r="AW78" s="222">
        <f t="shared" si="17"/>
        <v>1227.5</v>
      </c>
      <c r="AX78" s="222">
        <v>46</v>
      </c>
      <c r="AY78" s="222">
        <v>4905</v>
      </c>
      <c r="AZ78" s="222">
        <f t="shared" si="18"/>
        <v>1226.25</v>
      </c>
      <c r="BA78" s="222">
        <v>54</v>
      </c>
      <c r="BB78" s="222">
        <v>5640</v>
      </c>
      <c r="BC78" s="222">
        <f t="shared" si="19"/>
        <v>1410</v>
      </c>
    </row>
    <row r="79" spans="1:55">
      <c r="A79" s="134"/>
      <c r="B79" s="41" t="s">
        <v>429</v>
      </c>
      <c r="C79" s="296" t="s">
        <v>430</v>
      </c>
      <c r="D79" s="44" t="s">
        <v>130</v>
      </c>
      <c r="E79" s="42"/>
      <c r="F79" s="42"/>
      <c r="G79" s="58">
        <f>F79*25%</f>
        <v>0</v>
      </c>
      <c r="H79" s="45"/>
      <c r="I79" s="45"/>
      <c r="J79" s="58">
        <f>I79*25%</f>
        <v>0</v>
      </c>
      <c r="K79" s="45">
        <v>234</v>
      </c>
      <c r="L79" s="42">
        <v>21325</v>
      </c>
      <c r="M79" s="58">
        <f>L79*25%</f>
        <v>5331.25</v>
      </c>
      <c r="N79" s="42"/>
      <c r="O79" s="42">
        <v>32725</v>
      </c>
      <c r="P79" s="58">
        <f>O79*25%</f>
        <v>8181.25</v>
      </c>
      <c r="Q79" s="57">
        <v>306</v>
      </c>
      <c r="R79" s="57">
        <v>30775</v>
      </c>
      <c r="S79" s="58">
        <f>R79*25%</f>
        <v>7693.75</v>
      </c>
      <c r="T79" s="57">
        <v>314</v>
      </c>
      <c r="U79" s="102">
        <v>43620</v>
      </c>
      <c r="V79" s="58">
        <f>U79*25%</f>
        <v>10905</v>
      </c>
      <c r="W79" s="102">
        <v>156</v>
      </c>
      <c r="X79" s="102">
        <v>72270</v>
      </c>
      <c r="Y79" s="58">
        <f>X79*25%</f>
        <v>18067.5</v>
      </c>
      <c r="Z79" s="102">
        <v>663</v>
      </c>
      <c r="AA79" s="102">
        <v>69340</v>
      </c>
      <c r="AB79" s="58">
        <f>AA79*25%</f>
        <v>17335</v>
      </c>
      <c r="AC79" s="57">
        <v>555</v>
      </c>
      <c r="AD79" s="102">
        <v>55940</v>
      </c>
      <c r="AE79" s="58">
        <f>AD79*25%</f>
        <v>13985</v>
      </c>
      <c r="AF79" s="102">
        <v>684</v>
      </c>
      <c r="AG79" s="102">
        <v>76385</v>
      </c>
      <c r="AH79" s="219">
        <f>AG79*25%</f>
        <v>19096.25</v>
      </c>
      <c r="AI79" s="102">
        <v>688</v>
      </c>
      <c r="AJ79" s="102">
        <v>73670</v>
      </c>
      <c r="AK79" s="219">
        <f>AJ79*25%</f>
        <v>18417.5</v>
      </c>
      <c r="AL79" s="102">
        <v>610</v>
      </c>
      <c r="AM79" s="102">
        <v>70755</v>
      </c>
      <c r="AN79" s="219">
        <f>AM79*25%</f>
        <v>17688.75</v>
      </c>
      <c r="AO79" s="268">
        <v>665</v>
      </c>
      <c r="AP79" s="268">
        <v>71505</v>
      </c>
      <c r="AQ79" s="219">
        <f>AP79*25%</f>
        <v>17876.25</v>
      </c>
      <c r="AR79" s="222">
        <v>532</v>
      </c>
      <c r="AS79" s="222">
        <v>50405</v>
      </c>
      <c r="AT79" s="219">
        <f>AS79*25%</f>
        <v>12601.25</v>
      </c>
      <c r="AU79" s="222">
        <v>587</v>
      </c>
      <c r="AV79" s="222">
        <v>53345</v>
      </c>
      <c r="AW79" s="222">
        <f t="shared" si="17"/>
        <v>13336.25</v>
      </c>
      <c r="AX79" s="222">
        <v>530</v>
      </c>
      <c r="AY79" s="222">
        <v>52590</v>
      </c>
      <c r="AZ79" s="222">
        <f t="shared" si="18"/>
        <v>13147.5</v>
      </c>
      <c r="BA79" s="222">
        <v>458</v>
      </c>
      <c r="BB79" s="222">
        <v>45630</v>
      </c>
      <c r="BC79" s="222">
        <f t="shared" si="19"/>
        <v>11407.5</v>
      </c>
    </row>
    <row r="80" spans="1:55">
      <c r="A80" s="134"/>
      <c r="B80" s="41" t="s">
        <v>431</v>
      </c>
      <c r="C80" s="296" t="s">
        <v>432</v>
      </c>
      <c r="D80" s="44" t="s">
        <v>16</v>
      </c>
      <c r="E80" s="42"/>
      <c r="F80" s="42"/>
      <c r="G80" s="58">
        <f>F80*25%</f>
        <v>0</v>
      </c>
      <c r="H80" s="45">
        <v>11</v>
      </c>
      <c r="I80" s="45">
        <v>1830</v>
      </c>
      <c r="J80" s="58">
        <f>I80*25%</f>
        <v>457.5</v>
      </c>
      <c r="K80" s="45">
        <v>59</v>
      </c>
      <c r="L80" s="42">
        <v>4335</v>
      </c>
      <c r="M80" s="58">
        <f>L80*25%</f>
        <v>1083.75</v>
      </c>
      <c r="N80" s="42"/>
      <c r="O80" s="42">
        <v>8250</v>
      </c>
      <c r="P80" s="58">
        <f>O80*25%</f>
        <v>2062.5</v>
      </c>
      <c r="Q80" s="57">
        <v>81</v>
      </c>
      <c r="R80" s="57">
        <v>9375</v>
      </c>
      <c r="S80" s="58">
        <f>R80*25%</f>
        <v>2343.75</v>
      </c>
      <c r="T80" s="57">
        <v>97</v>
      </c>
      <c r="U80" s="102">
        <v>11635</v>
      </c>
      <c r="V80" s="58">
        <f>U80*25%</f>
        <v>2908.75</v>
      </c>
      <c r="W80" s="102">
        <v>49</v>
      </c>
      <c r="X80" s="102">
        <v>11860</v>
      </c>
      <c r="Y80" s="58">
        <f>X80*25%</f>
        <v>2965</v>
      </c>
      <c r="Z80" s="102">
        <v>162</v>
      </c>
      <c r="AA80" s="102">
        <v>15305</v>
      </c>
      <c r="AB80" s="58">
        <f>AA80*25%</f>
        <v>3826.25</v>
      </c>
      <c r="AC80" s="57">
        <v>131</v>
      </c>
      <c r="AD80" s="102">
        <v>10390</v>
      </c>
      <c r="AE80" s="58">
        <f>AD80*25%</f>
        <v>2597.5</v>
      </c>
      <c r="AF80" s="102">
        <v>193</v>
      </c>
      <c r="AG80" s="102">
        <v>15840</v>
      </c>
      <c r="AH80" s="219">
        <f>AG80*25%</f>
        <v>3960</v>
      </c>
      <c r="AI80" s="102">
        <v>350</v>
      </c>
      <c r="AJ80" s="102">
        <v>27565</v>
      </c>
      <c r="AK80" s="219">
        <f>AJ80*25%</f>
        <v>6891.25</v>
      </c>
      <c r="AL80" s="102">
        <v>354</v>
      </c>
      <c r="AM80" s="102">
        <v>26765</v>
      </c>
      <c r="AN80" s="219">
        <f>AM80*25%</f>
        <v>6691.25</v>
      </c>
      <c r="AO80" s="268">
        <v>455</v>
      </c>
      <c r="AP80" s="268">
        <v>31730</v>
      </c>
      <c r="AQ80" s="219">
        <f>AP80*25%</f>
        <v>7932.5</v>
      </c>
      <c r="AR80" s="222">
        <v>362</v>
      </c>
      <c r="AS80" s="222">
        <v>23805</v>
      </c>
      <c r="AT80" s="219">
        <f>AS80*25%</f>
        <v>5951.25</v>
      </c>
      <c r="AU80" s="222">
        <v>345</v>
      </c>
      <c r="AV80" s="222">
        <v>25105</v>
      </c>
      <c r="AW80" s="222">
        <f t="shared" si="17"/>
        <v>6276.25</v>
      </c>
      <c r="AX80" s="222">
        <v>356</v>
      </c>
      <c r="AY80" s="222">
        <v>26100</v>
      </c>
      <c r="AZ80" s="222">
        <f t="shared" si="18"/>
        <v>6525</v>
      </c>
      <c r="BA80" s="222">
        <v>310</v>
      </c>
      <c r="BB80" s="222">
        <v>22125</v>
      </c>
      <c r="BC80" s="222">
        <f t="shared" si="19"/>
        <v>5531.25</v>
      </c>
    </row>
    <row r="81" spans="1:55">
      <c r="A81" s="134"/>
      <c r="B81" s="41" t="s">
        <v>433</v>
      </c>
      <c r="C81" s="296" t="s">
        <v>434</v>
      </c>
      <c r="D81" s="44" t="s">
        <v>16</v>
      </c>
      <c r="E81" s="42"/>
      <c r="F81" s="42"/>
      <c r="G81" s="58">
        <f>F81*25%</f>
        <v>0</v>
      </c>
      <c r="H81" s="45">
        <v>45</v>
      </c>
      <c r="I81" s="45">
        <v>4995</v>
      </c>
      <c r="J81" s="58">
        <f>I81*25%</f>
        <v>1248.75</v>
      </c>
      <c r="K81" s="45">
        <v>132</v>
      </c>
      <c r="L81" s="42">
        <v>12000</v>
      </c>
      <c r="M81" s="58">
        <f>L81*25%</f>
        <v>3000</v>
      </c>
      <c r="N81" s="42"/>
      <c r="O81" s="42">
        <v>13240</v>
      </c>
      <c r="P81" s="58">
        <f>O81*25%</f>
        <v>3310</v>
      </c>
      <c r="Q81" s="57">
        <v>108</v>
      </c>
      <c r="R81" s="57">
        <v>10205</v>
      </c>
      <c r="S81" s="58">
        <f>R81*25%</f>
        <v>2551.25</v>
      </c>
      <c r="T81" s="57">
        <v>104</v>
      </c>
      <c r="U81" s="102">
        <v>11295</v>
      </c>
      <c r="V81" s="58">
        <f>U81*25%</f>
        <v>2823.75</v>
      </c>
      <c r="W81" s="102">
        <v>73</v>
      </c>
      <c r="X81" s="102">
        <v>13085</v>
      </c>
      <c r="Y81" s="58">
        <f>X81*25%</f>
        <v>3271.25</v>
      </c>
      <c r="Z81" s="102">
        <v>163</v>
      </c>
      <c r="AA81" s="102">
        <v>16135</v>
      </c>
      <c r="AB81" s="58">
        <f>AA81*25%</f>
        <v>4033.75</v>
      </c>
      <c r="AC81" s="57">
        <v>108</v>
      </c>
      <c r="AD81" s="102">
        <v>10765</v>
      </c>
      <c r="AE81" s="58">
        <f>AD81*25%</f>
        <v>2691.25</v>
      </c>
      <c r="AF81" s="102">
        <v>104</v>
      </c>
      <c r="AG81" s="102">
        <v>13405</v>
      </c>
      <c r="AH81" s="219">
        <f>AG81*25%</f>
        <v>3351.25</v>
      </c>
      <c r="AI81" s="102">
        <v>109</v>
      </c>
      <c r="AJ81" s="102">
        <v>10885</v>
      </c>
      <c r="AK81" s="219">
        <f>AJ81*25%</f>
        <v>2721.25</v>
      </c>
      <c r="AL81" s="102">
        <v>99</v>
      </c>
      <c r="AM81" s="102">
        <v>9855</v>
      </c>
      <c r="AN81" s="219">
        <f>AM81*25%</f>
        <v>2463.75</v>
      </c>
      <c r="AO81" s="268">
        <v>106</v>
      </c>
      <c r="AP81" s="268">
        <v>10390</v>
      </c>
      <c r="AQ81" s="219">
        <f>AP81*25%</f>
        <v>2597.5</v>
      </c>
      <c r="AR81" s="222">
        <v>124</v>
      </c>
      <c r="AS81" s="222">
        <v>12760</v>
      </c>
      <c r="AT81" s="219">
        <f>AS81*25%</f>
        <v>3190</v>
      </c>
      <c r="AU81" s="222">
        <v>116</v>
      </c>
      <c r="AV81" s="222">
        <v>11865</v>
      </c>
      <c r="AW81" s="222">
        <f t="shared" si="17"/>
        <v>2966.25</v>
      </c>
      <c r="AX81" s="222">
        <v>109</v>
      </c>
      <c r="AY81" s="222">
        <v>10150</v>
      </c>
      <c r="AZ81" s="222">
        <f t="shared" si="18"/>
        <v>2537.5</v>
      </c>
      <c r="BA81" s="222">
        <v>117</v>
      </c>
      <c r="BB81" s="222">
        <v>13880</v>
      </c>
      <c r="BC81" s="222">
        <f t="shared" si="19"/>
        <v>3470</v>
      </c>
    </row>
    <row r="82" spans="1:55">
      <c r="A82" s="134"/>
      <c r="B82" s="41" t="s">
        <v>435</v>
      </c>
      <c r="C82" s="296" t="s">
        <v>3067</v>
      </c>
      <c r="D82" s="44" t="s">
        <v>5</v>
      </c>
      <c r="E82" s="42"/>
      <c r="F82" s="42"/>
      <c r="G82" s="58">
        <f>F82*25%</f>
        <v>0</v>
      </c>
      <c r="H82" s="45">
        <v>55</v>
      </c>
      <c r="I82" s="45">
        <v>6645</v>
      </c>
      <c r="J82" s="58">
        <f>I82*25%</f>
        <v>1661.25</v>
      </c>
      <c r="K82" s="45">
        <v>31</v>
      </c>
      <c r="L82" s="42">
        <v>3635</v>
      </c>
      <c r="M82" s="58">
        <f>L82*25%</f>
        <v>908.75</v>
      </c>
      <c r="N82" s="42"/>
      <c r="O82" s="42">
        <v>7435</v>
      </c>
      <c r="P82" s="58">
        <f>O82*25%</f>
        <v>1858.75</v>
      </c>
      <c r="Q82" s="57">
        <v>58</v>
      </c>
      <c r="R82" s="57">
        <v>6985</v>
      </c>
      <c r="S82" s="58">
        <f>R82*25%</f>
        <v>1746.25</v>
      </c>
      <c r="T82" s="57">
        <v>68</v>
      </c>
      <c r="U82" s="102">
        <v>7140</v>
      </c>
      <c r="V82" s="58">
        <f>U82*25%</f>
        <v>1785</v>
      </c>
      <c r="W82" s="102">
        <v>77</v>
      </c>
      <c r="X82" s="102">
        <v>8690</v>
      </c>
      <c r="Y82" s="58">
        <f>X82*25%</f>
        <v>2172.5</v>
      </c>
      <c r="Z82" s="102">
        <v>112</v>
      </c>
      <c r="AA82" s="102">
        <v>10830</v>
      </c>
      <c r="AB82" s="58">
        <f>AA82*25%</f>
        <v>2707.5</v>
      </c>
      <c r="AC82" s="57">
        <v>57</v>
      </c>
      <c r="AD82" s="102">
        <v>5975</v>
      </c>
      <c r="AE82" s="58">
        <f>AD82*25%</f>
        <v>1493.75</v>
      </c>
      <c r="AF82" s="102">
        <v>49</v>
      </c>
      <c r="AG82" s="102">
        <v>5080</v>
      </c>
      <c r="AH82" s="219">
        <f>AG82*25%</f>
        <v>1270</v>
      </c>
      <c r="AI82" s="102">
        <v>60</v>
      </c>
      <c r="AJ82" s="102">
        <v>6225</v>
      </c>
      <c r="AK82" s="219">
        <f>AJ82*25%</f>
        <v>1556.25</v>
      </c>
      <c r="AL82" s="102">
        <v>45</v>
      </c>
      <c r="AM82" s="102">
        <v>4975</v>
      </c>
      <c r="AN82" s="219">
        <f>AM82*25%</f>
        <v>1243.75</v>
      </c>
      <c r="AO82" s="268">
        <v>57</v>
      </c>
      <c r="AP82" s="268">
        <v>6855</v>
      </c>
      <c r="AQ82" s="219">
        <f>AP82*25%</f>
        <v>1713.75</v>
      </c>
      <c r="AR82" s="222">
        <v>81</v>
      </c>
      <c r="AS82" s="222">
        <v>9910</v>
      </c>
      <c r="AT82" s="219">
        <f>AS82*25%</f>
        <v>2477.5</v>
      </c>
      <c r="AU82" s="222">
        <v>56</v>
      </c>
      <c r="AV82" s="222">
        <v>7915</v>
      </c>
      <c r="AW82" s="222">
        <f t="shared" si="17"/>
        <v>1978.75</v>
      </c>
      <c r="AX82" s="222">
        <v>56</v>
      </c>
      <c r="AY82" s="222">
        <v>7530</v>
      </c>
      <c r="AZ82" s="222">
        <f t="shared" si="18"/>
        <v>1882.5</v>
      </c>
      <c r="BA82" s="222">
        <v>63</v>
      </c>
      <c r="BB82" s="222">
        <v>8580</v>
      </c>
      <c r="BC82" s="222">
        <f t="shared" si="19"/>
        <v>2145</v>
      </c>
    </row>
    <row r="83" spans="1:55">
      <c r="A83" s="134"/>
      <c r="B83" s="41" t="s">
        <v>437</v>
      </c>
      <c r="C83" s="296" t="s">
        <v>438</v>
      </c>
      <c r="D83" s="44" t="s">
        <v>19</v>
      </c>
      <c r="E83" s="42"/>
      <c r="F83" s="42"/>
      <c r="G83" s="58">
        <f>F83*25%</f>
        <v>0</v>
      </c>
      <c r="H83" s="45">
        <v>77</v>
      </c>
      <c r="I83" s="45">
        <v>7810</v>
      </c>
      <c r="J83" s="58">
        <f>I83*25%</f>
        <v>1952.5</v>
      </c>
      <c r="K83" s="45">
        <v>124</v>
      </c>
      <c r="L83" s="42">
        <v>12615</v>
      </c>
      <c r="M83" s="58">
        <f>L83*25%</f>
        <v>3153.75</v>
      </c>
      <c r="N83" s="42"/>
      <c r="O83" s="42">
        <v>17680</v>
      </c>
      <c r="P83" s="58">
        <f>O83*25%</f>
        <v>4420</v>
      </c>
      <c r="Q83" s="57">
        <v>280</v>
      </c>
      <c r="R83" s="57">
        <v>28585</v>
      </c>
      <c r="S83" s="58">
        <f>R83*25%</f>
        <v>7146.25</v>
      </c>
      <c r="T83" s="57">
        <v>329</v>
      </c>
      <c r="U83" s="102">
        <v>32560</v>
      </c>
      <c r="V83" s="58">
        <f>U83*25%</f>
        <v>8140</v>
      </c>
      <c r="W83" s="102">
        <v>384</v>
      </c>
      <c r="X83" s="102">
        <v>41240</v>
      </c>
      <c r="Y83" s="58">
        <f>X83*25%</f>
        <v>10310</v>
      </c>
      <c r="Z83" s="102">
        <v>551</v>
      </c>
      <c r="AA83" s="102">
        <v>54855</v>
      </c>
      <c r="AB83" s="58">
        <f>AA83*25%</f>
        <v>13713.75</v>
      </c>
      <c r="AC83" s="57">
        <v>543</v>
      </c>
      <c r="AD83" s="102">
        <v>55525</v>
      </c>
      <c r="AE83" s="58">
        <f>AD83*25%</f>
        <v>13881.25</v>
      </c>
      <c r="AF83" s="102">
        <v>791</v>
      </c>
      <c r="AG83" s="102">
        <v>76330</v>
      </c>
      <c r="AH83" s="219">
        <f>AG83*25%</f>
        <v>19082.5</v>
      </c>
      <c r="AI83" s="102">
        <v>996</v>
      </c>
      <c r="AJ83" s="102">
        <v>96400</v>
      </c>
      <c r="AK83" s="219">
        <f>AJ83*25%</f>
        <v>24100</v>
      </c>
      <c r="AL83" s="102">
        <v>1052</v>
      </c>
      <c r="AM83" s="102">
        <v>94135</v>
      </c>
      <c r="AN83" s="219">
        <f>AM83*25%</f>
        <v>23533.75</v>
      </c>
      <c r="AO83" s="268">
        <v>1356</v>
      </c>
      <c r="AP83" s="268">
        <v>134830</v>
      </c>
      <c r="AQ83" s="219">
        <f>AP83*25%</f>
        <v>33707.5</v>
      </c>
      <c r="AR83" s="222">
        <v>1380</v>
      </c>
      <c r="AS83" s="222">
        <v>133890</v>
      </c>
      <c r="AT83" s="219">
        <f>AS83*25%</f>
        <v>33472.5</v>
      </c>
      <c r="AU83" s="222">
        <v>1720</v>
      </c>
      <c r="AV83" s="222">
        <v>166095</v>
      </c>
      <c r="AW83" s="222">
        <f t="shared" si="17"/>
        <v>41523.75</v>
      </c>
      <c r="AX83" s="222">
        <v>1690</v>
      </c>
      <c r="AY83" s="222">
        <v>163150</v>
      </c>
      <c r="AZ83" s="222">
        <f t="shared" si="18"/>
        <v>40787.5</v>
      </c>
      <c r="BA83" s="222">
        <v>1973</v>
      </c>
      <c r="BB83" s="222">
        <v>192150</v>
      </c>
      <c r="BC83" s="222">
        <f t="shared" si="19"/>
        <v>48037.5</v>
      </c>
    </row>
    <row r="84" spans="1:55">
      <c r="A84" s="134"/>
      <c r="B84" s="41" t="s">
        <v>439</v>
      </c>
      <c r="C84" s="296" t="s">
        <v>5312</v>
      </c>
      <c r="D84" s="44" t="s">
        <v>123</v>
      </c>
      <c r="E84" s="42"/>
      <c r="F84" s="42"/>
      <c r="G84" s="58">
        <f>F84*25%</f>
        <v>0</v>
      </c>
      <c r="H84" s="45">
        <v>11</v>
      </c>
      <c r="I84" s="45">
        <v>1060</v>
      </c>
      <c r="J84" s="58">
        <f>I84*25%</f>
        <v>265</v>
      </c>
      <c r="K84" s="45">
        <v>0</v>
      </c>
      <c r="L84" s="42">
        <v>0</v>
      </c>
      <c r="M84" s="58">
        <f>L84*25%</f>
        <v>0</v>
      </c>
      <c r="N84" s="42"/>
      <c r="O84" s="42"/>
      <c r="P84" s="58">
        <f>O84*25%</f>
        <v>0</v>
      </c>
      <c r="Q84" s="57">
        <v>0</v>
      </c>
      <c r="R84" s="57">
        <v>0</v>
      </c>
      <c r="S84" s="58">
        <f>R84*25%</f>
        <v>0</v>
      </c>
      <c r="T84" s="57">
        <v>0</v>
      </c>
      <c r="U84" s="102">
        <v>0</v>
      </c>
      <c r="V84" s="58">
        <f>U84*25%</f>
        <v>0</v>
      </c>
      <c r="W84" s="102">
        <v>0</v>
      </c>
      <c r="X84" s="102">
        <v>0</v>
      </c>
      <c r="Y84" s="58">
        <f>X84*25%</f>
        <v>0</v>
      </c>
      <c r="Z84" s="102">
        <v>0</v>
      </c>
      <c r="AA84" s="102">
        <v>0</v>
      </c>
      <c r="AB84" s="58">
        <f>AA84*25%</f>
        <v>0</v>
      </c>
      <c r="AC84" s="57">
        <v>0</v>
      </c>
      <c r="AD84" s="102">
        <v>0</v>
      </c>
      <c r="AE84" s="58">
        <f>AD84*25%</f>
        <v>0</v>
      </c>
      <c r="AF84" s="102">
        <v>0</v>
      </c>
      <c r="AG84" s="102">
        <v>0</v>
      </c>
      <c r="AH84" s="219">
        <f>AG84*25%</f>
        <v>0</v>
      </c>
      <c r="AI84" s="102">
        <v>0</v>
      </c>
      <c r="AJ84" s="102">
        <v>0</v>
      </c>
      <c r="AK84" s="219">
        <f>AJ84*25%</f>
        <v>0</v>
      </c>
      <c r="AL84" s="102">
        <v>0</v>
      </c>
      <c r="AM84" s="102">
        <v>0</v>
      </c>
      <c r="AN84" s="219">
        <f>AM84*25%</f>
        <v>0</v>
      </c>
      <c r="AO84" s="268">
        <v>0</v>
      </c>
      <c r="AP84" s="268">
        <v>0</v>
      </c>
      <c r="AQ84" s="219">
        <f>AP84*25%</f>
        <v>0</v>
      </c>
      <c r="AR84" s="222">
        <v>0</v>
      </c>
      <c r="AS84" s="222">
        <v>0</v>
      </c>
      <c r="AT84" s="219">
        <f>AS84*25%</f>
        <v>0</v>
      </c>
      <c r="AU84" s="222">
        <v>0</v>
      </c>
      <c r="AV84" s="222">
        <v>0</v>
      </c>
      <c r="AW84" s="222">
        <f t="shared" si="17"/>
        <v>0</v>
      </c>
      <c r="AX84" s="222">
        <v>0</v>
      </c>
      <c r="AY84" s="222">
        <v>0</v>
      </c>
      <c r="AZ84" s="222">
        <f t="shared" si="18"/>
        <v>0</v>
      </c>
      <c r="BA84" s="222">
        <v>0</v>
      </c>
      <c r="BB84" s="222">
        <v>0</v>
      </c>
      <c r="BC84" s="222">
        <f t="shared" si="19"/>
        <v>0</v>
      </c>
    </row>
    <row r="85" spans="1:55">
      <c r="A85" s="134"/>
      <c r="B85" s="41" t="s">
        <v>441</v>
      </c>
      <c r="C85" s="296" t="s">
        <v>442</v>
      </c>
      <c r="D85" s="44" t="s">
        <v>5</v>
      </c>
      <c r="E85" s="42"/>
      <c r="F85" s="42"/>
      <c r="G85" s="58">
        <f>F85*25%</f>
        <v>0</v>
      </c>
      <c r="H85" s="45">
        <v>84</v>
      </c>
      <c r="I85" s="45">
        <v>11680</v>
      </c>
      <c r="J85" s="58">
        <f>I85*25%</f>
        <v>2920</v>
      </c>
      <c r="K85" s="45">
        <v>64</v>
      </c>
      <c r="L85" s="42">
        <v>9165</v>
      </c>
      <c r="M85" s="58">
        <f>L85*25%</f>
        <v>2291.25</v>
      </c>
      <c r="N85" s="42"/>
      <c r="O85" s="42">
        <v>12160</v>
      </c>
      <c r="P85" s="58">
        <f>O85*25%</f>
        <v>3040</v>
      </c>
      <c r="Q85" s="57">
        <v>102</v>
      </c>
      <c r="R85" s="57">
        <v>13135</v>
      </c>
      <c r="S85" s="58">
        <f>R85*25%</f>
        <v>3283.75</v>
      </c>
      <c r="T85" s="57">
        <v>125</v>
      </c>
      <c r="U85" s="102">
        <v>16655</v>
      </c>
      <c r="V85" s="58">
        <f>U85*25%</f>
        <v>4163.75</v>
      </c>
      <c r="W85" s="102">
        <v>158</v>
      </c>
      <c r="X85" s="102">
        <v>19770</v>
      </c>
      <c r="Y85" s="58">
        <f>X85*25%</f>
        <v>4942.5</v>
      </c>
      <c r="Z85" s="102">
        <v>252</v>
      </c>
      <c r="AA85" s="102">
        <v>29825</v>
      </c>
      <c r="AB85" s="58">
        <f>AA85*25%</f>
        <v>7456.25</v>
      </c>
      <c r="AC85" s="57">
        <v>284</v>
      </c>
      <c r="AD85" s="102">
        <v>31655</v>
      </c>
      <c r="AE85" s="58">
        <f>AD85*25%</f>
        <v>7913.75</v>
      </c>
      <c r="AF85" s="102">
        <v>360</v>
      </c>
      <c r="AG85" s="102">
        <v>40495</v>
      </c>
      <c r="AH85" s="219">
        <f>AG85*25%</f>
        <v>10123.75</v>
      </c>
      <c r="AI85" s="102">
        <v>550</v>
      </c>
      <c r="AJ85" s="102">
        <v>64925</v>
      </c>
      <c r="AK85" s="219">
        <f>AJ85*25%</f>
        <v>16231.25</v>
      </c>
      <c r="AL85" s="102">
        <v>626</v>
      </c>
      <c r="AM85" s="102">
        <v>77590</v>
      </c>
      <c r="AN85" s="219">
        <f>AM85*25%</f>
        <v>19397.5</v>
      </c>
      <c r="AO85" s="268">
        <v>650</v>
      </c>
      <c r="AP85" s="268">
        <v>82930</v>
      </c>
      <c r="AQ85" s="219">
        <f>AP85*25%</f>
        <v>20732.5</v>
      </c>
      <c r="AR85" s="222">
        <v>832</v>
      </c>
      <c r="AS85" s="222">
        <v>98630</v>
      </c>
      <c r="AT85" s="219">
        <f>AS85*25%</f>
        <v>24657.5</v>
      </c>
      <c r="AU85" s="222">
        <v>782</v>
      </c>
      <c r="AV85" s="222">
        <v>105590</v>
      </c>
      <c r="AW85" s="222">
        <f t="shared" si="17"/>
        <v>26397.5</v>
      </c>
      <c r="AX85" s="222">
        <v>685</v>
      </c>
      <c r="AY85" s="222">
        <v>99855</v>
      </c>
      <c r="AZ85" s="222">
        <f t="shared" si="18"/>
        <v>24963.75</v>
      </c>
      <c r="BA85" s="222">
        <v>431</v>
      </c>
      <c r="BB85" s="222">
        <v>56370</v>
      </c>
      <c r="BC85" s="222">
        <f t="shared" si="19"/>
        <v>14092.5</v>
      </c>
    </row>
    <row r="86" spans="1:55">
      <c r="A86" s="134"/>
      <c r="B86" s="41" t="s">
        <v>443</v>
      </c>
      <c r="C86" s="296" t="s">
        <v>5312</v>
      </c>
      <c r="D86" s="44" t="s">
        <v>5</v>
      </c>
      <c r="E86" s="42"/>
      <c r="F86" s="42"/>
      <c r="G86" s="58">
        <f>F86*25%</f>
        <v>0</v>
      </c>
      <c r="H86" s="45"/>
      <c r="I86" s="45"/>
      <c r="J86" s="58">
        <f>I86*25%</f>
        <v>0</v>
      </c>
      <c r="K86" s="45">
        <v>61</v>
      </c>
      <c r="L86" s="42">
        <v>4425</v>
      </c>
      <c r="M86" s="58">
        <f>L86*25%</f>
        <v>1106.25</v>
      </c>
      <c r="N86" s="42"/>
      <c r="O86" s="42">
        <v>24980</v>
      </c>
      <c r="P86" s="58">
        <f>O86*25%</f>
        <v>6245</v>
      </c>
      <c r="Q86" s="57">
        <v>208</v>
      </c>
      <c r="R86" s="57">
        <v>19720</v>
      </c>
      <c r="S86" s="58">
        <f>R86*25%</f>
        <v>4930</v>
      </c>
      <c r="T86" s="57">
        <v>103</v>
      </c>
      <c r="U86" s="102">
        <v>10885</v>
      </c>
      <c r="V86" s="58">
        <f>U86*25%</f>
        <v>2721.25</v>
      </c>
      <c r="W86" s="102">
        <v>143</v>
      </c>
      <c r="X86" s="102">
        <v>15065</v>
      </c>
      <c r="Y86" s="58">
        <f>X86*25%</f>
        <v>3766.25</v>
      </c>
      <c r="Z86" s="102">
        <v>223</v>
      </c>
      <c r="AA86" s="102">
        <v>23890</v>
      </c>
      <c r="AB86" s="58">
        <f>AA86*25%</f>
        <v>5972.5</v>
      </c>
      <c r="AC86" s="57">
        <v>161</v>
      </c>
      <c r="AD86" s="102">
        <v>15775</v>
      </c>
      <c r="AE86" s="58">
        <f>AD86*25%</f>
        <v>3943.75</v>
      </c>
      <c r="AF86" s="102">
        <v>185</v>
      </c>
      <c r="AG86" s="102">
        <v>19375</v>
      </c>
      <c r="AH86" s="219">
        <f>AG86*25%</f>
        <v>4843.75</v>
      </c>
      <c r="AI86" s="102">
        <v>206</v>
      </c>
      <c r="AJ86" s="102">
        <v>17780</v>
      </c>
      <c r="AK86" s="219">
        <f>AJ86*25%</f>
        <v>4445</v>
      </c>
      <c r="AL86" s="102">
        <v>170</v>
      </c>
      <c r="AM86" s="102">
        <v>15325</v>
      </c>
      <c r="AN86" s="219">
        <f>AM86*25%</f>
        <v>3831.25</v>
      </c>
      <c r="AO86" s="268">
        <v>185</v>
      </c>
      <c r="AP86" s="268">
        <v>16740</v>
      </c>
      <c r="AQ86" s="219">
        <f>AP86*25%</f>
        <v>4185</v>
      </c>
      <c r="AR86" s="222">
        <v>197</v>
      </c>
      <c r="AS86" s="222">
        <v>18025</v>
      </c>
      <c r="AT86" s="219">
        <f>AS86*25%</f>
        <v>4506.25</v>
      </c>
      <c r="AU86" s="222">
        <v>5</v>
      </c>
      <c r="AV86" s="222">
        <v>770</v>
      </c>
      <c r="AW86" s="222">
        <f t="shared" si="17"/>
        <v>192.5</v>
      </c>
      <c r="AX86" s="222">
        <v>0</v>
      </c>
      <c r="AY86" s="222">
        <v>0</v>
      </c>
      <c r="AZ86" s="222">
        <f t="shared" si="18"/>
        <v>0</v>
      </c>
      <c r="BA86" s="222">
        <v>0</v>
      </c>
      <c r="BB86" s="222">
        <v>0</v>
      </c>
      <c r="BC86" s="222">
        <f t="shared" si="19"/>
        <v>0</v>
      </c>
    </row>
    <row r="87" spans="1:55">
      <c r="A87" s="134"/>
      <c r="B87" s="41" t="s">
        <v>445</v>
      </c>
      <c r="C87" s="296" t="s">
        <v>446</v>
      </c>
      <c r="D87" s="44" t="s">
        <v>36</v>
      </c>
      <c r="E87" s="42"/>
      <c r="F87" s="42"/>
      <c r="G87" s="58">
        <f>F87*25%</f>
        <v>0</v>
      </c>
      <c r="H87" s="45">
        <v>54</v>
      </c>
      <c r="I87" s="45">
        <v>4740</v>
      </c>
      <c r="J87" s="58">
        <f>I87*25%</f>
        <v>1185</v>
      </c>
      <c r="K87" s="45">
        <v>102</v>
      </c>
      <c r="L87" s="42">
        <v>10545</v>
      </c>
      <c r="M87" s="58">
        <f>L87*25%</f>
        <v>2636.25</v>
      </c>
      <c r="N87" s="42"/>
      <c r="O87" s="42">
        <v>15970</v>
      </c>
      <c r="P87" s="58">
        <f>O87*25%</f>
        <v>3992.5</v>
      </c>
      <c r="Q87" s="57">
        <v>191</v>
      </c>
      <c r="R87" s="57">
        <v>21275</v>
      </c>
      <c r="S87" s="58">
        <f>R87*25%</f>
        <v>5318.75</v>
      </c>
      <c r="T87" s="57">
        <v>178</v>
      </c>
      <c r="U87" s="102">
        <v>18790</v>
      </c>
      <c r="V87" s="58">
        <f>U87*25%</f>
        <v>4697.5</v>
      </c>
      <c r="W87" s="102">
        <v>204</v>
      </c>
      <c r="X87" s="102">
        <v>23170</v>
      </c>
      <c r="Y87" s="58">
        <f>X87*25%</f>
        <v>5792.5</v>
      </c>
      <c r="Z87" s="102">
        <v>265</v>
      </c>
      <c r="AA87" s="102">
        <v>24790</v>
      </c>
      <c r="AB87" s="58">
        <f>AA87*25%</f>
        <v>6197.5</v>
      </c>
      <c r="AC87" s="57">
        <v>183</v>
      </c>
      <c r="AD87" s="102">
        <v>17265</v>
      </c>
      <c r="AE87" s="58">
        <f>AD87*25%</f>
        <v>4316.25</v>
      </c>
      <c r="AF87" s="102">
        <v>326</v>
      </c>
      <c r="AG87" s="102">
        <v>33735</v>
      </c>
      <c r="AH87" s="219">
        <f>AG87*25%</f>
        <v>8433.75</v>
      </c>
      <c r="AI87" s="102">
        <v>286</v>
      </c>
      <c r="AJ87" s="102">
        <v>26265</v>
      </c>
      <c r="AK87" s="219">
        <f>AJ87*25%</f>
        <v>6566.25</v>
      </c>
      <c r="AL87" s="102">
        <v>217</v>
      </c>
      <c r="AM87" s="102">
        <v>20080</v>
      </c>
      <c r="AN87" s="219">
        <f>AM87*25%</f>
        <v>5020</v>
      </c>
      <c r="AO87" s="268">
        <v>268</v>
      </c>
      <c r="AP87" s="268">
        <v>24730</v>
      </c>
      <c r="AQ87" s="219">
        <f>AP87*25%</f>
        <v>6182.5</v>
      </c>
      <c r="AR87" s="222">
        <v>247</v>
      </c>
      <c r="AS87" s="222">
        <v>25025</v>
      </c>
      <c r="AT87" s="219">
        <f>AS87*25%</f>
        <v>6256.25</v>
      </c>
      <c r="AU87" s="222">
        <v>213</v>
      </c>
      <c r="AV87" s="222">
        <v>21700</v>
      </c>
      <c r="AW87" s="222">
        <f t="shared" si="17"/>
        <v>5425</v>
      </c>
      <c r="AX87" s="222">
        <v>218</v>
      </c>
      <c r="AY87" s="222">
        <v>26720</v>
      </c>
      <c r="AZ87" s="222">
        <f t="shared" si="18"/>
        <v>6680</v>
      </c>
      <c r="BA87" s="222">
        <v>267</v>
      </c>
      <c r="BB87" s="222">
        <v>32240</v>
      </c>
      <c r="BC87" s="222">
        <f t="shared" si="19"/>
        <v>8060</v>
      </c>
    </row>
    <row r="88" spans="1:55">
      <c r="A88" s="134"/>
      <c r="B88" s="41" t="s">
        <v>447</v>
      </c>
      <c r="C88" s="296" t="s">
        <v>448</v>
      </c>
      <c r="D88" s="44" t="s">
        <v>307</v>
      </c>
      <c r="E88" s="42"/>
      <c r="F88" s="42"/>
      <c r="G88" s="58">
        <f>F88*25%</f>
        <v>0</v>
      </c>
      <c r="H88" s="45">
        <v>38</v>
      </c>
      <c r="I88" s="45">
        <v>2340</v>
      </c>
      <c r="J88" s="58">
        <f>I88*25%</f>
        <v>585</v>
      </c>
      <c r="K88" s="45">
        <v>26</v>
      </c>
      <c r="L88" s="42">
        <v>2370</v>
      </c>
      <c r="M88" s="58">
        <f>L88*25%</f>
        <v>592.5</v>
      </c>
      <c r="N88" s="42"/>
      <c r="O88" s="42">
        <v>3115</v>
      </c>
      <c r="P88" s="58">
        <f>O88*25%</f>
        <v>778.75</v>
      </c>
      <c r="Q88" s="57">
        <v>39</v>
      </c>
      <c r="R88" s="57">
        <v>3650</v>
      </c>
      <c r="S88" s="58">
        <f>R88*25%</f>
        <v>912.5</v>
      </c>
      <c r="T88" s="57">
        <v>67</v>
      </c>
      <c r="U88" s="102">
        <v>8980</v>
      </c>
      <c r="V88" s="58">
        <f>U88*25%</f>
        <v>2245</v>
      </c>
      <c r="W88" s="102">
        <v>19</v>
      </c>
      <c r="X88" s="102">
        <v>4780</v>
      </c>
      <c r="Y88" s="58">
        <f>X88*25%</f>
        <v>1195</v>
      </c>
      <c r="Z88" s="102">
        <v>55</v>
      </c>
      <c r="AA88" s="102">
        <v>5365</v>
      </c>
      <c r="AB88" s="58">
        <f>AA88*25%</f>
        <v>1341.25</v>
      </c>
      <c r="AC88" s="57">
        <v>52</v>
      </c>
      <c r="AD88" s="102">
        <v>5780</v>
      </c>
      <c r="AE88" s="58">
        <f>AD88*25%</f>
        <v>1445</v>
      </c>
      <c r="AF88" s="102">
        <v>60</v>
      </c>
      <c r="AG88" s="102">
        <v>5955</v>
      </c>
      <c r="AH88" s="219">
        <f>AG88*25%</f>
        <v>1488.75</v>
      </c>
      <c r="AI88" s="102">
        <v>90</v>
      </c>
      <c r="AJ88" s="102">
        <v>8115</v>
      </c>
      <c r="AK88" s="219">
        <f>AJ88*25%</f>
        <v>2028.75</v>
      </c>
      <c r="AL88" s="102">
        <v>93</v>
      </c>
      <c r="AM88" s="102">
        <v>8845</v>
      </c>
      <c r="AN88" s="219">
        <f>AM88*25%</f>
        <v>2211.25</v>
      </c>
      <c r="AO88" s="268">
        <v>77</v>
      </c>
      <c r="AP88" s="268">
        <v>7460</v>
      </c>
      <c r="AQ88" s="219">
        <f>AP88*25%</f>
        <v>1865</v>
      </c>
      <c r="AR88" s="222">
        <v>87</v>
      </c>
      <c r="AS88" s="222">
        <v>7765</v>
      </c>
      <c r="AT88" s="219">
        <f>AS88*25%</f>
        <v>1941.25</v>
      </c>
      <c r="AU88" s="222">
        <v>80</v>
      </c>
      <c r="AV88" s="222">
        <v>6540</v>
      </c>
      <c r="AW88" s="222">
        <f t="shared" si="17"/>
        <v>1635</v>
      </c>
      <c r="AX88" s="222">
        <v>77</v>
      </c>
      <c r="AY88" s="222">
        <v>7225</v>
      </c>
      <c r="AZ88" s="222">
        <f t="shared" si="18"/>
        <v>1806.25</v>
      </c>
      <c r="BA88" s="222">
        <v>76</v>
      </c>
      <c r="BB88" s="222">
        <v>7880</v>
      </c>
      <c r="BC88" s="222">
        <f t="shared" si="19"/>
        <v>1970</v>
      </c>
    </row>
    <row r="89" spans="1:55">
      <c r="A89" s="134"/>
      <c r="B89" s="41" t="s">
        <v>449</v>
      </c>
      <c r="C89" s="296" t="s">
        <v>450</v>
      </c>
      <c r="D89" s="44" t="s">
        <v>5</v>
      </c>
      <c r="E89" s="42"/>
      <c r="F89" s="42"/>
      <c r="G89" s="58">
        <f>F89*25%</f>
        <v>0</v>
      </c>
      <c r="H89" s="45">
        <v>58</v>
      </c>
      <c r="I89" s="45">
        <v>4270</v>
      </c>
      <c r="J89" s="58">
        <f>I89*25%</f>
        <v>1067.5</v>
      </c>
      <c r="K89" s="45">
        <v>83</v>
      </c>
      <c r="L89" s="42">
        <v>7870</v>
      </c>
      <c r="M89" s="58">
        <f>L89*25%</f>
        <v>1967.5</v>
      </c>
      <c r="N89" s="42"/>
      <c r="O89" s="42">
        <v>9040</v>
      </c>
      <c r="P89" s="58">
        <f>O89*25%</f>
        <v>2260</v>
      </c>
      <c r="Q89" s="57">
        <v>115</v>
      </c>
      <c r="R89" s="57">
        <v>10070</v>
      </c>
      <c r="S89" s="58">
        <f>R89*25%</f>
        <v>2517.5</v>
      </c>
      <c r="T89" s="57">
        <v>92</v>
      </c>
      <c r="U89" s="102">
        <v>7890</v>
      </c>
      <c r="V89" s="58">
        <f>U89*25%</f>
        <v>1972.5</v>
      </c>
      <c r="W89" s="102">
        <v>98</v>
      </c>
      <c r="X89" s="102">
        <v>10520</v>
      </c>
      <c r="Y89" s="58">
        <f>X89*25%</f>
        <v>2630</v>
      </c>
      <c r="Z89" s="102">
        <v>114</v>
      </c>
      <c r="AA89" s="102">
        <v>9830</v>
      </c>
      <c r="AB89" s="58">
        <f>AA89*25%</f>
        <v>2457.5</v>
      </c>
      <c r="AC89" s="57">
        <v>126</v>
      </c>
      <c r="AD89" s="102">
        <v>11570</v>
      </c>
      <c r="AE89" s="58">
        <f>AD89*25%</f>
        <v>2892.5</v>
      </c>
      <c r="AF89" s="102">
        <v>247</v>
      </c>
      <c r="AG89" s="102">
        <v>20345</v>
      </c>
      <c r="AH89" s="219">
        <f>AG89*25%</f>
        <v>5086.25</v>
      </c>
      <c r="AI89" s="102">
        <v>196</v>
      </c>
      <c r="AJ89" s="102">
        <v>16670</v>
      </c>
      <c r="AK89" s="219">
        <f>AJ89*25%</f>
        <v>4167.5</v>
      </c>
      <c r="AL89" s="102">
        <v>184</v>
      </c>
      <c r="AM89" s="102">
        <v>15205</v>
      </c>
      <c r="AN89" s="219">
        <f>AM89*25%</f>
        <v>3801.25</v>
      </c>
      <c r="AO89" s="268">
        <v>161</v>
      </c>
      <c r="AP89" s="268">
        <v>14225</v>
      </c>
      <c r="AQ89" s="219">
        <f>AP89*25%</f>
        <v>3556.25</v>
      </c>
      <c r="AR89" s="222">
        <v>119</v>
      </c>
      <c r="AS89" s="222">
        <v>10720</v>
      </c>
      <c r="AT89" s="219">
        <f>AS89*25%</f>
        <v>2680</v>
      </c>
      <c r="AU89" s="222">
        <v>55</v>
      </c>
      <c r="AV89" s="222">
        <v>5185</v>
      </c>
      <c r="AW89" s="222">
        <f t="shared" si="17"/>
        <v>1296.25</v>
      </c>
      <c r="AX89" s="222">
        <v>72</v>
      </c>
      <c r="AY89" s="222">
        <v>7125</v>
      </c>
      <c r="AZ89" s="222">
        <f t="shared" si="18"/>
        <v>1781.25</v>
      </c>
      <c r="BA89" s="222">
        <v>46</v>
      </c>
      <c r="BB89" s="222">
        <v>5085</v>
      </c>
      <c r="BC89" s="222">
        <f t="shared" si="19"/>
        <v>1271.25</v>
      </c>
    </row>
    <row r="90" spans="1:55">
      <c r="A90" s="134"/>
      <c r="B90" s="41" t="s">
        <v>451</v>
      </c>
      <c r="C90" s="296" t="s">
        <v>452</v>
      </c>
      <c r="D90" s="44" t="s">
        <v>463</v>
      </c>
      <c r="E90" s="42"/>
      <c r="F90" s="42"/>
      <c r="G90" s="58">
        <f>F90*25%</f>
        <v>0</v>
      </c>
      <c r="H90" s="45">
        <v>187</v>
      </c>
      <c r="I90" s="45">
        <v>14905</v>
      </c>
      <c r="J90" s="58">
        <f>I90*25%</f>
        <v>3726.25</v>
      </c>
      <c r="K90" s="45">
        <v>274</v>
      </c>
      <c r="L90" s="42">
        <v>25630</v>
      </c>
      <c r="M90" s="58">
        <f>L90*25%</f>
        <v>6407.5</v>
      </c>
      <c r="N90" s="42"/>
      <c r="O90" s="42">
        <v>41995</v>
      </c>
      <c r="P90" s="58">
        <f>O90*25%</f>
        <v>10498.75</v>
      </c>
      <c r="Q90" s="57">
        <v>492</v>
      </c>
      <c r="R90" s="57">
        <v>45835</v>
      </c>
      <c r="S90" s="58">
        <f>R90*25%</f>
        <v>11458.75</v>
      </c>
      <c r="T90" s="57">
        <v>544</v>
      </c>
      <c r="U90" s="102">
        <v>56505</v>
      </c>
      <c r="V90" s="58">
        <f>U90*25%</f>
        <v>14126.25</v>
      </c>
      <c r="W90" s="102">
        <v>141</v>
      </c>
      <c r="X90" s="102">
        <v>58205</v>
      </c>
      <c r="Y90" s="58">
        <f>X90*25%</f>
        <v>14551.25</v>
      </c>
      <c r="Z90" s="102">
        <v>968</v>
      </c>
      <c r="AA90" s="102">
        <v>78040</v>
      </c>
      <c r="AB90" s="58">
        <f>AA90*25%</f>
        <v>19510</v>
      </c>
      <c r="AC90" s="57">
        <v>767</v>
      </c>
      <c r="AD90" s="102">
        <v>63755</v>
      </c>
      <c r="AE90" s="58">
        <f>AD90*25%</f>
        <v>15938.75</v>
      </c>
      <c r="AF90" s="102">
        <v>817</v>
      </c>
      <c r="AG90" s="102">
        <v>72555</v>
      </c>
      <c r="AH90" s="219">
        <f>AG90*25%</f>
        <v>18138.75</v>
      </c>
      <c r="AI90" s="102">
        <v>756</v>
      </c>
      <c r="AJ90" s="102">
        <v>67555</v>
      </c>
      <c r="AK90" s="219">
        <f>AJ90*25%</f>
        <v>16888.75</v>
      </c>
      <c r="AL90" s="102">
        <v>785</v>
      </c>
      <c r="AM90" s="102">
        <v>70990</v>
      </c>
      <c r="AN90" s="219">
        <f>AM90*25%</f>
        <v>17747.5</v>
      </c>
      <c r="AO90" s="268">
        <v>900</v>
      </c>
      <c r="AP90" s="268">
        <v>77790</v>
      </c>
      <c r="AQ90" s="219">
        <f>AP90*25%</f>
        <v>19447.5</v>
      </c>
      <c r="AR90" s="222">
        <v>808</v>
      </c>
      <c r="AS90" s="222">
        <v>78445</v>
      </c>
      <c r="AT90" s="219">
        <f>AS90*25%</f>
        <v>19611.25</v>
      </c>
      <c r="AU90" s="222">
        <v>626</v>
      </c>
      <c r="AV90" s="222">
        <v>70865</v>
      </c>
      <c r="AW90" s="222">
        <f t="shared" si="17"/>
        <v>17716.25</v>
      </c>
      <c r="AX90" s="222">
        <v>644</v>
      </c>
      <c r="AY90" s="222">
        <v>65085</v>
      </c>
      <c r="AZ90" s="222">
        <f t="shared" si="18"/>
        <v>16271.25</v>
      </c>
      <c r="BA90" s="222">
        <v>654</v>
      </c>
      <c r="BB90" s="222">
        <v>64590</v>
      </c>
      <c r="BC90" s="222">
        <f t="shared" si="19"/>
        <v>16147.5</v>
      </c>
    </row>
    <row r="91" spans="1:55">
      <c r="A91" s="134"/>
      <c r="B91" s="41" t="s">
        <v>453</v>
      </c>
      <c r="C91" s="296" t="s">
        <v>454</v>
      </c>
      <c r="D91" s="44" t="s">
        <v>5</v>
      </c>
      <c r="E91" s="42"/>
      <c r="F91" s="42"/>
      <c r="G91" s="58">
        <f>F91*25%</f>
        <v>0</v>
      </c>
      <c r="H91" s="45"/>
      <c r="I91" s="45"/>
      <c r="J91" s="58">
        <f>I91*25%</f>
        <v>0</v>
      </c>
      <c r="K91" s="45">
        <v>40</v>
      </c>
      <c r="L91" s="42">
        <v>3860</v>
      </c>
      <c r="M91" s="58">
        <f>L91*25%</f>
        <v>965</v>
      </c>
      <c r="N91" s="42"/>
      <c r="O91" s="42">
        <v>4110</v>
      </c>
      <c r="P91" s="58">
        <f>O91*25%</f>
        <v>1027.5</v>
      </c>
      <c r="Q91" s="57">
        <v>32</v>
      </c>
      <c r="R91" s="57">
        <v>2700</v>
      </c>
      <c r="S91" s="58">
        <f>R91*25%</f>
        <v>675</v>
      </c>
      <c r="T91" s="57">
        <v>30</v>
      </c>
      <c r="U91" s="102">
        <v>4030</v>
      </c>
      <c r="V91" s="58">
        <f>U91*25%</f>
        <v>1007.5</v>
      </c>
      <c r="W91" s="102">
        <v>5</v>
      </c>
      <c r="X91" s="102">
        <v>3585</v>
      </c>
      <c r="Y91" s="58">
        <f>X91*25%</f>
        <v>896.25</v>
      </c>
      <c r="Z91" s="102">
        <v>23</v>
      </c>
      <c r="AA91" s="102">
        <v>1900</v>
      </c>
      <c r="AB91" s="58">
        <f>AA91*25%</f>
        <v>475</v>
      </c>
      <c r="AC91" s="57">
        <v>18</v>
      </c>
      <c r="AD91" s="102">
        <v>1755</v>
      </c>
      <c r="AE91" s="58">
        <f>AD91*25%</f>
        <v>438.75</v>
      </c>
      <c r="AF91" s="102">
        <v>38</v>
      </c>
      <c r="AG91" s="102">
        <v>3770</v>
      </c>
      <c r="AH91" s="219">
        <f>AG91*25%</f>
        <v>942.5</v>
      </c>
      <c r="AI91" s="102">
        <v>39</v>
      </c>
      <c r="AJ91" s="102">
        <v>3400</v>
      </c>
      <c r="AK91" s="219">
        <f>AJ91*25%</f>
        <v>850</v>
      </c>
      <c r="AL91" s="102">
        <v>36</v>
      </c>
      <c r="AM91" s="102">
        <v>3850</v>
      </c>
      <c r="AN91" s="219">
        <f>AM91*25%</f>
        <v>962.5</v>
      </c>
      <c r="AO91" s="268">
        <v>36</v>
      </c>
      <c r="AP91" s="268">
        <v>3085</v>
      </c>
      <c r="AQ91" s="219">
        <f>AP91*25%</f>
        <v>771.25</v>
      </c>
      <c r="AR91" s="222">
        <v>59</v>
      </c>
      <c r="AS91" s="222">
        <v>4865</v>
      </c>
      <c r="AT91" s="219">
        <f>AS91*25%</f>
        <v>1216.25</v>
      </c>
      <c r="AU91" s="222">
        <v>44</v>
      </c>
      <c r="AV91" s="222">
        <v>3995</v>
      </c>
      <c r="AW91" s="222">
        <f t="shared" si="17"/>
        <v>998.75</v>
      </c>
      <c r="AX91" s="222">
        <v>55</v>
      </c>
      <c r="AY91" s="222">
        <v>4700</v>
      </c>
      <c r="AZ91" s="222">
        <f t="shared" si="18"/>
        <v>1175</v>
      </c>
      <c r="BA91" s="222">
        <v>36</v>
      </c>
      <c r="BB91" s="222">
        <v>3285</v>
      </c>
      <c r="BC91" s="222">
        <f t="shared" si="19"/>
        <v>821.25</v>
      </c>
    </row>
    <row r="92" spans="1:55">
      <c r="A92" s="134"/>
      <c r="B92" s="41" t="s">
        <v>455</v>
      </c>
      <c r="C92" s="296" t="s">
        <v>7535</v>
      </c>
      <c r="D92" s="44" t="s">
        <v>5</v>
      </c>
      <c r="E92" s="42"/>
      <c r="F92" s="42"/>
      <c r="G92" s="58">
        <f>F92*25%</f>
        <v>0</v>
      </c>
      <c r="H92" s="45"/>
      <c r="I92" s="45"/>
      <c r="J92" s="58">
        <f>I92*25%</f>
        <v>0</v>
      </c>
      <c r="K92" s="45">
        <v>370</v>
      </c>
      <c r="L92" s="42">
        <v>36030</v>
      </c>
      <c r="M92" s="58">
        <f>L92*25%</f>
        <v>9007.5</v>
      </c>
      <c r="N92" s="42"/>
      <c r="O92" s="42">
        <v>53045</v>
      </c>
      <c r="P92" s="58">
        <f>O92*25%</f>
        <v>13261.25</v>
      </c>
      <c r="Q92" s="57">
        <v>758</v>
      </c>
      <c r="R92" s="57">
        <v>73085</v>
      </c>
      <c r="S92" s="58">
        <f>R92*25%</f>
        <v>18271.25</v>
      </c>
      <c r="T92" s="57">
        <v>880</v>
      </c>
      <c r="U92" s="102">
        <v>76925</v>
      </c>
      <c r="V92" s="58">
        <f>U92*25%</f>
        <v>19231.25</v>
      </c>
      <c r="W92" s="102">
        <v>906</v>
      </c>
      <c r="X92" s="102">
        <v>82150</v>
      </c>
      <c r="Y92" s="58">
        <f>X92*25%</f>
        <v>20537.5</v>
      </c>
      <c r="Z92" s="102">
        <v>1094</v>
      </c>
      <c r="AA92" s="102">
        <v>94965</v>
      </c>
      <c r="AB92" s="58">
        <f>AA92*25%</f>
        <v>23741.25</v>
      </c>
      <c r="AC92" s="57">
        <v>1015</v>
      </c>
      <c r="AD92" s="102">
        <v>90850</v>
      </c>
      <c r="AE92" s="58">
        <f>AD92*25%</f>
        <v>22712.5</v>
      </c>
      <c r="AF92" s="102">
        <v>1484</v>
      </c>
      <c r="AG92" s="102">
        <v>125940</v>
      </c>
      <c r="AH92" s="219">
        <f>AG92*25%</f>
        <v>31485</v>
      </c>
      <c r="AI92" s="102">
        <v>1560</v>
      </c>
      <c r="AJ92" s="102">
        <v>134715</v>
      </c>
      <c r="AK92" s="219">
        <f>AJ92*25%</f>
        <v>33678.75</v>
      </c>
      <c r="AL92" s="102">
        <v>1204</v>
      </c>
      <c r="AM92" s="102">
        <v>106030</v>
      </c>
      <c r="AN92" s="219">
        <f>AM92*25%</f>
        <v>26507.5</v>
      </c>
      <c r="AO92" s="268">
        <v>1277</v>
      </c>
      <c r="AP92" s="268">
        <v>114785</v>
      </c>
      <c r="AQ92" s="219">
        <f>AP92*25%</f>
        <v>28696.25</v>
      </c>
      <c r="AR92" s="222">
        <v>1589</v>
      </c>
      <c r="AS92" s="222">
        <v>133020</v>
      </c>
      <c r="AT92" s="219">
        <f>AS92*25%</f>
        <v>33255</v>
      </c>
      <c r="AU92" s="222">
        <v>1261</v>
      </c>
      <c r="AV92" s="222">
        <v>132075</v>
      </c>
      <c r="AW92" s="222">
        <f t="shared" si="17"/>
        <v>33018.75</v>
      </c>
      <c r="AX92" s="222">
        <v>1361</v>
      </c>
      <c r="AY92" s="222">
        <v>129140</v>
      </c>
      <c r="AZ92" s="222">
        <f t="shared" si="18"/>
        <v>32285</v>
      </c>
      <c r="BA92" s="222">
        <v>1490</v>
      </c>
      <c r="BB92" s="222">
        <v>141770</v>
      </c>
      <c r="BC92" s="222">
        <f t="shared" si="19"/>
        <v>35442.5</v>
      </c>
    </row>
    <row r="93" spans="1:55">
      <c r="A93" s="134"/>
      <c r="B93" s="41" t="s">
        <v>457</v>
      </c>
      <c r="C93" s="296" t="s">
        <v>458</v>
      </c>
      <c r="D93" s="44" t="s">
        <v>23</v>
      </c>
      <c r="E93" s="42"/>
      <c r="F93" s="42"/>
      <c r="G93" s="58">
        <f>F93*25%</f>
        <v>0</v>
      </c>
      <c r="H93" s="45">
        <v>21</v>
      </c>
      <c r="I93" s="45">
        <v>2850</v>
      </c>
      <c r="J93" s="58">
        <f>I93*25%</f>
        <v>712.5</v>
      </c>
      <c r="K93" s="45">
        <v>80</v>
      </c>
      <c r="L93" s="42">
        <v>6190</v>
      </c>
      <c r="M93" s="58">
        <f>L93*25%</f>
        <v>1547.5</v>
      </c>
      <c r="N93" s="42"/>
      <c r="O93" s="42">
        <v>10070</v>
      </c>
      <c r="P93" s="58">
        <f>O93*25%</f>
        <v>2517.5</v>
      </c>
      <c r="Q93" s="57">
        <v>92</v>
      </c>
      <c r="R93" s="57">
        <v>11165</v>
      </c>
      <c r="S93" s="58">
        <f>R93*25%</f>
        <v>2791.25</v>
      </c>
      <c r="T93" s="57">
        <v>74</v>
      </c>
      <c r="U93" s="102">
        <v>10410</v>
      </c>
      <c r="V93" s="58">
        <f>U93*25%</f>
        <v>2602.5</v>
      </c>
      <c r="W93" s="102">
        <v>118</v>
      </c>
      <c r="X93" s="102">
        <v>17435</v>
      </c>
      <c r="Y93" s="58">
        <f>X93*25%</f>
        <v>4358.75</v>
      </c>
      <c r="Z93" s="102">
        <v>300</v>
      </c>
      <c r="AA93" s="102">
        <v>34325</v>
      </c>
      <c r="AB93" s="58">
        <f>AA93*25%</f>
        <v>8581.25</v>
      </c>
      <c r="AC93" s="57">
        <v>62</v>
      </c>
      <c r="AD93" s="102">
        <v>5120</v>
      </c>
      <c r="AE93" s="58">
        <f>AD93*25%</f>
        <v>1280</v>
      </c>
      <c r="AF93" s="102">
        <v>152</v>
      </c>
      <c r="AG93" s="102">
        <v>14480</v>
      </c>
      <c r="AH93" s="219">
        <f>AG93*25%</f>
        <v>3620</v>
      </c>
      <c r="AI93" s="102">
        <v>159</v>
      </c>
      <c r="AJ93" s="102">
        <v>13790</v>
      </c>
      <c r="AK93" s="219">
        <f>AJ93*25%</f>
        <v>3447.5</v>
      </c>
      <c r="AL93" s="102">
        <v>196</v>
      </c>
      <c r="AM93" s="102">
        <v>16540</v>
      </c>
      <c r="AN93" s="219">
        <f>AM93*25%</f>
        <v>4135</v>
      </c>
      <c r="AO93" s="268">
        <v>197</v>
      </c>
      <c r="AP93" s="268">
        <v>18010</v>
      </c>
      <c r="AQ93" s="219">
        <f>AP93*25%</f>
        <v>4502.5</v>
      </c>
      <c r="AR93" s="222">
        <v>153</v>
      </c>
      <c r="AS93" s="222">
        <v>13345</v>
      </c>
      <c r="AT93" s="219">
        <f>AS93*25%</f>
        <v>3336.25</v>
      </c>
      <c r="AU93" s="222">
        <v>137</v>
      </c>
      <c r="AV93" s="222">
        <v>16830</v>
      </c>
      <c r="AW93" s="222">
        <f t="shared" si="17"/>
        <v>4207.5</v>
      </c>
      <c r="AX93" s="222">
        <v>187</v>
      </c>
      <c r="AY93" s="222">
        <v>19270</v>
      </c>
      <c r="AZ93" s="222">
        <f t="shared" si="18"/>
        <v>4817.5</v>
      </c>
      <c r="BA93" s="222">
        <v>190</v>
      </c>
      <c r="BB93" s="222">
        <v>18085</v>
      </c>
      <c r="BC93" s="222">
        <f t="shared" si="19"/>
        <v>4521.25</v>
      </c>
    </row>
    <row r="94" spans="1:55">
      <c r="A94" s="134"/>
      <c r="B94" s="505" t="s">
        <v>459</v>
      </c>
      <c r="C94" s="296" t="s">
        <v>460</v>
      </c>
      <c r="D94" s="43" t="s">
        <v>16</v>
      </c>
      <c r="E94" s="506"/>
      <c r="F94" s="506"/>
      <c r="G94" s="58">
        <f>F94*25%</f>
        <v>0</v>
      </c>
      <c r="H94" s="506">
        <v>32</v>
      </c>
      <c r="I94" s="506">
        <v>3765</v>
      </c>
      <c r="J94" s="58">
        <f>I94*25%</f>
        <v>941.25</v>
      </c>
      <c r="K94" s="506">
        <v>13</v>
      </c>
      <c r="L94" s="506">
        <v>1075</v>
      </c>
      <c r="M94" s="58">
        <f>L94*25%</f>
        <v>268.75</v>
      </c>
      <c r="N94" s="506"/>
      <c r="O94" s="506">
        <v>2405</v>
      </c>
      <c r="P94" s="58">
        <f>O94*25%</f>
        <v>601.25</v>
      </c>
      <c r="Q94" s="28">
        <v>16</v>
      </c>
      <c r="R94" s="28">
        <v>1560</v>
      </c>
      <c r="S94" s="58">
        <f>R94*25%</f>
        <v>390</v>
      </c>
      <c r="T94" s="28">
        <v>15</v>
      </c>
      <c r="U94" s="386">
        <v>1580</v>
      </c>
      <c r="V94" s="58">
        <f>U94*25%</f>
        <v>395</v>
      </c>
      <c r="W94" s="386">
        <v>4</v>
      </c>
      <c r="X94" s="386">
        <v>540</v>
      </c>
      <c r="Y94" s="58">
        <f>X94*25%</f>
        <v>135</v>
      </c>
      <c r="Z94" s="386">
        <v>4</v>
      </c>
      <c r="AA94" s="386">
        <v>355</v>
      </c>
      <c r="AB94" s="58">
        <f>AA94*25%</f>
        <v>88.75</v>
      </c>
      <c r="AC94" s="28">
        <v>7</v>
      </c>
      <c r="AD94" s="386">
        <v>415</v>
      </c>
      <c r="AE94" s="58">
        <f>AD94*25%</f>
        <v>103.75</v>
      </c>
      <c r="AF94" s="386">
        <v>14</v>
      </c>
      <c r="AG94" s="386">
        <v>2565</v>
      </c>
      <c r="AH94" s="507">
        <f>AG94*25%</f>
        <v>641.25</v>
      </c>
      <c r="AI94" s="386">
        <v>21</v>
      </c>
      <c r="AJ94" s="386">
        <v>1745</v>
      </c>
      <c r="AK94" s="507">
        <f>AJ94*25%</f>
        <v>436.25</v>
      </c>
      <c r="AL94" s="386">
        <v>18</v>
      </c>
      <c r="AM94" s="386">
        <v>1610</v>
      </c>
      <c r="AN94" s="507">
        <f>AM94*25%</f>
        <v>402.5</v>
      </c>
      <c r="AO94" s="272">
        <v>11</v>
      </c>
      <c r="AP94" s="272">
        <v>1280</v>
      </c>
      <c r="AQ94" s="507">
        <f>AP94*25%</f>
        <v>320</v>
      </c>
      <c r="AR94" s="385">
        <v>0</v>
      </c>
      <c r="AS94" s="385">
        <v>0</v>
      </c>
      <c r="AT94" s="507">
        <f>AS94*25%</f>
        <v>0</v>
      </c>
      <c r="AU94" s="385">
        <v>0</v>
      </c>
      <c r="AV94" s="385">
        <v>0</v>
      </c>
      <c r="AW94" s="385">
        <f t="shared" si="17"/>
        <v>0</v>
      </c>
      <c r="AX94" s="385">
        <v>0</v>
      </c>
      <c r="AY94" s="385">
        <v>0</v>
      </c>
      <c r="AZ94" s="385">
        <f t="shared" si="18"/>
        <v>0</v>
      </c>
      <c r="BA94" s="385">
        <v>0</v>
      </c>
      <c r="BB94" s="385">
        <v>0</v>
      </c>
      <c r="BC94" s="385">
        <f t="shared" si="19"/>
        <v>0</v>
      </c>
    </row>
    <row r="95" spans="1:55">
      <c r="A95" s="134"/>
      <c r="B95" s="505" t="s">
        <v>461</v>
      </c>
      <c r="C95" s="296" t="s">
        <v>5312</v>
      </c>
      <c r="D95" s="43" t="s">
        <v>463</v>
      </c>
      <c r="E95" s="506"/>
      <c r="F95" s="506"/>
      <c r="G95" s="58">
        <f>F95*25%</f>
        <v>0</v>
      </c>
      <c r="H95" s="506"/>
      <c r="I95" s="506"/>
      <c r="J95" s="58">
        <f>I95*25%</f>
        <v>0</v>
      </c>
      <c r="K95" s="506">
        <v>0</v>
      </c>
      <c r="L95" s="506">
        <v>45</v>
      </c>
      <c r="M95" s="58">
        <f>L95*25%</f>
        <v>11.25</v>
      </c>
      <c r="N95" s="506"/>
      <c r="O95" s="506">
        <v>305</v>
      </c>
      <c r="P95" s="58">
        <f>O95*25%</f>
        <v>76.25</v>
      </c>
      <c r="Q95" s="28">
        <v>0</v>
      </c>
      <c r="R95" s="28">
        <v>0</v>
      </c>
      <c r="S95" s="58">
        <f>R95*25%</f>
        <v>0</v>
      </c>
      <c r="T95" s="28">
        <v>0</v>
      </c>
      <c r="U95" s="386">
        <v>0</v>
      </c>
      <c r="V95" s="58">
        <f>U95*25%</f>
        <v>0</v>
      </c>
      <c r="W95" s="386">
        <v>0</v>
      </c>
      <c r="X95" s="386">
        <v>0</v>
      </c>
      <c r="Y95" s="58">
        <f>X95*25%</f>
        <v>0</v>
      </c>
      <c r="Z95" s="386">
        <v>0</v>
      </c>
      <c r="AA95" s="386">
        <v>0</v>
      </c>
      <c r="AB95" s="58">
        <f>AA95*25%</f>
        <v>0</v>
      </c>
      <c r="AC95" s="28">
        <v>0</v>
      </c>
      <c r="AD95" s="386">
        <v>0</v>
      </c>
      <c r="AE95" s="58">
        <f>AD95*25%</f>
        <v>0</v>
      </c>
      <c r="AF95" s="386">
        <v>0</v>
      </c>
      <c r="AG95" s="386">
        <v>0</v>
      </c>
      <c r="AH95" s="507">
        <f>AG95*25%</f>
        <v>0</v>
      </c>
      <c r="AI95" s="386">
        <v>0</v>
      </c>
      <c r="AJ95" s="386">
        <v>0</v>
      </c>
      <c r="AK95" s="507">
        <f>AJ95*25%</f>
        <v>0</v>
      </c>
      <c r="AL95" s="386">
        <v>0</v>
      </c>
      <c r="AM95" s="386">
        <v>0</v>
      </c>
      <c r="AN95" s="507">
        <f>AM95*25%</f>
        <v>0</v>
      </c>
      <c r="AO95" s="272">
        <v>0</v>
      </c>
      <c r="AP95" s="272">
        <v>0</v>
      </c>
      <c r="AQ95" s="507">
        <f>AP95*25%</f>
        <v>0</v>
      </c>
      <c r="AR95" s="385">
        <v>0</v>
      </c>
      <c r="AS95" s="385">
        <v>0</v>
      </c>
      <c r="AT95" s="507">
        <f>AS95*25%</f>
        <v>0</v>
      </c>
      <c r="AU95" s="385">
        <v>0</v>
      </c>
      <c r="AV95" s="385">
        <v>0</v>
      </c>
      <c r="AW95" s="385">
        <f t="shared" si="17"/>
        <v>0</v>
      </c>
      <c r="AX95" s="385">
        <v>0</v>
      </c>
      <c r="AY95" s="385">
        <v>0</v>
      </c>
      <c r="AZ95" s="385">
        <f t="shared" si="18"/>
        <v>0</v>
      </c>
      <c r="BA95" s="385">
        <v>0</v>
      </c>
      <c r="BB95" s="385">
        <v>0</v>
      </c>
      <c r="BC95" s="385">
        <f t="shared" si="19"/>
        <v>0</v>
      </c>
    </row>
    <row r="96" spans="1:55">
      <c r="A96" s="134"/>
      <c r="B96" s="41" t="s">
        <v>464</v>
      </c>
      <c r="C96" s="296" t="s">
        <v>465</v>
      </c>
      <c r="D96" s="44" t="s">
        <v>36</v>
      </c>
      <c r="E96" s="42"/>
      <c r="F96" s="42"/>
      <c r="G96" s="58">
        <f>F96*25%</f>
        <v>0</v>
      </c>
      <c r="H96" s="45">
        <v>6</v>
      </c>
      <c r="I96" s="45">
        <v>400</v>
      </c>
      <c r="J96" s="58">
        <f>I96*25%</f>
        <v>100</v>
      </c>
      <c r="K96" s="45">
        <v>24</v>
      </c>
      <c r="L96" s="42">
        <v>2220</v>
      </c>
      <c r="M96" s="58">
        <f>L96*25%</f>
        <v>555</v>
      </c>
      <c r="N96" s="42"/>
      <c r="O96" s="42">
        <v>4315</v>
      </c>
      <c r="P96" s="58">
        <f>O96*25%</f>
        <v>1078.75</v>
      </c>
      <c r="Q96" s="57">
        <v>43</v>
      </c>
      <c r="R96" s="57">
        <v>4505</v>
      </c>
      <c r="S96" s="58">
        <f>R96*25%</f>
        <v>1126.25</v>
      </c>
      <c r="T96" s="57">
        <v>76</v>
      </c>
      <c r="U96" s="102">
        <v>8305</v>
      </c>
      <c r="V96" s="58">
        <f>U96*25%</f>
        <v>2076.25</v>
      </c>
      <c r="W96" s="102">
        <v>65</v>
      </c>
      <c r="X96" s="102">
        <v>5165</v>
      </c>
      <c r="Y96" s="58">
        <f>X96*25%</f>
        <v>1291.25</v>
      </c>
      <c r="Z96" s="102">
        <v>76</v>
      </c>
      <c r="AA96" s="102">
        <v>7585</v>
      </c>
      <c r="AB96" s="58">
        <f>AA96*25%</f>
        <v>1896.25</v>
      </c>
      <c r="AC96" s="57">
        <v>64</v>
      </c>
      <c r="AD96" s="102">
        <v>8855</v>
      </c>
      <c r="AE96" s="58">
        <f>AD96*25%</f>
        <v>2213.75</v>
      </c>
      <c r="AF96" s="102">
        <v>54</v>
      </c>
      <c r="AG96" s="102">
        <v>6315</v>
      </c>
      <c r="AH96" s="219">
        <f>AG96*25%</f>
        <v>1578.75</v>
      </c>
      <c r="AI96" s="102">
        <v>74</v>
      </c>
      <c r="AJ96" s="102">
        <v>8445</v>
      </c>
      <c r="AK96" s="219">
        <f>AJ96*25%</f>
        <v>2111.25</v>
      </c>
      <c r="AL96" s="102">
        <v>94</v>
      </c>
      <c r="AM96" s="102">
        <v>9690</v>
      </c>
      <c r="AN96" s="219">
        <f>AM96*25%</f>
        <v>2422.5</v>
      </c>
      <c r="AO96" s="268">
        <v>79</v>
      </c>
      <c r="AP96" s="268">
        <v>8175</v>
      </c>
      <c r="AQ96" s="219">
        <f>AP96*25%</f>
        <v>2043.75</v>
      </c>
      <c r="AR96" s="222">
        <v>141</v>
      </c>
      <c r="AS96" s="222">
        <v>12960</v>
      </c>
      <c r="AT96" s="219">
        <f>AS96*25%</f>
        <v>3240</v>
      </c>
      <c r="AU96" s="222">
        <v>84</v>
      </c>
      <c r="AV96" s="222">
        <v>9490</v>
      </c>
      <c r="AW96" s="222">
        <f t="shared" si="17"/>
        <v>2372.5</v>
      </c>
      <c r="AX96" s="222">
        <v>115</v>
      </c>
      <c r="AY96" s="222">
        <v>12515</v>
      </c>
      <c r="AZ96" s="222">
        <f t="shared" si="18"/>
        <v>3128.75</v>
      </c>
      <c r="BA96" s="222">
        <v>135</v>
      </c>
      <c r="BB96" s="222">
        <v>14135</v>
      </c>
      <c r="BC96" s="222">
        <f t="shared" si="19"/>
        <v>3533.75</v>
      </c>
    </row>
    <row r="97" spans="1:55">
      <c r="A97" s="134"/>
      <c r="B97" s="41" t="s">
        <v>466</v>
      </c>
      <c r="C97" s="296" t="s">
        <v>467</v>
      </c>
      <c r="D97" s="44" t="s">
        <v>5</v>
      </c>
      <c r="E97" s="42"/>
      <c r="F97" s="42"/>
      <c r="G97" s="58">
        <f>F97*25%</f>
        <v>0</v>
      </c>
      <c r="H97" s="45"/>
      <c r="I97" s="45"/>
      <c r="J97" s="58">
        <f>I97*25%</f>
        <v>0</v>
      </c>
      <c r="K97" s="45">
        <v>71</v>
      </c>
      <c r="L97" s="42">
        <v>7915</v>
      </c>
      <c r="M97" s="58">
        <f>L97*25%</f>
        <v>1978.75</v>
      </c>
      <c r="N97" s="42"/>
      <c r="O97" s="42">
        <v>12410</v>
      </c>
      <c r="P97" s="58">
        <f>O97*25%</f>
        <v>3102.5</v>
      </c>
      <c r="Q97" s="57">
        <v>124</v>
      </c>
      <c r="R97" s="57">
        <v>10475</v>
      </c>
      <c r="S97" s="58">
        <f>R97*25%</f>
        <v>2618.75</v>
      </c>
      <c r="T97" s="57">
        <v>199</v>
      </c>
      <c r="U97" s="102">
        <v>17185</v>
      </c>
      <c r="V97" s="58">
        <f>U97*25%</f>
        <v>4296.25</v>
      </c>
      <c r="W97" s="102">
        <v>176</v>
      </c>
      <c r="X97" s="102">
        <v>16680</v>
      </c>
      <c r="Y97" s="58">
        <f>X97*25%</f>
        <v>4170</v>
      </c>
      <c r="Z97" s="102">
        <v>195</v>
      </c>
      <c r="AA97" s="102">
        <v>18055</v>
      </c>
      <c r="AB97" s="58">
        <f>AA97*25%</f>
        <v>4513.75</v>
      </c>
      <c r="AC97" s="57">
        <v>86</v>
      </c>
      <c r="AD97" s="102">
        <v>7605</v>
      </c>
      <c r="AE97" s="58">
        <f>AD97*25%</f>
        <v>1901.25</v>
      </c>
      <c r="AF97" s="102">
        <v>70</v>
      </c>
      <c r="AG97" s="102">
        <v>6370</v>
      </c>
      <c r="AH97" s="219">
        <f>AG97*25%</f>
        <v>1592.5</v>
      </c>
      <c r="AI97" s="102">
        <v>34</v>
      </c>
      <c r="AJ97" s="102">
        <v>2975</v>
      </c>
      <c r="AK97" s="219">
        <f>AJ97*25%</f>
        <v>743.75</v>
      </c>
      <c r="AL97" s="102">
        <v>47</v>
      </c>
      <c r="AM97" s="102">
        <v>4730</v>
      </c>
      <c r="AN97" s="219">
        <f>AM97*25%</f>
        <v>1182.5</v>
      </c>
      <c r="AO97" s="268">
        <v>54</v>
      </c>
      <c r="AP97" s="268">
        <v>5575</v>
      </c>
      <c r="AQ97" s="219">
        <f>AP97*25%</f>
        <v>1393.75</v>
      </c>
      <c r="AR97" s="222">
        <v>73</v>
      </c>
      <c r="AS97" s="222">
        <v>6065</v>
      </c>
      <c r="AT97" s="219">
        <f>AS97*25%</f>
        <v>1516.25</v>
      </c>
      <c r="AU97" s="222">
        <v>59</v>
      </c>
      <c r="AV97" s="222">
        <v>5280</v>
      </c>
      <c r="AW97" s="222">
        <f t="shared" si="17"/>
        <v>1320</v>
      </c>
      <c r="AX97" s="222">
        <v>27</v>
      </c>
      <c r="AY97" s="222">
        <v>3615</v>
      </c>
      <c r="AZ97" s="222">
        <f t="shared" si="18"/>
        <v>903.75</v>
      </c>
      <c r="BA97" s="222">
        <v>32</v>
      </c>
      <c r="BB97" s="222">
        <v>3065</v>
      </c>
      <c r="BC97" s="222">
        <f t="shared" si="19"/>
        <v>766.25</v>
      </c>
    </row>
    <row r="98" spans="1:55">
      <c r="A98" s="134"/>
      <c r="B98" s="505" t="s">
        <v>468</v>
      </c>
      <c r="C98" s="296" t="s">
        <v>5312</v>
      </c>
      <c r="D98" s="44" t="s">
        <v>5</v>
      </c>
      <c r="E98" s="506"/>
      <c r="F98" s="506"/>
      <c r="G98" s="58">
        <f>F98*25%</f>
        <v>0</v>
      </c>
      <c r="H98" s="506"/>
      <c r="I98" s="506"/>
      <c r="J98" s="58">
        <f>I98*25%</f>
        <v>0</v>
      </c>
      <c r="K98" s="506">
        <v>175</v>
      </c>
      <c r="L98" s="506">
        <v>19635</v>
      </c>
      <c r="M98" s="58">
        <f>L98*25%</f>
        <v>4908.75</v>
      </c>
      <c r="N98" s="506"/>
      <c r="O98" s="506">
        <v>17640</v>
      </c>
      <c r="P98" s="58">
        <f>O98*25%</f>
        <v>4410</v>
      </c>
      <c r="Q98" s="28">
        <v>172</v>
      </c>
      <c r="R98" s="28">
        <v>19470</v>
      </c>
      <c r="S98" s="58">
        <f>R98*25%</f>
        <v>4867.5</v>
      </c>
      <c r="T98" s="28">
        <v>158</v>
      </c>
      <c r="U98" s="386">
        <v>24065</v>
      </c>
      <c r="V98" s="58">
        <f>U98*25%</f>
        <v>6016.25</v>
      </c>
      <c r="W98" s="386">
        <v>47</v>
      </c>
      <c r="X98" s="386">
        <v>19320</v>
      </c>
      <c r="Y98" s="58">
        <f>X98*25%</f>
        <v>4830</v>
      </c>
      <c r="Z98" s="386">
        <v>182</v>
      </c>
      <c r="AA98" s="386">
        <v>19695</v>
      </c>
      <c r="AB98" s="58">
        <f>AA98*25%</f>
        <v>4923.75</v>
      </c>
      <c r="AC98" s="28">
        <v>117</v>
      </c>
      <c r="AD98" s="386">
        <v>10345</v>
      </c>
      <c r="AE98" s="58">
        <f>AD98*25%</f>
        <v>2586.25</v>
      </c>
      <c r="AF98" s="386">
        <v>142</v>
      </c>
      <c r="AG98" s="386">
        <v>15290</v>
      </c>
      <c r="AH98" s="507">
        <f>AG98*25%</f>
        <v>3822.5</v>
      </c>
      <c r="AI98" s="386">
        <v>0</v>
      </c>
      <c r="AJ98" s="386">
        <v>0</v>
      </c>
      <c r="AK98" s="507">
        <f>AJ98*25%</f>
        <v>0</v>
      </c>
      <c r="AL98" s="386">
        <v>0</v>
      </c>
      <c r="AM98" s="386">
        <v>0</v>
      </c>
      <c r="AN98" s="507">
        <f>AM98*25%</f>
        <v>0</v>
      </c>
      <c r="AO98" s="272">
        <v>0</v>
      </c>
      <c r="AP98" s="272">
        <v>0</v>
      </c>
      <c r="AQ98" s="507">
        <f>AP98*25%</f>
        <v>0</v>
      </c>
      <c r="AR98" s="385">
        <v>0</v>
      </c>
      <c r="AS98" s="385">
        <v>0</v>
      </c>
      <c r="AT98" s="507">
        <f>AS98*25%</f>
        <v>0</v>
      </c>
      <c r="AU98" s="385">
        <v>0</v>
      </c>
      <c r="AV98" s="385">
        <v>0</v>
      </c>
      <c r="AW98" s="385">
        <f t="shared" si="17"/>
        <v>0</v>
      </c>
      <c r="AX98" s="385">
        <v>0</v>
      </c>
      <c r="AY98" s="385">
        <v>0</v>
      </c>
      <c r="AZ98" s="385">
        <f t="shared" si="18"/>
        <v>0</v>
      </c>
      <c r="BA98" s="385">
        <v>0</v>
      </c>
      <c r="BB98" s="385">
        <v>0</v>
      </c>
      <c r="BC98" s="385">
        <f t="shared" si="19"/>
        <v>0</v>
      </c>
    </row>
    <row r="99" spans="1:55">
      <c r="A99" s="134"/>
      <c r="B99" s="41" t="s">
        <v>470</v>
      </c>
      <c r="C99" s="296" t="s">
        <v>471</v>
      </c>
      <c r="D99" s="44" t="s">
        <v>148</v>
      </c>
      <c r="E99" s="42"/>
      <c r="F99" s="42"/>
      <c r="G99" s="58">
        <f>F99*25%</f>
        <v>0</v>
      </c>
      <c r="H99" s="45">
        <v>193</v>
      </c>
      <c r="I99" s="45">
        <v>15815</v>
      </c>
      <c r="J99" s="58">
        <f>I99*25%</f>
        <v>3953.75</v>
      </c>
      <c r="K99" s="45">
        <v>145</v>
      </c>
      <c r="L99" s="42">
        <v>13215</v>
      </c>
      <c r="M99" s="58">
        <f>L99*25%</f>
        <v>3303.75</v>
      </c>
      <c r="N99" s="42"/>
      <c r="O99" s="42">
        <v>12825</v>
      </c>
      <c r="P99" s="58">
        <f>O99*25%</f>
        <v>3206.25</v>
      </c>
      <c r="Q99" s="57">
        <v>136</v>
      </c>
      <c r="R99" s="57">
        <v>10405</v>
      </c>
      <c r="S99" s="58">
        <f>R99*25%</f>
        <v>2601.25</v>
      </c>
      <c r="T99" s="57">
        <v>168</v>
      </c>
      <c r="U99" s="102">
        <v>13390</v>
      </c>
      <c r="V99" s="58">
        <f>U99*25%</f>
        <v>3347.5</v>
      </c>
      <c r="W99" s="102">
        <v>143</v>
      </c>
      <c r="X99" s="102">
        <v>12330</v>
      </c>
      <c r="Y99" s="58">
        <f>X99*25%</f>
        <v>3082.5</v>
      </c>
      <c r="Z99" s="102">
        <v>221</v>
      </c>
      <c r="AA99" s="102">
        <v>17570</v>
      </c>
      <c r="AB99" s="58">
        <f>AA99*25%</f>
        <v>4392.5</v>
      </c>
      <c r="AC99" s="57">
        <v>140</v>
      </c>
      <c r="AD99" s="102">
        <v>11850</v>
      </c>
      <c r="AE99" s="58">
        <f>AD99*25%</f>
        <v>2962.5</v>
      </c>
      <c r="AF99" s="102">
        <v>198</v>
      </c>
      <c r="AG99" s="102">
        <v>16175</v>
      </c>
      <c r="AH99" s="219">
        <f>AG99*25%</f>
        <v>4043.75</v>
      </c>
      <c r="AI99" s="102">
        <v>195</v>
      </c>
      <c r="AJ99" s="102">
        <v>15385</v>
      </c>
      <c r="AK99" s="219">
        <f>AJ99*25%</f>
        <v>3846.25</v>
      </c>
      <c r="AL99" s="102">
        <v>145</v>
      </c>
      <c r="AM99" s="102">
        <v>12335</v>
      </c>
      <c r="AN99" s="219">
        <f>AM99*25%</f>
        <v>3083.75</v>
      </c>
      <c r="AO99" s="268">
        <v>142</v>
      </c>
      <c r="AP99" s="268">
        <v>13035</v>
      </c>
      <c r="AQ99" s="219">
        <f>AP99*25%</f>
        <v>3258.75</v>
      </c>
      <c r="AR99" s="222">
        <v>180</v>
      </c>
      <c r="AS99" s="222">
        <v>13415</v>
      </c>
      <c r="AT99" s="219">
        <f>AS99*25%</f>
        <v>3353.75</v>
      </c>
      <c r="AU99" s="222">
        <v>105</v>
      </c>
      <c r="AV99" s="222">
        <v>8815</v>
      </c>
      <c r="AW99" s="222">
        <f t="shared" si="17"/>
        <v>2203.75</v>
      </c>
      <c r="AX99" s="222">
        <v>105</v>
      </c>
      <c r="AY99" s="222">
        <v>9305</v>
      </c>
      <c r="AZ99" s="222">
        <f t="shared" si="18"/>
        <v>2326.25</v>
      </c>
      <c r="BA99" s="222">
        <v>130</v>
      </c>
      <c r="BB99" s="222">
        <v>10450</v>
      </c>
      <c r="BC99" s="222">
        <f t="shared" si="19"/>
        <v>2612.5</v>
      </c>
    </row>
    <row r="100" spans="1:55">
      <c r="A100" s="134"/>
      <c r="B100" s="41" t="s">
        <v>472</v>
      </c>
      <c r="C100" s="296" t="s">
        <v>473</v>
      </c>
      <c r="D100" s="44" t="s">
        <v>148</v>
      </c>
      <c r="E100" s="42"/>
      <c r="F100" s="42"/>
      <c r="G100" s="58">
        <f>F100*25%</f>
        <v>0</v>
      </c>
      <c r="H100" s="45">
        <v>46</v>
      </c>
      <c r="I100" s="45">
        <v>5310</v>
      </c>
      <c r="J100" s="58">
        <f>I100*25%</f>
        <v>1327.5</v>
      </c>
      <c r="K100" s="45">
        <v>340</v>
      </c>
      <c r="L100" s="42">
        <v>26065</v>
      </c>
      <c r="M100" s="58">
        <f>L100*25%</f>
        <v>6516.25</v>
      </c>
      <c r="N100" s="42"/>
      <c r="O100" s="42">
        <v>43660</v>
      </c>
      <c r="P100" s="58">
        <f>O100*25%</f>
        <v>10915</v>
      </c>
      <c r="Q100" s="57">
        <v>369</v>
      </c>
      <c r="R100" s="57">
        <v>42690</v>
      </c>
      <c r="S100" s="58">
        <f>R100*25%</f>
        <v>10672.5</v>
      </c>
      <c r="T100" s="57">
        <v>383</v>
      </c>
      <c r="U100" s="102">
        <v>62055</v>
      </c>
      <c r="V100" s="58">
        <f>U100*25%</f>
        <v>15513.75</v>
      </c>
      <c r="W100" s="102">
        <v>139</v>
      </c>
      <c r="X100" s="102">
        <v>66440</v>
      </c>
      <c r="Y100" s="58">
        <f>X100*25%</f>
        <v>16610</v>
      </c>
      <c r="Z100" s="102">
        <v>589</v>
      </c>
      <c r="AA100" s="102">
        <v>64975</v>
      </c>
      <c r="AB100" s="58">
        <f>AA100*25%</f>
        <v>16243.75</v>
      </c>
      <c r="AC100" s="57">
        <v>705</v>
      </c>
      <c r="AD100" s="102">
        <v>75985</v>
      </c>
      <c r="AE100" s="58">
        <f>AD100*25%</f>
        <v>18996.25</v>
      </c>
      <c r="AF100" s="102">
        <v>800</v>
      </c>
      <c r="AG100" s="102">
        <v>83770</v>
      </c>
      <c r="AH100" s="219">
        <f>AG100*25%</f>
        <v>20942.5</v>
      </c>
      <c r="AI100" s="102">
        <v>725</v>
      </c>
      <c r="AJ100" s="102">
        <v>76110</v>
      </c>
      <c r="AK100" s="219">
        <f>AJ100*25%</f>
        <v>19027.5</v>
      </c>
      <c r="AL100" s="102">
        <v>713</v>
      </c>
      <c r="AM100" s="102">
        <v>75255</v>
      </c>
      <c r="AN100" s="219">
        <f>AM100*25%</f>
        <v>18813.75</v>
      </c>
      <c r="AO100" s="268">
        <v>825</v>
      </c>
      <c r="AP100" s="268">
        <v>88645</v>
      </c>
      <c r="AQ100" s="219">
        <f>AP100*25%</f>
        <v>22161.25</v>
      </c>
      <c r="AR100" s="222">
        <v>905</v>
      </c>
      <c r="AS100" s="222">
        <v>82255</v>
      </c>
      <c r="AT100" s="219">
        <f>AS100*25%</f>
        <v>20563.75</v>
      </c>
      <c r="AU100" s="222">
        <v>760</v>
      </c>
      <c r="AV100" s="222">
        <v>81985</v>
      </c>
      <c r="AW100" s="222">
        <f t="shared" si="17"/>
        <v>20496.25</v>
      </c>
      <c r="AX100" s="222">
        <v>730</v>
      </c>
      <c r="AY100" s="222">
        <v>76940</v>
      </c>
      <c r="AZ100" s="222">
        <f t="shared" si="18"/>
        <v>19235</v>
      </c>
      <c r="BA100" s="222">
        <v>819</v>
      </c>
      <c r="BB100" s="222">
        <v>85030</v>
      </c>
      <c r="BC100" s="222">
        <f t="shared" si="19"/>
        <v>21257.5</v>
      </c>
    </row>
    <row r="101" spans="1:55">
      <c r="A101" s="133"/>
      <c r="B101" s="41" t="s">
        <v>474</v>
      </c>
      <c r="C101" s="296" t="s">
        <v>7536</v>
      </c>
      <c r="D101" s="44" t="s">
        <v>5</v>
      </c>
      <c r="E101" s="42"/>
      <c r="F101" s="42"/>
      <c r="G101" s="58">
        <f>F101*25%</f>
        <v>0</v>
      </c>
      <c r="H101" s="45"/>
      <c r="I101" s="45"/>
      <c r="J101" s="58">
        <f>I101*25%</f>
        <v>0</v>
      </c>
      <c r="K101" s="45">
        <v>0</v>
      </c>
      <c r="L101" s="42">
        <v>0</v>
      </c>
      <c r="M101" s="58">
        <f>L101*25%</f>
        <v>0</v>
      </c>
      <c r="N101" s="42"/>
      <c r="O101" s="42"/>
      <c r="P101" s="58">
        <f>O101*25%</f>
        <v>0</v>
      </c>
      <c r="Q101" s="57">
        <v>34</v>
      </c>
      <c r="R101" s="57">
        <v>4065</v>
      </c>
      <c r="S101" s="58">
        <f>R101*25%</f>
        <v>1016.25</v>
      </c>
      <c r="T101" s="57">
        <v>144</v>
      </c>
      <c r="U101" s="102">
        <v>15905</v>
      </c>
      <c r="V101" s="58">
        <f>U101*25%</f>
        <v>3976.25</v>
      </c>
      <c r="W101" s="102">
        <v>154</v>
      </c>
      <c r="X101" s="102">
        <v>16990</v>
      </c>
      <c r="Y101" s="58">
        <f>X101*25%</f>
        <v>4247.5</v>
      </c>
      <c r="Z101" s="102">
        <v>291</v>
      </c>
      <c r="AA101" s="102">
        <v>27390</v>
      </c>
      <c r="AB101" s="58">
        <f>AA101*25%</f>
        <v>6847.5</v>
      </c>
      <c r="AC101" s="57">
        <v>345</v>
      </c>
      <c r="AD101" s="102">
        <v>32470</v>
      </c>
      <c r="AE101" s="58">
        <f>AD101*25%</f>
        <v>8117.5</v>
      </c>
      <c r="AF101" s="102">
        <v>409</v>
      </c>
      <c r="AG101" s="102">
        <v>40940</v>
      </c>
      <c r="AH101" s="219">
        <f>AG101*25%</f>
        <v>10235</v>
      </c>
      <c r="AI101" s="102">
        <v>446</v>
      </c>
      <c r="AJ101" s="102">
        <v>41825</v>
      </c>
      <c r="AK101" s="219">
        <f>AJ101*25%</f>
        <v>10456.25</v>
      </c>
      <c r="AL101" s="102">
        <v>218</v>
      </c>
      <c r="AM101" s="102">
        <v>20155</v>
      </c>
      <c r="AN101" s="219">
        <f>AM101*25%</f>
        <v>5038.75</v>
      </c>
      <c r="AO101" s="268">
        <v>186</v>
      </c>
      <c r="AP101" s="268">
        <v>16765</v>
      </c>
      <c r="AQ101" s="219">
        <f>AP101*25%</f>
        <v>4191.25</v>
      </c>
      <c r="AR101" s="222">
        <v>251</v>
      </c>
      <c r="AS101" s="222">
        <v>21625</v>
      </c>
      <c r="AT101" s="219">
        <f>AS101*25%</f>
        <v>5406.25</v>
      </c>
      <c r="AU101" s="222">
        <v>194</v>
      </c>
      <c r="AV101" s="222">
        <v>19105</v>
      </c>
      <c r="AW101" s="222">
        <f t="shared" si="17"/>
        <v>4776.25</v>
      </c>
      <c r="AX101" s="222">
        <v>179</v>
      </c>
      <c r="AY101" s="222">
        <v>16795</v>
      </c>
      <c r="AZ101" s="222">
        <f t="shared" si="18"/>
        <v>4198.75</v>
      </c>
      <c r="BA101" s="222">
        <v>217</v>
      </c>
      <c r="BB101" s="222">
        <v>21710</v>
      </c>
      <c r="BC101" s="222">
        <f t="shared" si="19"/>
        <v>5427.5</v>
      </c>
    </row>
    <row r="102" spans="1:55">
      <c r="A102" s="134"/>
      <c r="B102" s="41" t="s">
        <v>476</v>
      </c>
      <c r="C102" s="296" t="s">
        <v>477</v>
      </c>
      <c r="D102" s="44" t="s">
        <v>5</v>
      </c>
      <c r="E102" s="42"/>
      <c r="F102" s="42"/>
      <c r="G102" s="58">
        <f>F102*25%</f>
        <v>0</v>
      </c>
      <c r="H102" s="45"/>
      <c r="I102" s="45"/>
      <c r="J102" s="58">
        <f>I102*25%</f>
        <v>0</v>
      </c>
      <c r="K102" s="45">
        <v>431</v>
      </c>
      <c r="L102" s="42">
        <v>50715</v>
      </c>
      <c r="M102" s="58">
        <f>L102*25%</f>
        <v>12678.75</v>
      </c>
      <c r="N102" s="42"/>
      <c r="O102" s="42">
        <v>64700</v>
      </c>
      <c r="P102" s="58">
        <f>O102*25%</f>
        <v>16175</v>
      </c>
      <c r="Q102" s="57">
        <v>833</v>
      </c>
      <c r="R102" s="57">
        <v>95475</v>
      </c>
      <c r="S102" s="58">
        <f>R102*25%</f>
        <v>23868.75</v>
      </c>
      <c r="T102" s="57">
        <v>786</v>
      </c>
      <c r="U102" s="102">
        <v>104605</v>
      </c>
      <c r="V102" s="58">
        <f>U102*25%</f>
        <v>26151.25</v>
      </c>
      <c r="W102" s="102">
        <v>965</v>
      </c>
      <c r="X102" s="102">
        <v>106470</v>
      </c>
      <c r="Y102" s="58">
        <f>X102*25%</f>
        <v>26617.5</v>
      </c>
      <c r="Z102" s="102">
        <v>702</v>
      </c>
      <c r="AA102" s="102">
        <v>80560</v>
      </c>
      <c r="AB102" s="58">
        <f>AA102*25%</f>
        <v>20140</v>
      </c>
      <c r="AC102" s="57">
        <v>942</v>
      </c>
      <c r="AD102" s="102">
        <v>95000</v>
      </c>
      <c r="AE102" s="58">
        <f>AD102*25%</f>
        <v>23750</v>
      </c>
      <c r="AF102" s="102">
        <v>1267</v>
      </c>
      <c r="AG102" s="102">
        <v>122865</v>
      </c>
      <c r="AH102" s="219">
        <f>AG102*25%</f>
        <v>30716.25</v>
      </c>
      <c r="AI102" s="102">
        <v>1384</v>
      </c>
      <c r="AJ102" s="102">
        <v>139185</v>
      </c>
      <c r="AK102" s="219">
        <f>AJ102*25%</f>
        <v>34796.25</v>
      </c>
      <c r="AL102" s="102">
        <v>1525</v>
      </c>
      <c r="AM102" s="102">
        <v>144925</v>
      </c>
      <c r="AN102" s="219">
        <f>AM102*25%</f>
        <v>36231.25</v>
      </c>
      <c r="AO102" s="268">
        <v>1837</v>
      </c>
      <c r="AP102" s="268">
        <v>174205</v>
      </c>
      <c r="AQ102" s="219">
        <f>AP102*25%</f>
        <v>43551.25</v>
      </c>
      <c r="AR102" s="222">
        <v>1500</v>
      </c>
      <c r="AS102" s="222">
        <v>157135</v>
      </c>
      <c r="AT102" s="219">
        <f>AS102*25%</f>
        <v>39283.75</v>
      </c>
      <c r="AU102" s="222">
        <v>1540</v>
      </c>
      <c r="AV102" s="222">
        <v>173850</v>
      </c>
      <c r="AW102" s="222">
        <f t="shared" si="17"/>
        <v>43462.5</v>
      </c>
      <c r="AX102" s="222">
        <v>1096</v>
      </c>
      <c r="AY102" s="222">
        <v>116625</v>
      </c>
      <c r="AZ102" s="222">
        <f t="shared" si="18"/>
        <v>29156.25</v>
      </c>
      <c r="BA102" s="222">
        <v>1588</v>
      </c>
      <c r="BB102" s="222">
        <v>160530</v>
      </c>
      <c r="BC102" s="222">
        <f t="shared" si="19"/>
        <v>40132.5</v>
      </c>
    </row>
    <row r="103" spans="1:55">
      <c r="A103" s="134"/>
      <c r="B103" s="41" t="s">
        <v>478</v>
      </c>
      <c r="C103" s="296" t="s">
        <v>7537</v>
      </c>
      <c r="D103" s="44" t="s">
        <v>480</v>
      </c>
      <c r="E103" s="42"/>
      <c r="F103" s="42"/>
      <c r="G103" s="58">
        <f>F103*25%</f>
        <v>0</v>
      </c>
      <c r="H103" s="45">
        <v>17</v>
      </c>
      <c r="I103" s="45">
        <v>1920</v>
      </c>
      <c r="J103" s="58">
        <f>I103*25%</f>
        <v>480</v>
      </c>
      <c r="K103" s="45">
        <v>80</v>
      </c>
      <c r="L103" s="42">
        <v>10530</v>
      </c>
      <c r="M103" s="58">
        <f>L103*25%</f>
        <v>2632.5</v>
      </c>
      <c r="N103" s="42"/>
      <c r="O103" s="42">
        <v>12560</v>
      </c>
      <c r="P103" s="58">
        <f>O103*25%</f>
        <v>3140</v>
      </c>
      <c r="Q103" s="57">
        <v>111</v>
      </c>
      <c r="R103" s="57">
        <v>13335</v>
      </c>
      <c r="S103" s="58">
        <f>R103*25%</f>
        <v>3333.75</v>
      </c>
      <c r="T103" s="57">
        <v>174</v>
      </c>
      <c r="U103" s="102">
        <v>17435</v>
      </c>
      <c r="V103" s="58">
        <f>U103*25%</f>
        <v>4358.75</v>
      </c>
      <c r="W103" s="102">
        <v>164</v>
      </c>
      <c r="X103" s="102">
        <v>17190</v>
      </c>
      <c r="Y103" s="58">
        <f>X103*25%</f>
        <v>4297.5</v>
      </c>
      <c r="Z103" s="102">
        <v>202</v>
      </c>
      <c r="AA103" s="102">
        <v>21135</v>
      </c>
      <c r="AB103" s="58">
        <f>AA103*25%</f>
        <v>5283.75</v>
      </c>
      <c r="AC103" s="57">
        <v>186</v>
      </c>
      <c r="AD103" s="102">
        <v>19820</v>
      </c>
      <c r="AE103" s="58">
        <f>AD103*25%</f>
        <v>4955</v>
      </c>
      <c r="AF103" s="102">
        <v>293</v>
      </c>
      <c r="AG103" s="102">
        <v>30990</v>
      </c>
      <c r="AH103" s="219">
        <f>AG103*25%</f>
        <v>7747.5</v>
      </c>
      <c r="AI103" s="102">
        <v>297</v>
      </c>
      <c r="AJ103" s="102">
        <v>30405</v>
      </c>
      <c r="AK103" s="219">
        <f>AJ103*25%</f>
        <v>7601.25</v>
      </c>
      <c r="AL103" s="102">
        <v>306</v>
      </c>
      <c r="AM103" s="102">
        <v>33135</v>
      </c>
      <c r="AN103" s="219">
        <f>AM103*25%</f>
        <v>8283.75</v>
      </c>
      <c r="AO103" s="268">
        <v>482</v>
      </c>
      <c r="AP103" s="268">
        <v>55825</v>
      </c>
      <c r="AQ103" s="219">
        <f>AP103*25%</f>
        <v>13956.25</v>
      </c>
      <c r="AR103" s="222">
        <v>639</v>
      </c>
      <c r="AS103" s="222">
        <v>85560</v>
      </c>
      <c r="AT103" s="219">
        <f>AS103*25%</f>
        <v>21390</v>
      </c>
      <c r="AU103" s="222">
        <v>518</v>
      </c>
      <c r="AV103" s="222">
        <v>83650</v>
      </c>
      <c r="AW103" s="222">
        <f t="shared" si="17"/>
        <v>20912.5</v>
      </c>
      <c r="AX103" s="222">
        <v>456</v>
      </c>
      <c r="AY103" s="222">
        <v>62480</v>
      </c>
      <c r="AZ103" s="222">
        <f t="shared" si="18"/>
        <v>15620</v>
      </c>
      <c r="BA103" s="222">
        <v>388</v>
      </c>
      <c r="BB103" s="222">
        <v>47110</v>
      </c>
      <c r="BC103" s="222">
        <f t="shared" si="19"/>
        <v>11777.5</v>
      </c>
    </row>
    <row r="104" spans="1:55">
      <c r="A104" s="134"/>
      <c r="B104" s="41" t="s">
        <v>481</v>
      </c>
      <c r="C104" s="296" t="s">
        <v>482</v>
      </c>
      <c r="D104" s="44" t="s">
        <v>390</v>
      </c>
      <c r="E104" s="42"/>
      <c r="F104" s="42"/>
      <c r="G104" s="58">
        <f>F104*25%</f>
        <v>0</v>
      </c>
      <c r="H104" s="45"/>
      <c r="I104" s="45"/>
      <c r="J104" s="58">
        <f>I104*25%</f>
        <v>0</v>
      </c>
      <c r="K104" s="45">
        <v>0</v>
      </c>
      <c r="L104" s="42">
        <v>0</v>
      </c>
      <c r="M104" s="58">
        <f>L104*25%</f>
        <v>0</v>
      </c>
      <c r="N104" s="42"/>
      <c r="O104" s="42">
        <v>475</v>
      </c>
      <c r="P104" s="58">
        <f>O104*25%</f>
        <v>118.75</v>
      </c>
      <c r="Q104" s="57">
        <v>18</v>
      </c>
      <c r="R104" s="57">
        <v>1745</v>
      </c>
      <c r="S104" s="58">
        <f>R104*25%</f>
        <v>436.25</v>
      </c>
      <c r="T104" s="57">
        <v>10</v>
      </c>
      <c r="U104" s="102">
        <v>1075</v>
      </c>
      <c r="V104" s="58">
        <f>U104*25%</f>
        <v>268.75</v>
      </c>
      <c r="W104" s="102">
        <v>19</v>
      </c>
      <c r="X104" s="102">
        <v>1925</v>
      </c>
      <c r="Y104" s="58">
        <f>X104*25%</f>
        <v>481.25</v>
      </c>
      <c r="Z104" s="102">
        <v>21</v>
      </c>
      <c r="AA104" s="102">
        <v>1630</v>
      </c>
      <c r="AB104" s="58">
        <f>AA104*25%</f>
        <v>407.5</v>
      </c>
      <c r="AC104" s="57">
        <v>21</v>
      </c>
      <c r="AD104" s="102">
        <v>2270</v>
      </c>
      <c r="AE104" s="58">
        <f>AD104*25%</f>
        <v>567.5</v>
      </c>
      <c r="AF104" s="102">
        <v>40</v>
      </c>
      <c r="AG104" s="102">
        <v>4580</v>
      </c>
      <c r="AH104" s="219">
        <f>AG104*25%</f>
        <v>1145</v>
      </c>
      <c r="AI104" s="102">
        <v>35</v>
      </c>
      <c r="AJ104" s="102">
        <v>4450</v>
      </c>
      <c r="AK104" s="219">
        <f>AJ104*25%</f>
        <v>1112.5</v>
      </c>
      <c r="AL104" s="102">
        <v>34</v>
      </c>
      <c r="AM104" s="102">
        <v>3840</v>
      </c>
      <c r="AN104" s="219">
        <f>AM104*25%</f>
        <v>960</v>
      </c>
      <c r="AO104" s="268">
        <v>14</v>
      </c>
      <c r="AP104" s="268">
        <v>1620</v>
      </c>
      <c r="AQ104" s="219">
        <f>AP104*25%</f>
        <v>405</v>
      </c>
      <c r="AR104" s="222">
        <v>28</v>
      </c>
      <c r="AS104" s="222">
        <v>3105</v>
      </c>
      <c r="AT104" s="219">
        <f>AS104*25%</f>
        <v>776.25</v>
      </c>
      <c r="AU104" s="222">
        <v>28</v>
      </c>
      <c r="AV104" s="222">
        <v>3985</v>
      </c>
      <c r="AW104" s="222">
        <f t="shared" si="17"/>
        <v>996.25</v>
      </c>
      <c r="AX104" s="222">
        <v>24</v>
      </c>
      <c r="AY104" s="222">
        <v>2805</v>
      </c>
      <c r="AZ104" s="222">
        <f t="shared" si="18"/>
        <v>701.25</v>
      </c>
      <c r="BA104" s="222">
        <v>26</v>
      </c>
      <c r="BB104" s="222">
        <v>3220</v>
      </c>
      <c r="BC104" s="222">
        <f t="shared" si="19"/>
        <v>805</v>
      </c>
    </row>
    <row r="105" spans="1:55">
      <c r="A105" s="134"/>
      <c r="B105" s="41" t="s">
        <v>483</v>
      </c>
      <c r="C105" s="296" t="s">
        <v>484</v>
      </c>
      <c r="D105" s="44" t="s">
        <v>5</v>
      </c>
      <c r="E105" s="42"/>
      <c r="F105" s="42"/>
      <c r="G105" s="58">
        <f>F105*25%</f>
        <v>0</v>
      </c>
      <c r="H105" s="45"/>
      <c r="I105" s="45"/>
      <c r="J105" s="58">
        <f>I105*25%</f>
        <v>0</v>
      </c>
      <c r="K105" s="45">
        <v>99</v>
      </c>
      <c r="L105" s="42">
        <v>8890</v>
      </c>
      <c r="M105" s="58">
        <f>L105*25%</f>
        <v>2222.5</v>
      </c>
      <c r="N105" s="42"/>
      <c r="O105" s="42">
        <v>16215</v>
      </c>
      <c r="P105" s="58">
        <f>O105*25%</f>
        <v>4053.75</v>
      </c>
      <c r="Q105" s="57">
        <v>230</v>
      </c>
      <c r="R105" s="57">
        <v>23050</v>
      </c>
      <c r="S105" s="58">
        <f>R105*25%</f>
        <v>5762.5</v>
      </c>
      <c r="T105" s="57">
        <v>244</v>
      </c>
      <c r="U105" s="102">
        <v>32975</v>
      </c>
      <c r="V105" s="58">
        <f>U105*25%</f>
        <v>8243.75</v>
      </c>
      <c r="W105" s="102">
        <v>373</v>
      </c>
      <c r="X105" s="102">
        <v>36095</v>
      </c>
      <c r="Y105" s="58">
        <f>X105*25%</f>
        <v>9023.75</v>
      </c>
      <c r="Z105" s="102">
        <v>541</v>
      </c>
      <c r="AA105" s="102">
        <v>51845</v>
      </c>
      <c r="AB105" s="58">
        <f>AA105*25%</f>
        <v>12961.25</v>
      </c>
      <c r="AC105" s="57">
        <v>441</v>
      </c>
      <c r="AD105" s="102">
        <v>44205</v>
      </c>
      <c r="AE105" s="58">
        <f>AD105*25%</f>
        <v>11051.25</v>
      </c>
      <c r="AF105" s="102">
        <v>594</v>
      </c>
      <c r="AG105" s="102">
        <v>57895</v>
      </c>
      <c r="AH105" s="219">
        <f>AG105*25%</f>
        <v>14473.75</v>
      </c>
      <c r="AI105" s="102">
        <v>700</v>
      </c>
      <c r="AJ105" s="102">
        <v>68205</v>
      </c>
      <c r="AK105" s="219">
        <f>AJ105*25%</f>
        <v>17051.25</v>
      </c>
      <c r="AL105" s="102">
        <v>709</v>
      </c>
      <c r="AM105" s="102">
        <v>65345</v>
      </c>
      <c r="AN105" s="219">
        <f>AM105*25%</f>
        <v>16336.25</v>
      </c>
      <c r="AO105" s="268">
        <v>868</v>
      </c>
      <c r="AP105" s="268">
        <v>82130</v>
      </c>
      <c r="AQ105" s="219">
        <f>AP105*25%</f>
        <v>20532.5</v>
      </c>
      <c r="AR105" s="222">
        <v>1019</v>
      </c>
      <c r="AS105" s="222">
        <v>90330</v>
      </c>
      <c r="AT105" s="219">
        <f>AS105*25%</f>
        <v>22582.5</v>
      </c>
      <c r="AU105" s="222">
        <v>962</v>
      </c>
      <c r="AV105" s="222">
        <v>88500</v>
      </c>
      <c r="AW105" s="222">
        <f t="shared" si="17"/>
        <v>22125</v>
      </c>
      <c r="AX105" s="222">
        <v>1205</v>
      </c>
      <c r="AY105" s="222">
        <v>114715</v>
      </c>
      <c r="AZ105" s="222">
        <f t="shared" si="18"/>
        <v>28678.75</v>
      </c>
      <c r="BA105" s="222">
        <v>1181</v>
      </c>
      <c r="BB105" s="222">
        <v>103820</v>
      </c>
      <c r="BC105" s="222">
        <f t="shared" si="19"/>
        <v>25955</v>
      </c>
    </row>
    <row r="106" spans="1:55">
      <c r="A106" s="134"/>
      <c r="B106" s="41" t="s">
        <v>485</v>
      </c>
      <c r="C106" s="296" t="s">
        <v>486</v>
      </c>
      <c r="D106" s="44" t="s">
        <v>5</v>
      </c>
      <c r="E106" s="42"/>
      <c r="F106" s="42"/>
      <c r="G106" s="58">
        <f>F106*25%</f>
        <v>0</v>
      </c>
      <c r="H106" s="45"/>
      <c r="I106" s="45"/>
      <c r="J106" s="58">
        <f>I106*25%</f>
        <v>0</v>
      </c>
      <c r="K106" s="45">
        <v>42</v>
      </c>
      <c r="L106" s="42">
        <v>4170</v>
      </c>
      <c r="M106" s="58">
        <f>L106*25%</f>
        <v>1042.5</v>
      </c>
      <c r="N106" s="42"/>
      <c r="O106" s="42">
        <v>6305</v>
      </c>
      <c r="P106" s="58">
        <f>O106*25%</f>
        <v>1576.25</v>
      </c>
      <c r="Q106" s="57">
        <v>91</v>
      </c>
      <c r="R106" s="57">
        <v>7995</v>
      </c>
      <c r="S106" s="58">
        <f>R106*25%</f>
        <v>1998.75</v>
      </c>
      <c r="T106" s="57">
        <v>87</v>
      </c>
      <c r="U106" s="102">
        <v>9080</v>
      </c>
      <c r="V106" s="58">
        <f>U106*25%</f>
        <v>2270</v>
      </c>
      <c r="W106" s="102">
        <v>18</v>
      </c>
      <c r="X106" s="102">
        <v>8020</v>
      </c>
      <c r="Y106" s="58">
        <f>X106*25%</f>
        <v>2005</v>
      </c>
      <c r="Z106" s="102">
        <v>89</v>
      </c>
      <c r="AA106" s="102">
        <v>7805</v>
      </c>
      <c r="AB106" s="58">
        <f>AA106*25%</f>
        <v>1951.25</v>
      </c>
      <c r="AC106" s="57">
        <v>75</v>
      </c>
      <c r="AD106" s="102">
        <v>6525</v>
      </c>
      <c r="AE106" s="58">
        <f>AD106*25%</f>
        <v>1631.25</v>
      </c>
      <c r="AF106" s="102">
        <v>118</v>
      </c>
      <c r="AG106" s="102">
        <v>10220</v>
      </c>
      <c r="AH106" s="219">
        <f>AG106*25%</f>
        <v>2555</v>
      </c>
      <c r="AI106" s="102">
        <v>110</v>
      </c>
      <c r="AJ106" s="102">
        <v>9370</v>
      </c>
      <c r="AK106" s="219">
        <f>AJ106*25%</f>
        <v>2342.5</v>
      </c>
      <c r="AL106" s="102">
        <v>102</v>
      </c>
      <c r="AM106" s="102">
        <v>9130</v>
      </c>
      <c r="AN106" s="219">
        <f>AM106*25%</f>
        <v>2282.5</v>
      </c>
      <c r="AO106" s="268">
        <v>110</v>
      </c>
      <c r="AP106" s="268">
        <v>9435</v>
      </c>
      <c r="AQ106" s="219">
        <f>AP106*25%</f>
        <v>2358.75</v>
      </c>
      <c r="AR106" s="222">
        <v>86</v>
      </c>
      <c r="AS106" s="222">
        <v>6990</v>
      </c>
      <c r="AT106" s="219">
        <f>AS106*25%</f>
        <v>1747.5</v>
      </c>
      <c r="AU106" s="222">
        <v>95</v>
      </c>
      <c r="AV106" s="222">
        <v>9100</v>
      </c>
      <c r="AW106" s="222">
        <f t="shared" si="17"/>
        <v>2275</v>
      </c>
      <c r="AX106" s="222">
        <v>74</v>
      </c>
      <c r="AY106" s="222">
        <v>6605</v>
      </c>
      <c r="AZ106" s="222">
        <f t="shared" si="18"/>
        <v>1651.25</v>
      </c>
      <c r="BA106" s="222">
        <v>78</v>
      </c>
      <c r="BB106" s="222">
        <v>6990</v>
      </c>
      <c r="BC106" s="222">
        <f t="shared" si="19"/>
        <v>1747.5</v>
      </c>
    </row>
    <row r="107" spans="1:55">
      <c r="A107" s="134"/>
      <c r="B107" s="41" t="s">
        <v>487</v>
      </c>
      <c r="C107" s="296" t="s">
        <v>488</v>
      </c>
      <c r="D107" s="44" t="s">
        <v>372</v>
      </c>
      <c r="E107" s="42"/>
      <c r="F107" s="42"/>
      <c r="G107" s="58">
        <f>F107*25%</f>
        <v>0</v>
      </c>
      <c r="H107" s="45"/>
      <c r="I107" s="45"/>
      <c r="J107" s="58">
        <f>I107*25%</f>
        <v>0</v>
      </c>
      <c r="K107" s="45">
        <v>4</v>
      </c>
      <c r="L107" s="42">
        <v>560</v>
      </c>
      <c r="M107" s="58">
        <f>L107*25%</f>
        <v>140</v>
      </c>
      <c r="N107" s="42"/>
      <c r="O107" s="42">
        <v>2165</v>
      </c>
      <c r="P107" s="58">
        <f>O107*25%</f>
        <v>541.25</v>
      </c>
      <c r="Q107" s="57">
        <v>25</v>
      </c>
      <c r="R107" s="57">
        <v>2855</v>
      </c>
      <c r="S107" s="58">
        <f>R107*25%</f>
        <v>713.75</v>
      </c>
      <c r="T107" s="57">
        <v>18</v>
      </c>
      <c r="U107" s="102">
        <v>1900</v>
      </c>
      <c r="V107" s="58">
        <f>U107*25%</f>
        <v>475</v>
      </c>
      <c r="W107" s="102">
        <v>35</v>
      </c>
      <c r="X107" s="102">
        <v>2650</v>
      </c>
      <c r="Y107" s="58">
        <f>X107*25%</f>
        <v>662.5</v>
      </c>
      <c r="Z107" s="102">
        <v>37</v>
      </c>
      <c r="AA107" s="102">
        <v>3870</v>
      </c>
      <c r="AB107" s="58">
        <f>AA107*25%</f>
        <v>967.5</v>
      </c>
      <c r="AC107" s="57">
        <v>22</v>
      </c>
      <c r="AD107" s="102">
        <v>2120</v>
      </c>
      <c r="AE107" s="58">
        <f>AD107*25%</f>
        <v>530</v>
      </c>
      <c r="AF107" s="102">
        <v>34</v>
      </c>
      <c r="AG107" s="102">
        <v>3015</v>
      </c>
      <c r="AH107" s="219">
        <f>AG107*25%</f>
        <v>753.75</v>
      </c>
      <c r="AI107" s="102">
        <v>10</v>
      </c>
      <c r="AJ107" s="102">
        <v>615</v>
      </c>
      <c r="AK107" s="219">
        <f>AJ107*25%</f>
        <v>153.75</v>
      </c>
      <c r="AL107" s="102">
        <v>19</v>
      </c>
      <c r="AM107" s="102">
        <v>1805</v>
      </c>
      <c r="AN107" s="219">
        <f>AM107*25%</f>
        <v>451.25</v>
      </c>
      <c r="AO107" s="268">
        <v>20</v>
      </c>
      <c r="AP107" s="268">
        <v>1960</v>
      </c>
      <c r="AQ107" s="219">
        <f>AP107*25%</f>
        <v>490</v>
      </c>
      <c r="AR107" s="222">
        <v>37</v>
      </c>
      <c r="AS107" s="222">
        <v>3105</v>
      </c>
      <c r="AT107" s="219">
        <f>AS107*25%</f>
        <v>776.25</v>
      </c>
      <c r="AU107" s="222">
        <v>27</v>
      </c>
      <c r="AV107" s="222">
        <v>2660</v>
      </c>
      <c r="AW107" s="222">
        <f t="shared" si="17"/>
        <v>665</v>
      </c>
      <c r="AX107" s="222">
        <v>38</v>
      </c>
      <c r="AY107" s="222">
        <v>4775</v>
      </c>
      <c r="AZ107" s="222">
        <f t="shared" si="18"/>
        <v>1193.75</v>
      </c>
      <c r="BA107" s="222">
        <v>39</v>
      </c>
      <c r="BB107" s="222">
        <v>5090</v>
      </c>
      <c r="BC107" s="222">
        <f t="shared" si="19"/>
        <v>1272.5</v>
      </c>
    </row>
    <row r="108" spans="1:55">
      <c r="A108" s="134"/>
      <c r="B108" s="41" t="s">
        <v>489</v>
      </c>
      <c r="C108" s="296" t="s">
        <v>490</v>
      </c>
      <c r="D108" s="44" t="s">
        <v>5</v>
      </c>
      <c r="E108" s="42"/>
      <c r="F108" s="42"/>
      <c r="G108" s="58">
        <f>F108*25%</f>
        <v>0</v>
      </c>
      <c r="H108" s="45"/>
      <c r="I108" s="45"/>
      <c r="J108" s="58">
        <f>I108*25%</f>
        <v>0</v>
      </c>
      <c r="K108" s="45">
        <v>25</v>
      </c>
      <c r="L108" s="42">
        <v>2730</v>
      </c>
      <c r="M108" s="58">
        <f>L108*25%</f>
        <v>682.5</v>
      </c>
      <c r="N108" s="42"/>
      <c r="O108" s="42">
        <v>8710</v>
      </c>
      <c r="P108" s="58">
        <f>O108*25%</f>
        <v>2177.5</v>
      </c>
      <c r="Q108" s="57">
        <v>146</v>
      </c>
      <c r="R108" s="57">
        <v>16030</v>
      </c>
      <c r="S108" s="58">
        <f>R108*25%</f>
        <v>4007.5</v>
      </c>
      <c r="T108" s="57">
        <v>87</v>
      </c>
      <c r="U108" s="102">
        <v>13280</v>
      </c>
      <c r="V108" s="58">
        <f>U108*25%</f>
        <v>3320</v>
      </c>
      <c r="W108" s="102">
        <v>47</v>
      </c>
      <c r="X108" s="102">
        <v>17580</v>
      </c>
      <c r="Y108" s="58">
        <f>X108*25%</f>
        <v>4395</v>
      </c>
      <c r="Z108" s="102">
        <v>193</v>
      </c>
      <c r="AA108" s="102">
        <v>17820</v>
      </c>
      <c r="AB108" s="58">
        <f>AA108*25%</f>
        <v>4455</v>
      </c>
      <c r="AC108" s="57">
        <v>270</v>
      </c>
      <c r="AD108" s="102">
        <v>25660</v>
      </c>
      <c r="AE108" s="58">
        <f>AD108*25%</f>
        <v>6415</v>
      </c>
      <c r="AF108" s="102">
        <v>178</v>
      </c>
      <c r="AG108" s="102">
        <v>17160</v>
      </c>
      <c r="AH108" s="219">
        <f>AG108*25%</f>
        <v>4290</v>
      </c>
      <c r="AI108" s="102">
        <v>235</v>
      </c>
      <c r="AJ108" s="102">
        <v>21685</v>
      </c>
      <c r="AK108" s="219">
        <f>AJ108*25%</f>
        <v>5421.25</v>
      </c>
      <c r="AL108" s="102">
        <v>259</v>
      </c>
      <c r="AM108" s="102">
        <v>27545</v>
      </c>
      <c r="AN108" s="219">
        <f>AM108*25%</f>
        <v>6886.25</v>
      </c>
      <c r="AO108" s="268">
        <v>286</v>
      </c>
      <c r="AP108" s="268">
        <v>31480</v>
      </c>
      <c r="AQ108" s="219">
        <f>AP108*25%</f>
        <v>7870</v>
      </c>
      <c r="AR108" s="222">
        <v>390</v>
      </c>
      <c r="AS108" s="222">
        <v>38115</v>
      </c>
      <c r="AT108" s="219">
        <f>AS108*25%</f>
        <v>9528.75</v>
      </c>
      <c r="AU108" s="222">
        <v>518</v>
      </c>
      <c r="AV108" s="222">
        <v>49495</v>
      </c>
      <c r="AW108" s="222">
        <f t="shared" si="17"/>
        <v>12373.75</v>
      </c>
      <c r="AX108" s="222">
        <v>550</v>
      </c>
      <c r="AY108" s="222">
        <v>52030</v>
      </c>
      <c r="AZ108" s="222">
        <f t="shared" si="18"/>
        <v>13007.5</v>
      </c>
      <c r="BA108" s="222">
        <v>468</v>
      </c>
      <c r="BB108" s="222">
        <v>51515</v>
      </c>
      <c r="BC108" s="222">
        <f t="shared" si="19"/>
        <v>12878.75</v>
      </c>
    </row>
    <row r="109" spans="1:55">
      <c r="A109" s="134"/>
      <c r="B109" s="505" t="s">
        <v>491</v>
      </c>
      <c r="C109" s="296" t="s">
        <v>492</v>
      </c>
      <c r="D109" s="43" t="s">
        <v>36</v>
      </c>
      <c r="E109" s="506"/>
      <c r="F109" s="506"/>
      <c r="G109" s="58">
        <f>F109*25%</f>
        <v>0</v>
      </c>
      <c r="H109" s="506"/>
      <c r="I109" s="506"/>
      <c r="J109" s="58">
        <f>I109*25%</f>
        <v>0</v>
      </c>
      <c r="K109" s="506">
        <v>2</v>
      </c>
      <c r="L109" s="506">
        <v>205</v>
      </c>
      <c r="M109" s="58">
        <f>L109*25%</f>
        <v>51.25</v>
      </c>
      <c r="N109" s="506"/>
      <c r="O109" s="506"/>
      <c r="P109" s="58">
        <f>O109*25%</f>
        <v>0</v>
      </c>
      <c r="Q109" s="28">
        <v>1</v>
      </c>
      <c r="R109" s="28">
        <v>190</v>
      </c>
      <c r="S109" s="58">
        <f>R109*25%</f>
        <v>47.5</v>
      </c>
      <c r="T109" s="28">
        <v>0</v>
      </c>
      <c r="U109" s="386">
        <v>0</v>
      </c>
      <c r="V109" s="58">
        <f>U109*25%</f>
        <v>0</v>
      </c>
      <c r="W109" s="386">
        <v>0</v>
      </c>
      <c r="X109" s="386">
        <v>0</v>
      </c>
      <c r="Y109" s="58">
        <f>X109*25%</f>
        <v>0</v>
      </c>
      <c r="Z109" s="386">
        <v>1</v>
      </c>
      <c r="AA109" s="386">
        <v>190</v>
      </c>
      <c r="AB109" s="58">
        <f>AA109*25%</f>
        <v>47.5</v>
      </c>
      <c r="AC109" s="28">
        <v>2</v>
      </c>
      <c r="AD109" s="386">
        <v>105</v>
      </c>
      <c r="AE109" s="58">
        <f>AD109*25%</f>
        <v>26.25</v>
      </c>
      <c r="AF109" s="386">
        <v>0</v>
      </c>
      <c r="AG109" s="386">
        <v>0</v>
      </c>
      <c r="AH109" s="507">
        <f>AG109*25%</f>
        <v>0</v>
      </c>
      <c r="AI109" s="386">
        <v>0</v>
      </c>
      <c r="AJ109" s="386">
        <v>0</v>
      </c>
      <c r="AK109" s="507">
        <f>AJ109*25%</f>
        <v>0</v>
      </c>
      <c r="AL109" s="386">
        <v>0</v>
      </c>
      <c r="AM109" s="386">
        <v>0</v>
      </c>
      <c r="AN109" s="507">
        <f>AM109*25%</f>
        <v>0</v>
      </c>
      <c r="AO109" s="272">
        <v>0</v>
      </c>
      <c r="AP109" s="272">
        <v>0</v>
      </c>
      <c r="AQ109" s="507">
        <f>AP109*25%</f>
        <v>0</v>
      </c>
      <c r="AR109" s="385">
        <v>0</v>
      </c>
      <c r="AS109" s="385">
        <v>0</v>
      </c>
      <c r="AT109" s="507">
        <f>AS109*25%</f>
        <v>0</v>
      </c>
      <c r="AU109" s="385">
        <v>0</v>
      </c>
      <c r="AV109" s="385">
        <v>0</v>
      </c>
      <c r="AW109" s="385">
        <f t="shared" si="17"/>
        <v>0</v>
      </c>
      <c r="AX109" s="385">
        <v>0</v>
      </c>
      <c r="AY109" s="385">
        <v>0</v>
      </c>
      <c r="AZ109" s="385">
        <f t="shared" si="18"/>
        <v>0</v>
      </c>
      <c r="BA109" s="385">
        <v>0</v>
      </c>
      <c r="BB109" s="385">
        <v>0</v>
      </c>
      <c r="BC109" s="385">
        <f t="shared" si="19"/>
        <v>0</v>
      </c>
    </row>
    <row r="110" spans="1:55">
      <c r="A110" s="134"/>
      <c r="B110" s="505" t="s">
        <v>493</v>
      </c>
      <c r="C110" s="296" t="s">
        <v>494</v>
      </c>
      <c r="D110" s="43" t="s">
        <v>43</v>
      </c>
      <c r="E110" s="506"/>
      <c r="F110" s="506"/>
      <c r="G110" s="58">
        <f>F110*25%</f>
        <v>0</v>
      </c>
      <c r="H110" s="506">
        <v>14</v>
      </c>
      <c r="I110" s="506">
        <v>1165</v>
      </c>
      <c r="J110" s="58">
        <f>I110*25%</f>
        <v>291.25</v>
      </c>
      <c r="K110" s="506">
        <v>20</v>
      </c>
      <c r="L110" s="506">
        <v>2050</v>
      </c>
      <c r="M110" s="58">
        <f>L110*25%</f>
        <v>512.5</v>
      </c>
      <c r="N110" s="506"/>
      <c r="O110" s="506">
        <v>6180</v>
      </c>
      <c r="P110" s="58">
        <f>O110*25%</f>
        <v>1545</v>
      </c>
      <c r="Q110" s="28">
        <v>86</v>
      </c>
      <c r="R110" s="28">
        <v>6835</v>
      </c>
      <c r="S110" s="58">
        <f>R110*25%</f>
        <v>1708.75</v>
      </c>
      <c r="T110" s="28">
        <v>65</v>
      </c>
      <c r="U110" s="386">
        <v>5420</v>
      </c>
      <c r="V110" s="58">
        <f>U110*25%</f>
        <v>1355</v>
      </c>
      <c r="W110" s="386">
        <v>50</v>
      </c>
      <c r="X110" s="386">
        <v>4110</v>
      </c>
      <c r="Y110" s="58">
        <f>X110*25%</f>
        <v>1027.5</v>
      </c>
      <c r="Z110" s="386">
        <v>45</v>
      </c>
      <c r="AA110" s="386">
        <v>3300</v>
      </c>
      <c r="AB110" s="58">
        <f>AA110*25%</f>
        <v>825</v>
      </c>
      <c r="AC110" s="28">
        <v>27</v>
      </c>
      <c r="AD110" s="386">
        <v>2410</v>
      </c>
      <c r="AE110" s="58">
        <f>AD110*25%</f>
        <v>602.5</v>
      </c>
      <c r="AF110" s="386">
        <v>39</v>
      </c>
      <c r="AG110" s="386">
        <v>3120</v>
      </c>
      <c r="AH110" s="507">
        <f>AG110*25%</f>
        <v>780</v>
      </c>
      <c r="AI110" s="386">
        <v>48</v>
      </c>
      <c r="AJ110" s="386">
        <v>4025</v>
      </c>
      <c r="AK110" s="507">
        <f>AJ110*25%</f>
        <v>1006.25</v>
      </c>
      <c r="AL110" s="386">
        <v>74</v>
      </c>
      <c r="AM110" s="386">
        <v>6550</v>
      </c>
      <c r="AN110" s="507">
        <f>AM110*25%</f>
        <v>1637.5</v>
      </c>
      <c r="AO110" s="272">
        <v>66</v>
      </c>
      <c r="AP110" s="272">
        <v>5360</v>
      </c>
      <c r="AQ110" s="507">
        <f>AP110*25%</f>
        <v>1340</v>
      </c>
      <c r="AR110" s="385">
        <v>50</v>
      </c>
      <c r="AS110" s="385">
        <v>4415</v>
      </c>
      <c r="AT110" s="507">
        <f>AS110*25%</f>
        <v>1103.75</v>
      </c>
      <c r="AU110" s="385">
        <v>33</v>
      </c>
      <c r="AV110" s="385">
        <v>3070</v>
      </c>
      <c r="AW110" s="385">
        <f t="shared" si="17"/>
        <v>767.5</v>
      </c>
      <c r="AX110" s="385">
        <v>35</v>
      </c>
      <c r="AY110" s="385">
        <v>3105</v>
      </c>
      <c r="AZ110" s="385">
        <f t="shared" si="18"/>
        <v>776.25</v>
      </c>
      <c r="BA110" s="385">
        <v>43</v>
      </c>
      <c r="BB110" s="385">
        <v>3830</v>
      </c>
      <c r="BC110" s="385">
        <f t="shared" si="19"/>
        <v>957.5</v>
      </c>
    </row>
    <row r="111" spans="1:55">
      <c r="A111" s="134"/>
      <c r="B111" s="505" t="s">
        <v>495</v>
      </c>
      <c r="C111" s="296" t="s">
        <v>5312</v>
      </c>
      <c r="D111" s="44" t="s">
        <v>5</v>
      </c>
      <c r="E111" s="506"/>
      <c r="F111" s="506"/>
      <c r="G111" s="58">
        <f>F111*25%</f>
        <v>0</v>
      </c>
      <c r="H111" s="506"/>
      <c r="I111" s="506"/>
      <c r="J111" s="58">
        <f>I111*25%</f>
        <v>0</v>
      </c>
      <c r="K111" s="506">
        <v>6</v>
      </c>
      <c r="L111" s="506">
        <v>490</v>
      </c>
      <c r="M111" s="58">
        <f>L111*25%</f>
        <v>122.5</v>
      </c>
      <c r="N111" s="506"/>
      <c r="O111" s="506">
        <v>5265</v>
      </c>
      <c r="P111" s="58">
        <f>O111*25%</f>
        <v>1316.25</v>
      </c>
      <c r="Q111" s="28">
        <v>46</v>
      </c>
      <c r="R111" s="28">
        <v>5255</v>
      </c>
      <c r="S111" s="58">
        <f>R111*25%</f>
        <v>1313.75</v>
      </c>
      <c r="T111" s="28">
        <v>0</v>
      </c>
      <c r="U111" s="386">
        <v>0</v>
      </c>
      <c r="V111" s="58">
        <f>U111*25%</f>
        <v>0</v>
      </c>
      <c r="W111" s="386">
        <v>0</v>
      </c>
      <c r="X111" s="386">
        <v>0</v>
      </c>
      <c r="Y111" s="58">
        <f>X111*25%</f>
        <v>0</v>
      </c>
      <c r="Z111" s="386">
        <v>0</v>
      </c>
      <c r="AA111" s="386">
        <v>0</v>
      </c>
      <c r="AB111" s="58">
        <f>AA111*25%</f>
        <v>0</v>
      </c>
      <c r="AC111" s="28">
        <v>0</v>
      </c>
      <c r="AD111" s="386">
        <v>0</v>
      </c>
      <c r="AE111" s="58">
        <f>AD111*25%</f>
        <v>0</v>
      </c>
      <c r="AF111" s="386">
        <v>0</v>
      </c>
      <c r="AG111" s="386">
        <v>0</v>
      </c>
      <c r="AH111" s="507">
        <f>AG111*25%</f>
        <v>0</v>
      </c>
      <c r="AI111" s="386">
        <v>0</v>
      </c>
      <c r="AJ111" s="386">
        <v>0</v>
      </c>
      <c r="AK111" s="507">
        <f>AJ111*25%</f>
        <v>0</v>
      </c>
      <c r="AL111" s="386">
        <v>0</v>
      </c>
      <c r="AM111" s="386">
        <v>0</v>
      </c>
      <c r="AN111" s="507">
        <f>AM111*25%</f>
        <v>0</v>
      </c>
      <c r="AO111" s="272">
        <v>0</v>
      </c>
      <c r="AP111" s="272">
        <v>0</v>
      </c>
      <c r="AQ111" s="507">
        <f>AP111*25%</f>
        <v>0</v>
      </c>
      <c r="AR111" s="385">
        <v>0</v>
      </c>
      <c r="AS111" s="385">
        <v>0</v>
      </c>
      <c r="AT111" s="507">
        <f>AS111*25%</f>
        <v>0</v>
      </c>
      <c r="AU111" s="385">
        <v>0</v>
      </c>
      <c r="AV111" s="385">
        <v>0</v>
      </c>
      <c r="AW111" s="385">
        <f t="shared" si="17"/>
        <v>0</v>
      </c>
      <c r="AX111" s="385">
        <v>0</v>
      </c>
      <c r="AY111" s="385">
        <v>0</v>
      </c>
      <c r="AZ111" s="385">
        <f t="shared" si="18"/>
        <v>0</v>
      </c>
      <c r="BA111" s="385"/>
      <c r="BB111" s="385">
        <v>0</v>
      </c>
      <c r="BC111" s="385">
        <f t="shared" si="19"/>
        <v>0</v>
      </c>
    </row>
    <row r="112" spans="1:55">
      <c r="A112" s="134"/>
      <c r="B112" s="505" t="s">
        <v>497</v>
      </c>
      <c r="C112" s="296" t="s">
        <v>498</v>
      </c>
      <c r="D112" s="43" t="s">
        <v>259</v>
      </c>
      <c r="E112" s="506"/>
      <c r="F112" s="506"/>
      <c r="G112" s="58">
        <f>F112*25%</f>
        <v>0</v>
      </c>
      <c r="H112" s="506"/>
      <c r="I112" s="506"/>
      <c r="J112" s="58">
        <f>I112*25%</f>
        <v>0</v>
      </c>
      <c r="K112" s="506">
        <v>2</v>
      </c>
      <c r="L112" s="506">
        <v>205</v>
      </c>
      <c r="M112" s="58">
        <f>L112*25%</f>
        <v>51.25</v>
      </c>
      <c r="N112" s="506"/>
      <c r="O112" s="506">
        <v>805</v>
      </c>
      <c r="P112" s="58">
        <f>O112*25%</f>
        <v>201.25</v>
      </c>
      <c r="Q112" s="28">
        <v>29</v>
      </c>
      <c r="R112" s="28">
        <v>3165</v>
      </c>
      <c r="S112" s="58">
        <f>R112*25%</f>
        <v>791.25</v>
      </c>
      <c r="T112" s="28">
        <v>73</v>
      </c>
      <c r="U112" s="386">
        <v>8050</v>
      </c>
      <c r="V112" s="58">
        <f>U112*25%</f>
        <v>2012.5</v>
      </c>
      <c r="W112" s="386">
        <v>71</v>
      </c>
      <c r="X112" s="386">
        <v>7055</v>
      </c>
      <c r="Y112" s="58">
        <f>X112*25%</f>
        <v>1763.75</v>
      </c>
      <c r="Z112" s="386">
        <v>61</v>
      </c>
      <c r="AA112" s="386">
        <v>6870</v>
      </c>
      <c r="AB112" s="58">
        <f>AA112*25%</f>
        <v>1717.5</v>
      </c>
      <c r="AC112" s="28">
        <v>77</v>
      </c>
      <c r="AD112" s="386">
        <v>6990</v>
      </c>
      <c r="AE112" s="58">
        <f>AD112*25%</f>
        <v>1747.5</v>
      </c>
      <c r="AF112" s="386">
        <v>80</v>
      </c>
      <c r="AG112" s="386">
        <v>9350</v>
      </c>
      <c r="AH112" s="507">
        <f>AG112*25%</f>
        <v>2337.5</v>
      </c>
      <c r="AI112" s="386">
        <v>77</v>
      </c>
      <c r="AJ112" s="386">
        <v>8320</v>
      </c>
      <c r="AK112" s="507">
        <f>AJ112*25%</f>
        <v>2080</v>
      </c>
      <c r="AL112" s="386">
        <v>122</v>
      </c>
      <c r="AM112" s="386">
        <v>12300</v>
      </c>
      <c r="AN112" s="507">
        <f>AM112*25%</f>
        <v>3075</v>
      </c>
      <c r="AO112" s="272">
        <v>120</v>
      </c>
      <c r="AP112" s="272">
        <v>12965</v>
      </c>
      <c r="AQ112" s="507">
        <f>AP112*25%</f>
        <v>3241.25</v>
      </c>
      <c r="AR112" s="385">
        <v>169</v>
      </c>
      <c r="AS112" s="385">
        <v>17290</v>
      </c>
      <c r="AT112" s="507">
        <f>AS112*25%</f>
        <v>4322.5</v>
      </c>
      <c r="AU112" s="385">
        <v>185</v>
      </c>
      <c r="AV112" s="385">
        <v>20600</v>
      </c>
      <c r="AW112" s="385">
        <f t="shared" si="17"/>
        <v>5150</v>
      </c>
      <c r="AX112" s="385">
        <v>126</v>
      </c>
      <c r="AY112" s="385">
        <v>14275</v>
      </c>
      <c r="AZ112" s="385">
        <f t="shared" si="18"/>
        <v>3568.75</v>
      </c>
      <c r="BA112" s="385">
        <v>117</v>
      </c>
      <c r="BB112" s="385">
        <v>12100</v>
      </c>
      <c r="BC112" s="385">
        <f t="shared" si="19"/>
        <v>3025</v>
      </c>
    </row>
    <row r="113" spans="1:55">
      <c r="A113" s="134"/>
      <c r="B113" s="505" t="s">
        <v>499</v>
      </c>
      <c r="C113" s="296" t="s">
        <v>5312</v>
      </c>
      <c r="D113" s="43" t="s">
        <v>501</v>
      </c>
      <c r="E113" s="506"/>
      <c r="F113" s="506"/>
      <c r="G113" s="58">
        <f>F113*25%</f>
        <v>0</v>
      </c>
      <c r="H113" s="506">
        <v>3</v>
      </c>
      <c r="I113" s="506">
        <v>385</v>
      </c>
      <c r="J113" s="58">
        <f>I113*25%</f>
        <v>96.25</v>
      </c>
      <c r="K113" s="506">
        <v>14</v>
      </c>
      <c r="L113" s="506">
        <v>1255</v>
      </c>
      <c r="M113" s="58">
        <f>L113*25%</f>
        <v>313.75</v>
      </c>
      <c r="N113" s="506"/>
      <c r="O113" s="506">
        <v>1550</v>
      </c>
      <c r="P113" s="58">
        <f>O113*25%</f>
        <v>387.5</v>
      </c>
      <c r="Q113" s="28">
        <v>6</v>
      </c>
      <c r="R113" s="28">
        <v>530</v>
      </c>
      <c r="S113" s="58">
        <f>R113*25%</f>
        <v>132.5</v>
      </c>
      <c r="T113" s="28">
        <v>21</v>
      </c>
      <c r="U113" s="386">
        <v>1700</v>
      </c>
      <c r="V113" s="58">
        <f>U113*25%</f>
        <v>425</v>
      </c>
      <c r="W113" s="386">
        <v>12</v>
      </c>
      <c r="X113" s="386">
        <v>1050</v>
      </c>
      <c r="Y113" s="58">
        <f>X113*25%</f>
        <v>262.5</v>
      </c>
      <c r="Z113" s="386">
        <v>11</v>
      </c>
      <c r="AA113" s="386">
        <v>1025</v>
      </c>
      <c r="AB113" s="58">
        <f>AA113*25%</f>
        <v>256.25</v>
      </c>
      <c r="AC113" s="28">
        <v>12</v>
      </c>
      <c r="AD113" s="386">
        <v>955</v>
      </c>
      <c r="AE113" s="58">
        <f>AD113*25%</f>
        <v>238.75</v>
      </c>
      <c r="AF113" s="386">
        <v>1</v>
      </c>
      <c r="AG113" s="386">
        <v>150</v>
      </c>
      <c r="AH113" s="507">
        <f>AG113*25%</f>
        <v>37.5</v>
      </c>
      <c r="AI113" s="386">
        <v>0</v>
      </c>
      <c r="AJ113" s="386">
        <v>0</v>
      </c>
      <c r="AK113" s="507">
        <f>AJ113*25%</f>
        <v>0</v>
      </c>
      <c r="AL113" s="386">
        <v>0</v>
      </c>
      <c r="AM113" s="386">
        <v>0</v>
      </c>
      <c r="AN113" s="507">
        <f>AM113*25%</f>
        <v>0</v>
      </c>
      <c r="AO113" s="272">
        <v>0</v>
      </c>
      <c r="AP113" s="272">
        <v>0</v>
      </c>
      <c r="AQ113" s="507">
        <f>AP113*25%</f>
        <v>0</v>
      </c>
      <c r="AR113" s="385">
        <v>0</v>
      </c>
      <c r="AS113" s="385">
        <v>0</v>
      </c>
      <c r="AT113" s="507">
        <f>AS113*25%</f>
        <v>0</v>
      </c>
      <c r="AU113" s="385">
        <v>0</v>
      </c>
      <c r="AV113" s="385">
        <v>0</v>
      </c>
      <c r="AW113" s="385">
        <f t="shared" si="17"/>
        <v>0</v>
      </c>
      <c r="AX113" s="385">
        <v>0</v>
      </c>
      <c r="AY113" s="385">
        <v>0</v>
      </c>
      <c r="AZ113" s="385">
        <f t="shared" si="18"/>
        <v>0</v>
      </c>
      <c r="BA113" s="385">
        <v>0</v>
      </c>
      <c r="BB113" s="385">
        <v>0</v>
      </c>
      <c r="BC113" s="385">
        <f t="shared" si="19"/>
        <v>0</v>
      </c>
    </row>
    <row r="114" spans="1:55">
      <c r="A114" s="134"/>
      <c r="B114" s="505" t="s">
        <v>502</v>
      </c>
      <c r="C114" s="296" t="s">
        <v>503</v>
      </c>
      <c r="D114" s="43" t="s">
        <v>372</v>
      </c>
      <c r="E114" s="506"/>
      <c r="F114" s="506"/>
      <c r="G114" s="58">
        <f>F114*25%</f>
        <v>0</v>
      </c>
      <c r="H114" s="506">
        <v>11</v>
      </c>
      <c r="I114" s="506">
        <v>1255</v>
      </c>
      <c r="J114" s="58">
        <f>I114*25%</f>
        <v>313.75</v>
      </c>
      <c r="K114" s="506">
        <v>1</v>
      </c>
      <c r="L114" s="506">
        <v>150</v>
      </c>
      <c r="M114" s="58">
        <f>L114*25%</f>
        <v>37.5</v>
      </c>
      <c r="N114" s="506"/>
      <c r="O114" s="506">
        <v>870</v>
      </c>
      <c r="P114" s="58">
        <f>O114*25%</f>
        <v>217.5</v>
      </c>
      <c r="Q114" s="28">
        <v>2</v>
      </c>
      <c r="R114" s="28">
        <v>160</v>
      </c>
      <c r="S114" s="58">
        <f>R114*25%</f>
        <v>40</v>
      </c>
      <c r="T114" s="28">
        <v>3</v>
      </c>
      <c r="U114" s="386">
        <v>310</v>
      </c>
      <c r="V114" s="58">
        <f>U114*25%</f>
        <v>77.5</v>
      </c>
      <c r="W114" s="386">
        <v>0</v>
      </c>
      <c r="X114" s="386">
        <v>250</v>
      </c>
      <c r="Y114" s="58">
        <f>X114*25%</f>
        <v>62.5</v>
      </c>
      <c r="Z114" s="386">
        <v>2</v>
      </c>
      <c r="AA114" s="386">
        <v>90</v>
      </c>
      <c r="AB114" s="58">
        <f>AA114*25%</f>
        <v>22.5</v>
      </c>
      <c r="AC114" s="28">
        <v>1</v>
      </c>
      <c r="AD114" s="386">
        <v>60</v>
      </c>
      <c r="AE114" s="58">
        <f>AD114*25%</f>
        <v>15</v>
      </c>
      <c r="AF114" s="386">
        <v>2</v>
      </c>
      <c r="AG114" s="386">
        <v>160</v>
      </c>
      <c r="AH114" s="507">
        <f>AG114*25%</f>
        <v>40</v>
      </c>
      <c r="AI114" s="386">
        <v>8</v>
      </c>
      <c r="AJ114" s="386">
        <v>870</v>
      </c>
      <c r="AK114" s="507">
        <f>AJ114*25%</f>
        <v>217.5</v>
      </c>
      <c r="AL114" s="386">
        <v>2</v>
      </c>
      <c r="AM114" s="386">
        <v>210</v>
      </c>
      <c r="AN114" s="507">
        <f>AM114*25%</f>
        <v>52.5</v>
      </c>
      <c r="AO114" s="272">
        <v>3</v>
      </c>
      <c r="AP114" s="272">
        <v>250</v>
      </c>
      <c r="AQ114" s="507">
        <f>AP114*25%</f>
        <v>62.5</v>
      </c>
      <c r="AR114" s="385">
        <v>0</v>
      </c>
      <c r="AS114" s="385">
        <v>0</v>
      </c>
      <c r="AT114" s="507">
        <f>AS114*25%</f>
        <v>0</v>
      </c>
      <c r="AU114" s="385">
        <v>0</v>
      </c>
      <c r="AV114" s="385">
        <v>0</v>
      </c>
      <c r="AW114" s="385">
        <f t="shared" si="17"/>
        <v>0</v>
      </c>
      <c r="AX114" s="385">
        <v>0</v>
      </c>
      <c r="AY114" s="385">
        <v>0</v>
      </c>
      <c r="AZ114" s="385">
        <f t="shared" si="18"/>
        <v>0</v>
      </c>
      <c r="BA114" s="385">
        <v>0</v>
      </c>
      <c r="BB114" s="385">
        <v>0</v>
      </c>
      <c r="BC114" s="385">
        <f t="shared" si="19"/>
        <v>0</v>
      </c>
    </row>
    <row r="115" spans="1:55">
      <c r="A115" s="134"/>
      <c r="B115" s="505" t="s">
        <v>504</v>
      </c>
      <c r="C115" s="296" t="s">
        <v>5312</v>
      </c>
      <c r="D115" s="43" t="s">
        <v>3</v>
      </c>
      <c r="E115" s="506"/>
      <c r="F115" s="506"/>
      <c r="G115" s="58">
        <f>F115*25%</f>
        <v>0</v>
      </c>
      <c r="H115" s="506"/>
      <c r="I115" s="506"/>
      <c r="J115" s="58">
        <f>I115*25%</f>
        <v>0</v>
      </c>
      <c r="K115" s="506">
        <v>1</v>
      </c>
      <c r="L115" s="506">
        <v>60</v>
      </c>
      <c r="M115" s="58">
        <f>L115*25%</f>
        <v>15</v>
      </c>
      <c r="N115" s="506"/>
      <c r="O115" s="506">
        <v>220</v>
      </c>
      <c r="P115" s="58">
        <f>O115*25%</f>
        <v>55</v>
      </c>
      <c r="Q115" s="28">
        <v>9</v>
      </c>
      <c r="R115" s="28">
        <v>1065</v>
      </c>
      <c r="S115" s="58">
        <f>R115*25%</f>
        <v>266.25</v>
      </c>
      <c r="T115" s="28">
        <v>7</v>
      </c>
      <c r="U115" s="386">
        <v>500</v>
      </c>
      <c r="V115" s="58">
        <f>U115*25%</f>
        <v>125</v>
      </c>
      <c r="W115" s="386">
        <v>10</v>
      </c>
      <c r="X115" s="386">
        <v>1100</v>
      </c>
      <c r="Y115" s="58">
        <f>X115*25%</f>
        <v>275</v>
      </c>
      <c r="Z115" s="386">
        <v>10</v>
      </c>
      <c r="AA115" s="386">
        <v>1090</v>
      </c>
      <c r="AB115" s="58">
        <f>AA115*25%</f>
        <v>272.5</v>
      </c>
      <c r="AC115" s="28">
        <v>11</v>
      </c>
      <c r="AD115" s="386">
        <v>1035</v>
      </c>
      <c r="AE115" s="58">
        <f>AD115*25%</f>
        <v>258.75</v>
      </c>
      <c r="AF115" s="386">
        <v>10</v>
      </c>
      <c r="AG115" s="386">
        <v>1195</v>
      </c>
      <c r="AH115" s="507">
        <f>AG115*25%</f>
        <v>298.75</v>
      </c>
      <c r="AI115" s="386">
        <v>13</v>
      </c>
      <c r="AJ115" s="386">
        <v>1300</v>
      </c>
      <c r="AK115" s="507">
        <f>AJ115*25%</f>
        <v>325</v>
      </c>
      <c r="AL115" s="386">
        <v>6</v>
      </c>
      <c r="AM115" s="386">
        <v>565</v>
      </c>
      <c r="AN115" s="507">
        <f>AM115*25%</f>
        <v>141.25</v>
      </c>
      <c r="AO115" s="272">
        <v>1</v>
      </c>
      <c r="AP115" s="272">
        <v>45</v>
      </c>
      <c r="AQ115" s="507">
        <f>AP115*25%</f>
        <v>11.25</v>
      </c>
      <c r="AR115" s="385">
        <v>0</v>
      </c>
      <c r="AS115" s="385">
        <v>0</v>
      </c>
      <c r="AT115" s="507">
        <f>AS115*25%</f>
        <v>0</v>
      </c>
      <c r="AU115" s="385">
        <v>0</v>
      </c>
      <c r="AV115" s="385">
        <v>0</v>
      </c>
      <c r="AW115" s="385">
        <f t="shared" si="17"/>
        <v>0</v>
      </c>
      <c r="AX115" s="385">
        <v>0</v>
      </c>
      <c r="AY115" s="385">
        <v>0</v>
      </c>
      <c r="AZ115" s="385">
        <f t="shared" si="18"/>
        <v>0</v>
      </c>
      <c r="BA115" s="385">
        <v>0</v>
      </c>
      <c r="BB115" s="385">
        <v>0</v>
      </c>
      <c r="BC115" s="385">
        <f t="shared" si="19"/>
        <v>0</v>
      </c>
    </row>
    <row r="116" spans="1:55">
      <c r="A116" s="134"/>
      <c r="B116" s="505" t="s">
        <v>506</v>
      </c>
      <c r="C116" s="296" t="s">
        <v>507</v>
      </c>
      <c r="D116" s="44" t="s">
        <v>5</v>
      </c>
      <c r="E116" s="506"/>
      <c r="F116" s="506"/>
      <c r="G116" s="58">
        <f>F116*25%</f>
        <v>0</v>
      </c>
      <c r="H116" s="506"/>
      <c r="I116" s="506"/>
      <c r="J116" s="58">
        <f>I116*25%</f>
        <v>0</v>
      </c>
      <c r="K116" s="506">
        <v>32</v>
      </c>
      <c r="L116" s="506">
        <v>3955</v>
      </c>
      <c r="M116" s="58">
        <f>L116*25%</f>
        <v>988.75</v>
      </c>
      <c r="N116" s="506"/>
      <c r="O116" s="506">
        <v>5135</v>
      </c>
      <c r="P116" s="58">
        <f>O116*25%</f>
        <v>1283.75</v>
      </c>
      <c r="Q116" s="28">
        <v>91</v>
      </c>
      <c r="R116" s="28">
        <v>10950</v>
      </c>
      <c r="S116" s="58">
        <f>R116*25%</f>
        <v>2737.5</v>
      </c>
      <c r="T116" s="28">
        <v>123</v>
      </c>
      <c r="U116" s="386">
        <v>17195</v>
      </c>
      <c r="V116" s="58">
        <f>U116*25%</f>
        <v>4298.75</v>
      </c>
      <c r="W116" s="386">
        <v>107</v>
      </c>
      <c r="X116" s="386">
        <v>11980</v>
      </c>
      <c r="Y116" s="58">
        <f>X116*25%</f>
        <v>2995</v>
      </c>
      <c r="Z116" s="386">
        <v>130</v>
      </c>
      <c r="AA116" s="386">
        <v>15230</v>
      </c>
      <c r="AB116" s="58">
        <f>AA116*25%</f>
        <v>3807.5</v>
      </c>
      <c r="AC116" s="28">
        <v>159</v>
      </c>
      <c r="AD116" s="386">
        <v>17435</v>
      </c>
      <c r="AE116" s="58">
        <f>AD116*25%</f>
        <v>4358.75</v>
      </c>
      <c r="AF116" s="386">
        <v>125</v>
      </c>
      <c r="AG116" s="386">
        <v>12105</v>
      </c>
      <c r="AH116" s="507">
        <f>AG116*25%</f>
        <v>3026.25</v>
      </c>
      <c r="AI116" s="386">
        <v>112</v>
      </c>
      <c r="AJ116" s="386">
        <v>12540</v>
      </c>
      <c r="AK116" s="507">
        <f>AJ116*25%</f>
        <v>3135</v>
      </c>
      <c r="AL116" s="386">
        <v>138</v>
      </c>
      <c r="AM116" s="386">
        <v>16605</v>
      </c>
      <c r="AN116" s="507">
        <f>AM116*25%</f>
        <v>4151.25</v>
      </c>
      <c r="AO116" s="272">
        <v>172</v>
      </c>
      <c r="AP116" s="272">
        <v>18815</v>
      </c>
      <c r="AQ116" s="507">
        <f>AP116*25%</f>
        <v>4703.75</v>
      </c>
      <c r="AR116" s="385">
        <v>133</v>
      </c>
      <c r="AS116" s="385">
        <v>15585</v>
      </c>
      <c r="AT116" s="507">
        <f>AS116*25%</f>
        <v>3896.25</v>
      </c>
      <c r="AU116" s="385">
        <v>129</v>
      </c>
      <c r="AV116" s="385">
        <v>16020</v>
      </c>
      <c r="AW116" s="385">
        <f t="shared" si="17"/>
        <v>4005</v>
      </c>
      <c r="AX116" s="385">
        <v>0</v>
      </c>
      <c r="AY116" s="385">
        <v>0</v>
      </c>
      <c r="AZ116" s="385">
        <f t="shared" si="18"/>
        <v>0</v>
      </c>
      <c r="BA116" s="385">
        <v>0</v>
      </c>
      <c r="BB116" s="385">
        <v>0</v>
      </c>
      <c r="BC116" s="385">
        <f t="shared" si="19"/>
        <v>0</v>
      </c>
    </row>
    <row r="117" spans="1:55">
      <c r="A117" s="134"/>
      <c r="B117" s="505" t="s">
        <v>508</v>
      </c>
      <c r="C117" s="296" t="s">
        <v>5312</v>
      </c>
      <c r="D117" s="43" t="s">
        <v>23</v>
      </c>
      <c r="E117" s="506"/>
      <c r="F117" s="506"/>
      <c r="G117" s="58">
        <f>F117*25%</f>
        <v>0</v>
      </c>
      <c r="H117" s="506"/>
      <c r="I117" s="506"/>
      <c r="J117" s="58">
        <f>I117*25%</f>
        <v>0</v>
      </c>
      <c r="K117" s="506">
        <v>64</v>
      </c>
      <c r="L117" s="506">
        <v>6490</v>
      </c>
      <c r="M117" s="58">
        <f>L117*25%</f>
        <v>1622.5</v>
      </c>
      <c r="N117" s="506"/>
      <c r="O117" s="506">
        <v>19310</v>
      </c>
      <c r="P117" s="58">
        <f>O117*25%</f>
        <v>4827.5</v>
      </c>
      <c r="Q117" s="28">
        <v>221</v>
      </c>
      <c r="R117" s="28">
        <v>25845</v>
      </c>
      <c r="S117" s="58">
        <f>R117*25%</f>
        <v>6461.25</v>
      </c>
      <c r="T117" s="28">
        <v>705</v>
      </c>
      <c r="U117" s="386">
        <v>57605</v>
      </c>
      <c r="V117" s="58">
        <f>U117*25%</f>
        <v>14401.25</v>
      </c>
      <c r="W117" s="386">
        <v>609</v>
      </c>
      <c r="X117" s="386">
        <v>47155</v>
      </c>
      <c r="Y117" s="58">
        <f>X117*25%</f>
        <v>11788.75</v>
      </c>
      <c r="Z117" s="386">
        <v>287</v>
      </c>
      <c r="AA117" s="386">
        <v>30875</v>
      </c>
      <c r="AB117" s="58">
        <f>AA117*25%</f>
        <v>7718.75</v>
      </c>
      <c r="AC117" s="28">
        <v>414</v>
      </c>
      <c r="AD117" s="386">
        <v>35405</v>
      </c>
      <c r="AE117" s="58">
        <f>AD117*25%</f>
        <v>8851.25</v>
      </c>
      <c r="AF117" s="386">
        <v>341</v>
      </c>
      <c r="AG117" s="386">
        <v>37810</v>
      </c>
      <c r="AH117" s="507">
        <f>AG117*25%</f>
        <v>9452.5</v>
      </c>
      <c r="AI117" s="386">
        <v>40</v>
      </c>
      <c r="AJ117" s="386">
        <v>4310</v>
      </c>
      <c r="AK117" s="507">
        <f>AJ117*25%</f>
        <v>1077.5</v>
      </c>
      <c r="AL117" s="386">
        <v>0</v>
      </c>
      <c r="AM117" s="386">
        <v>0</v>
      </c>
      <c r="AN117" s="507">
        <f>AM117*25%</f>
        <v>0</v>
      </c>
      <c r="AO117" s="272">
        <v>0</v>
      </c>
      <c r="AP117" s="272">
        <v>0</v>
      </c>
      <c r="AQ117" s="507">
        <f>AP117*25%</f>
        <v>0</v>
      </c>
      <c r="AR117" s="385">
        <v>0</v>
      </c>
      <c r="AS117" s="385">
        <v>0</v>
      </c>
      <c r="AT117" s="507">
        <f>AS117*25%</f>
        <v>0</v>
      </c>
      <c r="AU117" s="385">
        <v>0</v>
      </c>
      <c r="AV117" s="385">
        <v>0</v>
      </c>
      <c r="AW117" s="385">
        <f t="shared" si="17"/>
        <v>0</v>
      </c>
      <c r="AX117" s="385">
        <v>0</v>
      </c>
      <c r="AY117" s="385">
        <v>0</v>
      </c>
      <c r="AZ117" s="385">
        <f t="shared" si="18"/>
        <v>0</v>
      </c>
      <c r="BA117" s="385">
        <v>0</v>
      </c>
      <c r="BB117" s="385">
        <v>0</v>
      </c>
      <c r="BC117" s="385">
        <f t="shared" si="19"/>
        <v>0</v>
      </c>
    </row>
    <row r="118" spans="1:55">
      <c r="A118" s="134"/>
      <c r="B118" s="41" t="s">
        <v>510</v>
      </c>
      <c r="C118" s="296" t="s">
        <v>511</v>
      </c>
      <c r="D118" s="44" t="s">
        <v>512</v>
      </c>
      <c r="E118" s="42"/>
      <c r="F118" s="42"/>
      <c r="G118" s="58">
        <f>F118*25%</f>
        <v>0</v>
      </c>
      <c r="H118" s="45">
        <v>15</v>
      </c>
      <c r="I118" s="45">
        <v>1230</v>
      </c>
      <c r="J118" s="58">
        <f>I118*25%</f>
        <v>307.5</v>
      </c>
      <c r="K118" s="45">
        <v>6</v>
      </c>
      <c r="L118" s="42">
        <v>685</v>
      </c>
      <c r="M118" s="58">
        <f>L118*25%</f>
        <v>171.25</v>
      </c>
      <c r="N118" s="42"/>
      <c r="O118" s="42">
        <v>540</v>
      </c>
      <c r="P118" s="58">
        <f>O118*25%</f>
        <v>135</v>
      </c>
      <c r="Q118" s="57">
        <v>23</v>
      </c>
      <c r="R118" s="57">
        <v>2075</v>
      </c>
      <c r="S118" s="58">
        <f>R118*25%</f>
        <v>518.75</v>
      </c>
      <c r="T118" s="57">
        <v>10</v>
      </c>
      <c r="U118" s="102">
        <v>785</v>
      </c>
      <c r="V118" s="58">
        <f>U118*25%</f>
        <v>196.25</v>
      </c>
      <c r="W118" s="102">
        <v>9</v>
      </c>
      <c r="X118" s="102">
        <v>535</v>
      </c>
      <c r="Y118" s="58">
        <f>X118*25%</f>
        <v>133.75</v>
      </c>
      <c r="Z118" s="102">
        <v>9</v>
      </c>
      <c r="AA118" s="102">
        <v>770</v>
      </c>
      <c r="AB118" s="58">
        <f>AA118*25%</f>
        <v>192.5</v>
      </c>
      <c r="AC118" s="57">
        <v>11</v>
      </c>
      <c r="AD118" s="102">
        <v>1125</v>
      </c>
      <c r="AE118" s="58">
        <f>AD118*25%</f>
        <v>281.25</v>
      </c>
      <c r="AF118" s="102">
        <v>20</v>
      </c>
      <c r="AG118" s="102">
        <v>1830</v>
      </c>
      <c r="AH118" s="219">
        <f>AG118*25%</f>
        <v>457.5</v>
      </c>
      <c r="AI118" s="102">
        <v>7</v>
      </c>
      <c r="AJ118" s="102">
        <v>375</v>
      </c>
      <c r="AK118" s="219">
        <f>AJ118*25%</f>
        <v>93.75</v>
      </c>
      <c r="AL118" s="102">
        <v>20</v>
      </c>
      <c r="AM118" s="102">
        <v>1535</v>
      </c>
      <c r="AN118" s="219">
        <f>AM118*25%</f>
        <v>383.75</v>
      </c>
      <c r="AO118" s="268">
        <v>9</v>
      </c>
      <c r="AP118" s="268">
        <v>610</v>
      </c>
      <c r="AQ118" s="219">
        <f>AP118*25%</f>
        <v>152.5</v>
      </c>
      <c r="AR118" s="222">
        <v>31</v>
      </c>
      <c r="AS118" s="222">
        <v>2365</v>
      </c>
      <c r="AT118" s="219">
        <f>AS118*25%</f>
        <v>591.25</v>
      </c>
      <c r="AU118" s="222">
        <v>12</v>
      </c>
      <c r="AV118" s="222">
        <v>795</v>
      </c>
      <c r="AW118" s="222">
        <f t="shared" si="17"/>
        <v>198.75</v>
      </c>
      <c r="AX118" s="222">
        <v>4</v>
      </c>
      <c r="AY118" s="222">
        <v>250</v>
      </c>
      <c r="AZ118" s="222">
        <f t="shared" si="18"/>
        <v>62.5</v>
      </c>
      <c r="BA118" s="222">
        <v>2</v>
      </c>
      <c r="BB118" s="222">
        <v>120</v>
      </c>
      <c r="BC118" s="222">
        <f t="shared" si="19"/>
        <v>30</v>
      </c>
    </row>
    <row r="119" spans="1:55">
      <c r="A119" s="134"/>
      <c r="B119" s="41" t="s">
        <v>513</v>
      </c>
      <c r="C119" s="296" t="s">
        <v>514</v>
      </c>
      <c r="D119" s="44" t="s">
        <v>515</v>
      </c>
      <c r="E119" s="42"/>
      <c r="F119" s="42"/>
      <c r="G119" s="58">
        <f>F119*25%</f>
        <v>0</v>
      </c>
      <c r="H119" s="45">
        <v>4</v>
      </c>
      <c r="I119" s="45">
        <v>195</v>
      </c>
      <c r="J119" s="58">
        <f>I119*25%</f>
        <v>48.75</v>
      </c>
      <c r="K119" s="45">
        <v>6</v>
      </c>
      <c r="L119" s="42">
        <v>440</v>
      </c>
      <c r="M119" s="58">
        <f>L119*25%</f>
        <v>110</v>
      </c>
      <c r="N119" s="42"/>
      <c r="O119" s="42">
        <v>735</v>
      </c>
      <c r="P119" s="58">
        <f>O119*25%</f>
        <v>183.75</v>
      </c>
      <c r="Q119" s="57">
        <v>9</v>
      </c>
      <c r="R119" s="57">
        <v>860</v>
      </c>
      <c r="S119" s="58">
        <f>R119*25%</f>
        <v>215</v>
      </c>
      <c r="T119" s="57">
        <v>15</v>
      </c>
      <c r="U119" s="102">
        <v>1305</v>
      </c>
      <c r="V119" s="58">
        <f>U119*25%</f>
        <v>326.25</v>
      </c>
      <c r="W119" s="102">
        <v>10</v>
      </c>
      <c r="X119" s="102">
        <v>595</v>
      </c>
      <c r="Y119" s="58">
        <f>X119*25%</f>
        <v>148.75</v>
      </c>
      <c r="Z119" s="102">
        <v>11</v>
      </c>
      <c r="AA119" s="102">
        <v>750</v>
      </c>
      <c r="AB119" s="58">
        <f>AA119*25%</f>
        <v>187.5</v>
      </c>
      <c r="AC119" s="57">
        <v>4</v>
      </c>
      <c r="AD119" s="102">
        <v>265</v>
      </c>
      <c r="AE119" s="58">
        <f>AD119*25%</f>
        <v>66.25</v>
      </c>
      <c r="AF119" s="102">
        <v>15</v>
      </c>
      <c r="AG119" s="102">
        <v>890</v>
      </c>
      <c r="AH119" s="219">
        <f>AG119*25%</f>
        <v>222.5</v>
      </c>
      <c r="AI119" s="102">
        <v>16</v>
      </c>
      <c r="AJ119" s="102">
        <v>1210</v>
      </c>
      <c r="AK119" s="219">
        <f>AJ119*25%</f>
        <v>302.5</v>
      </c>
      <c r="AL119" s="102">
        <v>25</v>
      </c>
      <c r="AM119" s="102">
        <v>1900</v>
      </c>
      <c r="AN119" s="219">
        <f>AM119*25%</f>
        <v>475</v>
      </c>
      <c r="AO119" s="268">
        <v>16</v>
      </c>
      <c r="AP119" s="268">
        <v>1470</v>
      </c>
      <c r="AQ119" s="219">
        <f>AP119*25%</f>
        <v>367.5</v>
      </c>
      <c r="AR119" s="222">
        <v>8</v>
      </c>
      <c r="AS119" s="222">
        <v>705</v>
      </c>
      <c r="AT119" s="219">
        <f>AS119*25%</f>
        <v>176.25</v>
      </c>
      <c r="AU119" s="222">
        <v>18</v>
      </c>
      <c r="AV119" s="222">
        <v>1550</v>
      </c>
      <c r="AW119" s="222">
        <f t="shared" si="17"/>
        <v>387.5</v>
      </c>
      <c r="AX119" s="222">
        <v>3</v>
      </c>
      <c r="AY119" s="222">
        <v>170</v>
      </c>
      <c r="AZ119" s="222">
        <f t="shared" si="18"/>
        <v>42.5</v>
      </c>
      <c r="BA119" s="222">
        <v>0</v>
      </c>
      <c r="BB119" s="222">
        <v>0</v>
      </c>
      <c r="BC119" s="222">
        <f t="shared" si="19"/>
        <v>0</v>
      </c>
    </row>
    <row r="120" spans="1:55">
      <c r="A120" s="134"/>
      <c r="B120" s="41" t="s">
        <v>516</v>
      </c>
      <c r="C120" s="296" t="s">
        <v>5312</v>
      </c>
      <c r="D120" s="44" t="s">
        <v>222</v>
      </c>
      <c r="E120" s="42"/>
      <c r="F120" s="42"/>
      <c r="G120" s="58">
        <f>F120*25%</f>
        <v>0</v>
      </c>
      <c r="H120" s="45">
        <v>10</v>
      </c>
      <c r="I120" s="45">
        <v>770</v>
      </c>
      <c r="J120" s="58">
        <f>I120*25%</f>
        <v>192.5</v>
      </c>
      <c r="K120" s="45">
        <v>37</v>
      </c>
      <c r="L120" s="42">
        <v>2700</v>
      </c>
      <c r="M120" s="58">
        <f>L120*25%</f>
        <v>675</v>
      </c>
      <c r="N120" s="42"/>
      <c r="O120" s="42">
        <v>3360</v>
      </c>
      <c r="P120" s="58">
        <f>O120*25%</f>
        <v>840</v>
      </c>
      <c r="Q120" s="57">
        <v>73</v>
      </c>
      <c r="R120" s="57">
        <v>4665</v>
      </c>
      <c r="S120" s="58">
        <f>R120*25%</f>
        <v>1166.25</v>
      </c>
      <c r="T120" s="57">
        <v>25</v>
      </c>
      <c r="U120" s="102">
        <v>3020</v>
      </c>
      <c r="V120" s="58">
        <f>U120*25%</f>
        <v>755</v>
      </c>
      <c r="W120" s="102">
        <v>0</v>
      </c>
      <c r="X120" s="102">
        <v>550</v>
      </c>
      <c r="Y120" s="58">
        <f>X120*25%</f>
        <v>137.5</v>
      </c>
      <c r="Z120" s="102">
        <v>0</v>
      </c>
      <c r="AA120" s="102">
        <v>0</v>
      </c>
      <c r="AB120" s="58">
        <f>AA120*25%</f>
        <v>0</v>
      </c>
      <c r="AC120" s="57">
        <v>0</v>
      </c>
      <c r="AD120" s="102">
        <v>0</v>
      </c>
      <c r="AE120" s="58">
        <f>AD120*25%</f>
        <v>0</v>
      </c>
      <c r="AF120" s="102">
        <v>0</v>
      </c>
      <c r="AG120" s="102">
        <v>0</v>
      </c>
      <c r="AH120" s="219">
        <f>AG120*25%</f>
        <v>0</v>
      </c>
      <c r="AI120" s="102">
        <v>0</v>
      </c>
      <c r="AJ120" s="102">
        <v>0</v>
      </c>
      <c r="AK120" s="219">
        <f>AJ120*25%</f>
        <v>0</v>
      </c>
      <c r="AL120" s="102">
        <v>0</v>
      </c>
      <c r="AM120" s="102">
        <v>0</v>
      </c>
      <c r="AN120" s="219">
        <f>AM120*25%</f>
        <v>0</v>
      </c>
      <c r="AO120" s="268">
        <v>0</v>
      </c>
      <c r="AP120" s="268">
        <v>0</v>
      </c>
      <c r="AQ120" s="219">
        <f>AP120*25%</f>
        <v>0</v>
      </c>
      <c r="AR120" s="222">
        <v>0</v>
      </c>
      <c r="AS120" s="222">
        <v>0</v>
      </c>
      <c r="AT120" s="219">
        <f>AS120*25%</f>
        <v>0</v>
      </c>
      <c r="AU120" s="222">
        <v>0</v>
      </c>
      <c r="AV120" s="222">
        <v>0</v>
      </c>
      <c r="AW120" s="222">
        <f t="shared" si="17"/>
        <v>0</v>
      </c>
      <c r="AX120" s="222">
        <v>0</v>
      </c>
      <c r="AY120" s="222">
        <v>0</v>
      </c>
      <c r="AZ120" s="222">
        <f t="shared" si="18"/>
        <v>0</v>
      </c>
      <c r="BA120" s="222">
        <v>0</v>
      </c>
      <c r="BB120" s="222">
        <v>0</v>
      </c>
      <c r="BC120" s="222">
        <f t="shared" si="19"/>
        <v>0</v>
      </c>
    </row>
    <row r="121" spans="1:55">
      <c r="A121" s="134"/>
      <c r="B121" s="41" t="s">
        <v>518</v>
      </c>
      <c r="C121" s="296" t="s">
        <v>5312</v>
      </c>
      <c r="D121" s="44" t="s">
        <v>125</v>
      </c>
      <c r="E121" s="42"/>
      <c r="F121" s="42"/>
      <c r="G121" s="58">
        <f>F121*25%</f>
        <v>0</v>
      </c>
      <c r="H121" s="45"/>
      <c r="I121" s="45"/>
      <c r="J121" s="58">
        <f>I121*25%</f>
        <v>0</v>
      </c>
      <c r="K121" s="45">
        <v>8</v>
      </c>
      <c r="L121" s="42">
        <v>920</v>
      </c>
      <c r="M121" s="58">
        <f>L121*25%</f>
        <v>230</v>
      </c>
      <c r="N121" s="42"/>
      <c r="O121" s="42">
        <v>455</v>
      </c>
      <c r="P121" s="58">
        <f>O121*25%</f>
        <v>113.75</v>
      </c>
      <c r="Q121" s="57">
        <v>1</v>
      </c>
      <c r="R121" s="57">
        <v>45</v>
      </c>
      <c r="S121" s="58">
        <f>R121*25%</f>
        <v>11.25</v>
      </c>
      <c r="T121" s="57">
        <v>7</v>
      </c>
      <c r="U121" s="102">
        <v>490</v>
      </c>
      <c r="V121" s="58">
        <f>U121*25%</f>
        <v>122.5</v>
      </c>
      <c r="W121" s="102">
        <v>20</v>
      </c>
      <c r="X121" s="102">
        <v>1885</v>
      </c>
      <c r="Y121" s="58">
        <f>X121*25%</f>
        <v>471.25</v>
      </c>
      <c r="Z121" s="102">
        <v>3</v>
      </c>
      <c r="AA121" s="102">
        <v>150</v>
      </c>
      <c r="AB121" s="58">
        <f>AA121*25%</f>
        <v>37.5</v>
      </c>
      <c r="AC121" s="57">
        <v>3</v>
      </c>
      <c r="AD121" s="102">
        <v>500</v>
      </c>
      <c r="AE121" s="58">
        <f>AD121*25%</f>
        <v>125</v>
      </c>
      <c r="AF121" s="102">
        <v>0</v>
      </c>
      <c r="AG121" s="102">
        <v>0</v>
      </c>
      <c r="AH121" s="219">
        <f>AG121*25%</f>
        <v>0</v>
      </c>
      <c r="AI121" s="102">
        <v>0</v>
      </c>
      <c r="AJ121" s="102">
        <v>0</v>
      </c>
      <c r="AK121" s="219">
        <f>AJ121*25%</f>
        <v>0</v>
      </c>
      <c r="AL121" s="102">
        <v>0</v>
      </c>
      <c r="AM121" s="102">
        <v>0</v>
      </c>
      <c r="AN121" s="219">
        <f>AM121*25%</f>
        <v>0</v>
      </c>
      <c r="AO121" s="268">
        <v>0</v>
      </c>
      <c r="AP121" s="268">
        <v>0</v>
      </c>
      <c r="AQ121" s="219">
        <f>AP121*25%</f>
        <v>0</v>
      </c>
      <c r="AR121" s="222">
        <v>0</v>
      </c>
      <c r="AS121" s="222">
        <v>0</v>
      </c>
      <c r="AT121" s="219">
        <f>AS121*25%</f>
        <v>0</v>
      </c>
      <c r="AU121" s="222">
        <v>0</v>
      </c>
      <c r="AV121" s="222">
        <v>0</v>
      </c>
      <c r="AW121" s="222">
        <f t="shared" si="17"/>
        <v>0</v>
      </c>
      <c r="AX121" s="222">
        <v>0</v>
      </c>
      <c r="AY121" s="222">
        <v>0</v>
      </c>
      <c r="AZ121" s="222">
        <f t="shared" si="18"/>
        <v>0</v>
      </c>
      <c r="BA121" s="222">
        <v>0</v>
      </c>
      <c r="BB121" s="222">
        <v>0</v>
      </c>
      <c r="BC121" s="222">
        <f t="shared" si="19"/>
        <v>0</v>
      </c>
    </row>
    <row r="122" spans="1:55">
      <c r="A122" s="134"/>
      <c r="B122" s="41" t="s">
        <v>520</v>
      </c>
      <c r="C122" s="296" t="s">
        <v>521</v>
      </c>
      <c r="D122" s="44" t="s">
        <v>5</v>
      </c>
      <c r="E122" s="42"/>
      <c r="F122" s="42"/>
      <c r="G122" s="58">
        <f>F122*25%</f>
        <v>0</v>
      </c>
      <c r="H122" s="45"/>
      <c r="I122" s="45"/>
      <c r="J122" s="58">
        <f>I122*25%</f>
        <v>0</v>
      </c>
      <c r="K122" s="45">
        <v>113</v>
      </c>
      <c r="L122" s="42">
        <v>13655</v>
      </c>
      <c r="M122" s="58">
        <f>L122*25%</f>
        <v>3413.75</v>
      </c>
      <c r="N122" s="42"/>
      <c r="O122" s="42">
        <v>32625</v>
      </c>
      <c r="P122" s="58">
        <f>O122*25%</f>
        <v>8156.25</v>
      </c>
      <c r="Q122" s="57">
        <v>454</v>
      </c>
      <c r="R122" s="57">
        <v>47265</v>
      </c>
      <c r="S122" s="58">
        <f>R122*25%</f>
        <v>11816.25</v>
      </c>
      <c r="T122" s="57">
        <v>751</v>
      </c>
      <c r="U122" s="102">
        <v>78265</v>
      </c>
      <c r="V122" s="58">
        <f>U122*25%</f>
        <v>19566.25</v>
      </c>
      <c r="W122" s="102">
        <v>975</v>
      </c>
      <c r="X122" s="102">
        <v>95960</v>
      </c>
      <c r="Y122" s="58">
        <f>X122*25%</f>
        <v>23990</v>
      </c>
      <c r="Z122" s="102">
        <v>977</v>
      </c>
      <c r="AA122" s="102">
        <v>96130</v>
      </c>
      <c r="AB122" s="58">
        <f>AA122*25%</f>
        <v>24032.5</v>
      </c>
      <c r="AC122" s="57">
        <v>901</v>
      </c>
      <c r="AD122" s="102">
        <v>84390</v>
      </c>
      <c r="AE122" s="58">
        <f>AD122*25%</f>
        <v>21097.5</v>
      </c>
      <c r="AF122" s="102">
        <v>1232</v>
      </c>
      <c r="AG122" s="102">
        <v>114680</v>
      </c>
      <c r="AH122" s="219">
        <f>AG122*25%</f>
        <v>28670</v>
      </c>
      <c r="AI122" s="102">
        <v>1493</v>
      </c>
      <c r="AJ122" s="102">
        <v>133150</v>
      </c>
      <c r="AK122" s="219">
        <f>AJ122*25%</f>
        <v>33287.5</v>
      </c>
      <c r="AL122" s="102">
        <v>1523</v>
      </c>
      <c r="AM122" s="102">
        <v>129935</v>
      </c>
      <c r="AN122" s="219">
        <f>AM122*25%</f>
        <v>32483.75</v>
      </c>
      <c r="AO122" s="268">
        <v>1766</v>
      </c>
      <c r="AP122" s="268">
        <v>149285</v>
      </c>
      <c r="AQ122" s="219">
        <f>AP122*25%</f>
        <v>37321.25</v>
      </c>
      <c r="AR122" s="222">
        <v>1795</v>
      </c>
      <c r="AS122" s="222">
        <v>148830</v>
      </c>
      <c r="AT122" s="219">
        <f>AS122*25%</f>
        <v>37207.5</v>
      </c>
      <c r="AU122" s="222">
        <v>1512</v>
      </c>
      <c r="AV122" s="222">
        <v>138410</v>
      </c>
      <c r="AW122" s="222">
        <f t="shared" si="17"/>
        <v>34602.5</v>
      </c>
      <c r="AX122" s="222">
        <v>1596</v>
      </c>
      <c r="AY122" s="222">
        <v>132995</v>
      </c>
      <c r="AZ122" s="222">
        <f t="shared" si="18"/>
        <v>33248.75</v>
      </c>
      <c r="BA122" s="222">
        <v>1648</v>
      </c>
      <c r="BB122" s="222">
        <v>129520</v>
      </c>
      <c r="BC122" s="222">
        <f t="shared" si="19"/>
        <v>32380</v>
      </c>
    </row>
    <row r="123" spans="1:55">
      <c r="A123" s="134"/>
      <c r="B123" s="41" t="s">
        <v>522</v>
      </c>
      <c r="C123" s="296" t="s">
        <v>523</v>
      </c>
      <c r="D123" s="44" t="s">
        <v>5</v>
      </c>
      <c r="E123" s="42"/>
      <c r="F123" s="42"/>
      <c r="G123" s="58">
        <f>F123*25%</f>
        <v>0</v>
      </c>
      <c r="H123" s="45"/>
      <c r="I123" s="45"/>
      <c r="J123" s="58">
        <f>I123*25%</f>
        <v>0</v>
      </c>
      <c r="K123" s="45">
        <v>52</v>
      </c>
      <c r="L123" s="42">
        <v>5395</v>
      </c>
      <c r="M123" s="58">
        <f>L123*25%</f>
        <v>1348.75</v>
      </c>
      <c r="N123" s="42"/>
      <c r="O123" s="42">
        <v>5475</v>
      </c>
      <c r="P123" s="58">
        <f>O123*25%</f>
        <v>1368.75</v>
      </c>
      <c r="Q123" s="57">
        <v>29</v>
      </c>
      <c r="R123" s="57">
        <v>3850</v>
      </c>
      <c r="S123" s="58">
        <f>R123*25%</f>
        <v>962.5</v>
      </c>
      <c r="T123" s="57">
        <v>76</v>
      </c>
      <c r="U123" s="102">
        <v>8340</v>
      </c>
      <c r="V123" s="58">
        <f>U123*25%</f>
        <v>2085</v>
      </c>
      <c r="W123" s="102">
        <v>66</v>
      </c>
      <c r="X123" s="102">
        <v>7490</v>
      </c>
      <c r="Y123" s="58">
        <f>X123*25%</f>
        <v>1872.5</v>
      </c>
      <c r="Z123" s="102">
        <v>85</v>
      </c>
      <c r="AA123" s="102">
        <v>7250</v>
      </c>
      <c r="AB123" s="58">
        <f>AA123*25%</f>
        <v>1812.5</v>
      </c>
      <c r="AC123" s="57">
        <v>58</v>
      </c>
      <c r="AD123" s="102">
        <v>7035</v>
      </c>
      <c r="AE123" s="58">
        <f>AD123*25%</f>
        <v>1758.75</v>
      </c>
      <c r="AF123" s="102">
        <v>93</v>
      </c>
      <c r="AG123" s="102">
        <v>9145</v>
      </c>
      <c r="AH123" s="219">
        <f>AG123*25%</f>
        <v>2286.25</v>
      </c>
      <c r="AI123" s="102">
        <v>100</v>
      </c>
      <c r="AJ123" s="102">
        <v>11310</v>
      </c>
      <c r="AK123" s="219">
        <f>AJ123*25%</f>
        <v>2827.5</v>
      </c>
      <c r="AL123" s="102">
        <v>68</v>
      </c>
      <c r="AM123" s="102">
        <v>7435</v>
      </c>
      <c r="AN123" s="219">
        <f>AM123*25%</f>
        <v>1858.75</v>
      </c>
      <c r="AO123" s="268">
        <v>84</v>
      </c>
      <c r="AP123" s="268">
        <v>10720</v>
      </c>
      <c r="AQ123" s="219">
        <f>AP123*25%</f>
        <v>2680</v>
      </c>
      <c r="AR123" s="222">
        <v>95</v>
      </c>
      <c r="AS123" s="222">
        <v>9180</v>
      </c>
      <c r="AT123" s="219">
        <f>AS123*25%</f>
        <v>2295</v>
      </c>
      <c r="AU123" s="222">
        <v>88</v>
      </c>
      <c r="AV123" s="222">
        <v>8350</v>
      </c>
      <c r="AW123" s="222">
        <f t="shared" si="17"/>
        <v>2087.5</v>
      </c>
      <c r="AX123" s="222">
        <v>92</v>
      </c>
      <c r="AY123" s="222">
        <v>11610</v>
      </c>
      <c r="AZ123" s="222">
        <f t="shared" si="18"/>
        <v>2902.5</v>
      </c>
      <c r="BA123" s="222">
        <v>84</v>
      </c>
      <c r="BB123" s="222">
        <v>9110</v>
      </c>
      <c r="BC123" s="222">
        <f t="shared" si="19"/>
        <v>2277.5</v>
      </c>
    </row>
    <row r="124" spans="1:55">
      <c r="A124" s="134"/>
      <c r="B124" s="41" t="s">
        <v>524</v>
      </c>
      <c r="C124" s="296" t="s">
        <v>5312</v>
      </c>
      <c r="D124" s="44" t="s">
        <v>191</v>
      </c>
      <c r="E124" s="42"/>
      <c r="F124" s="42"/>
      <c r="G124" s="58">
        <f>F124*25%</f>
        <v>0</v>
      </c>
      <c r="H124" s="45">
        <v>66</v>
      </c>
      <c r="I124" s="45">
        <v>5995</v>
      </c>
      <c r="J124" s="58">
        <f>I124*25%</f>
        <v>1498.75</v>
      </c>
      <c r="K124" s="45">
        <v>349</v>
      </c>
      <c r="L124" s="42">
        <v>25140</v>
      </c>
      <c r="M124" s="58">
        <f>L124*25%</f>
        <v>6285</v>
      </c>
      <c r="N124" s="42"/>
      <c r="O124" s="42">
        <v>44120</v>
      </c>
      <c r="P124" s="58">
        <f>O124*25%</f>
        <v>11030</v>
      </c>
      <c r="Q124" s="57">
        <v>331</v>
      </c>
      <c r="R124" s="57">
        <v>31660</v>
      </c>
      <c r="S124" s="58">
        <f>R124*25%</f>
        <v>7915</v>
      </c>
      <c r="T124" s="57">
        <v>401</v>
      </c>
      <c r="U124" s="102">
        <v>39020</v>
      </c>
      <c r="V124" s="58">
        <f>U124*25%</f>
        <v>9755</v>
      </c>
      <c r="W124" s="102">
        <v>336</v>
      </c>
      <c r="X124" s="102">
        <v>31985</v>
      </c>
      <c r="Y124" s="58">
        <f>X124*25%</f>
        <v>7996.25</v>
      </c>
      <c r="Z124" s="102">
        <v>0</v>
      </c>
      <c r="AA124" s="102">
        <v>0</v>
      </c>
      <c r="AB124" s="58">
        <f>AA124*25%</f>
        <v>0</v>
      </c>
      <c r="AC124" s="57">
        <v>0</v>
      </c>
      <c r="AD124" s="102">
        <v>0</v>
      </c>
      <c r="AE124" s="58">
        <f>AD124*25%</f>
        <v>0</v>
      </c>
      <c r="AF124" s="102">
        <v>0</v>
      </c>
      <c r="AG124" s="102">
        <v>0</v>
      </c>
      <c r="AH124" s="219">
        <f>AG124*25%</f>
        <v>0</v>
      </c>
      <c r="AI124" s="102">
        <v>0</v>
      </c>
      <c r="AJ124" s="102"/>
      <c r="AK124" s="219">
        <f>AJ124*25%</f>
        <v>0</v>
      </c>
      <c r="AL124" s="102">
        <v>0</v>
      </c>
      <c r="AM124" s="102">
        <v>0</v>
      </c>
      <c r="AN124" s="219">
        <f>AM124*25%</f>
        <v>0</v>
      </c>
      <c r="AO124" s="268">
        <v>0</v>
      </c>
      <c r="AP124" s="268">
        <v>0</v>
      </c>
      <c r="AQ124" s="219">
        <f>AP124*25%</f>
        <v>0</v>
      </c>
      <c r="AR124" s="222">
        <v>0</v>
      </c>
      <c r="AS124" s="222">
        <v>0</v>
      </c>
      <c r="AT124" s="219">
        <f>AS124*25%</f>
        <v>0</v>
      </c>
      <c r="AU124" s="222">
        <v>0</v>
      </c>
      <c r="AV124" s="222">
        <v>0</v>
      </c>
      <c r="AW124" s="222">
        <f t="shared" si="17"/>
        <v>0</v>
      </c>
      <c r="AX124" s="222">
        <v>0</v>
      </c>
      <c r="AY124" s="222">
        <v>0</v>
      </c>
      <c r="AZ124" s="222">
        <f t="shared" si="18"/>
        <v>0</v>
      </c>
      <c r="BA124" s="222">
        <v>0</v>
      </c>
      <c r="BB124" s="222">
        <v>0</v>
      </c>
      <c r="BC124" s="222">
        <f t="shared" si="19"/>
        <v>0</v>
      </c>
    </row>
    <row r="125" spans="1:55">
      <c r="A125" s="134"/>
      <c r="B125" s="41" t="s">
        <v>526</v>
      </c>
      <c r="C125" s="296" t="s">
        <v>527</v>
      </c>
      <c r="D125" s="44" t="s">
        <v>5</v>
      </c>
      <c r="E125" s="42"/>
      <c r="F125" s="42"/>
      <c r="G125" s="58">
        <f>F125*25%</f>
        <v>0</v>
      </c>
      <c r="H125" s="45"/>
      <c r="I125" s="45"/>
      <c r="J125" s="58">
        <f>I125*25%</f>
        <v>0</v>
      </c>
      <c r="K125" s="45">
        <v>111</v>
      </c>
      <c r="L125" s="42">
        <v>11305</v>
      </c>
      <c r="M125" s="58">
        <f>L125*25%</f>
        <v>2826.25</v>
      </c>
      <c r="N125" s="42"/>
      <c r="O125" s="42">
        <v>24155</v>
      </c>
      <c r="P125" s="58">
        <f>O125*25%</f>
        <v>6038.75</v>
      </c>
      <c r="Q125" s="57">
        <v>90</v>
      </c>
      <c r="R125" s="57">
        <v>8545</v>
      </c>
      <c r="S125" s="58">
        <f>R125*25%</f>
        <v>2136.25</v>
      </c>
      <c r="T125" s="57">
        <v>107</v>
      </c>
      <c r="U125" s="102">
        <v>11410</v>
      </c>
      <c r="V125" s="58">
        <f>U125*25%</f>
        <v>2852.5</v>
      </c>
      <c r="W125" s="102">
        <v>118</v>
      </c>
      <c r="X125" s="102">
        <v>12550</v>
      </c>
      <c r="Y125" s="58">
        <f>X125*25%</f>
        <v>3137.5</v>
      </c>
      <c r="Z125" s="102">
        <v>119</v>
      </c>
      <c r="AA125" s="102">
        <v>10705</v>
      </c>
      <c r="AB125" s="58">
        <f>AA125*25%</f>
        <v>2676.25</v>
      </c>
      <c r="AC125" s="57">
        <v>247</v>
      </c>
      <c r="AD125" s="102">
        <v>23815</v>
      </c>
      <c r="AE125" s="58">
        <f>AD125*25%</f>
        <v>5953.75</v>
      </c>
      <c r="AF125" s="102">
        <v>153</v>
      </c>
      <c r="AG125" s="102">
        <v>15830</v>
      </c>
      <c r="AH125" s="219">
        <f>AG125*25%</f>
        <v>3957.5</v>
      </c>
      <c r="AI125" s="102">
        <v>108</v>
      </c>
      <c r="AJ125" s="102">
        <v>10855</v>
      </c>
      <c r="AK125" s="219">
        <f>AJ125*25%</f>
        <v>2713.75</v>
      </c>
      <c r="AL125" s="102">
        <v>112</v>
      </c>
      <c r="AM125" s="102">
        <v>11490</v>
      </c>
      <c r="AN125" s="219">
        <f>AM125*25%</f>
        <v>2872.5</v>
      </c>
      <c r="AO125" s="268">
        <v>130</v>
      </c>
      <c r="AP125" s="268">
        <v>13740</v>
      </c>
      <c r="AQ125" s="219">
        <f>AP125*25%</f>
        <v>3435</v>
      </c>
      <c r="AR125" s="222">
        <v>144</v>
      </c>
      <c r="AS125" s="222">
        <v>16025</v>
      </c>
      <c r="AT125" s="219">
        <f>AS125*25%</f>
        <v>4006.25</v>
      </c>
      <c r="AU125" s="222">
        <v>215</v>
      </c>
      <c r="AV125" s="222">
        <v>29315</v>
      </c>
      <c r="AW125" s="222">
        <f t="shared" si="17"/>
        <v>7328.75</v>
      </c>
      <c r="AX125" s="222">
        <v>110</v>
      </c>
      <c r="AY125" s="222">
        <v>14870</v>
      </c>
      <c r="AZ125" s="222">
        <f t="shared" si="18"/>
        <v>3717.5</v>
      </c>
      <c r="BA125" s="222">
        <v>153</v>
      </c>
      <c r="BB125" s="222">
        <v>18270</v>
      </c>
      <c r="BC125" s="222">
        <f t="shared" si="19"/>
        <v>4567.5</v>
      </c>
    </row>
    <row r="126" spans="1:55">
      <c r="A126" s="134"/>
      <c r="B126" s="41" t="s">
        <v>528</v>
      </c>
      <c r="C126" s="296" t="s">
        <v>529</v>
      </c>
      <c r="D126" s="44" t="s">
        <v>341</v>
      </c>
      <c r="E126" s="42"/>
      <c r="F126" s="42"/>
      <c r="G126" s="58">
        <f>F126*25%</f>
        <v>0</v>
      </c>
      <c r="H126" s="45">
        <v>1</v>
      </c>
      <c r="I126" s="45">
        <v>150</v>
      </c>
      <c r="J126" s="58">
        <f>I126*25%</f>
        <v>37.5</v>
      </c>
      <c r="K126" s="45">
        <v>3</v>
      </c>
      <c r="L126" s="42">
        <v>470</v>
      </c>
      <c r="M126" s="58">
        <f>L126*25%</f>
        <v>117.5</v>
      </c>
      <c r="N126" s="42"/>
      <c r="O126" s="42">
        <v>390</v>
      </c>
      <c r="P126" s="58">
        <f>O126*25%</f>
        <v>97.5</v>
      </c>
      <c r="Q126" s="57">
        <v>4</v>
      </c>
      <c r="R126" s="57">
        <v>485</v>
      </c>
      <c r="S126" s="58">
        <f>R126*25%</f>
        <v>121.25</v>
      </c>
      <c r="T126" s="57">
        <v>3</v>
      </c>
      <c r="U126" s="102">
        <v>600</v>
      </c>
      <c r="V126" s="58">
        <f>U126*25%</f>
        <v>150</v>
      </c>
      <c r="W126" s="102">
        <v>0</v>
      </c>
      <c r="X126" s="102">
        <v>0</v>
      </c>
      <c r="Y126" s="58">
        <f>X126*25%</f>
        <v>0</v>
      </c>
      <c r="Z126" s="102">
        <v>0</v>
      </c>
      <c r="AA126" s="102">
        <v>0</v>
      </c>
      <c r="AB126" s="58">
        <f>AA126*25%</f>
        <v>0</v>
      </c>
      <c r="AC126" s="57">
        <v>0</v>
      </c>
      <c r="AD126" s="102">
        <v>0</v>
      </c>
      <c r="AE126" s="58">
        <f>AD126*25%</f>
        <v>0</v>
      </c>
      <c r="AF126" s="102">
        <v>0</v>
      </c>
      <c r="AG126" s="102">
        <v>0</v>
      </c>
      <c r="AH126" s="219">
        <f>AG126*25%</f>
        <v>0</v>
      </c>
      <c r="AI126" s="102">
        <v>1</v>
      </c>
      <c r="AJ126" s="102">
        <v>160</v>
      </c>
      <c r="AK126" s="219">
        <f>AJ126*25%</f>
        <v>40</v>
      </c>
      <c r="AL126" s="102">
        <v>1</v>
      </c>
      <c r="AM126" s="102">
        <v>130</v>
      </c>
      <c r="AN126" s="219">
        <f>AM126*25%</f>
        <v>32.5</v>
      </c>
      <c r="AO126" s="268">
        <v>0</v>
      </c>
      <c r="AP126" s="268">
        <v>0</v>
      </c>
      <c r="AQ126" s="219">
        <f>AP126*25%</f>
        <v>0</v>
      </c>
      <c r="AR126" s="222">
        <v>0</v>
      </c>
      <c r="AS126" s="222">
        <v>0</v>
      </c>
      <c r="AT126" s="219">
        <f>AS126*25%</f>
        <v>0</v>
      </c>
      <c r="AU126" s="222">
        <v>0</v>
      </c>
      <c r="AV126" s="222">
        <v>0</v>
      </c>
      <c r="AW126" s="222">
        <f t="shared" si="17"/>
        <v>0</v>
      </c>
      <c r="AX126" s="222">
        <v>0</v>
      </c>
      <c r="AY126" s="222">
        <v>0</v>
      </c>
      <c r="AZ126" s="222">
        <f t="shared" si="18"/>
        <v>0</v>
      </c>
      <c r="BA126" s="222">
        <v>0</v>
      </c>
      <c r="BB126" s="222">
        <v>0</v>
      </c>
      <c r="BC126" s="222">
        <f t="shared" si="19"/>
        <v>0</v>
      </c>
    </row>
    <row r="127" spans="1:55">
      <c r="A127" s="136"/>
      <c r="B127" s="41" t="s">
        <v>530</v>
      </c>
      <c r="C127" s="296" t="s">
        <v>531</v>
      </c>
      <c r="D127" s="44" t="s">
        <v>5</v>
      </c>
      <c r="E127" s="42"/>
      <c r="F127" s="42"/>
      <c r="G127" s="58">
        <f>F127*25%</f>
        <v>0</v>
      </c>
      <c r="H127" s="45"/>
      <c r="I127" s="45"/>
      <c r="J127" s="58">
        <f>I127*25%</f>
        <v>0</v>
      </c>
      <c r="K127" s="45">
        <v>29</v>
      </c>
      <c r="L127" s="42">
        <v>2875</v>
      </c>
      <c r="M127" s="58">
        <f>L127*25%</f>
        <v>718.75</v>
      </c>
      <c r="N127" s="42"/>
      <c r="O127" s="42">
        <v>3040</v>
      </c>
      <c r="P127" s="58">
        <f>O127*25%</f>
        <v>760</v>
      </c>
      <c r="Q127" s="57">
        <v>44</v>
      </c>
      <c r="R127" s="57">
        <v>4050</v>
      </c>
      <c r="S127" s="58">
        <f>R127*25%</f>
        <v>1012.5</v>
      </c>
      <c r="T127" s="57">
        <v>42</v>
      </c>
      <c r="U127" s="102">
        <v>3405</v>
      </c>
      <c r="V127" s="58">
        <f>U127*25%</f>
        <v>851.25</v>
      </c>
      <c r="W127" s="102">
        <v>38</v>
      </c>
      <c r="X127" s="102">
        <v>3835</v>
      </c>
      <c r="Y127" s="58">
        <f>X127*25%</f>
        <v>958.75</v>
      </c>
      <c r="Z127" s="102">
        <v>26</v>
      </c>
      <c r="AA127" s="102">
        <v>1925</v>
      </c>
      <c r="AB127" s="58">
        <f>AA127*25%</f>
        <v>481.25</v>
      </c>
      <c r="AC127" s="57">
        <v>40</v>
      </c>
      <c r="AD127" s="102">
        <v>3205</v>
      </c>
      <c r="AE127" s="58">
        <f>AD127*25%</f>
        <v>801.25</v>
      </c>
      <c r="AF127" s="102">
        <v>42</v>
      </c>
      <c r="AG127" s="102">
        <v>3220</v>
      </c>
      <c r="AH127" s="219">
        <f>AG127*25%</f>
        <v>805</v>
      </c>
      <c r="AI127" s="102">
        <v>18</v>
      </c>
      <c r="AJ127" s="102">
        <v>1250</v>
      </c>
      <c r="AK127" s="219">
        <f>AJ127*25%</f>
        <v>312.5</v>
      </c>
      <c r="AL127" s="102">
        <v>34</v>
      </c>
      <c r="AM127" s="102">
        <v>2115</v>
      </c>
      <c r="AN127" s="219">
        <f>AM127*25%</f>
        <v>528.75</v>
      </c>
      <c r="AO127" s="268">
        <v>19</v>
      </c>
      <c r="AP127" s="268">
        <v>1460</v>
      </c>
      <c r="AQ127" s="219">
        <f>AP127*25%</f>
        <v>365</v>
      </c>
      <c r="AR127" s="222">
        <v>29</v>
      </c>
      <c r="AS127" s="222">
        <v>2005</v>
      </c>
      <c r="AT127" s="219">
        <f>AS127*25%</f>
        <v>501.25</v>
      </c>
      <c r="AU127" s="222">
        <v>39</v>
      </c>
      <c r="AV127" s="222">
        <v>2915</v>
      </c>
      <c r="AW127" s="222">
        <f t="shared" si="17"/>
        <v>728.75</v>
      </c>
      <c r="AX127" s="222">
        <v>63</v>
      </c>
      <c r="AY127" s="222">
        <v>4260</v>
      </c>
      <c r="AZ127" s="222">
        <f t="shared" si="18"/>
        <v>1065</v>
      </c>
      <c r="BA127" s="222">
        <v>82</v>
      </c>
      <c r="BB127" s="222">
        <v>4810</v>
      </c>
      <c r="BC127" s="222">
        <f t="shared" si="19"/>
        <v>1202.5</v>
      </c>
    </row>
    <row r="128" spans="1:55">
      <c r="A128" s="136"/>
      <c r="B128" s="41" t="s">
        <v>532</v>
      </c>
      <c r="C128" s="296" t="s">
        <v>531</v>
      </c>
      <c r="D128" s="44" t="s">
        <v>16</v>
      </c>
      <c r="E128" s="42"/>
      <c r="F128" s="42"/>
      <c r="G128" s="58">
        <f>F128*25%</f>
        <v>0</v>
      </c>
      <c r="H128" s="45">
        <v>4</v>
      </c>
      <c r="I128" s="45">
        <v>235</v>
      </c>
      <c r="J128" s="58">
        <f>I128*25%</f>
        <v>58.75</v>
      </c>
      <c r="K128" s="45">
        <v>4</v>
      </c>
      <c r="L128" s="42">
        <v>425</v>
      </c>
      <c r="M128" s="58">
        <f>L128*25%</f>
        <v>106.25</v>
      </c>
      <c r="N128" s="42"/>
      <c r="O128" s="42">
        <v>2040</v>
      </c>
      <c r="P128" s="58">
        <f>O128*25%</f>
        <v>510</v>
      </c>
      <c r="Q128" s="57">
        <v>24</v>
      </c>
      <c r="R128" s="57">
        <v>2645</v>
      </c>
      <c r="S128" s="58">
        <f>R128*25%</f>
        <v>661.25</v>
      </c>
      <c r="T128" s="57">
        <v>36</v>
      </c>
      <c r="U128" s="102">
        <v>3745</v>
      </c>
      <c r="V128" s="58">
        <f>U128*25%</f>
        <v>936.25</v>
      </c>
      <c r="W128" s="102">
        <v>43</v>
      </c>
      <c r="X128" s="102">
        <v>3535</v>
      </c>
      <c r="Y128" s="58">
        <f>X128*25%</f>
        <v>883.75</v>
      </c>
      <c r="Z128" s="102">
        <v>50</v>
      </c>
      <c r="AA128" s="102">
        <v>4485</v>
      </c>
      <c r="AB128" s="58">
        <f>AA128*25%</f>
        <v>1121.25</v>
      </c>
      <c r="AC128" s="57">
        <v>33</v>
      </c>
      <c r="AD128" s="102">
        <v>2930</v>
      </c>
      <c r="AE128" s="58">
        <f>AD128*25%</f>
        <v>732.5</v>
      </c>
      <c r="AF128" s="102">
        <v>59</v>
      </c>
      <c r="AG128" s="102">
        <v>5935</v>
      </c>
      <c r="AH128" s="219">
        <f>AG128*25%</f>
        <v>1483.75</v>
      </c>
      <c r="AI128" s="102">
        <v>49</v>
      </c>
      <c r="AJ128" s="102">
        <v>5035</v>
      </c>
      <c r="AK128" s="219">
        <f>AJ128*25%</f>
        <v>1258.75</v>
      </c>
      <c r="AL128" s="102">
        <v>27</v>
      </c>
      <c r="AM128" s="102">
        <v>2430</v>
      </c>
      <c r="AN128" s="219">
        <f>AM128*25%</f>
        <v>607.5</v>
      </c>
      <c r="AO128" s="268">
        <v>48</v>
      </c>
      <c r="AP128" s="268">
        <v>4580</v>
      </c>
      <c r="AQ128" s="219">
        <f>AP128*25%</f>
        <v>1145</v>
      </c>
      <c r="AR128" s="222">
        <v>56</v>
      </c>
      <c r="AS128" s="222">
        <v>4610</v>
      </c>
      <c r="AT128" s="219">
        <f>AS128*25%</f>
        <v>1152.5</v>
      </c>
      <c r="AU128" s="222">
        <v>75</v>
      </c>
      <c r="AV128" s="222">
        <v>6955</v>
      </c>
      <c r="AW128" s="222">
        <f t="shared" si="17"/>
        <v>1738.75</v>
      </c>
      <c r="AX128" s="222">
        <v>40</v>
      </c>
      <c r="AY128" s="222">
        <v>4455</v>
      </c>
      <c r="AZ128" s="222">
        <f t="shared" si="18"/>
        <v>1113.75</v>
      </c>
      <c r="BA128" s="222">
        <v>52</v>
      </c>
      <c r="BB128" s="222">
        <v>4230</v>
      </c>
      <c r="BC128" s="222">
        <f t="shared" si="19"/>
        <v>1057.5</v>
      </c>
    </row>
    <row r="129" spans="1:55">
      <c r="A129" s="134"/>
      <c r="B129" s="505" t="s">
        <v>533</v>
      </c>
      <c r="C129" s="296" t="s">
        <v>5312</v>
      </c>
      <c r="D129" s="43" t="s">
        <v>130</v>
      </c>
      <c r="E129" s="506"/>
      <c r="F129" s="506"/>
      <c r="G129" s="58">
        <f>F129*25%</f>
        <v>0</v>
      </c>
      <c r="H129" s="506">
        <v>1</v>
      </c>
      <c r="I129" s="506">
        <v>250</v>
      </c>
      <c r="J129" s="58">
        <f>I129*25%</f>
        <v>62.5</v>
      </c>
      <c r="K129" s="506">
        <v>6</v>
      </c>
      <c r="L129" s="506">
        <v>395</v>
      </c>
      <c r="M129" s="58">
        <f>L129*25%</f>
        <v>98.75</v>
      </c>
      <c r="N129" s="506"/>
      <c r="O129" s="506">
        <v>845</v>
      </c>
      <c r="P129" s="58">
        <f>O129*25%</f>
        <v>211.25</v>
      </c>
      <c r="Q129" s="28">
        <v>11</v>
      </c>
      <c r="R129" s="28">
        <v>1210</v>
      </c>
      <c r="S129" s="58">
        <f>R129*25%</f>
        <v>302.5</v>
      </c>
      <c r="T129" s="28">
        <v>15</v>
      </c>
      <c r="U129" s="386">
        <v>1700</v>
      </c>
      <c r="V129" s="58">
        <f>U129*25%</f>
        <v>425</v>
      </c>
      <c r="W129" s="386">
        <v>69</v>
      </c>
      <c r="X129" s="386">
        <v>6260</v>
      </c>
      <c r="Y129" s="58">
        <f>X129*25%</f>
        <v>1565</v>
      </c>
      <c r="Z129" s="386">
        <v>16</v>
      </c>
      <c r="AA129" s="386">
        <v>1345</v>
      </c>
      <c r="AB129" s="58">
        <f>AA129*25%</f>
        <v>336.25</v>
      </c>
      <c r="AC129" s="28">
        <v>18</v>
      </c>
      <c r="AD129" s="386">
        <v>1440</v>
      </c>
      <c r="AE129" s="58">
        <f>AD129*25%</f>
        <v>360</v>
      </c>
      <c r="AF129" s="386">
        <v>37</v>
      </c>
      <c r="AG129" s="386">
        <v>3015</v>
      </c>
      <c r="AH129" s="507">
        <f>AG129*25%</f>
        <v>753.75</v>
      </c>
      <c r="AI129" s="386">
        <v>29</v>
      </c>
      <c r="AJ129" s="386">
        <v>2910</v>
      </c>
      <c r="AK129" s="507">
        <f>AJ129*25%</f>
        <v>727.5</v>
      </c>
      <c r="AL129" s="386">
        <v>28</v>
      </c>
      <c r="AM129" s="386">
        <v>2825</v>
      </c>
      <c r="AN129" s="507">
        <f>AM129*25%</f>
        <v>706.25</v>
      </c>
      <c r="AO129" s="272">
        <v>27</v>
      </c>
      <c r="AP129" s="272">
        <v>2260</v>
      </c>
      <c r="AQ129" s="507">
        <f>AP129*25%</f>
        <v>565</v>
      </c>
      <c r="AR129" s="385">
        <v>0</v>
      </c>
      <c r="AS129" s="385">
        <v>0</v>
      </c>
      <c r="AT129" s="507">
        <f>AS129*25%</f>
        <v>0</v>
      </c>
      <c r="AU129" s="385">
        <v>0</v>
      </c>
      <c r="AV129" s="385">
        <v>0</v>
      </c>
      <c r="AW129" s="385">
        <f t="shared" si="17"/>
        <v>0</v>
      </c>
      <c r="AX129" s="385">
        <v>0</v>
      </c>
      <c r="AY129" s="385">
        <v>0</v>
      </c>
      <c r="AZ129" s="385">
        <f t="shared" si="18"/>
        <v>0</v>
      </c>
      <c r="BA129" s="385">
        <v>0</v>
      </c>
      <c r="BB129" s="385">
        <v>0</v>
      </c>
      <c r="BC129" s="385">
        <f t="shared" si="19"/>
        <v>0</v>
      </c>
    </row>
    <row r="130" spans="1:55">
      <c r="A130" s="134"/>
      <c r="B130" s="505" t="s">
        <v>535</v>
      </c>
      <c r="C130" s="296" t="s">
        <v>5312</v>
      </c>
      <c r="D130" s="44" t="s">
        <v>5</v>
      </c>
      <c r="E130" s="506"/>
      <c r="F130" s="506"/>
      <c r="G130" s="58">
        <f>F130*25%</f>
        <v>0</v>
      </c>
      <c r="H130" s="506"/>
      <c r="I130" s="506"/>
      <c r="J130" s="58">
        <f>I130*25%</f>
        <v>0</v>
      </c>
      <c r="K130" s="506">
        <v>20</v>
      </c>
      <c r="L130" s="506">
        <v>2960</v>
      </c>
      <c r="M130" s="58">
        <f>L130*25%</f>
        <v>740</v>
      </c>
      <c r="N130" s="506"/>
      <c r="O130" s="506">
        <v>4335</v>
      </c>
      <c r="P130" s="58">
        <f>O130*25%</f>
        <v>1083.75</v>
      </c>
      <c r="Q130" s="28">
        <v>45</v>
      </c>
      <c r="R130" s="28">
        <v>6320</v>
      </c>
      <c r="S130" s="58">
        <f>R130*25%</f>
        <v>1580</v>
      </c>
      <c r="T130" s="28">
        <v>38</v>
      </c>
      <c r="U130" s="386">
        <v>4860</v>
      </c>
      <c r="V130" s="58">
        <f>U130*25%</f>
        <v>1215</v>
      </c>
      <c r="W130" s="386">
        <v>34</v>
      </c>
      <c r="X130" s="386">
        <v>3670</v>
      </c>
      <c r="Y130" s="58">
        <f>X130*25%</f>
        <v>917.5</v>
      </c>
      <c r="Z130" s="386">
        <v>30</v>
      </c>
      <c r="AA130" s="386">
        <v>3515</v>
      </c>
      <c r="AB130" s="58">
        <f>AA130*25%</f>
        <v>878.75</v>
      </c>
      <c r="AC130" s="28">
        <v>26</v>
      </c>
      <c r="AD130" s="386">
        <v>2790</v>
      </c>
      <c r="AE130" s="58">
        <f>AD130*25%</f>
        <v>697.5</v>
      </c>
      <c r="AF130" s="386">
        <v>9</v>
      </c>
      <c r="AG130" s="386">
        <v>835</v>
      </c>
      <c r="AH130" s="507">
        <f>AG130*25%</f>
        <v>208.75</v>
      </c>
      <c r="AI130" s="386">
        <v>4</v>
      </c>
      <c r="AJ130" s="386">
        <v>340</v>
      </c>
      <c r="AK130" s="507">
        <f>AJ130*25%</f>
        <v>85</v>
      </c>
      <c r="AL130" s="386">
        <v>6</v>
      </c>
      <c r="AM130" s="386">
        <v>875</v>
      </c>
      <c r="AN130" s="507">
        <f>AM130*25%</f>
        <v>218.75</v>
      </c>
      <c r="AO130" s="272">
        <v>8</v>
      </c>
      <c r="AP130" s="272">
        <v>875</v>
      </c>
      <c r="AQ130" s="507">
        <f>AP130*25%</f>
        <v>218.75</v>
      </c>
      <c r="AR130" s="385">
        <v>0</v>
      </c>
      <c r="AS130" s="385">
        <v>0</v>
      </c>
      <c r="AT130" s="507">
        <f>AS130*25%</f>
        <v>0</v>
      </c>
      <c r="AU130" s="385">
        <v>0</v>
      </c>
      <c r="AV130" s="385">
        <v>0</v>
      </c>
      <c r="AW130" s="385">
        <f t="shared" si="17"/>
        <v>0</v>
      </c>
      <c r="AX130" s="385">
        <v>0</v>
      </c>
      <c r="AY130" s="385">
        <v>0</v>
      </c>
      <c r="AZ130" s="385">
        <f t="shared" si="18"/>
        <v>0</v>
      </c>
      <c r="BA130" s="385">
        <v>0</v>
      </c>
      <c r="BB130" s="385">
        <v>0</v>
      </c>
      <c r="BC130" s="385">
        <f t="shared" si="19"/>
        <v>0</v>
      </c>
    </row>
    <row r="131" spans="1:55">
      <c r="A131" s="134"/>
      <c r="B131" s="41" t="s">
        <v>537</v>
      </c>
      <c r="C131" s="296" t="s">
        <v>538</v>
      </c>
      <c r="D131" s="44" t="s">
        <v>84</v>
      </c>
      <c r="E131" s="42"/>
      <c r="F131" s="42"/>
      <c r="G131" s="58">
        <f>F131*25%</f>
        <v>0</v>
      </c>
      <c r="H131" s="45"/>
      <c r="I131" s="45"/>
      <c r="J131" s="58">
        <f>I131*25%</f>
        <v>0</v>
      </c>
      <c r="K131" s="45">
        <v>0</v>
      </c>
      <c r="L131" s="42">
        <v>0</v>
      </c>
      <c r="M131" s="58">
        <f>L131*25%</f>
        <v>0</v>
      </c>
      <c r="N131" s="42"/>
      <c r="O131" s="42">
        <v>1635</v>
      </c>
      <c r="P131" s="58">
        <f>O131*25%</f>
        <v>408.75</v>
      </c>
      <c r="Q131" s="57">
        <v>6</v>
      </c>
      <c r="R131" s="57">
        <v>850</v>
      </c>
      <c r="S131" s="58">
        <f>R131*25%</f>
        <v>212.5</v>
      </c>
      <c r="T131" s="57">
        <v>5</v>
      </c>
      <c r="U131" s="102">
        <v>660</v>
      </c>
      <c r="V131" s="58">
        <f>U131*25%</f>
        <v>165</v>
      </c>
      <c r="W131" s="102">
        <v>6</v>
      </c>
      <c r="X131" s="102">
        <v>720</v>
      </c>
      <c r="Y131" s="58">
        <f>X131*25%</f>
        <v>180</v>
      </c>
      <c r="Z131" s="102">
        <v>7</v>
      </c>
      <c r="AA131" s="102">
        <v>425</v>
      </c>
      <c r="AB131" s="58">
        <f>AA131*25%</f>
        <v>106.25</v>
      </c>
      <c r="AC131" s="57">
        <v>5</v>
      </c>
      <c r="AD131" s="102">
        <v>575</v>
      </c>
      <c r="AE131" s="58">
        <f>AD131*25%</f>
        <v>143.75</v>
      </c>
      <c r="AF131" s="102">
        <v>34</v>
      </c>
      <c r="AG131" s="102">
        <v>2860</v>
      </c>
      <c r="AH131" s="219">
        <f>AG131*25%</f>
        <v>715</v>
      </c>
      <c r="AI131" s="102">
        <v>56</v>
      </c>
      <c r="AJ131" s="102">
        <v>5295</v>
      </c>
      <c r="AK131" s="219">
        <f>AJ131*25%</f>
        <v>1323.75</v>
      </c>
      <c r="AL131" s="102">
        <v>25</v>
      </c>
      <c r="AM131" s="102">
        <v>2255</v>
      </c>
      <c r="AN131" s="219">
        <f>AM131*25%</f>
        <v>563.75</v>
      </c>
      <c r="AO131" s="268">
        <v>0</v>
      </c>
      <c r="AP131" s="268">
        <v>0</v>
      </c>
      <c r="AQ131" s="219">
        <f>AP131*25%</f>
        <v>0</v>
      </c>
      <c r="AR131" s="222">
        <v>0</v>
      </c>
      <c r="AS131" s="222">
        <v>0</v>
      </c>
      <c r="AT131" s="219">
        <f>AS131*25%</f>
        <v>0</v>
      </c>
      <c r="AU131" s="222">
        <v>0</v>
      </c>
      <c r="AV131" s="222">
        <v>0</v>
      </c>
      <c r="AW131" s="222">
        <f t="shared" si="17"/>
        <v>0</v>
      </c>
      <c r="AX131" s="222">
        <v>0</v>
      </c>
      <c r="AY131" s="222">
        <v>0</v>
      </c>
      <c r="AZ131" s="222">
        <f t="shared" si="18"/>
        <v>0</v>
      </c>
      <c r="BA131" s="222">
        <v>0</v>
      </c>
      <c r="BB131" s="222">
        <v>0</v>
      </c>
      <c r="BC131" s="222">
        <f t="shared" si="19"/>
        <v>0</v>
      </c>
    </row>
    <row r="132" spans="1:55">
      <c r="A132" s="134"/>
      <c r="B132" s="41" t="s">
        <v>539</v>
      </c>
      <c r="C132" s="296" t="s">
        <v>5312</v>
      </c>
      <c r="D132" s="44" t="s">
        <v>259</v>
      </c>
      <c r="E132" s="42"/>
      <c r="F132" s="42"/>
      <c r="G132" s="58">
        <f>F132*25%</f>
        <v>0</v>
      </c>
      <c r="H132" s="45">
        <v>4</v>
      </c>
      <c r="I132" s="45">
        <v>250</v>
      </c>
      <c r="J132" s="58">
        <f>I132*25%</f>
        <v>62.5</v>
      </c>
      <c r="K132" s="45">
        <v>29</v>
      </c>
      <c r="L132" s="42">
        <v>2260</v>
      </c>
      <c r="M132" s="58">
        <f>L132*25%</f>
        <v>565</v>
      </c>
      <c r="N132" s="42"/>
      <c r="O132" s="42">
        <v>3105</v>
      </c>
      <c r="P132" s="58">
        <f>O132*25%</f>
        <v>776.25</v>
      </c>
      <c r="Q132" s="57">
        <v>23</v>
      </c>
      <c r="R132" s="57">
        <v>2385</v>
      </c>
      <c r="S132" s="58">
        <f>R132*25%</f>
        <v>596.25</v>
      </c>
      <c r="T132" s="57">
        <v>20</v>
      </c>
      <c r="U132" s="102">
        <v>1505</v>
      </c>
      <c r="V132" s="58">
        <f>U132*25%</f>
        <v>376.25</v>
      </c>
      <c r="W132" s="102">
        <v>46</v>
      </c>
      <c r="X132" s="102">
        <v>5275</v>
      </c>
      <c r="Y132" s="58">
        <f>X132*25%</f>
        <v>1318.75</v>
      </c>
      <c r="Z132" s="102">
        <v>87</v>
      </c>
      <c r="AA132" s="102">
        <v>8515</v>
      </c>
      <c r="AB132" s="58">
        <f>AA132*25%</f>
        <v>2128.75</v>
      </c>
      <c r="AC132" s="57">
        <v>69</v>
      </c>
      <c r="AD132" s="102">
        <v>7525</v>
      </c>
      <c r="AE132" s="58">
        <f>AD132*25%</f>
        <v>1881.25</v>
      </c>
      <c r="AF132" s="102">
        <v>47</v>
      </c>
      <c r="AG132" s="102">
        <v>5245</v>
      </c>
      <c r="AH132" s="219">
        <f>AG132*25%</f>
        <v>1311.25</v>
      </c>
      <c r="AI132" s="102">
        <v>52</v>
      </c>
      <c r="AJ132" s="102">
        <v>5835</v>
      </c>
      <c r="AK132" s="219">
        <f>AJ132*25%</f>
        <v>1458.75</v>
      </c>
      <c r="AL132" s="102">
        <v>58</v>
      </c>
      <c r="AM132" s="102">
        <v>4735</v>
      </c>
      <c r="AN132" s="219">
        <f>AM132*25%</f>
        <v>1183.75</v>
      </c>
      <c r="AO132" s="268">
        <v>65</v>
      </c>
      <c r="AP132" s="268">
        <v>5870</v>
      </c>
      <c r="AQ132" s="219">
        <f>AP132*25%</f>
        <v>1467.5</v>
      </c>
      <c r="AR132" s="222">
        <v>46</v>
      </c>
      <c r="AS132" s="222">
        <v>3820</v>
      </c>
      <c r="AT132" s="219">
        <f>AS132*25%</f>
        <v>955</v>
      </c>
      <c r="AU132" s="222">
        <v>0</v>
      </c>
      <c r="AV132" s="222">
        <v>0</v>
      </c>
      <c r="AW132" s="222">
        <f t="shared" ref="AW132:AW194" si="20">AV132*25%</f>
        <v>0</v>
      </c>
      <c r="AX132" s="222">
        <v>0</v>
      </c>
      <c r="AY132" s="222">
        <v>0</v>
      </c>
      <c r="AZ132" s="222">
        <f t="shared" ref="AZ132:AZ195" si="21">AY132*25%</f>
        <v>0</v>
      </c>
      <c r="BA132" s="222">
        <v>0</v>
      </c>
      <c r="BB132" s="222">
        <v>0</v>
      </c>
      <c r="BC132" s="222">
        <f t="shared" ref="BC132:BC195" si="22">BB132*25%</f>
        <v>0</v>
      </c>
    </row>
    <row r="133" spans="1:55">
      <c r="A133" s="134"/>
      <c r="B133" s="41" t="s">
        <v>541</v>
      </c>
      <c r="C133" s="296" t="s">
        <v>5312</v>
      </c>
      <c r="D133" s="44" t="s">
        <v>12</v>
      </c>
      <c r="E133" s="42"/>
      <c r="F133" s="42"/>
      <c r="G133" s="58">
        <f>F133*25%</f>
        <v>0</v>
      </c>
      <c r="H133" s="45">
        <v>3</v>
      </c>
      <c r="I133" s="45">
        <v>485</v>
      </c>
      <c r="J133" s="58">
        <f>I133*25%</f>
        <v>121.25</v>
      </c>
      <c r="K133" s="45">
        <v>10</v>
      </c>
      <c r="L133" s="42">
        <v>795</v>
      </c>
      <c r="M133" s="58">
        <f>L133*25%</f>
        <v>198.75</v>
      </c>
      <c r="N133" s="42"/>
      <c r="O133" s="42">
        <v>485</v>
      </c>
      <c r="P133" s="58">
        <f>O133*25%</f>
        <v>121.25</v>
      </c>
      <c r="Q133" s="57">
        <v>25</v>
      </c>
      <c r="R133" s="57">
        <v>3035</v>
      </c>
      <c r="S133" s="58">
        <f>R133*25%</f>
        <v>758.75</v>
      </c>
      <c r="T133" s="57">
        <v>47</v>
      </c>
      <c r="U133" s="102">
        <v>4280</v>
      </c>
      <c r="V133" s="58">
        <f>U133*25%</f>
        <v>1070</v>
      </c>
      <c r="W133" s="102">
        <v>35</v>
      </c>
      <c r="X133" s="102">
        <v>2980</v>
      </c>
      <c r="Y133" s="58">
        <f>X133*25%</f>
        <v>745</v>
      </c>
      <c r="Z133" s="102">
        <v>45</v>
      </c>
      <c r="AA133" s="102">
        <v>4220</v>
      </c>
      <c r="AB133" s="58">
        <f>AA133*25%</f>
        <v>1055</v>
      </c>
      <c r="AC133" s="57">
        <v>28</v>
      </c>
      <c r="AD133" s="102">
        <v>2505</v>
      </c>
      <c r="AE133" s="58">
        <f>AD133*25%</f>
        <v>626.25</v>
      </c>
      <c r="AF133" s="102">
        <v>57</v>
      </c>
      <c r="AG133" s="102">
        <v>5885</v>
      </c>
      <c r="AH133" s="219">
        <f>AG133*25%</f>
        <v>1471.25</v>
      </c>
      <c r="AI133" s="102">
        <v>48</v>
      </c>
      <c r="AJ133" s="102">
        <v>3715</v>
      </c>
      <c r="AK133" s="219">
        <f>AJ133*25%</f>
        <v>928.75</v>
      </c>
      <c r="AL133" s="102">
        <v>5</v>
      </c>
      <c r="AM133" s="102">
        <v>320</v>
      </c>
      <c r="AN133" s="219">
        <f>AM133*25%</f>
        <v>80</v>
      </c>
      <c r="AO133" s="268">
        <v>0</v>
      </c>
      <c r="AP133" s="268">
        <v>0</v>
      </c>
      <c r="AQ133" s="219">
        <f>AP133*25%</f>
        <v>0</v>
      </c>
      <c r="AR133" s="222">
        <v>0</v>
      </c>
      <c r="AS133" s="222">
        <v>0</v>
      </c>
      <c r="AT133" s="219">
        <f>AS133*25%</f>
        <v>0</v>
      </c>
      <c r="AU133" s="222">
        <v>0</v>
      </c>
      <c r="AV133" s="222">
        <v>0</v>
      </c>
      <c r="AW133" s="222">
        <f t="shared" si="20"/>
        <v>0</v>
      </c>
      <c r="AX133" s="222">
        <v>0</v>
      </c>
      <c r="AY133" s="222">
        <v>0</v>
      </c>
      <c r="AZ133" s="222">
        <f t="shared" si="21"/>
        <v>0</v>
      </c>
      <c r="BA133" s="222">
        <v>0</v>
      </c>
      <c r="BB133" s="222">
        <v>0</v>
      </c>
      <c r="BC133" s="222">
        <f t="shared" si="22"/>
        <v>0</v>
      </c>
    </row>
    <row r="134" spans="1:55">
      <c r="A134" s="134"/>
      <c r="B134" s="41" t="s">
        <v>543</v>
      </c>
      <c r="C134" s="296" t="s">
        <v>544</v>
      </c>
      <c r="D134" s="44" t="s">
        <v>545</v>
      </c>
      <c r="E134" s="42"/>
      <c r="F134" s="42"/>
      <c r="G134" s="58">
        <f>F134*25%</f>
        <v>0</v>
      </c>
      <c r="H134" s="45">
        <v>4</v>
      </c>
      <c r="I134" s="45">
        <v>590</v>
      </c>
      <c r="J134" s="58">
        <f>I134*25%</f>
        <v>147.5</v>
      </c>
      <c r="K134" s="45">
        <v>1</v>
      </c>
      <c r="L134" s="42">
        <v>60</v>
      </c>
      <c r="M134" s="58">
        <f>L134*25%</f>
        <v>15</v>
      </c>
      <c r="N134" s="42"/>
      <c r="O134" s="42">
        <v>2250</v>
      </c>
      <c r="P134" s="58">
        <f>O134*25%</f>
        <v>562.5</v>
      </c>
      <c r="Q134" s="57">
        <v>28</v>
      </c>
      <c r="R134" s="57">
        <v>3085</v>
      </c>
      <c r="S134" s="58">
        <f>R134*25%</f>
        <v>771.25</v>
      </c>
      <c r="T134" s="57">
        <v>12</v>
      </c>
      <c r="U134" s="102">
        <v>1550</v>
      </c>
      <c r="V134" s="58">
        <f>U134*25%</f>
        <v>387.5</v>
      </c>
      <c r="W134" s="102">
        <v>10</v>
      </c>
      <c r="X134" s="102">
        <v>1095</v>
      </c>
      <c r="Y134" s="58">
        <f>X134*25%</f>
        <v>273.75</v>
      </c>
      <c r="Z134" s="102">
        <v>6</v>
      </c>
      <c r="AA134" s="102">
        <v>735</v>
      </c>
      <c r="AB134" s="58">
        <f>AA134*25%</f>
        <v>183.75</v>
      </c>
      <c r="AC134" s="57">
        <v>0</v>
      </c>
      <c r="AD134" s="102">
        <v>0</v>
      </c>
      <c r="AE134" s="58">
        <f>AD134*25%</f>
        <v>0</v>
      </c>
      <c r="AF134" s="102">
        <v>3</v>
      </c>
      <c r="AG134" s="102">
        <v>400</v>
      </c>
      <c r="AH134" s="219">
        <f>AG134*25%</f>
        <v>100</v>
      </c>
      <c r="AI134" s="102">
        <v>2</v>
      </c>
      <c r="AJ134" s="102">
        <v>290</v>
      </c>
      <c r="AK134" s="219">
        <f>AJ134*25%</f>
        <v>72.5</v>
      </c>
      <c r="AL134" s="102">
        <v>5</v>
      </c>
      <c r="AM134" s="102">
        <v>705</v>
      </c>
      <c r="AN134" s="219">
        <f>AM134*25%</f>
        <v>176.25</v>
      </c>
      <c r="AO134" s="268">
        <v>12</v>
      </c>
      <c r="AP134" s="268">
        <v>1310</v>
      </c>
      <c r="AQ134" s="219">
        <f>AP134*25%</f>
        <v>327.5</v>
      </c>
      <c r="AR134" s="222">
        <v>18</v>
      </c>
      <c r="AS134" s="222">
        <v>2965</v>
      </c>
      <c r="AT134" s="219">
        <f>AS134*25%</f>
        <v>741.25</v>
      </c>
      <c r="AU134" s="222">
        <v>4</v>
      </c>
      <c r="AV134" s="222">
        <v>390</v>
      </c>
      <c r="AW134" s="222">
        <f t="shared" si="20"/>
        <v>97.5</v>
      </c>
      <c r="AX134" s="222">
        <v>17</v>
      </c>
      <c r="AY134" s="222">
        <v>2750</v>
      </c>
      <c r="AZ134" s="222">
        <f t="shared" si="21"/>
        <v>687.5</v>
      </c>
      <c r="BA134" s="222">
        <v>13</v>
      </c>
      <c r="BB134" s="222">
        <v>2690</v>
      </c>
      <c r="BC134" s="222">
        <f t="shared" si="22"/>
        <v>672.5</v>
      </c>
    </row>
    <row r="135" spans="1:55">
      <c r="A135" s="134"/>
      <c r="B135" s="41" t="s">
        <v>546</v>
      </c>
      <c r="C135" s="296" t="s">
        <v>5312</v>
      </c>
      <c r="D135" s="44" t="s">
        <v>34</v>
      </c>
      <c r="E135" s="42"/>
      <c r="F135" s="42"/>
      <c r="G135" s="58">
        <f>F135*25%</f>
        <v>0</v>
      </c>
      <c r="H135" s="45">
        <v>75</v>
      </c>
      <c r="I135" s="45">
        <v>6080</v>
      </c>
      <c r="J135" s="58">
        <f>I135*25%</f>
        <v>1520</v>
      </c>
      <c r="K135" s="45">
        <v>131</v>
      </c>
      <c r="L135" s="42">
        <v>9525</v>
      </c>
      <c r="M135" s="58">
        <f>L135*25%</f>
        <v>2381.25</v>
      </c>
      <c r="N135" s="42"/>
      <c r="O135" s="42">
        <v>11060</v>
      </c>
      <c r="P135" s="58">
        <f>O135*25%</f>
        <v>2765</v>
      </c>
      <c r="Q135" s="57">
        <v>175</v>
      </c>
      <c r="R135" s="57">
        <v>13485</v>
      </c>
      <c r="S135" s="58">
        <f>R135*25%</f>
        <v>3371.25</v>
      </c>
      <c r="T135" s="57">
        <v>223</v>
      </c>
      <c r="U135" s="102">
        <v>19975</v>
      </c>
      <c r="V135" s="58">
        <f>U135*25%</f>
        <v>4993.75</v>
      </c>
      <c r="W135" s="102">
        <v>213</v>
      </c>
      <c r="X135" s="102">
        <v>18610</v>
      </c>
      <c r="Y135" s="58">
        <f>X135*25%</f>
        <v>4652.5</v>
      </c>
      <c r="Z135" s="102">
        <v>203</v>
      </c>
      <c r="AA135" s="102">
        <v>16655</v>
      </c>
      <c r="AB135" s="58">
        <f>AA135*25%</f>
        <v>4163.75</v>
      </c>
      <c r="AC135" s="57">
        <v>200</v>
      </c>
      <c r="AD135" s="102">
        <v>14395</v>
      </c>
      <c r="AE135" s="58">
        <f>AD135*25%</f>
        <v>3598.75</v>
      </c>
      <c r="AF135" s="102">
        <v>238</v>
      </c>
      <c r="AG135" s="102">
        <v>20290</v>
      </c>
      <c r="AH135" s="219">
        <f>AG135*25%</f>
        <v>5072.5</v>
      </c>
      <c r="AI135" s="102">
        <v>214</v>
      </c>
      <c r="AJ135" s="102">
        <v>18675</v>
      </c>
      <c r="AK135" s="219">
        <f>AJ135*25%</f>
        <v>4668.75</v>
      </c>
      <c r="AL135" s="102">
        <v>171</v>
      </c>
      <c r="AM135" s="102">
        <v>14400</v>
      </c>
      <c r="AN135" s="219">
        <f>AM135*25%</f>
        <v>3600</v>
      </c>
      <c r="AO135" s="268">
        <v>0</v>
      </c>
      <c r="AP135" s="268">
        <v>0</v>
      </c>
      <c r="AQ135" s="219">
        <f>AP135*25%</f>
        <v>0</v>
      </c>
      <c r="AR135" s="222">
        <v>0</v>
      </c>
      <c r="AS135" s="222">
        <v>0</v>
      </c>
      <c r="AT135" s="219">
        <f>AS135*25%</f>
        <v>0</v>
      </c>
      <c r="AU135" s="222">
        <v>0</v>
      </c>
      <c r="AV135" s="222">
        <v>0</v>
      </c>
      <c r="AW135" s="222">
        <f t="shared" si="20"/>
        <v>0</v>
      </c>
      <c r="AX135" s="222">
        <v>0</v>
      </c>
      <c r="AY135" s="222">
        <v>0</v>
      </c>
      <c r="AZ135" s="222">
        <f t="shared" si="21"/>
        <v>0</v>
      </c>
      <c r="BA135" s="222">
        <v>0</v>
      </c>
      <c r="BB135" s="222">
        <v>0</v>
      </c>
      <c r="BC135" s="222">
        <f t="shared" si="22"/>
        <v>0</v>
      </c>
    </row>
    <row r="136" spans="1:55">
      <c r="A136" s="134"/>
      <c r="B136" s="41" t="s">
        <v>548</v>
      </c>
      <c r="C136" s="296" t="s">
        <v>5312</v>
      </c>
      <c r="D136" s="44" t="s">
        <v>204</v>
      </c>
      <c r="E136" s="42"/>
      <c r="F136" s="42"/>
      <c r="G136" s="58">
        <f>F136*25%</f>
        <v>0</v>
      </c>
      <c r="H136" s="45">
        <v>38</v>
      </c>
      <c r="I136" s="45">
        <v>3420</v>
      </c>
      <c r="J136" s="58">
        <f>I136*25%</f>
        <v>855</v>
      </c>
      <c r="K136" s="45">
        <v>141</v>
      </c>
      <c r="L136" s="42">
        <v>14530</v>
      </c>
      <c r="M136" s="58">
        <f>L136*25%</f>
        <v>3632.5</v>
      </c>
      <c r="N136" s="42"/>
      <c r="O136" s="42">
        <v>8180</v>
      </c>
      <c r="P136" s="58">
        <f>O136*25%</f>
        <v>2045</v>
      </c>
      <c r="Q136" s="57">
        <v>0</v>
      </c>
      <c r="R136" s="57">
        <v>0</v>
      </c>
      <c r="S136" s="58">
        <f>R136*25%</f>
        <v>0</v>
      </c>
      <c r="T136" s="57">
        <v>0</v>
      </c>
      <c r="U136" s="102">
        <v>0</v>
      </c>
      <c r="V136" s="58">
        <f>U136*25%</f>
        <v>0</v>
      </c>
      <c r="W136" s="102">
        <v>0</v>
      </c>
      <c r="X136" s="102">
        <v>0</v>
      </c>
      <c r="Y136" s="58">
        <f>X136*25%</f>
        <v>0</v>
      </c>
      <c r="Z136" s="102">
        <v>0</v>
      </c>
      <c r="AA136" s="102">
        <v>0</v>
      </c>
      <c r="AB136" s="58">
        <f>AA136*25%</f>
        <v>0</v>
      </c>
      <c r="AC136" s="57">
        <v>0</v>
      </c>
      <c r="AD136" s="102">
        <v>0</v>
      </c>
      <c r="AE136" s="58">
        <f>AD136*25%</f>
        <v>0</v>
      </c>
      <c r="AF136" s="102">
        <v>0</v>
      </c>
      <c r="AG136" s="102">
        <v>0</v>
      </c>
      <c r="AH136" s="219">
        <f>AG136*25%</f>
        <v>0</v>
      </c>
      <c r="AI136" s="102">
        <v>0</v>
      </c>
      <c r="AJ136" s="102">
        <v>0</v>
      </c>
      <c r="AK136" s="219">
        <f>AJ136*25%</f>
        <v>0</v>
      </c>
      <c r="AL136" s="102">
        <v>0</v>
      </c>
      <c r="AM136" s="102">
        <v>0</v>
      </c>
      <c r="AN136" s="219">
        <f>AM136*25%</f>
        <v>0</v>
      </c>
      <c r="AO136" s="268">
        <v>0</v>
      </c>
      <c r="AP136" s="268">
        <v>0</v>
      </c>
      <c r="AQ136" s="219">
        <f>AP136*25%</f>
        <v>0</v>
      </c>
      <c r="AR136" s="222">
        <v>0</v>
      </c>
      <c r="AS136" s="222">
        <v>0</v>
      </c>
      <c r="AT136" s="219">
        <f>AS136*25%</f>
        <v>0</v>
      </c>
      <c r="AU136" s="222">
        <v>0</v>
      </c>
      <c r="AV136" s="222">
        <v>0</v>
      </c>
      <c r="AW136" s="222">
        <f t="shared" si="20"/>
        <v>0</v>
      </c>
      <c r="AX136" s="222">
        <v>0</v>
      </c>
      <c r="AY136" s="222">
        <v>0</v>
      </c>
      <c r="AZ136" s="222">
        <f t="shared" si="21"/>
        <v>0</v>
      </c>
      <c r="BA136" s="222">
        <v>0</v>
      </c>
      <c r="BB136" s="222">
        <v>0</v>
      </c>
      <c r="BC136" s="222">
        <f t="shared" si="22"/>
        <v>0</v>
      </c>
    </row>
    <row r="137" spans="1:55">
      <c r="A137" s="134"/>
      <c r="B137" s="41" t="s">
        <v>550</v>
      </c>
      <c r="C137" s="296" t="s">
        <v>551</v>
      </c>
      <c r="D137" s="44" t="s">
        <v>552</v>
      </c>
      <c r="E137" s="42"/>
      <c r="F137" s="42"/>
      <c r="G137" s="58">
        <f>F137*25%</f>
        <v>0</v>
      </c>
      <c r="H137" s="45">
        <v>1</v>
      </c>
      <c r="I137" s="45">
        <v>100</v>
      </c>
      <c r="J137" s="58">
        <f>I137*25%</f>
        <v>25</v>
      </c>
      <c r="K137" s="45">
        <v>4</v>
      </c>
      <c r="L137" s="42">
        <v>340</v>
      </c>
      <c r="M137" s="58">
        <f>L137*25%</f>
        <v>85</v>
      </c>
      <c r="N137" s="42"/>
      <c r="O137" s="42">
        <v>515</v>
      </c>
      <c r="P137" s="58">
        <f>O137*25%</f>
        <v>128.75</v>
      </c>
      <c r="Q137" s="57">
        <v>12</v>
      </c>
      <c r="R137" s="57">
        <v>925</v>
      </c>
      <c r="S137" s="58">
        <f>R137*25%</f>
        <v>231.25</v>
      </c>
      <c r="T137" s="57">
        <v>11</v>
      </c>
      <c r="U137" s="102">
        <v>1100</v>
      </c>
      <c r="V137" s="58">
        <f>U137*25%</f>
        <v>275</v>
      </c>
      <c r="W137" s="102">
        <v>19</v>
      </c>
      <c r="X137" s="102">
        <v>1965</v>
      </c>
      <c r="Y137" s="58">
        <f>X137*25%</f>
        <v>491.25</v>
      </c>
      <c r="Z137" s="102">
        <v>15</v>
      </c>
      <c r="AA137" s="102">
        <v>1650</v>
      </c>
      <c r="AB137" s="58">
        <f>AA137*25%</f>
        <v>412.5</v>
      </c>
      <c r="AC137" s="57">
        <v>20</v>
      </c>
      <c r="AD137" s="102">
        <v>2130</v>
      </c>
      <c r="AE137" s="58">
        <f>AD137*25%</f>
        <v>532.5</v>
      </c>
      <c r="AF137" s="102">
        <v>28</v>
      </c>
      <c r="AG137" s="102">
        <v>2940</v>
      </c>
      <c r="AH137" s="219">
        <f>AG137*25%</f>
        <v>735</v>
      </c>
      <c r="AI137" s="102">
        <v>9</v>
      </c>
      <c r="AJ137" s="102">
        <v>1145</v>
      </c>
      <c r="AK137" s="219">
        <f>AJ137*25%</f>
        <v>286.25</v>
      </c>
      <c r="AL137" s="102">
        <v>19</v>
      </c>
      <c r="AM137" s="102">
        <v>2025</v>
      </c>
      <c r="AN137" s="219">
        <f>AM137*25%</f>
        <v>506.25</v>
      </c>
      <c r="AO137" s="268">
        <v>61</v>
      </c>
      <c r="AP137" s="268">
        <v>4650</v>
      </c>
      <c r="AQ137" s="219">
        <f>AP137*25%</f>
        <v>1162.5</v>
      </c>
      <c r="AR137" s="222">
        <v>17</v>
      </c>
      <c r="AS137" s="222">
        <v>1310</v>
      </c>
      <c r="AT137" s="219">
        <f>AS137*25%</f>
        <v>327.5</v>
      </c>
      <c r="AU137" s="222">
        <v>16</v>
      </c>
      <c r="AV137" s="222">
        <v>1770</v>
      </c>
      <c r="AW137" s="222">
        <f t="shared" si="20"/>
        <v>442.5</v>
      </c>
      <c r="AX137" s="222">
        <v>9</v>
      </c>
      <c r="AY137" s="222">
        <v>1275</v>
      </c>
      <c r="AZ137" s="222">
        <f t="shared" si="21"/>
        <v>318.75</v>
      </c>
      <c r="BA137" s="222">
        <v>26</v>
      </c>
      <c r="BB137" s="222">
        <v>2825</v>
      </c>
      <c r="BC137" s="222">
        <f t="shared" si="22"/>
        <v>706.25</v>
      </c>
    </row>
    <row r="138" spans="1:55">
      <c r="A138" s="134"/>
      <c r="B138" s="41" t="s">
        <v>553</v>
      </c>
      <c r="C138" s="296" t="s">
        <v>554</v>
      </c>
      <c r="D138" s="44" t="s">
        <v>12</v>
      </c>
      <c r="E138" s="42"/>
      <c r="F138" s="42"/>
      <c r="G138" s="58">
        <f>F138*25%</f>
        <v>0</v>
      </c>
      <c r="H138" s="45">
        <v>3</v>
      </c>
      <c r="I138" s="45">
        <v>190</v>
      </c>
      <c r="J138" s="58">
        <f>I138*25%</f>
        <v>47.5</v>
      </c>
      <c r="K138" s="45">
        <v>10</v>
      </c>
      <c r="L138" s="42">
        <v>875</v>
      </c>
      <c r="M138" s="58">
        <f>L138*25%</f>
        <v>218.75</v>
      </c>
      <c r="N138" s="42"/>
      <c r="O138" s="42">
        <v>4925</v>
      </c>
      <c r="P138" s="58">
        <f>O138*25%</f>
        <v>1231.25</v>
      </c>
      <c r="Q138" s="57">
        <v>55</v>
      </c>
      <c r="R138" s="57">
        <v>6445</v>
      </c>
      <c r="S138" s="58">
        <f>R138*25%</f>
        <v>1611.25</v>
      </c>
      <c r="T138" s="57">
        <v>133</v>
      </c>
      <c r="U138" s="102">
        <v>9095</v>
      </c>
      <c r="V138" s="58">
        <f>U138*25%</f>
        <v>2273.75</v>
      </c>
      <c r="W138" s="102">
        <v>146</v>
      </c>
      <c r="X138" s="102">
        <v>12305</v>
      </c>
      <c r="Y138" s="58">
        <f>X138*25%</f>
        <v>3076.25</v>
      </c>
      <c r="Z138" s="102">
        <v>167</v>
      </c>
      <c r="AA138" s="102">
        <v>11890</v>
      </c>
      <c r="AB138" s="58">
        <f>AA138*25%</f>
        <v>2972.5</v>
      </c>
      <c r="AC138" s="57">
        <v>157</v>
      </c>
      <c r="AD138" s="102">
        <v>11115</v>
      </c>
      <c r="AE138" s="58">
        <f>AD138*25%</f>
        <v>2778.75</v>
      </c>
      <c r="AF138" s="102">
        <v>191</v>
      </c>
      <c r="AG138" s="102">
        <v>13530</v>
      </c>
      <c r="AH138" s="219">
        <f>AG138*25%</f>
        <v>3382.5</v>
      </c>
      <c r="AI138" s="102">
        <v>130</v>
      </c>
      <c r="AJ138" s="102">
        <v>10185</v>
      </c>
      <c r="AK138" s="219">
        <f>AJ138*25%</f>
        <v>2546.25</v>
      </c>
      <c r="AL138" s="102">
        <v>127</v>
      </c>
      <c r="AM138" s="102">
        <v>10325</v>
      </c>
      <c r="AN138" s="219">
        <f>AM138*25%</f>
        <v>2581.25</v>
      </c>
      <c r="AO138" s="268">
        <v>131</v>
      </c>
      <c r="AP138" s="268">
        <v>10345</v>
      </c>
      <c r="AQ138" s="219">
        <f>AP138*25%</f>
        <v>2586.25</v>
      </c>
      <c r="AR138" s="222">
        <v>163</v>
      </c>
      <c r="AS138" s="222">
        <v>11115</v>
      </c>
      <c r="AT138" s="219">
        <f>AS138*25%</f>
        <v>2778.75</v>
      </c>
      <c r="AU138" s="222">
        <v>235</v>
      </c>
      <c r="AV138" s="222">
        <v>20975</v>
      </c>
      <c r="AW138" s="222">
        <f t="shared" si="20"/>
        <v>5243.75</v>
      </c>
      <c r="AX138" s="222">
        <v>199</v>
      </c>
      <c r="AY138" s="222">
        <v>15770</v>
      </c>
      <c r="AZ138" s="222">
        <f t="shared" si="21"/>
        <v>3942.5</v>
      </c>
      <c r="BA138" s="222">
        <v>206</v>
      </c>
      <c r="BB138" s="222">
        <v>18515</v>
      </c>
      <c r="BC138" s="222">
        <f t="shared" si="22"/>
        <v>4628.75</v>
      </c>
    </row>
    <row r="139" spans="1:55">
      <c r="A139" s="134"/>
      <c r="B139" s="41" t="s">
        <v>555</v>
      </c>
      <c r="C139" s="296" t="s">
        <v>556</v>
      </c>
      <c r="D139" s="44" t="s">
        <v>5</v>
      </c>
      <c r="E139" s="42"/>
      <c r="F139" s="42"/>
      <c r="G139" s="58">
        <f>F139*25%</f>
        <v>0</v>
      </c>
      <c r="H139" s="45"/>
      <c r="I139" s="45"/>
      <c r="J139" s="58">
        <f>I139*25%</f>
        <v>0</v>
      </c>
      <c r="K139" s="45">
        <v>30</v>
      </c>
      <c r="L139" s="42">
        <v>3040</v>
      </c>
      <c r="M139" s="58">
        <f>L139*25%</f>
        <v>760</v>
      </c>
      <c r="N139" s="42"/>
      <c r="O139" s="42">
        <v>5975</v>
      </c>
      <c r="P139" s="58">
        <f>O139*25%</f>
        <v>1493.75</v>
      </c>
      <c r="Q139" s="57">
        <v>74</v>
      </c>
      <c r="R139" s="57">
        <v>8015</v>
      </c>
      <c r="S139" s="58">
        <f>R139*25%</f>
        <v>2003.75</v>
      </c>
      <c r="T139" s="57">
        <v>71</v>
      </c>
      <c r="U139" s="102">
        <v>10345</v>
      </c>
      <c r="V139" s="58">
        <f>U139*25%</f>
        <v>2586.25</v>
      </c>
      <c r="W139" s="102">
        <v>51</v>
      </c>
      <c r="X139" s="102">
        <v>12040</v>
      </c>
      <c r="Y139" s="58">
        <f>X139*25%</f>
        <v>3010</v>
      </c>
      <c r="Z139" s="102">
        <v>121</v>
      </c>
      <c r="AA139" s="102">
        <v>12730</v>
      </c>
      <c r="AB139" s="58">
        <f>AA139*25%</f>
        <v>3182.5</v>
      </c>
      <c r="AC139" s="57">
        <v>112</v>
      </c>
      <c r="AD139" s="102">
        <v>10735</v>
      </c>
      <c r="AE139" s="58">
        <f>AD139*25%</f>
        <v>2683.75</v>
      </c>
      <c r="AF139" s="102">
        <v>183</v>
      </c>
      <c r="AG139" s="102">
        <v>21540</v>
      </c>
      <c r="AH139" s="219">
        <f>AG139*25%</f>
        <v>5385</v>
      </c>
      <c r="AI139" s="102">
        <v>207</v>
      </c>
      <c r="AJ139" s="102">
        <v>21865</v>
      </c>
      <c r="AK139" s="219">
        <f>AJ139*25%</f>
        <v>5466.25</v>
      </c>
      <c r="AL139" s="102">
        <v>211</v>
      </c>
      <c r="AM139" s="102">
        <v>23805</v>
      </c>
      <c r="AN139" s="219">
        <f>AM139*25%</f>
        <v>5951.25</v>
      </c>
      <c r="AO139" s="268">
        <v>261</v>
      </c>
      <c r="AP139" s="268">
        <v>29405</v>
      </c>
      <c r="AQ139" s="219">
        <f>AP139*25%</f>
        <v>7351.25</v>
      </c>
      <c r="AR139" s="222">
        <v>265</v>
      </c>
      <c r="AS139" s="222">
        <v>28845</v>
      </c>
      <c r="AT139" s="219">
        <f>AS139*25%</f>
        <v>7211.25</v>
      </c>
      <c r="AU139" s="222">
        <v>252</v>
      </c>
      <c r="AV139" s="222">
        <v>29575</v>
      </c>
      <c r="AW139" s="222">
        <f t="shared" si="20"/>
        <v>7393.75</v>
      </c>
      <c r="AX139" s="222">
        <v>235</v>
      </c>
      <c r="AY139" s="222">
        <v>31465</v>
      </c>
      <c r="AZ139" s="222">
        <f t="shared" si="21"/>
        <v>7866.25</v>
      </c>
      <c r="BA139" s="222">
        <v>234</v>
      </c>
      <c r="BB139" s="222">
        <v>25970</v>
      </c>
      <c r="BC139" s="222">
        <f t="shared" si="22"/>
        <v>6492.5</v>
      </c>
    </row>
    <row r="140" spans="1:55">
      <c r="A140" s="134"/>
      <c r="B140" s="41" t="s">
        <v>557</v>
      </c>
      <c r="C140" s="296" t="s">
        <v>558</v>
      </c>
      <c r="D140" s="44" t="s">
        <v>5</v>
      </c>
      <c r="E140" s="42"/>
      <c r="F140" s="42"/>
      <c r="G140" s="58">
        <f>F140*25%</f>
        <v>0</v>
      </c>
      <c r="H140" s="45"/>
      <c r="I140" s="45"/>
      <c r="J140" s="58">
        <f>I140*25%</f>
        <v>0</v>
      </c>
      <c r="K140" s="45">
        <v>2</v>
      </c>
      <c r="L140" s="42">
        <v>105</v>
      </c>
      <c r="M140" s="58">
        <f>L140*25%</f>
        <v>26.25</v>
      </c>
      <c r="N140" s="42"/>
      <c r="O140" s="42">
        <v>1600</v>
      </c>
      <c r="P140" s="58">
        <f>O140*25%</f>
        <v>400</v>
      </c>
      <c r="Q140" s="57">
        <v>34</v>
      </c>
      <c r="R140" s="57">
        <v>4145</v>
      </c>
      <c r="S140" s="58">
        <f>R140*25%</f>
        <v>1036.25</v>
      </c>
      <c r="T140" s="57">
        <v>33</v>
      </c>
      <c r="U140" s="102">
        <v>3735</v>
      </c>
      <c r="V140" s="58">
        <f>U140*25%</f>
        <v>933.75</v>
      </c>
      <c r="W140" s="102">
        <v>40</v>
      </c>
      <c r="X140" s="102">
        <v>4580</v>
      </c>
      <c r="Y140" s="58">
        <f>X140*25%</f>
        <v>1145</v>
      </c>
      <c r="Z140" s="102">
        <v>34</v>
      </c>
      <c r="AA140" s="102">
        <v>3495</v>
      </c>
      <c r="AB140" s="58">
        <f>AA140*25%</f>
        <v>873.75</v>
      </c>
      <c r="AC140" s="57">
        <v>45</v>
      </c>
      <c r="AD140" s="102">
        <v>3825</v>
      </c>
      <c r="AE140" s="58">
        <f>AD140*25%</f>
        <v>956.25</v>
      </c>
      <c r="AF140" s="102">
        <v>71</v>
      </c>
      <c r="AG140" s="102">
        <v>7670</v>
      </c>
      <c r="AH140" s="219">
        <f>AG140*25%</f>
        <v>1917.5</v>
      </c>
      <c r="AI140" s="102">
        <v>65</v>
      </c>
      <c r="AJ140" s="102">
        <v>7180</v>
      </c>
      <c r="AK140" s="219">
        <f>AJ140*25%</f>
        <v>1795</v>
      </c>
      <c r="AL140" s="102">
        <v>87</v>
      </c>
      <c r="AM140" s="102">
        <v>10420</v>
      </c>
      <c r="AN140" s="219">
        <f>AM140*25%</f>
        <v>2605</v>
      </c>
      <c r="AO140" s="268">
        <v>80</v>
      </c>
      <c r="AP140" s="268">
        <v>9095</v>
      </c>
      <c r="AQ140" s="219">
        <f>AP140*25%</f>
        <v>2273.75</v>
      </c>
      <c r="AR140" s="222">
        <v>80</v>
      </c>
      <c r="AS140" s="222">
        <v>10315</v>
      </c>
      <c r="AT140" s="219">
        <f>AS140*25%</f>
        <v>2578.75</v>
      </c>
      <c r="AU140" s="222">
        <v>62</v>
      </c>
      <c r="AV140" s="222">
        <v>6685</v>
      </c>
      <c r="AW140" s="222">
        <f t="shared" si="20"/>
        <v>1671.25</v>
      </c>
      <c r="AX140" s="222">
        <v>91</v>
      </c>
      <c r="AY140" s="222">
        <v>12005</v>
      </c>
      <c r="AZ140" s="222">
        <f t="shared" si="21"/>
        <v>3001.25</v>
      </c>
      <c r="BA140" s="222">
        <v>69</v>
      </c>
      <c r="BB140" s="222">
        <v>7810</v>
      </c>
      <c r="BC140" s="222">
        <f t="shared" si="22"/>
        <v>1952.5</v>
      </c>
    </row>
    <row r="141" spans="1:55">
      <c r="A141" s="134"/>
      <c r="B141" s="41" t="s">
        <v>559</v>
      </c>
      <c r="C141" s="296" t="s">
        <v>560</v>
      </c>
      <c r="D141" s="44" t="s">
        <v>19</v>
      </c>
      <c r="E141" s="42"/>
      <c r="F141" s="42"/>
      <c r="G141" s="58">
        <f>F141*25%</f>
        <v>0</v>
      </c>
      <c r="H141" s="45"/>
      <c r="I141" s="45"/>
      <c r="J141" s="58">
        <f>I141*25%</f>
        <v>0</v>
      </c>
      <c r="K141" s="45">
        <v>10</v>
      </c>
      <c r="L141" s="42">
        <v>1130</v>
      </c>
      <c r="M141" s="58">
        <f>L141*25%</f>
        <v>282.5</v>
      </c>
      <c r="N141" s="42"/>
      <c r="O141" s="42">
        <v>485</v>
      </c>
      <c r="P141" s="58">
        <f>O141*25%</f>
        <v>121.25</v>
      </c>
      <c r="Q141" s="57">
        <v>25</v>
      </c>
      <c r="R141" s="57">
        <v>2565</v>
      </c>
      <c r="S141" s="58">
        <f>R141*25%</f>
        <v>641.25</v>
      </c>
      <c r="T141" s="57">
        <v>29</v>
      </c>
      <c r="U141" s="102">
        <v>3060</v>
      </c>
      <c r="V141" s="58">
        <f>U141*25%</f>
        <v>765</v>
      </c>
      <c r="W141" s="102">
        <v>31</v>
      </c>
      <c r="X141" s="102">
        <v>3215</v>
      </c>
      <c r="Y141" s="58">
        <f>X141*25%</f>
        <v>803.75</v>
      </c>
      <c r="Z141" s="102">
        <v>57</v>
      </c>
      <c r="AA141" s="102">
        <v>4665</v>
      </c>
      <c r="AB141" s="58">
        <f>AA141*25%</f>
        <v>1166.25</v>
      </c>
      <c r="AC141" s="57">
        <v>116</v>
      </c>
      <c r="AD141" s="102">
        <v>8600</v>
      </c>
      <c r="AE141" s="58">
        <f>AD141*25%</f>
        <v>2150</v>
      </c>
      <c r="AF141" s="102">
        <v>117</v>
      </c>
      <c r="AG141" s="102">
        <v>8945</v>
      </c>
      <c r="AH141" s="219">
        <f>AG141*25%</f>
        <v>2236.25</v>
      </c>
      <c r="AI141" s="102">
        <v>128</v>
      </c>
      <c r="AJ141" s="102">
        <v>10910</v>
      </c>
      <c r="AK141" s="219">
        <f>AJ141*25%</f>
        <v>2727.5</v>
      </c>
      <c r="AL141" s="102">
        <v>149</v>
      </c>
      <c r="AM141" s="102">
        <v>14780</v>
      </c>
      <c r="AN141" s="219">
        <f>AM141*25%</f>
        <v>3695</v>
      </c>
      <c r="AO141" s="268">
        <v>155</v>
      </c>
      <c r="AP141" s="268">
        <v>15890</v>
      </c>
      <c r="AQ141" s="219">
        <f>AP141*25%</f>
        <v>3972.5</v>
      </c>
      <c r="AR141" s="222">
        <v>161</v>
      </c>
      <c r="AS141" s="222">
        <v>17165</v>
      </c>
      <c r="AT141" s="219">
        <f>AS141*25%</f>
        <v>4291.25</v>
      </c>
      <c r="AU141" s="222">
        <v>166</v>
      </c>
      <c r="AV141" s="222">
        <v>15840</v>
      </c>
      <c r="AW141" s="222">
        <f t="shared" si="20"/>
        <v>3960</v>
      </c>
      <c r="AX141" s="222">
        <v>101</v>
      </c>
      <c r="AY141" s="222">
        <v>10705</v>
      </c>
      <c r="AZ141" s="222">
        <f t="shared" si="21"/>
        <v>2676.25</v>
      </c>
      <c r="BA141" s="222">
        <v>119</v>
      </c>
      <c r="BB141" s="222">
        <v>12430</v>
      </c>
      <c r="BC141" s="222">
        <f t="shared" si="22"/>
        <v>3107.5</v>
      </c>
    </row>
    <row r="142" spans="1:55">
      <c r="A142" s="134"/>
      <c r="B142" s="41" t="s">
        <v>561</v>
      </c>
      <c r="C142" s="296" t="s">
        <v>562</v>
      </c>
      <c r="D142" s="44" t="s">
        <v>66</v>
      </c>
      <c r="E142" s="42"/>
      <c r="F142" s="42"/>
      <c r="G142" s="58">
        <f>F142*25%</f>
        <v>0</v>
      </c>
      <c r="H142" s="45"/>
      <c r="I142" s="45"/>
      <c r="J142" s="58">
        <f>I142*25%</f>
        <v>0</v>
      </c>
      <c r="K142" s="45">
        <v>12</v>
      </c>
      <c r="L142" s="42">
        <v>1930</v>
      </c>
      <c r="M142" s="58">
        <f>L142*25%</f>
        <v>482.5</v>
      </c>
      <c r="N142" s="42"/>
      <c r="O142" s="42">
        <v>2810</v>
      </c>
      <c r="P142" s="58">
        <f>O142*25%</f>
        <v>702.5</v>
      </c>
      <c r="Q142" s="57">
        <v>7</v>
      </c>
      <c r="R142" s="57">
        <v>820</v>
      </c>
      <c r="S142" s="58">
        <f>R142*25%</f>
        <v>205</v>
      </c>
      <c r="T142" s="57">
        <v>19</v>
      </c>
      <c r="U142" s="102">
        <v>1760</v>
      </c>
      <c r="V142" s="58">
        <f>U142*25%</f>
        <v>440</v>
      </c>
      <c r="W142" s="102">
        <v>10</v>
      </c>
      <c r="X142" s="102">
        <v>1035</v>
      </c>
      <c r="Y142" s="58">
        <f>X142*25%</f>
        <v>258.75</v>
      </c>
      <c r="Z142" s="102">
        <v>2</v>
      </c>
      <c r="AA142" s="102">
        <v>195</v>
      </c>
      <c r="AB142" s="58">
        <f>AA142*25%</f>
        <v>48.75</v>
      </c>
      <c r="AC142" s="57">
        <v>1</v>
      </c>
      <c r="AD142" s="102">
        <v>45</v>
      </c>
      <c r="AE142" s="58">
        <f>AD142*25%</f>
        <v>11.25</v>
      </c>
      <c r="AF142" s="102">
        <v>2</v>
      </c>
      <c r="AG142" s="102">
        <v>125</v>
      </c>
      <c r="AH142" s="219">
        <f>AG142*25%</f>
        <v>31.25</v>
      </c>
      <c r="AI142" s="102">
        <v>9</v>
      </c>
      <c r="AJ142" s="102">
        <v>525</v>
      </c>
      <c r="AK142" s="219">
        <f>AJ142*25%</f>
        <v>131.25</v>
      </c>
      <c r="AL142" s="102">
        <v>9</v>
      </c>
      <c r="AM142" s="102">
        <v>810</v>
      </c>
      <c r="AN142" s="219">
        <f>AM142*25%</f>
        <v>202.5</v>
      </c>
      <c r="AO142" s="268">
        <v>8</v>
      </c>
      <c r="AP142" s="268">
        <v>350</v>
      </c>
      <c r="AQ142" s="219">
        <f>AP142*25%</f>
        <v>87.5</v>
      </c>
      <c r="AR142" s="222">
        <v>1</v>
      </c>
      <c r="AS142" s="222">
        <v>60</v>
      </c>
      <c r="AT142" s="219">
        <f>AS142*25%</f>
        <v>15</v>
      </c>
      <c r="AU142" s="222">
        <v>3</v>
      </c>
      <c r="AV142" s="222">
        <v>220</v>
      </c>
      <c r="AW142" s="222">
        <f t="shared" si="20"/>
        <v>55</v>
      </c>
      <c r="AX142" s="222">
        <v>7</v>
      </c>
      <c r="AY142" s="222">
        <v>895</v>
      </c>
      <c r="AZ142" s="222">
        <f t="shared" si="21"/>
        <v>223.75</v>
      </c>
      <c r="BA142" s="222">
        <v>2</v>
      </c>
      <c r="BB142" s="222">
        <v>350</v>
      </c>
      <c r="BC142" s="222">
        <f t="shared" si="22"/>
        <v>87.5</v>
      </c>
    </row>
    <row r="143" spans="1:55">
      <c r="A143" s="134"/>
      <c r="B143" s="41" t="s">
        <v>563</v>
      </c>
      <c r="C143" s="296" t="s">
        <v>3068</v>
      </c>
      <c r="D143" s="44" t="s">
        <v>463</v>
      </c>
      <c r="E143" s="42"/>
      <c r="F143" s="42"/>
      <c r="G143" s="58">
        <f>F143*25%</f>
        <v>0</v>
      </c>
      <c r="H143" s="45">
        <v>1</v>
      </c>
      <c r="I143" s="45">
        <v>45</v>
      </c>
      <c r="J143" s="58">
        <f>I143*25%</f>
        <v>11.25</v>
      </c>
      <c r="K143" s="45">
        <v>13</v>
      </c>
      <c r="L143" s="42">
        <v>1740</v>
      </c>
      <c r="M143" s="58">
        <f>L143*25%</f>
        <v>435</v>
      </c>
      <c r="N143" s="42"/>
      <c r="O143" s="42">
        <v>1885</v>
      </c>
      <c r="P143" s="58">
        <f>O143*25%</f>
        <v>471.25</v>
      </c>
      <c r="Q143" s="57">
        <v>30</v>
      </c>
      <c r="R143" s="57">
        <v>3710</v>
      </c>
      <c r="S143" s="58">
        <f>R143*25%</f>
        <v>927.5</v>
      </c>
      <c r="T143" s="57">
        <v>35</v>
      </c>
      <c r="U143" s="102">
        <v>3505</v>
      </c>
      <c r="V143" s="58">
        <f>U143*25%</f>
        <v>876.25</v>
      </c>
      <c r="W143" s="102">
        <v>10</v>
      </c>
      <c r="X143" s="102">
        <v>1310</v>
      </c>
      <c r="Y143" s="58">
        <f>X143*25%</f>
        <v>327.5</v>
      </c>
      <c r="Z143" s="102">
        <v>21</v>
      </c>
      <c r="AA143" s="102">
        <v>1950</v>
      </c>
      <c r="AB143" s="58">
        <f>AA143*25%</f>
        <v>487.5</v>
      </c>
      <c r="AC143" s="57">
        <v>19</v>
      </c>
      <c r="AD143" s="102">
        <v>1845</v>
      </c>
      <c r="AE143" s="58">
        <f>AD143*25%</f>
        <v>461.25</v>
      </c>
      <c r="AF143" s="102">
        <v>12</v>
      </c>
      <c r="AG143" s="102">
        <v>1420</v>
      </c>
      <c r="AH143" s="219">
        <f>AG143*25%</f>
        <v>355</v>
      </c>
      <c r="AI143" s="102">
        <v>28</v>
      </c>
      <c r="AJ143" s="102">
        <v>3250</v>
      </c>
      <c r="AK143" s="219">
        <f>AJ143*25%</f>
        <v>812.5</v>
      </c>
      <c r="AL143" s="102">
        <v>11</v>
      </c>
      <c r="AM143" s="102">
        <v>1665</v>
      </c>
      <c r="AN143" s="219">
        <f>AM143*25%</f>
        <v>416.25</v>
      </c>
      <c r="AO143" s="268">
        <v>17</v>
      </c>
      <c r="AP143" s="268">
        <v>1765</v>
      </c>
      <c r="AQ143" s="219">
        <f>AP143*25%</f>
        <v>441.25</v>
      </c>
      <c r="AR143" s="222">
        <v>12</v>
      </c>
      <c r="AS143" s="222">
        <v>1390</v>
      </c>
      <c r="AT143" s="219">
        <f>AS143*25%</f>
        <v>347.5</v>
      </c>
      <c r="AU143" s="222">
        <v>22</v>
      </c>
      <c r="AV143" s="222">
        <v>1560</v>
      </c>
      <c r="AW143" s="222">
        <f t="shared" si="20"/>
        <v>390</v>
      </c>
      <c r="AX143" s="222">
        <v>21</v>
      </c>
      <c r="AY143" s="222">
        <v>1920</v>
      </c>
      <c r="AZ143" s="222">
        <f t="shared" si="21"/>
        <v>480</v>
      </c>
      <c r="BA143" s="222">
        <v>8</v>
      </c>
      <c r="BB143" s="222">
        <v>575</v>
      </c>
      <c r="BC143" s="222">
        <f t="shared" si="22"/>
        <v>143.75</v>
      </c>
    </row>
    <row r="144" spans="1:55">
      <c r="A144" s="134"/>
      <c r="B144" s="41" t="s">
        <v>565</v>
      </c>
      <c r="C144" s="296" t="s">
        <v>566</v>
      </c>
      <c r="D144" s="44" t="s">
        <v>297</v>
      </c>
      <c r="E144" s="42"/>
      <c r="F144" s="42"/>
      <c r="G144" s="58">
        <f>F144*25%</f>
        <v>0</v>
      </c>
      <c r="H144" s="45">
        <v>3</v>
      </c>
      <c r="I144" s="45">
        <v>135</v>
      </c>
      <c r="J144" s="58">
        <f>I144*25%</f>
        <v>33.75</v>
      </c>
      <c r="K144" s="45">
        <v>11</v>
      </c>
      <c r="L144" s="42">
        <v>975</v>
      </c>
      <c r="M144" s="58">
        <f>L144*25%</f>
        <v>243.75</v>
      </c>
      <c r="N144" s="42"/>
      <c r="O144" s="42">
        <v>1895</v>
      </c>
      <c r="P144" s="58">
        <f>O144*25%</f>
        <v>473.75</v>
      </c>
      <c r="Q144" s="57">
        <v>38</v>
      </c>
      <c r="R144" s="57">
        <v>3980</v>
      </c>
      <c r="S144" s="58">
        <f>R144*25%</f>
        <v>995</v>
      </c>
      <c r="T144" s="57">
        <v>35</v>
      </c>
      <c r="U144" s="102">
        <v>4305</v>
      </c>
      <c r="V144" s="58">
        <f>U144*25%</f>
        <v>1076.25</v>
      </c>
      <c r="W144" s="102">
        <v>20</v>
      </c>
      <c r="X144" s="102">
        <v>5035</v>
      </c>
      <c r="Y144" s="58">
        <f>X144*25%</f>
        <v>1258.75</v>
      </c>
      <c r="Z144" s="102">
        <v>54</v>
      </c>
      <c r="AA144" s="102">
        <v>4290</v>
      </c>
      <c r="AB144" s="58">
        <f>AA144*25%</f>
        <v>1072.5</v>
      </c>
      <c r="AC144" s="57">
        <v>59</v>
      </c>
      <c r="AD144" s="102">
        <v>4665</v>
      </c>
      <c r="AE144" s="58">
        <f>AD144*25%</f>
        <v>1166.25</v>
      </c>
      <c r="AF144" s="102">
        <v>74</v>
      </c>
      <c r="AG144" s="102">
        <v>6870</v>
      </c>
      <c r="AH144" s="219">
        <f>AG144*25%</f>
        <v>1717.5</v>
      </c>
      <c r="AI144" s="102">
        <v>95</v>
      </c>
      <c r="AJ144" s="102">
        <v>8685</v>
      </c>
      <c r="AK144" s="219">
        <f>AJ144*25%</f>
        <v>2171.25</v>
      </c>
      <c r="AL144" s="102">
        <v>69</v>
      </c>
      <c r="AM144" s="102">
        <v>6100</v>
      </c>
      <c r="AN144" s="219">
        <f>AM144*25%</f>
        <v>1525</v>
      </c>
      <c r="AO144" s="268">
        <v>89</v>
      </c>
      <c r="AP144" s="268">
        <v>6910</v>
      </c>
      <c r="AQ144" s="219">
        <f>AP144*25%</f>
        <v>1727.5</v>
      </c>
      <c r="AR144" s="222">
        <v>107</v>
      </c>
      <c r="AS144" s="222">
        <v>9955</v>
      </c>
      <c r="AT144" s="219">
        <f>AS144*25%</f>
        <v>2488.75</v>
      </c>
      <c r="AU144" s="222">
        <v>122</v>
      </c>
      <c r="AV144" s="222">
        <v>9880</v>
      </c>
      <c r="AW144" s="222">
        <f t="shared" si="20"/>
        <v>2470</v>
      </c>
      <c r="AX144" s="222">
        <v>230</v>
      </c>
      <c r="AY144" s="222">
        <v>20790</v>
      </c>
      <c r="AZ144" s="222">
        <f t="shared" si="21"/>
        <v>5197.5</v>
      </c>
      <c r="BA144" s="222">
        <v>119</v>
      </c>
      <c r="BB144" s="222">
        <v>11135</v>
      </c>
      <c r="BC144" s="222">
        <f t="shared" si="22"/>
        <v>2783.75</v>
      </c>
    </row>
    <row r="145" spans="1:55">
      <c r="A145" s="134"/>
      <c r="B145" s="41" t="s">
        <v>567</v>
      </c>
      <c r="C145" s="296" t="s">
        <v>568</v>
      </c>
      <c r="D145" s="44" t="s">
        <v>284</v>
      </c>
      <c r="E145" s="42"/>
      <c r="F145" s="42"/>
      <c r="G145" s="58">
        <f>F145*25%</f>
        <v>0</v>
      </c>
      <c r="H145" s="45"/>
      <c r="I145" s="45"/>
      <c r="J145" s="58">
        <f>I145*25%</f>
        <v>0</v>
      </c>
      <c r="K145" s="45">
        <v>3</v>
      </c>
      <c r="L145" s="42">
        <v>200</v>
      </c>
      <c r="M145" s="58">
        <f>L145*25%</f>
        <v>50</v>
      </c>
      <c r="N145" s="42"/>
      <c r="O145" s="42">
        <v>4515</v>
      </c>
      <c r="P145" s="58">
        <f>O145*25%</f>
        <v>1128.75</v>
      </c>
      <c r="Q145" s="57">
        <v>118</v>
      </c>
      <c r="R145" s="57">
        <v>12390</v>
      </c>
      <c r="S145" s="58">
        <f>R145*25%</f>
        <v>3097.5</v>
      </c>
      <c r="T145" s="57">
        <v>138</v>
      </c>
      <c r="U145" s="102">
        <v>13280</v>
      </c>
      <c r="V145" s="58">
        <f>U145*25%</f>
        <v>3320</v>
      </c>
      <c r="W145" s="102">
        <v>172</v>
      </c>
      <c r="X145" s="102">
        <v>14455</v>
      </c>
      <c r="Y145" s="58">
        <f>X145*25%</f>
        <v>3613.75</v>
      </c>
      <c r="Z145" s="102">
        <v>168</v>
      </c>
      <c r="AA145" s="102">
        <v>18335</v>
      </c>
      <c r="AB145" s="58">
        <f>AA145*25%</f>
        <v>4583.75</v>
      </c>
      <c r="AC145" s="57">
        <v>144</v>
      </c>
      <c r="AD145" s="102">
        <v>13605</v>
      </c>
      <c r="AE145" s="58">
        <f>AD145*25%</f>
        <v>3401.25</v>
      </c>
      <c r="AF145" s="102">
        <v>138</v>
      </c>
      <c r="AG145" s="102">
        <v>13010</v>
      </c>
      <c r="AH145" s="219">
        <f>AG145*25%</f>
        <v>3252.5</v>
      </c>
      <c r="AI145" s="102">
        <v>144</v>
      </c>
      <c r="AJ145" s="102">
        <v>12720</v>
      </c>
      <c r="AK145" s="219">
        <f>AJ145*25%</f>
        <v>3180</v>
      </c>
      <c r="AL145" s="102">
        <v>129</v>
      </c>
      <c r="AM145" s="102">
        <v>12940</v>
      </c>
      <c r="AN145" s="219">
        <f>AM145*25%</f>
        <v>3235</v>
      </c>
      <c r="AO145" s="268">
        <v>182</v>
      </c>
      <c r="AP145" s="268">
        <v>17150</v>
      </c>
      <c r="AQ145" s="219">
        <f>AP145*25%</f>
        <v>4287.5</v>
      </c>
      <c r="AR145" s="222">
        <v>183</v>
      </c>
      <c r="AS145" s="222">
        <v>17055</v>
      </c>
      <c r="AT145" s="219">
        <f>AS145*25%</f>
        <v>4263.75</v>
      </c>
      <c r="AU145" s="222">
        <v>189</v>
      </c>
      <c r="AV145" s="222">
        <v>18305</v>
      </c>
      <c r="AW145" s="222">
        <f t="shared" si="20"/>
        <v>4576.25</v>
      </c>
      <c r="AX145" s="222">
        <v>175</v>
      </c>
      <c r="AY145" s="222">
        <v>18000</v>
      </c>
      <c r="AZ145" s="222">
        <f t="shared" si="21"/>
        <v>4500</v>
      </c>
      <c r="BA145" s="222">
        <v>168</v>
      </c>
      <c r="BB145" s="222">
        <v>17130</v>
      </c>
      <c r="BC145" s="222">
        <f t="shared" si="22"/>
        <v>4282.5</v>
      </c>
    </row>
    <row r="146" spans="1:55">
      <c r="A146" s="134"/>
      <c r="B146" s="41" t="s">
        <v>569</v>
      </c>
      <c r="C146" s="296" t="s">
        <v>3069</v>
      </c>
      <c r="D146" s="44" t="s">
        <v>19</v>
      </c>
      <c r="E146" s="42"/>
      <c r="F146" s="42"/>
      <c r="G146" s="58">
        <f>F146*25%</f>
        <v>0</v>
      </c>
      <c r="H146" s="45">
        <v>7</v>
      </c>
      <c r="I146" s="45">
        <v>375</v>
      </c>
      <c r="J146" s="58">
        <f>I146*25%</f>
        <v>93.75</v>
      </c>
      <c r="K146" s="45">
        <v>6</v>
      </c>
      <c r="L146" s="42">
        <v>640</v>
      </c>
      <c r="M146" s="58">
        <f>L146*25%</f>
        <v>160</v>
      </c>
      <c r="N146" s="42"/>
      <c r="O146" s="42">
        <v>1705</v>
      </c>
      <c r="P146" s="58">
        <f>O146*25%</f>
        <v>426.25</v>
      </c>
      <c r="Q146" s="57">
        <v>28</v>
      </c>
      <c r="R146" s="57">
        <v>2795</v>
      </c>
      <c r="S146" s="58">
        <f>R146*25%</f>
        <v>698.75</v>
      </c>
      <c r="T146" s="57">
        <v>30</v>
      </c>
      <c r="U146" s="102">
        <v>3300</v>
      </c>
      <c r="V146" s="58">
        <f>U146*25%</f>
        <v>825</v>
      </c>
      <c r="W146" s="102">
        <v>30</v>
      </c>
      <c r="X146" s="102">
        <v>3370</v>
      </c>
      <c r="Y146" s="58">
        <f>X146*25%</f>
        <v>842.5</v>
      </c>
      <c r="Z146" s="102">
        <v>50</v>
      </c>
      <c r="AA146" s="102">
        <v>4000</v>
      </c>
      <c r="AB146" s="58">
        <f>AA146*25%</f>
        <v>1000</v>
      </c>
      <c r="AC146" s="57">
        <v>25</v>
      </c>
      <c r="AD146" s="102">
        <v>2265</v>
      </c>
      <c r="AE146" s="58">
        <f>AD146*25%</f>
        <v>566.25</v>
      </c>
      <c r="AF146" s="102">
        <v>92</v>
      </c>
      <c r="AG146" s="102">
        <v>7900</v>
      </c>
      <c r="AH146" s="219">
        <f>AG146*25%</f>
        <v>1975</v>
      </c>
      <c r="AI146" s="102">
        <v>158</v>
      </c>
      <c r="AJ146" s="102">
        <v>13955</v>
      </c>
      <c r="AK146" s="219">
        <f>AJ146*25%</f>
        <v>3488.75</v>
      </c>
      <c r="AL146" s="102">
        <v>211</v>
      </c>
      <c r="AM146" s="102">
        <v>14975</v>
      </c>
      <c r="AN146" s="219">
        <f>AM146*25%</f>
        <v>3743.75</v>
      </c>
      <c r="AO146" s="268">
        <v>116</v>
      </c>
      <c r="AP146" s="268">
        <v>10030</v>
      </c>
      <c r="AQ146" s="219">
        <f>AP146*25%</f>
        <v>2507.5</v>
      </c>
      <c r="AR146" s="222">
        <v>142</v>
      </c>
      <c r="AS146" s="222">
        <v>12175</v>
      </c>
      <c r="AT146" s="219">
        <f>AS146*25%</f>
        <v>3043.75</v>
      </c>
      <c r="AU146" s="222">
        <v>73</v>
      </c>
      <c r="AV146" s="222">
        <v>7230</v>
      </c>
      <c r="AW146" s="222">
        <f t="shared" si="20"/>
        <v>1807.5</v>
      </c>
      <c r="AX146" s="222">
        <v>78</v>
      </c>
      <c r="AY146" s="222">
        <v>7325</v>
      </c>
      <c r="AZ146" s="222">
        <f t="shared" si="21"/>
        <v>1831.25</v>
      </c>
      <c r="BA146" s="222">
        <v>75</v>
      </c>
      <c r="BB146" s="222">
        <v>6385</v>
      </c>
      <c r="BC146" s="222">
        <f t="shared" si="22"/>
        <v>1596.25</v>
      </c>
    </row>
    <row r="147" spans="1:55">
      <c r="A147" s="134"/>
      <c r="B147" s="41" t="s">
        <v>571</v>
      </c>
      <c r="C147" s="296" t="s">
        <v>572</v>
      </c>
      <c r="D147" s="44" t="s">
        <v>23</v>
      </c>
      <c r="E147" s="42"/>
      <c r="F147" s="42"/>
      <c r="G147" s="58">
        <f>F147*25%</f>
        <v>0</v>
      </c>
      <c r="H147" s="45"/>
      <c r="I147" s="45"/>
      <c r="J147" s="58">
        <f>I147*25%</f>
        <v>0</v>
      </c>
      <c r="K147" s="45">
        <v>4</v>
      </c>
      <c r="L147" s="42">
        <v>355</v>
      </c>
      <c r="M147" s="58">
        <f>L147*25%</f>
        <v>88.75</v>
      </c>
      <c r="N147" s="42"/>
      <c r="O147" s="42">
        <v>1600</v>
      </c>
      <c r="P147" s="58">
        <f>O147*25%</f>
        <v>400</v>
      </c>
      <c r="Q147" s="57">
        <v>24</v>
      </c>
      <c r="R147" s="57">
        <v>3015</v>
      </c>
      <c r="S147" s="58">
        <f>R147*25%</f>
        <v>753.75</v>
      </c>
      <c r="T147" s="57">
        <v>28</v>
      </c>
      <c r="U147" s="102">
        <v>3165</v>
      </c>
      <c r="V147" s="58">
        <f>U147*25%</f>
        <v>791.25</v>
      </c>
      <c r="W147" s="102">
        <v>40</v>
      </c>
      <c r="X147" s="102">
        <v>4240</v>
      </c>
      <c r="Y147" s="58">
        <f>X147*25%</f>
        <v>1060</v>
      </c>
      <c r="Z147" s="102">
        <v>27</v>
      </c>
      <c r="AA147" s="102">
        <v>2140</v>
      </c>
      <c r="AB147" s="58">
        <f>AA147*25%</f>
        <v>535</v>
      </c>
      <c r="AC147" s="57">
        <v>27</v>
      </c>
      <c r="AD147" s="102">
        <v>3100</v>
      </c>
      <c r="AE147" s="58">
        <f>AD147*25%</f>
        <v>775</v>
      </c>
      <c r="AF147" s="102">
        <v>33</v>
      </c>
      <c r="AG147" s="102">
        <v>3470</v>
      </c>
      <c r="AH147" s="219">
        <f>AG147*25%</f>
        <v>867.5</v>
      </c>
      <c r="AI147" s="102">
        <v>21</v>
      </c>
      <c r="AJ147" s="102">
        <v>1935</v>
      </c>
      <c r="AK147" s="219">
        <f>AJ147*25%</f>
        <v>483.75</v>
      </c>
      <c r="AL147" s="102">
        <v>22</v>
      </c>
      <c r="AM147" s="102">
        <v>2320</v>
      </c>
      <c r="AN147" s="219">
        <f>AM147*25%</f>
        <v>580</v>
      </c>
      <c r="AO147" s="268">
        <v>31</v>
      </c>
      <c r="AP147" s="268">
        <v>2820</v>
      </c>
      <c r="AQ147" s="219">
        <f>AP147*25%</f>
        <v>705</v>
      </c>
      <c r="AR147" s="222">
        <v>31</v>
      </c>
      <c r="AS147" s="222">
        <v>2675</v>
      </c>
      <c r="AT147" s="219">
        <f>AS147*25%</f>
        <v>668.75</v>
      </c>
      <c r="AU147" s="222">
        <v>16</v>
      </c>
      <c r="AV147" s="222">
        <v>1905</v>
      </c>
      <c r="AW147" s="222">
        <f t="shared" si="20"/>
        <v>476.25</v>
      </c>
      <c r="AX147" s="222">
        <v>27</v>
      </c>
      <c r="AY147" s="222">
        <v>3060</v>
      </c>
      <c r="AZ147" s="222">
        <f t="shared" si="21"/>
        <v>765</v>
      </c>
      <c r="BA147" s="222">
        <v>33</v>
      </c>
      <c r="BB147" s="222">
        <v>3980</v>
      </c>
      <c r="BC147" s="222">
        <f t="shared" si="22"/>
        <v>995</v>
      </c>
    </row>
    <row r="148" spans="1:55">
      <c r="A148" s="134"/>
      <c r="B148" s="41" t="s">
        <v>573</v>
      </c>
      <c r="C148" s="296" t="s">
        <v>574</v>
      </c>
      <c r="D148" s="44" t="s">
        <v>84</v>
      </c>
      <c r="E148" s="42"/>
      <c r="F148" s="42"/>
      <c r="G148" s="58">
        <f>F148*25%</f>
        <v>0</v>
      </c>
      <c r="H148" s="45">
        <v>19</v>
      </c>
      <c r="I148" s="45">
        <v>1905</v>
      </c>
      <c r="J148" s="58">
        <f>I148*25%</f>
        <v>476.25</v>
      </c>
      <c r="K148" s="45">
        <v>34</v>
      </c>
      <c r="L148" s="42">
        <v>4535</v>
      </c>
      <c r="M148" s="58">
        <f>L148*25%</f>
        <v>1133.75</v>
      </c>
      <c r="N148" s="42"/>
      <c r="O148" s="42">
        <v>8120</v>
      </c>
      <c r="P148" s="58">
        <f>O148*25%</f>
        <v>2030</v>
      </c>
      <c r="Q148" s="57">
        <v>86</v>
      </c>
      <c r="R148" s="57">
        <v>9165</v>
      </c>
      <c r="S148" s="58">
        <f>R148*25%</f>
        <v>2291.25</v>
      </c>
      <c r="T148" s="57">
        <v>87</v>
      </c>
      <c r="U148" s="102">
        <v>7985</v>
      </c>
      <c r="V148" s="58">
        <f>U148*25%</f>
        <v>1996.25</v>
      </c>
      <c r="W148" s="102">
        <v>91</v>
      </c>
      <c r="X148" s="102">
        <v>9060</v>
      </c>
      <c r="Y148" s="58">
        <f>X148*25%</f>
        <v>2265</v>
      </c>
      <c r="Z148" s="102">
        <v>90</v>
      </c>
      <c r="AA148" s="102">
        <v>10555</v>
      </c>
      <c r="AB148" s="58">
        <f>AA148*25%</f>
        <v>2638.75</v>
      </c>
      <c r="AC148" s="57">
        <v>54</v>
      </c>
      <c r="AD148" s="102">
        <v>5535</v>
      </c>
      <c r="AE148" s="58">
        <f>AD148*25%</f>
        <v>1383.75</v>
      </c>
      <c r="AF148" s="102">
        <v>59</v>
      </c>
      <c r="AG148" s="102">
        <v>5840</v>
      </c>
      <c r="AH148" s="219">
        <f>AG148*25%</f>
        <v>1460</v>
      </c>
      <c r="AI148" s="102">
        <v>70</v>
      </c>
      <c r="AJ148" s="102">
        <v>6745</v>
      </c>
      <c r="AK148" s="219">
        <f>AJ148*25%</f>
        <v>1686.25</v>
      </c>
      <c r="AL148" s="102">
        <v>73</v>
      </c>
      <c r="AM148" s="102">
        <v>8215</v>
      </c>
      <c r="AN148" s="219">
        <f>AM148*25%</f>
        <v>2053.75</v>
      </c>
      <c r="AO148" s="268">
        <v>115</v>
      </c>
      <c r="AP148" s="268">
        <v>12155</v>
      </c>
      <c r="AQ148" s="219">
        <f>AP148*25%</f>
        <v>3038.75</v>
      </c>
      <c r="AR148" s="222">
        <v>85</v>
      </c>
      <c r="AS148" s="222">
        <v>8670</v>
      </c>
      <c r="AT148" s="219">
        <f>AS148*25%</f>
        <v>2167.5</v>
      </c>
      <c r="AU148" s="222">
        <v>102</v>
      </c>
      <c r="AV148" s="222">
        <v>13005</v>
      </c>
      <c r="AW148" s="222">
        <f t="shared" si="20"/>
        <v>3251.25</v>
      </c>
      <c r="AX148" s="222">
        <v>79</v>
      </c>
      <c r="AY148" s="222">
        <v>9525</v>
      </c>
      <c r="AZ148" s="222">
        <f t="shared" si="21"/>
        <v>2381.25</v>
      </c>
      <c r="BA148" s="222">
        <v>56</v>
      </c>
      <c r="BB148" s="222">
        <v>6530</v>
      </c>
      <c r="BC148" s="222">
        <f t="shared" si="22"/>
        <v>1632.5</v>
      </c>
    </row>
    <row r="149" spans="1:55">
      <c r="A149" s="134"/>
      <c r="B149" s="505" t="s">
        <v>575</v>
      </c>
      <c r="C149" s="296" t="s">
        <v>576</v>
      </c>
      <c r="D149" s="43" t="s">
        <v>313</v>
      </c>
      <c r="E149" s="506"/>
      <c r="F149" s="506"/>
      <c r="G149" s="58">
        <f>F149*25%</f>
        <v>0</v>
      </c>
      <c r="H149" s="506">
        <v>5</v>
      </c>
      <c r="I149" s="506">
        <v>290</v>
      </c>
      <c r="J149" s="58">
        <f>I149*25%</f>
        <v>72.5</v>
      </c>
      <c r="K149" s="506">
        <v>2</v>
      </c>
      <c r="L149" s="506">
        <v>265</v>
      </c>
      <c r="M149" s="58">
        <f>L149*25%</f>
        <v>66.25</v>
      </c>
      <c r="N149" s="506"/>
      <c r="O149" s="506">
        <v>1240</v>
      </c>
      <c r="P149" s="58">
        <f>O149*25%</f>
        <v>310</v>
      </c>
      <c r="Q149" s="28">
        <v>26</v>
      </c>
      <c r="R149" s="28">
        <v>2560</v>
      </c>
      <c r="S149" s="58">
        <f>R149*25%</f>
        <v>640</v>
      </c>
      <c r="T149" s="28">
        <v>43</v>
      </c>
      <c r="U149" s="386">
        <v>3645</v>
      </c>
      <c r="V149" s="58">
        <f>U149*25%</f>
        <v>911.25</v>
      </c>
      <c r="W149" s="386">
        <v>45</v>
      </c>
      <c r="X149" s="386">
        <v>4655</v>
      </c>
      <c r="Y149" s="58">
        <f>X149*25%</f>
        <v>1163.75</v>
      </c>
      <c r="Z149" s="386">
        <v>45</v>
      </c>
      <c r="AA149" s="386">
        <v>5350</v>
      </c>
      <c r="AB149" s="58">
        <f>AA149*25%</f>
        <v>1337.5</v>
      </c>
      <c r="AC149" s="28">
        <v>25</v>
      </c>
      <c r="AD149" s="386">
        <v>2115</v>
      </c>
      <c r="AE149" s="58">
        <f>AD149*25%</f>
        <v>528.75</v>
      </c>
      <c r="AF149" s="386">
        <v>20</v>
      </c>
      <c r="AG149" s="386">
        <v>1670</v>
      </c>
      <c r="AH149" s="507">
        <f>AG149*25%</f>
        <v>417.5</v>
      </c>
      <c r="AI149" s="386">
        <v>22</v>
      </c>
      <c r="AJ149" s="386">
        <v>2165</v>
      </c>
      <c r="AK149" s="507">
        <f>AJ149*25%</f>
        <v>541.25</v>
      </c>
      <c r="AL149" s="386">
        <v>14</v>
      </c>
      <c r="AM149" s="386">
        <v>1480</v>
      </c>
      <c r="AN149" s="507">
        <f>AM149*25%</f>
        <v>370</v>
      </c>
      <c r="AO149" s="272">
        <v>35</v>
      </c>
      <c r="AP149" s="272">
        <v>2845</v>
      </c>
      <c r="AQ149" s="507">
        <f>AP149*25%</f>
        <v>711.25</v>
      </c>
      <c r="AR149" s="385">
        <v>5</v>
      </c>
      <c r="AS149" s="385">
        <v>560</v>
      </c>
      <c r="AT149" s="507">
        <f>AS149*25%</f>
        <v>140</v>
      </c>
      <c r="AU149" s="385">
        <v>0</v>
      </c>
      <c r="AV149" s="385">
        <v>0</v>
      </c>
      <c r="AW149" s="385">
        <f t="shared" si="20"/>
        <v>0</v>
      </c>
      <c r="AX149" s="385">
        <v>0</v>
      </c>
      <c r="AY149" s="385">
        <v>0</v>
      </c>
      <c r="AZ149" s="385">
        <f t="shared" si="21"/>
        <v>0</v>
      </c>
      <c r="BA149" s="385">
        <v>0</v>
      </c>
      <c r="BB149" s="385">
        <v>0</v>
      </c>
      <c r="BC149" s="385">
        <f t="shared" si="22"/>
        <v>0</v>
      </c>
    </row>
    <row r="150" spans="1:55">
      <c r="A150" s="134"/>
      <c r="B150" s="505" t="s">
        <v>577</v>
      </c>
      <c r="C150" s="296" t="s">
        <v>578</v>
      </c>
      <c r="D150" s="43" t="s">
        <v>367</v>
      </c>
      <c r="E150" s="506"/>
      <c r="F150" s="506"/>
      <c r="G150" s="58">
        <f>F150*25%</f>
        <v>0</v>
      </c>
      <c r="H150" s="506">
        <v>1</v>
      </c>
      <c r="I150" s="506">
        <v>45</v>
      </c>
      <c r="J150" s="58">
        <f>I150*25%</f>
        <v>11.25</v>
      </c>
      <c r="K150" s="506">
        <v>4</v>
      </c>
      <c r="L150" s="506">
        <v>545</v>
      </c>
      <c r="M150" s="58">
        <f>L150*25%</f>
        <v>136.25</v>
      </c>
      <c r="N150" s="506"/>
      <c r="O150" s="506">
        <v>1305</v>
      </c>
      <c r="P150" s="58">
        <f>O150*25%</f>
        <v>326.25</v>
      </c>
      <c r="Q150" s="28">
        <v>8</v>
      </c>
      <c r="R150" s="28">
        <v>435</v>
      </c>
      <c r="S150" s="58">
        <f>R150*25%</f>
        <v>108.75</v>
      </c>
      <c r="T150" s="28">
        <v>21</v>
      </c>
      <c r="U150" s="386">
        <v>1300</v>
      </c>
      <c r="V150" s="58">
        <f>U150*25%</f>
        <v>325</v>
      </c>
      <c r="W150" s="386">
        <v>16</v>
      </c>
      <c r="X150" s="386">
        <v>1370</v>
      </c>
      <c r="Y150" s="58">
        <f>X150*25%</f>
        <v>342.5</v>
      </c>
      <c r="Z150" s="386">
        <v>4</v>
      </c>
      <c r="AA150" s="386">
        <v>355</v>
      </c>
      <c r="AB150" s="58">
        <f>AA150*25%</f>
        <v>88.75</v>
      </c>
      <c r="AC150" s="28">
        <v>10</v>
      </c>
      <c r="AD150" s="386">
        <v>875</v>
      </c>
      <c r="AE150" s="58">
        <f>AD150*25%</f>
        <v>218.75</v>
      </c>
      <c r="AF150" s="386">
        <v>16</v>
      </c>
      <c r="AG150" s="386">
        <v>1000</v>
      </c>
      <c r="AH150" s="507">
        <f>AG150*25%</f>
        <v>250</v>
      </c>
      <c r="AI150" s="386">
        <v>22</v>
      </c>
      <c r="AJ150" s="386">
        <v>1790</v>
      </c>
      <c r="AK150" s="507">
        <f>AJ150*25%</f>
        <v>447.5</v>
      </c>
      <c r="AL150" s="386">
        <v>32</v>
      </c>
      <c r="AM150" s="386">
        <v>2745</v>
      </c>
      <c r="AN150" s="507">
        <f>AM150*25%</f>
        <v>686.25</v>
      </c>
      <c r="AO150" s="272">
        <v>7</v>
      </c>
      <c r="AP150" s="272">
        <v>535</v>
      </c>
      <c r="AQ150" s="507">
        <f>AP150*25%</f>
        <v>133.75</v>
      </c>
      <c r="AR150" s="385">
        <v>4</v>
      </c>
      <c r="AS150" s="385">
        <v>640</v>
      </c>
      <c r="AT150" s="507">
        <f>AS150*25%</f>
        <v>160</v>
      </c>
      <c r="AU150" s="385">
        <v>3</v>
      </c>
      <c r="AV150" s="385">
        <v>205</v>
      </c>
      <c r="AW150" s="385">
        <f t="shared" si="20"/>
        <v>51.25</v>
      </c>
      <c r="AX150" s="385">
        <v>2</v>
      </c>
      <c r="AY150" s="385">
        <v>120</v>
      </c>
      <c r="AZ150" s="385">
        <f t="shared" si="21"/>
        <v>30</v>
      </c>
      <c r="BA150" s="385">
        <v>2</v>
      </c>
      <c r="BB150" s="385">
        <v>145</v>
      </c>
      <c r="BC150" s="385">
        <f t="shared" si="22"/>
        <v>36.25</v>
      </c>
    </row>
    <row r="151" spans="1:55">
      <c r="A151" s="134"/>
      <c r="B151" s="505" t="s">
        <v>579</v>
      </c>
      <c r="C151" s="296" t="s">
        <v>580</v>
      </c>
      <c r="D151" s="43" t="s">
        <v>581</v>
      </c>
      <c r="E151" s="506"/>
      <c r="F151" s="506"/>
      <c r="G151" s="58">
        <f>F151*25%</f>
        <v>0</v>
      </c>
      <c r="H151" s="506">
        <v>6</v>
      </c>
      <c r="I151" s="506">
        <v>580</v>
      </c>
      <c r="J151" s="58">
        <f>I151*25%</f>
        <v>145</v>
      </c>
      <c r="K151" s="506">
        <v>22</v>
      </c>
      <c r="L151" s="506">
        <v>2250</v>
      </c>
      <c r="M151" s="58">
        <f>L151*25%</f>
        <v>562.5</v>
      </c>
      <c r="N151" s="506"/>
      <c r="O151" s="506">
        <v>3540</v>
      </c>
      <c r="P151" s="58">
        <f>O151*25%</f>
        <v>885</v>
      </c>
      <c r="Q151" s="28">
        <v>56</v>
      </c>
      <c r="R151" s="28">
        <v>5025</v>
      </c>
      <c r="S151" s="58">
        <f>R151*25%</f>
        <v>1256.25</v>
      </c>
      <c r="T151" s="28">
        <v>81</v>
      </c>
      <c r="U151" s="386">
        <v>6405</v>
      </c>
      <c r="V151" s="58">
        <f>U151*25%</f>
        <v>1601.25</v>
      </c>
      <c r="W151" s="386">
        <v>134</v>
      </c>
      <c r="X151" s="386">
        <v>10945</v>
      </c>
      <c r="Y151" s="58">
        <f>X151*25%</f>
        <v>2736.25</v>
      </c>
      <c r="Z151" s="386">
        <v>179</v>
      </c>
      <c r="AA151" s="386">
        <v>14035</v>
      </c>
      <c r="AB151" s="58">
        <f>AA151*25%</f>
        <v>3508.75</v>
      </c>
      <c r="AC151" s="28">
        <v>149</v>
      </c>
      <c r="AD151" s="386">
        <v>11945</v>
      </c>
      <c r="AE151" s="58">
        <f>AD151*25%</f>
        <v>2986.25</v>
      </c>
      <c r="AF151" s="386">
        <v>128</v>
      </c>
      <c r="AG151" s="386">
        <v>10835</v>
      </c>
      <c r="AH151" s="507">
        <f>AG151*25%</f>
        <v>2708.75</v>
      </c>
      <c r="AI151" s="386">
        <v>176</v>
      </c>
      <c r="AJ151" s="386">
        <v>13975</v>
      </c>
      <c r="AK151" s="507">
        <f>AJ151*25%</f>
        <v>3493.75</v>
      </c>
      <c r="AL151" s="386">
        <v>144</v>
      </c>
      <c r="AM151" s="386">
        <v>12350</v>
      </c>
      <c r="AN151" s="507">
        <f>AM151*25%</f>
        <v>3087.5</v>
      </c>
      <c r="AO151" s="272">
        <v>135</v>
      </c>
      <c r="AP151" s="272">
        <v>11000</v>
      </c>
      <c r="AQ151" s="507">
        <f>AP151*25%</f>
        <v>2750</v>
      </c>
      <c r="AR151" s="385">
        <v>0</v>
      </c>
      <c r="AS151" s="385">
        <v>0</v>
      </c>
      <c r="AT151" s="507">
        <f>AS151*25%</f>
        <v>0</v>
      </c>
      <c r="AU151" s="385">
        <v>0</v>
      </c>
      <c r="AV151" s="385">
        <v>0</v>
      </c>
      <c r="AW151" s="385">
        <f t="shared" si="20"/>
        <v>0</v>
      </c>
      <c r="AX151" s="385">
        <v>0</v>
      </c>
      <c r="AY151" s="385">
        <v>0</v>
      </c>
      <c r="AZ151" s="385">
        <f t="shared" si="21"/>
        <v>0</v>
      </c>
      <c r="BA151" s="385">
        <v>0</v>
      </c>
      <c r="BB151" s="385">
        <v>0</v>
      </c>
      <c r="BC151" s="385">
        <f t="shared" si="22"/>
        <v>0</v>
      </c>
    </row>
    <row r="152" spans="1:55">
      <c r="A152" s="134"/>
      <c r="B152" s="505" t="s">
        <v>582</v>
      </c>
      <c r="C152" s="296" t="s">
        <v>5312</v>
      </c>
      <c r="D152" s="43" t="s">
        <v>19</v>
      </c>
      <c r="E152" s="506"/>
      <c r="F152" s="506"/>
      <c r="G152" s="58">
        <f>F152*25%</f>
        <v>0</v>
      </c>
      <c r="H152" s="506"/>
      <c r="I152" s="506"/>
      <c r="J152" s="58">
        <f>I152*25%</f>
        <v>0</v>
      </c>
      <c r="K152" s="506">
        <v>5</v>
      </c>
      <c r="L152" s="506">
        <v>395</v>
      </c>
      <c r="M152" s="58">
        <f>L152*25%</f>
        <v>98.75</v>
      </c>
      <c r="N152" s="506"/>
      <c r="O152" s="506">
        <v>805</v>
      </c>
      <c r="P152" s="58">
        <f>O152*25%</f>
        <v>201.25</v>
      </c>
      <c r="Q152" s="28">
        <v>3</v>
      </c>
      <c r="R152" s="28">
        <v>400</v>
      </c>
      <c r="S152" s="58">
        <f>R152*25%</f>
        <v>100</v>
      </c>
      <c r="T152" s="28">
        <v>1</v>
      </c>
      <c r="U152" s="386">
        <v>150</v>
      </c>
      <c r="V152" s="58">
        <f>U152*25%</f>
        <v>37.5</v>
      </c>
      <c r="W152" s="386">
        <v>11</v>
      </c>
      <c r="X152" s="386">
        <v>1305</v>
      </c>
      <c r="Y152" s="58">
        <f>X152*25%</f>
        <v>326.25</v>
      </c>
      <c r="Z152" s="386">
        <v>20</v>
      </c>
      <c r="AA152" s="386">
        <v>2350</v>
      </c>
      <c r="AB152" s="58">
        <f>AA152*25%</f>
        <v>587.5</v>
      </c>
      <c r="AC152" s="28">
        <v>5</v>
      </c>
      <c r="AD152" s="386">
        <v>530</v>
      </c>
      <c r="AE152" s="58">
        <f>AD152*25%</f>
        <v>132.5</v>
      </c>
      <c r="AF152" s="386">
        <v>14</v>
      </c>
      <c r="AG152" s="386">
        <v>1500</v>
      </c>
      <c r="AH152" s="507">
        <f>AG152*25%</f>
        <v>375</v>
      </c>
      <c r="AI152" s="386">
        <v>3</v>
      </c>
      <c r="AJ152" s="386">
        <v>185</v>
      </c>
      <c r="AK152" s="507">
        <f>AJ152*25%</f>
        <v>46.25</v>
      </c>
      <c r="AL152" s="386">
        <v>4</v>
      </c>
      <c r="AM152" s="386">
        <v>265</v>
      </c>
      <c r="AN152" s="507">
        <f>AM152*25%</f>
        <v>66.25</v>
      </c>
      <c r="AO152" s="272">
        <v>10</v>
      </c>
      <c r="AP152" s="272">
        <v>1070</v>
      </c>
      <c r="AQ152" s="507">
        <f>AP152*25%</f>
        <v>267.5</v>
      </c>
      <c r="AR152" s="385">
        <v>6</v>
      </c>
      <c r="AS152" s="385">
        <v>630</v>
      </c>
      <c r="AT152" s="507">
        <f>AS152*25%</f>
        <v>157.5</v>
      </c>
      <c r="AU152" s="385">
        <v>8</v>
      </c>
      <c r="AV152" s="385">
        <v>1270</v>
      </c>
      <c r="AW152" s="385">
        <f t="shared" si="20"/>
        <v>317.5</v>
      </c>
      <c r="AX152" s="385">
        <v>0</v>
      </c>
      <c r="AY152" s="385">
        <v>0</v>
      </c>
      <c r="AZ152" s="385">
        <f t="shared" si="21"/>
        <v>0</v>
      </c>
      <c r="BA152" s="385">
        <v>0</v>
      </c>
      <c r="BB152" s="385">
        <v>0</v>
      </c>
      <c r="BC152" s="385">
        <f t="shared" si="22"/>
        <v>0</v>
      </c>
    </row>
    <row r="153" spans="1:55">
      <c r="A153" s="134"/>
      <c r="B153" s="505" t="s">
        <v>584</v>
      </c>
      <c r="C153" s="296" t="s">
        <v>585</v>
      </c>
      <c r="D153" s="43" t="s">
        <v>204</v>
      </c>
      <c r="E153" s="506"/>
      <c r="F153" s="506"/>
      <c r="G153" s="58">
        <f>F153*25%</f>
        <v>0</v>
      </c>
      <c r="H153" s="506">
        <v>11</v>
      </c>
      <c r="I153" s="506">
        <v>745</v>
      </c>
      <c r="J153" s="58">
        <f>I153*25%</f>
        <v>186.25</v>
      </c>
      <c r="K153" s="506">
        <v>39</v>
      </c>
      <c r="L153" s="506">
        <v>2845</v>
      </c>
      <c r="M153" s="58">
        <f>L153*25%</f>
        <v>711.25</v>
      </c>
      <c r="N153" s="506"/>
      <c r="O153" s="506">
        <v>4925</v>
      </c>
      <c r="P153" s="58">
        <f>O153*25%</f>
        <v>1231.25</v>
      </c>
      <c r="Q153" s="28">
        <v>58</v>
      </c>
      <c r="R153" s="28">
        <v>4930</v>
      </c>
      <c r="S153" s="58">
        <f>R153*25%</f>
        <v>1232.5</v>
      </c>
      <c r="T153" s="28">
        <v>64</v>
      </c>
      <c r="U153" s="386">
        <v>6155</v>
      </c>
      <c r="V153" s="58">
        <f>U153*25%</f>
        <v>1538.75</v>
      </c>
      <c r="W153" s="386">
        <v>38</v>
      </c>
      <c r="X153" s="386">
        <v>6755</v>
      </c>
      <c r="Y153" s="58">
        <f>X153*25%</f>
        <v>1688.75</v>
      </c>
      <c r="Z153" s="386">
        <v>102</v>
      </c>
      <c r="AA153" s="386">
        <v>7360</v>
      </c>
      <c r="AB153" s="58">
        <f>AA153*25%</f>
        <v>1840</v>
      </c>
      <c r="AC153" s="28">
        <v>83</v>
      </c>
      <c r="AD153" s="386">
        <v>6850</v>
      </c>
      <c r="AE153" s="58">
        <f>AD153*25%</f>
        <v>1712.5</v>
      </c>
      <c r="AF153" s="386">
        <v>114</v>
      </c>
      <c r="AG153" s="386">
        <v>8715</v>
      </c>
      <c r="AH153" s="507">
        <f>AG153*25%</f>
        <v>2178.75</v>
      </c>
      <c r="AI153" s="386">
        <v>117</v>
      </c>
      <c r="AJ153" s="386">
        <v>10980</v>
      </c>
      <c r="AK153" s="507">
        <f>AJ153*25%</f>
        <v>2745</v>
      </c>
      <c r="AL153" s="386">
        <v>116</v>
      </c>
      <c r="AM153" s="386">
        <v>8825</v>
      </c>
      <c r="AN153" s="507">
        <f>AM153*25%</f>
        <v>2206.25</v>
      </c>
      <c r="AO153" s="272">
        <v>97</v>
      </c>
      <c r="AP153" s="272">
        <v>7760</v>
      </c>
      <c r="AQ153" s="507">
        <f>AP153*25%</f>
        <v>1940</v>
      </c>
      <c r="AR153" s="385">
        <v>102</v>
      </c>
      <c r="AS153" s="385">
        <v>8840</v>
      </c>
      <c r="AT153" s="507">
        <f>AS153*25%</f>
        <v>2210</v>
      </c>
      <c r="AU153" s="385">
        <v>130</v>
      </c>
      <c r="AV153" s="385">
        <v>12060</v>
      </c>
      <c r="AW153" s="385">
        <f t="shared" si="20"/>
        <v>3015</v>
      </c>
      <c r="AX153" s="385">
        <v>2</v>
      </c>
      <c r="AY153" s="385">
        <v>340</v>
      </c>
      <c r="AZ153" s="385">
        <f t="shared" si="21"/>
        <v>85</v>
      </c>
      <c r="BA153" s="385">
        <v>0</v>
      </c>
      <c r="BB153" s="385">
        <v>0</v>
      </c>
      <c r="BC153" s="385">
        <f t="shared" si="22"/>
        <v>0</v>
      </c>
    </row>
    <row r="154" spans="1:55">
      <c r="A154" s="134"/>
      <c r="B154" s="505" t="s">
        <v>586</v>
      </c>
      <c r="C154" s="296" t="s">
        <v>587</v>
      </c>
      <c r="D154" s="43" t="s">
        <v>23</v>
      </c>
      <c r="E154" s="506"/>
      <c r="F154" s="506"/>
      <c r="G154" s="58">
        <f>F154*25%</f>
        <v>0</v>
      </c>
      <c r="H154" s="506">
        <v>11</v>
      </c>
      <c r="I154" s="506">
        <v>1040</v>
      </c>
      <c r="J154" s="58">
        <f>I154*25%</f>
        <v>260</v>
      </c>
      <c r="K154" s="506">
        <v>41</v>
      </c>
      <c r="L154" s="506">
        <v>4070</v>
      </c>
      <c r="M154" s="58">
        <f>L154*25%</f>
        <v>1017.5</v>
      </c>
      <c r="N154" s="506"/>
      <c r="O154" s="506">
        <v>3905</v>
      </c>
      <c r="P154" s="58">
        <f>O154*25%</f>
        <v>976.25</v>
      </c>
      <c r="Q154" s="28">
        <v>55</v>
      </c>
      <c r="R154" s="28">
        <v>4905</v>
      </c>
      <c r="S154" s="58">
        <f>R154*25%</f>
        <v>1226.25</v>
      </c>
      <c r="T154" s="28">
        <v>54</v>
      </c>
      <c r="U154" s="386">
        <v>6675</v>
      </c>
      <c r="V154" s="58">
        <f>U154*25%</f>
        <v>1668.75</v>
      </c>
      <c r="W154" s="386">
        <v>55</v>
      </c>
      <c r="X154" s="386">
        <v>7635</v>
      </c>
      <c r="Y154" s="58">
        <f>X154*25%</f>
        <v>1908.75</v>
      </c>
      <c r="Z154" s="386">
        <v>114</v>
      </c>
      <c r="AA154" s="386">
        <v>11025</v>
      </c>
      <c r="AB154" s="58">
        <f>AA154*25%</f>
        <v>2756.25</v>
      </c>
      <c r="AC154" s="28">
        <v>87</v>
      </c>
      <c r="AD154" s="386">
        <v>8590</v>
      </c>
      <c r="AE154" s="58">
        <f>AD154*25%</f>
        <v>2147.5</v>
      </c>
      <c r="AF154" s="386">
        <v>80</v>
      </c>
      <c r="AG154" s="386">
        <v>8320</v>
      </c>
      <c r="AH154" s="507">
        <f>AG154*25%</f>
        <v>2080</v>
      </c>
      <c r="AI154" s="386">
        <v>114</v>
      </c>
      <c r="AJ154" s="386">
        <v>12580</v>
      </c>
      <c r="AK154" s="507">
        <f>AJ154*25%</f>
        <v>3145</v>
      </c>
      <c r="AL154" s="386">
        <v>96</v>
      </c>
      <c r="AM154" s="386">
        <v>9400</v>
      </c>
      <c r="AN154" s="507">
        <f>AM154*25%</f>
        <v>2350</v>
      </c>
      <c r="AO154" s="272">
        <v>124</v>
      </c>
      <c r="AP154" s="272">
        <v>12320</v>
      </c>
      <c r="AQ154" s="507">
        <f>AP154*25%</f>
        <v>3080</v>
      </c>
      <c r="AR154" s="385">
        <v>176</v>
      </c>
      <c r="AS154" s="385">
        <v>15865</v>
      </c>
      <c r="AT154" s="507">
        <f>AS154*25%</f>
        <v>3966.25</v>
      </c>
      <c r="AU154" s="385">
        <v>165</v>
      </c>
      <c r="AV154" s="385">
        <v>15195</v>
      </c>
      <c r="AW154" s="385">
        <f t="shared" si="20"/>
        <v>3798.75</v>
      </c>
      <c r="AX154" s="385">
        <v>89</v>
      </c>
      <c r="AY154" s="385">
        <v>7660</v>
      </c>
      <c r="AZ154" s="385">
        <f t="shared" si="21"/>
        <v>1915</v>
      </c>
      <c r="BA154" s="385">
        <v>146</v>
      </c>
      <c r="BB154" s="385">
        <v>12055</v>
      </c>
      <c r="BC154" s="385">
        <f t="shared" si="22"/>
        <v>3013.75</v>
      </c>
    </row>
    <row r="155" spans="1:55">
      <c r="A155" s="134"/>
      <c r="B155" s="505" t="s">
        <v>588</v>
      </c>
      <c r="C155" s="296" t="s">
        <v>589</v>
      </c>
      <c r="D155" s="43" t="s">
        <v>29</v>
      </c>
      <c r="E155" s="506"/>
      <c r="F155" s="506"/>
      <c r="G155" s="58">
        <f>F155*25%</f>
        <v>0</v>
      </c>
      <c r="H155" s="506">
        <v>13</v>
      </c>
      <c r="I155" s="506">
        <v>1085</v>
      </c>
      <c r="J155" s="58">
        <f>I155*25%</f>
        <v>271.25</v>
      </c>
      <c r="K155" s="506">
        <v>69</v>
      </c>
      <c r="L155" s="506">
        <v>6265</v>
      </c>
      <c r="M155" s="58">
        <f>L155*25%</f>
        <v>1566.25</v>
      </c>
      <c r="N155" s="506"/>
      <c r="O155" s="506">
        <v>5965</v>
      </c>
      <c r="P155" s="58">
        <f>O155*25%</f>
        <v>1491.25</v>
      </c>
      <c r="Q155" s="28">
        <v>100</v>
      </c>
      <c r="R155" s="28">
        <v>11135</v>
      </c>
      <c r="S155" s="58">
        <f>R155*25%</f>
        <v>2783.75</v>
      </c>
      <c r="T155" s="28">
        <v>121</v>
      </c>
      <c r="U155" s="386">
        <v>13655</v>
      </c>
      <c r="V155" s="58">
        <f>U155*25%</f>
        <v>3413.75</v>
      </c>
      <c r="W155" s="386">
        <v>115</v>
      </c>
      <c r="X155" s="386">
        <v>11520</v>
      </c>
      <c r="Y155" s="58">
        <f>X155*25%</f>
        <v>2880</v>
      </c>
      <c r="Z155" s="386">
        <v>124</v>
      </c>
      <c r="AA155" s="386">
        <v>13005</v>
      </c>
      <c r="AB155" s="58">
        <f>AA155*25%</f>
        <v>3251.25</v>
      </c>
      <c r="AC155" s="28">
        <v>97</v>
      </c>
      <c r="AD155" s="386">
        <v>10125</v>
      </c>
      <c r="AE155" s="58">
        <f>AD155*25%</f>
        <v>2531.25</v>
      </c>
      <c r="AF155" s="386">
        <v>139</v>
      </c>
      <c r="AG155" s="386">
        <v>14090</v>
      </c>
      <c r="AH155" s="507">
        <f>AG155*25%</f>
        <v>3522.5</v>
      </c>
      <c r="AI155" s="386">
        <v>191</v>
      </c>
      <c r="AJ155" s="386">
        <v>17685</v>
      </c>
      <c r="AK155" s="507">
        <f>AJ155*25%</f>
        <v>4421.25</v>
      </c>
      <c r="AL155" s="386">
        <v>193</v>
      </c>
      <c r="AM155" s="386">
        <v>18050</v>
      </c>
      <c r="AN155" s="507">
        <f>AM155*25%</f>
        <v>4512.5</v>
      </c>
      <c r="AO155" s="272">
        <v>209</v>
      </c>
      <c r="AP155" s="272">
        <v>20185</v>
      </c>
      <c r="AQ155" s="507">
        <f>AP155*25%</f>
        <v>5046.25</v>
      </c>
      <c r="AR155" s="385">
        <v>158</v>
      </c>
      <c r="AS155" s="385">
        <v>16015</v>
      </c>
      <c r="AT155" s="507">
        <f>AS155*25%</f>
        <v>4003.75</v>
      </c>
      <c r="AU155" s="385">
        <v>204</v>
      </c>
      <c r="AV155" s="385">
        <v>20505</v>
      </c>
      <c r="AW155" s="385">
        <f t="shared" si="20"/>
        <v>5126.25</v>
      </c>
      <c r="AX155" s="385">
        <v>132</v>
      </c>
      <c r="AY155" s="385">
        <v>12765</v>
      </c>
      <c r="AZ155" s="385">
        <f t="shared" si="21"/>
        <v>3191.25</v>
      </c>
      <c r="BA155" s="385">
        <v>151</v>
      </c>
      <c r="BB155" s="385">
        <v>14020</v>
      </c>
      <c r="BC155" s="385">
        <f t="shared" si="22"/>
        <v>3505</v>
      </c>
    </row>
    <row r="156" spans="1:55">
      <c r="A156" s="134"/>
      <c r="B156" s="505" t="s">
        <v>590</v>
      </c>
      <c r="C156" s="296" t="s">
        <v>591</v>
      </c>
      <c r="D156" s="43" t="s">
        <v>29</v>
      </c>
      <c r="E156" s="506"/>
      <c r="F156" s="506"/>
      <c r="G156" s="58">
        <f>F156*25%</f>
        <v>0</v>
      </c>
      <c r="H156" s="506"/>
      <c r="I156" s="506"/>
      <c r="J156" s="58">
        <f>I156*25%</f>
        <v>0</v>
      </c>
      <c r="K156" s="506">
        <v>9</v>
      </c>
      <c r="L156" s="506">
        <v>1155</v>
      </c>
      <c r="M156" s="58">
        <f>L156*25%</f>
        <v>288.75</v>
      </c>
      <c r="N156" s="506"/>
      <c r="O156" s="506">
        <v>5920</v>
      </c>
      <c r="P156" s="58">
        <f>O156*25%</f>
        <v>1480</v>
      </c>
      <c r="Q156" s="28">
        <v>21</v>
      </c>
      <c r="R156" s="28">
        <v>2115</v>
      </c>
      <c r="S156" s="58">
        <f>R156*25%</f>
        <v>528.75</v>
      </c>
      <c r="T156" s="28">
        <v>5</v>
      </c>
      <c r="U156" s="386">
        <v>490</v>
      </c>
      <c r="V156" s="58">
        <f>U156*25%</f>
        <v>122.5</v>
      </c>
      <c r="W156" s="386">
        <v>0</v>
      </c>
      <c r="X156" s="386">
        <v>0</v>
      </c>
      <c r="Y156" s="58">
        <f>X156*25%</f>
        <v>0</v>
      </c>
      <c r="Z156" s="386">
        <v>0</v>
      </c>
      <c r="AA156" s="386">
        <v>0</v>
      </c>
      <c r="AB156" s="58">
        <f>AA156*25%</f>
        <v>0</v>
      </c>
      <c r="AC156" s="28">
        <v>0</v>
      </c>
      <c r="AD156" s="386">
        <v>0</v>
      </c>
      <c r="AE156" s="58">
        <f>AD156*25%</f>
        <v>0</v>
      </c>
      <c r="AF156" s="386">
        <v>0</v>
      </c>
      <c r="AG156" s="386">
        <v>0</v>
      </c>
      <c r="AH156" s="507">
        <f>AG156*25%</f>
        <v>0</v>
      </c>
      <c r="AI156" s="386">
        <v>0</v>
      </c>
      <c r="AJ156" s="386">
        <v>0</v>
      </c>
      <c r="AK156" s="507">
        <f>AJ156*25%</f>
        <v>0</v>
      </c>
      <c r="AL156" s="386">
        <v>0</v>
      </c>
      <c r="AM156" s="386">
        <v>0</v>
      </c>
      <c r="AN156" s="507">
        <f>AM156*25%</f>
        <v>0</v>
      </c>
      <c r="AO156" s="272">
        <v>0</v>
      </c>
      <c r="AP156" s="272">
        <v>0</v>
      </c>
      <c r="AQ156" s="507">
        <f>AP156*25%</f>
        <v>0</v>
      </c>
      <c r="AR156" s="385">
        <v>0</v>
      </c>
      <c r="AS156" s="385">
        <v>0</v>
      </c>
      <c r="AT156" s="507">
        <f>AS156*25%</f>
        <v>0</v>
      </c>
      <c r="AU156" s="385">
        <v>0</v>
      </c>
      <c r="AV156" s="385">
        <v>0</v>
      </c>
      <c r="AW156" s="385">
        <f t="shared" si="20"/>
        <v>0</v>
      </c>
      <c r="AX156" s="385">
        <v>133</v>
      </c>
      <c r="AY156" s="385">
        <v>14645</v>
      </c>
      <c r="AZ156" s="385">
        <f t="shared" si="21"/>
        <v>3661.25</v>
      </c>
      <c r="BA156" s="385">
        <v>137</v>
      </c>
      <c r="BB156" s="385">
        <v>14435</v>
      </c>
      <c r="BC156" s="385">
        <f t="shared" si="22"/>
        <v>3608.75</v>
      </c>
    </row>
    <row r="157" spans="1:55">
      <c r="A157" s="134"/>
      <c r="B157" s="505" t="s">
        <v>592</v>
      </c>
      <c r="C157" s="296" t="s">
        <v>5312</v>
      </c>
      <c r="D157" s="43" t="s">
        <v>463</v>
      </c>
      <c r="E157" s="506"/>
      <c r="F157" s="506"/>
      <c r="G157" s="58">
        <f>F157*25%</f>
        <v>0</v>
      </c>
      <c r="H157" s="506"/>
      <c r="I157" s="506"/>
      <c r="J157" s="58">
        <f>I157*25%</f>
        <v>0</v>
      </c>
      <c r="K157" s="506">
        <v>0</v>
      </c>
      <c r="L157" s="506">
        <v>0</v>
      </c>
      <c r="M157" s="58">
        <f>L157*25%</f>
        <v>0</v>
      </c>
      <c r="N157" s="506"/>
      <c r="O157" s="506">
        <v>3115</v>
      </c>
      <c r="P157" s="58">
        <f>O157*25%</f>
        <v>778.75</v>
      </c>
      <c r="Q157" s="28">
        <v>30</v>
      </c>
      <c r="R157" s="28">
        <v>4060</v>
      </c>
      <c r="S157" s="58">
        <f>R157*25%</f>
        <v>1015</v>
      </c>
      <c r="T157" s="28">
        <v>39</v>
      </c>
      <c r="U157" s="386">
        <v>3760</v>
      </c>
      <c r="V157" s="58">
        <f>U157*25%</f>
        <v>940</v>
      </c>
      <c r="W157" s="386">
        <v>37</v>
      </c>
      <c r="X157" s="386">
        <v>3730</v>
      </c>
      <c r="Y157" s="58">
        <f>X157*25%</f>
        <v>932.5</v>
      </c>
      <c r="Z157" s="386">
        <v>36</v>
      </c>
      <c r="AA157" s="386">
        <v>4225</v>
      </c>
      <c r="AB157" s="58">
        <f>AA157*25%</f>
        <v>1056.25</v>
      </c>
      <c r="AC157" s="28">
        <v>29</v>
      </c>
      <c r="AD157" s="386">
        <v>2595</v>
      </c>
      <c r="AE157" s="58">
        <f>AD157*25%</f>
        <v>648.75</v>
      </c>
      <c r="AF157" s="386">
        <v>52</v>
      </c>
      <c r="AG157" s="386">
        <v>5385</v>
      </c>
      <c r="AH157" s="507">
        <f>AG157*25%</f>
        <v>1346.25</v>
      </c>
      <c r="AI157" s="386">
        <v>53</v>
      </c>
      <c r="AJ157" s="386">
        <v>4190</v>
      </c>
      <c r="AK157" s="507">
        <f>AJ157*25%</f>
        <v>1047.5</v>
      </c>
      <c r="AL157" s="386">
        <v>70</v>
      </c>
      <c r="AM157" s="386">
        <v>7135</v>
      </c>
      <c r="AN157" s="507">
        <f>AM157*25%</f>
        <v>1783.75</v>
      </c>
      <c r="AO157" s="272">
        <v>63</v>
      </c>
      <c r="AP157" s="272">
        <v>6805</v>
      </c>
      <c r="AQ157" s="507">
        <f>AP157*25%</f>
        <v>1701.25</v>
      </c>
      <c r="AR157" s="385">
        <v>71</v>
      </c>
      <c r="AS157" s="385">
        <v>7095</v>
      </c>
      <c r="AT157" s="507">
        <f>AS157*25%</f>
        <v>1773.75</v>
      </c>
      <c r="AU157" s="385">
        <v>81</v>
      </c>
      <c r="AV157" s="385">
        <v>8255</v>
      </c>
      <c r="AW157" s="385">
        <f t="shared" si="20"/>
        <v>2063.75</v>
      </c>
      <c r="AX157" s="385">
        <v>0</v>
      </c>
      <c r="AY157" s="385">
        <v>0</v>
      </c>
      <c r="AZ157" s="385">
        <f t="shared" si="21"/>
        <v>0</v>
      </c>
      <c r="BA157" s="385">
        <v>0</v>
      </c>
      <c r="BB157" s="385">
        <v>0</v>
      </c>
      <c r="BC157" s="385">
        <f t="shared" si="22"/>
        <v>0</v>
      </c>
    </row>
    <row r="158" spans="1:55">
      <c r="A158" s="134"/>
      <c r="B158" s="41" t="s">
        <v>594</v>
      </c>
      <c r="C158" s="296" t="s">
        <v>595</v>
      </c>
      <c r="D158" s="44" t="s">
        <v>545</v>
      </c>
      <c r="E158" s="42"/>
      <c r="F158" s="42"/>
      <c r="G158" s="58">
        <f>F158*25%</f>
        <v>0</v>
      </c>
      <c r="H158" s="45"/>
      <c r="I158" s="45"/>
      <c r="J158" s="58">
        <f>I158*25%</f>
        <v>0</v>
      </c>
      <c r="K158" s="45">
        <v>16</v>
      </c>
      <c r="L158" s="42">
        <v>2590</v>
      </c>
      <c r="M158" s="58">
        <f>L158*25%</f>
        <v>647.5</v>
      </c>
      <c r="N158" s="42"/>
      <c r="O158" s="42">
        <v>2175</v>
      </c>
      <c r="P158" s="58">
        <f>O158*25%</f>
        <v>543.75</v>
      </c>
      <c r="Q158" s="57">
        <v>22</v>
      </c>
      <c r="R158" s="57">
        <v>2330</v>
      </c>
      <c r="S158" s="58">
        <f>R158*25%</f>
        <v>582.5</v>
      </c>
      <c r="T158" s="57">
        <v>19</v>
      </c>
      <c r="U158" s="102">
        <v>1740</v>
      </c>
      <c r="V158" s="58">
        <f>U158*25%</f>
        <v>435</v>
      </c>
      <c r="W158" s="102">
        <v>31</v>
      </c>
      <c r="X158" s="102">
        <v>2895</v>
      </c>
      <c r="Y158" s="58">
        <f>X158*25%</f>
        <v>723.75</v>
      </c>
      <c r="Z158" s="102">
        <v>35</v>
      </c>
      <c r="AA158" s="102">
        <v>4370</v>
      </c>
      <c r="AB158" s="58">
        <f>AA158*25%</f>
        <v>1092.5</v>
      </c>
      <c r="AC158" s="57">
        <v>25</v>
      </c>
      <c r="AD158" s="102">
        <v>2870</v>
      </c>
      <c r="AE158" s="58">
        <f>AD158*25%</f>
        <v>717.5</v>
      </c>
      <c r="AF158" s="102">
        <v>35</v>
      </c>
      <c r="AG158" s="102">
        <v>3310</v>
      </c>
      <c r="AH158" s="219">
        <f>AG158*25%</f>
        <v>827.5</v>
      </c>
      <c r="AI158" s="102">
        <v>50</v>
      </c>
      <c r="AJ158" s="102">
        <v>4680</v>
      </c>
      <c r="AK158" s="219">
        <f>AJ158*25%</f>
        <v>1170</v>
      </c>
      <c r="AL158" s="102">
        <v>50</v>
      </c>
      <c r="AM158" s="102">
        <v>5020</v>
      </c>
      <c r="AN158" s="219">
        <f>AM158*25%</f>
        <v>1255</v>
      </c>
      <c r="AO158" s="268">
        <v>86</v>
      </c>
      <c r="AP158" s="268">
        <v>8770</v>
      </c>
      <c r="AQ158" s="219">
        <f>AP158*25%</f>
        <v>2192.5</v>
      </c>
      <c r="AR158" s="222">
        <v>78</v>
      </c>
      <c r="AS158" s="222">
        <v>7850</v>
      </c>
      <c r="AT158" s="219">
        <f>AS158*25%</f>
        <v>1962.5</v>
      </c>
      <c r="AU158" s="222">
        <v>47</v>
      </c>
      <c r="AV158" s="222">
        <v>5705</v>
      </c>
      <c r="AW158" s="222">
        <f t="shared" si="20"/>
        <v>1426.25</v>
      </c>
      <c r="AX158" s="222">
        <v>63</v>
      </c>
      <c r="AY158" s="222">
        <v>5595</v>
      </c>
      <c r="AZ158" s="222">
        <f t="shared" si="21"/>
        <v>1398.75</v>
      </c>
      <c r="BA158" s="222">
        <v>80</v>
      </c>
      <c r="BB158" s="222">
        <v>9005</v>
      </c>
      <c r="BC158" s="222">
        <f t="shared" si="22"/>
        <v>2251.25</v>
      </c>
    </row>
    <row r="159" spans="1:55">
      <c r="A159" s="134"/>
      <c r="B159" s="41" t="s">
        <v>596</v>
      </c>
      <c r="C159" s="296" t="s">
        <v>3070</v>
      </c>
      <c r="D159" s="44" t="s">
        <v>29</v>
      </c>
      <c r="E159" s="42"/>
      <c r="F159" s="42"/>
      <c r="G159" s="58">
        <f>F159*25%</f>
        <v>0</v>
      </c>
      <c r="H159" s="45">
        <v>1</v>
      </c>
      <c r="I159" s="45">
        <v>60</v>
      </c>
      <c r="J159" s="58">
        <f>I159*25%</f>
        <v>15</v>
      </c>
      <c r="K159" s="45">
        <v>2</v>
      </c>
      <c r="L159" s="42">
        <v>310</v>
      </c>
      <c r="M159" s="58">
        <f>L159*25%</f>
        <v>77.5</v>
      </c>
      <c r="N159" s="42"/>
      <c r="O159" s="42">
        <v>3960</v>
      </c>
      <c r="P159" s="58">
        <f>O159*25%</f>
        <v>990</v>
      </c>
      <c r="Q159" s="57">
        <v>83</v>
      </c>
      <c r="R159" s="57">
        <v>13725</v>
      </c>
      <c r="S159" s="58">
        <f>R159*25%</f>
        <v>3431.25</v>
      </c>
      <c r="T159" s="57">
        <v>63</v>
      </c>
      <c r="U159" s="102">
        <v>8365</v>
      </c>
      <c r="V159" s="58">
        <f>U159*25%</f>
        <v>2091.25</v>
      </c>
      <c r="W159" s="102">
        <v>65</v>
      </c>
      <c r="X159" s="102">
        <v>8650</v>
      </c>
      <c r="Y159" s="58">
        <f>X159*25%</f>
        <v>2162.5</v>
      </c>
      <c r="Z159" s="102">
        <v>68</v>
      </c>
      <c r="AA159" s="102">
        <v>9450</v>
      </c>
      <c r="AB159" s="58">
        <f>AA159*25%</f>
        <v>2362.5</v>
      </c>
      <c r="AC159" s="57">
        <v>65</v>
      </c>
      <c r="AD159" s="102">
        <v>10040</v>
      </c>
      <c r="AE159" s="58">
        <f>AD159*25%</f>
        <v>2510</v>
      </c>
      <c r="AF159" s="102">
        <v>82</v>
      </c>
      <c r="AG159" s="102">
        <v>16295</v>
      </c>
      <c r="AH159" s="219">
        <f>AG159*25%</f>
        <v>4073.75</v>
      </c>
      <c r="AI159" s="102">
        <v>100</v>
      </c>
      <c r="AJ159" s="102">
        <v>18750</v>
      </c>
      <c r="AK159" s="219">
        <f>AJ159*25%</f>
        <v>4687.5</v>
      </c>
      <c r="AL159" s="102">
        <v>107</v>
      </c>
      <c r="AM159" s="102">
        <v>19420</v>
      </c>
      <c r="AN159" s="219">
        <f>AM159*25%</f>
        <v>4855</v>
      </c>
      <c r="AO159" s="268">
        <v>142</v>
      </c>
      <c r="AP159" s="268">
        <v>33510</v>
      </c>
      <c r="AQ159" s="219">
        <f>AP159*25%</f>
        <v>8377.5</v>
      </c>
      <c r="AR159" s="222">
        <v>139</v>
      </c>
      <c r="AS159" s="222">
        <v>25575</v>
      </c>
      <c r="AT159" s="219">
        <f>AS159*25%</f>
        <v>6393.75</v>
      </c>
      <c r="AU159" s="222">
        <v>141</v>
      </c>
      <c r="AV159" s="222">
        <v>22060</v>
      </c>
      <c r="AW159" s="222">
        <f t="shared" si="20"/>
        <v>5515</v>
      </c>
      <c r="AX159" s="222">
        <v>50</v>
      </c>
      <c r="AY159" s="222">
        <v>5600</v>
      </c>
      <c r="AZ159" s="222">
        <f t="shared" si="21"/>
        <v>1400</v>
      </c>
      <c r="BA159" s="222">
        <v>73</v>
      </c>
      <c r="BB159" s="222">
        <v>11840</v>
      </c>
      <c r="BC159" s="222">
        <f t="shared" si="22"/>
        <v>2960</v>
      </c>
    </row>
    <row r="160" spans="1:55">
      <c r="A160" s="134"/>
      <c r="B160" s="41" t="s">
        <v>598</v>
      </c>
      <c r="C160" s="296" t="s">
        <v>599</v>
      </c>
      <c r="D160" s="44" t="s">
        <v>38</v>
      </c>
      <c r="E160" s="42"/>
      <c r="F160" s="42"/>
      <c r="G160" s="58">
        <f>F160*25%</f>
        <v>0</v>
      </c>
      <c r="H160" s="45">
        <v>12</v>
      </c>
      <c r="I160" s="45">
        <v>965</v>
      </c>
      <c r="J160" s="58">
        <f>I160*25%</f>
        <v>241.25</v>
      </c>
      <c r="K160" s="45">
        <v>18</v>
      </c>
      <c r="L160" s="42">
        <v>1850</v>
      </c>
      <c r="M160" s="58">
        <f>L160*25%</f>
        <v>462.5</v>
      </c>
      <c r="N160" s="42"/>
      <c r="O160" s="42">
        <v>3655</v>
      </c>
      <c r="P160" s="58">
        <f>O160*25%</f>
        <v>913.75</v>
      </c>
      <c r="Q160" s="57">
        <v>45</v>
      </c>
      <c r="R160" s="57">
        <v>4115</v>
      </c>
      <c r="S160" s="58">
        <f>R160*25%</f>
        <v>1028.75</v>
      </c>
      <c r="T160" s="57">
        <v>32</v>
      </c>
      <c r="U160" s="102">
        <v>4220</v>
      </c>
      <c r="V160" s="58">
        <f>U160*25%</f>
        <v>1055</v>
      </c>
      <c r="W160" s="102">
        <v>27</v>
      </c>
      <c r="X160" s="102">
        <v>2675</v>
      </c>
      <c r="Y160" s="58">
        <f>X160*25%</f>
        <v>668.75</v>
      </c>
      <c r="Z160" s="102">
        <v>24</v>
      </c>
      <c r="AA160" s="102">
        <v>2465</v>
      </c>
      <c r="AB160" s="58">
        <f>AA160*25%</f>
        <v>616.25</v>
      </c>
      <c r="AC160" s="57">
        <v>12</v>
      </c>
      <c r="AD160" s="102">
        <v>1250</v>
      </c>
      <c r="AE160" s="58">
        <f>AD160*25%</f>
        <v>312.5</v>
      </c>
      <c r="AF160" s="102">
        <v>25</v>
      </c>
      <c r="AG160" s="102">
        <v>2815</v>
      </c>
      <c r="AH160" s="219">
        <f>AG160*25%</f>
        <v>703.75</v>
      </c>
      <c r="AI160" s="102">
        <v>21</v>
      </c>
      <c r="AJ160" s="102">
        <v>2530</v>
      </c>
      <c r="AK160" s="219">
        <f>AJ160*25%</f>
        <v>632.5</v>
      </c>
      <c r="AL160" s="102">
        <v>27</v>
      </c>
      <c r="AM160" s="102">
        <v>2940</v>
      </c>
      <c r="AN160" s="219">
        <f>AM160*25%</f>
        <v>735</v>
      </c>
      <c r="AO160" s="268">
        <v>27</v>
      </c>
      <c r="AP160" s="268">
        <v>2845</v>
      </c>
      <c r="AQ160" s="219">
        <f>AP160*25%</f>
        <v>711.25</v>
      </c>
      <c r="AR160" s="222">
        <v>25</v>
      </c>
      <c r="AS160" s="222">
        <v>2290</v>
      </c>
      <c r="AT160" s="219">
        <f>AS160*25%</f>
        <v>572.5</v>
      </c>
      <c r="AU160" s="222">
        <v>36</v>
      </c>
      <c r="AV160" s="222">
        <v>3210</v>
      </c>
      <c r="AW160" s="222">
        <f t="shared" si="20"/>
        <v>802.5</v>
      </c>
      <c r="AX160" s="222">
        <v>89</v>
      </c>
      <c r="AY160" s="222">
        <v>15075</v>
      </c>
      <c r="AZ160" s="222">
        <f t="shared" si="21"/>
        <v>3768.75</v>
      </c>
      <c r="BA160" s="222">
        <v>47</v>
      </c>
      <c r="BB160" s="222">
        <v>6445</v>
      </c>
      <c r="BC160" s="222">
        <f t="shared" si="22"/>
        <v>1611.25</v>
      </c>
    </row>
    <row r="161" spans="1:55">
      <c r="A161" s="134"/>
      <c r="B161" s="41" t="s">
        <v>600</v>
      </c>
      <c r="C161" s="296" t="s">
        <v>601</v>
      </c>
      <c r="D161" s="44" t="s">
        <v>602</v>
      </c>
      <c r="E161" s="42"/>
      <c r="F161" s="42"/>
      <c r="G161" s="58">
        <f>F161*25%</f>
        <v>0</v>
      </c>
      <c r="H161" s="45">
        <v>4</v>
      </c>
      <c r="I161" s="45">
        <v>450</v>
      </c>
      <c r="J161" s="58">
        <f>I161*25%</f>
        <v>112.5</v>
      </c>
      <c r="K161" s="45">
        <v>13</v>
      </c>
      <c r="L161" s="42">
        <v>1485</v>
      </c>
      <c r="M161" s="58">
        <f>L161*25%</f>
        <v>371.25</v>
      </c>
      <c r="N161" s="42"/>
      <c r="O161" s="42">
        <v>4100</v>
      </c>
      <c r="P161" s="58">
        <f>O161*25%</f>
        <v>1025</v>
      </c>
      <c r="Q161" s="57">
        <v>44</v>
      </c>
      <c r="R161" s="57">
        <v>5205</v>
      </c>
      <c r="S161" s="58">
        <f>R161*25%</f>
        <v>1301.25</v>
      </c>
      <c r="T161" s="57">
        <v>31</v>
      </c>
      <c r="U161" s="102">
        <v>3785</v>
      </c>
      <c r="V161" s="58">
        <f>U161*25%</f>
        <v>946.25</v>
      </c>
      <c r="W161" s="102">
        <v>35</v>
      </c>
      <c r="X161" s="102">
        <v>3650</v>
      </c>
      <c r="Y161" s="58">
        <f>X161*25%</f>
        <v>912.5</v>
      </c>
      <c r="Z161" s="102">
        <v>47</v>
      </c>
      <c r="AA161" s="102">
        <v>4475</v>
      </c>
      <c r="AB161" s="58">
        <f>AA161*25%</f>
        <v>1118.75</v>
      </c>
      <c r="AC161" s="57">
        <v>28</v>
      </c>
      <c r="AD161" s="102">
        <v>2785</v>
      </c>
      <c r="AE161" s="58">
        <f>AD161*25%</f>
        <v>696.25</v>
      </c>
      <c r="AF161" s="102">
        <v>31</v>
      </c>
      <c r="AG161" s="102">
        <v>3170</v>
      </c>
      <c r="AH161" s="219">
        <f>AG161*25%</f>
        <v>792.5</v>
      </c>
      <c r="AI161" s="102">
        <v>32</v>
      </c>
      <c r="AJ161" s="102">
        <v>4165</v>
      </c>
      <c r="AK161" s="219">
        <f>AJ161*25%</f>
        <v>1041.25</v>
      </c>
      <c r="AL161" s="102">
        <v>15</v>
      </c>
      <c r="AM161" s="102">
        <v>1320</v>
      </c>
      <c r="AN161" s="219">
        <f>AM161*25%</f>
        <v>330</v>
      </c>
      <c r="AO161" s="268">
        <v>32</v>
      </c>
      <c r="AP161" s="268">
        <v>2680</v>
      </c>
      <c r="AQ161" s="219">
        <f>AP161*25%</f>
        <v>670</v>
      </c>
      <c r="AR161" s="222">
        <v>47</v>
      </c>
      <c r="AS161" s="222">
        <v>5300</v>
      </c>
      <c r="AT161" s="219">
        <f>AS161*25%</f>
        <v>1325</v>
      </c>
      <c r="AU161" s="222">
        <v>25</v>
      </c>
      <c r="AV161" s="222">
        <v>2640</v>
      </c>
      <c r="AW161" s="222">
        <f t="shared" si="20"/>
        <v>660</v>
      </c>
      <c r="AX161" s="222">
        <v>27</v>
      </c>
      <c r="AY161" s="222">
        <v>2625</v>
      </c>
      <c r="AZ161" s="222">
        <f t="shared" si="21"/>
        <v>656.25</v>
      </c>
      <c r="BA161" s="222">
        <v>26</v>
      </c>
      <c r="BB161" s="222">
        <v>3055</v>
      </c>
      <c r="BC161" s="222">
        <f t="shared" si="22"/>
        <v>763.75</v>
      </c>
    </row>
    <row r="162" spans="1:55">
      <c r="A162" s="134"/>
      <c r="B162" s="41" t="s">
        <v>603</v>
      </c>
      <c r="C162" s="296" t="s">
        <v>604</v>
      </c>
      <c r="D162" s="44" t="s">
        <v>501</v>
      </c>
      <c r="E162" s="42"/>
      <c r="F162" s="42"/>
      <c r="G162" s="58">
        <f>F162*25%</f>
        <v>0</v>
      </c>
      <c r="H162" s="45"/>
      <c r="I162" s="45"/>
      <c r="J162" s="58">
        <f>I162*25%</f>
        <v>0</v>
      </c>
      <c r="K162" s="45">
        <v>7</v>
      </c>
      <c r="L162" s="42">
        <v>620</v>
      </c>
      <c r="M162" s="58">
        <f>L162*25%</f>
        <v>155</v>
      </c>
      <c r="N162" s="42"/>
      <c r="O162" s="42">
        <v>2120</v>
      </c>
      <c r="P162" s="58">
        <f>O162*25%</f>
        <v>530</v>
      </c>
      <c r="Q162" s="57">
        <v>19</v>
      </c>
      <c r="R162" s="57">
        <v>2305</v>
      </c>
      <c r="S162" s="58">
        <f>R162*25%</f>
        <v>576.25</v>
      </c>
      <c r="T162" s="57">
        <v>17</v>
      </c>
      <c r="U162" s="102">
        <v>2520</v>
      </c>
      <c r="V162" s="58">
        <f>U162*25%</f>
        <v>630</v>
      </c>
      <c r="W162" s="102">
        <v>4</v>
      </c>
      <c r="X162" s="102">
        <v>285</v>
      </c>
      <c r="Y162" s="58">
        <f>X162*25%</f>
        <v>71.25</v>
      </c>
      <c r="Z162" s="102">
        <v>3</v>
      </c>
      <c r="AA162" s="102">
        <v>180</v>
      </c>
      <c r="AB162" s="58">
        <f>AA162*25%</f>
        <v>45</v>
      </c>
      <c r="AC162" s="57">
        <v>0</v>
      </c>
      <c r="AD162" s="102">
        <v>0</v>
      </c>
      <c r="AE162" s="58">
        <f>AD162*25%</f>
        <v>0</v>
      </c>
      <c r="AF162" s="102">
        <v>0</v>
      </c>
      <c r="AG162" s="102">
        <v>0</v>
      </c>
      <c r="AH162" s="219">
        <f>AG162*25%</f>
        <v>0</v>
      </c>
      <c r="AI162" s="102">
        <v>0</v>
      </c>
      <c r="AJ162" s="102">
        <v>0</v>
      </c>
      <c r="AK162" s="219">
        <f>AJ162*25%</f>
        <v>0</v>
      </c>
      <c r="AL162" s="102">
        <v>0</v>
      </c>
      <c r="AM162" s="102">
        <v>0</v>
      </c>
      <c r="AN162" s="219">
        <f>AM162*25%</f>
        <v>0</v>
      </c>
      <c r="AO162" s="268">
        <v>0</v>
      </c>
      <c r="AP162" s="268">
        <v>0</v>
      </c>
      <c r="AQ162" s="219">
        <f>AP162*25%</f>
        <v>0</v>
      </c>
      <c r="AR162" s="222">
        <v>0</v>
      </c>
      <c r="AS162" s="222">
        <v>0</v>
      </c>
      <c r="AT162" s="219">
        <f>AS162*25%</f>
        <v>0</v>
      </c>
      <c r="AU162" s="222">
        <v>0</v>
      </c>
      <c r="AV162" s="222">
        <v>0</v>
      </c>
      <c r="AW162" s="222">
        <f t="shared" si="20"/>
        <v>0</v>
      </c>
      <c r="AX162" s="222">
        <v>19</v>
      </c>
      <c r="AY162" s="222">
        <v>2265</v>
      </c>
      <c r="AZ162" s="222">
        <f t="shared" si="21"/>
        <v>566.25</v>
      </c>
      <c r="BA162" s="222">
        <v>22</v>
      </c>
      <c r="BB162" s="222">
        <v>2095</v>
      </c>
      <c r="BC162" s="222">
        <f t="shared" si="22"/>
        <v>523.75</v>
      </c>
    </row>
    <row r="163" spans="1:55">
      <c r="A163" s="134"/>
      <c r="B163" s="505" t="s">
        <v>605</v>
      </c>
      <c r="C163" s="296" t="s">
        <v>606</v>
      </c>
      <c r="D163" s="43" t="s">
        <v>204</v>
      </c>
      <c r="E163" s="506"/>
      <c r="F163" s="506"/>
      <c r="G163" s="58">
        <f>F163*25%</f>
        <v>0</v>
      </c>
      <c r="H163" s="506"/>
      <c r="I163" s="506"/>
      <c r="J163" s="58">
        <f>I163*25%</f>
        <v>0</v>
      </c>
      <c r="K163" s="506">
        <v>421</v>
      </c>
      <c r="L163" s="506">
        <v>29740</v>
      </c>
      <c r="M163" s="58">
        <f>L163*25%</f>
        <v>7435</v>
      </c>
      <c r="N163" s="506"/>
      <c r="O163" s="506">
        <v>32280</v>
      </c>
      <c r="P163" s="58">
        <f>O163*25%</f>
        <v>8070</v>
      </c>
      <c r="Q163" s="28">
        <v>290</v>
      </c>
      <c r="R163" s="28">
        <v>27025</v>
      </c>
      <c r="S163" s="58">
        <f>R163*25%</f>
        <v>6756.25</v>
      </c>
      <c r="T163" s="28">
        <v>360</v>
      </c>
      <c r="U163" s="386">
        <v>28730</v>
      </c>
      <c r="V163" s="58">
        <f>U163*25%</f>
        <v>7182.5</v>
      </c>
      <c r="W163" s="386">
        <v>338</v>
      </c>
      <c r="X163" s="386">
        <v>27535</v>
      </c>
      <c r="Y163" s="58">
        <f>X163*25%</f>
        <v>6883.75</v>
      </c>
      <c r="Z163" s="386">
        <v>452</v>
      </c>
      <c r="AA163" s="386">
        <v>34485</v>
      </c>
      <c r="AB163" s="58">
        <f>AA163*25%</f>
        <v>8621.25</v>
      </c>
      <c r="AC163" s="28">
        <v>359</v>
      </c>
      <c r="AD163" s="386">
        <v>27985</v>
      </c>
      <c r="AE163" s="58">
        <f>AD163*25%</f>
        <v>6996.25</v>
      </c>
      <c r="AF163" s="386">
        <v>167</v>
      </c>
      <c r="AG163" s="386">
        <v>14465</v>
      </c>
      <c r="AH163" s="507">
        <f>AG163*25%</f>
        <v>3616.25</v>
      </c>
      <c r="AI163" s="386">
        <v>0</v>
      </c>
      <c r="AJ163" s="386">
        <v>0</v>
      </c>
      <c r="AK163" s="507">
        <f>AJ163*25%</f>
        <v>0</v>
      </c>
      <c r="AL163" s="386">
        <v>0</v>
      </c>
      <c r="AM163" s="386">
        <v>0</v>
      </c>
      <c r="AN163" s="507">
        <f>AM163*25%</f>
        <v>0</v>
      </c>
      <c r="AO163" s="272">
        <v>0</v>
      </c>
      <c r="AP163" s="272">
        <v>0</v>
      </c>
      <c r="AQ163" s="507">
        <f>AP163*25%</f>
        <v>0</v>
      </c>
      <c r="AR163" s="385">
        <v>0</v>
      </c>
      <c r="AS163" s="385">
        <v>0</v>
      </c>
      <c r="AT163" s="507">
        <f>AS163*25%</f>
        <v>0</v>
      </c>
      <c r="AU163" s="385">
        <v>0</v>
      </c>
      <c r="AV163" s="385">
        <v>0</v>
      </c>
      <c r="AW163" s="385">
        <f t="shared" si="20"/>
        <v>0</v>
      </c>
      <c r="AX163" s="385">
        <v>0</v>
      </c>
      <c r="AY163" s="385">
        <v>0</v>
      </c>
      <c r="AZ163" s="385">
        <f t="shared" si="21"/>
        <v>0</v>
      </c>
      <c r="BA163" s="385">
        <v>0</v>
      </c>
      <c r="BB163" s="385">
        <v>0</v>
      </c>
      <c r="BC163" s="385">
        <f t="shared" si="22"/>
        <v>0</v>
      </c>
    </row>
    <row r="164" spans="1:55">
      <c r="A164" s="134"/>
      <c r="B164" s="505" t="s">
        <v>607</v>
      </c>
      <c r="C164" s="296" t="s">
        <v>5312</v>
      </c>
      <c r="D164" s="44" t="s">
        <v>5</v>
      </c>
      <c r="E164" s="506"/>
      <c r="F164" s="506"/>
      <c r="G164" s="58">
        <f>F164*25%</f>
        <v>0</v>
      </c>
      <c r="H164" s="506">
        <v>4</v>
      </c>
      <c r="I164" s="506">
        <v>265</v>
      </c>
      <c r="J164" s="58">
        <f>I164*25%</f>
        <v>66.25</v>
      </c>
      <c r="K164" s="506">
        <v>7</v>
      </c>
      <c r="L164" s="506">
        <v>545</v>
      </c>
      <c r="M164" s="58">
        <f>L164*25%</f>
        <v>136.25</v>
      </c>
      <c r="N164" s="506"/>
      <c r="O164" s="506">
        <v>2655</v>
      </c>
      <c r="P164" s="58">
        <f>O164*25%</f>
        <v>663.75</v>
      </c>
      <c r="Q164" s="28">
        <v>14</v>
      </c>
      <c r="R164" s="28">
        <v>1420</v>
      </c>
      <c r="S164" s="58">
        <f>R164*25%</f>
        <v>355</v>
      </c>
      <c r="T164" s="28">
        <v>20</v>
      </c>
      <c r="U164" s="386">
        <v>2275</v>
      </c>
      <c r="V164" s="58">
        <f>U164*25%</f>
        <v>568.75</v>
      </c>
      <c r="W164" s="386">
        <v>21</v>
      </c>
      <c r="X164" s="386">
        <v>1885</v>
      </c>
      <c r="Y164" s="58">
        <f>X164*25%</f>
        <v>471.25</v>
      </c>
      <c r="Z164" s="386">
        <v>19</v>
      </c>
      <c r="AA164" s="386">
        <v>1665</v>
      </c>
      <c r="AB164" s="58">
        <f>AA164*25%</f>
        <v>416.25</v>
      </c>
      <c r="AC164" s="28">
        <v>12</v>
      </c>
      <c r="AD164" s="386">
        <v>1085</v>
      </c>
      <c r="AE164" s="58">
        <f>AD164*25%</f>
        <v>271.25</v>
      </c>
      <c r="AF164" s="386">
        <v>10</v>
      </c>
      <c r="AG164" s="386">
        <v>790</v>
      </c>
      <c r="AH164" s="507">
        <f>AG164*25%</f>
        <v>197.5</v>
      </c>
      <c r="AI164" s="386">
        <v>9</v>
      </c>
      <c r="AJ164" s="386">
        <v>740</v>
      </c>
      <c r="AK164" s="507">
        <f>AJ164*25%</f>
        <v>185</v>
      </c>
      <c r="AL164" s="386">
        <v>9</v>
      </c>
      <c r="AM164" s="386">
        <v>640</v>
      </c>
      <c r="AN164" s="507">
        <f>AM164*25%</f>
        <v>160</v>
      </c>
      <c r="AO164" s="272">
        <v>9</v>
      </c>
      <c r="AP164" s="272">
        <v>610</v>
      </c>
      <c r="AQ164" s="507">
        <f>AP164*25%</f>
        <v>152.5</v>
      </c>
      <c r="AR164" s="385">
        <v>9</v>
      </c>
      <c r="AS164" s="385">
        <v>730</v>
      </c>
      <c r="AT164" s="507">
        <f>AS164*25%</f>
        <v>182.5</v>
      </c>
      <c r="AU164" s="385">
        <v>8</v>
      </c>
      <c r="AV164" s="385">
        <v>555</v>
      </c>
      <c r="AW164" s="385">
        <f t="shared" si="20"/>
        <v>138.75</v>
      </c>
      <c r="AX164" s="385">
        <v>0</v>
      </c>
      <c r="AY164" s="385">
        <v>0</v>
      </c>
      <c r="AZ164" s="385">
        <f t="shared" si="21"/>
        <v>0</v>
      </c>
      <c r="BA164" s="385">
        <v>0</v>
      </c>
      <c r="BB164" s="385">
        <v>0</v>
      </c>
      <c r="BC164" s="385">
        <f t="shared" si="22"/>
        <v>0</v>
      </c>
    </row>
    <row r="165" spans="1:55">
      <c r="A165" s="134"/>
      <c r="B165" s="505" t="s">
        <v>609</v>
      </c>
      <c r="C165" s="296" t="s">
        <v>610</v>
      </c>
      <c r="D165" s="43" t="s">
        <v>19</v>
      </c>
      <c r="E165" s="506"/>
      <c r="F165" s="506"/>
      <c r="G165" s="58">
        <f>F165*25%</f>
        <v>0</v>
      </c>
      <c r="H165" s="506">
        <v>5</v>
      </c>
      <c r="I165" s="506">
        <v>285</v>
      </c>
      <c r="J165" s="58">
        <f>I165*25%</f>
        <v>71.25</v>
      </c>
      <c r="K165" s="506">
        <v>7</v>
      </c>
      <c r="L165" s="506">
        <v>660</v>
      </c>
      <c r="M165" s="58">
        <f>L165*25%</f>
        <v>165</v>
      </c>
      <c r="N165" s="506"/>
      <c r="O165" s="506">
        <v>3165</v>
      </c>
      <c r="P165" s="58">
        <f>O165*25%</f>
        <v>791.25</v>
      </c>
      <c r="Q165" s="28">
        <v>30</v>
      </c>
      <c r="R165" s="28">
        <v>2945</v>
      </c>
      <c r="S165" s="58">
        <f>R165*25%</f>
        <v>736.25</v>
      </c>
      <c r="T165" s="28">
        <v>22</v>
      </c>
      <c r="U165" s="386">
        <v>3235</v>
      </c>
      <c r="V165" s="58">
        <f>U165*25%</f>
        <v>808.75</v>
      </c>
      <c r="W165" s="386">
        <v>18</v>
      </c>
      <c r="X165" s="386">
        <v>4330</v>
      </c>
      <c r="Y165" s="58">
        <f>X165*25%</f>
        <v>1082.5</v>
      </c>
      <c r="Z165" s="386">
        <v>36</v>
      </c>
      <c r="AA165" s="386">
        <v>3415</v>
      </c>
      <c r="AB165" s="58">
        <f>AA165*25%</f>
        <v>853.75</v>
      </c>
      <c r="AC165" s="28">
        <v>17</v>
      </c>
      <c r="AD165" s="386">
        <v>1250</v>
      </c>
      <c r="AE165" s="58">
        <f>AD165*25%</f>
        <v>312.5</v>
      </c>
      <c r="AF165" s="386">
        <v>36</v>
      </c>
      <c r="AG165" s="386">
        <v>2810</v>
      </c>
      <c r="AH165" s="507">
        <f>AG165*25%</f>
        <v>702.5</v>
      </c>
      <c r="AI165" s="386">
        <v>15</v>
      </c>
      <c r="AJ165" s="386">
        <v>1310</v>
      </c>
      <c r="AK165" s="507">
        <f>AJ165*25%</f>
        <v>327.5</v>
      </c>
      <c r="AL165" s="386">
        <v>21</v>
      </c>
      <c r="AM165" s="386">
        <v>2225</v>
      </c>
      <c r="AN165" s="507">
        <f>AM165*25%</f>
        <v>556.25</v>
      </c>
      <c r="AO165" s="272">
        <v>14</v>
      </c>
      <c r="AP165" s="272">
        <v>1295</v>
      </c>
      <c r="AQ165" s="507">
        <f>AP165*25%</f>
        <v>323.75</v>
      </c>
      <c r="AR165" s="385">
        <v>19</v>
      </c>
      <c r="AS165" s="385">
        <v>1930</v>
      </c>
      <c r="AT165" s="507">
        <f>AS165*25%</f>
        <v>482.5</v>
      </c>
      <c r="AU165" s="385">
        <v>17</v>
      </c>
      <c r="AV165" s="385">
        <v>1945</v>
      </c>
      <c r="AW165" s="385">
        <f t="shared" si="20"/>
        <v>486.25</v>
      </c>
      <c r="AX165" s="385">
        <v>8</v>
      </c>
      <c r="AY165" s="385">
        <v>895</v>
      </c>
      <c r="AZ165" s="385">
        <f t="shared" si="21"/>
        <v>223.75</v>
      </c>
      <c r="BA165" s="385">
        <v>7</v>
      </c>
      <c r="BB165" s="385">
        <v>425</v>
      </c>
      <c r="BC165" s="385">
        <f t="shared" si="22"/>
        <v>106.25</v>
      </c>
    </row>
    <row r="166" spans="1:55">
      <c r="A166" s="134"/>
      <c r="B166" s="505" t="s">
        <v>611</v>
      </c>
      <c r="C166" s="296" t="s">
        <v>612</v>
      </c>
      <c r="D166" s="43" t="s">
        <v>16</v>
      </c>
      <c r="E166" s="506"/>
      <c r="F166" s="506"/>
      <c r="G166" s="58">
        <f>F166*25%</f>
        <v>0</v>
      </c>
      <c r="H166" s="506">
        <v>4</v>
      </c>
      <c r="I166" s="506">
        <v>505</v>
      </c>
      <c r="J166" s="58">
        <f>I166*25%</f>
        <v>126.25</v>
      </c>
      <c r="K166" s="506">
        <v>10</v>
      </c>
      <c r="L166" s="506">
        <v>795</v>
      </c>
      <c r="M166" s="58">
        <f>L166*25%</f>
        <v>198.75</v>
      </c>
      <c r="N166" s="506"/>
      <c r="O166" s="506">
        <v>2285</v>
      </c>
      <c r="P166" s="58">
        <f>O166*25%</f>
        <v>571.25</v>
      </c>
      <c r="Q166" s="28">
        <v>44</v>
      </c>
      <c r="R166" s="28">
        <v>4960</v>
      </c>
      <c r="S166" s="58">
        <f>R166*25%</f>
        <v>1240</v>
      </c>
      <c r="T166" s="28">
        <v>38</v>
      </c>
      <c r="U166" s="386">
        <v>3295</v>
      </c>
      <c r="V166" s="58">
        <f>U166*25%</f>
        <v>823.75</v>
      </c>
      <c r="W166" s="386">
        <v>64</v>
      </c>
      <c r="X166" s="386">
        <v>5105</v>
      </c>
      <c r="Y166" s="58">
        <f>X166*25%</f>
        <v>1276.25</v>
      </c>
      <c r="Z166" s="386">
        <v>50</v>
      </c>
      <c r="AA166" s="386">
        <v>5060</v>
      </c>
      <c r="AB166" s="58">
        <f>AA166*25%</f>
        <v>1265</v>
      </c>
      <c r="AC166" s="28">
        <v>23</v>
      </c>
      <c r="AD166" s="386">
        <v>1585</v>
      </c>
      <c r="AE166" s="58">
        <f>AD166*25%</f>
        <v>396.25</v>
      </c>
      <c r="AF166" s="386">
        <v>49</v>
      </c>
      <c r="AG166" s="386">
        <v>4435</v>
      </c>
      <c r="AH166" s="507">
        <f>AG166*25%</f>
        <v>1108.75</v>
      </c>
      <c r="AI166" s="386">
        <v>40</v>
      </c>
      <c r="AJ166" s="386">
        <v>3825</v>
      </c>
      <c r="AK166" s="507">
        <f>AJ166*25%</f>
        <v>956.25</v>
      </c>
      <c r="AL166" s="386">
        <v>30</v>
      </c>
      <c r="AM166" s="386">
        <v>3180</v>
      </c>
      <c r="AN166" s="507">
        <f>AM166*25%</f>
        <v>795</v>
      </c>
      <c r="AO166" s="272">
        <v>47</v>
      </c>
      <c r="AP166" s="272">
        <v>4595</v>
      </c>
      <c r="AQ166" s="507">
        <f>AP166*25%</f>
        <v>1148.75</v>
      </c>
      <c r="AR166" s="385">
        <v>0</v>
      </c>
      <c r="AS166" s="385">
        <v>0</v>
      </c>
      <c r="AT166" s="507">
        <f>AS166*25%</f>
        <v>0</v>
      </c>
      <c r="AU166" s="385">
        <v>0</v>
      </c>
      <c r="AV166" s="385">
        <v>0</v>
      </c>
      <c r="AW166" s="385">
        <f t="shared" si="20"/>
        <v>0</v>
      </c>
      <c r="AX166" s="385">
        <v>8</v>
      </c>
      <c r="AY166" s="385">
        <v>605</v>
      </c>
      <c r="AZ166" s="385">
        <f t="shared" si="21"/>
        <v>151.25</v>
      </c>
      <c r="BA166" s="385">
        <v>16</v>
      </c>
      <c r="BB166" s="385">
        <v>1720</v>
      </c>
      <c r="BC166" s="385">
        <f t="shared" si="22"/>
        <v>430</v>
      </c>
    </row>
    <row r="167" spans="1:55">
      <c r="A167" s="134"/>
      <c r="B167" s="505" t="s">
        <v>613</v>
      </c>
      <c r="C167" s="296" t="s">
        <v>5312</v>
      </c>
      <c r="D167" s="43" t="s">
        <v>515</v>
      </c>
      <c r="E167" s="506"/>
      <c r="F167" s="506"/>
      <c r="G167" s="58">
        <f>F167*25%</f>
        <v>0</v>
      </c>
      <c r="H167" s="506"/>
      <c r="I167" s="506"/>
      <c r="J167" s="58">
        <f>I167*25%</f>
        <v>0</v>
      </c>
      <c r="K167" s="506">
        <v>197</v>
      </c>
      <c r="L167" s="506">
        <v>16960</v>
      </c>
      <c r="M167" s="58">
        <f>L167*25%</f>
        <v>4240</v>
      </c>
      <c r="N167" s="506"/>
      <c r="O167" s="506"/>
      <c r="P167" s="58">
        <f>O167*25%</f>
        <v>0</v>
      </c>
      <c r="Q167" s="28">
        <v>0</v>
      </c>
      <c r="R167" s="28">
        <v>0</v>
      </c>
      <c r="S167" s="58">
        <f>R167*25%</f>
        <v>0</v>
      </c>
      <c r="T167" s="28">
        <v>0</v>
      </c>
      <c r="U167" s="386">
        <v>0</v>
      </c>
      <c r="V167" s="58">
        <f>U167*25%</f>
        <v>0</v>
      </c>
      <c r="W167" s="386">
        <v>0</v>
      </c>
      <c r="X167" s="386">
        <v>0</v>
      </c>
      <c r="Y167" s="58">
        <f>X167*25%</f>
        <v>0</v>
      </c>
      <c r="Z167" s="386">
        <v>0</v>
      </c>
      <c r="AA167" s="386">
        <v>0</v>
      </c>
      <c r="AB167" s="58">
        <f>AA167*25%</f>
        <v>0</v>
      </c>
      <c r="AC167" s="28">
        <v>0</v>
      </c>
      <c r="AD167" s="386">
        <v>0</v>
      </c>
      <c r="AE167" s="58">
        <f>AD167*25%</f>
        <v>0</v>
      </c>
      <c r="AF167" s="386">
        <v>0</v>
      </c>
      <c r="AG167" s="386">
        <v>0</v>
      </c>
      <c r="AH167" s="507">
        <f>AG167*25%</f>
        <v>0</v>
      </c>
      <c r="AI167" s="386">
        <v>0</v>
      </c>
      <c r="AJ167" s="386"/>
      <c r="AK167" s="507">
        <f>AJ167*25%</f>
        <v>0</v>
      </c>
      <c r="AL167" s="386">
        <v>0</v>
      </c>
      <c r="AM167" s="386">
        <v>0</v>
      </c>
      <c r="AN167" s="507">
        <f>AM167*25%</f>
        <v>0</v>
      </c>
      <c r="AO167" s="272">
        <v>0</v>
      </c>
      <c r="AP167" s="272">
        <v>0</v>
      </c>
      <c r="AQ167" s="507">
        <f>AP167*25%</f>
        <v>0</v>
      </c>
      <c r="AR167" s="385">
        <v>0</v>
      </c>
      <c r="AS167" s="385">
        <v>0</v>
      </c>
      <c r="AT167" s="507">
        <f>AS167*25%</f>
        <v>0</v>
      </c>
      <c r="AU167" s="385">
        <v>0</v>
      </c>
      <c r="AV167" s="385">
        <v>0</v>
      </c>
      <c r="AW167" s="385">
        <f t="shared" si="20"/>
        <v>0</v>
      </c>
      <c r="AX167" s="385">
        <v>0</v>
      </c>
      <c r="AY167" s="385">
        <v>0</v>
      </c>
      <c r="AZ167" s="385">
        <f t="shared" si="21"/>
        <v>0</v>
      </c>
      <c r="BA167" s="385">
        <v>0</v>
      </c>
      <c r="BB167" s="385">
        <v>0</v>
      </c>
      <c r="BC167" s="385">
        <f t="shared" si="22"/>
        <v>0</v>
      </c>
    </row>
    <row r="168" spans="1:55">
      <c r="A168" s="134"/>
      <c r="B168" s="505" t="s">
        <v>615</v>
      </c>
      <c r="C168" s="296" t="s">
        <v>5312</v>
      </c>
      <c r="D168" s="43" t="s">
        <v>284</v>
      </c>
      <c r="E168" s="506"/>
      <c r="F168" s="506"/>
      <c r="G168" s="58">
        <f>F168*25%</f>
        <v>0</v>
      </c>
      <c r="H168" s="506">
        <v>18</v>
      </c>
      <c r="I168" s="506">
        <v>1195</v>
      </c>
      <c r="J168" s="58">
        <f>I168*25%</f>
        <v>298.75</v>
      </c>
      <c r="K168" s="506">
        <v>22</v>
      </c>
      <c r="L168" s="506">
        <v>1340</v>
      </c>
      <c r="M168" s="58">
        <f>L168*25%</f>
        <v>335</v>
      </c>
      <c r="N168" s="506"/>
      <c r="O168" s="506">
        <v>2855</v>
      </c>
      <c r="P168" s="58">
        <f>O168*25%</f>
        <v>713.75</v>
      </c>
      <c r="Q168" s="28">
        <v>46</v>
      </c>
      <c r="R168" s="28">
        <v>5245</v>
      </c>
      <c r="S168" s="58">
        <f>R168*25%</f>
        <v>1311.25</v>
      </c>
      <c r="T168" s="28">
        <v>103</v>
      </c>
      <c r="U168" s="386">
        <v>7650</v>
      </c>
      <c r="V168" s="58">
        <f>U168*25%</f>
        <v>1912.5</v>
      </c>
      <c r="W168" s="386">
        <v>50</v>
      </c>
      <c r="X168" s="386">
        <v>3770</v>
      </c>
      <c r="Y168" s="58">
        <f>X168*25%</f>
        <v>942.5</v>
      </c>
      <c r="Z168" s="386">
        <v>54</v>
      </c>
      <c r="AA168" s="386">
        <v>4020</v>
      </c>
      <c r="AB168" s="58">
        <f>AA168*25%</f>
        <v>1005</v>
      </c>
      <c r="AC168" s="28">
        <v>73</v>
      </c>
      <c r="AD168" s="386">
        <v>5360</v>
      </c>
      <c r="AE168" s="58">
        <f>AD168*25%</f>
        <v>1340</v>
      </c>
      <c r="AF168" s="386">
        <v>78</v>
      </c>
      <c r="AG168" s="386">
        <v>5790</v>
      </c>
      <c r="AH168" s="507">
        <f>AG168*25%</f>
        <v>1447.5</v>
      </c>
      <c r="AI168" s="386">
        <v>60</v>
      </c>
      <c r="AJ168" s="386">
        <v>4295</v>
      </c>
      <c r="AK168" s="507">
        <f>AJ168*25%</f>
        <v>1073.75</v>
      </c>
      <c r="AL168" s="386">
        <v>96</v>
      </c>
      <c r="AM168" s="386">
        <v>6320</v>
      </c>
      <c r="AN168" s="507">
        <f>AM168*25%</f>
        <v>1580</v>
      </c>
      <c r="AO168" s="272">
        <v>83</v>
      </c>
      <c r="AP168" s="272">
        <v>5950</v>
      </c>
      <c r="AQ168" s="507">
        <f>AP168*25%</f>
        <v>1487.5</v>
      </c>
      <c r="AR168" s="385">
        <v>99</v>
      </c>
      <c r="AS168" s="385">
        <v>6335</v>
      </c>
      <c r="AT168" s="507">
        <f>AS168*25%</f>
        <v>1583.75</v>
      </c>
      <c r="AU168" s="385">
        <v>102</v>
      </c>
      <c r="AV168" s="385">
        <v>6900</v>
      </c>
      <c r="AW168" s="385">
        <f t="shared" si="20"/>
        <v>1725</v>
      </c>
      <c r="AX168" s="385">
        <v>0</v>
      </c>
      <c r="AY168" s="385">
        <v>0</v>
      </c>
      <c r="AZ168" s="385">
        <f t="shared" si="21"/>
        <v>0</v>
      </c>
      <c r="BA168" s="385">
        <v>0</v>
      </c>
      <c r="BB168" s="385">
        <v>0</v>
      </c>
      <c r="BC168" s="385">
        <f t="shared" si="22"/>
        <v>0</v>
      </c>
    </row>
    <row r="169" spans="1:55">
      <c r="A169" s="134"/>
      <c r="B169" s="505" t="s">
        <v>617</v>
      </c>
      <c r="C169" s="296" t="s">
        <v>618</v>
      </c>
      <c r="D169" s="43" t="s">
        <v>29</v>
      </c>
      <c r="E169" s="506"/>
      <c r="F169" s="506"/>
      <c r="G169" s="58">
        <f>F169*25%</f>
        <v>0</v>
      </c>
      <c r="H169" s="506"/>
      <c r="I169" s="506"/>
      <c r="J169" s="58">
        <f>I169*25%</f>
        <v>0</v>
      </c>
      <c r="K169" s="506">
        <v>0</v>
      </c>
      <c r="L169" s="506">
        <v>0</v>
      </c>
      <c r="M169" s="58">
        <f>L169*25%</f>
        <v>0</v>
      </c>
      <c r="N169" s="506"/>
      <c r="O169" s="506">
        <v>7715</v>
      </c>
      <c r="P169" s="58">
        <f>O169*25%</f>
        <v>1928.75</v>
      </c>
      <c r="Q169" s="28">
        <v>22</v>
      </c>
      <c r="R169" s="28">
        <v>1155</v>
      </c>
      <c r="S169" s="58">
        <f>R169*25%</f>
        <v>288.75</v>
      </c>
      <c r="T169" s="28">
        <v>3</v>
      </c>
      <c r="U169" s="386">
        <v>510</v>
      </c>
      <c r="V169" s="58">
        <f>U169*25%</f>
        <v>127.5</v>
      </c>
      <c r="W169" s="386">
        <v>3</v>
      </c>
      <c r="X169" s="386">
        <v>495</v>
      </c>
      <c r="Y169" s="58">
        <f>X169*25%</f>
        <v>123.75</v>
      </c>
      <c r="Z169" s="386">
        <v>14</v>
      </c>
      <c r="AA169" s="386">
        <v>1505</v>
      </c>
      <c r="AB169" s="58">
        <f>AA169*25%</f>
        <v>376.25</v>
      </c>
      <c r="AC169" s="28">
        <v>6</v>
      </c>
      <c r="AD169" s="386">
        <v>730</v>
      </c>
      <c r="AE169" s="58">
        <f>AD169*25%</f>
        <v>182.5</v>
      </c>
      <c r="AF169" s="386">
        <v>20</v>
      </c>
      <c r="AG169" s="386">
        <v>1385</v>
      </c>
      <c r="AH169" s="507">
        <f>AG169*25%</f>
        <v>346.25</v>
      </c>
      <c r="AI169" s="386">
        <v>5</v>
      </c>
      <c r="AJ169" s="386">
        <v>515</v>
      </c>
      <c r="AK169" s="507">
        <f>AJ169*25%</f>
        <v>128.75</v>
      </c>
      <c r="AL169" s="386">
        <v>14</v>
      </c>
      <c r="AM169" s="386">
        <v>1055</v>
      </c>
      <c r="AN169" s="507">
        <f>AM169*25%</f>
        <v>263.75</v>
      </c>
      <c r="AO169" s="272">
        <v>21</v>
      </c>
      <c r="AP169" s="272">
        <v>1680</v>
      </c>
      <c r="AQ169" s="507">
        <f>AP169*25%</f>
        <v>420</v>
      </c>
      <c r="AR169" s="385">
        <v>4</v>
      </c>
      <c r="AS169" s="385">
        <v>315</v>
      </c>
      <c r="AT169" s="507">
        <f>AS169*25%</f>
        <v>78.75</v>
      </c>
      <c r="AU169" s="385">
        <v>9</v>
      </c>
      <c r="AV169" s="385">
        <v>500</v>
      </c>
      <c r="AW169" s="385">
        <f t="shared" si="20"/>
        <v>125</v>
      </c>
      <c r="AX169" s="385">
        <v>122</v>
      </c>
      <c r="AY169" s="385">
        <v>8075</v>
      </c>
      <c r="AZ169" s="385">
        <f t="shared" si="21"/>
        <v>2018.75</v>
      </c>
      <c r="BA169" s="385">
        <v>124</v>
      </c>
      <c r="BB169" s="385">
        <v>7705</v>
      </c>
      <c r="BC169" s="385">
        <f t="shared" si="22"/>
        <v>1926.25</v>
      </c>
    </row>
    <row r="170" spans="1:55">
      <c r="A170" s="134"/>
      <c r="B170" s="505" t="s">
        <v>619</v>
      </c>
      <c r="C170" s="296" t="s">
        <v>7538</v>
      </c>
      <c r="D170" s="44" t="s">
        <v>5</v>
      </c>
      <c r="E170" s="506"/>
      <c r="F170" s="506"/>
      <c r="G170" s="58">
        <f>F170*25%</f>
        <v>0</v>
      </c>
      <c r="H170" s="506"/>
      <c r="I170" s="506"/>
      <c r="J170" s="58">
        <f>I170*25%</f>
        <v>0</v>
      </c>
      <c r="K170" s="506">
        <v>14</v>
      </c>
      <c r="L170" s="506">
        <v>1385</v>
      </c>
      <c r="M170" s="58">
        <f>L170*25%</f>
        <v>346.25</v>
      </c>
      <c r="N170" s="506"/>
      <c r="O170" s="506">
        <v>4175</v>
      </c>
      <c r="P170" s="58">
        <f>O170*25%</f>
        <v>1043.75</v>
      </c>
      <c r="Q170" s="28">
        <v>37</v>
      </c>
      <c r="R170" s="28">
        <v>3665</v>
      </c>
      <c r="S170" s="58">
        <f>R170*25%</f>
        <v>916.25</v>
      </c>
      <c r="T170" s="28">
        <v>31</v>
      </c>
      <c r="U170" s="386">
        <v>2955</v>
      </c>
      <c r="V170" s="58">
        <f>U170*25%</f>
        <v>738.75</v>
      </c>
      <c r="W170" s="386">
        <v>23</v>
      </c>
      <c r="X170" s="386">
        <v>2815</v>
      </c>
      <c r="Y170" s="58">
        <f>X170*25%</f>
        <v>703.75</v>
      </c>
      <c r="Z170" s="386">
        <v>35</v>
      </c>
      <c r="AA170" s="386">
        <v>2690</v>
      </c>
      <c r="AB170" s="58">
        <f>AA170*25%</f>
        <v>672.5</v>
      </c>
      <c r="AC170" s="28">
        <v>37</v>
      </c>
      <c r="AD170" s="386">
        <v>2850</v>
      </c>
      <c r="AE170" s="58">
        <f>AD170*25%</f>
        <v>712.5</v>
      </c>
      <c r="AF170" s="386">
        <v>0</v>
      </c>
      <c r="AG170" s="386">
        <v>0</v>
      </c>
      <c r="AH170" s="507">
        <f>AG170*25%</f>
        <v>0</v>
      </c>
      <c r="AI170" s="386">
        <v>0</v>
      </c>
      <c r="AJ170" s="386">
        <v>0</v>
      </c>
      <c r="AK170" s="507">
        <f>AJ170*25%</f>
        <v>0</v>
      </c>
      <c r="AL170" s="386">
        <v>0</v>
      </c>
      <c r="AM170" s="386">
        <v>0</v>
      </c>
      <c r="AN170" s="507">
        <f>AM170*25%</f>
        <v>0</v>
      </c>
      <c r="AO170" s="272">
        <v>0</v>
      </c>
      <c r="AP170" s="272">
        <v>0</v>
      </c>
      <c r="AQ170" s="507">
        <f>AP170*25%</f>
        <v>0</v>
      </c>
      <c r="AR170" s="385">
        <v>0</v>
      </c>
      <c r="AS170" s="385">
        <v>0</v>
      </c>
      <c r="AT170" s="507">
        <f>AS170*25%</f>
        <v>0</v>
      </c>
      <c r="AU170" s="385">
        <v>0</v>
      </c>
      <c r="AV170" s="385">
        <v>0</v>
      </c>
      <c r="AW170" s="385">
        <f t="shared" si="20"/>
        <v>0</v>
      </c>
      <c r="AX170" s="385">
        <v>15</v>
      </c>
      <c r="AY170" s="385">
        <v>1645</v>
      </c>
      <c r="AZ170" s="385">
        <f t="shared" si="21"/>
        <v>411.25</v>
      </c>
      <c r="BA170" s="385">
        <v>11</v>
      </c>
      <c r="BB170" s="385">
        <v>1055</v>
      </c>
      <c r="BC170" s="385">
        <f t="shared" si="22"/>
        <v>263.75</v>
      </c>
    </row>
    <row r="171" spans="1:55">
      <c r="A171" s="133"/>
      <c r="B171" s="505" t="s">
        <v>621</v>
      </c>
      <c r="C171" s="296" t="s">
        <v>5312</v>
      </c>
      <c r="D171" s="43" t="s">
        <v>34</v>
      </c>
      <c r="E171" s="506"/>
      <c r="F171" s="506"/>
      <c r="G171" s="58">
        <f>F171*25%</f>
        <v>0</v>
      </c>
      <c r="H171" s="506"/>
      <c r="I171" s="506"/>
      <c r="J171" s="58">
        <f>I171*25%</f>
        <v>0</v>
      </c>
      <c r="K171" s="506">
        <v>82</v>
      </c>
      <c r="L171" s="506">
        <v>6000</v>
      </c>
      <c r="M171" s="58">
        <f>L171*25%</f>
        <v>1500</v>
      </c>
      <c r="N171" s="506"/>
      <c r="O171" s="506">
        <v>8720</v>
      </c>
      <c r="P171" s="58">
        <f>O171*25%</f>
        <v>2180</v>
      </c>
      <c r="Q171" s="28">
        <v>82</v>
      </c>
      <c r="R171" s="28">
        <v>7360</v>
      </c>
      <c r="S171" s="58">
        <f>R171*25%</f>
        <v>1840</v>
      </c>
      <c r="T171" s="28">
        <v>112</v>
      </c>
      <c r="U171" s="386">
        <v>10795</v>
      </c>
      <c r="V171" s="58">
        <f>U171*25%</f>
        <v>2698.75</v>
      </c>
      <c r="W171" s="386">
        <v>156</v>
      </c>
      <c r="X171" s="386">
        <v>13845</v>
      </c>
      <c r="Y171" s="58">
        <f>X171*25%</f>
        <v>3461.25</v>
      </c>
      <c r="Z171" s="386">
        <v>180</v>
      </c>
      <c r="AA171" s="386">
        <v>15985</v>
      </c>
      <c r="AB171" s="58">
        <f>AA171*25%</f>
        <v>3996.25</v>
      </c>
      <c r="AC171" s="28">
        <v>169</v>
      </c>
      <c r="AD171" s="386">
        <v>14890</v>
      </c>
      <c r="AE171" s="58">
        <f>AD171*25%</f>
        <v>3722.5</v>
      </c>
      <c r="AF171" s="386">
        <v>187</v>
      </c>
      <c r="AG171" s="386">
        <v>15950</v>
      </c>
      <c r="AH171" s="507">
        <f>AG171*25%</f>
        <v>3987.5</v>
      </c>
      <c r="AI171" s="386">
        <v>169</v>
      </c>
      <c r="AJ171" s="386">
        <v>16280</v>
      </c>
      <c r="AK171" s="507">
        <f>AJ171*25%</f>
        <v>4070</v>
      </c>
      <c r="AL171" s="386">
        <v>174</v>
      </c>
      <c r="AM171" s="386">
        <v>15120</v>
      </c>
      <c r="AN171" s="507">
        <f>AM171*25%</f>
        <v>3780</v>
      </c>
      <c r="AO171" s="272">
        <v>215</v>
      </c>
      <c r="AP171" s="272">
        <v>21410</v>
      </c>
      <c r="AQ171" s="507">
        <f>AP171*25%</f>
        <v>5352.5</v>
      </c>
      <c r="AR171" s="385">
        <v>231</v>
      </c>
      <c r="AS171" s="385">
        <v>22675</v>
      </c>
      <c r="AT171" s="507">
        <f>AS171*25%</f>
        <v>5668.75</v>
      </c>
      <c r="AU171" s="385">
        <v>251</v>
      </c>
      <c r="AV171" s="385">
        <v>25480</v>
      </c>
      <c r="AW171" s="385">
        <f t="shared" si="20"/>
        <v>6370</v>
      </c>
      <c r="AX171" s="385">
        <v>0</v>
      </c>
      <c r="AY171" s="385">
        <v>0</v>
      </c>
      <c r="AZ171" s="385">
        <f t="shared" si="21"/>
        <v>0</v>
      </c>
      <c r="BA171" s="385">
        <v>0</v>
      </c>
      <c r="BB171" s="385">
        <v>0</v>
      </c>
      <c r="BC171" s="385">
        <f t="shared" si="22"/>
        <v>0</v>
      </c>
    </row>
    <row r="172" spans="1:55">
      <c r="A172" s="133"/>
      <c r="B172" s="41" t="s">
        <v>623</v>
      </c>
      <c r="C172" s="296" t="s">
        <v>624</v>
      </c>
      <c r="D172" s="44" t="s">
        <v>5</v>
      </c>
      <c r="E172" s="42"/>
      <c r="F172" s="42"/>
      <c r="G172" s="58">
        <f>F172*25%</f>
        <v>0</v>
      </c>
      <c r="H172" s="45">
        <v>3</v>
      </c>
      <c r="I172" s="45">
        <v>570</v>
      </c>
      <c r="J172" s="58">
        <f>I172*25%</f>
        <v>142.5</v>
      </c>
      <c r="K172" s="45">
        <v>51</v>
      </c>
      <c r="L172" s="42">
        <v>4150</v>
      </c>
      <c r="M172" s="58">
        <f>L172*25%</f>
        <v>1037.5</v>
      </c>
      <c r="N172" s="42"/>
      <c r="O172" s="42">
        <v>9335</v>
      </c>
      <c r="P172" s="58">
        <f>O172*25%</f>
        <v>2333.75</v>
      </c>
      <c r="Q172" s="57">
        <v>13</v>
      </c>
      <c r="R172" s="57">
        <v>2775</v>
      </c>
      <c r="S172" s="58">
        <f>R172*25%</f>
        <v>693.75</v>
      </c>
      <c r="T172" s="57">
        <v>37</v>
      </c>
      <c r="U172" s="102">
        <v>3600</v>
      </c>
      <c r="V172" s="58">
        <f>U172*25%</f>
        <v>900</v>
      </c>
      <c r="W172" s="102">
        <v>17</v>
      </c>
      <c r="X172" s="102">
        <v>4245</v>
      </c>
      <c r="Y172" s="58">
        <f>X172*25%</f>
        <v>1061.25</v>
      </c>
      <c r="Z172" s="102">
        <v>95</v>
      </c>
      <c r="AA172" s="102">
        <v>5370</v>
      </c>
      <c r="AB172" s="58">
        <f>AA172*25%</f>
        <v>1342.5</v>
      </c>
      <c r="AC172" s="57">
        <v>60</v>
      </c>
      <c r="AD172" s="102">
        <v>3535</v>
      </c>
      <c r="AE172" s="58">
        <f>AD172*25%</f>
        <v>883.75</v>
      </c>
      <c r="AF172" s="102">
        <v>44</v>
      </c>
      <c r="AG172" s="102">
        <v>2800</v>
      </c>
      <c r="AH172" s="219">
        <f>AG172*25%</f>
        <v>700</v>
      </c>
      <c r="AI172" s="102">
        <v>59</v>
      </c>
      <c r="AJ172" s="102">
        <v>3195</v>
      </c>
      <c r="AK172" s="219">
        <f>AJ172*25%</f>
        <v>798.75</v>
      </c>
      <c r="AL172" s="102">
        <v>33</v>
      </c>
      <c r="AM172" s="102">
        <v>1800</v>
      </c>
      <c r="AN172" s="219">
        <f>AM172*25%</f>
        <v>450</v>
      </c>
      <c r="AO172" s="268">
        <v>20</v>
      </c>
      <c r="AP172" s="268">
        <v>1250</v>
      </c>
      <c r="AQ172" s="219">
        <f>AP172*25%</f>
        <v>312.5</v>
      </c>
      <c r="AR172" s="222">
        <v>8</v>
      </c>
      <c r="AS172" s="222">
        <v>390</v>
      </c>
      <c r="AT172" s="219">
        <f>AS172*25%</f>
        <v>97.5</v>
      </c>
      <c r="AU172" s="222">
        <v>9</v>
      </c>
      <c r="AV172" s="222">
        <v>695</v>
      </c>
      <c r="AW172" s="222">
        <f t="shared" si="20"/>
        <v>173.75</v>
      </c>
      <c r="AX172" s="222">
        <v>255</v>
      </c>
      <c r="AY172" s="222">
        <v>26250</v>
      </c>
      <c r="AZ172" s="222">
        <f t="shared" si="21"/>
        <v>6562.5</v>
      </c>
      <c r="BA172" s="222">
        <v>230</v>
      </c>
      <c r="BB172" s="222">
        <v>23430</v>
      </c>
      <c r="BC172" s="222">
        <f t="shared" si="22"/>
        <v>5857.5</v>
      </c>
    </row>
    <row r="173" spans="1:55">
      <c r="A173" s="133"/>
      <c r="B173" s="41" t="s">
        <v>625</v>
      </c>
      <c r="C173" s="296" t="s">
        <v>626</v>
      </c>
      <c r="D173" s="44" t="s">
        <v>204</v>
      </c>
      <c r="E173" s="42"/>
      <c r="F173" s="42"/>
      <c r="G173" s="58">
        <f>F173*25%</f>
        <v>0</v>
      </c>
      <c r="H173" s="45">
        <v>17</v>
      </c>
      <c r="I173" s="45">
        <v>800</v>
      </c>
      <c r="J173" s="58">
        <f>I173*25%</f>
        <v>200</v>
      </c>
      <c r="K173" s="45">
        <v>8</v>
      </c>
      <c r="L173" s="42">
        <v>590</v>
      </c>
      <c r="M173" s="58">
        <f>L173*25%</f>
        <v>147.5</v>
      </c>
      <c r="N173" s="42"/>
      <c r="O173" s="42"/>
      <c r="P173" s="58">
        <f>O173*25%</f>
        <v>0</v>
      </c>
      <c r="Q173" s="57">
        <v>0</v>
      </c>
      <c r="R173" s="57">
        <v>0</v>
      </c>
      <c r="S173" s="58">
        <f>R173*25%</f>
        <v>0</v>
      </c>
      <c r="T173" s="57">
        <v>0</v>
      </c>
      <c r="U173" s="102">
        <v>0</v>
      </c>
      <c r="V173" s="58">
        <f>U173*25%</f>
        <v>0</v>
      </c>
      <c r="W173" s="102">
        <v>0</v>
      </c>
      <c r="X173" s="102">
        <v>0</v>
      </c>
      <c r="Y173" s="58">
        <f>X173*25%</f>
        <v>0</v>
      </c>
      <c r="Z173" s="102">
        <v>0</v>
      </c>
      <c r="AA173" s="102">
        <v>0</v>
      </c>
      <c r="AB173" s="58">
        <f>AA173*25%</f>
        <v>0</v>
      </c>
      <c r="AC173" s="57">
        <v>0</v>
      </c>
      <c r="AD173" s="102">
        <v>0</v>
      </c>
      <c r="AE173" s="58">
        <f>AD173*25%</f>
        <v>0</v>
      </c>
      <c r="AF173" s="102">
        <v>0</v>
      </c>
      <c r="AG173" s="102">
        <v>0</v>
      </c>
      <c r="AH173" s="219">
        <f>AG173*25%</f>
        <v>0</v>
      </c>
      <c r="AI173" s="102">
        <v>0</v>
      </c>
      <c r="AJ173" s="102">
        <v>0</v>
      </c>
      <c r="AK173" s="219">
        <f>AJ173*25%</f>
        <v>0</v>
      </c>
      <c r="AL173" s="102">
        <v>0</v>
      </c>
      <c r="AM173" s="102">
        <v>0</v>
      </c>
      <c r="AN173" s="219">
        <f>AM173*25%</f>
        <v>0</v>
      </c>
      <c r="AO173" s="268">
        <v>0</v>
      </c>
      <c r="AP173" s="268">
        <v>0</v>
      </c>
      <c r="AQ173" s="219">
        <f>AP173*25%</f>
        <v>0</v>
      </c>
      <c r="AR173" s="222">
        <v>0</v>
      </c>
      <c r="AS173" s="222">
        <v>0</v>
      </c>
      <c r="AT173" s="219">
        <f>AS173*25%</f>
        <v>0</v>
      </c>
      <c r="AU173" s="222">
        <v>0</v>
      </c>
      <c r="AV173" s="222">
        <v>0</v>
      </c>
      <c r="AW173" s="222">
        <f t="shared" si="20"/>
        <v>0</v>
      </c>
      <c r="AX173" s="222">
        <v>10</v>
      </c>
      <c r="AY173" s="222">
        <v>580</v>
      </c>
      <c r="AZ173" s="222">
        <f t="shared" si="21"/>
        <v>145</v>
      </c>
      <c r="BA173" s="222">
        <v>19</v>
      </c>
      <c r="BB173" s="222">
        <v>1330</v>
      </c>
      <c r="BC173" s="222">
        <f t="shared" si="22"/>
        <v>332.5</v>
      </c>
    </row>
    <row r="174" spans="1:55">
      <c r="A174" s="133"/>
      <c r="B174" s="41" t="s">
        <v>627</v>
      </c>
      <c r="C174" s="296" t="s">
        <v>5312</v>
      </c>
      <c r="D174" s="44" t="s">
        <v>84</v>
      </c>
      <c r="E174" s="42"/>
      <c r="F174" s="42"/>
      <c r="G174" s="58">
        <f>F174*25%</f>
        <v>0</v>
      </c>
      <c r="H174" s="45"/>
      <c r="I174" s="45"/>
      <c r="J174" s="58">
        <f>I174*25%</f>
        <v>0</v>
      </c>
      <c r="K174" s="45">
        <v>1</v>
      </c>
      <c r="L174" s="42">
        <v>80</v>
      </c>
      <c r="M174" s="58">
        <f>L174*25%</f>
        <v>20</v>
      </c>
      <c r="N174" s="42"/>
      <c r="O174" s="42">
        <v>900</v>
      </c>
      <c r="P174" s="58">
        <f>O174*25%</f>
        <v>225</v>
      </c>
      <c r="Q174" s="57">
        <v>21</v>
      </c>
      <c r="R174" s="57">
        <v>2225</v>
      </c>
      <c r="S174" s="58">
        <f>R174*25%</f>
        <v>556.25</v>
      </c>
      <c r="T174" s="57">
        <v>18</v>
      </c>
      <c r="U174" s="102">
        <v>2200</v>
      </c>
      <c r="V174" s="58">
        <f>U174*25%</f>
        <v>550</v>
      </c>
      <c r="W174" s="102">
        <v>20</v>
      </c>
      <c r="X174" s="102">
        <v>1600</v>
      </c>
      <c r="Y174" s="58">
        <f>X174*25%</f>
        <v>400</v>
      </c>
      <c r="Z174" s="102">
        <v>79</v>
      </c>
      <c r="AA174" s="102">
        <v>6400</v>
      </c>
      <c r="AB174" s="58">
        <f>AA174*25%</f>
        <v>1600</v>
      </c>
      <c r="AC174" s="57">
        <v>32</v>
      </c>
      <c r="AD174" s="102">
        <v>2585</v>
      </c>
      <c r="AE174" s="58">
        <f>AD174*25%</f>
        <v>646.25</v>
      </c>
      <c r="AF174" s="102">
        <v>40</v>
      </c>
      <c r="AG174" s="102">
        <v>2860</v>
      </c>
      <c r="AH174" s="219">
        <f>AG174*25%</f>
        <v>715</v>
      </c>
      <c r="AI174" s="102">
        <v>41</v>
      </c>
      <c r="AJ174" s="102">
        <v>3675</v>
      </c>
      <c r="AK174" s="219">
        <f>AJ174*25%</f>
        <v>918.75</v>
      </c>
      <c r="AL174" s="102">
        <v>32</v>
      </c>
      <c r="AM174" s="102">
        <v>2460</v>
      </c>
      <c r="AN174" s="219">
        <f>AM174*25%</f>
        <v>615</v>
      </c>
      <c r="AO174" s="268">
        <v>31</v>
      </c>
      <c r="AP174" s="268">
        <v>2045</v>
      </c>
      <c r="AQ174" s="219">
        <f>AP174*25%</f>
        <v>511.25</v>
      </c>
      <c r="AR174" s="222">
        <v>0</v>
      </c>
      <c r="AS174" s="222">
        <v>0</v>
      </c>
      <c r="AT174" s="219">
        <f>AS174*25%</f>
        <v>0</v>
      </c>
      <c r="AU174" s="222">
        <v>0</v>
      </c>
      <c r="AV174" s="222">
        <v>0</v>
      </c>
      <c r="AW174" s="222">
        <f t="shared" si="20"/>
        <v>0</v>
      </c>
      <c r="AX174" s="222">
        <v>0</v>
      </c>
      <c r="AY174" s="222">
        <v>0</v>
      </c>
      <c r="AZ174" s="222">
        <f t="shared" si="21"/>
        <v>0</v>
      </c>
      <c r="BA174" s="222">
        <v>0</v>
      </c>
      <c r="BB174" s="222">
        <v>0</v>
      </c>
      <c r="BC174" s="222">
        <f t="shared" si="22"/>
        <v>0</v>
      </c>
    </row>
    <row r="175" spans="1:55">
      <c r="A175" s="133"/>
      <c r="B175" s="41" t="s">
        <v>629</v>
      </c>
      <c r="C175" s="296" t="s">
        <v>5312</v>
      </c>
      <c r="D175" s="44" t="s">
        <v>5</v>
      </c>
      <c r="E175" s="42"/>
      <c r="F175" s="42"/>
      <c r="G175" s="58">
        <f>F175*25%</f>
        <v>0</v>
      </c>
      <c r="H175" s="45">
        <v>3</v>
      </c>
      <c r="I175" s="45">
        <v>225</v>
      </c>
      <c r="J175" s="58">
        <f>I175*25%</f>
        <v>56.25</v>
      </c>
      <c r="K175" s="45">
        <v>30</v>
      </c>
      <c r="L175" s="42">
        <v>3155</v>
      </c>
      <c r="M175" s="58">
        <f>L175*25%</f>
        <v>788.75</v>
      </c>
      <c r="N175" s="42"/>
      <c r="O175" s="42">
        <v>8300</v>
      </c>
      <c r="P175" s="58">
        <f>O175*25%</f>
        <v>2075</v>
      </c>
      <c r="Q175" s="57">
        <v>102</v>
      </c>
      <c r="R175" s="57">
        <v>13715</v>
      </c>
      <c r="S175" s="58">
        <f>R175*25%</f>
        <v>3428.75</v>
      </c>
      <c r="T175" s="57">
        <v>48</v>
      </c>
      <c r="U175" s="102">
        <v>4785</v>
      </c>
      <c r="V175" s="58">
        <f>U175*25%</f>
        <v>1196.25</v>
      </c>
      <c r="W175" s="102">
        <v>8</v>
      </c>
      <c r="X175" s="102">
        <v>3385</v>
      </c>
      <c r="Y175" s="58">
        <f>X175*25%</f>
        <v>846.25</v>
      </c>
      <c r="Z175" s="102">
        <v>52</v>
      </c>
      <c r="AA175" s="102">
        <v>3840</v>
      </c>
      <c r="AB175" s="58">
        <f>AA175*25%</f>
        <v>960</v>
      </c>
      <c r="AC175" s="57">
        <v>35</v>
      </c>
      <c r="AD175" s="102">
        <v>2750</v>
      </c>
      <c r="AE175" s="58">
        <f>AD175*25%</f>
        <v>687.5</v>
      </c>
      <c r="AF175" s="102">
        <v>12</v>
      </c>
      <c r="AG175" s="102">
        <v>970</v>
      </c>
      <c r="AH175" s="219">
        <f>AG175*25%</f>
        <v>242.5</v>
      </c>
      <c r="AI175" s="102">
        <v>0</v>
      </c>
      <c r="AJ175" s="102">
        <v>0</v>
      </c>
      <c r="AK175" s="219">
        <f>AJ175*25%</f>
        <v>0</v>
      </c>
      <c r="AL175" s="102">
        <v>0</v>
      </c>
      <c r="AM175" s="102">
        <v>0</v>
      </c>
      <c r="AN175" s="219">
        <f>AM175*25%</f>
        <v>0</v>
      </c>
      <c r="AO175" s="268">
        <v>0</v>
      </c>
      <c r="AP175" s="268">
        <v>0</v>
      </c>
      <c r="AQ175" s="219">
        <f>AP175*25%</f>
        <v>0</v>
      </c>
      <c r="AR175" s="222">
        <v>0</v>
      </c>
      <c r="AS175" s="222">
        <v>0</v>
      </c>
      <c r="AT175" s="219">
        <f>AS175*25%</f>
        <v>0</v>
      </c>
      <c r="AU175" s="222">
        <v>0</v>
      </c>
      <c r="AV175" s="222">
        <v>0</v>
      </c>
      <c r="AW175" s="222">
        <f t="shared" si="20"/>
        <v>0</v>
      </c>
      <c r="AX175" s="222">
        <v>0</v>
      </c>
      <c r="AY175" s="222">
        <v>0</v>
      </c>
      <c r="AZ175" s="222">
        <f t="shared" si="21"/>
        <v>0</v>
      </c>
      <c r="BA175" s="222">
        <v>0</v>
      </c>
      <c r="BB175" s="222">
        <v>0</v>
      </c>
      <c r="BC175" s="222">
        <f t="shared" si="22"/>
        <v>0</v>
      </c>
    </row>
    <row r="176" spans="1:55">
      <c r="A176" s="133"/>
      <c r="B176" s="41" t="s">
        <v>631</v>
      </c>
      <c r="C176" s="296" t="s">
        <v>5312</v>
      </c>
      <c r="D176" s="44" t="s">
        <v>284</v>
      </c>
      <c r="E176" s="42"/>
      <c r="F176" s="42"/>
      <c r="G176" s="58">
        <f>F176*25%</f>
        <v>0</v>
      </c>
      <c r="H176" s="45"/>
      <c r="I176" s="45"/>
      <c r="J176" s="58">
        <f>I176*25%</f>
        <v>0</v>
      </c>
      <c r="K176" s="45">
        <v>11</v>
      </c>
      <c r="L176" s="42">
        <v>950</v>
      </c>
      <c r="M176" s="58">
        <f>L176*25%</f>
        <v>237.5</v>
      </c>
      <c r="N176" s="42"/>
      <c r="O176" s="42">
        <v>3155</v>
      </c>
      <c r="P176" s="58">
        <f>O176*25%</f>
        <v>788.75</v>
      </c>
      <c r="Q176" s="57">
        <v>29</v>
      </c>
      <c r="R176" s="57">
        <v>2990</v>
      </c>
      <c r="S176" s="58">
        <f>R176*25%</f>
        <v>747.5</v>
      </c>
      <c r="T176" s="57">
        <v>31</v>
      </c>
      <c r="U176" s="102">
        <v>2970</v>
      </c>
      <c r="V176" s="58">
        <f>U176*25%</f>
        <v>742.5</v>
      </c>
      <c r="W176" s="102">
        <v>33</v>
      </c>
      <c r="X176" s="102">
        <v>3360</v>
      </c>
      <c r="Y176" s="58">
        <f>X176*25%</f>
        <v>840</v>
      </c>
      <c r="Z176" s="102">
        <v>73</v>
      </c>
      <c r="AA176" s="102">
        <v>6560</v>
      </c>
      <c r="AB176" s="58">
        <f>AA176*25%</f>
        <v>1640</v>
      </c>
      <c r="AC176" s="57">
        <v>58</v>
      </c>
      <c r="AD176" s="102">
        <v>5255</v>
      </c>
      <c r="AE176" s="58">
        <f>AD176*25%</f>
        <v>1313.75</v>
      </c>
      <c r="AF176" s="102">
        <v>37</v>
      </c>
      <c r="AG176" s="102">
        <v>3175</v>
      </c>
      <c r="AH176" s="219">
        <f>AG176*25%</f>
        <v>793.75</v>
      </c>
      <c r="AI176" s="102">
        <v>103</v>
      </c>
      <c r="AJ176" s="102">
        <v>6640</v>
      </c>
      <c r="AK176" s="219">
        <f>AJ176*25%</f>
        <v>1660</v>
      </c>
      <c r="AL176" s="102">
        <v>70</v>
      </c>
      <c r="AM176" s="102">
        <v>6159</v>
      </c>
      <c r="AN176" s="219">
        <f>AM176*25%</f>
        <v>1539.75</v>
      </c>
      <c r="AO176" s="268">
        <v>89</v>
      </c>
      <c r="AP176" s="268">
        <v>8125</v>
      </c>
      <c r="AQ176" s="219">
        <f>AP176*25%</f>
        <v>2031.25</v>
      </c>
      <c r="AR176" s="222">
        <v>79</v>
      </c>
      <c r="AS176" s="222">
        <v>7605</v>
      </c>
      <c r="AT176" s="219">
        <f>AS176*25%</f>
        <v>1901.25</v>
      </c>
      <c r="AU176" s="222">
        <v>92</v>
      </c>
      <c r="AV176" s="222">
        <v>9795</v>
      </c>
      <c r="AW176" s="222">
        <f t="shared" si="20"/>
        <v>2448.75</v>
      </c>
      <c r="AX176" s="222">
        <v>0</v>
      </c>
      <c r="AY176" s="222">
        <v>0</v>
      </c>
      <c r="AZ176" s="222">
        <f t="shared" si="21"/>
        <v>0</v>
      </c>
      <c r="BA176" s="222">
        <v>0</v>
      </c>
      <c r="BB176" s="222">
        <v>0</v>
      </c>
      <c r="BC176" s="222">
        <f t="shared" si="22"/>
        <v>0</v>
      </c>
    </row>
    <row r="177" spans="1:55">
      <c r="A177" s="133"/>
      <c r="B177" s="41" t="s">
        <v>633</v>
      </c>
      <c r="C177" s="296" t="s">
        <v>634</v>
      </c>
      <c r="D177" s="44" t="s">
        <v>5</v>
      </c>
      <c r="E177" s="42"/>
      <c r="F177" s="42"/>
      <c r="G177" s="58">
        <f>F177*25%</f>
        <v>0</v>
      </c>
      <c r="H177" s="45"/>
      <c r="I177" s="45"/>
      <c r="J177" s="58">
        <f>I177*25%</f>
        <v>0</v>
      </c>
      <c r="K177" s="45">
        <v>41</v>
      </c>
      <c r="L177" s="42">
        <v>2545</v>
      </c>
      <c r="M177" s="58">
        <f>L177*25%</f>
        <v>636.25</v>
      </c>
      <c r="N177" s="42"/>
      <c r="O177" s="42">
        <v>4610</v>
      </c>
      <c r="P177" s="58">
        <f>O177*25%</f>
        <v>1152.5</v>
      </c>
      <c r="Q177" s="57">
        <v>50</v>
      </c>
      <c r="R177" s="57">
        <v>3845</v>
      </c>
      <c r="S177" s="58">
        <f>R177*25%</f>
        <v>961.25</v>
      </c>
      <c r="T177" s="57">
        <v>64</v>
      </c>
      <c r="U177" s="102">
        <v>4605</v>
      </c>
      <c r="V177" s="58">
        <f>U177*25%</f>
        <v>1151.25</v>
      </c>
      <c r="W177" s="102">
        <v>89</v>
      </c>
      <c r="X177" s="102">
        <v>6060</v>
      </c>
      <c r="Y177" s="58">
        <f>X177*25%</f>
        <v>1515</v>
      </c>
      <c r="Z177" s="102">
        <v>84</v>
      </c>
      <c r="AA177" s="102">
        <v>6850</v>
      </c>
      <c r="AB177" s="58">
        <f>AA177*25%</f>
        <v>1712.5</v>
      </c>
      <c r="AC177" s="57">
        <v>52</v>
      </c>
      <c r="AD177" s="102">
        <v>3315</v>
      </c>
      <c r="AE177" s="58">
        <f>AD177*25%</f>
        <v>828.75</v>
      </c>
      <c r="AF177" s="102">
        <v>116</v>
      </c>
      <c r="AG177" s="102">
        <v>9220</v>
      </c>
      <c r="AH177" s="219">
        <f>AG177*25%</f>
        <v>2305</v>
      </c>
      <c r="AI177" s="102">
        <v>133</v>
      </c>
      <c r="AJ177" s="102">
        <v>9480</v>
      </c>
      <c r="AK177" s="219">
        <f>AJ177*25%</f>
        <v>2370</v>
      </c>
      <c r="AL177" s="102">
        <v>145</v>
      </c>
      <c r="AM177" s="102">
        <v>10745</v>
      </c>
      <c r="AN177" s="219">
        <f>AM177*25%</f>
        <v>2686.25</v>
      </c>
      <c r="AO177" s="268">
        <v>122</v>
      </c>
      <c r="AP177" s="268">
        <v>10025</v>
      </c>
      <c r="AQ177" s="219">
        <f>AP177*25%</f>
        <v>2506.25</v>
      </c>
      <c r="AR177" s="222">
        <v>114</v>
      </c>
      <c r="AS177" s="222">
        <v>8710</v>
      </c>
      <c r="AT177" s="219">
        <f>AS177*25%</f>
        <v>2177.5</v>
      </c>
      <c r="AU177" s="222">
        <v>90</v>
      </c>
      <c r="AV177" s="222">
        <v>6965</v>
      </c>
      <c r="AW177" s="222">
        <f t="shared" si="20"/>
        <v>1741.25</v>
      </c>
      <c r="AX177" s="222">
        <v>72</v>
      </c>
      <c r="AY177" s="222">
        <v>6680</v>
      </c>
      <c r="AZ177" s="222">
        <f t="shared" si="21"/>
        <v>1670</v>
      </c>
      <c r="BA177" s="222">
        <v>89</v>
      </c>
      <c r="BB177" s="222">
        <v>8585</v>
      </c>
      <c r="BC177" s="222">
        <f t="shared" si="22"/>
        <v>2146.25</v>
      </c>
    </row>
    <row r="178" spans="1:55">
      <c r="A178" s="133"/>
      <c r="B178" s="41" t="s">
        <v>635</v>
      </c>
      <c r="C178" s="296" t="s">
        <v>636</v>
      </c>
      <c r="D178" s="44" t="s">
        <v>637</v>
      </c>
      <c r="E178" s="42"/>
      <c r="F178" s="42"/>
      <c r="G178" s="58">
        <f>F178*25%</f>
        <v>0</v>
      </c>
      <c r="H178" s="45"/>
      <c r="I178" s="45"/>
      <c r="J178" s="58">
        <f>I178*25%</f>
        <v>0</v>
      </c>
      <c r="K178" s="45">
        <v>28</v>
      </c>
      <c r="L178" s="42">
        <v>5530</v>
      </c>
      <c r="M178" s="58">
        <f>L178*25%</f>
        <v>1382.5</v>
      </c>
      <c r="N178" s="42"/>
      <c r="O178" s="42">
        <v>19030</v>
      </c>
      <c r="P178" s="58">
        <f>O178*25%</f>
        <v>4757.5</v>
      </c>
      <c r="Q178" s="57">
        <v>51</v>
      </c>
      <c r="R178" s="57">
        <v>10770</v>
      </c>
      <c r="S178" s="58">
        <f>R178*25%</f>
        <v>2692.5</v>
      </c>
      <c r="T178" s="57">
        <v>42</v>
      </c>
      <c r="U178" s="102">
        <v>9030</v>
      </c>
      <c r="V178" s="58">
        <f>U178*25%</f>
        <v>2257.5</v>
      </c>
      <c r="W178" s="102">
        <v>46</v>
      </c>
      <c r="X178" s="102">
        <v>9700</v>
      </c>
      <c r="Y178" s="58">
        <f>X178*25%</f>
        <v>2425</v>
      </c>
      <c r="Z178" s="102">
        <v>51</v>
      </c>
      <c r="AA178" s="102">
        <v>11040</v>
      </c>
      <c r="AB178" s="58">
        <f>AA178*25%</f>
        <v>2760</v>
      </c>
      <c r="AC178" s="57">
        <v>40</v>
      </c>
      <c r="AD178" s="102">
        <v>8830</v>
      </c>
      <c r="AE178" s="58">
        <f>AD178*25%</f>
        <v>2207.5</v>
      </c>
      <c r="AF178" s="102">
        <v>106</v>
      </c>
      <c r="AG178" s="102">
        <v>22480</v>
      </c>
      <c r="AH178" s="219">
        <f>AG178*25%</f>
        <v>5620</v>
      </c>
      <c r="AI178" s="102">
        <v>120</v>
      </c>
      <c r="AJ178" s="102">
        <v>24600</v>
      </c>
      <c r="AK178" s="219">
        <f>AJ178*25%</f>
        <v>6150</v>
      </c>
      <c r="AL178" s="102">
        <v>165</v>
      </c>
      <c r="AM178" s="102">
        <v>32370</v>
      </c>
      <c r="AN178" s="219">
        <f>AM178*25%</f>
        <v>8092.5</v>
      </c>
      <c r="AO178" s="268">
        <v>7</v>
      </c>
      <c r="AP178" s="268">
        <v>1390</v>
      </c>
      <c r="AQ178" s="219">
        <f>AP178*25%</f>
        <v>347.5</v>
      </c>
      <c r="AR178" s="222">
        <v>0</v>
      </c>
      <c r="AS178" s="222">
        <v>0</v>
      </c>
      <c r="AT178" s="219">
        <f>AS178*25%</f>
        <v>0</v>
      </c>
      <c r="AU178" s="222">
        <v>0</v>
      </c>
      <c r="AV178" s="222">
        <v>0</v>
      </c>
      <c r="AW178" s="222">
        <f t="shared" si="20"/>
        <v>0</v>
      </c>
      <c r="AX178" s="222">
        <v>59</v>
      </c>
      <c r="AY178" s="222">
        <v>5245</v>
      </c>
      <c r="AZ178" s="222">
        <f t="shared" si="21"/>
        <v>1311.25</v>
      </c>
      <c r="BA178" s="222">
        <v>75</v>
      </c>
      <c r="BB178" s="222">
        <v>5885</v>
      </c>
      <c r="BC178" s="222">
        <f t="shared" si="22"/>
        <v>1471.25</v>
      </c>
    </row>
    <row r="179" spans="1:55">
      <c r="A179" s="133"/>
      <c r="B179" s="41" t="s">
        <v>638</v>
      </c>
      <c r="C179" s="296" t="s">
        <v>639</v>
      </c>
      <c r="D179" s="44" t="s">
        <v>5</v>
      </c>
      <c r="E179" s="42"/>
      <c r="F179" s="42"/>
      <c r="G179" s="58">
        <f>F179*25%</f>
        <v>0</v>
      </c>
      <c r="H179" s="45">
        <v>85</v>
      </c>
      <c r="I179" s="45">
        <v>8320</v>
      </c>
      <c r="J179" s="58">
        <f>I179*25%</f>
        <v>2080</v>
      </c>
      <c r="K179" s="45">
        <v>187</v>
      </c>
      <c r="L179" s="42">
        <v>20630</v>
      </c>
      <c r="M179" s="58">
        <f>L179*25%</f>
        <v>5157.5</v>
      </c>
      <c r="N179" s="42"/>
      <c r="O179" s="42">
        <v>19740</v>
      </c>
      <c r="P179" s="58">
        <f>O179*25%</f>
        <v>4935</v>
      </c>
      <c r="Q179" s="57">
        <v>290</v>
      </c>
      <c r="R179" s="57">
        <v>29210</v>
      </c>
      <c r="S179" s="58">
        <f>R179*25%</f>
        <v>7302.5</v>
      </c>
      <c r="T179" s="57">
        <v>381</v>
      </c>
      <c r="U179" s="102">
        <v>31945</v>
      </c>
      <c r="V179" s="58">
        <f>U179*25%</f>
        <v>7986.25</v>
      </c>
      <c r="W179" s="102">
        <v>418</v>
      </c>
      <c r="X179" s="102">
        <v>37070</v>
      </c>
      <c r="Y179" s="58">
        <f>X179*25%</f>
        <v>9267.5</v>
      </c>
      <c r="Z179" s="102">
        <v>450</v>
      </c>
      <c r="AA179" s="102">
        <v>36620</v>
      </c>
      <c r="AB179" s="58">
        <f>AA179*25%</f>
        <v>9155</v>
      </c>
      <c r="AC179" s="57">
        <v>367</v>
      </c>
      <c r="AD179" s="102">
        <v>32735</v>
      </c>
      <c r="AE179" s="58">
        <f>AD179*25%</f>
        <v>8183.75</v>
      </c>
      <c r="AF179" s="102">
        <v>499</v>
      </c>
      <c r="AG179" s="102">
        <v>42095</v>
      </c>
      <c r="AH179" s="219">
        <f>AG179*25%</f>
        <v>10523.75</v>
      </c>
      <c r="AI179" s="102">
        <v>366</v>
      </c>
      <c r="AJ179" s="102">
        <v>33900</v>
      </c>
      <c r="AK179" s="219">
        <f>AJ179*25%</f>
        <v>8475</v>
      </c>
      <c r="AL179" s="102">
        <v>398</v>
      </c>
      <c r="AM179" s="102">
        <v>35870</v>
      </c>
      <c r="AN179" s="219">
        <f>AM179*25%</f>
        <v>8967.5</v>
      </c>
      <c r="AO179" s="268">
        <v>527</v>
      </c>
      <c r="AP179" s="268">
        <v>55405</v>
      </c>
      <c r="AQ179" s="219">
        <f>AP179*25%</f>
        <v>13851.25</v>
      </c>
      <c r="AR179" s="222">
        <v>422</v>
      </c>
      <c r="AS179" s="222">
        <v>37910</v>
      </c>
      <c r="AT179" s="219">
        <f>AS179*25%</f>
        <v>9477.5</v>
      </c>
      <c r="AU179" s="222">
        <v>483</v>
      </c>
      <c r="AV179" s="222">
        <v>45210</v>
      </c>
      <c r="AW179" s="222">
        <f t="shared" si="20"/>
        <v>11302.5</v>
      </c>
      <c r="AX179" s="222">
        <v>0</v>
      </c>
      <c r="AY179" s="222">
        <v>0</v>
      </c>
      <c r="AZ179" s="222">
        <f t="shared" si="21"/>
        <v>0</v>
      </c>
      <c r="BA179" s="222">
        <v>0</v>
      </c>
      <c r="BB179" s="222">
        <v>0</v>
      </c>
      <c r="BC179" s="222">
        <f t="shared" si="22"/>
        <v>0</v>
      </c>
    </row>
    <row r="180" spans="1:55">
      <c r="A180" s="133"/>
      <c r="B180" s="41" t="s">
        <v>640</v>
      </c>
      <c r="C180" s="296" t="s">
        <v>641</v>
      </c>
      <c r="D180" s="44" t="s">
        <v>12</v>
      </c>
      <c r="E180" s="42"/>
      <c r="F180" s="42"/>
      <c r="G180" s="58">
        <f>F180*25%</f>
        <v>0</v>
      </c>
      <c r="H180" s="45"/>
      <c r="I180" s="45"/>
      <c r="J180" s="58">
        <f>I180*25%</f>
        <v>0</v>
      </c>
      <c r="K180" s="45">
        <v>0</v>
      </c>
      <c r="L180" s="42">
        <v>0</v>
      </c>
      <c r="M180" s="58">
        <f>L180*25%</f>
        <v>0</v>
      </c>
      <c r="N180" s="42"/>
      <c r="O180" s="42">
        <v>285</v>
      </c>
      <c r="P180" s="58">
        <f>O180*25%</f>
        <v>71.25</v>
      </c>
      <c r="Q180" s="57">
        <v>1</v>
      </c>
      <c r="R180" s="57">
        <v>130</v>
      </c>
      <c r="S180" s="58">
        <f>R180*25%</f>
        <v>32.5</v>
      </c>
      <c r="T180" s="57">
        <v>4</v>
      </c>
      <c r="U180" s="102">
        <v>340</v>
      </c>
      <c r="V180" s="58">
        <f>U180*25%</f>
        <v>85</v>
      </c>
      <c r="W180" s="102">
        <v>13</v>
      </c>
      <c r="X180" s="102">
        <v>1190</v>
      </c>
      <c r="Y180" s="58">
        <f>X180*25%</f>
        <v>297.5</v>
      </c>
      <c r="Z180" s="102">
        <v>7</v>
      </c>
      <c r="AA180" s="102">
        <v>620</v>
      </c>
      <c r="AB180" s="58">
        <f>AA180*25%</f>
        <v>155</v>
      </c>
      <c r="AC180" s="57">
        <v>3</v>
      </c>
      <c r="AD180" s="102">
        <v>410</v>
      </c>
      <c r="AE180" s="58">
        <f>AD180*25%</f>
        <v>102.5</v>
      </c>
      <c r="AF180" s="102">
        <v>14</v>
      </c>
      <c r="AG180" s="102">
        <v>1600</v>
      </c>
      <c r="AH180" s="219">
        <f>AG180*25%</f>
        <v>400</v>
      </c>
      <c r="AI180" s="102">
        <v>20</v>
      </c>
      <c r="AJ180" s="102">
        <v>2395</v>
      </c>
      <c r="AK180" s="219">
        <f>AJ180*25%</f>
        <v>598.75</v>
      </c>
      <c r="AL180" s="102">
        <v>30</v>
      </c>
      <c r="AM180" s="102">
        <v>2880</v>
      </c>
      <c r="AN180" s="219">
        <f>AM180*25%</f>
        <v>720</v>
      </c>
      <c r="AO180" s="268">
        <v>15</v>
      </c>
      <c r="AP180" s="268">
        <v>1300</v>
      </c>
      <c r="AQ180" s="219">
        <f>AP180*25%</f>
        <v>325</v>
      </c>
      <c r="AR180" s="222">
        <v>14</v>
      </c>
      <c r="AS180" s="222">
        <v>1460</v>
      </c>
      <c r="AT180" s="219">
        <f>AS180*25%</f>
        <v>365</v>
      </c>
      <c r="AU180" s="222">
        <v>17</v>
      </c>
      <c r="AV180" s="222">
        <v>2450</v>
      </c>
      <c r="AW180" s="222">
        <f t="shared" si="20"/>
        <v>612.5</v>
      </c>
      <c r="AX180" s="222">
        <v>407</v>
      </c>
      <c r="AY180" s="222">
        <v>39470</v>
      </c>
      <c r="AZ180" s="222">
        <f t="shared" si="21"/>
        <v>9867.5</v>
      </c>
      <c r="BA180" s="222">
        <v>405</v>
      </c>
      <c r="BB180" s="222">
        <v>40285</v>
      </c>
      <c r="BC180" s="222">
        <f t="shared" si="22"/>
        <v>10071.25</v>
      </c>
    </row>
    <row r="181" spans="1:55">
      <c r="A181" s="133"/>
      <c r="B181" s="41" t="s">
        <v>642</v>
      </c>
      <c r="C181" s="296" t="s">
        <v>7539</v>
      </c>
      <c r="D181" s="44" t="s">
        <v>5</v>
      </c>
      <c r="E181" s="42"/>
      <c r="F181" s="42"/>
      <c r="G181" s="58">
        <f>F181*25%</f>
        <v>0</v>
      </c>
      <c r="H181" s="45"/>
      <c r="I181" s="45"/>
      <c r="J181" s="58">
        <f>I181*25%</f>
        <v>0</v>
      </c>
      <c r="K181" s="45">
        <v>0</v>
      </c>
      <c r="L181" s="42">
        <v>0</v>
      </c>
      <c r="M181" s="58">
        <f>L181*25%</f>
        <v>0</v>
      </c>
      <c r="N181" s="42"/>
      <c r="O181" s="42"/>
      <c r="P181" s="58">
        <f>O181*25%</f>
        <v>0</v>
      </c>
      <c r="Q181" s="57">
        <v>5</v>
      </c>
      <c r="R181" s="57">
        <v>960</v>
      </c>
      <c r="S181" s="58">
        <f>R181*25%</f>
        <v>240</v>
      </c>
      <c r="T181" s="57">
        <v>3</v>
      </c>
      <c r="U181" s="102">
        <v>235</v>
      </c>
      <c r="V181" s="58">
        <f>U181*25%</f>
        <v>58.75</v>
      </c>
      <c r="W181" s="102">
        <v>2</v>
      </c>
      <c r="X181" s="102">
        <v>175</v>
      </c>
      <c r="Y181" s="58">
        <f>X181*25%</f>
        <v>43.75</v>
      </c>
      <c r="Z181" s="102">
        <v>4</v>
      </c>
      <c r="AA181" s="102">
        <v>455</v>
      </c>
      <c r="AB181" s="58">
        <f>AA181*25%</f>
        <v>113.75</v>
      </c>
      <c r="AC181" s="57">
        <v>5</v>
      </c>
      <c r="AD181" s="102">
        <v>445</v>
      </c>
      <c r="AE181" s="58">
        <f>AD181*25%</f>
        <v>111.25</v>
      </c>
      <c r="AF181" s="102">
        <v>5</v>
      </c>
      <c r="AG181" s="102">
        <v>640</v>
      </c>
      <c r="AH181" s="219">
        <f>AG181*25%</f>
        <v>160</v>
      </c>
      <c r="AI181" s="102">
        <v>3</v>
      </c>
      <c r="AJ181" s="102">
        <v>430</v>
      </c>
      <c r="AK181" s="219">
        <f>AJ181*25%</f>
        <v>107.5</v>
      </c>
      <c r="AL181" s="102">
        <v>4</v>
      </c>
      <c r="AM181" s="102">
        <v>385</v>
      </c>
      <c r="AN181" s="219">
        <f>AM181*25%</f>
        <v>96.25</v>
      </c>
      <c r="AO181" s="268">
        <v>5</v>
      </c>
      <c r="AP181" s="268">
        <v>270</v>
      </c>
      <c r="AQ181" s="219">
        <f>AP181*25%</f>
        <v>67.5</v>
      </c>
      <c r="AR181" s="222">
        <v>0</v>
      </c>
      <c r="AS181" s="222">
        <v>0</v>
      </c>
      <c r="AT181" s="219">
        <f>AS181*25%</f>
        <v>0</v>
      </c>
      <c r="AU181" s="222">
        <v>0</v>
      </c>
      <c r="AV181" s="222">
        <v>0</v>
      </c>
      <c r="AW181" s="222">
        <f t="shared" si="20"/>
        <v>0</v>
      </c>
      <c r="AX181" s="222">
        <v>17</v>
      </c>
      <c r="AY181" s="222">
        <v>2480</v>
      </c>
      <c r="AZ181" s="222">
        <f t="shared" si="21"/>
        <v>620</v>
      </c>
      <c r="BA181" s="222">
        <v>11</v>
      </c>
      <c r="BB181" s="222">
        <v>1305</v>
      </c>
      <c r="BC181" s="222">
        <f t="shared" si="22"/>
        <v>326.25</v>
      </c>
    </row>
    <row r="182" spans="1:55">
      <c r="A182" s="133"/>
      <c r="B182" s="41" t="s">
        <v>644</v>
      </c>
      <c r="C182" s="296" t="s">
        <v>5312</v>
      </c>
      <c r="D182" s="44" t="s">
        <v>5</v>
      </c>
      <c r="E182" s="42"/>
      <c r="F182" s="42"/>
      <c r="G182" s="58">
        <f>F182*25%</f>
        <v>0</v>
      </c>
      <c r="H182" s="45"/>
      <c r="I182" s="45"/>
      <c r="J182" s="58">
        <f>I182*25%</f>
        <v>0</v>
      </c>
      <c r="K182" s="45">
        <v>0</v>
      </c>
      <c r="L182" s="42">
        <v>0</v>
      </c>
      <c r="M182" s="58">
        <f>L182*25%</f>
        <v>0</v>
      </c>
      <c r="N182" s="42"/>
      <c r="O182" s="42"/>
      <c r="P182" s="58">
        <f>O182*25%</f>
        <v>0</v>
      </c>
      <c r="Q182" s="57">
        <v>6</v>
      </c>
      <c r="R182" s="57">
        <v>680</v>
      </c>
      <c r="S182" s="58">
        <f>R182*25%</f>
        <v>170</v>
      </c>
      <c r="T182" s="57">
        <v>22</v>
      </c>
      <c r="U182" s="102">
        <v>2700</v>
      </c>
      <c r="V182" s="58">
        <f>U182*25%</f>
        <v>675</v>
      </c>
      <c r="W182" s="102">
        <v>17</v>
      </c>
      <c r="X182" s="102">
        <v>1725</v>
      </c>
      <c r="Y182" s="58">
        <f>X182*25%</f>
        <v>431.25</v>
      </c>
      <c r="Z182" s="102">
        <v>33</v>
      </c>
      <c r="AA182" s="102">
        <v>3395</v>
      </c>
      <c r="AB182" s="58">
        <f>AA182*25%</f>
        <v>848.75</v>
      </c>
      <c r="AC182" s="57">
        <v>19</v>
      </c>
      <c r="AD182" s="102">
        <v>2005</v>
      </c>
      <c r="AE182" s="58">
        <f>AD182*25%</f>
        <v>501.25</v>
      </c>
      <c r="AF182" s="102">
        <v>35</v>
      </c>
      <c r="AG182" s="102">
        <v>3490</v>
      </c>
      <c r="AH182" s="219">
        <f>AG182*25%</f>
        <v>872.5</v>
      </c>
      <c r="AI182" s="102">
        <v>43</v>
      </c>
      <c r="AJ182" s="102">
        <v>4745</v>
      </c>
      <c r="AK182" s="219">
        <f>AJ182*25%</f>
        <v>1186.25</v>
      </c>
      <c r="AL182" s="102">
        <v>43</v>
      </c>
      <c r="AM182" s="102">
        <v>4150</v>
      </c>
      <c r="AN182" s="219">
        <f>AM182*25%</f>
        <v>1037.5</v>
      </c>
      <c r="AO182" s="268">
        <v>87</v>
      </c>
      <c r="AP182" s="268">
        <v>8255</v>
      </c>
      <c r="AQ182" s="219">
        <f>AP182*25%</f>
        <v>2063.75</v>
      </c>
      <c r="AR182" s="222">
        <v>131</v>
      </c>
      <c r="AS182" s="222">
        <v>10740</v>
      </c>
      <c r="AT182" s="219">
        <f>AS182*25%</f>
        <v>2685</v>
      </c>
      <c r="AU182" s="222">
        <v>138</v>
      </c>
      <c r="AV182" s="222">
        <v>13795</v>
      </c>
      <c r="AW182" s="222">
        <f t="shared" si="20"/>
        <v>3448.75</v>
      </c>
      <c r="AX182" s="222">
        <v>0</v>
      </c>
      <c r="AY182" s="222">
        <v>0</v>
      </c>
      <c r="AZ182" s="222">
        <f t="shared" si="21"/>
        <v>0</v>
      </c>
      <c r="BA182" s="222">
        <v>0</v>
      </c>
      <c r="BB182" s="222">
        <v>0</v>
      </c>
      <c r="BC182" s="222">
        <f t="shared" si="22"/>
        <v>0</v>
      </c>
    </row>
    <row r="183" spans="1:55">
      <c r="A183" s="133"/>
      <c r="B183" s="41" t="s">
        <v>646</v>
      </c>
      <c r="C183" s="296" t="s">
        <v>647</v>
      </c>
      <c r="D183" s="44" t="s">
        <v>5</v>
      </c>
      <c r="E183" s="42"/>
      <c r="F183" s="42"/>
      <c r="G183" s="58">
        <f>F183*25%</f>
        <v>0</v>
      </c>
      <c r="H183" s="45"/>
      <c r="I183" s="45"/>
      <c r="J183" s="58">
        <f>I183*25%</f>
        <v>0</v>
      </c>
      <c r="K183" s="45">
        <v>0</v>
      </c>
      <c r="L183" s="42">
        <v>0</v>
      </c>
      <c r="M183" s="58">
        <f>L183*25%</f>
        <v>0</v>
      </c>
      <c r="N183" s="42"/>
      <c r="O183" s="42">
        <v>325</v>
      </c>
      <c r="P183" s="58">
        <f>O183*25%</f>
        <v>81.25</v>
      </c>
      <c r="Q183" s="57">
        <v>23</v>
      </c>
      <c r="R183" s="57">
        <v>2885</v>
      </c>
      <c r="S183" s="58">
        <f>R183*25%</f>
        <v>721.25</v>
      </c>
      <c r="T183" s="57">
        <v>8</v>
      </c>
      <c r="U183" s="102">
        <v>1530</v>
      </c>
      <c r="V183" s="58">
        <f>U183*25%</f>
        <v>382.5</v>
      </c>
      <c r="W183" s="102">
        <v>2</v>
      </c>
      <c r="X183" s="102">
        <v>2020</v>
      </c>
      <c r="Y183" s="58">
        <f>X183*25%</f>
        <v>505</v>
      </c>
      <c r="Z183" s="102">
        <v>31</v>
      </c>
      <c r="AA183" s="102">
        <v>3440</v>
      </c>
      <c r="AB183" s="58">
        <f>AA183*25%</f>
        <v>860</v>
      </c>
      <c r="AC183" s="57">
        <v>27</v>
      </c>
      <c r="AD183" s="102">
        <v>2335</v>
      </c>
      <c r="AE183" s="58">
        <f>AD183*25%</f>
        <v>583.75</v>
      </c>
      <c r="AF183" s="102">
        <v>24</v>
      </c>
      <c r="AG183" s="102">
        <v>2855</v>
      </c>
      <c r="AH183" s="219">
        <f>AG183*25%</f>
        <v>713.75</v>
      </c>
      <c r="AI183" s="102">
        <v>16</v>
      </c>
      <c r="AJ183" s="102">
        <v>1470</v>
      </c>
      <c r="AK183" s="219">
        <f>AJ183*25%</f>
        <v>367.5</v>
      </c>
      <c r="AL183" s="102">
        <v>18</v>
      </c>
      <c r="AM183" s="102">
        <v>1840</v>
      </c>
      <c r="AN183" s="219">
        <f>AM183*25%</f>
        <v>460</v>
      </c>
      <c r="AO183" s="268">
        <v>22</v>
      </c>
      <c r="AP183" s="268">
        <v>2180</v>
      </c>
      <c r="AQ183" s="219">
        <f>AP183*25%</f>
        <v>545</v>
      </c>
      <c r="AR183" s="222">
        <v>21</v>
      </c>
      <c r="AS183" s="222">
        <v>1590</v>
      </c>
      <c r="AT183" s="219">
        <f>AS183*25%</f>
        <v>397.5</v>
      </c>
      <c r="AU183" s="222">
        <v>25</v>
      </c>
      <c r="AV183" s="222">
        <v>2485</v>
      </c>
      <c r="AW183" s="222">
        <f t="shared" si="20"/>
        <v>621.25</v>
      </c>
      <c r="AX183" s="222">
        <v>128</v>
      </c>
      <c r="AY183" s="222">
        <v>15020</v>
      </c>
      <c r="AZ183" s="222">
        <f t="shared" si="21"/>
        <v>3755</v>
      </c>
      <c r="BA183" s="222">
        <v>105</v>
      </c>
      <c r="BB183" s="222">
        <v>11960</v>
      </c>
      <c r="BC183" s="222">
        <f t="shared" si="22"/>
        <v>2990</v>
      </c>
    </row>
    <row r="184" spans="1:55">
      <c r="A184" s="133"/>
      <c r="B184" s="41" t="s">
        <v>648</v>
      </c>
      <c r="C184" s="296" t="s">
        <v>649</v>
      </c>
      <c r="D184" s="44" t="s">
        <v>58</v>
      </c>
      <c r="E184" s="42"/>
      <c r="F184" s="42"/>
      <c r="G184" s="58">
        <f>F184*25%</f>
        <v>0</v>
      </c>
      <c r="H184" s="45"/>
      <c r="I184" s="45"/>
      <c r="J184" s="58">
        <f>I184*25%</f>
        <v>0</v>
      </c>
      <c r="K184" s="45">
        <v>2</v>
      </c>
      <c r="L184" s="42">
        <v>140</v>
      </c>
      <c r="M184" s="58">
        <f>L184*25%</f>
        <v>35</v>
      </c>
      <c r="N184" s="42"/>
      <c r="O184" s="42">
        <v>100</v>
      </c>
      <c r="P184" s="58">
        <f>O184*25%</f>
        <v>25</v>
      </c>
      <c r="Q184" s="57">
        <v>0</v>
      </c>
      <c r="R184" s="57">
        <v>180</v>
      </c>
      <c r="S184" s="58">
        <f>R184*25%</f>
        <v>45</v>
      </c>
      <c r="T184" s="57">
        <v>10</v>
      </c>
      <c r="U184" s="102">
        <v>1040</v>
      </c>
      <c r="V184" s="58">
        <f>U184*25%</f>
        <v>260</v>
      </c>
      <c r="W184" s="102">
        <v>31</v>
      </c>
      <c r="X184" s="102">
        <v>3540</v>
      </c>
      <c r="Y184" s="58">
        <f>X184*25%</f>
        <v>885</v>
      </c>
      <c r="Z184" s="102">
        <v>80</v>
      </c>
      <c r="AA184" s="102">
        <v>8720</v>
      </c>
      <c r="AB184" s="58">
        <f>AA184*25%</f>
        <v>2180</v>
      </c>
      <c r="AC184" s="57">
        <v>83</v>
      </c>
      <c r="AD184" s="102">
        <v>7620</v>
      </c>
      <c r="AE184" s="58">
        <f>AD184*25%</f>
        <v>1905</v>
      </c>
      <c r="AF184" s="102">
        <v>121</v>
      </c>
      <c r="AG184" s="102">
        <v>10065</v>
      </c>
      <c r="AH184" s="219">
        <f>AG184*25%</f>
        <v>2516.25</v>
      </c>
      <c r="AI184" s="102">
        <v>164</v>
      </c>
      <c r="AJ184" s="102">
        <v>15200</v>
      </c>
      <c r="AK184" s="219">
        <f>AJ184*25%</f>
        <v>3800</v>
      </c>
      <c r="AL184" s="102">
        <v>164</v>
      </c>
      <c r="AM184" s="102">
        <v>14375</v>
      </c>
      <c r="AN184" s="219">
        <f>AM184*25%</f>
        <v>3593.75</v>
      </c>
      <c r="AO184" s="268">
        <v>231</v>
      </c>
      <c r="AP184" s="268">
        <v>19355</v>
      </c>
      <c r="AQ184" s="219">
        <f>AP184*25%</f>
        <v>4838.75</v>
      </c>
      <c r="AR184" s="222">
        <v>231</v>
      </c>
      <c r="AS184" s="222">
        <v>18985</v>
      </c>
      <c r="AT184" s="219">
        <f>AS184*25%</f>
        <v>4746.25</v>
      </c>
      <c r="AU184" s="222">
        <v>274</v>
      </c>
      <c r="AV184" s="222">
        <v>25470</v>
      </c>
      <c r="AW184" s="222">
        <f t="shared" si="20"/>
        <v>6367.5</v>
      </c>
      <c r="AX184" s="222">
        <v>23</v>
      </c>
      <c r="AY184" s="222">
        <v>2250</v>
      </c>
      <c r="AZ184" s="222">
        <f t="shared" si="21"/>
        <v>562.5</v>
      </c>
      <c r="BA184" s="222">
        <v>20</v>
      </c>
      <c r="BB184" s="222">
        <v>2010</v>
      </c>
      <c r="BC184" s="222">
        <f t="shared" si="22"/>
        <v>502.5</v>
      </c>
    </row>
    <row r="185" spans="1:55">
      <c r="A185" s="133"/>
      <c r="B185" s="41" t="s">
        <v>650</v>
      </c>
      <c r="C185" s="215" t="s">
        <v>651</v>
      </c>
      <c r="D185" s="44" t="s">
        <v>5</v>
      </c>
      <c r="E185" s="42"/>
      <c r="F185" s="42"/>
      <c r="G185" s="58">
        <f>F185*25%</f>
        <v>0</v>
      </c>
      <c r="H185" s="45"/>
      <c r="I185" s="45"/>
      <c r="J185" s="58">
        <f>I185*25%</f>
        <v>0</v>
      </c>
      <c r="K185" s="45">
        <v>0</v>
      </c>
      <c r="L185" s="42">
        <v>0</v>
      </c>
      <c r="M185" s="58">
        <f>L185*25%</f>
        <v>0</v>
      </c>
      <c r="N185" s="42"/>
      <c r="O185" s="42">
        <v>230</v>
      </c>
      <c r="P185" s="58">
        <f>O185*25%</f>
        <v>57.5</v>
      </c>
      <c r="Q185" s="57">
        <v>69</v>
      </c>
      <c r="R185" s="57">
        <v>6955</v>
      </c>
      <c r="S185" s="58">
        <f>R185*25%</f>
        <v>1738.75</v>
      </c>
      <c r="T185" s="57">
        <v>90</v>
      </c>
      <c r="U185" s="102">
        <v>9630</v>
      </c>
      <c r="V185" s="58">
        <f>U185*25%</f>
        <v>2407.5</v>
      </c>
      <c r="W185" s="102">
        <v>93</v>
      </c>
      <c r="X185" s="102">
        <v>8440</v>
      </c>
      <c r="Y185" s="58">
        <f>X185*25%</f>
        <v>2110</v>
      </c>
      <c r="Z185" s="102">
        <v>108</v>
      </c>
      <c r="AA185" s="102">
        <v>10525</v>
      </c>
      <c r="AB185" s="58">
        <f>AA185*25%</f>
        <v>2631.25</v>
      </c>
      <c r="AC185" s="57">
        <v>86</v>
      </c>
      <c r="AD185" s="102">
        <v>8255</v>
      </c>
      <c r="AE185" s="58">
        <f>AD185*25%</f>
        <v>2063.75</v>
      </c>
      <c r="AF185" s="102">
        <v>108</v>
      </c>
      <c r="AG185" s="102">
        <v>11240</v>
      </c>
      <c r="AH185" s="219">
        <f>AG185*25%</f>
        <v>2810</v>
      </c>
      <c r="AI185" s="102">
        <v>127</v>
      </c>
      <c r="AJ185" s="102">
        <v>11140</v>
      </c>
      <c r="AK185" s="219">
        <f>AJ185*25%</f>
        <v>2785</v>
      </c>
      <c r="AL185" s="102">
        <v>141</v>
      </c>
      <c r="AM185" s="102">
        <v>12695</v>
      </c>
      <c r="AN185" s="219">
        <f>AM185*25%</f>
        <v>3173.75</v>
      </c>
      <c r="AO185" s="268">
        <v>124</v>
      </c>
      <c r="AP185" s="268">
        <v>11690</v>
      </c>
      <c r="AQ185" s="219">
        <f>AP185*25%</f>
        <v>2922.5</v>
      </c>
      <c r="AR185" s="222">
        <v>129</v>
      </c>
      <c r="AS185" s="222">
        <v>15660</v>
      </c>
      <c r="AT185" s="219">
        <f>AS185*25%</f>
        <v>3915</v>
      </c>
      <c r="AU185" s="222">
        <v>104</v>
      </c>
      <c r="AV185" s="222">
        <v>9125</v>
      </c>
      <c r="AW185" s="222">
        <f t="shared" si="20"/>
        <v>2281.25</v>
      </c>
      <c r="AX185" s="222">
        <v>222</v>
      </c>
      <c r="AY185" s="222">
        <v>23890</v>
      </c>
      <c r="AZ185" s="222">
        <f t="shared" si="21"/>
        <v>5972.5</v>
      </c>
      <c r="BA185" s="222">
        <v>218</v>
      </c>
      <c r="BB185" s="222">
        <v>21240</v>
      </c>
      <c r="BC185" s="222">
        <f t="shared" si="22"/>
        <v>5310</v>
      </c>
    </row>
    <row r="186" spans="1:55">
      <c r="A186" s="134"/>
      <c r="B186" s="41" t="s">
        <v>652</v>
      </c>
      <c r="C186" s="296" t="s">
        <v>653</v>
      </c>
      <c r="D186" s="44" t="s">
        <v>12</v>
      </c>
      <c r="E186" s="42"/>
      <c r="F186" s="42"/>
      <c r="G186" s="58">
        <f>F186*25%</f>
        <v>0</v>
      </c>
      <c r="H186" s="45"/>
      <c r="I186" s="45"/>
      <c r="J186" s="58">
        <f>I186*25%</f>
        <v>0</v>
      </c>
      <c r="K186" s="45">
        <v>0</v>
      </c>
      <c r="L186" s="42">
        <v>0</v>
      </c>
      <c r="M186" s="58">
        <f>L186*25%</f>
        <v>0</v>
      </c>
      <c r="N186" s="42"/>
      <c r="O186" s="42">
        <v>105</v>
      </c>
      <c r="P186" s="58">
        <f>O186*25%</f>
        <v>26.25</v>
      </c>
      <c r="Q186" s="57">
        <v>17</v>
      </c>
      <c r="R186" s="57">
        <v>1845</v>
      </c>
      <c r="S186" s="58">
        <f>R186*25%</f>
        <v>461.25</v>
      </c>
      <c r="T186" s="57">
        <v>15</v>
      </c>
      <c r="U186" s="102">
        <v>1485</v>
      </c>
      <c r="V186" s="58">
        <f>U186*25%</f>
        <v>371.25</v>
      </c>
      <c r="W186" s="102">
        <v>10</v>
      </c>
      <c r="X186" s="102">
        <v>925</v>
      </c>
      <c r="Y186" s="58">
        <f>X186*25%</f>
        <v>231.25</v>
      </c>
      <c r="Z186" s="102">
        <v>27</v>
      </c>
      <c r="AA186" s="102">
        <v>2545</v>
      </c>
      <c r="AB186" s="58">
        <f>AA186*25%</f>
        <v>636.25</v>
      </c>
      <c r="AC186" s="57">
        <v>28</v>
      </c>
      <c r="AD186" s="102">
        <v>3195</v>
      </c>
      <c r="AE186" s="58">
        <f>AD186*25%</f>
        <v>798.75</v>
      </c>
      <c r="AF186" s="102">
        <v>18</v>
      </c>
      <c r="AG186" s="102">
        <v>1755</v>
      </c>
      <c r="AH186" s="219">
        <f>AG186*25%</f>
        <v>438.75</v>
      </c>
      <c r="AI186" s="102">
        <v>7</v>
      </c>
      <c r="AJ186" s="102">
        <v>825</v>
      </c>
      <c r="AK186" s="219">
        <f>AJ186*25%</f>
        <v>206.25</v>
      </c>
      <c r="AL186" s="102">
        <v>15</v>
      </c>
      <c r="AM186" s="102">
        <v>1610</v>
      </c>
      <c r="AN186" s="219">
        <f>AM186*25%</f>
        <v>402.5</v>
      </c>
      <c r="AO186" s="268">
        <v>15</v>
      </c>
      <c r="AP186" s="268">
        <v>2095</v>
      </c>
      <c r="AQ186" s="219">
        <f>AP186*25%</f>
        <v>523.75</v>
      </c>
      <c r="AR186" s="222">
        <v>21</v>
      </c>
      <c r="AS186" s="222">
        <v>1970</v>
      </c>
      <c r="AT186" s="219">
        <f>AS186*25%</f>
        <v>492.5</v>
      </c>
      <c r="AU186" s="222">
        <v>31</v>
      </c>
      <c r="AV186" s="222">
        <v>2965</v>
      </c>
      <c r="AW186" s="222">
        <f t="shared" si="20"/>
        <v>741.25</v>
      </c>
      <c r="AX186" s="222">
        <v>127</v>
      </c>
      <c r="AY186" s="222">
        <v>12680</v>
      </c>
      <c r="AZ186" s="222">
        <f t="shared" si="21"/>
        <v>3170</v>
      </c>
      <c r="BA186" s="222">
        <v>127</v>
      </c>
      <c r="BB186" s="222">
        <v>12515</v>
      </c>
      <c r="BC186" s="222">
        <f t="shared" si="22"/>
        <v>3128.75</v>
      </c>
    </row>
    <row r="187" spans="1:55">
      <c r="A187" s="133"/>
      <c r="B187" s="41" t="s">
        <v>654</v>
      </c>
      <c r="C187" s="296" t="s">
        <v>655</v>
      </c>
      <c r="D187" s="44" t="s">
        <v>84</v>
      </c>
      <c r="E187" s="42"/>
      <c r="F187" s="42"/>
      <c r="G187" s="58">
        <f>F187*25%</f>
        <v>0</v>
      </c>
      <c r="H187" s="45"/>
      <c r="I187" s="45"/>
      <c r="J187" s="58">
        <f>I187*25%</f>
        <v>0</v>
      </c>
      <c r="K187" s="45">
        <v>11</v>
      </c>
      <c r="L187" s="42">
        <v>825</v>
      </c>
      <c r="M187" s="58">
        <f>L187*25%</f>
        <v>206.25</v>
      </c>
      <c r="N187" s="42"/>
      <c r="O187" s="42">
        <v>2500</v>
      </c>
      <c r="P187" s="58">
        <f>O187*25%</f>
        <v>625</v>
      </c>
      <c r="Q187" s="57">
        <v>49</v>
      </c>
      <c r="R187" s="57">
        <v>4080</v>
      </c>
      <c r="S187" s="58">
        <f>R187*25%</f>
        <v>1020</v>
      </c>
      <c r="T187" s="57">
        <v>39</v>
      </c>
      <c r="U187" s="102">
        <v>3990</v>
      </c>
      <c r="V187" s="58">
        <f>U187*25%</f>
        <v>997.5</v>
      </c>
      <c r="W187" s="102">
        <v>10</v>
      </c>
      <c r="X187" s="102">
        <v>3185</v>
      </c>
      <c r="Y187" s="58">
        <f>X187*25%</f>
        <v>796.25</v>
      </c>
      <c r="Z187" s="102">
        <v>73</v>
      </c>
      <c r="AA187" s="102">
        <v>7210</v>
      </c>
      <c r="AB187" s="58">
        <f>AA187*25%</f>
        <v>1802.5</v>
      </c>
      <c r="AC187" s="57">
        <v>113</v>
      </c>
      <c r="AD187" s="102">
        <v>11630</v>
      </c>
      <c r="AE187" s="58">
        <f>AD187*25%</f>
        <v>2907.5</v>
      </c>
      <c r="AF187" s="102">
        <v>119</v>
      </c>
      <c r="AG187" s="102">
        <v>10040</v>
      </c>
      <c r="AH187" s="219">
        <f>AG187*25%</f>
        <v>2510</v>
      </c>
      <c r="AI187" s="102">
        <v>107</v>
      </c>
      <c r="AJ187" s="102">
        <v>8940</v>
      </c>
      <c r="AK187" s="219">
        <f>AJ187*25%</f>
        <v>2235</v>
      </c>
      <c r="AL187" s="102">
        <v>147</v>
      </c>
      <c r="AM187" s="102">
        <v>14880</v>
      </c>
      <c r="AN187" s="219">
        <f>AM187*25%</f>
        <v>3720</v>
      </c>
      <c r="AO187" s="268">
        <v>120</v>
      </c>
      <c r="AP187" s="268">
        <v>10450</v>
      </c>
      <c r="AQ187" s="219">
        <f>AP187*25%</f>
        <v>2612.5</v>
      </c>
      <c r="AR187" s="222">
        <v>120</v>
      </c>
      <c r="AS187" s="222">
        <v>10000</v>
      </c>
      <c r="AT187" s="219">
        <f>AS187*25%</f>
        <v>2500</v>
      </c>
      <c r="AU187" s="222">
        <v>117</v>
      </c>
      <c r="AV187" s="222">
        <v>9620</v>
      </c>
      <c r="AW187" s="222">
        <f t="shared" si="20"/>
        <v>2405</v>
      </c>
      <c r="AX187" s="222">
        <v>22</v>
      </c>
      <c r="AY187" s="222">
        <v>2870</v>
      </c>
      <c r="AZ187" s="222">
        <f t="shared" si="21"/>
        <v>717.5</v>
      </c>
      <c r="BA187" s="222">
        <v>29</v>
      </c>
      <c r="BB187" s="222">
        <v>2650</v>
      </c>
      <c r="BC187" s="222">
        <f t="shared" si="22"/>
        <v>662.5</v>
      </c>
    </row>
    <row r="188" spans="1:55">
      <c r="A188" s="133"/>
      <c r="B188" s="41" t="s">
        <v>656</v>
      </c>
      <c r="C188" s="296" t="s">
        <v>657</v>
      </c>
      <c r="D188" s="44" t="s">
        <v>5</v>
      </c>
      <c r="E188" s="42"/>
      <c r="F188" s="42"/>
      <c r="G188" s="58">
        <f>F188*25%</f>
        <v>0</v>
      </c>
      <c r="H188" s="45"/>
      <c r="I188" s="45"/>
      <c r="J188" s="58">
        <f>I188*25%</f>
        <v>0</v>
      </c>
      <c r="K188" s="45">
        <v>0</v>
      </c>
      <c r="L188" s="42">
        <v>0</v>
      </c>
      <c r="M188" s="58">
        <f>L188*25%</f>
        <v>0</v>
      </c>
      <c r="N188" s="42"/>
      <c r="O188" s="42"/>
      <c r="P188" s="58">
        <f>O188*25%</f>
        <v>0</v>
      </c>
      <c r="Q188" s="57">
        <v>1</v>
      </c>
      <c r="R188" s="57">
        <v>45</v>
      </c>
      <c r="S188" s="58">
        <f>R188*25%</f>
        <v>11.25</v>
      </c>
      <c r="T188" s="57">
        <v>0</v>
      </c>
      <c r="U188" s="102">
        <v>0</v>
      </c>
      <c r="V188" s="58">
        <f>U188*25%</f>
        <v>0</v>
      </c>
      <c r="W188" s="102">
        <v>0</v>
      </c>
      <c r="X188" s="102">
        <v>0</v>
      </c>
      <c r="Y188" s="58">
        <f>X188*25%</f>
        <v>0</v>
      </c>
      <c r="Z188" s="102">
        <v>0</v>
      </c>
      <c r="AA188" s="102">
        <v>0</v>
      </c>
      <c r="AB188" s="58">
        <f>AA188*25%</f>
        <v>0</v>
      </c>
      <c r="AC188" s="57">
        <v>0</v>
      </c>
      <c r="AD188" s="102">
        <v>0</v>
      </c>
      <c r="AE188" s="58">
        <f>AD188*25%</f>
        <v>0</v>
      </c>
      <c r="AF188" s="102">
        <v>0</v>
      </c>
      <c r="AG188" s="102">
        <v>0</v>
      </c>
      <c r="AH188" s="219">
        <f>AG188*25%</f>
        <v>0</v>
      </c>
      <c r="AI188" s="102">
        <v>0</v>
      </c>
      <c r="AJ188" s="102">
        <v>0</v>
      </c>
      <c r="AK188" s="219">
        <f>AJ188*25%</f>
        <v>0</v>
      </c>
      <c r="AL188" s="102">
        <v>0</v>
      </c>
      <c r="AM188" s="102"/>
      <c r="AN188" s="219">
        <f>AM188*25%</f>
        <v>0</v>
      </c>
      <c r="AO188" s="268">
        <v>2</v>
      </c>
      <c r="AP188" s="268">
        <v>105</v>
      </c>
      <c r="AQ188" s="219">
        <f>AP188*25%</f>
        <v>26.25</v>
      </c>
      <c r="AR188" s="222">
        <v>0</v>
      </c>
      <c r="AS188" s="222">
        <v>0</v>
      </c>
      <c r="AT188" s="219">
        <f>AS188*25%</f>
        <v>0</v>
      </c>
      <c r="AU188" s="222">
        <v>1</v>
      </c>
      <c r="AV188" s="222">
        <v>150</v>
      </c>
      <c r="AW188" s="222">
        <f t="shared" si="20"/>
        <v>37.5</v>
      </c>
      <c r="AX188" s="222">
        <v>107</v>
      </c>
      <c r="AY188" s="222">
        <v>10950</v>
      </c>
      <c r="AZ188" s="222">
        <f t="shared" si="21"/>
        <v>2737.5</v>
      </c>
      <c r="BA188" s="222">
        <v>155</v>
      </c>
      <c r="BB188" s="222">
        <v>15890</v>
      </c>
      <c r="BC188" s="222">
        <f t="shared" si="22"/>
        <v>3972.5</v>
      </c>
    </row>
    <row r="189" spans="1:55">
      <c r="A189" s="134"/>
      <c r="B189" s="41" t="s">
        <v>658</v>
      </c>
      <c r="C189" s="296" t="s">
        <v>659</v>
      </c>
      <c r="D189" s="44" t="s">
        <v>5</v>
      </c>
      <c r="E189" s="42"/>
      <c r="F189" s="42"/>
      <c r="G189" s="58">
        <f>F189*25%</f>
        <v>0</v>
      </c>
      <c r="H189" s="45"/>
      <c r="I189" s="45"/>
      <c r="J189" s="58">
        <f>I189*25%</f>
        <v>0</v>
      </c>
      <c r="K189" s="45">
        <v>0</v>
      </c>
      <c r="L189" s="42">
        <v>0</v>
      </c>
      <c r="M189" s="58">
        <f>L189*25%</f>
        <v>0</v>
      </c>
      <c r="N189" s="42"/>
      <c r="O189" s="42"/>
      <c r="P189" s="58">
        <f>O189*25%</f>
        <v>0</v>
      </c>
      <c r="Q189" s="57">
        <v>8</v>
      </c>
      <c r="R189" s="57">
        <v>920</v>
      </c>
      <c r="S189" s="58">
        <f>R189*25%</f>
        <v>230</v>
      </c>
      <c r="T189" s="57">
        <v>4</v>
      </c>
      <c r="U189" s="102">
        <v>820</v>
      </c>
      <c r="V189" s="58">
        <f>U189*25%</f>
        <v>205</v>
      </c>
      <c r="W189" s="102">
        <v>2</v>
      </c>
      <c r="X189" s="102">
        <v>1000</v>
      </c>
      <c r="Y189" s="58">
        <f>X189*25%</f>
        <v>250</v>
      </c>
      <c r="Z189" s="102">
        <v>8</v>
      </c>
      <c r="AA189" s="102">
        <v>1350</v>
      </c>
      <c r="AB189" s="58">
        <f>AA189*25%</f>
        <v>337.5</v>
      </c>
      <c r="AC189" s="57">
        <v>11</v>
      </c>
      <c r="AD189" s="102">
        <v>1350</v>
      </c>
      <c r="AE189" s="58">
        <f>AD189*25%</f>
        <v>337.5</v>
      </c>
      <c r="AF189" s="102">
        <v>16</v>
      </c>
      <c r="AG189" s="102">
        <v>2350</v>
      </c>
      <c r="AH189" s="219">
        <f>AG189*25%</f>
        <v>587.5</v>
      </c>
      <c r="AI189" s="102">
        <v>21</v>
      </c>
      <c r="AJ189" s="102">
        <v>2195</v>
      </c>
      <c r="AK189" s="219">
        <f>AJ189*25%</f>
        <v>548.75</v>
      </c>
      <c r="AL189" s="102">
        <v>11</v>
      </c>
      <c r="AM189" s="102">
        <v>1480</v>
      </c>
      <c r="AN189" s="219">
        <f>AM189*25%</f>
        <v>370</v>
      </c>
      <c r="AO189" s="268">
        <v>14</v>
      </c>
      <c r="AP189" s="268">
        <v>1840</v>
      </c>
      <c r="AQ189" s="219">
        <f>AP189*25%</f>
        <v>460</v>
      </c>
      <c r="AR189" s="222">
        <v>7</v>
      </c>
      <c r="AS189" s="222">
        <v>600</v>
      </c>
      <c r="AT189" s="219">
        <f>AS189*25%</f>
        <v>150</v>
      </c>
      <c r="AU189" s="222">
        <v>8</v>
      </c>
      <c r="AV189" s="222">
        <v>1105</v>
      </c>
      <c r="AW189" s="222">
        <f t="shared" si="20"/>
        <v>276.25</v>
      </c>
      <c r="AX189" s="222">
        <v>3</v>
      </c>
      <c r="AY189" s="222">
        <v>220</v>
      </c>
      <c r="AZ189" s="222">
        <f t="shared" si="21"/>
        <v>55</v>
      </c>
      <c r="BA189" s="222">
        <v>6</v>
      </c>
      <c r="BB189" s="222">
        <v>710</v>
      </c>
      <c r="BC189" s="222">
        <f t="shared" si="22"/>
        <v>177.5</v>
      </c>
    </row>
    <row r="190" spans="1:55">
      <c r="A190" s="133"/>
      <c r="B190" s="41" t="s">
        <v>660</v>
      </c>
      <c r="C190" s="296" t="s">
        <v>661</v>
      </c>
      <c r="D190" s="44" t="s">
        <v>5</v>
      </c>
      <c r="E190" s="42"/>
      <c r="F190" s="42"/>
      <c r="G190" s="58">
        <f>F190*25%</f>
        <v>0</v>
      </c>
      <c r="H190" s="45"/>
      <c r="I190" s="45"/>
      <c r="J190" s="58">
        <f>I190*25%</f>
        <v>0</v>
      </c>
      <c r="K190" s="45">
        <v>0</v>
      </c>
      <c r="L190" s="42">
        <v>0</v>
      </c>
      <c r="M190" s="58">
        <f>L190*25%</f>
        <v>0</v>
      </c>
      <c r="N190" s="42"/>
      <c r="O190" s="42">
        <v>430</v>
      </c>
      <c r="P190" s="58">
        <f>O190*25%</f>
        <v>107.5</v>
      </c>
      <c r="Q190" s="57">
        <v>47</v>
      </c>
      <c r="R190" s="57">
        <v>4040</v>
      </c>
      <c r="S190" s="58">
        <f>R190*25%</f>
        <v>1010</v>
      </c>
      <c r="T190" s="57">
        <v>65</v>
      </c>
      <c r="U190" s="102">
        <v>8090</v>
      </c>
      <c r="V190" s="58">
        <f>U190*25%</f>
        <v>2022.5</v>
      </c>
      <c r="W190" s="102">
        <v>78</v>
      </c>
      <c r="X190" s="102">
        <v>8320</v>
      </c>
      <c r="Y190" s="58">
        <f>X190*25%</f>
        <v>2080</v>
      </c>
      <c r="Z190" s="102">
        <v>125</v>
      </c>
      <c r="AA190" s="102">
        <v>10765</v>
      </c>
      <c r="AB190" s="58">
        <f>AA190*25%</f>
        <v>2691.25</v>
      </c>
      <c r="AC190" s="57">
        <v>81</v>
      </c>
      <c r="AD190" s="102">
        <v>6520</v>
      </c>
      <c r="AE190" s="58">
        <f>AD190*25%</f>
        <v>1630</v>
      </c>
      <c r="AF190" s="102">
        <v>0</v>
      </c>
      <c r="AG190" s="102">
        <v>0</v>
      </c>
      <c r="AH190" s="219">
        <f>AG190*25%</f>
        <v>0</v>
      </c>
      <c r="AI190" s="102">
        <v>0</v>
      </c>
      <c r="AJ190" s="102">
        <v>0</v>
      </c>
      <c r="AK190" s="219">
        <f>AJ190*25%</f>
        <v>0</v>
      </c>
      <c r="AL190" s="102">
        <v>0</v>
      </c>
      <c r="AM190" s="102">
        <v>0</v>
      </c>
      <c r="AN190" s="219">
        <f>AM190*25%</f>
        <v>0</v>
      </c>
      <c r="AO190" s="268">
        <v>0</v>
      </c>
      <c r="AP190" s="268">
        <v>0</v>
      </c>
      <c r="AQ190" s="219">
        <f>AP190*25%</f>
        <v>0</v>
      </c>
      <c r="AR190" s="222">
        <v>0</v>
      </c>
      <c r="AS190" s="222">
        <v>0</v>
      </c>
      <c r="AT190" s="219">
        <f>AS190*25%</f>
        <v>0</v>
      </c>
      <c r="AU190" s="222">
        <v>0</v>
      </c>
      <c r="AV190" s="222">
        <v>0</v>
      </c>
      <c r="AW190" s="222">
        <f t="shared" si="20"/>
        <v>0</v>
      </c>
      <c r="AX190" s="222">
        <v>1</v>
      </c>
      <c r="AY190" s="222">
        <v>80</v>
      </c>
      <c r="AZ190" s="222">
        <f t="shared" si="21"/>
        <v>20</v>
      </c>
      <c r="BA190" s="222">
        <v>1</v>
      </c>
      <c r="BB190" s="222">
        <v>60</v>
      </c>
      <c r="BC190" s="222">
        <f t="shared" si="22"/>
        <v>15</v>
      </c>
    </row>
    <row r="191" spans="1:55">
      <c r="A191" s="133"/>
      <c r="B191" s="41" t="s">
        <v>662</v>
      </c>
      <c r="C191" s="296" t="s">
        <v>5312</v>
      </c>
      <c r="D191" s="44" t="s">
        <v>58</v>
      </c>
      <c r="E191" s="42"/>
      <c r="F191" s="42"/>
      <c r="G191" s="58">
        <f>F191*25%</f>
        <v>0</v>
      </c>
      <c r="H191" s="45"/>
      <c r="I191" s="45"/>
      <c r="J191" s="58">
        <f>I191*25%</f>
        <v>0</v>
      </c>
      <c r="K191" s="45">
        <v>0</v>
      </c>
      <c r="L191" s="42">
        <v>0</v>
      </c>
      <c r="M191" s="58">
        <f>L191*25%</f>
        <v>0</v>
      </c>
      <c r="N191" s="42"/>
      <c r="O191" s="42">
        <v>20645</v>
      </c>
      <c r="P191" s="58">
        <f>O191*25%</f>
        <v>5161.25</v>
      </c>
      <c r="Q191" s="57">
        <v>476</v>
      </c>
      <c r="R191" s="57">
        <v>35632</v>
      </c>
      <c r="S191" s="58">
        <f>R191*25%</f>
        <v>8908</v>
      </c>
      <c r="T191" s="57">
        <v>410</v>
      </c>
      <c r="U191" s="102">
        <v>32345</v>
      </c>
      <c r="V191" s="58">
        <f>U191*25%</f>
        <v>8086.25</v>
      </c>
      <c r="W191" s="102">
        <v>0</v>
      </c>
      <c r="X191" s="102">
        <v>0</v>
      </c>
      <c r="Y191" s="58">
        <f>X191*25%</f>
        <v>0</v>
      </c>
      <c r="Z191" s="102">
        <v>0</v>
      </c>
      <c r="AA191" s="102">
        <v>0</v>
      </c>
      <c r="AB191" s="58">
        <f>AA191*25%</f>
        <v>0</v>
      </c>
      <c r="AC191" s="57">
        <v>0</v>
      </c>
      <c r="AD191" s="102">
        <v>0</v>
      </c>
      <c r="AE191" s="58">
        <f>AD191*25%</f>
        <v>0</v>
      </c>
      <c r="AF191" s="102">
        <v>0</v>
      </c>
      <c r="AG191" s="102">
        <v>0</v>
      </c>
      <c r="AH191" s="219">
        <f>AG191*25%</f>
        <v>0</v>
      </c>
      <c r="AI191" s="102">
        <v>0</v>
      </c>
      <c r="AJ191" s="102">
        <v>0</v>
      </c>
      <c r="AK191" s="219">
        <f>AJ191*25%</f>
        <v>0</v>
      </c>
      <c r="AL191" s="102">
        <v>0</v>
      </c>
      <c r="AM191" s="102">
        <v>0</v>
      </c>
      <c r="AN191" s="219">
        <f>AM191*25%</f>
        <v>0</v>
      </c>
      <c r="AO191" s="268">
        <v>0</v>
      </c>
      <c r="AP191" s="268">
        <v>0</v>
      </c>
      <c r="AQ191" s="219">
        <f>AP191*25%</f>
        <v>0</v>
      </c>
      <c r="AR191" s="222">
        <v>0</v>
      </c>
      <c r="AS191" s="222">
        <v>0</v>
      </c>
      <c r="AT191" s="219">
        <f>AS191*25%</f>
        <v>0</v>
      </c>
      <c r="AU191" s="222">
        <v>0</v>
      </c>
      <c r="AV191" s="222">
        <v>0</v>
      </c>
      <c r="AW191" s="222">
        <f t="shared" si="20"/>
        <v>0</v>
      </c>
      <c r="AX191" s="222">
        <v>0</v>
      </c>
      <c r="AY191" s="222">
        <v>0</v>
      </c>
      <c r="AZ191" s="222">
        <f t="shared" si="21"/>
        <v>0</v>
      </c>
      <c r="BA191" s="222">
        <v>0</v>
      </c>
      <c r="BB191" s="222">
        <v>0</v>
      </c>
      <c r="BC191" s="222">
        <f t="shared" si="22"/>
        <v>0</v>
      </c>
    </row>
    <row r="192" spans="1:55">
      <c r="A192" s="133"/>
      <c r="B192" s="41" t="s">
        <v>664</v>
      </c>
      <c r="C192" s="296" t="s">
        <v>5312</v>
      </c>
      <c r="D192" s="44" t="s">
        <v>148</v>
      </c>
      <c r="E192" s="42"/>
      <c r="F192" s="42"/>
      <c r="G192" s="58">
        <f>F192*25%</f>
        <v>0</v>
      </c>
      <c r="H192" s="45"/>
      <c r="I192" s="45"/>
      <c r="J192" s="58">
        <f>I192*25%</f>
        <v>0</v>
      </c>
      <c r="K192" s="45">
        <v>0</v>
      </c>
      <c r="L192" s="42">
        <v>0</v>
      </c>
      <c r="M192" s="58">
        <f>L192*25%</f>
        <v>0</v>
      </c>
      <c r="N192" s="42"/>
      <c r="O192" s="42">
        <v>1130</v>
      </c>
      <c r="P192" s="58">
        <f>O192*25%</f>
        <v>282.5</v>
      </c>
      <c r="Q192" s="57">
        <v>68</v>
      </c>
      <c r="R192" s="57">
        <v>7635</v>
      </c>
      <c r="S192" s="58">
        <f>R192*25%</f>
        <v>1908.75</v>
      </c>
      <c r="T192" s="57">
        <v>84</v>
      </c>
      <c r="U192" s="102">
        <v>9110</v>
      </c>
      <c r="V192" s="58">
        <f>U192*25%</f>
        <v>2277.5</v>
      </c>
      <c r="W192" s="102">
        <v>131</v>
      </c>
      <c r="X192" s="102">
        <v>11610</v>
      </c>
      <c r="Y192" s="58">
        <f>X192*25%</f>
        <v>2902.5</v>
      </c>
      <c r="Z192" s="102">
        <v>129</v>
      </c>
      <c r="AA192" s="102">
        <v>9835</v>
      </c>
      <c r="AB192" s="58">
        <f>AA192*25%</f>
        <v>2458.75</v>
      </c>
      <c r="AC192" s="57">
        <v>173</v>
      </c>
      <c r="AD192" s="102">
        <v>15315</v>
      </c>
      <c r="AE192" s="58">
        <f>AD192*25%</f>
        <v>3828.75</v>
      </c>
      <c r="AF192" s="102">
        <v>256</v>
      </c>
      <c r="AG192" s="102">
        <v>23385</v>
      </c>
      <c r="AH192" s="219">
        <f>AG192*25%</f>
        <v>5846.25</v>
      </c>
      <c r="AI192" s="102">
        <v>232</v>
      </c>
      <c r="AJ192" s="102">
        <v>23055</v>
      </c>
      <c r="AK192" s="219">
        <f>AJ192*25%</f>
        <v>5763.75</v>
      </c>
      <c r="AL192" s="102">
        <v>253</v>
      </c>
      <c r="AM192" s="102">
        <v>25055</v>
      </c>
      <c r="AN192" s="219">
        <f>AM192*25%</f>
        <v>6263.75</v>
      </c>
      <c r="AO192" s="268">
        <v>267</v>
      </c>
      <c r="AP192" s="268">
        <v>25475</v>
      </c>
      <c r="AQ192" s="219">
        <f>AP192*25%</f>
        <v>6368.75</v>
      </c>
      <c r="AR192" s="222">
        <v>228</v>
      </c>
      <c r="AS192" s="222">
        <v>19100</v>
      </c>
      <c r="AT192" s="219">
        <f>AS192*25%</f>
        <v>4775</v>
      </c>
      <c r="AU192" s="222">
        <v>231</v>
      </c>
      <c r="AV192" s="222">
        <v>18030</v>
      </c>
      <c r="AW192" s="222">
        <f t="shared" si="20"/>
        <v>4507.5</v>
      </c>
      <c r="AX192" s="222">
        <v>0</v>
      </c>
      <c r="AY192" s="222">
        <v>0</v>
      </c>
      <c r="AZ192" s="222">
        <f t="shared" si="21"/>
        <v>0</v>
      </c>
      <c r="BA192" s="222">
        <v>0</v>
      </c>
      <c r="BB192" s="222">
        <v>0</v>
      </c>
      <c r="BC192" s="222">
        <f t="shared" si="22"/>
        <v>0</v>
      </c>
    </row>
    <row r="193" spans="1:55">
      <c r="A193" s="133"/>
      <c r="B193" s="41" t="s">
        <v>666</v>
      </c>
      <c r="C193" s="296" t="s">
        <v>667</v>
      </c>
      <c r="D193" s="44" t="s">
        <v>12</v>
      </c>
      <c r="E193" s="42"/>
      <c r="F193" s="42"/>
      <c r="G193" s="58">
        <f>F193*25%</f>
        <v>0</v>
      </c>
      <c r="H193" s="45"/>
      <c r="I193" s="45"/>
      <c r="J193" s="58">
        <f>I193*25%</f>
        <v>0</v>
      </c>
      <c r="K193" s="45">
        <v>0</v>
      </c>
      <c r="L193" s="42">
        <v>0</v>
      </c>
      <c r="M193" s="58">
        <f>L193*25%</f>
        <v>0</v>
      </c>
      <c r="N193" s="42"/>
      <c r="O193" s="42">
        <v>490</v>
      </c>
      <c r="P193" s="58">
        <f>O193*25%</f>
        <v>122.5</v>
      </c>
      <c r="Q193" s="57">
        <v>9</v>
      </c>
      <c r="R193" s="57">
        <v>950</v>
      </c>
      <c r="S193" s="58">
        <f>R193*25%</f>
        <v>237.5</v>
      </c>
      <c r="T193" s="57">
        <v>10</v>
      </c>
      <c r="U193" s="102">
        <v>1270</v>
      </c>
      <c r="V193" s="58">
        <f>U193*25%</f>
        <v>317.5</v>
      </c>
      <c r="W193" s="102">
        <v>6</v>
      </c>
      <c r="X193" s="102">
        <v>525</v>
      </c>
      <c r="Y193" s="58">
        <f>X193*25%</f>
        <v>131.25</v>
      </c>
      <c r="Z193" s="102">
        <v>12</v>
      </c>
      <c r="AA193" s="102">
        <v>1510</v>
      </c>
      <c r="AB193" s="58">
        <f>AA193*25%</f>
        <v>377.5</v>
      </c>
      <c r="AC193" s="57">
        <v>5</v>
      </c>
      <c r="AD193" s="102">
        <v>730</v>
      </c>
      <c r="AE193" s="58">
        <f>AD193*25%</f>
        <v>182.5</v>
      </c>
      <c r="AF193" s="102">
        <v>13</v>
      </c>
      <c r="AG193" s="102">
        <v>1100</v>
      </c>
      <c r="AH193" s="219">
        <f>AG193*25%</f>
        <v>275</v>
      </c>
      <c r="AI193" s="102">
        <v>10</v>
      </c>
      <c r="AJ193" s="102">
        <v>870</v>
      </c>
      <c r="AK193" s="219">
        <f>AJ193*25%</f>
        <v>217.5</v>
      </c>
      <c r="AL193" s="102">
        <v>12</v>
      </c>
      <c r="AM193" s="102">
        <v>1565</v>
      </c>
      <c r="AN193" s="219">
        <f>AM193*25%</f>
        <v>391.25</v>
      </c>
      <c r="AO193" s="268">
        <v>18</v>
      </c>
      <c r="AP193" s="268">
        <v>1560</v>
      </c>
      <c r="AQ193" s="219">
        <f>AP193*25%</f>
        <v>390</v>
      </c>
      <c r="AR193" s="222">
        <v>17</v>
      </c>
      <c r="AS193" s="222">
        <v>1890</v>
      </c>
      <c r="AT193" s="219">
        <f>AS193*25%</f>
        <v>472.5</v>
      </c>
      <c r="AU193" s="222">
        <v>12</v>
      </c>
      <c r="AV193" s="222">
        <v>955</v>
      </c>
      <c r="AW193" s="222">
        <f t="shared" si="20"/>
        <v>238.75</v>
      </c>
      <c r="AX193" s="222">
        <v>196</v>
      </c>
      <c r="AY193" s="222">
        <v>19315</v>
      </c>
      <c r="AZ193" s="222">
        <f t="shared" si="21"/>
        <v>4828.75</v>
      </c>
      <c r="BA193" s="222">
        <v>173</v>
      </c>
      <c r="BB193" s="222">
        <v>15615</v>
      </c>
      <c r="BC193" s="222">
        <f t="shared" si="22"/>
        <v>3903.75</v>
      </c>
    </row>
    <row r="194" spans="1:55">
      <c r="A194" s="133"/>
      <c r="B194" s="41" t="s">
        <v>668</v>
      </c>
      <c r="C194" s="296" t="s">
        <v>669</v>
      </c>
      <c r="D194" s="44" t="s">
        <v>5</v>
      </c>
      <c r="E194" s="42"/>
      <c r="F194" s="42"/>
      <c r="G194" s="58">
        <f>F194*25%</f>
        <v>0</v>
      </c>
      <c r="H194" s="45"/>
      <c r="I194" s="45"/>
      <c r="J194" s="58">
        <f>I194*25%</f>
        <v>0</v>
      </c>
      <c r="K194" s="45">
        <v>8</v>
      </c>
      <c r="L194" s="42">
        <v>845</v>
      </c>
      <c r="M194" s="58">
        <f>L194*25%</f>
        <v>211.25</v>
      </c>
      <c r="N194" s="42"/>
      <c r="O194" s="42">
        <v>1775</v>
      </c>
      <c r="P194" s="58">
        <f>O194*25%</f>
        <v>443.75</v>
      </c>
      <c r="Q194" s="57">
        <v>46</v>
      </c>
      <c r="R194" s="57">
        <v>5465</v>
      </c>
      <c r="S194" s="58">
        <f>R194*25%</f>
        <v>1366.25</v>
      </c>
      <c r="T194" s="57">
        <v>46</v>
      </c>
      <c r="U194" s="102">
        <v>4870</v>
      </c>
      <c r="V194" s="58">
        <f>U194*25%</f>
        <v>1217.5</v>
      </c>
      <c r="W194" s="102">
        <v>79</v>
      </c>
      <c r="X194" s="102">
        <v>8410</v>
      </c>
      <c r="Y194" s="58">
        <f>X194*25%</f>
        <v>2102.5</v>
      </c>
      <c r="Z194" s="102">
        <v>107</v>
      </c>
      <c r="AA194" s="102">
        <v>9630</v>
      </c>
      <c r="AB194" s="58">
        <f>AA194*25%</f>
        <v>2407.5</v>
      </c>
      <c r="AC194" s="57">
        <v>113</v>
      </c>
      <c r="AD194" s="102">
        <v>11290</v>
      </c>
      <c r="AE194" s="58">
        <f>AD194*25%</f>
        <v>2822.5</v>
      </c>
      <c r="AF194" s="102">
        <v>100</v>
      </c>
      <c r="AG194" s="102">
        <v>9440</v>
      </c>
      <c r="AH194" s="219">
        <f>AG194*25%</f>
        <v>2360</v>
      </c>
      <c r="AI194" s="102">
        <v>112</v>
      </c>
      <c r="AJ194" s="102">
        <v>11245</v>
      </c>
      <c r="AK194" s="219">
        <f>AJ194*25%</f>
        <v>2811.25</v>
      </c>
      <c r="AL194" s="102">
        <v>119</v>
      </c>
      <c r="AM194" s="102">
        <v>11445</v>
      </c>
      <c r="AN194" s="219">
        <f>AM194*25%</f>
        <v>2861.25</v>
      </c>
      <c r="AO194" s="268">
        <v>157</v>
      </c>
      <c r="AP194" s="268">
        <v>14970</v>
      </c>
      <c r="AQ194" s="219">
        <f>AP194*25%</f>
        <v>3742.5</v>
      </c>
      <c r="AR194" s="222">
        <v>147</v>
      </c>
      <c r="AS194" s="222">
        <v>13100</v>
      </c>
      <c r="AT194" s="219">
        <f>AS194*25%</f>
        <v>3275</v>
      </c>
      <c r="AU194" s="222">
        <v>117</v>
      </c>
      <c r="AV194" s="222">
        <v>14580</v>
      </c>
      <c r="AW194" s="222">
        <f t="shared" si="20"/>
        <v>3645</v>
      </c>
      <c r="AX194" s="222">
        <v>10</v>
      </c>
      <c r="AY194" s="222">
        <v>1045</v>
      </c>
      <c r="AZ194" s="222">
        <f t="shared" si="21"/>
        <v>261.25</v>
      </c>
      <c r="BA194" s="222">
        <v>12</v>
      </c>
      <c r="BB194" s="222">
        <v>1485</v>
      </c>
      <c r="BC194" s="222">
        <f t="shared" si="22"/>
        <v>371.25</v>
      </c>
    </row>
    <row r="195" spans="1:55">
      <c r="A195" s="133"/>
      <c r="B195" s="41" t="s">
        <v>670</v>
      </c>
      <c r="C195" s="296" t="s">
        <v>671</v>
      </c>
      <c r="D195" s="44" t="s">
        <v>19</v>
      </c>
      <c r="E195" s="42"/>
      <c r="F195" s="42"/>
      <c r="G195" s="58">
        <f>F195*25%</f>
        <v>0</v>
      </c>
      <c r="H195" s="45"/>
      <c r="I195" s="45"/>
      <c r="J195" s="58">
        <f>I195*25%</f>
        <v>0</v>
      </c>
      <c r="K195" s="45">
        <v>0</v>
      </c>
      <c r="L195" s="42">
        <v>0</v>
      </c>
      <c r="M195" s="58">
        <f>L195*25%</f>
        <v>0</v>
      </c>
      <c r="N195" s="42"/>
      <c r="O195" s="42"/>
      <c r="P195" s="58">
        <f>O195*25%</f>
        <v>0</v>
      </c>
      <c r="Q195" s="57">
        <v>0</v>
      </c>
      <c r="R195" s="57">
        <v>0</v>
      </c>
      <c r="S195" s="58">
        <f>R195*25%</f>
        <v>0</v>
      </c>
      <c r="T195" s="57">
        <v>3</v>
      </c>
      <c r="U195" s="102">
        <v>165</v>
      </c>
      <c r="V195" s="58">
        <f>U195*25%</f>
        <v>41.25</v>
      </c>
      <c r="W195" s="102">
        <v>2</v>
      </c>
      <c r="X195" s="102">
        <v>120</v>
      </c>
      <c r="Y195" s="58">
        <f>X195*25%</f>
        <v>30</v>
      </c>
      <c r="Z195" s="102">
        <v>5</v>
      </c>
      <c r="AA195" s="102">
        <v>290</v>
      </c>
      <c r="AB195" s="58">
        <f>AA195*25%</f>
        <v>72.5</v>
      </c>
      <c r="AC195" s="57">
        <v>0</v>
      </c>
      <c r="AD195" s="102">
        <v>0</v>
      </c>
      <c r="AE195" s="58">
        <f>AD195*25%</f>
        <v>0</v>
      </c>
      <c r="AF195" s="102">
        <v>2</v>
      </c>
      <c r="AG195" s="102">
        <v>295</v>
      </c>
      <c r="AH195" s="219">
        <f>AG195*25%</f>
        <v>73.75</v>
      </c>
      <c r="AI195" s="102">
        <v>0</v>
      </c>
      <c r="AJ195" s="102">
        <v>0</v>
      </c>
      <c r="AK195" s="219">
        <f>AJ195*25%</f>
        <v>0</v>
      </c>
      <c r="AL195" s="102">
        <v>2</v>
      </c>
      <c r="AM195" s="102">
        <v>195</v>
      </c>
      <c r="AN195" s="219">
        <f>AM195*25%</f>
        <v>48.75</v>
      </c>
      <c r="AO195" s="268">
        <v>3</v>
      </c>
      <c r="AP195" s="268">
        <v>190</v>
      </c>
      <c r="AQ195" s="219">
        <f>AP195*25%</f>
        <v>47.5</v>
      </c>
      <c r="AR195" s="222">
        <v>12</v>
      </c>
      <c r="AS195" s="222">
        <v>1030</v>
      </c>
      <c r="AT195" s="219">
        <f>AS195*25%</f>
        <v>257.5</v>
      </c>
      <c r="AU195" s="222">
        <v>11</v>
      </c>
      <c r="AV195" s="222">
        <v>940</v>
      </c>
      <c r="AW195" s="222">
        <f t="shared" ref="AW195:AW258" si="23">AV195*25%</f>
        <v>235</v>
      </c>
      <c r="AX195" s="222">
        <v>122</v>
      </c>
      <c r="AY195" s="222">
        <v>20230</v>
      </c>
      <c r="AZ195" s="222">
        <f t="shared" si="21"/>
        <v>5057.5</v>
      </c>
      <c r="BA195" s="222">
        <v>190</v>
      </c>
      <c r="BB195" s="222">
        <v>24535</v>
      </c>
      <c r="BC195" s="222">
        <f t="shared" si="22"/>
        <v>6133.75</v>
      </c>
    </row>
    <row r="196" spans="1:55">
      <c r="A196" s="133"/>
      <c r="B196" s="41" t="s">
        <v>672</v>
      </c>
      <c r="C196" s="296" t="s">
        <v>673</v>
      </c>
      <c r="D196" s="44" t="s">
        <v>5</v>
      </c>
      <c r="E196" s="42"/>
      <c r="F196" s="42"/>
      <c r="G196" s="58">
        <f>F196*25%</f>
        <v>0</v>
      </c>
      <c r="H196" s="45"/>
      <c r="I196" s="45"/>
      <c r="J196" s="58">
        <f>I196*25%</f>
        <v>0</v>
      </c>
      <c r="K196" s="45">
        <v>2</v>
      </c>
      <c r="L196" s="42">
        <v>265</v>
      </c>
      <c r="M196" s="58">
        <f>L196*25%</f>
        <v>66.25</v>
      </c>
      <c r="N196" s="42"/>
      <c r="O196" s="42">
        <v>1585</v>
      </c>
      <c r="P196" s="58">
        <f>O196*25%</f>
        <v>396.25</v>
      </c>
      <c r="Q196" s="57">
        <v>43</v>
      </c>
      <c r="R196" s="57">
        <v>4375</v>
      </c>
      <c r="S196" s="58">
        <f>R196*25%</f>
        <v>1093.75</v>
      </c>
      <c r="T196" s="57">
        <v>73</v>
      </c>
      <c r="U196" s="102">
        <v>6790</v>
      </c>
      <c r="V196" s="58">
        <f>U196*25%</f>
        <v>1697.5</v>
      </c>
      <c r="W196" s="102">
        <v>94</v>
      </c>
      <c r="X196" s="102">
        <v>7520</v>
      </c>
      <c r="Y196" s="58">
        <f>X196*25%</f>
        <v>1880</v>
      </c>
      <c r="Z196" s="102">
        <v>102</v>
      </c>
      <c r="AA196" s="102">
        <v>9350</v>
      </c>
      <c r="AB196" s="58">
        <f>AA196*25%</f>
        <v>2337.5</v>
      </c>
      <c r="AC196" s="57">
        <v>111</v>
      </c>
      <c r="AD196" s="102">
        <v>9420</v>
      </c>
      <c r="AE196" s="58">
        <f>AD196*25%</f>
        <v>2355</v>
      </c>
      <c r="AF196" s="102">
        <v>140</v>
      </c>
      <c r="AG196" s="102">
        <v>11885</v>
      </c>
      <c r="AH196" s="219">
        <f>AG196*25%</f>
        <v>2971.25</v>
      </c>
      <c r="AI196" s="102">
        <v>131</v>
      </c>
      <c r="AJ196" s="102">
        <v>12740</v>
      </c>
      <c r="AK196" s="219">
        <f>AJ196*25%</f>
        <v>3185</v>
      </c>
      <c r="AL196" s="102">
        <v>98</v>
      </c>
      <c r="AM196" s="102">
        <v>9245</v>
      </c>
      <c r="AN196" s="219">
        <f>AM196*25%</f>
        <v>2311.25</v>
      </c>
      <c r="AO196" s="268">
        <v>121</v>
      </c>
      <c r="AP196" s="268">
        <v>11605</v>
      </c>
      <c r="AQ196" s="219">
        <f>AP196*25%</f>
        <v>2901.25</v>
      </c>
      <c r="AR196" s="222">
        <v>82</v>
      </c>
      <c r="AS196" s="222">
        <v>7060</v>
      </c>
      <c r="AT196" s="219">
        <f>AS196*25%</f>
        <v>1765</v>
      </c>
      <c r="AU196" s="222">
        <v>81</v>
      </c>
      <c r="AV196" s="222">
        <v>6790</v>
      </c>
      <c r="AW196" s="222">
        <f t="shared" si="23"/>
        <v>1697.5</v>
      </c>
      <c r="AX196" s="222">
        <v>9</v>
      </c>
      <c r="AY196" s="222">
        <v>965</v>
      </c>
      <c r="AZ196" s="222">
        <f t="shared" ref="AZ196:AZ259" si="24">AY196*25%</f>
        <v>241.25</v>
      </c>
      <c r="BA196" s="222">
        <v>8</v>
      </c>
      <c r="BB196" s="222">
        <v>585</v>
      </c>
      <c r="BC196" s="222">
        <f t="shared" ref="BC196:BC259" si="25">BB196*25%</f>
        <v>146.25</v>
      </c>
    </row>
    <row r="197" spans="1:55">
      <c r="A197" s="133"/>
      <c r="B197" s="41" t="s">
        <v>674</v>
      </c>
      <c r="C197" s="296" t="s">
        <v>675</v>
      </c>
      <c r="D197" s="44" t="s">
        <v>5</v>
      </c>
      <c r="E197" s="42"/>
      <c r="F197" s="42"/>
      <c r="G197" s="58">
        <f>F197*25%</f>
        <v>0</v>
      </c>
      <c r="H197" s="45"/>
      <c r="I197" s="45"/>
      <c r="J197" s="58">
        <f>I197*25%</f>
        <v>0</v>
      </c>
      <c r="K197" s="45">
        <v>0</v>
      </c>
      <c r="L197" s="42">
        <v>0</v>
      </c>
      <c r="M197" s="58">
        <f>L197*25%</f>
        <v>0</v>
      </c>
      <c r="N197" s="42"/>
      <c r="O197" s="42">
        <v>665</v>
      </c>
      <c r="P197" s="58">
        <f>O197*25%</f>
        <v>166.25</v>
      </c>
      <c r="Q197" s="57">
        <v>10</v>
      </c>
      <c r="R197" s="57">
        <v>1365</v>
      </c>
      <c r="S197" s="58">
        <f>R197*25%</f>
        <v>341.25</v>
      </c>
      <c r="T197" s="57">
        <v>14</v>
      </c>
      <c r="U197" s="102">
        <v>1330</v>
      </c>
      <c r="V197" s="58">
        <f>U197*25%</f>
        <v>332.5</v>
      </c>
      <c r="W197" s="102">
        <v>13</v>
      </c>
      <c r="X197" s="102">
        <v>1465</v>
      </c>
      <c r="Y197" s="58">
        <f>X197*25%</f>
        <v>366.25</v>
      </c>
      <c r="Z197" s="102">
        <v>25</v>
      </c>
      <c r="AA197" s="102">
        <v>2880</v>
      </c>
      <c r="AB197" s="58">
        <f>AA197*25%</f>
        <v>720</v>
      </c>
      <c r="AC197" s="57">
        <v>15</v>
      </c>
      <c r="AD197" s="102">
        <v>1420</v>
      </c>
      <c r="AE197" s="58">
        <f>AD197*25%</f>
        <v>355</v>
      </c>
      <c r="AF197" s="102">
        <v>13</v>
      </c>
      <c r="AG197" s="102">
        <v>805</v>
      </c>
      <c r="AH197" s="219">
        <f>AG197*25%</f>
        <v>201.25</v>
      </c>
      <c r="AI197" s="102">
        <v>14</v>
      </c>
      <c r="AJ197" s="102">
        <v>1070</v>
      </c>
      <c r="AK197" s="219">
        <f>AJ197*25%</f>
        <v>267.5</v>
      </c>
      <c r="AL197" s="102">
        <v>14</v>
      </c>
      <c r="AM197" s="102">
        <v>1410</v>
      </c>
      <c r="AN197" s="219">
        <f>AM197*25%</f>
        <v>352.5</v>
      </c>
      <c r="AO197" s="268">
        <v>19</v>
      </c>
      <c r="AP197" s="268">
        <v>1460</v>
      </c>
      <c r="AQ197" s="219">
        <f>AP197*25%</f>
        <v>365</v>
      </c>
      <c r="AR197" s="222">
        <v>17</v>
      </c>
      <c r="AS197" s="222">
        <v>1680</v>
      </c>
      <c r="AT197" s="219">
        <f>AS197*25%</f>
        <v>420</v>
      </c>
      <c r="AU197" s="222">
        <v>18</v>
      </c>
      <c r="AV197" s="222">
        <v>1330</v>
      </c>
      <c r="AW197" s="222">
        <f t="shared" si="23"/>
        <v>332.5</v>
      </c>
      <c r="AX197" s="222">
        <v>111</v>
      </c>
      <c r="AY197" s="222">
        <v>10370</v>
      </c>
      <c r="AZ197" s="222">
        <f t="shared" si="24"/>
        <v>2592.5</v>
      </c>
      <c r="BA197" s="222">
        <v>124</v>
      </c>
      <c r="BB197" s="222">
        <v>10750</v>
      </c>
      <c r="BC197" s="222">
        <f t="shared" si="25"/>
        <v>2687.5</v>
      </c>
    </row>
    <row r="198" spans="1:55">
      <c r="A198" s="133"/>
      <c r="B198" s="41" t="s">
        <v>676</v>
      </c>
      <c r="C198" s="296" t="s">
        <v>677</v>
      </c>
      <c r="D198" s="44" t="s">
        <v>58</v>
      </c>
      <c r="E198" s="42"/>
      <c r="F198" s="42"/>
      <c r="G198" s="58">
        <f>F198*25%</f>
        <v>0</v>
      </c>
      <c r="H198" s="45"/>
      <c r="I198" s="45"/>
      <c r="J198" s="58">
        <f>I198*25%</f>
        <v>0</v>
      </c>
      <c r="K198" s="45">
        <v>0</v>
      </c>
      <c r="L198" s="42">
        <v>0</v>
      </c>
      <c r="M198" s="58">
        <f>L198*25%</f>
        <v>0</v>
      </c>
      <c r="N198" s="42"/>
      <c r="O198" s="42">
        <v>2000</v>
      </c>
      <c r="P198" s="58">
        <f>O198*25%</f>
        <v>500</v>
      </c>
      <c r="Q198" s="57">
        <v>31</v>
      </c>
      <c r="R198" s="57">
        <v>2780</v>
      </c>
      <c r="S198" s="58">
        <f>R198*25%</f>
        <v>695</v>
      </c>
      <c r="T198" s="57">
        <v>41</v>
      </c>
      <c r="U198" s="102">
        <v>3995</v>
      </c>
      <c r="V198" s="58">
        <f>U198*25%</f>
        <v>998.75</v>
      </c>
      <c r="W198" s="102">
        <v>41</v>
      </c>
      <c r="X198" s="102">
        <v>3860</v>
      </c>
      <c r="Y198" s="58">
        <f>X198*25%</f>
        <v>965</v>
      </c>
      <c r="Z198" s="102">
        <v>89</v>
      </c>
      <c r="AA198" s="102">
        <v>6680</v>
      </c>
      <c r="AB198" s="58">
        <f>AA198*25%</f>
        <v>1670</v>
      </c>
      <c r="AC198" s="57">
        <v>74</v>
      </c>
      <c r="AD198" s="102">
        <v>7160</v>
      </c>
      <c r="AE198" s="58">
        <f>AD198*25%</f>
        <v>1790</v>
      </c>
      <c r="AF198" s="102">
        <v>62</v>
      </c>
      <c r="AG198" s="102">
        <v>5500</v>
      </c>
      <c r="AH198" s="219">
        <f>AG198*25%</f>
        <v>1375</v>
      </c>
      <c r="AI198" s="102">
        <v>80</v>
      </c>
      <c r="AJ198" s="102">
        <v>6905</v>
      </c>
      <c r="AK198" s="219">
        <f>AJ198*25%</f>
        <v>1726.25</v>
      </c>
      <c r="AL198" s="102">
        <v>97</v>
      </c>
      <c r="AM198" s="102">
        <v>9515</v>
      </c>
      <c r="AN198" s="219">
        <f>AM198*25%</f>
        <v>2378.75</v>
      </c>
      <c r="AO198" s="268">
        <v>94</v>
      </c>
      <c r="AP198" s="268">
        <v>9560</v>
      </c>
      <c r="AQ198" s="219">
        <f>AP198*25%</f>
        <v>2390</v>
      </c>
      <c r="AR198" s="222">
        <v>105</v>
      </c>
      <c r="AS198" s="222">
        <v>11210</v>
      </c>
      <c r="AT198" s="219">
        <f>AS198*25%</f>
        <v>2802.5</v>
      </c>
      <c r="AU198" s="222">
        <v>122</v>
      </c>
      <c r="AV198" s="222">
        <v>12700</v>
      </c>
      <c r="AW198" s="222">
        <f t="shared" si="23"/>
        <v>3175</v>
      </c>
      <c r="AX198" s="222">
        <v>33</v>
      </c>
      <c r="AY198" s="222">
        <v>2805</v>
      </c>
      <c r="AZ198" s="222">
        <f t="shared" si="24"/>
        <v>701.25</v>
      </c>
      <c r="BA198" s="222">
        <v>34</v>
      </c>
      <c r="BB198" s="222">
        <v>2915</v>
      </c>
      <c r="BC198" s="222">
        <f t="shared" si="25"/>
        <v>728.75</v>
      </c>
    </row>
    <row r="199" spans="1:55">
      <c r="A199" s="133"/>
      <c r="B199" s="41" t="s">
        <v>678</v>
      </c>
      <c r="C199" s="296" t="s">
        <v>679</v>
      </c>
      <c r="D199" s="44" t="s">
        <v>3</v>
      </c>
      <c r="E199" s="42"/>
      <c r="F199" s="42"/>
      <c r="G199" s="58">
        <f>F199*25%</f>
        <v>0</v>
      </c>
      <c r="H199" s="45"/>
      <c r="I199" s="45"/>
      <c r="J199" s="58">
        <f>I199*25%</f>
        <v>0</v>
      </c>
      <c r="K199" s="45">
        <v>0</v>
      </c>
      <c r="L199" s="42">
        <v>0</v>
      </c>
      <c r="M199" s="58">
        <f>L199*25%</f>
        <v>0</v>
      </c>
      <c r="N199" s="42"/>
      <c r="O199" s="42">
        <v>1340</v>
      </c>
      <c r="P199" s="58">
        <f>O199*25%</f>
        <v>335</v>
      </c>
      <c r="Q199" s="57">
        <v>22</v>
      </c>
      <c r="R199" s="57">
        <v>2680</v>
      </c>
      <c r="S199" s="58">
        <f>R199*25%</f>
        <v>670</v>
      </c>
      <c r="T199" s="57">
        <v>64</v>
      </c>
      <c r="U199" s="102">
        <v>5040</v>
      </c>
      <c r="V199" s="58">
        <f>U199*25%</f>
        <v>1260</v>
      </c>
      <c r="W199" s="102">
        <v>55</v>
      </c>
      <c r="X199" s="102">
        <v>5100</v>
      </c>
      <c r="Y199" s="58">
        <f>X199*25%</f>
        <v>1275</v>
      </c>
      <c r="Z199" s="102">
        <v>65</v>
      </c>
      <c r="AA199" s="102">
        <v>7650</v>
      </c>
      <c r="AB199" s="58">
        <f>AA199*25%</f>
        <v>1912.5</v>
      </c>
      <c r="AC199" s="57">
        <v>52</v>
      </c>
      <c r="AD199" s="102">
        <v>4550</v>
      </c>
      <c r="AE199" s="58">
        <f>AD199*25%</f>
        <v>1137.5</v>
      </c>
      <c r="AF199" s="102">
        <v>86</v>
      </c>
      <c r="AG199" s="102">
        <v>7440</v>
      </c>
      <c r="AH199" s="219">
        <f>AG199*25%</f>
        <v>1860</v>
      </c>
      <c r="AI199" s="102">
        <v>64</v>
      </c>
      <c r="AJ199" s="102">
        <v>5955</v>
      </c>
      <c r="AK199" s="219">
        <f>AJ199*25%</f>
        <v>1488.75</v>
      </c>
      <c r="AL199" s="102">
        <v>108</v>
      </c>
      <c r="AM199" s="102">
        <v>8525</v>
      </c>
      <c r="AN199" s="219">
        <f>AM199*25%</f>
        <v>2131.25</v>
      </c>
      <c r="AO199" s="268">
        <v>94</v>
      </c>
      <c r="AP199" s="268">
        <v>8955</v>
      </c>
      <c r="AQ199" s="219">
        <f>AP199*25%</f>
        <v>2238.75</v>
      </c>
      <c r="AR199" s="222">
        <v>49</v>
      </c>
      <c r="AS199" s="222">
        <v>4345</v>
      </c>
      <c r="AT199" s="219">
        <f>AS199*25%</f>
        <v>1086.25</v>
      </c>
      <c r="AU199" s="222">
        <v>85</v>
      </c>
      <c r="AV199" s="222">
        <v>7865</v>
      </c>
      <c r="AW199" s="222">
        <f t="shared" si="23"/>
        <v>1966.25</v>
      </c>
      <c r="AX199" s="222">
        <v>143</v>
      </c>
      <c r="AY199" s="222">
        <v>15395</v>
      </c>
      <c r="AZ199" s="222">
        <f t="shared" si="24"/>
        <v>3848.75</v>
      </c>
      <c r="BA199" s="222">
        <v>154</v>
      </c>
      <c r="BB199" s="222">
        <v>15720</v>
      </c>
      <c r="BC199" s="222">
        <f t="shared" si="25"/>
        <v>3930</v>
      </c>
    </row>
    <row r="200" spans="1:55">
      <c r="A200" s="134"/>
      <c r="B200" s="41" t="s">
        <v>680</v>
      </c>
      <c r="C200" s="296" t="s">
        <v>681</v>
      </c>
      <c r="D200" s="44" t="s">
        <v>3</v>
      </c>
      <c r="E200" s="42"/>
      <c r="F200" s="42"/>
      <c r="G200" s="58">
        <f>F200*25%</f>
        <v>0</v>
      </c>
      <c r="H200" s="45"/>
      <c r="I200" s="45"/>
      <c r="J200" s="58">
        <f>I200*25%</f>
        <v>0</v>
      </c>
      <c r="K200" s="45"/>
      <c r="L200" s="42"/>
      <c r="M200" s="58">
        <f>L200*25%</f>
        <v>0</v>
      </c>
      <c r="N200" s="42"/>
      <c r="O200" s="42">
        <v>105</v>
      </c>
      <c r="P200" s="58">
        <f>O200*25%</f>
        <v>26.25</v>
      </c>
      <c r="Q200" s="57">
        <v>2</v>
      </c>
      <c r="R200" s="57">
        <v>105</v>
      </c>
      <c r="S200" s="58">
        <f>R200*25%</f>
        <v>26.25</v>
      </c>
      <c r="T200" s="57">
        <v>1</v>
      </c>
      <c r="U200" s="102">
        <v>45</v>
      </c>
      <c r="V200" s="58">
        <f>U200*25%</f>
        <v>11.25</v>
      </c>
      <c r="W200" s="102">
        <v>1</v>
      </c>
      <c r="X200" s="102">
        <v>390</v>
      </c>
      <c r="Y200" s="58">
        <f>X200*25%</f>
        <v>97.5</v>
      </c>
      <c r="Z200" s="102">
        <v>2</v>
      </c>
      <c r="AA200" s="102">
        <v>275</v>
      </c>
      <c r="AB200" s="58">
        <f>AA200*25%</f>
        <v>68.75</v>
      </c>
      <c r="AC200" s="57">
        <v>5</v>
      </c>
      <c r="AD200" s="102">
        <v>360</v>
      </c>
      <c r="AE200" s="58">
        <f>AD200*25%</f>
        <v>90</v>
      </c>
      <c r="AF200" s="102">
        <v>15</v>
      </c>
      <c r="AG200" s="102">
        <v>1000</v>
      </c>
      <c r="AH200" s="219">
        <f>AG200*25%</f>
        <v>250</v>
      </c>
      <c r="AI200" s="102">
        <v>11</v>
      </c>
      <c r="AJ200" s="102">
        <v>1005</v>
      </c>
      <c r="AK200" s="219">
        <f>AJ200*25%</f>
        <v>251.25</v>
      </c>
      <c r="AL200" s="102">
        <v>17</v>
      </c>
      <c r="AM200" s="102">
        <v>1240</v>
      </c>
      <c r="AN200" s="219">
        <f>AM200*25%</f>
        <v>310</v>
      </c>
      <c r="AO200" s="268">
        <v>9</v>
      </c>
      <c r="AP200" s="268">
        <v>875</v>
      </c>
      <c r="AQ200" s="219">
        <f>AP200*25%</f>
        <v>218.75</v>
      </c>
      <c r="AR200" s="222">
        <v>12</v>
      </c>
      <c r="AS200" s="222">
        <v>810</v>
      </c>
      <c r="AT200" s="219">
        <f>AS200*25%</f>
        <v>202.5</v>
      </c>
      <c r="AU200" s="222">
        <v>14</v>
      </c>
      <c r="AV200" s="222">
        <v>950</v>
      </c>
      <c r="AW200" s="222">
        <f t="shared" si="23"/>
        <v>237.5</v>
      </c>
      <c r="AX200" s="222">
        <v>73</v>
      </c>
      <c r="AY200" s="222">
        <v>8665</v>
      </c>
      <c r="AZ200" s="222">
        <f t="shared" si="24"/>
        <v>2166.25</v>
      </c>
      <c r="BA200" s="222">
        <v>62</v>
      </c>
      <c r="BB200" s="222">
        <v>6105</v>
      </c>
      <c r="BC200" s="222">
        <f t="shared" si="25"/>
        <v>1526.25</v>
      </c>
    </row>
    <row r="201" spans="1:55">
      <c r="A201" s="133"/>
      <c r="B201" s="41" t="s">
        <v>682</v>
      </c>
      <c r="C201" s="296" t="s">
        <v>683</v>
      </c>
      <c r="D201" s="44" t="s">
        <v>5747</v>
      </c>
      <c r="E201" s="42"/>
      <c r="F201" s="42"/>
      <c r="G201" s="58">
        <f>F201*25%</f>
        <v>0</v>
      </c>
      <c r="H201" s="45"/>
      <c r="I201" s="45"/>
      <c r="J201" s="58">
        <f>I201*25%</f>
        <v>0</v>
      </c>
      <c r="K201" s="45">
        <v>0</v>
      </c>
      <c r="L201" s="42">
        <v>0</v>
      </c>
      <c r="M201" s="58">
        <f>L201*25%</f>
        <v>0</v>
      </c>
      <c r="N201" s="42"/>
      <c r="O201" s="42">
        <v>90</v>
      </c>
      <c r="P201" s="58">
        <f>O201*25%</f>
        <v>22.5</v>
      </c>
      <c r="Q201" s="57">
        <v>19</v>
      </c>
      <c r="R201" s="57">
        <v>2325</v>
      </c>
      <c r="S201" s="58">
        <f>R201*25%</f>
        <v>581.25</v>
      </c>
      <c r="T201" s="57">
        <v>43</v>
      </c>
      <c r="U201" s="102">
        <v>6890</v>
      </c>
      <c r="V201" s="58">
        <f>U201*25%</f>
        <v>1722.5</v>
      </c>
      <c r="W201" s="102">
        <v>24</v>
      </c>
      <c r="X201" s="102">
        <v>8865</v>
      </c>
      <c r="Y201" s="58">
        <f>X201*25%</f>
        <v>2216.25</v>
      </c>
      <c r="Z201" s="102">
        <v>92</v>
      </c>
      <c r="AA201" s="102">
        <v>7670</v>
      </c>
      <c r="AB201" s="58">
        <f>AA201*25%</f>
        <v>1917.5</v>
      </c>
      <c r="AC201" s="57">
        <v>105</v>
      </c>
      <c r="AD201" s="102">
        <v>9715</v>
      </c>
      <c r="AE201" s="58">
        <f>AD201*25%</f>
        <v>2428.75</v>
      </c>
      <c r="AF201" s="102">
        <v>135</v>
      </c>
      <c r="AG201" s="102">
        <v>12460</v>
      </c>
      <c r="AH201" s="219">
        <f>AG201*25%</f>
        <v>3115</v>
      </c>
      <c r="AI201" s="102">
        <v>137</v>
      </c>
      <c r="AJ201" s="102">
        <v>11045</v>
      </c>
      <c r="AK201" s="219">
        <f>AJ201*25%</f>
        <v>2761.25</v>
      </c>
      <c r="AL201" s="102">
        <v>108</v>
      </c>
      <c r="AM201" s="102">
        <v>8985</v>
      </c>
      <c r="AN201" s="219">
        <f>AM201*25%</f>
        <v>2246.25</v>
      </c>
      <c r="AO201" s="268">
        <v>174</v>
      </c>
      <c r="AP201" s="268">
        <v>14385</v>
      </c>
      <c r="AQ201" s="219">
        <f>AP201*25%</f>
        <v>3596.25</v>
      </c>
      <c r="AR201" s="222">
        <v>154</v>
      </c>
      <c r="AS201" s="222">
        <v>12540</v>
      </c>
      <c r="AT201" s="219">
        <f>AS201*25%</f>
        <v>3135</v>
      </c>
      <c r="AU201" s="222">
        <v>150</v>
      </c>
      <c r="AV201" s="222">
        <v>13095</v>
      </c>
      <c r="AW201" s="222">
        <f t="shared" si="23"/>
        <v>3273.75</v>
      </c>
      <c r="AX201" s="222">
        <v>12</v>
      </c>
      <c r="AY201" s="222">
        <v>1050</v>
      </c>
      <c r="AZ201" s="222">
        <f t="shared" si="24"/>
        <v>262.5</v>
      </c>
      <c r="BA201" s="222">
        <v>18</v>
      </c>
      <c r="BB201" s="222">
        <v>1525</v>
      </c>
      <c r="BC201" s="222">
        <f t="shared" si="25"/>
        <v>381.25</v>
      </c>
    </row>
    <row r="202" spans="1:55">
      <c r="A202" s="133"/>
      <c r="B202" s="41" t="s">
        <v>684</v>
      </c>
      <c r="C202" s="296" t="s">
        <v>685</v>
      </c>
      <c r="D202" s="44" t="s">
        <v>5</v>
      </c>
      <c r="E202" s="42"/>
      <c r="F202" s="42"/>
      <c r="G202" s="58">
        <f>F202*25%</f>
        <v>0</v>
      </c>
      <c r="H202" s="45"/>
      <c r="I202" s="45"/>
      <c r="J202" s="58">
        <f>I202*25%</f>
        <v>0</v>
      </c>
      <c r="K202" s="45">
        <v>0</v>
      </c>
      <c r="L202" s="42">
        <v>0</v>
      </c>
      <c r="M202" s="58">
        <f>L202*25%</f>
        <v>0</v>
      </c>
      <c r="N202" s="42"/>
      <c r="O202" s="42">
        <v>60</v>
      </c>
      <c r="P202" s="58">
        <f>O202*25%</f>
        <v>15</v>
      </c>
      <c r="Q202" s="57">
        <v>5</v>
      </c>
      <c r="R202" s="57">
        <v>450</v>
      </c>
      <c r="S202" s="58">
        <f>R202*25%</f>
        <v>112.5</v>
      </c>
      <c r="T202" s="57">
        <v>18</v>
      </c>
      <c r="U202" s="102">
        <v>1985</v>
      </c>
      <c r="V202" s="58">
        <f>U202*25%</f>
        <v>496.25</v>
      </c>
      <c r="W202" s="102">
        <v>36</v>
      </c>
      <c r="X202" s="102">
        <v>2890</v>
      </c>
      <c r="Y202" s="58">
        <f>X202*25%</f>
        <v>722.5</v>
      </c>
      <c r="Z202" s="102">
        <v>37</v>
      </c>
      <c r="AA202" s="102">
        <v>3175</v>
      </c>
      <c r="AB202" s="58">
        <f>AA202*25%</f>
        <v>793.75</v>
      </c>
      <c r="AC202" s="57">
        <v>41</v>
      </c>
      <c r="AD202" s="102">
        <v>5330</v>
      </c>
      <c r="AE202" s="58">
        <f>AD202*25%</f>
        <v>1332.5</v>
      </c>
      <c r="AF202" s="102">
        <v>43</v>
      </c>
      <c r="AG202" s="102">
        <v>4695</v>
      </c>
      <c r="AH202" s="219">
        <f>AG202*25%</f>
        <v>1173.75</v>
      </c>
      <c r="AI202" s="102">
        <v>39</v>
      </c>
      <c r="AJ202" s="102">
        <v>4175</v>
      </c>
      <c r="AK202" s="219">
        <f>AJ202*25%</f>
        <v>1043.75</v>
      </c>
      <c r="AL202" s="102">
        <v>39</v>
      </c>
      <c r="AM202" s="102">
        <v>3825</v>
      </c>
      <c r="AN202" s="219">
        <f>AM202*25%</f>
        <v>956.25</v>
      </c>
      <c r="AO202" s="268">
        <v>52</v>
      </c>
      <c r="AP202" s="268">
        <v>6050</v>
      </c>
      <c r="AQ202" s="219">
        <f>AP202*25%</f>
        <v>1512.5</v>
      </c>
      <c r="AR202" s="222">
        <v>56</v>
      </c>
      <c r="AS202" s="222">
        <v>4090</v>
      </c>
      <c r="AT202" s="219">
        <f>AS202*25%</f>
        <v>1022.5</v>
      </c>
      <c r="AU202" s="222">
        <v>36</v>
      </c>
      <c r="AV202" s="222">
        <v>4025</v>
      </c>
      <c r="AW202" s="222">
        <f t="shared" si="23"/>
        <v>1006.25</v>
      </c>
      <c r="AX202" s="222">
        <v>177</v>
      </c>
      <c r="AY202" s="222">
        <v>15060</v>
      </c>
      <c r="AZ202" s="222">
        <f t="shared" si="24"/>
        <v>3765</v>
      </c>
      <c r="BA202" s="222">
        <v>218</v>
      </c>
      <c r="BB202" s="222">
        <v>18135</v>
      </c>
      <c r="BC202" s="222">
        <f t="shared" si="25"/>
        <v>4533.75</v>
      </c>
    </row>
    <row r="203" spans="1:55">
      <c r="A203" s="133"/>
      <c r="B203" s="41" t="s">
        <v>686</v>
      </c>
      <c r="C203" s="296" t="s">
        <v>687</v>
      </c>
      <c r="D203" s="44" t="s">
        <v>125</v>
      </c>
      <c r="E203" s="42"/>
      <c r="F203" s="42"/>
      <c r="G203" s="58">
        <f>F203*25%</f>
        <v>0</v>
      </c>
      <c r="H203" s="45"/>
      <c r="I203" s="45"/>
      <c r="J203" s="58">
        <f>I203*25%</f>
        <v>0</v>
      </c>
      <c r="K203" s="45">
        <v>9</v>
      </c>
      <c r="L203" s="42">
        <v>930</v>
      </c>
      <c r="M203" s="58">
        <f>L203*25%</f>
        <v>232.5</v>
      </c>
      <c r="N203" s="42"/>
      <c r="O203" s="42">
        <v>2870</v>
      </c>
      <c r="P203" s="58">
        <f>O203*25%</f>
        <v>717.5</v>
      </c>
      <c r="Q203" s="57">
        <v>26</v>
      </c>
      <c r="R203" s="57">
        <v>2325</v>
      </c>
      <c r="S203" s="58">
        <f>R203*25%</f>
        <v>581.25</v>
      </c>
      <c r="T203" s="57">
        <v>35</v>
      </c>
      <c r="U203" s="102">
        <v>2850</v>
      </c>
      <c r="V203" s="58">
        <f>U203*25%</f>
        <v>712.5</v>
      </c>
      <c r="W203" s="102">
        <v>96</v>
      </c>
      <c r="X203" s="102">
        <v>9650</v>
      </c>
      <c r="Y203" s="58">
        <f>X203*25%</f>
        <v>2412.5</v>
      </c>
      <c r="Z203" s="102">
        <v>150</v>
      </c>
      <c r="AA203" s="102">
        <v>15035</v>
      </c>
      <c r="AB203" s="58">
        <f>AA203*25%</f>
        <v>3758.75</v>
      </c>
      <c r="AC203" s="57">
        <v>171</v>
      </c>
      <c r="AD203" s="102">
        <v>16360</v>
      </c>
      <c r="AE203" s="58">
        <f>AD203*25%</f>
        <v>4090</v>
      </c>
      <c r="AF203" s="102">
        <v>192</v>
      </c>
      <c r="AG203" s="102">
        <v>19230</v>
      </c>
      <c r="AH203" s="219">
        <f>AG203*25%</f>
        <v>4807.5</v>
      </c>
      <c r="AI203" s="102">
        <v>172</v>
      </c>
      <c r="AJ203" s="102">
        <v>16880</v>
      </c>
      <c r="AK203" s="219">
        <f>AJ203*25%</f>
        <v>4220</v>
      </c>
      <c r="AL203" s="102">
        <v>117</v>
      </c>
      <c r="AM203" s="102">
        <v>11565</v>
      </c>
      <c r="AN203" s="219">
        <f>AM203*25%</f>
        <v>2891.25</v>
      </c>
      <c r="AO203" s="268">
        <v>151</v>
      </c>
      <c r="AP203" s="268">
        <v>17090</v>
      </c>
      <c r="AQ203" s="219">
        <f>AP203*25%</f>
        <v>4272.5</v>
      </c>
      <c r="AR203" s="222">
        <v>188</v>
      </c>
      <c r="AS203" s="222">
        <v>18120</v>
      </c>
      <c r="AT203" s="219">
        <f>AS203*25%</f>
        <v>4530</v>
      </c>
      <c r="AU203" s="222">
        <v>147</v>
      </c>
      <c r="AV203" s="222">
        <v>15475</v>
      </c>
      <c r="AW203" s="222">
        <f t="shared" si="23"/>
        <v>3868.75</v>
      </c>
      <c r="AX203" s="222">
        <v>36</v>
      </c>
      <c r="AY203" s="222">
        <v>4080</v>
      </c>
      <c r="AZ203" s="222">
        <f t="shared" si="24"/>
        <v>1020</v>
      </c>
      <c r="BA203" s="222">
        <v>0</v>
      </c>
      <c r="BB203" s="222">
        <v>0</v>
      </c>
      <c r="BC203" s="222">
        <f t="shared" si="25"/>
        <v>0</v>
      </c>
    </row>
    <row r="204" spans="1:55">
      <c r="A204" s="135"/>
      <c r="B204" s="41" t="s">
        <v>688</v>
      </c>
      <c r="C204" s="296" t="s">
        <v>689</v>
      </c>
      <c r="D204" s="44" t="s">
        <v>5</v>
      </c>
      <c r="E204" s="42"/>
      <c r="F204" s="42"/>
      <c r="G204" s="58">
        <f>F204*25%</f>
        <v>0</v>
      </c>
      <c r="H204" s="45"/>
      <c r="I204" s="45"/>
      <c r="J204" s="58">
        <f>I204*25%</f>
        <v>0</v>
      </c>
      <c r="K204" s="45">
        <v>0</v>
      </c>
      <c r="L204" s="42">
        <v>0</v>
      </c>
      <c r="M204" s="58">
        <f>L204*25%</f>
        <v>0</v>
      </c>
      <c r="N204" s="42"/>
      <c r="O204" s="42"/>
      <c r="P204" s="58">
        <f>O204*25%</f>
        <v>0</v>
      </c>
      <c r="Q204" s="57">
        <v>4</v>
      </c>
      <c r="R204" s="57">
        <v>375</v>
      </c>
      <c r="S204" s="58">
        <f>R204*25%</f>
        <v>93.75</v>
      </c>
      <c r="T204" s="57">
        <v>26</v>
      </c>
      <c r="U204" s="102">
        <v>3280</v>
      </c>
      <c r="V204" s="58">
        <f>U204*25%</f>
        <v>820</v>
      </c>
      <c r="W204" s="102">
        <v>49</v>
      </c>
      <c r="X204" s="102">
        <v>11625</v>
      </c>
      <c r="Y204" s="58">
        <f>X204*25%</f>
        <v>2906.25</v>
      </c>
      <c r="Z204" s="102">
        <v>89</v>
      </c>
      <c r="AA204" s="102">
        <v>8350</v>
      </c>
      <c r="AB204" s="58">
        <f>AA204*25%</f>
        <v>2087.5</v>
      </c>
      <c r="AC204" s="57">
        <v>82</v>
      </c>
      <c r="AD204" s="102">
        <v>9265</v>
      </c>
      <c r="AE204" s="58">
        <f>AD204*25%</f>
        <v>2316.25</v>
      </c>
      <c r="AF204" s="102">
        <v>65</v>
      </c>
      <c r="AG204" s="102">
        <v>6630</v>
      </c>
      <c r="AH204" s="219">
        <f>AG204*25%</f>
        <v>1657.5</v>
      </c>
      <c r="AI204" s="102">
        <v>59</v>
      </c>
      <c r="AJ204" s="102">
        <v>5215</v>
      </c>
      <c r="AK204" s="219">
        <f>AJ204*25%</f>
        <v>1303.75</v>
      </c>
      <c r="AL204" s="102">
        <v>37</v>
      </c>
      <c r="AM204" s="102">
        <v>3600</v>
      </c>
      <c r="AN204" s="219">
        <f>AM204*25%</f>
        <v>900</v>
      </c>
      <c r="AO204" s="268">
        <v>41</v>
      </c>
      <c r="AP204" s="268">
        <v>4505</v>
      </c>
      <c r="AQ204" s="219">
        <f>AP204*25%</f>
        <v>1126.25</v>
      </c>
      <c r="AR204" s="222">
        <v>58</v>
      </c>
      <c r="AS204" s="222">
        <v>4975</v>
      </c>
      <c r="AT204" s="219">
        <f>AS204*25%</f>
        <v>1243.75</v>
      </c>
      <c r="AU204" s="222">
        <v>31</v>
      </c>
      <c r="AV204" s="222">
        <v>2715</v>
      </c>
      <c r="AW204" s="222">
        <f t="shared" si="23"/>
        <v>678.75</v>
      </c>
      <c r="AX204" s="222">
        <v>245</v>
      </c>
      <c r="AY204" s="222">
        <v>23690</v>
      </c>
      <c r="AZ204" s="222">
        <f t="shared" si="24"/>
        <v>5922.5</v>
      </c>
      <c r="BA204" s="222">
        <v>250</v>
      </c>
      <c r="BB204" s="222">
        <v>23970</v>
      </c>
      <c r="BC204" s="222">
        <f t="shared" si="25"/>
        <v>5992.5</v>
      </c>
    </row>
    <row r="205" spans="1:55">
      <c r="A205" s="133"/>
      <c r="B205" s="41" t="s">
        <v>690</v>
      </c>
      <c r="C205" s="296" t="s">
        <v>691</v>
      </c>
      <c r="D205" s="44" t="s">
        <v>16</v>
      </c>
      <c r="E205" s="42"/>
      <c r="F205" s="42"/>
      <c r="G205" s="58">
        <f>F205*25%</f>
        <v>0</v>
      </c>
      <c r="H205" s="45"/>
      <c r="I205" s="45"/>
      <c r="J205" s="58">
        <f>I205*25%</f>
        <v>0</v>
      </c>
      <c r="K205" s="45">
        <v>0</v>
      </c>
      <c r="L205" s="42">
        <v>0</v>
      </c>
      <c r="M205" s="58">
        <f>L205*25%</f>
        <v>0</v>
      </c>
      <c r="N205" s="42"/>
      <c r="O205" s="42">
        <v>3695</v>
      </c>
      <c r="P205" s="58">
        <f>O205*25%</f>
        <v>923.75</v>
      </c>
      <c r="Q205" s="57">
        <v>23</v>
      </c>
      <c r="R205" s="57">
        <v>2340</v>
      </c>
      <c r="S205" s="58">
        <f>R205*25%</f>
        <v>585</v>
      </c>
      <c r="T205" s="57">
        <v>59</v>
      </c>
      <c r="U205" s="102">
        <v>5925</v>
      </c>
      <c r="V205" s="58">
        <f>U205*25%</f>
        <v>1481.25</v>
      </c>
      <c r="W205" s="102">
        <v>53</v>
      </c>
      <c r="X205" s="102">
        <v>5085</v>
      </c>
      <c r="Y205" s="58">
        <f>X205*25%</f>
        <v>1271.25</v>
      </c>
      <c r="Z205" s="102">
        <v>53</v>
      </c>
      <c r="AA205" s="102">
        <v>5520</v>
      </c>
      <c r="AB205" s="58">
        <f>AA205*25%</f>
        <v>1380</v>
      </c>
      <c r="AC205" s="57">
        <v>1</v>
      </c>
      <c r="AD205" s="102">
        <v>220</v>
      </c>
      <c r="AE205" s="58">
        <f>AD205*25%</f>
        <v>55</v>
      </c>
      <c r="AF205" s="102">
        <v>2</v>
      </c>
      <c r="AG205" s="102">
        <v>250</v>
      </c>
      <c r="AH205" s="219">
        <f>AG205*25%</f>
        <v>62.5</v>
      </c>
      <c r="AI205" s="102">
        <v>7</v>
      </c>
      <c r="AJ205" s="102">
        <v>830</v>
      </c>
      <c r="AK205" s="219">
        <f>AJ205*25%</f>
        <v>207.5</v>
      </c>
      <c r="AL205" s="102">
        <v>11</v>
      </c>
      <c r="AM205" s="102">
        <v>985</v>
      </c>
      <c r="AN205" s="219">
        <f>AM205*25%</f>
        <v>246.25</v>
      </c>
      <c r="AO205" s="268">
        <v>9</v>
      </c>
      <c r="AP205" s="268">
        <v>1050</v>
      </c>
      <c r="AQ205" s="219">
        <f>AP205*25%</f>
        <v>262.5</v>
      </c>
      <c r="AR205" s="222">
        <v>8</v>
      </c>
      <c r="AS205" s="222">
        <v>790</v>
      </c>
      <c r="AT205" s="219">
        <f>AS205*25%</f>
        <v>197.5</v>
      </c>
      <c r="AU205" s="222">
        <v>7</v>
      </c>
      <c r="AV205" s="222">
        <v>960</v>
      </c>
      <c r="AW205" s="222">
        <f t="shared" si="23"/>
        <v>240</v>
      </c>
      <c r="AX205" s="222">
        <v>40</v>
      </c>
      <c r="AY205" s="222">
        <v>4040</v>
      </c>
      <c r="AZ205" s="222">
        <f t="shared" si="24"/>
        <v>1010</v>
      </c>
      <c r="BA205" s="222">
        <v>31</v>
      </c>
      <c r="BB205" s="222">
        <v>4965</v>
      </c>
      <c r="BC205" s="222">
        <f t="shared" si="25"/>
        <v>1241.25</v>
      </c>
    </row>
    <row r="206" spans="1:55">
      <c r="A206" s="133"/>
      <c r="B206" s="41" t="s">
        <v>692</v>
      </c>
      <c r="C206" s="296" t="s">
        <v>693</v>
      </c>
      <c r="D206" s="44" t="s">
        <v>148</v>
      </c>
      <c r="E206" s="42"/>
      <c r="F206" s="42"/>
      <c r="G206" s="58">
        <f>F206*25%</f>
        <v>0</v>
      </c>
      <c r="H206" s="45"/>
      <c r="I206" s="45"/>
      <c r="J206" s="58">
        <f>I206*25%</f>
        <v>0</v>
      </c>
      <c r="K206" s="45">
        <v>0</v>
      </c>
      <c r="L206" s="42">
        <v>0</v>
      </c>
      <c r="M206" s="58">
        <f>L206*25%</f>
        <v>0</v>
      </c>
      <c r="N206" s="42"/>
      <c r="O206" s="42">
        <v>305</v>
      </c>
      <c r="P206" s="58">
        <f>O206*25%</f>
        <v>76.25</v>
      </c>
      <c r="Q206" s="57">
        <v>0</v>
      </c>
      <c r="R206" s="57">
        <v>0</v>
      </c>
      <c r="S206" s="58">
        <f>R206*25%</f>
        <v>0</v>
      </c>
      <c r="T206" s="57">
        <v>0</v>
      </c>
      <c r="U206" s="102">
        <v>0</v>
      </c>
      <c r="V206" s="58">
        <f>U206*25%</f>
        <v>0</v>
      </c>
      <c r="W206" s="102">
        <v>0</v>
      </c>
      <c r="X206" s="102">
        <v>0</v>
      </c>
      <c r="Y206" s="58">
        <f>X206*25%</f>
        <v>0</v>
      </c>
      <c r="Z206" s="102">
        <v>0</v>
      </c>
      <c r="AA206" s="102">
        <v>0</v>
      </c>
      <c r="AB206" s="58">
        <f>AA206*25%</f>
        <v>0</v>
      </c>
      <c r="AC206" s="57">
        <v>0</v>
      </c>
      <c r="AD206" s="102">
        <v>0</v>
      </c>
      <c r="AE206" s="58">
        <f>AD206*25%</f>
        <v>0</v>
      </c>
      <c r="AF206" s="102">
        <v>0</v>
      </c>
      <c r="AG206" s="102">
        <v>0</v>
      </c>
      <c r="AH206" s="219">
        <f>AG206*25%</f>
        <v>0</v>
      </c>
      <c r="AI206" s="102">
        <v>0</v>
      </c>
      <c r="AJ206" s="102">
        <v>0</v>
      </c>
      <c r="AK206" s="219">
        <f>AJ206*25%</f>
        <v>0</v>
      </c>
      <c r="AL206" s="102">
        <v>0</v>
      </c>
      <c r="AM206" s="102">
        <v>0</v>
      </c>
      <c r="AN206" s="219">
        <f>AM206*25%</f>
        <v>0</v>
      </c>
      <c r="AO206" s="268">
        <v>0</v>
      </c>
      <c r="AP206" s="268">
        <v>0</v>
      </c>
      <c r="AQ206" s="219">
        <f>AP206*25%</f>
        <v>0</v>
      </c>
      <c r="AR206" s="222">
        <v>0</v>
      </c>
      <c r="AS206" s="222">
        <v>0</v>
      </c>
      <c r="AT206" s="219">
        <f>AS206*25%</f>
        <v>0</v>
      </c>
      <c r="AU206" s="222">
        <v>0</v>
      </c>
      <c r="AV206" s="222">
        <v>0</v>
      </c>
      <c r="AW206" s="222">
        <f t="shared" si="23"/>
        <v>0</v>
      </c>
      <c r="AX206" s="222">
        <v>7</v>
      </c>
      <c r="AY206" s="222">
        <v>970</v>
      </c>
      <c r="AZ206" s="222">
        <f t="shared" si="24"/>
        <v>242.5</v>
      </c>
      <c r="BA206" s="222">
        <v>7</v>
      </c>
      <c r="BB206" s="222">
        <v>835</v>
      </c>
      <c r="BC206" s="222">
        <f t="shared" si="25"/>
        <v>208.75</v>
      </c>
    </row>
    <row r="207" spans="1:55">
      <c r="A207" s="133"/>
      <c r="B207" s="41" t="s">
        <v>694</v>
      </c>
      <c r="C207" s="296" t="s">
        <v>5312</v>
      </c>
      <c r="D207" s="44" t="s">
        <v>16</v>
      </c>
      <c r="E207" s="42"/>
      <c r="F207" s="42"/>
      <c r="G207" s="58">
        <f>F207*25%</f>
        <v>0</v>
      </c>
      <c r="H207" s="45"/>
      <c r="I207" s="45"/>
      <c r="J207" s="58">
        <f>I207*25%</f>
        <v>0</v>
      </c>
      <c r="K207" s="45">
        <v>0</v>
      </c>
      <c r="L207" s="42">
        <v>0</v>
      </c>
      <c r="M207" s="58">
        <f>L207*25%</f>
        <v>0</v>
      </c>
      <c r="N207" s="42"/>
      <c r="O207" s="42"/>
      <c r="P207" s="58">
        <f>O207*25%</f>
        <v>0</v>
      </c>
      <c r="Q207" s="57">
        <v>7</v>
      </c>
      <c r="R207" s="57">
        <v>560</v>
      </c>
      <c r="S207" s="58">
        <f>R207*25%</f>
        <v>140</v>
      </c>
      <c r="T207" s="57">
        <v>0</v>
      </c>
      <c r="U207" s="102">
        <v>0</v>
      </c>
      <c r="V207" s="58">
        <f>U207*25%</f>
        <v>0</v>
      </c>
      <c r="W207" s="102">
        <v>0</v>
      </c>
      <c r="X207" s="102">
        <v>0</v>
      </c>
      <c r="Y207" s="58">
        <f>X207*25%</f>
        <v>0</v>
      </c>
      <c r="Z207" s="102">
        <v>0</v>
      </c>
      <c r="AA207" s="102">
        <v>0</v>
      </c>
      <c r="AB207" s="58">
        <f>AA207*25%</f>
        <v>0</v>
      </c>
      <c r="AC207" s="57">
        <v>0</v>
      </c>
      <c r="AD207" s="102">
        <v>0</v>
      </c>
      <c r="AE207" s="58">
        <f>AD207*25%</f>
        <v>0</v>
      </c>
      <c r="AF207" s="102">
        <v>0</v>
      </c>
      <c r="AG207" s="102">
        <v>0</v>
      </c>
      <c r="AH207" s="219">
        <f>AG207*25%</f>
        <v>0</v>
      </c>
      <c r="AI207" s="102">
        <v>0</v>
      </c>
      <c r="AJ207" s="102">
        <v>0</v>
      </c>
      <c r="AK207" s="219">
        <f>AJ207*25%</f>
        <v>0</v>
      </c>
      <c r="AL207" s="102">
        <v>0</v>
      </c>
      <c r="AM207" s="102"/>
      <c r="AN207" s="219">
        <f>AM207*25%</f>
        <v>0</v>
      </c>
      <c r="AO207" s="268">
        <v>0</v>
      </c>
      <c r="AP207" s="268">
        <v>0</v>
      </c>
      <c r="AQ207" s="219">
        <f>AP207*25%</f>
        <v>0</v>
      </c>
      <c r="AR207" s="222">
        <v>0</v>
      </c>
      <c r="AS207" s="222">
        <v>0</v>
      </c>
      <c r="AT207" s="219">
        <f>AS207*25%</f>
        <v>0</v>
      </c>
      <c r="AU207" s="222">
        <v>0</v>
      </c>
      <c r="AV207" s="222">
        <v>0</v>
      </c>
      <c r="AW207" s="222">
        <f t="shared" si="23"/>
        <v>0</v>
      </c>
      <c r="AX207" s="222">
        <v>0</v>
      </c>
      <c r="AY207" s="222">
        <v>0</v>
      </c>
      <c r="AZ207" s="222">
        <f t="shared" si="24"/>
        <v>0</v>
      </c>
      <c r="BA207" s="222">
        <v>0</v>
      </c>
      <c r="BB207" s="222">
        <v>0</v>
      </c>
      <c r="BC207" s="222">
        <f t="shared" si="25"/>
        <v>0</v>
      </c>
    </row>
    <row r="208" spans="1:55">
      <c r="A208" s="133"/>
      <c r="B208" s="41" t="s">
        <v>696</v>
      </c>
      <c r="C208" s="296" t="s">
        <v>5312</v>
      </c>
      <c r="D208" s="44" t="s">
        <v>204</v>
      </c>
      <c r="E208" s="42"/>
      <c r="F208" s="42"/>
      <c r="G208" s="58">
        <f>F208*25%</f>
        <v>0</v>
      </c>
      <c r="H208" s="45"/>
      <c r="I208" s="45"/>
      <c r="J208" s="58">
        <f>I208*25%</f>
        <v>0</v>
      </c>
      <c r="K208" s="45">
        <v>0</v>
      </c>
      <c r="L208" s="42">
        <v>0</v>
      </c>
      <c r="M208" s="58">
        <f>L208*25%</f>
        <v>0</v>
      </c>
      <c r="N208" s="42"/>
      <c r="O208" s="42">
        <v>210</v>
      </c>
      <c r="P208" s="58">
        <f>O208*25%</f>
        <v>52.5</v>
      </c>
      <c r="Q208" s="57">
        <v>12</v>
      </c>
      <c r="R208" s="57">
        <v>1875</v>
      </c>
      <c r="S208" s="58">
        <f>R208*25%</f>
        <v>468.75</v>
      </c>
      <c r="T208" s="57">
        <v>9</v>
      </c>
      <c r="U208" s="102">
        <v>1190</v>
      </c>
      <c r="V208" s="58">
        <f>U208*25%</f>
        <v>297.5</v>
      </c>
      <c r="W208" s="102">
        <v>38</v>
      </c>
      <c r="X208" s="102">
        <v>3335</v>
      </c>
      <c r="Y208" s="58">
        <f>X208*25%</f>
        <v>833.75</v>
      </c>
      <c r="Z208" s="102">
        <v>27</v>
      </c>
      <c r="AA208" s="102">
        <v>2535</v>
      </c>
      <c r="AB208" s="58">
        <f>AA208*25%</f>
        <v>633.75</v>
      </c>
      <c r="AC208" s="57">
        <v>24</v>
      </c>
      <c r="AD208" s="102">
        <v>1805</v>
      </c>
      <c r="AE208" s="58">
        <f>AD208*25%</f>
        <v>451.25</v>
      </c>
      <c r="AF208" s="102">
        <v>27</v>
      </c>
      <c r="AG208" s="102">
        <v>3285</v>
      </c>
      <c r="AH208" s="219">
        <f>AG208*25%</f>
        <v>821.25</v>
      </c>
      <c r="AI208" s="102">
        <v>26</v>
      </c>
      <c r="AJ208" s="102">
        <v>2715</v>
      </c>
      <c r="AK208" s="219">
        <f>AJ208*25%</f>
        <v>678.75</v>
      </c>
      <c r="AL208" s="102">
        <v>26</v>
      </c>
      <c r="AM208" s="102">
        <v>2600</v>
      </c>
      <c r="AN208" s="219">
        <f>AM208*25%</f>
        <v>650</v>
      </c>
      <c r="AO208" s="268">
        <v>24</v>
      </c>
      <c r="AP208" s="268">
        <v>2945</v>
      </c>
      <c r="AQ208" s="219">
        <f>AP208*25%</f>
        <v>736.25</v>
      </c>
      <c r="AR208" s="222">
        <v>22</v>
      </c>
      <c r="AS208" s="222">
        <v>1895</v>
      </c>
      <c r="AT208" s="219">
        <f>AS208*25%</f>
        <v>473.75</v>
      </c>
      <c r="AU208" s="222">
        <v>35</v>
      </c>
      <c r="AV208" s="222">
        <v>2690</v>
      </c>
      <c r="AW208" s="222">
        <f t="shared" si="23"/>
        <v>672.5</v>
      </c>
      <c r="AX208" s="222">
        <v>0</v>
      </c>
      <c r="AY208" s="222">
        <v>0</v>
      </c>
      <c r="AZ208" s="222">
        <f t="shared" si="24"/>
        <v>0</v>
      </c>
      <c r="BA208" s="222">
        <v>0</v>
      </c>
      <c r="BB208" s="222">
        <v>0</v>
      </c>
      <c r="BC208" s="222">
        <f t="shared" si="25"/>
        <v>0</v>
      </c>
    </row>
    <row r="209" spans="1:55">
      <c r="A209" s="133"/>
      <c r="B209" s="41" t="s">
        <v>698</v>
      </c>
      <c r="C209" s="296" t="s">
        <v>699</v>
      </c>
      <c r="D209" s="44" t="s">
        <v>5</v>
      </c>
      <c r="E209" s="42"/>
      <c r="F209" s="42"/>
      <c r="G209" s="58">
        <f>F209*25%</f>
        <v>0</v>
      </c>
      <c r="H209" s="45"/>
      <c r="I209" s="45"/>
      <c r="J209" s="58">
        <f>I209*25%</f>
        <v>0</v>
      </c>
      <c r="K209" s="45">
        <v>0</v>
      </c>
      <c r="L209" s="42">
        <v>0</v>
      </c>
      <c r="M209" s="58">
        <f>L209*25%</f>
        <v>0</v>
      </c>
      <c r="N209" s="42"/>
      <c r="O209" s="42">
        <v>100</v>
      </c>
      <c r="P209" s="58">
        <f>O209*25%</f>
        <v>25</v>
      </c>
      <c r="Q209" s="57">
        <v>2</v>
      </c>
      <c r="R209" s="57">
        <v>105</v>
      </c>
      <c r="S209" s="58">
        <f>R209*25%</f>
        <v>26.25</v>
      </c>
      <c r="T209" s="57">
        <v>8</v>
      </c>
      <c r="U209" s="102">
        <v>610</v>
      </c>
      <c r="V209" s="58">
        <f>U209*25%</f>
        <v>152.5</v>
      </c>
      <c r="W209" s="102">
        <v>14</v>
      </c>
      <c r="X209" s="102">
        <v>2630</v>
      </c>
      <c r="Y209" s="58">
        <f>X209*25%</f>
        <v>657.5</v>
      </c>
      <c r="Z209" s="102">
        <v>32</v>
      </c>
      <c r="AA209" s="102">
        <v>3705</v>
      </c>
      <c r="AB209" s="58">
        <f>AA209*25%</f>
        <v>926.25</v>
      </c>
      <c r="AC209" s="57">
        <v>62</v>
      </c>
      <c r="AD209" s="102">
        <v>4200</v>
      </c>
      <c r="AE209" s="58">
        <f>AD209*25%</f>
        <v>1050</v>
      </c>
      <c r="AF209" s="102">
        <v>112</v>
      </c>
      <c r="AG209" s="102">
        <v>8220</v>
      </c>
      <c r="AH209" s="219">
        <f>AG209*25%</f>
        <v>2055</v>
      </c>
      <c r="AI209" s="102">
        <v>138</v>
      </c>
      <c r="AJ209" s="102">
        <v>8210</v>
      </c>
      <c r="AK209" s="219">
        <f>AJ209*25%</f>
        <v>2052.5</v>
      </c>
      <c r="AL209" s="102">
        <v>121</v>
      </c>
      <c r="AM209" s="102">
        <v>7505</v>
      </c>
      <c r="AN209" s="219">
        <f>AM209*25%</f>
        <v>1876.25</v>
      </c>
      <c r="AO209" s="268">
        <v>137</v>
      </c>
      <c r="AP209" s="268">
        <v>8470</v>
      </c>
      <c r="AQ209" s="219">
        <f>AP209*25%</f>
        <v>2117.5</v>
      </c>
      <c r="AR209" s="222">
        <v>76</v>
      </c>
      <c r="AS209" s="222">
        <v>7130</v>
      </c>
      <c r="AT209" s="219">
        <f>AS209*25%</f>
        <v>1782.5</v>
      </c>
      <c r="AU209" s="222">
        <v>65</v>
      </c>
      <c r="AV209" s="222">
        <v>5780</v>
      </c>
      <c r="AW209" s="222">
        <f t="shared" si="23"/>
        <v>1445</v>
      </c>
      <c r="AX209" s="222">
        <v>26</v>
      </c>
      <c r="AY209" s="222">
        <v>2545</v>
      </c>
      <c r="AZ209" s="222">
        <f t="shared" si="24"/>
        <v>636.25</v>
      </c>
      <c r="BA209" s="222">
        <v>40</v>
      </c>
      <c r="BB209" s="222">
        <v>4245</v>
      </c>
      <c r="BC209" s="222">
        <f t="shared" si="25"/>
        <v>1061.25</v>
      </c>
    </row>
    <row r="210" spans="1:55">
      <c r="A210" s="133"/>
      <c r="B210" s="41" t="s">
        <v>700</v>
      </c>
      <c r="C210" s="296" t="s">
        <v>5314</v>
      </c>
      <c r="D210" s="44" t="s">
        <v>16</v>
      </c>
      <c r="E210" s="42"/>
      <c r="F210" s="42"/>
      <c r="G210" s="58">
        <f>F210*25%</f>
        <v>0</v>
      </c>
      <c r="H210" s="45"/>
      <c r="I210" s="45"/>
      <c r="J210" s="58">
        <f>I210*25%</f>
        <v>0</v>
      </c>
      <c r="K210" s="45">
        <v>0</v>
      </c>
      <c r="L210" s="42">
        <v>0</v>
      </c>
      <c r="M210" s="58">
        <f>L210*25%</f>
        <v>0</v>
      </c>
      <c r="N210" s="42"/>
      <c r="O210" s="42">
        <v>1485</v>
      </c>
      <c r="P210" s="58">
        <f>O210*25%</f>
        <v>371.25</v>
      </c>
      <c r="Q210" s="57">
        <v>0</v>
      </c>
      <c r="R210" s="57">
        <v>0</v>
      </c>
      <c r="S210" s="58">
        <f>R210*25%</f>
        <v>0</v>
      </c>
      <c r="T210" s="57">
        <v>5</v>
      </c>
      <c r="U210" s="102">
        <v>795</v>
      </c>
      <c r="V210" s="58">
        <f>U210*25%</f>
        <v>198.75</v>
      </c>
      <c r="W210" s="102">
        <v>2</v>
      </c>
      <c r="X210" s="102">
        <v>310</v>
      </c>
      <c r="Y210" s="58">
        <f>X210*25%</f>
        <v>77.5</v>
      </c>
      <c r="Z210" s="102">
        <v>7</v>
      </c>
      <c r="AA210" s="102">
        <v>725</v>
      </c>
      <c r="AB210" s="58">
        <f>AA210*25%</f>
        <v>181.25</v>
      </c>
      <c r="AC210" s="57">
        <v>11</v>
      </c>
      <c r="AD210" s="102">
        <v>1340</v>
      </c>
      <c r="AE210" s="58">
        <f>AD210*25%</f>
        <v>335</v>
      </c>
      <c r="AF210" s="102">
        <v>14</v>
      </c>
      <c r="AG210" s="102">
        <v>1400</v>
      </c>
      <c r="AH210" s="219">
        <f>AG210*25%</f>
        <v>350</v>
      </c>
      <c r="AI210" s="102">
        <v>18</v>
      </c>
      <c r="AJ210" s="102">
        <v>1845</v>
      </c>
      <c r="AK210" s="219">
        <f>AJ210*25%</f>
        <v>461.25</v>
      </c>
      <c r="AL210" s="102">
        <v>33</v>
      </c>
      <c r="AM210" s="102">
        <v>2325</v>
      </c>
      <c r="AN210" s="219">
        <f>AM210*25%</f>
        <v>581.25</v>
      </c>
      <c r="AO210" s="268">
        <v>30</v>
      </c>
      <c r="AP210" s="268">
        <v>3115</v>
      </c>
      <c r="AQ210" s="219">
        <f>AP210*25%</f>
        <v>778.75</v>
      </c>
      <c r="AR210" s="222">
        <v>0</v>
      </c>
      <c r="AS210" s="222">
        <v>0</v>
      </c>
      <c r="AT210" s="219">
        <f>AS210*25%</f>
        <v>0</v>
      </c>
      <c r="AU210" s="222">
        <v>0</v>
      </c>
      <c r="AV210" s="222">
        <v>0</v>
      </c>
      <c r="AW210" s="222">
        <f t="shared" si="23"/>
        <v>0</v>
      </c>
      <c r="AX210" s="222">
        <v>81</v>
      </c>
      <c r="AY210" s="222">
        <v>7455</v>
      </c>
      <c r="AZ210" s="222">
        <f t="shared" si="24"/>
        <v>1863.75</v>
      </c>
      <c r="BA210" s="222">
        <v>89</v>
      </c>
      <c r="BB210" s="222">
        <v>11145</v>
      </c>
      <c r="BC210" s="222">
        <f t="shared" si="25"/>
        <v>2786.25</v>
      </c>
    </row>
    <row r="211" spans="1:55">
      <c r="A211" s="133"/>
      <c r="B211" s="41" t="s">
        <v>702</v>
      </c>
      <c r="C211" s="296" t="s">
        <v>703</v>
      </c>
      <c r="D211" s="44" t="s">
        <v>148</v>
      </c>
      <c r="E211" s="42"/>
      <c r="F211" s="42"/>
      <c r="G211" s="58">
        <f>F211*25%</f>
        <v>0</v>
      </c>
      <c r="H211" s="45"/>
      <c r="I211" s="45"/>
      <c r="J211" s="58">
        <f>I211*25%</f>
        <v>0</v>
      </c>
      <c r="K211" s="45">
        <v>0</v>
      </c>
      <c r="L211" s="42">
        <v>0</v>
      </c>
      <c r="M211" s="58">
        <f>L211*25%</f>
        <v>0</v>
      </c>
      <c r="N211" s="42"/>
      <c r="O211" s="42"/>
      <c r="P211" s="58">
        <f>O211*25%</f>
        <v>0</v>
      </c>
      <c r="Q211" s="57">
        <v>23</v>
      </c>
      <c r="R211" s="57">
        <v>2610</v>
      </c>
      <c r="S211" s="58">
        <f>R211*25%</f>
        <v>652.5</v>
      </c>
      <c r="T211" s="57">
        <v>20</v>
      </c>
      <c r="U211" s="102">
        <v>2785</v>
      </c>
      <c r="V211" s="58">
        <f>U211*25%</f>
        <v>696.25</v>
      </c>
      <c r="W211" s="102">
        <v>12</v>
      </c>
      <c r="X211" s="102">
        <v>4520</v>
      </c>
      <c r="Y211" s="58">
        <f>X211*25%</f>
        <v>1130</v>
      </c>
      <c r="Z211" s="102">
        <v>142</v>
      </c>
      <c r="AA211" s="102">
        <v>14060</v>
      </c>
      <c r="AB211" s="58">
        <f>AA211*25%</f>
        <v>3515</v>
      </c>
      <c r="AC211" s="57">
        <v>171</v>
      </c>
      <c r="AD211" s="102">
        <v>17985</v>
      </c>
      <c r="AE211" s="58">
        <f>AD211*25%</f>
        <v>4496.25</v>
      </c>
      <c r="AF211" s="102">
        <v>190</v>
      </c>
      <c r="AG211" s="102">
        <v>21660</v>
      </c>
      <c r="AH211" s="219">
        <f>AG211*25%</f>
        <v>5415</v>
      </c>
      <c r="AI211" s="102">
        <v>182</v>
      </c>
      <c r="AJ211" s="102">
        <v>18995</v>
      </c>
      <c r="AK211" s="219">
        <f>AJ211*25%</f>
        <v>4748.75</v>
      </c>
      <c r="AL211" s="102">
        <v>206</v>
      </c>
      <c r="AM211" s="102">
        <v>18675</v>
      </c>
      <c r="AN211" s="219">
        <f>AM211*25%</f>
        <v>4668.75</v>
      </c>
      <c r="AO211" s="268">
        <v>188</v>
      </c>
      <c r="AP211" s="268">
        <v>19540</v>
      </c>
      <c r="AQ211" s="219">
        <f>AP211*25%</f>
        <v>4885</v>
      </c>
      <c r="AR211" s="222">
        <v>239</v>
      </c>
      <c r="AS211" s="222">
        <v>22895</v>
      </c>
      <c r="AT211" s="219">
        <f>AS211*25%</f>
        <v>5723.75</v>
      </c>
      <c r="AU211" s="222">
        <v>236</v>
      </c>
      <c r="AV211" s="222">
        <v>25255</v>
      </c>
      <c r="AW211" s="222">
        <f t="shared" si="23"/>
        <v>6313.75</v>
      </c>
      <c r="AX211" s="222">
        <v>0</v>
      </c>
      <c r="AY211" s="222">
        <v>0</v>
      </c>
      <c r="AZ211" s="222">
        <f t="shared" si="24"/>
        <v>0</v>
      </c>
      <c r="BA211" s="222">
        <v>0</v>
      </c>
      <c r="BB211" s="222">
        <v>0</v>
      </c>
      <c r="BC211" s="222">
        <f t="shared" si="25"/>
        <v>0</v>
      </c>
    </row>
    <row r="212" spans="1:55">
      <c r="A212" s="133"/>
      <c r="B212" s="41" t="s">
        <v>704</v>
      </c>
      <c r="C212" s="296" t="s">
        <v>3071</v>
      </c>
      <c r="D212" s="44" t="s">
        <v>16</v>
      </c>
      <c r="E212" s="42"/>
      <c r="F212" s="42"/>
      <c r="G212" s="58">
        <f>F212*25%</f>
        <v>0</v>
      </c>
      <c r="H212" s="45"/>
      <c r="I212" s="45"/>
      <c r="J212" s="58">
        <f>I212*25%</f>
        <v>0</v>
      </c>
      <c r="K212" s="45">
        <v>0</v>
      </c>
      <c r="L212" s="42">
        <v>0</v>
      </c>
      <c r="M212" s="58">
        <f>L212*25%</f>
        <v>0</v>
      </c>
      <c r="N212" s="42"/>
      <c r="O212" s="42">
        <v>120</v>
      </c>
      <c r="P212" s="58">
        <f>O212*25%</f>
        <v>30</v>
      </c>
      <c r="Q212" s="57">
        <v>24</v>
      </c>
      <c r="R212" s="57">
        <v>2405</v>
      </c>
      <c r="S212" s="58">
        <f>R212*25%</f>
        <v>601.25</v>
      </c>
      <c r="T212" s="57">
        <v>53</v>
      </c>
      <c r="U212" s="102">
        <v>6360</v>
      </c>
      <c r="V212" s="58">
        <f>U212*25%</f>
        <v>1590</v>
      </c>
      <c r="W212" s="102">
        <v>70</v>
      </c>
      <c r="X212" s="102">
        <v>8500</v>
      </c>
      <c r="Y212" s="58">
        <f>X212*25%</f>
        <v>2125</v>
      </c>
      <c r="Z212" s="102">
        <v>96</v>
      </c>
      <c r="AA212" s="102">
        <v>10705</v>
      </c>
      <c r="AB212" s="58">
        <f>AA212*25%</f>
        <v>2676.25</v>
      </c>
      <c r="AC212" s="57">
        <v>83</v>
      </c>
      <c r="AD212" s="102">
        <v>8630</v>
      </c>
      <c r="AE212" s="58">
        <f>AD212*25%</f>
        <v>2157.5</v>
      </c>
      <c r="AF212" s="102">
        <v>98</v>
      </c>
      <c r="AG212" s="102">
        <v>9630</v>
      </c>
      <c r="AH212" s="219">
        <f>AG212*25%</f>
        <v>2407.5</v>
      </c>
      <c r="AI212" s="102">
        <v>112</v>
      </c>
      <c r="AJ212" s="102">
        <v>12405</v>
      </c>
      <c r="AK212" s="219">
        <f>AJ212*25%</f>
        <v>3101.25</v>
      </c>
      <c r="AL212" s="102">
        <v>104</v>
      </c>
      <c r="AM212" s="102">
        <v>9345</v>
      </c>
      <c r="AN212" s="219">
        <f>AM212*25%</f>
        <v>2336.25</v>
      </c>
      <c r="AO212" s="268">
        <v>102</v>
      </c>
      <c r="AP212" s="268">
        <v>8560</v>
      </c>
      <c r="AQ212" s="219">
        <f>AP212*25%</f>
        <v>2140</v>
      </c>
      <c r="AR212" s="222">
        <v>106</v>
      </c>
      <c r="AS212" s="222">
        <v>11960</v>
      </c>
      <c r="AT212" s="219">
        <f>AS212*25%</f>
        <v>2990</v>
      </c>
      <c r="AU212" s="222">
        <v>118</v>
      </c>
      <c r="AV212" s="222">
        <v>14280</v>
      </c>
      <c r="AW212" s="222">
        <f t="shared" si="23"/>
        <v>3570</v>
      </c>
      <c r="AX212" s="222">
        <v>249</v>
      </c>
      <c r="AY212" s="222">
        <v>24775</v>
      </c>
      <c r="AZ212" s="222">
        <f t="shared" si="24"/>
        <v>6193.75</v>
      </c>
      <c r="BA212" s="222">
        <v>261</v>
      </c>
      <c r="BB212" s="222">
        <v>24895</v>
      </c>
      <c r="BC212" s="222">
        <f t="shared" si="25"/>
        <v>6223.75</v>
      </c>
    </row>
    <row r="213" spans="1:55">
      <c r="A213" s="133"/>
      <c r="B213" s="41" t="s">
        <v>706</v>
      </c>
      <c r="C213" s="296" t="s">
        <v>707</v>
      </c>
      <c r="D213" s="44" t="s">
        <v>5</v>
      </c>
      <c r="E213" s="42"/>
      <c r="F213" s="42"/>
      <c r="G213" s="58">
        <f>F213*25%</f>
        <v>0</v>
      </c>
      <c r="H213" s="45"/>
      <c r="I213" s="45"/>
      <c r="J213" s="58">
        <f>I213*25%</f>
        <v>0</v>
      </c>
      <c r="K213" s="45">
        <v>0</v>
      </c>
      <c r="L213" s="42">
        <v>0</v>
      </c>
      <c r="M213" s="58">
        <f>L213*25%</f>
        <v>0</v>
      </c>
      <c r="N213" s="42"/>
      <c r="O213" s="42">
        <v>120</v>
      </c>
      <c r="P213" s="58">
        <f>O213*25%</f>
        <v>30</v>
      </c>
      <c r="Q213" s="57">
        <v>1</v>
      </c>
      <c r="R213" s="57">
        <v>80</v>
      </c>
      <c r="S213" s="58">
        <f>R213*25%</f>
        <v>20</v>
      </c>
      <c r="T213" s="57">
        <v>0</v>
      </c>
      <c r="U213" s="102">
        <v>0</v>
      </c>
      <c r="V213" s="58">
        <f>U213*25%</f>
        <v>0</v>
      </c>
      <c r="W213" s="102">
        <v>2</v>
      </c>
      <c r="X213" s="102">
        <v>105</v>
      </c>
      <c r="Y213" s="58">
        <f>X213*25%</f>
        <v>26.25</v>
      </c>
      <c r="Z213" s="102">
        <v>4</v>
      </c>
      <c r="AA213" s="102">
        <v>320</v>
      </c>
      <c r="AB213" s="58">
        <f>AA213*25%</f>
        <v>80</v>
      </c>
      <c r="AC213" s="57">
        <v>0</v>
      </c>
      <c r="AD213" s="102">
        <v>0</v>
      </c>
      <c r="AE213" s="58">
        <f>AD213*25%</f>
        <v>0</v>
      </c>
      <c r="AF213" s="102">
        <v>2</v>
      </c>
      <c r="AG213" s="102">
        <v>160</v>
      </c>
      <c r="AH213" s="219">
        <f>AG213*25%</f>
        <v>40</v>
      </c>
      <c r="AI213" s="102">
        <v>2</v>
      </c>
      <c r="AJ213" s="102">
        <v>190</v>
      </c>
      <c r="AK213" s="219">
        <f>AJ213*25%</f>
        <v>47.5</v>
      </c>
      <c r="AL213" s="102">
        <v>10</v>
      </c>
      <c r="AM213" s="102">
        <v>1040</v>
      </c>
      <c r="AN213" s="219">
        <f>AM213*25%</f>
        <v>260</v>
      </c>
      <c r="AO213" s="268">
        <v>23</v>
      </c>
      <c r="AP213" s="268">
        <v>3675</v>
      </c>
      <c r="AQ213" s="219">
        <f>AP213*25%</f>
        <v>918.75</v>
      </c>
      <c r="AR213" s="222">
        <v>3</v>
      </c>
      <c r="AS213" s="222">
        <v>340</v>
      </c>
      <c r="AT213" s="219">
        <f>AS213*25%</f>
        <v>85</v>
      </c>
      <c r="AU213" s="222">
        <v>2</v>
      </c>
      <c r="AV213" s="222">
        <v>105</v>
      </c>
      <c r="AW213" s="222">
        <f t="shared" si="23"/>
        <v>26.25</v>
      </c>
      <c r="AX213" s="222">
        <v>127</v>
      </c>
      <c r="AY213" s="222">
        <v>15280</v>
      </c>
      <c r="AZ213" s="222">
        <f t="shared" si="24"/>
        <v>3820</v>
      </c>
      <c r="BA213" s="222">
        <v>142</v>
      </c>
      <c r="BB213" s="222">
        <v>16025</v>
      </c>
      <c r="BC213" s="222">
        <f t="shared" si="25"/>
        <v>4006.25</v>
      </c>
    </row>
    <row r="214" spans="1:55">
      <c r="A214" s="133"/>
      <c r="B214" s="41" t="s">
        <v>708</v>
      </c>
      <c r="C214" s="296" t="s">
        <v>709</v>
      </c>
      <c r="D214" s="44" t="s">
        <v>16</v>
      </c>
      <c r="E214" s="42"/>
      <c r="F214" s="42"/>
      <c r="G214" s="58">
        <f>F214*25%</f>
        <v>0</v>
      </c>
      <c r="H214" s="45"/>
      <c r="I214" s="45"/>
      <c r="J214" s="58">
        <f>I214*25%</f>
        <v>0</v>
      </c>
      <c r="K214" s="45">
        <v>0</v>
      </c>
      <c r="L214" s="42">
        <v>0</v>
      </c>
      <c r="M214" s="58">
        <f>L214*25%</f>
        <v>0</v>
      </c>
      <c r="N214" s="42"/>
      <c r="O214" s="42"/>
      <c r="P214" s="58">
        <f>O214*25%</f>
        <v>0</v>
      </c>
      <c r="Q214" s="57">
        <v>6</v>
      </c>
      <c r="R214" s="57">
        <v>470</v>
      </c>
      <c r="S214" s="58">
        <f>R214*25%</f>
        <v>117.5</v>
      </c>
      <c r="T214" s="57">
        <v>7</v>
      </c>
      <c r="U214" s="102">
        <v>1015</v>
      </c>
      <c r="V214" s="58">
        <f>U214*25%</f>
        <v>253.75</v>
      </c>
      <c r="W214" s="102">
        <v>1</v>
      </c>
      <c r="X214" s="102">
        <v>490</v>
      </c>
      <c r="Y214" s="58">
        <f>X214*25%</f>
        <v>122.5</v>
      </c>
      <c r="Z214" s="102">
        <v>7</v>
      </c>
      <c r="AA214" s="102">
        <v>740</v>
      </c>
      <c r="AB214" s="58">
        <f>AA214*25%</f>
        <v>185</v>
      </c>
      <c r="AC214" s="57">
        <v>43</v>
      </c>
      <c r="AD214" s="102">
        <v>3160</v>
      </c>
      <c r="AE214" s="58">
        <f>AD214*25%</f>
        <v>790</v>
      </c>
      <c r="AF214" s="102">
        <v>27</v>
      </c>
      <c r="AG214" s="102">
        <v>2440</v>
      </c>
      <c r="AH214" s="219">
        <f>AG214*25%</f>
        <v>610</v>
      </c>
      <c r="AI214" s="102">
        <v>27</v>
      </c>
      <c r="AJ214" s="102">
        <v>2325</v>
      </c>
      <c r="AK214" s="219">
        <f>AJ214*25%</f>
        <v>581.25</v>
      </c>
      <c r="AL214" s="102">
        <v>25</v>
      </c>
      <c r="AM214" s="102">
        <v>1960</v>
      </c>
      <c r="AN214" s="219">
        <f>AM214*25%</f>
        <v>490</v>
      </c>
      <c r="AO214" s="268">
        <v>35</v>
      </c>
      <c r="AP214" s="268">
        <v>2975</v>
      </c>
      <c r="AQ214" s="219">
        <f>AP214*25%</f>
        <v>743.75</v>
      </c>
      <c r="AR214" s="222">
        <v>37</v>
      </c>
      <c r="AS214" s="222">
        <v>3830</v>
      </c>
      <c r="AT214" s="219">
        <f>AS214*25%</f>
        <v>957.5</v>
      </c>
      <c r="AU214" s="222">
        <v>47</v>
      </c>
      <c r="AV214" s="222">
        <v>5400</v>
      </c>
      <c r="AW214" s="222">
        <f t="shared" si="23"/>
        <v>1350</v>
      </c>
      <c r="AX214" s="222">
        <v>9</v>
      </c>
      <c r="AY214" s="222">
        <v>835</v>
      </c>
      <c r="AZ214" s="222">
        <f t="shared" si="24"/>
        <v>208.75</v>
      </c>
      <c r="BA214" s="222">
        <v>2</v>
      </c>
      <c r="BB214" s="222">
        <v>300</v>
      </c>
      <c r="BC214" s="222">
        <f t="shared" si="25"/>
        <v>75</v>
      </c>
    </row>
    <row r="215" spans="1:55">
      <c r="A215" s="133"/>
      <c r="B215" s="41" t="s">
        <v>710</v>
      </c>
      <c r="C215" s="296" t="s">
        <v>711</v>
      </c>
      <c r="D215" s="44" t="s">
        <v>5</v>
      </c>
      <c r="E215" s="42"/>
      <c r="F215" s="42"/>
      <c r="G215" s="58">
        <f>F215*25%</f>
        <v>0</v>
      </c>
      <c r="H215" s="45"/>
      <c r="I215" s="45"/>
      <c r="J215" s="58">
        <f>I215*25%</f>
        <v>0</v>
      </c>
      <c r="K215" s="45">
        <v>0</v>
      </c>
      <c r="L215" s="42">
        <v>0</v>
      </c>
      <c r="M215" s="58">
        <f>L215*25%</f>
        <v>0</v>
      </c>
      <c r="N215" s="42"/>
      <c r="O215" s="42">
        <v>45</v>
      </c>
      <c r="P215" s="58">
        <f>O215*25%</f>
        <v>11.25</v>
      </c>
      <c r="Q215" s="57">
        <v>2</v>
      </c>
      <c r="R215" s="57">
        <v>120</v>
      </c>
      <c r="S215" s="58">
        <f>R215*25%</f>
        <v>30</v>
      </c>
      <c r="T215" s="57">
        <v>0</v>
      </c>
      <c r="U215" s="102">
        <v>0</v>
      </c>
      <c r="V215" s="58">
        <f>U215*25%</f>
        <v>0</v>
      </c>
      <c r="W215" s="102">
        <v>6</v>
      </c>
      <c r="X215" s="102">
        <v>770</v>
      </c>
      <c r="Y215" s="58">
        <f>X215*25%</f>
        <v>192.5</v>
      </c>
      <c r="Z215" s="102">
        <v>12</v>
      </c>
      <c r="AA215" s="102">
        <v>1065</v>
      </c>
      <c r="AB215" s="58">
        <f>AA215*25%</f>
        <v>266.25</v>
      </c>
      <c r="AC215" s="57">
        <v>9</v>
      </c>
      <c r="AD215" s="102">
        <v>530</v>
      </c>
      <c r="AE215" s="58">
        <f>AD215*25%</f>
        <v>132.5</v>
      </c>
      <c r="AF215" s="102">
        <v>17</v>
      </c>
      <c r="AG215" s="102">
        <v>1890</v>
      </c>
      <c r="AH215" s="219">
        <f>AG215*25%</f>
        <v>472.5</v>
      </c>
      <c r="AI215" s="102">
        <v>28</v>
      </c>
      <c r="AJ215" s="102">
        <v>2895</v>
      </c>
      <c r="AK215" s="219">
        <f>AJ215*25%</f>
        <v>723.75</v>
      </c>
      <c r="AL215" s="102">
        <v>22</v>
      </c>
      <c r="AM215" s="102">
        <v>2130</v>
      </c>
      <c r="AN215" s="219">
        <f>AM215*25%</f>
        <v>532.5</v>
      </c>
      <c r="AO215" s="268">
        <v>18</v>
      </c>
      <c r="AP215" s="268">
        <v>2045</v>
      </c>
      <c r="AQ215" s="219">
        <f>AP215*25%</f>
        <v>511.25</v>
      </c>
      <c r="AR215" s="222">
        <v>6</v>
      </c>
      <c r="AS215" s="222">
        <v>435</v>
      </c>
      <c r="AT215" s="219">
        <f>AS215*25%</f>
        <v>108.75</v>
      </c>
      <c r="AU215" s="222">
        <v>4</v>
      </c>
      <c r="AV215" s="222">
        <v>335</v>
      </c>
      <c r="AW215" s="222">
        <f t="shared" si="23"/>
        <v>83.75</v>
      </c>
      <c r="AX215" s="222">
        <v>58</v>
      </c>
      <c r="AY215" s="222">
        <v>5495</v>
      </c>
      <c r="AZ215" s="222">
        <f t="shared" si="24"/>
        <v>1373.75</v>
      </c>
      <c r="BA215" s="222">
        <v>47</v>
      </c>
      <c r="BB215" s="222">
        <v>3315</v>
      </c>
      <c r="BC215" s="222">
        <f t="shared" si="25"/>
        <v>828.75</v>
      </c>
    </row>
    <row r="216" spans="1:55">
      <c r="A216" s="133"/>
      <c r="B216" s="41" t="s">
        <v>712</v>
      </c>
      <c r="C216" s="296" t="s">
        <v>713</v>
      </c>
      <c r="D216" s="44" t="s">
        <v>5</v>
      </c>
      <c r="E216" s="42"/>
      <c r="F216" s="42"/>
      <c r="G216" s="58">
        <f>F216*25%</f>
        <v>0</v>
      </c>
      <c r="H216" s="45"/>
      <c r="I216" s="45"/>
      <c r="J216" s="58">
        <f>I216*25%</f>
        <v>0</v>
      </c>
      <c r="K216" s="45">
        <v>0</v>
      </c>
      <c r="L216" s="42">
        <v>0</v>
      </c>
      <c r="M216" s="58">
        <f>L216*25%</f>
        <v>0</v>
      </c>
      <c r="N216" s="42"/>
      <c r="O216" s="42">
        <v>2605</v>
      </c>
      <c r="P216" s="58">
        <f>O216*25%</f>
        <v>651.25</v>
      </c>
      <c r="Q216" s="57">
        <v>118</v>
      </c>
      <c r="R216" s="57">
        <v>11870</v>
      </c>
      <c r="S216" s="58">
        <f>R216*25%</f>
        <v>2967.5</v>
      </c>
      <c r="T216" s="57">
        <v>76</v>
      </c>
      <c r="U216" s="102">
        <v>10155</v>
      </c>
      <c r="V216" s="58">
        <f>U216*25%</f>
        <v>2538.75</v>
      </c>
      <c r="W216" s="102">
        <v>31</v>
      </c>
      <c r="X216" s="102">
        <v>9505</v>
      </c>
      <c r="Y216" s="58">
        <f>X216*25%</f>
        <v>2376.25</v>
      </c>
      <c r="Z216" s="102">
        <v>71</v>
      </c>
      <c r="AA216" s="102">
        <v>8885</v>
      </c>
      <c r="AB216" s="58">
        <f>AA216*25%</f>
        <v>2221.25</v>
      </c>
      <c r="AC216" s="57">
        <v>82</v>
      </c>
      <c r="AD216" s="102">
        <v>8510</v>
      </c>
      <c r="AE216" s="58">
        <f>AD216*25%</f>
        <v>2127.5</v>
      </c>
      <c r="AF216" s="102">
        <v>87</v>
      </c>
      <c r="AG216" s="102">
        <v>9325</v>
      </c>
      <c r="AH216" s="219">
        <f>AG216*25%</f>
        <v>2331.25</v>
      </c>
      <c r="AI216" s="102">
        <v>65</v>
      </c>
      <c r="AJ216" s="102">
        <v>7330</v>
      </c>
      <c r="AK216" s="219">
        <f>AJ216*25%</f>
        <v>1832.5</v>
      </c>
      <c r="AL216" s="102">
        <v>63</v>
      </c>
      <c r="AM216" s="102">
        <v>6685</v>
      </c>
      <c r="AN216" s="219">
        <f>AM216*25%</f>
        <v>1671.25</v>
      </c>
      <c r="AO216" s="268">
        <v>91</v>
      </c>
      <c r="AP216" s="268">
        <v>9475</v>
      </c>
      <c r="AQ216" s="219">
        <f>AP216*25%</f>
        <v>2368.75</v>
      </c>
      <c r="AR216" s="222">
        <v>57</v>
      </c>
      <c r="AS216" s="222">
        <v>6060</v>
      </c>
      <c r="AT216" s="219">
        <f>AS216*25%</f>
        <v>1515</v>
      </c>
      <c r="AU216" s="222">
        <v>86</v>
      </c>
      <c r="AV216" s="222">
        <v>9985</v>
      </c>
      <c r="AW216" s="222">
        <f t="shared" si="23"/>
        <v>2496.25</v>
      </c>
      <c r="AX216" s="222">
        <v>7</v>
      </c>
      <c r="AY216" s="222">
        <v>565</v>
      </c>
      <c r="AZ216" s="222">
        <f t="shared" si="24"/>
        <v>141.25</v>
      </c>
      <c r="BA216" s="222">
        <v>12</v>
      </c>
      <c r="BB216" s="222">
        <v>1510</v>
      </c>
      <c r="BC216" s="222">
        <f t="shared" si="25"/>
        <v>377.5</v>
      </c>
    </row>
    <row r="217" spans="1:55">
      <c r="A217" s="133"/>
      <c r="B217" s="41" t="s">
        <v>714</v>
      </c>
      <c r="C217" s="296" t="s">
        <v>715</v>
      </c>
      <c r="D217" s="44" t="s">
        <v>58</v>
      </c>
      <c r="E217" s="42"/>
      <c r="F217" s="42"/>
      <c r="G217" s="58">
        <f>F217*25%</f>
        <v>0</v>
      </c>
      <c r="H217" s="45"/>
      <c r="I217" s="45"/>
      <c r="J217" s="58">
        <f>I217*25%</f>
        <v>0</v>
      </c>
      <c r="K217" s="45">
        <v>0</v>
      </c>
      <c r="L217" s="42">
        <v>0</v>
      </c>
      <c r="M217" s="58">
        <f>L217*25%</f>
        <v>0</v>
      </c>
      <c r="N217" s="42"/>
      <c r="O217" s="42"/>
      <c r="P217" s="58">
        <f>O217*25%</f>
        <v>0</v>
      </c>
      <c r="Q217" s="57">
        <v>3</v>
      </c>
      <c r="R217" s="57">
        <v>135</v>
      </c>
      <c r="S217" s="58">
        <f>R217*25%</f>
        <v>33.75</v>
      </c>
      <c r="T217" s="57">
        <v>4</v>
      </c>
      <c r="U217" s="102">
        <v>265</v>
      </c>
      <c r="V217" s="58">
        <f>U217*25%</f>
        <v>66.25</v>
      </c>
      <c r="W217" s="102">
        <v>12</v>
      </c>
      <c r="X217" s="102">
        <v>665</v>
      </c>
      <c r="Y217" s="58">
        <f>X217*25%</f>
        <v>166.25</v>
      </c>
      <c r="Z217" s="102">
        <v>12</v>
      </c>
      <c r="AA217" s="102">
        <v>865</v>
      </c>
      <c r="AB217" s="58">
        <f>AA217*25%</f>
        <v>216.25</v>
      </c>
      <c r="AC217" s="57">
        <v>16</v>
      </c>
      <c r="AD217" s="102">
        <v>1330</v>
      </c>
      <c r="AE217" s="58">
        <f>AD217*25%</f>
        <v>332.5</v>
      </c>
      <c r="AF217" s="102">
        <v>11</v>
      </c>
      <c r="AG217" s="102">
        <v>1055</v>
      </c>
      <c r="AH217" s="219">
        <f>AG217*25%</f>
        <v>263.75</v>
      </c>
      <c r="AI217" s="102">
        <v>20</v>
      </c>
      <c r="AJ217" s="102">
        <v>2470</v>
      </c>
      <c r="AK217" s="219">
        <f>AJ217*25%</f>
        <v>617.5</v>
      </c>
      <c r="AL217" s="102">
        <v>7</v>
      </c>
      <c r="AM217" s="102">
        <v>660</v>
      </c>
      <c r="AN217" s="219">
        <f>AM217*25%</f>
        <v>165</v>
      </c>
      <c r="AO217" s="268">
        <v>7</v>
      </c>
      <c r="AP217" s="268">
        <v>1000</v>
      </c>
      <c r="AQ217" s="219">
        <f>AP217*25%</f>
        <v>250</v>
      </c>
      <c r="AR217" s="222">
        <v>0</v>
      </c>
      <c r="AS217" s="222">
        <v>0</v>
      </c>
      <c r="AT217" s="219">
        <f>AS217*25%</f>
        <v>0</v>
      </c>
      <c r="AU217" s="222">
        <v>0</v>
      </c>
      <c r="AV217" s="222">
        <v>0</v>
      </c>
      <c r="AW217" s="222">
        <f t="shared" si="23"/>
        <v>0</v>
      </c>
      <c r="AX217" s="222">
        <v>81</v>
      </c>
      <c r="AY217" s="222">
        <v>8400</v>
      </c>
      <c r="AZ217" s="222">
        <f t="shared" si="24"/>
        <v>2100</v>
      </c>
      <c r="BA217" s="222">
        <v>100</v>
      </c>
      <c r="BB217" s="222">
        <v>16850</v>
      </c>
      <c r="BC217" s="222">
        <f t="shared" si="25"/>
        <v>4212.5</v>
      </c>
    </row>
    <row r="218" spans="1:55">
      <c r="A218" s="133"/>
      <c r="B218" s="41" t="s">
        <v>716</v>
      </c>
      <c r="C218" s="296" t="s">
        <v>5312</v>
      </c>
      <c r="D218" s="44" t="s">
        <v>5</v>
      </c>
      <c r="E218" s="42"/>
      <c r="F218" s="42"/>
      <c r="G218" s="58">
        <f>F218*25%</f>
        <v>0</v>
      </c>
      <c r="H218" s="45"/>
      <c r="I218" s="45"/>
      <c r="J218" s="58">
        <f>I218*25%</f>
        <v>0</v>
      </c>
      <c r="K218" s="45">
        <v>0</v>
      </c>
      <c r="L218" s="42">
        <v>0</v>
      </c>
      <c r="M218" s="58">
        <f>L218*25%</f>
        <v>0</v>
      </c>
      <c r="N218" s="42"/>
      <c r="O218" s="42">
        <v>60</v>
      </c>
      <c r="P218" s="58">
        <f>O218*25%</f>
        <v>15</v>
      </c>
      <c r="Q218" s="57">
        <v>1</v>
      </c>
      <c r="R218" s="57">
        <v>150</v>
      </c>
      <c r="S218" s="58">
        <f>R218*25%</f>
        <v>37.5</v>
      </c>
      <c r="T218" s="57">
        <v>14</v>
      </c>
      <c r="U218" s="102">
        <v>1465</v>
      </c>
      <c r="V218" s="58">
        <f>U218*25%</f>
        <v>366.25</v>
      </c>
      <c r="W218" s="102">
        <v>18</v>
      </c>
      <c r="X218" s="102">
        <v>1265</v>
      </c>
      <c r="Y218" s="58">
        <f>X218*25%</f>
        <v>316.25</v>
      </c>
      <c r="Z218" s="102">
        <v>23</v>
      </c>
      <c r="AA218" s="102">
        <v>2265</v>
      </c>
      <c r="AB218" s="58">
        <f>AA218*25%</f>
        <v>566.25</v>
      </c>
      <c r="AC218" s="57">
        <v>31</v>
      </c>
      <c r="AD218" s="102">
        <v>2690</v>
      </c>
      <c r="AE218" s="58">
        <f>AD218*25%</f>
        <v>672.5</v>
      </c>
      <c r="AF218" s="102">
        <v>122</v>
      </c>
      <c r="AG218" s="102">
        <v>10085</v>
      </c>
      <c r="AH218" s="219">
        <f>AG218*25%</f>
        <v>2521.25</v>
      </c>
      <c r="AI218" s="102">
        <v>205</v>
      </c>
      <c r="AJ218" s="102">
        <v>18610</v>
      </c>
      <c r="AK218" s="219">
        <f>AJ218*25%</f>
        <v>4652.5</v>
      </c>
      <c r="AL218" s="102">
        <v>162</v>
      </c>
      <c r="AM218" s="102">
        <v>14320</v>
      </c>
      <c r="AN218" s="219">
        <f>AM218*25%</f>
        <v>3580</v>
      </c>
      <c r="AO218" s="268">
        <v>163</v>
      </c>
      <c r="AP218" s="268">
        <v>14620</v>
      </c>
      <c r="AQ218" s="219">
        <f>AP218*25%</f>
        <v>3655</v>
      </c>
      <c r="AR218" s="222">
        <v>153</v>
      </c>
      <c r="AS218" s="222">
        <v>11270</v>
      </c>
      <c r="AT218" s="219">
        <f>AS218*25%</f>
        <v>2817.5</v>
      </c>
      <c r="AU218" s="222">
        <v>198</v>
      </c>
      <c r="AV218" s="222">
        <v>16185</v>
      </c>
      <c r="AW218" s="222">
        <f t="shared" si="23"/>
        <v>4046.25</v>
      </c>
      <c r="AX218" s="222">
        <v>0</v>
      </c>
      <c r="AY218" s="222">
        <v>0</v>
      </c>
      <c r="AZ218" s="222">
        <f t="shared" si="24"/>
        <v>0</v>
      </c>
      <c r="BA218" s="222">
        <v>0</v>
      </c>
      <c r="BB218" s="222">
        <v>0</v>
      </c>
      <c r="BC218" s="222">
        <f t="shared" si="25"/>
        <v>0</v>
      </c>
    </row>
    <row r="219" spans="1:55">
      <c r="A219" s="133"/>
      <c r="B219" s="41" t="s">
        <v>718</v>
      </c>
      <c r="C219" s="296" t="s">
        <v>719</v>
      </c>
      <c r="D219" s="44" t="s">
        <v>5</v>
      </c>
      <c r="E219" s="42"/>
      <c r="F219" s="42"/>
      <c r="G219" s="58">
        <f>F219*25%</f>
        <v>0</v>
      </c>
      <c r="H219" s="45"/>
      <c r="I219" s="45"/>
      <c r="J219" s="58">
        <f>I219*25%</f>
        <v>0</v>
      </c>
      <c r="K219" s="45">
        <v>0</v>
      </c>
      <c r="L219" s="42">
        <v>0</v>
      </c>
      <c r="M219" s="58">
        <f>L219*25%</f>
        <v>0</v>
      </c>
      <c r="N219" s="42"/>
      <c r="O219" s="42">
        <v>2620</v>
      </c>
      <c r="P219" s="58">
        <f>O219*25%</f>
        <v>655</v>
      </c>
      <c r="Q219" s="57">
        <v>13</v>
      </c>
      <c r="R219" s="57">
        <v>1650</v>
      </c>
      <c r="S219" s="58">
        <f>R219*25%</f>
        <v>412.5</v>
      </c>
      <c r="T219" s="57">
        <v>31</v>
      </c>
      <c r="U219" s="102">
        <v>3715</v>
      </c>
      <c r="V219" s="58">
        <f>U219*25%</f>
        <v>928.75</v>
      </c>
      <c r="W219" s="102">
        <v>33</v>
      </c>
      <c r="X219" s="102">
        <v>3050</v>
      </c>
      <c r="Y219" s="58">
        <f>X219*25%</f>
        <v>762.5</v>
      </c>
      <c r="Z219" s="102">
        <v>51</v>
      </c>
      <c r="AA219" s="102">
        <v>4845</v>
      </c>
      <c r="AB219" s="58">
        <f>AA219*25%</f>
        <v>1211.25</v>
      </c>
      <c r="AC219" s="57">
        <v>57</v>
      </c>
      <c r="AD219" s="102">
        <v>4995</v>
      </c>
      <c r="AE219" s="58">
        <f>AD219*25%</f>
        <v>1248.75</v>
      </c>
      <c r="AF219" s="102">
        <v>63</v>
      </c>
      <c r="AG219" s="102">
        <v>5270</v>
      </c>
      <c r="AH219" s="219">
        <f>AG219*25%</f>
        <v>1317.5</v>
      </c>
      <c r="AI219" s="102">
        <v>57</v>
      </c>
      <c r="AJ219" s="102">
        <v>4880</v>
      </c>
      <c r="AK219" s="219">
        <f>AJ219*25%</f>
        <v>1220</v>
      </c>
      <c r="AL219" s="102">
        <v>54</v>
      </c>
      <c r="AM219" s="102">
        <v>5365</v>
      </c>
      <c r="AN219" s="219">
        <f>AM219*25%</f>
        <v>1341.25</v>
      </c>
      <c r="AO219" s="268">
        <v>55</v>
      </c>
      <c r="AP219" s="268">
        <v>5875</v>
      </c>
      <c r="AQ219" s="219">
        <f>AP219*25%</f>
        <v>1468.75</v>
      </c>
      <c r="AR219" s="222">
        <v>33</v>
      </c>
      <c r="AS219" s="222">
        <v>2635</v>
      </c>
      <c r="AT219" s="219">
        <f>AS219*25%</f>
        <v>658.75</v>
      </c>
      <c r="AU219" s="222">
        <v>56</v>
      </c>
      <c r="AV219" s="222">
        <v>5010</v>
      </c>
      <c r="AW219" s="222">
        <f t="shared" si="23"/>
        <v>1252.5</v>
      </c>
      <c r="AX219" s="222">
        <v>185</v>
      </c>
      <c r="AY219" s="222">
        <v>17100</v>
      </c>
      <c r="AZ219" s="222">
        <f t="shared" si="24"/>
        <v>4275</v>
      </c>
      <c r="BA219" s="222">
        <v>129</v>
      </c>
      <c r="BB219" s="222">
        <v>10940</v>
      </c>
      <c r="BC219" s="222">
        <f t="shared" si="25"/>
        <v>2735</v>
      </c>
    </row>
    <row r="220" spans="1:55">
      <c r="A220" s="133"/>
      <c r="B220" s="41" t="s">
        <v>720</v>
      </c>
      <c r="C220" s="296" t="s">
        <v>721</v>
      </c>
      <c r="D220" s="44" t="s">
        <v>29</v>
      </c>
      <c r="E220" s="42"/>
      <c r="F220" s="42"/>
      <c r="G220" s="58">
        <f>F220*25%</f>
        <v>0</v>
      </c>
      <c r="H220" s="45"/>
      <c r="I220" s="45"/>
      <c r="J220" s="58">
        <f>I220*25%</f>
        <v>0</v>
      </c>
      <c r="K220" s="45">
        <v>0</v>
      </c>
      <c r="L220" s="42">
        <v>0</v>
      </c>
      <c r="M220" s="58">
        <f>L220*25%</f>
        <v>0</v>
      </c>
      <c r="N220" s="42"/>
      <c r="O220" s="42">
        <v>735</v>
      </c>
      <c r="P220" s="58">
        <f>O220*25%</f>
        <v>183.75</v>
      </c>
      <c r="Q220" s="57">
        <v>18</v>
      </c>
      <c r="R220" s="57">
        <v>1985</v>
      </c>
      <c r="S220" s="58">
        <f>R220*25%</f>
        <v>496.25</v>
      </c>
      <c r="T220" s="57">
        <v>25</v>
      </c>
      <c r="U220" s="102">
        <v>2485</v>
      </c>
      <c r="V220" s="58">
        <f>U220*25%</f>
        <v>621.25</v>
      </c>
      <c r="W220" s="102">
        <v>34</v>
      </c>
      <c r="X220" s="102">
        <v>3395</v>
      </c>
      <c r="Y220" s="58">
        <f>X220*25%</f>
        <v>848.75</v>
      </c>
      <c r="Z220" s="102">
        <v>52</v>
      </c>
      <c r="AA220" s="102">
        <v>5265</v>
      </c>
      <c r="AB220" s="58">
        <f>AA220*25%</f>
        <v>1316.25</v>
      </c>
      <c r="AC220" s="57">
        <v>52</v>
      </c>
      <c r="AD220" s="102">
        <v>4455</v>
      </c>
      <c r="AE220" s="58">
        <f>AD220*25%</f>
        <v>1113.75</v>
      </c>
      <c r="AF220" s="102">
        <v>73</v>
      </c>
      <c r="AG220" s="102">
        <v>6485</v>
      </c>
      <c r="AH220" s="219">
        <f>AG220*25%</f>
        <v>1621.25</v>
      </c>
      <c r="AI220" s="102">
        <v>93</v>
      </c>
      <c r="AJ220" s="102">
        <v>9360</v>
      </c>
      <c r="AK220" s="219">
        <f>AJ220*25%</f>
        <v>2340</v>
      </c>
      <c r="AL220" s="102">
        <v>93</v>
      </c>
      <c r="AM220" s="102">
        <v>8350</v>
      </c>
      <c r="AN220" s="219">
        <f>AM220*25%</f>
        <v>2087.5</v>
      </c>
      <c r="AO220" s="268">
        <v>92</v>
      </c>
      <c r="AP220" s="268">
        <v>8240</v>
      </c>
      <c r="AQ220" s="219">
        <f>AP220*25%</f>
        <v>2060</v>
      </c>
      <c r="AR220" s="222">
        <v>80</v>
      </c>
      <c r="AS220" s="222">
        <v>7065</v>
      </c>
      <c r="AT220" s="219">
        <f>AS220*25%</f>
        <v>1766.25</v>
      </c>
      <c r="AU220" s="222">
        <v>110</v>
      </c>
      <c r="AV220" s="222">
        <v>10055</v>
      </c>
      <c r="AW220" s="222">
        <f t="shared" si="23"/>
        <v>2513.75</v>
      </c>
      <c r="AX220" s="222">
        <v>32</v>
      </c>
      <c r="AY220" s="222">
        <v>4010</v>
      </c>
      <c r="AZ220" s="222">
        <f t="shared" si="24"/>
        <v>1002.5</v>
      </c>
      <c r="BA220" s="222">
        <v>26</v>
      </c>
      <c r="BB220" s="222">
        <v>2565</v>
      </c>
      <c r="BC220" s="222">
        <f t="shared" si="25"/>
        <v>641.25</v>
      </c>
    </row>
    <row r="221" spans="1:55">
      <c r="A221" s="133"/>
      <c r="B221" s="41" t="s">
        <v>722</v>
      </c>
      <c r="C221" s="296" t="s">
        <v>723</v>
      </c>
      <c r="D221" s="44" t="s">
        <v>341</v>
      </c>
      <c r="E221" s="42"/>
      <c r="F221" s="42"/>
      <c r="G221" s="58">
        <f>F221*25%</f>
        <v>0</v>
      </c>
      <c r="H221" s="45"/>
      <c r="I221" s="45"/>
      <c r="J221" s="58">
        <f>I221*25%</f>
        <v>0</v>
      </c>
      <c r="K221" s="45">
        <v>0</v>
      </c>
      <c r="L221" s="42">
        <v>0</v>
      </c>
      <c r="M221" s="58">
        <f>L221*25%</f>
        <v>0</v>
      </c>
      <c r="N221" s="42"/>
      <c r="O221" s="42"/>
      <c r="P221" s="58">
        <f>O221*25%</f>
        <v>0</v>
      </c>
      <c r="Q221" s="57">
        <v>4</v>
      </c>
      <c r="R221" s="57">
        <v>345</v>
      </c>
      <c r="S221" s="58">
        <f>R221*25%</f>
        <v>86.25</v>
      </c>
      <c r="T221" s="57">
        <v>8</v>
      </c>
      <c r="U221" s="102">
        <v>790</v>
      </c>
      <c r="V221" s="58">
        <f>U221*25%</f>
        <v>197.5</v>
      </c>
      <c r="W221" s="102">
        <v>17</v>
      </c>
      <c r="X221" s="102">
        <v>1505</v>
      </c>
      <c r="Y221" s="58">
        <f>X221*25%</f>
        <v>376.25</v>
      </c>
      <c r="Z221" s="102">
        <v>14</v>
      </c>
      <c r="AA221" s="102">
        <v>1235</v>
      </c>
      <c r="AB221" s="58">
        <f>AA221*25%</f>
        <v>308.75</v>
      </c>
      <c r="AC221" s="57">
        <v>7</v>
      </c>
      <c r="AD221" s="102">
        <v>770</v>
      </c>
      <c r="AE221" s="58">
        <f>AD221*25%</f>
        <v>192.5</v>
      </c>
      <c r="AF221" s="102">
        <v>6</v>
      </c>
      <c r="AG221" s="102">
        <v>550</v>
      </c>
      <c r="AH221" s="219">
        <f>AG221*25%</f>
        <v>137.5</v>
      </c>
      <c r="AI221" s="102">
        <v>5</v>
      </c>
      <c r="AJ221" s="102">
        <v>660</v>
      </c>
      <c r="AK221" s="219">
        <f>AJ221*25%</f>
        <v>165</v>
      </c>
      <c r="AL221" s="102">
        <v>0</v>
      </c>
      <c r="AM221" s="102"/>
      <c r="AN221" s="219">
        <f>AM221*25%</f>
        <v>0</v>
      </c>
      <c r="AO221" s="268">
        <v>0</v>
      </c>
      <c r="AP221" s="268">
        <v>0</v>
      </c>
      <c r="AQ221" s="219">
        <f>AP221*25%</f>
        <v>0</v>
      </c>
      <c r="AR221" s="222">
        <v>0</v>
      </c>
      <c r="AS221" s="222">
        <v>0</v>
      </c>
      <c r="AT221" s="219">
        <f>AS221*25%</f>
        <v>0</v>
      </c>
      <c r="AU221" s="222">
        <v>0</v>
      </c>
      <c r="AV221" s="222">
        <v>0</v>
      </c>
      <c r="AW221" s="222">
        <f t="shared" si="23"/>
        <v>0</v>
      </c>
      <c r="AX221" s="222">
        <v>109</v>
      </c>
      <c r="AY221" s="222">
        <v>11310</v>
      </c>
      <c r="AZ221" s="222">
        <f t="shared" si="24"/>
        <v>2827.5</v>
      </c>
      <c r="BA221" s="222">
        <v>90</v>
      </c>
      <c r="BB221" s="222">
        <v>7610</v>
      </c>
      <c r="BC221" s="222">
        <f t="shared" si="25"/>
        <v>1902.5</v>
      </c>
    </row>
    <row r="222" spans="1:55">
      <c r="A222" s="133"/>
      <c r="B222" s="41" t="s">
        <v>724</v>
      </c>
      <c r="C222" s="296" t="s">
        <v>5312</v>
      </c>
      <c r="D222" s="44" t="s">
        <v>5</v>
      </c>
      <c r="E222" s="42"/>
      <c r="F222" s="42"/>
      <c r="G222" s="58">
        <f>F222*25%</f>
        <v>0</v>
      </c>
      <c r="H222" s="45"/>
      <c r="I222" s="45"/>
      <c r="J222" s="58">
        <f>I222*25%</f>
        <v>0</v>
      </c>
      <c r="K222" s="45">
        <v>0</v>
      </c>
      <c r="L222" s="42">
        <v>0</v>
      </c>
      <c r="M222" s="58">
        <f>L222*25%</f>
        <v>0</v>
      </c>
      <c r="N222" s="42"/>
      <c r="O222" s="42"/>
      <c r="P222" s="58">
        <f>O222*25%</f>
        <v>0</v>
      </c>
      <c r="Q222" s="57">
        <v>16</v>
      </c>
      <c r="R222" s="57">
        <v>1745</v>
      </c>
      <c r="S222" s="58">
        <f>R222*25%</f>
        <v>436.25</v>
      </c>
      <c r="T222" s="57">
        <v>5</v>
      </c>
      <c r="U222" s="102">
        <v>490</v>
      </c>
      <c r="V222" s="58">
        <f>U222*25%</f>
        <v>122.5</v>
      </c>
      <c r="W222" s="102">
        <v>0</v>
      </c>
      <c r="X222" s="102">
        <v>0</v>
      </c>
      <c r="Y222" s="58">
        <f>X222*25%</f>
        <v>0</v>
      </c>
      <c r="Z222" s="102">
        <v>0</v>
      </c>
      <c r="AA222" s="102">
        <v>0</v>
      </c>
      <c r="AB222" s="58">
        <f>AA222*25%</f>
        <v>0</v>
      </c>
      <c r="AC222" s="57">
        <v>0</v>
      </c>
      <c r="AD222" s="102">
        <v>0</v>
      </c>
      <c r="AE222" s="58">
        <f>AD222*25%</f>
        <v>0</v>
      </c>
      <c r="AF222" s="102">
        <v>0</v>
      </c>
      <c r="AG222" s="102">
        <v>0</v>
      </c>
      <c r="AH222" s="219">
        <f>AG222*25%</f>
        <v>0</v>
      </c>
      <c r="AI222" s="102">
        <v>0</v>
      </c>
      <c r="AJ222" s="102">
        <v>0</v>
      </c>
      <c r="AK222" s="219">
        <f>AJ222*25%</f>
        <v>0</v>
      </c>
      <c r="AL222" s="102">
        <v>0</v>
      </c>
      <c r="AM222" s="102"/>
      <c r="AN222" s="219">
        <f>AM222*25%</f>
        <v>0</v>
      </c>
      <c r="AO222" s="268">
        <v>0</v>
      </c>
      <c r="AP222" s="268">
        <v>0</v>
      </c>
      <c r="AQ222" s="219">
        <f>AP222*25%</f>
        <v>0</v>
      </c>
      <c r="AR222" s="222">
        <v>0</v>
      </c>
      <c r="AS222" s="222">
        <v>0</v>
      </c>
      <c r="AT222" s="219">
        <f>AS222*25%</f>
        <v>0</v>
      </c>
      <c r="AU222" s="222">
        <v>0</v>
      </c>
      <c r="AV222" s="222">
        <v>0</v>
      </c>
      <c r="AW222" s="222">
        <f t="shared" si="23"/>
        <v>0</v>
      </c>
      <c r="AX222" s="222">
        <v>0</v>
      </c>
      <c r="AY222" s="222">
        <v>0</v>
      </c>
      <c r="AZ222" s="222">
        <f t="shared" si="24"/>
        <v>0</v>
      </c>
      <c r="BA222" s="222">
        <v>0</v>
      </c>
      <c r="BB222" s="222">
        <v>0</v>
      </c>
      <c r="BC222" s="222">
        <f t="shared" si="25"/>
        <v>0</v>
      </c>
    </row>
    <row r="223" spans="1:55">
      <c r="A223" s="133"/>
      <c r="B223" s="41" t="s">
        <v>726</v>
      </c>
      <c r="C223" s="296" t="s">
        <v>5312</v>
      </c>
      <c r="D223" s="44" t="s">
        <v>5</v>
      </c>
      <c r="E223" s="42"/>
      <c r="F223" s="42"/>
      <c r="G223" s="58">
        <f>F223*25%</f>
        <v>0</v>
      </c>
      <c r="H223" s="45"/>
      <c r="I223" s="45"/>
      <c r="J223" s="58">
        <f>I223*25%</f>
        <v>0</v>
      </c>
      <c r="K223" s="45">
        <v>0</v>
      </c>
      <c r="L223" s="42">
        <v>0</v>
      </c>
      <c r="M223" s="58">
        <f>L223*25%</f>
        <v>0</v>
      </c>
      <c r="N223" s="42"/>
      <c r="O223" s="42">
        <v>1285</v>
      </c>
      <c r="P223" s="58">
        <f>O223*25%</f>
        <v>321.25</v>
      </c>
      <c r="Q223" s="57">
        <v>81</v>
      </c>
      <c r="R223" s="57">
        <v>6885</v>
      </c>
      <c r="S223" s="58">
        <f>R223*25%</f>
        <v>1721.25</v>
      </c>
      <c r="T223" s="57">
        <v>112</v>
      </c>
      <c r="U223" s="102">
        <v>17560</v>
      </c>
      <c r="V223" s="58">
        <f>U223*25%</f>
        <v>4390</v>
      </c>
      <c r="W223" s="102">
        <v>67</v>
      </c>
      <c r="X223" s="102">
        <v>20000</v>
      </c>
      <c r="Y223" s="58">
        <f>X223*25%</f>
        <v>5000</v>
      </c>
      <c r="Z223" s="102">
        <v>257</v>
      </c>
      <c r="AA223" s="102">
        <v>23725</v>
      </c>
      <c r="AB223" s="58">
        <f>AA223*25%</f>
        <v>5931.25</v>
      </c>
      <c r="AC223" s="57">
        <v>213</v>
      </c>
      <c r="AD223" s="102">
        <v>22460</v>
      </c>
      <c r="AE223" s="58">
        <f>AD223*25%</f>
        <v>5615</v>
      </c>
      <c r="AF223" s="102">
        <v>516</v>
      </c>
      <c r="AG223" s="102">
        <v>39125</v>
      </c>
      <c r="AH223" s="219">
        <f>AG223*25%</f>
        <v>9781.25</v>
      </c>
      <c r="AI223" s="102">
        <v>1017</v>
      </c>
      <c r="AJ223" s="102">
        <v>69195</v>
      </c>
      <c r="AK223" s="219">
        <f>AJ223*25%</f>
        <v>17298.75</v>
      </c>
      <c r="AL223" s="102">
        <v>471</v>
      </c>
      <c r="AM223" s="102">
        <v>64440</v>
      </c>
      <c r="AN223" s="219">
        <f>AM223*25%</f>
        <v>16110</v>
      </c>
      <c r="AO223" s="268">
        <v>444</v>
      </c>
      <c r="AP223" s="268">
        <v>54335</v>
      </c>
      <c r="AQ223" s="219">
        <f>AP223*25%</f>
        <v>13583.75</v>
      </c>
      <c r="AR223" s="222">
        <v>265</v>
      </c>
      <c r="AS223" s="222">
        <v>25055</v>
      </c>
      <c r="AT223" s="219">
        <f>AS223*25%</f>
        <v>6263.75</v>
      </c>
      <c r="AU223" s="222">
        <v>308</v>
      </c>
      <c r="AV223" s="222">
        <v>35930</v>
      </c>
      <c r="AW223" s="222">
        <f t="shared" si="23"/>
        <v>8982.5</v>
      </c>
      <c r="AX223" s="222">
        <v>0</v>
      </c>
      <c r="AY223" s="222">
        <v>0</v>
      </c>
      <c r="AZ223" s="222">
        <f t="shared" si="24"/>
        <v>0</v>
      </c>
      <c r="BA223" s="222">
        <v>0</v>
      </c>
      <c r="BB223" s="222">
        <v>0</v>
      </c>
      <c r="BC223" s="222">
        <f t="shared" si="25"/>
        <v>0</v>
      </c>
    </row>
    <row r="224" spans="1:55">
      <c r="A224" s="133"/>
      <c r="B224" s="41" t="s">
        <v>728</v>
      </c>
      <c r="C224" s="296" t="s">
        <v>729</v>
      </c>
      <c r="D224" s="44" t="s">
        <v>23</v>
      </c>
      <c r="E224" s="42"/>
      <c r="F224" s="42"/>
      <c r="G224" s="58">
        <f>F224*25%</f>
        <v>0</v>
      </c>
      <c r="H224" s="45"/>
      <c r="I224" s="45"/>
      <c r="J224" s="58">
        <f>I224*25%</f>
        <v>0</v>
      </c>
      <c r="K224" s="45">
        <v>0</v>
      </c>
      <c r="L224" s="42">
        <v>0</v>
      </c>
      <c r="M224" s="58">
        <f>L224*25%</f>
        <v>0</v>
      </c>
      <c r="N224" s="42"/>
      <c r="O224" s="42">
        <v>1475</v>
      </c>
      <c r="P224" s="58">
        <f>O224*25%</f>
        <v>368.75</v>
      </c>
      <c r="Q224" s="57">
        <v>61</v>
      </c>
      <c r="R224" s="57">
        <v>8285</v>
      </c>
      <c r="S224" s="58">
        <f>R224*25%</f>
        <v>2071.25</v>
      </c>
      <c r="T224" s="57">
        <v>85</v>
      </c>
      <c r="U224" s="102">
        <v>16140</v>
      </c>
      <c r="V224" s="58">
        <f>U224*25%</f>
        <v>4035</v>
      </c>
      <c r="W224" s="102">
        <v>183</v>
      </c>
      <c r="X224" s="102">
        <v>23980</v>
      </c>
      <c r="Y224" s="58">
        <f>X224*25%</f>
        <v>5995</v>
      </c>
      <c r="Z224" s="102">
        <v>238</v>
      </c>
      <c r="AA224" s="102">
        <v>33020</v>
      </c>
      <c r="AB224" s="58">
        <f>AA224*25%</f>
        <v>8255</v>
      </c>
      <c r="AC224" s="57">
        <v>192</v>
      </c>
      <c r="AD224" s="102">
        <v>22930</v>
      </c>
      <c r="AE224" s="58">
        <f>AD224*25%</f>
        <v>5732.5</v>
      </c>
      <c r="AF224" s="102">
        <v>249</v>
      </c>
      <c r="AG224" s="102">
        <v>26755</v>
      </c>
      <c r="AH224" s="219">
        <f>AG224*25%</f>
        <v>6688.75</v>
      </c>
      <c r="AI224" s="102">
        <v>203</v>
      </c>
      <c r="AJ224" s="102">
        <v>23010</v>
      </c>
      <c r="AK224" s="219">
        <f>AJ224*25%</f>
        <v>5752.5</v>
      </c>
      <c r="AL224" s="102">
        <v>222</v>
      </c>
      <c r="AM224" s="102">
        <v>29250</v>
      </c>
      <c r="AN224" s="219">
        <f>AM224*25%</f>
        <v>7312.5</v>
      </c>
      <c r="AO224" s="268">
        <v>186</v>
      </c>
      <c r="AP224" s="268">
        <v>22490</v>
      </c>
      <c r="AQ224" s="219">
        <f>AP224*25%</f>
        <v>5622.5</v>
      </c>
      <c r="AR224" s="222">
        <v>219</v>
      </c>
      <c r="AS224" s="222">
        <v>26950</v>
      </c>
      <c r="AT224" s="219">
        <f>AS224*25%</f>
        <v>6737.5</v>
      </c>
      <c r="AU224" s="222">
        <v>367</v>
      </c>
      <c r="AV224" s="222">
        <v>49525</v>
      </c>
      <c r="AW224" s="222">
        <f t="shared" si="23"/>
        <v>12381.25</v>
      </c>
      <c r="AX224" s="222">
        <v>335</v>
      </c>
      <c r="AY224" s="222">
        <v>36820</v>
      </c>
      <c r="AZ224" s="222">
        <f t="shared" si="24"/>
        <v>9205</v>
      </c>
      <c r="BA224" s="222">
        <v>284</v>
      </c>
      <c r="BB224" s="222">
        <v>31465</v>
      </c>
      <c r="BC224" s="222">
        <f t="shared" si="25"/>
        <v>7866.25</v>
      </c>
    </row>
    <row r="225" spans="1:55">
      <c r="A225" s="133"/>
      <c r="B225" s="41" t="s">
        <v>730</v>
      </c>
      <c r="C225" s="296" t="s">
        <v>731</v>
      </c>
      <c r="D225" s="44" t="s">
        <v>5</v>
      </c>
      <c r="E225" s="42"/>
      <c r="F225" s="42"/>
      <c r="G225" s="58">
        <f>F225*25%</f>
        <v>0</v>
      </c>
      <c r="H225" s="45"/>
      <c r="I225" s="45"/>
      <c r="J225" s="58">
        <f>I225*25%</f>
        <v>0</v>
      </c>
      <c r="K225" s="45">
        <v>0</v>
      </c>
      <c r="L225" s="42">
        <v>0</v>
      </c>
      <c r="M225" s="58">
        <f>L225*25%</f>
        <v>0</v>
      </c>
      <c r="N225" s="42"/>
      <c r="O225" s="42"/>
      <c r="P225" s="58">
        <f>O225*25%</f>
        <v>0</v>
      </c>
      <c r="Q225" s="57">
        <v>44</v>
      </c>
      <c r="R225" s="57">
        <v>4355</v>
      </c>
      <c r="S225" s="58">
        <f>R225*25%</f>
        <v>1088.75</v>
      </c>
      <c r="T225" s="57">
        <v>81</v>
      </c>
      <c r="U225" s="102">
        <v>9720</v>
      </c>
      <c r="V225" s="58">
        <f>U225*25%</f>
        <v>2430</v>
      </c>
      <c r="W225" s="102">
        <v>44</v>
      </c>
      <c r="X225" s="102">
        <v>16270</v>
      </c>
      <c r="Y225" s="58">
        <f>X225*25%</f>
        <v>4067.5</v>
      </c>
      <c r="Z225" s="102">
        <v>182</v>
      </c>
      <c r="AA225" s="102">
        <v>18600</v>
      </c>
      <c r="AB225" s="58">
        <f>AA225*25%</f>
        <v>4650</v>
      </c>
      <c r="AC225" s="57">
        <v>184</v>
      </c>
      <c r="AD225" s="102">
        <v>17300</v>
      </c>
      <c r="AE225" s="58">
        <f>AD225*25%</f>
        <v>4325</v>
      </c>
      <c r="AF225" s="102">
        <v>352</v>
      </c>
      <c r="AG225" s="102">
        <v>31450</v>
      </c>
      <c r="AH225" s="219">
        <f>AG225*25%</f>
        <v>7862.5</v>
      </c>
      <c r="AI225" s="102">
        <v>244</v>
      </c>
      <c r="AJ225" s="102">
        <v>24660</v>
      </c>
      <c r="AK225" s="219">
        <f>AJ225*25%</f>
        <v>6165</v>
      </c>
      <c r="AL225" s="102">
        <v>222</v>
      </c>
      <c r="AM225" s="102">
        <v>22285</v>
      </c>
      <c r="AN225" s="219">
        <f>AM225*25%</f>
        <v>5571.25</v>
      </c>
      <c r="AO225" s="268">
        <v>270</v>
      </c>
      <c r="AP225" s="268">
        <v>29465</v>
      </c>
      <c r="AQ225" s="219">
        <f>AP225*25%</f>
        <v>7366.25</v>
      </c>
      <c r="AR225" s="222">
        <v>280</v>
      </c>
      <c r="AS225" s="222">
        <v>26485</v>
      </c>
      <c r="AT225" s="219">
        <f>AS225*25%</f>
        <v>6621.25</v>
      </c>
      <c r="AU225" s="222">
        <v>273</v>
      </c>
      <c r="AV225" s="222">
        <v>26910</v>
      </c>
      <c r="AW225" s="222">
        <f t="shared" si="23"/>
        <v>6727.5</v>
      </c>
      <c r="AX225" s="222">
        <v>311</v>
      </c>
      <c r="AY225" s="222">
        <v>38480</v>
      </c>
      <c r="AZ225" s="222">
        <f t="shared" si="24"/>
        <v>9620</v>
      </c>
      <c r="BA225" s="222">
        <v>266</v>
      </c>
      <c r="BB225" s="222">
        <v>36365</v>
      </c>
      <c r="BC225" s="222">
        <f t="shared" si="25"/>
        <v>9091.25</v>
      </c>
    </row>
    <row r="226" spans="1:55">
      <c r="A226" s="133"/>
      <c r="B226" s="41" t="s">
        <v>732</v>
      </c>
      <c r="C226" s="296" t="s">
        <v>733</v>
      </c>
      <c r="D226" s="44" t="s">
        <v>5</v>
      </c>
      <c r="E226" s="42"/>
      <c r="F226" s="42"/>
      <c r="G226" s="58">
        <f>F226*25%</f>
        <v>0</v>
      </c>
      <c r="H226" s="45"/>
      <c r="I226" s="45"/>
      <c r="J226" s="58">
        <f>I226*25%</f>
        <v>0</v>
      </c>
      <c r="K226" s="45">
        <v>0</v>
      </c>
      <c r="L226" s="42">
        <v>0</v>
      </c>
      <c r="M226" s="58">
        <f>L226*25%</f>
        <v>0</v>
      </c>
      <c r="N226" s="42"/>
      <c r="O226" s="42">
        <v>3710</v>
      </c>
      <c r="P226" s="58">
        <f>O226*25%</f>
        <v>927.5</v>
      </c>
      <c r="Q226" s="57">
        <v>57</v>
      </c>
      <c r="R226" s="57">
        <v>6620</v>
      </c>
      <c r="S226" s="58">
        <f>R226*25%</f>
        <v>1655</v>
      </c>
      <c r="T226" s="57">
        <v>24</v>
      </c>
      <c r="U226" s="102">
        <v>3220</v>
      </c>
      <c r="V226" s="58">
        <f>U226*25%</f>
        <v>805</v>
      </c>
      <c r="W226" s="102">
        <v>37</v>
      </c>
      <c r="X226" s="102">
        <v>3055</v>
      </c>
      <c r="Y226" s="58">
        <f>X226*25%</f>
        <v>763.75</v>
      </c>
      <c r="Z226" s="102">
        <v>26</v>
      </c>
      <c r="AA226" s="102">
        <v>2920</v>
      </c>
      <c r="AB226" s="58">
        <f>AA226*25%</f>
        <v>730</v>
      </c>
      <c r="AC226" s="57">
        <v>0</v>
      </c>
      <c r="AD226" s="102">
        <v>0</v>
      </c>
      <c r="AE226" s="58">
        <f>AD226*25%</f>
        <v>0</v>
      </c>
      <c r="AF226" s="102">
        <v>0</v>
      </c>
      <c r="AG226" s="102">
        <v>0</v>
      </c>
      <c r="AH226" s="219">
        <f>AG226*25%</f>
        <v>0</v>
      </c>
      <c r="AI226" s="102">
        <v>0</v>
      </c>
      <c r="AJ226" s="102"/>
      <c r="AK226" s="219">
        <f>AJ226*25%</f>
        <v>0</v>
      </c>
      <c r="AL226" s="102">
        <v>0</v>
      </c>
      <c r="AM226" s="102">
        <v>0</v>
      </c>
      <c r="AN226" s="219">
        <f>AM226*25%</f>
        <v>0</v>
      </c>
      <c r="AO226" s="268">
        <v>0</v>
      </c>
      <c r="AP226" s="268">
        <v>0</v>
      </c>
      <c r="AQ226" s="219">
        <f>AP226*25%</f>
        <v>0</v>
      </c>
      <c r="AR226" s="222">
        <v>0</v>
      </c>
      <c r="AS226" s="222">
        <v>0</v>
      </c>
      <c r="AT226" s="219">
        <f>AS226*25%</f>
        <v>0</v>
      </c>
      <c r="AU226" s="222">
        <v>0</v>
      </c>
      <c r="AV226" s="222">
        <v>0</v>
      </c>
      <c r="AW226" s="222">
        <f t="shared" si="23"/>
        <v>0</v>
      </c>
      <c r="AX226" s="222">
        <v>265</v>
      </c>
      <c r="AY226" s="222">
        <v>27930</v>
      </c>
      <c r="AZ226" s="222">
        <f t="shared" si="24"/>
        <v>6982.5</v>
      </c>
      <c r="BA226" s="222">
        <v>294</v>
      </c>
      <c r="BB226" s="222">
        <v>30855</v>
      </c>
      <c r="BC226" s="222">
        <f t="shared" si="25"/>
        <v>7713.75</v>
      </c>
    </row>
    <row r="227" spans="1:55">
      <c r="A227" s="133"/>
      <c r="B227" s="41" t="s">
        <v>734</v>
      </c>
      <c r="C227" s="296" t="s">
        <v>5312</v>
      </c>
      <c r="D227" s="44" t="s">
        <v>5</v>
      </c>
      <c r="E227" s="42"/>
      <c r="F227" s="42"/>
      <c r="G227" s="58">
        <f>F227*25%</f>
        <v>0</v>
      </c>
      <c r="H227" s="45"/>
      <c r="I227" s="45"/>
      <c r="J227" s="58">
        <f>I227*25%</f>
        <v>0</v>
      </c>
      <c r="K227" s="45">
        <v>0</v>
      </c>
      <c r="L227" s="42">
        <v>0</v>
      </c>
      <c r="M227" s="58">
        <f>L227*25%</f>
        <v>0</v>
      </c>
      <c r="N227" s="42"/>
      <c r="O227" s="42"/>
      <c r="P227" s="58">
        <f>O227*25%</f>
        <v>0</v>
      </c>
      <c r="Q227" s="57">
        <v>0</v>
      </c>
      <c r="R227" s="57">
        <v>0</v>
      </c>
      <c r="S227" s="58">
        <f>R227*25%</f>
        <v>0</v>
      </c>
      <c r="T227" s="57">
        <v>0</v>
      </c>
      <c r="U227" s="102">
        <v>0</v>
      </c>
      <c r="V227" s="58">
        <f>U227*25%</f>
        <v>0</v>
      </c>
      <c r="W227" s="102">
        <v>0</v>
      </c>
      <c r="X227" s="102">
        <v>0</v>
      </c>
      <c r="Y227" s="58">
        <f>X227*25%</f>
        <v>0</v>
      </c>
      <c r="Z227" s="102">
        <v>0</v>
      </c>
      <c r="AA227" s="102">
        <v>0</v>
      </c>
      <c r="AB227" s="58">
        <f>AA227*25%</f>
        <v>0</v>
      </c>
      <c r="AC227" s="57">
        <v>0</v>
      </c>
      <c r="AD227" s="102">
        <v>0</v>
      </c>
      <c r="AE227" s="58">
        <f>AD227*25%</f>
        <v>0</v>
      </c>
      <c r="AF227" s="102">
        <v>0</v>
      </c>
      <c r="AG227" s="102">
        <v>0</v>
      </c>
      <c r="AH227" s="219">
        <f>AG227*25%</f>
        <v>0</v>
      </c>
      <c r="AI227" s="102">
        <v>0</v>
      </c>
      <c r="AJ227" s="102"/>
      <c r="AK227" s="219">
        <f>AJ227*25%</f>
        <v>0</v>
      </c>
      <c r="AL227" s="102">
        <v>0</v>
      </c>
      <c r="AM227" s="102">
        <v>0</v>
      </c>
      <c r="AN227" s="219">
        <f>AM227*25%</f>
        <v>0</v>
      </c>
      <c r="AO227" s="268">
        <v>0</v>
      </c>
      <c r="AP227" s="268">
        <v>0</v>
      </c>
      <c r="AQ227" s="219">
        <f>AP227*25%</f>
        <v>0</v>
      </c>
      <c r="AR227" s="222">
        <v>0</v>
      </c>
      <c r="AS227" s="222">
        <v>0</v>
      </c>
      <c r="AT227" s="219">
        <f>AS227*25%</f>
        <v>0</v>
      </c>
      <c r="AU227" s="222">
        <v>0</v>
      </c>
      <c r="AV227" s="222">
        <v>0</v>
      </c>
      <c r="AW227" s="222">
        <f t="shared" si="23"/>
        <v>0</v>
      </c>
      <c r="AX227" s="222">
        <v>0</v>
      </c>
      <c r="AY227" s="222">
        <v>0</v>
      </c>
      <c r="AZ227" s="222">
        <f t="shared" si="24"/>
        <v>0</v>
      </c>
      <c r="BA227" s="222">
        <v>0</v>
      </c>
      <c r="BB227" s="222">
        <v>0</v>
      </c>
      <c r="BC227" s="222">
        <f t="shared" si="25"/>
        <v>0</v>
      </c>
    </row>
    <row r="228" spans="1:55">
      <c r="A228" s="133"/>
      <c r="B228" s="41" t="s">
        <v>736</v>
      </c>
      <c r="C228" s="296" t="s">
        <v>5312</v>
      </c>
      <c r="D228" s="44" t="s">
        <v>5</v>
      </c>
      <c r="E228" s="42"/>
      <c r="F228" s="42"/>
      <c r="G228" s="58">
        <f>F228*25%</f>
        <v>0</v>
      </c>
      <c r="H228" s="45"/>
      <c r="I228" s="45"/>
      <c r="J228" s="58">
        <f>I228*25%</f>
        <v>0</v>
      </c>
      <c r="K228" s="45">
        <v>0</v>
      </c>
      <c r="L228" s="42">
        <v>0</v>
      </c>
      <c r="M228" s="58">
        <f>L228*25%</f>
        <v>0</v>
      </c>
      <c r="N228" s="42"/>
      <c r="O228" s="42">
        <v>785</v>
      </c>
      <c r="P228" s="58">
        <f>O228*25%</f>
        <v>196.25</v>
      </c>
      <c r="Q228" s="57">
        <v>21</v>
      </c>
      <c r="R228" s="57">
        <v>1415</v>
      </c>
      <c r="S228" s="58">
        <f>R228*25%</f>
        <v>353.75</v>
      </c>
      <c r="T228" s="57">
        <v>27</v>
      </c>
      <c r="U228" s="102">
        <v>2980</v>
      </c>
      <c r="V228" s="58">
        <f>U228*25%</f>
        <v>745</v>
      </c>
      <c r="W228" s="102">
        <v>23</v>
      </c>
      <c r="X228" s="102">
        <v>4950</v>
      </c>
      <c r="Y228" s="58">
        <f>X228*25%</f>
        <v>1237.5</v>
      </c>
      <c r="Z228" s="102">
        <v>102</v>
      </c>
      <c r="AA228" s="102">
        <v>9260</v>
      </c>
      <c r="AB228" s="58">
        <f>AA228*25%</f>
        <v>2315</v>
      </c>
      <c r="AC228" s="57">
        <v>70</v>
      </c>
      <c r="AD228" s="102">
        <v>5605</v>
      </c>
      <c r="AE228" s="58">
        <f>AD228*25%</f>
        <v>1401.25</v>
      </c>
      <c r="AF228" s="102">
        <v>120</v>
      </c>
      <c r="AG228" s="102">
        <v>8280</v>
      </c>
      <c r="AH228" s="219">
        <f>AG228*25%</f>
        <v>2070</v>
      </c>
      <c r="AI228" s="102">
        <v>100</v>
      </c>
      <c r="AJ228" s="102">
        <v>8600</v>
      </c>
      <c r="AK228" s="219">
        <f>AJ228*25%</f>
        <v>2150</v>
      </c>
      <c r="AL228" s="102">
        <v>111</v>
      </c>
      <c r="AM228" s="102">
        <v>11090</v>
      </c>
      <c r="AN228" s="219">
        <f>AM228*25%</f>
        <v>2772.5</v>
      </c>
      <c r="AO228" s="268">
        <v>225</v>
      </c>
      <c r="AP228" s="268">
        <v>18495</v>
      </c>
      <c r="AQ228" s="219">
        <f>AP228*25%</f>
        <v>4623.75</v>
      </c>
      <c r="AR228" s="222">
        <v>123</v>
      </c>
      <c r="AS228" s="222">
        <v>11200</v>
      </c>
      <c r="AT228" s="219">
        <f>AS228*25%</f>
        <v>2800</v>
      </c>
      <c r="AU228" s="222">
        <v>152</v>
      </c>
      <c r="AV228" s="222">
        <v>13930</v>
      </c>
      <c r="AW228" s="222">
        <f t="shared" si="23"/>
        <v>3482.5</v>
      </c>
      <c r="AX228" s="222">
        <v>0</v>
      </c>
      <c r="AY228" s="222">
        <v>0</v>
      </c>
      <c r="AZ228" s="222">
        <f t="shared" si="24"/>
        <v>0</v>
      </c>
      <c r="BA228" s="222">
        <v>0</v>
      </c>
      <c r="BB228" s="222">
        <v>0</v>
      </c>
      <c r="BC228" s="222">
        <f t="shared" si="25"/>
        <v>0</v>
      </c>
    </row>
    <row r="229" spans="1:55">
      <c r="A229" s="133"/>
      <c r="B229" s="41" t="s">
        <v>738</v>
      </c>
      <c r="C229" s="296" t="s">
        <v>739</v>
      </c>
      <c r="D229" s="44" t="s">
        <v>23</v>
      </c>
      <c r="E229" s="42"/>
      <c r="F229" s="42"/>
      <c r="G229" s="58">
        <f>F229*25%</f>
        <v>0</v>
      </c>
      <c r="H229" s="45"/>
      <c r="I229" s="45"/>
      <c r="J229" s="58">
        <f>I229*25%</f>
        <v>0</v>
      </c>
      <c r="K229" s="45"/>
      <c r="L229" s="42"/>
      <c r="M229" s="58">
        <f>L229*25%</f>
        <v>0</v>
      </c>
      <c r="N229" s="42"/>
      <c r="O229" s="42"/>
      <c r="P229" s="58">
        <f>O229*25%</f>
        <v>0</v>
      </c>
      <c r="Q229" s="57">
        <v>30</v>
      </c>
      <c r="R229" s="57">
        <v>3610</v>
      </c>
      <c r="S229" s="58">
        <f>R229*25%</f>
        <v>902.5</v>
      </c>
      <c r="T229" s="57">
        <v>56</v>
      </c>
      <c r="U229" s="102">
        <v>7695</v>
      </c>
      <c r="V229" s="58">
        <f>U229*25%</f>
        <v>1923.75</v>
      </c>
      <c r="W229" s="102">
        <v>25</v>
      </c>
      <c r="X229" s="102">
        <v>12510</v>
      </c>
      <c r="Y229" s="58">
        <f>X229*25%</f>
        <v>3127.5</v>
      </c>
      <c r="Z229" s="102">
        <v>138</v>
      </c>
      <c r="AA229" s="102">
        <v>15725</v>
      </c>
      <c r="AB229" s="58">
        <f>AA229*25%</f>
        <v>3931.25</v>
      </c>
      <c r="AC229" s="57">
        <v>103</v>
      </c>
      <c r="AD229" s="102">
        <v>10110</v>
      </c>
      <c r="AE229" s="58">
        <f>AD229*25%</f>
        <v>2527.5</v>
      </c>
      <c r="AF229" s="102">
        <v>195</v>
      </c>
      <c r="AG229" s="102">
        <v>19395</v>
      </c>
      <c r="AH229" s="219">
        <f>AG229*25%</f>
        <v>4848.75</v>
      </c>
      <c r="AI229" s="102">
        <v>200</v>
      </c>
      <c r="AJ229" s="102">
        <v>19160</v>
      </c>
      <c r="AK229" s="219">
        <f>AJ229*25%</f>
        <v>4790</v>
      </c>
      <c r="AL229" s="102">
        <v>172</v>
      </c>
      <c r="AM229" s="102">
        <v>16670</v>
      </c>
      <c r="AN229" s="219">
        <f>AM229*25%</f>
        <v>4167.5</v>
      </c>
      <c r="AO229" s="268">
        <v>224</v>
      </c>
      <c r="AP229" s="268">
        <v>22045</v>
      </c>
      <c r="AQ229" s="219">
        <f>AP229*25%</f>
        <v>5511.25</v>
      </c>
      <c r="AR229" s="222">
        <v>293</v>
      </c>
      <c r="AS229" s="222">
        <v>27200</v>
      </c>
      <c r="AT229" s="219">
        <f>AS229*25%</f>
        <v>6800</v>
      </c>
      <c r="AU229" s="222">
        <v>241</v>
      </c>
      <c r="AV229" s="222">
        <v>27190</v>
      </c>
      <c r="AW229" s="222">
        <f t="shared" si="23"/>
        <v>6797.5</v>
      </c>
      <c r="AX229" s="222">
        <v>155</v>
      </c>
      <c r="AY229" s="222">
        <v>14925</v>
      </c>
      <c r="AZ229" s="222">
        <f t="shared" si="24"/>
        <v>3731.25</v>
      </c>
      <c r="BA229" s="222">
        <v>177</v>
      </c>
      <c r="BB229" s="222">
        <v>16685</v>
      </c>
      <c r="BC229" s="222">
        <f t="shared" si="25"/>
        <v>4171.25</v>
      </c>
    </row>
    <row r="230" spans="1:55">
      <c r="A230" s="133"/>
      <c r="B230" s="41" t="s">
        <v>1046</v>
      </c>
      <c r="C230" s="296" t="s">
        <v>1047</v>
      </c>
      <c r="D230" s="44" t="s">
        <v>16</v>
      </c>
      <c r="E230" s="42"/>
      <c r="F230" s="42"/>
      <c r="G230" s="58">
        <f>F230*25%</f>
        <v>0</v>
      </c>
      <c r="H230" s="45"/>
      <c r="I230" s="45"/>
      <c r="J230" s="58">
        <f>I230*25%</f>
        <v>0</v>
      </c>
      <c r="K230" s="45">
        <v>0</v>
      </c>
      <c r="L230" s="42">
        <v>0</v>
      </c>
      <c r="M230" s="58">
        <f>L230*25%</f>
        <v>0</v>
      </c>
      <c r="N230" s="42"/>
      <c r="O230" s="42"/>
      <c r="P230" s="58">
        <f>O230*25%</f>
        <v>0</v>
      </c>
      <c r="Q230" s="57">
        <v>12</v>
      </c>
      <c r="R230" s="57">
        <v>1930</v>
      </c>
      <c r="S230" s="58">
        <f>R230*25%</f>
        <v>482.5</v>
      </c>
      <c r="T230" s="57">
        <v>17</v>
      </c>
      <c r="U230" s="102">
        <v>2660</v>
      </c>
      <c r="V230" s="58">
        <f>U230*25%</f>
        <v>665</v>
      </c>
      <c r="W230" s="102">
        <v>7</v>
      </c>
      <c r="X230" s="102">
        <v>3535</v>
      </c>
      <c r="Y230" s="58">
        <f>X230*25%</f>
        <v>883.75</v>
      </c>
      <c r="Z230" s="102">
        <v>57</v>
      </c>
      <c r="AA230" s="102">
        <v>5785</v>
      </c>
      <c r="AB230" s="58">
        <f>AA230*25%</f>
        <v>1446.25</v>
      </c>
      <c r="AC230" s="57">
        <v>49</v>
      </c>
      <c r="AD230" s="102">
        <v>5290</v>
      </c>
      <c r="AE230" s="58">
        <f>AD230*25%</f>
        <v>1322.5</v>
      </c>
      <c r="AF230" s="102">
        <v>65</v>
      </c>
      <c r="AG230" s="102">
        <v>6000</v>
      </c>
      <c r="AH230" s="219">
        <f>AG230*25%</f>
        <v>1500</v>
      </c>
      <c r="AI230" s="102">
        <v>60</v>
      </c>
      <c r="AJ230" s="102">
        <v>6410</v>
      </c>
      <c r="AK230" s="219">
        <f>AJ230*25%</f>
        <v>1602.5</v>
      </c>
      <c r="AL230" s="102">
        <v>83</v>
      </c>
      <c r="AM230" s="102">
        <v>9835</v>
      </c>
      <c r="AN230" s="219">
        <f>AM230*25%</f>
        <v>2458.75</v>
      </c>
      <c r="AO230" s="268">
        <v>64</v>
      </c>
      <c r="AP230" s="268">
        <v>6930</v>
      </c>
      <c r="AQ230" s="219">
        <f>AP230*25%</f>
        <v>1732.5</v>
      </c>
      <c r="AR230" s="222">
        <v>84</v>
      </c>
      <c r="AS230" s="222">
        <v>8310</v>
      </c>
      <c r="AT230" s="219">
        <f>AS230*25%</f>
        <v>2077.5</v>
      </c>
      <c r="AU230" s="222">
        <v>68</v>
      </c>
      <c r="AV230" s="222">
        <v>6675</v>
      </c>
      <c r="AW230" s="222">
        <f t="shared" si="23"/>
        <v>1668.75</v>
      </c>
      <c r="AX230" s="222">
        <v>258</v>
      </c>
      <c r="AY230" s="222">
        <v>31615</v>
      </c>
      <c r="AZ230" s="222">
        <f t="shared" si="24"/>
        <v>7903.75</v>
      </c>
      <c r="BA230" s="222">
        <v>279</v>
      </c>
      <c r="BB230" s="222">
        <v>27870</v>
      </c>
      <c r="BC230" s="222">
        <f t="shared" si="25"/>
        <v>6967.5</v>
      </c>
    </row>
    <row r="231" spans="1:55">
      <c r="A231" s="133"/>
      <c r="B231" s="41" t="s">
        <v>740</v>
      </c>
      <c r="C231" s="296" t="s">
        <v>741</v>
      </c>
      <c r="D231" s="44" t="s">
        <v>5</v>
      </c>
      <c r="E231" s="42"/>
      <c r="F231" s="42"/>
      <c r="G231" s="58">
        <f>F231*25%</f>
        <v>0</v>
      </c>
      <c r="H231" s="45"/>
      <c r="I231" s="45"/>
      <c r="J231" s="58">
        <f>I231*25%</f>
        <v>0</v>
      </c>
      <c r="K231" s="45">
        <v>0</v>
      </c>
      <c r="L231" s="42">
        <v>0</v>
      </c>
      <c r="M231" s="58">
        <f>L231*25%</f>
        <v>0</v>
      </c>
      <c r="N231" s="42"/>
      <c r="O231" s="42"/>
      <c r="P231" s="58">
        <f>O231*25%</f>
        <v>0</v>
      </c>
      <c r="Q231" s="57">
        <v>2</v>
      </c>
      <c r="R231" s="57">
        <v>125</v>
      </c>
      <c r="S231" s="58">
        <f>R231*25%</f>
        <v>31.25</v>
      </c>
      <c r="T231" s="57">
        <v>8</v>
      </c>
      <c r="U231" s="102">
        <v>760</v>
      </c>
      <c r="V231" s="58">
        <f>U231*25%</f>
        <v>190</v>
      </c>
      <c r="W231" s="102">
        <v>4</v>
      </c>
      <c r="X231" s="102">
        <v>1145</v>
      </c>
      <c r="Y231" s="58">
        <f>X231*25%</f>
        <v>286.25</v>
      </c>
      <c r="Z231" s="102">
        <v>17</v>
      </c>
      <c r="AA231" s="102">
        <v>2125</v>
      </c>
      <c r="AB231" s="58">
        <f>AA231*25%</f>
        <v>531.25</v>
      </c>
      <c r="AC231" s="57">
        <v>18</v>
      </c>
      <c r="AD231" s="102">
        <v>1690</v>
      </c>
      <c r="AE231" s="58">
        <f>AD231*25%</f>
        <v>422.5</v>
      </c>
      <c r="AF231" s="102">
        <v>17</v>
      </c>
      <c r="AG231" s="102">
        <v>2160</v>
      </c>
      <c r="AH231" s="219">
        <f>AG231*25%</f>
        <v>540</v>
      </c>
      <c r="AI231" s="102">
        <v>15</v>
      </c>
      <c r="AJ231" s="102">
        <v>1600</v>
      </c>
      <c r="AK231" s="219">
        <f>AJ231*25%</f>
        <v>400</v>
      </c>
      <c r="AL231" s="102">
        <v>5</v>
      </c>
      <c r="AM231" s="102">
        <v>720</v>
      </c>
      <c r="AN231" s="219">
        <f>AM231*25%</f>
        <v>180</v>
      </c>
      <c r="AO231" s="268">
        <v>6</v>
      </c>
      <c r="AP231" s="268">
        <v>575</v>
      </c>
      <c r="AQ231" s="219">
        <f>AP231*25%</f>
        <v>143.75</v>
      </c>
      <c r="AR231" s="222">
        <v>7</v>
      </c>
      <c r="AS231" s="222">
        <v>995</v>
      </c>
      <c r="AT231" s="219">
        <f>AS231*25%</f>
        <v>248.75</v>
      </c>
      <c r="AU231" s="222">
        <v>13</v>
      </c>
      <c r="AV231" s="222">
        <v>1310</v>
      </c>
      <c r="AW231" s="222">
        <f t="shared" si="23"/>
        <v>327.5</v>
      </c>
      <c r="AX231" s="222">
        <v>78</v>
      </c>
      <c r="AY231" s="222">
        <v>9580</v>
      </c>
      <c r="AZ231" s="222">
        <f t="shared" si="24"/>
        <v>2395</v>
      </c>
      <c r="BA231" s="222">
        <v>54</v>
      </c>
      <c r="BB231" s="222">
        <v>5910</v>
      </c>
      <c r="BC231" s="222">
        <f t="shared" si="25"/>
        <v>1477.5</v>
      </c>
    </row>
    <row r="232" spans="1:55">
      <c r="A232" s="133"/>
      <c r="B232" s="41" t="s">
        <v>742</v>
      </c>
      <c r="C232" s="296" t="s">
        <v>743</v>
      </c>
      <c r="D232" s="44" t="s">
        <v>5</v>
      </c>
      <c r="E232" s="42"/>
      <c r="F232" s="42"/>
      <c r="G232" s="58">
        <f>F232*25%</f>
        <v>0</v>
      </c>
      <c r="H232" s="45"/>
      <c r="I232" s="45"/>
      <c r="J232" s="58">
        <f>I232*25%</f>
        <v>0</v>
      </c>
      <c r="K232" s="45">
        <v>0</v>
      </c>
      <c r="L232" s="42">
        <v>0</v>
      </c>
      <c r="M232" s="58">
        <f>L232*25%</f>
        <v>0</v>
      </c>
      <c r="N232" s="42"/>
      <c r="O232" s="42">
        <v>14400</v>
      </c>
      <c r="P232" s="58">
        <f>O232*25%</f>
        <v>3600</v>
      </c>
      <c r="Q232" s="57">
        <v>505</v>
      </c>
      <c r="R232" s="57">
        <v>42245</v>
      </c>
      <c r="S232" s="58">
        <f>R232*25%</f>
        <v>10561.25</v>
      </c>
      <c r="T232" s="57">
        <v>476</v>
      </c>
      <c r="U232" s="102">
        <v>50915</v>
      </c>
      <c r="V232" s="58">
        <f>U232*25%</f>
        <v>12728.75</v>
      </c>
      <c r="W232" s="102">
        <v>242</v>
      </c>
      <c r="X232" s="102">
        <v>72295</v>
      </c>
      <c r="Y232" s="58">
        <f>X232*25%</f>
        <v>18073.75</v>
      </c>
      <c r="Z232" s="102">
        <v>674</v>
      </c>
      <c r="AA232" s="102">
        <v>55605</v>
      </c>
      <c r="AB232" s="58">
        <f>AA232*25%</f>
        <v>13901.25</v>
      </c>
      <c r="AC232" s="57">
        <v>701</v>
      </c>
      <c r="AD232" s="102">
        <v>56900</v>
      </c>
      <c r="AE232" s="58">
        <f>AD232*25%</f>
        <v>14225</v>
      </c>
      <c r="AF232" s="102">
        <v>914</v>
      </c>
      <c r="AG232" s="102">
        <v>72465</v>
      </c>
      <c r="AH232" s="219">
        <f>AG232*25%</f>
        <v>18116.25</v>
      </c>
      <c r="AI232" s="102">
        <v>1101</v>
      </c>
      <c r="AJ232" s="102">
        <v>80770</v>
      </c>
      <c r="AK232" s="219">
        <f>AJ232*25%</f>
        <v>20192.5</v>
      </c>
      <c r="AL232" s="102">
        <v>1046</v>
      </c>
      <c r="AM232" s="102">
        <v>81290</v>
      </c>
      <c r="AN232" s="219">
        <f>AM232*25%</f>
        <v>20322.5</v>
      </c>
      <c r="AO232" s="268">
        <v>646</v>
      </c>
      <c r="AP232" s="268">
        <v>50820</v>
      </c>
      <c r="AQ232" s="219">
        <f>AP232*25%</f>
        <v>12705</v>
      </c>
      <c r="AR232" s="222">
        <v>462</v>
      </c>
      <c r="AS232" s="222">
        <v>38445</v>
      </c>
      <c r="AT232" s="219">
        <f>AS232*25%</f>
        <v>9611.25</v>
      </c>
      <c r="AU232" s="222">
        <v>381</v>
      </c>
      <c r="AV232" s="222">
        <v>28200</v>
      </c>
      <c r="AW232" s="222">
        <f t="shared" si="23"/>
        <v>7050</v>
      </c>
      <c r="AX232" s="222">
        <v>7</v>
      </c>
      <c r="AY232" s="222">
        <v>820</v>
      </c>
      <c r="AZ232" s="222">
        <f t="shared" si="24"/>
        <v>205</v>
      </c>
      <c r="BA232" s="222">
        <v>0</v>
      </c>
      <c r="BB232" s="222">
        <v>0</v>
      </c>
      <c r="BC232" s="222">
        <f t="shared" si="25"/>
        <v>0</v>
      </c>
    </row>
    <row r="233" spans="1:55">
      <c r="A233" s="133"/>
      <c r="B233" s="41" t="s">
        <v>744</v>
      </c>
      <c r="C233" s="296" t="s">
        <v>745</v>
      </c>
      <c r="D233" s="44" t="s">
        <v>5</v>
      </c>
      <c r="E233" s="42"/>
      <c r="F233" s="42"/>
      <c r="G233" s="58">
        <f>F233*25%</f>
        <v>0</v>
      </c>
      <c r="H233" s="45"/>
      <c r="I233" s="45"/>
      <c r="J233" s="58">
        <f>I233*25%</f>
        <v>0</v>
      </c>
      <c r="K233" s="45">
        <v>0</v>
      </c>
      <c r="L233" s="42">
        <v>0</v>
      </c>
      <c r="M233" s="58">
        <f>L233*25%</f>
        <v>0</v>
      </c>
      <c r="N233" s="42"/>
      <c r="O233" s="42"/>
      <c r="P233" s="58">
        <f>O233*25%</f>
        <v>0</v>
      </c>
      <c r="Q233" s="57">
        <v>0</v>
      </c>
      <c r="R233" s="57">
        <v>0</v>
      </c>
      <c r="S233" s="58">
        <f>R233*25%</f>
        <v>0</v>
      </c>
      <c r="T233" s="57">
        <v>23</v>
      </c>
      <c r="U233" s="102">
        <v>2545</v>
      </c>
      <c r="V233" s="58">
        <f>U233*25%</f>
        <v>636.25</v>
      </c>
      <c r="W233" s="102">
        <v>13</v>
      </c>
      <c r="X233" s="102">
        <v>4480</v>
      </c>
      <c r="Y233" s="58">
        <f>X233*25%</f>
        <v>1120</v>
      </c>
      <c r="Z233" s="102">
        <v>63</v>
      </c>
      <c r="AA233" s="102">
        <v>5300</v>
      </c>
      <c r="AB233" s="58">
        <f>AA233*25%</f>
        <v>1325</v>
      </c>
      <c r="AC233" s="57">
        <v>44</v>
      </c>
      <c r="AD233" s="102">
        <v>4350</v>
      </c>
      <c r="AE233" s="58">
        <f>AD233*25%</f>
        <v>1087.5</v>
      </c>
      <c r="AF233" s="102">
        <v>0</v>
      </c>
      <c r="AG233" s="102">
        <v>0</v>
      </c>
      <c r="AH233" s="219">
        <f>AG233*25%</f>
        <v>0</v>
      </c>
      <c r="AI233" s="102">
        <v>0</v>
      </c>
      <c r="AJ233" s="102">
        <v>0</v>
      </c>
      <c r="AK233" s="219">
        <f>AJ233*25%</f>
        <v>0</v>
      </c>
      <c r="AL233" s="102">
        <v>0</v>
      </c>
      <c r="AM233" s="102"/>
      <c r="AN233" s="219">
        <f>AM233*25%</f>
        <v>0</v>
      </c>
      <c r="AO233" s="268">
        <v>0</v>
      </c>
      <c r="AP233" s="268">
        <v>0</v>
      </c>
      <c r="AQ233" s="219">
        <f>AP233*25%</f>
        <v>0</v>
      </c>
      <c r="AR233" s="222">
        <v>0</v>
      </c>
      <c r="AS233" s="222">
        <v>0</v>
      </c>
      <c r="AT233" s="219">
        <f>AS233*25%</f>
        <v>0</v>
      </c>
      <c r="AU233" s="222">
        <v>0</v>
      </c>
      <c r="AV233" s="222">
        <v>0</v>
      </c>
      <c r="AW233" s="222">
        <f t="shared" si="23"/>
        <v>0</v>
      </c>
      <c r="AX233" s="222">
        <v>361</v>
      </c>
      <c r="AY233" s="222">
        <v>28730</v>
      </c>
      <c r="AZ233" s="222">
        <f t="shared" si="24"/>
        <v>7182.5</v>
      </c>
      <c r="BA233" s="222">
        <v>394</v>
      </c>
      <c r="BB233" s="222">
        <v>29815</v>
      </c>
      <c r="BC233" s="222">
        <f t="shared" si="25"/>
        <v>7453.75</v>
      </c>
    </row>
    <row r="234" spans="1:55">
      <c r="A234" s="133"/>
      <c r="B234" s="41" t="s">
        <v>746</v>
      </c>
      <c r="C234" s="296" t="s">
        <v>5312</v>
      </c>
      <c r="D234" s="44" t="s">
        <v>204</v>
      </c>
      <c r="E234" s="42"/>
      <c r="F234" s="42"/>
      <c r="G234" s="58">
        <f>F234*25%</f>
        <v>0</v>
      </c>
      <c r="H234" s="45"/>
      <c r="I234" s="45"/>
      <c r="J234" s="58">
        <f>I234*25%</f>
        <v>0</v>
      </c>
      <c r="K234" s="45">
        <v>0</v>
      </c>
      <c r="L234" s="42">
        <v>0</v>
      </c>
      <c r="M234" s="58">
        <f>L234*25%</f>
        <v>0</v>
      </c>
      <c r="N234" s="42"/>
      <c r="O234" s="42"/>
      <c r="P234" s="58">
        <f>O234*25%</f>
        <v>0</v>
      </c>
      <c r="Q234" s="57">
        <v>13</v>
      </c>
      <c r="R234" s="57">
        <v>1610</v>
      </c>
      <c r="S234" s="58">
        <f>R234*25%</f>
        <v>402.5</v>
      </c>
      <c r="T234" s="57">
        <v>6</v>
      </c>
      <c r="U234" s="102">
        <v>1120</v>
      </c>
      <c r="V234" s="58">
        <f>U234*25%</f>
        <v>280</v>
      </c>
      <c r="W234" s="102">
        <v>5</v>
      </c>
      <c r="X234" s="102">
        <v>1850</v>
      </c>
      <c r="Y234" s="58">
        <f>X234*25%</f>
        <v>462.5</v>
      </c>
      <c r="Z234" s="102">
        <v>26</v>
      </c>
      <c r="AA234" s="102">
        <v>1975</v>
      </c>
      <c r="AB234" s="58">
        <f>AA234*25%</f>
        <v>493.75</v>
      </c>
      <c r="AC234" s="57">
        <v>14</v>
      </c>
      <c r="AD234" s="102">
        <v>1395</v>
      </c>
      <c r="AE234" s="58">
        <f>AD234*25%</f>
        <v>348.75</v>
      </c>
      <c r="AF234" s="102">
        <v>32</v>
      </c>
      <c r="AG234" s="102">
        <v>4065</v>
      </c>
      <c r="AH234" s="219">
        <f>AG234*25%</f>
        <v>1016.25</v>
      </c>
      <c r="AI234" s="102">
        <v>35</v>
      </c>
      <c r="AJ234" s="102">
        <v>3720</v>
      </c>
      <c r="AK234" s="219">
        <f>AJ234*25%</f>
        <v>930</v>
      </c>
      <c r="AL234" s="102">
        <v>58</v>
      </c>
      <c r="AM234" s="102">
        <v>4510</v>
      </c>
      <c r="AN234" s="219">
        <f>AM234*25%</f>
        <v>1127.5</v>
      </c>
      <c r="AO234" s="268">
        <v>67</v>
      </c>
      <c r="AP234" s="268">
        <v>6275</v>
      </c>
      <c r="AQ234" s="219">
        <f>AP234*25%</f>
        <v>1568.75</v>
      </c>
      <c r="AR234" s="222">
        <v>49</v>
      </c>
      <c r="AS234" s="222">
        <v>5095</v>
      </c>
      <c r="AT234" s="219">
        <f>AS234*25%</f>
        <v>1273.75</v>
      </c>
      <c r="AU234" s="222">
        <v>72</v>
      </c>
      <c r="AV234" s="222">
        <v>7150</v>
      </c>
      <c r="AW234" s="222">
        <f t="shared" si="23"/>
        <v>1787.5</v>
      </c>
      <c r="AX234" s="222">
        <v>0</v>
      </c>
      <c r="AY234" s="222">
        <v>0</v>
      </c>
      <c r="AZ234" s="222">
        <f t="shared" si="24"/>
        <v>0</v>
      </c>
      <c r="BA234" s="222">
        <v>0</v>
      </c>
      <c r="BB234" s="222">
        <v>0</v>
      </c>
      <c r="BC234" s="222">
        <f t="shared" si="25"/>
        <v>0</v>
      </c>
    </row>
    <row r="235" spans="1:55">
      <c r="A235" s="133"/>
      <c r="B235" s="41" t="s">
        <v>748</v>
      </c>
      <c r="C235" s="296" t="s">
        <v>749</v>
      </c>
      <c r="D235" s="44" t="s">
        <v>148</v>
      </c>
      <c r="E235" s="42"/>
      <c r="F235" s="42"/>
      <c r="G235" s="58">
        <f>F235*25%</f>
        <v>0</v>
      </c>
      <c r="H235" s="45"/>
      <c r="I235" s="45"/>
      <c r="J235" s="58">
        <f>I235*25%</f>
        <v>0</v>
      </c>
      <c r="K235" s="45">
        <v>0</v>
      </c>
      <c r="L235" s="42">
        <v>0</v>
      </c>
      <c r="M235" s="58">
        <f>L235*25%</f>
        <v>0</v>
      </c>
      <c r="N235" s="42"/>
      <c r="O235" s="42"/>
      <c r="P235" s="58">
        <f>O235*25%</f>
        <v>0</v>
      </c>
      <c r="Q235" s="57">
        <v>7</v>
      </c>
      <c r="R235" s="57">
        <v>450</v>
      </c>
      <c r="S235" s="58">
        <f>R235*25%</f>
        <v>112.5</v>
      </c>
      <c r="T235" s="57">
        <v>5</v>
      </c>
      <c r="U235" s="102">
        <v>670</v>
      </c>
      <c r="V235" s="58">
        <f>U235*25%</f>
        <v>167.5</v>
      </c>
      <c r="W235" s="102">
        <v>7</v>
      </c>
      <c r="X235" s="102">
        <v>1075</v>
      </c>
      <c r="Y235" s="58">
        <f>X235*25%</f>
        <v>268.75</v>
      </c>
      <c r="Z235" s="102">
        <v>12</v>
      </c>
      <c r="AA235" s="102">
        <v>860</v>
      </c>
      <c r="AB235" s="58">
        <f>AA235*25%</f>
        <v>215</v>
      </c>
      <c r="AC235" s="57">
        <v>17</v>
      </c>
      <c r="AD235" s="102">
        <v>1210</v>
      </c>
      <c r="AE235" s="58">
        <f>AD235*25%</f>
        <v>302.5</v>
      </c>
      <c r="AF235" s="102">
        <v>36</v>
      </c>
      <c r="AG235" s="102">
        <v>3505</v>
      </c>
      <c r="AH235" s="219">
        <f>AG235*25%</f>
        <v>876.25</v>
      </c>
      <c r="AI235" s="102">
        <v>32</v>
      </c>
      <c r="AJ235" s="102">
        <v>3225</v>
      </c>
      <c r="AK235" s="219">
        <f>AJ235*25%</f>
        <v>806.25</v>
      </c>
      <c r="AL235" s="102">
        <v>41</v>
      </c>
      <c r="AM235" s="102">
        <v>4145</v>
      </c>
      <c r="AN235" s="219">
        <f>AM235*25%</f>
        <v>1036.25</v>
      </c>
      <c r="AO235" s="268">
        <v>56</v>
      </c>
      <c r="AP235" s="268">
        <v>5985</v>
      </c>
      <c r="AQ235" s="219">
        <f>AP235*25%</f>
        <v>1496.25</v>
      </c>
      <c r="AR235" s="222">
        <v>49</v>
      </c>
      <c r="AS235" s="222">
        <v>4020</v>
      </c>
      <c r="AT235" s="219">
        <f>AS235*25%</f>
        <v>1005</v>
      </c>
      <c r="AU235" s="222">
        <v>34</v>
      </c>
      <c r="AV235" s="222">
        <v>3595</v>
      </c>
      <c r="AW235" s="222">
        <f t="shared" si="23"/>
        <v>898.75</v>
      </c>
      <c r="AX235" s="222">
        <v>88</v>
      </c>
      <c r="AY235" s="222">
        <v>11710</v>
      </c>
      <c r="AZ235" s="222">
        <f t="shared" si="24"/>
        <v>2927.5</v>
      </c>
      <c r="BA235" s="222">
        <v>84</v>
      </c>
      <c r="BB235" s="222">
        <v>8225</v>
      </c>
      <c r="BC235" s="222">
        <f t="shared" si="25"/>
        <v>2056.25</v>
      </c>
    </row>
    <row r="236" spans="1:55">
      <c r="A236" s="134"/>
      <c r="B236" s="41" t="s">
        <v>750</v>
      </c>
      <c r="C236" s="296" t="s">
        <v>751</v>
      </c>
      <c r="D236" s="44" t="s">
        <v>5</v>
      </c>
      <c r="E236" s="42"/>
      <c r="F236" s="42"/>
      <c r="G236" s="58">
        <f>F236*25%</f>
        <v>0</v>
      </c>
      <c r="H236" s="45"/>
      <c r="I236" s="45"/>
      <c r="J236" s="58">
        <f>I236*25%</f>
        <v>0</v>
      </c>
      <c r="K236" s="45">
        <v>0</v>
      </c>
      <c r="L236" s="42">
        <v>0</v>
      </c>
      <c r="M236" s="58">
        <f>L236*25%</f>
        <v>0</v>
      </c>
      <c r="N236" s="42"/>
      <c r="O236" s="42"/>
      <c r="P236" s="58">
        <f>O236*25%</f>
        <v>0</v>
      </c>
      <c r="Q236" s="57">
        <v>8</v>
      </c>
      <c r="R236" s="57">
        <v>910</v>
      </c>
      <c r="S236" s="58">
        <f>R236*25%</f>
        <v>227.5</v>
      </c>
      <c r="T236" s="57">
        <v>21</v>
      </c>
      <c r="U236" s="102">
        <v>4050</v>
      </c>
      <c r="V236" s="58">
        <f>U236*25%</f>
        <v>1012.5</v>
      </c>
      <c r="W236" s="102">
        <v>12</v>
      </c>
      <c r="X236" s="102">
        <v>3125</v>
      </c>
      <c r="Y236" s="58">
        <f>X236*25%</f>
        <v>781.25</v>
      </c>
      <c r="Z236" s="102">
        <v>32</v>
      </c>
      <c r="AA236" s="102">
        <v>4080</v>
      </c>
      <c r="AB236" s="58">
        <f>AA236*25%</f>
        <v>1020</v>
      </c>
      <c r="AC236" s="57">
        <v>89</v>
      </c>
      <c r="AD236" s="102">
        <v>6785</v>
      </c>
      <c r="AE236" s="58">
        <f>AD236*25%</f>
        <v>1696.25</v>
      </c>
      <c r="AF236" s="102">
        <v>28</v>
      </c>
      <c r="AG236" s="102">
        <v>2310</v>
      </c>
      <c r="AH236" s="219">
        <f>AG236*25%</f>
        <v>577.5</v>
      </c>
      <c r="AI236" s="102">
        <v>0</v>
      </c>
      <c r="AJ236" s="102">
        <v>0</v>
      </c>
      <c r="AK236" s="219">
        <f>AJ236*25%</f>
        <v>0</v>
      </c>
      <c r="AL236" s="102">
        <v>0</v>
      </c>
      <c r="AM236" s="102">
        <v>0</v>
      </c>
      <c r="AN236" s="219">
        <f>AM236*25%</f>
        <v>0</v>
      </c>
      <c r="AO236" s="268">
        <v>0</v>
      </c>
      <c r="AP236" s="268">
        <v>0</v>
      </c>
      <c r="AQ236" s="219">
        <f>AP236*25%</f>
        <v>0</v>
      </c>
      <c r="AR236" s="222">
        <v>0</v>
      </c>
      <c r="AS236" s="222">
        <v>0</v>
      </c>
      <c r="AT236" s="219">
        <f>AS236*25%</f>
        <v>0</v>
      </c>
      <c r="AU236" s="222">
        <v>0</v>
      </c>
      <c r="AV236" s="222">
        <v>0</v>
      </c>
      <c r="AW236" s="222">
        <f t="shared" si="23"/>
        <v>0</v>
      </c>
      <c r="AX236" s="222">
        <v>42</v>
      </c>
      <c r="AY236" s="222">
        <v>4560</v>
      </c>
      <c r="AZ236" s="222">
        <f t="shared" si="24"/>
        <v>1140</v>
      </c>
      <c r="BA236" s="222">
        <v>0</v>
      </c>
      <c r="BB236" s="222">
        <v>0</v>
      </c>
      <c r="BC236" s="222">
        <f t="shared" si="25"/>
        <v>0</v>
      </c>
    </row>
    <row r="237" spans="1:55">
      <c r="A237" s="133"/>
      <c r="B237" s="41" t="s">
        <v>752</v>
      </c>
      <c r="C237" s="296" t="s">
        <v>753</v>
      </c>
      <c r="D237" s="44" t="s">
        <v>5</v>
      </c>
      <c r="E237" s="42"/>
      <c r="F237" s="42"/>
      <c r="G237" s="58">
        <f>F237*25%</f>
        <v>0</v>
      </c>
      <c r="H237" s="45"/>
      <c r="I237" s="45"/>
      <c r="J237" s="58">
        <f>I237*25%</f>
        <v>0</v>
      </c>
      <c r="K237" s="45">
        <v>0</v>
      </c>
      <c r="L237" s="42">
        <v>0</v>
      </c>
      <c r="M237" s="58">
        <f>L237*25%</f>
        <v>0</v>
      </c>
      <c r="N237" s="42"/>
      <c r="O237" s="42"/>
      <c r="P237" s="58">
        <f>O237*25%</f>
        <v>0</v>
      </c>
      <c r="Q237" s="57">
        <v>1</v>
      </c>
      <c r="R237" s="57">
        <v>60</v>
      </c>
      <c r="S237" s="58">
        <f>R237*25%</f>
        <v>15</v>
      </c>
      <c r="T237" s="57">
        <v>17</v>
      </c>
      <c r="U237" s="102">
        <v>1315</v>
      </c>
      <c r="V237" s="58">
        <f>U237*25%</f>
        <v>328.75</v>
      </c>
      <c r="W237" s="102">
        <v>11</v>
      </c>
      <c r="X237" s="102">
        <v>1740</v>
      </c>
      <c r="Y237" s="58">
        <f>X237*25%</f>
        <v>435</v>
      </c>
      <c r="Z237" s="102">
        <v>13</v>
      </c>
      <c r="AA237" s="102">
        <v>1365</v>
      </c>
      <c r="AB237" s="58">
        <f>AA237*25%</f>
        <v>341.25</v>
      </c>
      <c r="AC237" s="57">
        <v>7</v>
      </c>
      <c r="AD237" s="102">
        <v>420</v>
      </c>
      <c r="AE237" s="58">
        <f>AD237*25%</f>
        <v>105</v>
      </c>
      <c r="AF237" s="102">
        <v>2</v>
      </c>
      <c r="AG237" s="102">
        <v>160</v>
      </c>
      <c r="AH237" s="219">
        <f>AG237*25%</f>
        <v>40</v>
      </c>
      <c r="AI237" s="102">
        <v>0</v>
      </c>
      <c r="AJ237" s="102">
        <v>0</v>
      </c>
      <c r="AK237" s="219">
        <f>AJ237*25%</f>
        <v>0</v>
      </c>
      <c r="AL237" s="102">
        <v>0</v>
      </c>
      <c r="AM237" s="102">
        <v>0</v>
      </c>
      <c r="AN237" s="219">
        <f>AM237*25%</f>
        <v>0</v>
      </c>
      <c r="AO237" s="268">
        <v>0</v>
      </c>
      <c r="AP237" s="268">
        <v>0</v>
      </c>
      <c r="AQ237" s="219">
        <f>AP237*25%</f>
        <v>0</v>
      </c>
      <c r="AR237" s="222">
        <v>0</v>
      </c>
      <c r="AS237" s="222">
        <v>0</v>
      </c>
      <c r="AT237" s="219">
        <f>AS237*25%</f>
        <v>0</v>
      </c>
      <c r="AU237" s="222">
        <v>0</v>
      </c>
      <c r="AV237" s="222">
        <v>0</v>
      </c>
      <c r="AW237" s="222">
        <f t="shared" si="23"/>
        <v>0</v>
      </c>
      <c r="AX237" s="222">
        <v>0</v>
      </c>
      <c r="AY237" s="222">
        <v>0</v>
      </c>
      <c r="AZ237" s="222">
        <f t="shared" si="24"/>
        <v>0</v>
      </c>
      <c r="BA237" s="222">
        <v>0</v>
      </c>
      <c r="BB237" s="222">
        <v>0</v>
      </c>
      <c r="BC237" s="222">
        <f t="shared" si="25"/>
        <v>0</v>
      </c>
    </row>
    <row r="238" spans="1:55">
      <c r="A238" s="133"/>
      <c r="B238" s="41" t="s">
        <v>754</v>
      </c>
      <c r="C238" s="296" t="s">
        <v>5312</v>
      </c>
      <c r="D238" s="44" t="s">
        <v>5</v>
      </c>
      <c r="E238" s="42"/>
      <c r="F238" s="42"/>
      <c r="G238" s="58">
        <f>F238*25%</f>
        <v>0</v>
      </c>
      <c r="H238" s="45"/>
      <c r="I238" s="45"/>
      <c r="J238" s="58">
        <f>I238*25%</f>
        <v>0</v>
      </c>
      <c r="K238" s="45">
        <v>0</v>
      </c>
      <c r="L238" s="42">
        <v>0</v>
      </c>
      <c r="M238" s="58">
        <f>L238*25%</f>
        <v>0</v>
      </c>
      <c r="N238" s="42"/>
      <c r="O238" s="42"/>
      <c r="P238" s="58">
        <f>O238*25%</f>
        <v>0</v>
      </c>
      <c r="Q238" s="57">
        <v>1</v>
      </c>
      <c r="R238" s="57">
        <v>150</v>
      </c>
      <c r="S238" s="58">
        <f>R238*25%</f>
        <v>37.5</v>
      </c>
      <c r="T238" s="57">
        <v>2</v>
      </c>
      <c r="U238" s="102">
        <v>120</v>
      </c>
      <c r="V238" s="58">
        <f>U238*25%</f>
        <v>30</v>
      </c>
      <c r="W238" s="102">
        <v>0</v>
      </c>
      <c r="X238" s="102">
        <v>100</v>
      </c>
      <c r="Y238" s="58">
        <f>X238*25%</f>
        <v>25</v>
      </c>
      <c r="Z238" s="102">
        <v>38</v>
      </c>
      <c r="AA238" s="102">
        <v>2135</v>
      </c>
      <c r="AB238" s="58">
        <f>AA238*25%</f>
        <v>533.75</v>
      </c>
      <c r="AC238" s="57">
        <v>9</v>
      </c>
      <c r="AD238" s="102">
        <v>1060</v>
      </c>
      <c r="AE238" s="58">
        <f>AD238*25%</f>
        <v>265</v>
      </c>
      <c r="AF238" s="102">
        <v>19</v>
      </c>
      <c r="AG238" s="102">
        <v>1295</v>
      </c>
      <c r="AH238" s="219">
        <f>AG238*25%</f>
        <v>323.75</v>
      </c>
      <c r="AI238" s="102">
        <v>23</v>
      </c>
      <c r="AJ238" s="102">
        <v>1910</v>
      </c>
      <c r="AK238" s="219">
        <f>AJ238*25%</f>
        <v>477.5</v>
      </c>
      <c r="AL238" s="102">
        <v>24</v>
      </c>
      <c r="AM238" s="102">
        <v>2710</v>
      </c>
      <c r="AN238" s="219">
        <f>AM238*25%</f>
        <v>677.5</v>
      </c>
      <c r="AO238" s="268">
        <v>9</v>
      </c>
      <c r="AP238" s="268">
        <v>740</v>
      </c>
      <c r="AQ238" s="219">
        <f>AP238*25%</f>
        <v>185</v>
      </c>
      <c r="AR238" s="222">
        <v>7</v>
      </c>
      <c r="AS238" s="222">
        <v>875</v>
      </c>
      <c r="AT238" s="219">
        <f>AS238*25%</f>
        <v>218.75</v>
      </c>
      <c r="AU238" s="222">
        <v>6</v>
      </c>
      <c r="AV238" s="222">
        <v>525</v>
      </c>
      <c r="AW238" s="222">
        <f t="shared" si="23"/>
        <v>131.25</v>
      </c>
      <c r="AX238" s="222">
        <v>0</v>
      </c>
      <c r="AY238" s="222">
        <v>0</v>
      </c>
      <c r="AZ238" s="222">
        <f t="shared" si="24"/>
        <v>0</v>
      </c>
      <c r="BA238" s="222">
        <v>0</v>
      </c>
      <c r="BB238" s="222">
        <v>0</v>
      </c>
      <c r="BC238" s="222">
        <f t="shared" si="25"/>
        <v>0</v>
      </c>
    </row>
    <row r="239" spans="1:55">
      <c r="A239" s="133"/>
      <c r="B239" s="41" t="s">
        <v>756</v>
      </c>
      <c r="C239" s="296" t="s">
        <v>757</v>
      </c>
      <c r="D239" s="44" t="s">
        <v>5</v>
      </c>
      <c r="E239" s="42"/>
      <c r="F239" s="42"/>
      <c r="G239" s="58">
        <f>F239*25%</f>
        <v>0</v>
      </c>
      <c r="H239" s="45"/>
      <c r="I239" s="45"/>
      <c r="J239" s="58">
        <f>I239*25%</f>
        <v>0</v>
      </c>
      <c r="K239" s="45">
        <v>0</v>
      </c>
      <c r="L239" s="42">
        <v>0</v>
      </c>
      <c r="M239" s="58">
        <f>L239*25%</f>
        <v>0</v>
      </c>
      <c r="N239" s="42"/>
      <c r="O239" s="42"/>
      <c r="P239" s="58">
        <f>O239*25%</f>
        <v>0</v>
      </c>
      <c r="Q239" s="57">
        <v>5</v>
      </c>
      <c r="R239" s="57">
        <v>495</v>
      </c>
      <c r="S239" s="58">
        <f>R239*25%</f>
        <v>123.75</v>
      </c>
      <c r="T239" s="57">
        <v>5</v>
      </c>
      <c r="U239" s="102">
        <v>1110</v>
      </c>
      <c r="V239" s="58">
        <f>U239*25%</f>
        <v>277.5</v>
      </c>
      <c r="W239" s="102">
        <v>4</v>
      </c>
      <c r="X239" s="102">
        <v>755</v>
      </c>
      <c r="Y239" s="58">
        <f>X239*25%</f>
        <v>188.75</v>
      </c>
      <c r="Z239" s="102">
        <v>17</v>
      </c>
      <c r="AA239" s="102">
        <v>1480</v>
      </c>
      <c r="AB239" s="58">
        <f>AA239*25%</f>
        <v>370</v>
      </c>
      <c r="AC239" s="57">
        <v>7</v>
      </c>
      <c r="AD239" s="102">
        <v>540</v>
      </c>
      <c r="AE239" s="58">
        <f>AD239*25%</f>
        <v>135</v>
      </c>
      <c r="AF239" s="102">
        <v>12</v>
      </c>
      <c r="AG239" s="102">
        <v>1385</v>
      </c>
      <c r="AH239" s="219">
        <f>AG239*25%</f>
        <v>346.25</v>
      </c>
      <c r="AI239" s="102">
        <v>14</v>
      </c>
      <c r="AJ239" s="102">
        <v>1480</v>
      </c>
      <c r="AK239" s="219">
        <f>AJ239*25%</f>
        <v>370</v>
      </c>
      <c r="AL239" s="102">
        <v>21</v>
      </c>
      <c r="AM239" s="102">
        <v>2210</v>
      </c>
      <c r="AN239" s="219">
        <f>AM239*25%</f>
        <v>552.5</v>
      </c>
      <c r="AO239" s="268">
        <v>17</v>
      </c>
      <c r="AP239" s="268">
        <v>1610</v>
      </c>
      <c r="AQ239" s="219">
        <f>AP239*25%</f>
        <v>402.5</v>
      </c>
      <c r="AR239" s="222">
        <v>24</v>
      </c>
      <c r="AS239" s="222">
        <v>2640</v>
      </c>
      <c r="AT239" s="219">
        <f>AS239*25%</f>
        <v>660</v>
      </c>
      <c r="AU239" s="222">
        <v>13</v>
      </c>
      <c r="AV239" s="222">
        <v>1105</v>
      </c>
      <c r="AW239" s="222">
        <f t="shared" si="23"/>
        <v>276.25</v>
      </c>
      <c r="AX239" s="222">
        <v>7</v>
      </c>
      <c r="AY239" s="222">
        <v>685</v>
      </c>
      <c r="AZ239" s="222">
        <f t="shared" si="24"/>
        <v>171.25</v>
      </c>
      <c r="BA239" s="222">
        <v>14</v>
      </c>
      <c r="BB239" s="222">
        <v>1420</v>
      </c>
      <c r="BC239" s="222">
        <f t="shared" si="25"/>
        <v>355</v>
      </c>
    </row>
    <row r="240" spans="1:55">
      <c r="A240" s="134"/>
      <c r="B240" s="41" t="s">
        <v>758</v>
      </c>
      <c r="C240" s="296" t="s">
        <v>759</v>
      </c>
      <c r="D240" s="44" t="s">
        <v>58</v>
      </c>
      <c r="E240" s="42"/>
      <c r="F240" s="42"/>
      <c r="G240" s="58">
        <f>F240*25%</f>
        <v>0</v>
      </c>
      <c r="H240" s="45"/>
      <c r="I240" s="45"/>
      <c r="J240" s="58">
        <f>I240*25%</f>
        <v>0</v>
      </c>
      <c r="K240" s="45">
        <v>0</v>
      </c>
      <c r="L240" s="42">
        <v>0</v>
      </c>
      <c r="M240" s="58">
        <f>L240*25%</f>
        <v>0</v>
      </c>
      <c r="N240" s="42"/>
      <c r="O240" s="42"/>
      <c r="P240" s="58">
        <f>O240*25%</f>
        <v>0</v>
      </c>
      <c r="Q240" s="57">
        <v>28</v>
      </c>
      <c r="R240" s="57">
        <v>3735</v>
      </c>
      <c r="S240" s="58">
        <f>R240*25%</f>
        <v>933.75</v>
      </c>
      <c r="T240" s="57">
        <v>15</v>
      </c>
      <c r="U240" s="102">
        <v>2545</v>
      </c>
      <c r="V240" s="58">
        <f>U240*25%</f>
        <v>636.25</v>
      </c>
      <c r="W240" s="102">
        <v>12</v>
      </c>
      <c r="X240" s="102">
        <v>1770</v>
      </c>
      <c r="Y240" s="58">
        <f>X240*25%</f>
        <v>442.5</v>
      </c>
      <c r="Z240" s="102">
        <v>28</v>
      </c>
      <c r="AA240" s="102">
        <v>3870</v>
      </c>
      <c r="AB240" s="58">
        <f>AA240*25%</f>
        <v>967.5</v>
      </c>
      <c r="AC240" s="57">
        <v>17</v>
      </c>
      <c r="AD240" s="102">
        <v>1800</v>
      </c>
      <c r="AE240" s="58">
        <f>AD240*25%</f>
        <v>450</v>
      </c>
      <c r="AF240" s="102">
        <v>39</v>
      </c>
      <c r="AG240" s="102">
        <v>4430</v>
      </c>
      <c r="AH240" s="219">
        <f>AG240*25%</f>
        <v>1107.5</v>
      </c>
      <c r="AI240" s="102">
        <v>34</v>
      </c>
      <c r="AJ240" s="102">
        <v>3620</v>
      </c>
      <c r="AK240" s="219">
        <f>AJ240*25%</f>
        <v>905</v>
      </c>
      <c r="AL240" s="102">
        <v>49</v>
      </c>
      <c r="AM240" s="102">
        <v>4875</v>
      </c>
      <c r="AN240" s="219">
        <f>AM240*25%</f>
        <v>1218.75</v>
      </c>
      <c r="AO240" s="268">
        <v>39</v>
      </c>
      <c r="AP240" s="268">
        <v>3325</v>
      </c>
      <c r="AQ240" s="219">
        <f>AP240*25%</f>
        <v>831.25</v>
      </c>
      <c r="AR240" s="222">
        <v>45</v>
      </c>
      <c r="AS240" s="222">
        <v>5465</v>
      </c>
      <c r="AT240" s="219">
        <f>AS240*25%</f>
        <v>1366.25</v>
      </c>
      <c r="AU240" s="222">
        <v>35</v>
      </c>
      <c r="AV240" s="222">
        <v>3450</v>
      </c>
      <c r="AW240" s="222">
        <f t="shared" si="23"/>
        <v>862.5</v>
      </c>
      <c r="AX240" s="222">
        <v>13</v>
      </c>
      <c r="AY240" s="222">
        <v>1610</v>
      </c>
      <c r="AZ240" s="222">
        <f t="shared" si="24"/>
        <v>402.5</v>
      </c>
      <c r="BA240" s="222">
        <v>23</v>
      </c>
      <c r="BB240" s="222">
        <v>2780</v>
      </c>
      <c r="BC240" s="222">
        <f t="shared" si="25"/>
        <v>695</v>
      </c>
    </row>
    <row r="241" spans="1:55">
      <c r="A241" s="133"/>
      <c r="B241" s="41" t="s">
        <v>760</v>
      </c>
      <c r="C241" s="296" t="s">
        <v>761</v>
      </c>
      <c r="D241" s="44" t="s">
        <v>5</v>
      </c>
      <c r="E241" s="42"/>
      <c r="F241" s="42"/>
      <c r="G241" s="58">
        <f>F241*25%</f>
        <v>0</v>
      </c>
      <c r="H241" s="45"/>
      <c r="I241" s="45"/>
      <c r="J241" s="58">
        <f>I241*25%</f>
        <v>0</v>
      </c>
      <c r="K241" s="45">
        <v>0</v>
      </c>
      <c r="L241" s="42">
        <v>0</v>
      </c>
      <c r="M241" s="58">
        <f>L241*25%</f>
        <v>0</v>
      </c>
      <c r="N241" s="42"/>
      <c r="O241" s="42"/>
      <c r="P241" s="58">
        <f>O241*25%</f>
        <v>0</v>
      </c>
      <c r="Q241" s="57">
        <v>0</v>
      </c>
      <c r="R241" s="57">
        <v>0</v>
      </c>
      <c r="S241" s="58">
        <f>R241*25%</f>
        <v>0</v>
      </c>
      <c r="T241" s="57">
        <v>4</v>
      </c>
      <c r="U241" s="102">
        <v>800</v>
      </c>
      <c r="V241" s="58">
        <f>U241*25%</f>
        <v>200</v>
      </c>
      <c r="W241" s="102">
        <v>1</v>
      </c>
      <c r="X241" s="102">
        <v>80</v>
      </c>
      <c r="Y241" s="58">
        <f>X241*25%</f>
        <v>20</v>
      </c>
      <c r="Z241" s="102">
        <v>1</v>
      </c>
      <c r="AA241" s="102">
        <v>250</v>
      </c>
      <c r="AB241" s="58">
        <f>AA241*25%</f>
        <v>62.5</v>
      </c>
      <c r="AC241" s="57">
        <v>11</v>
      </c>
      <c r="AD241" s="102">
        <v>930</v>
      </c>
      <c r="AE241" s="58">
        <f>AD241*25%</f>
        <v>232.5</v>
      </c>
      <c r="AF241" s="102">
        <v>3</v>
      </c>
      <c r="AG241" s="102">
        <v>365</v>
      </c>
      <c r="AH241" s="219">
        <f>AG241*25%</f>
        <v>91.25</v>
      </c>
      <c r="AI241" s="102">
        <v>1</v>
      </c>
      <c r="AJ241" s="102">
        <v>100</v>
      </c>
      <c r="AK241" s="219">
        <f>AJ241*25%</f>
        <v>25</v>
      </c>
      <c r="AL241" s="102">
        <v>3</v>
      </c>
      <c r="AM241" s="102">
        <v>190</v>
      </c>
      <c r="AN241" s="219">
        <f>AM241*25%</f>
        <v>47.5</v>
      </c>
      <c r="AO241" s="268">
        <v>10</v>
      </c>
      <c r="AP241" s="268">
        <v>740</v>
      </c>
      <c r="AQ241" s="219">
        <f>AP241*25%</f>
        <v>185</v>
      </c>
      <c r="AR241" s="222">
        <v>7</v>
      </c>
      <c r="AS241" s="222">
        <v>985</v>
      </c>
      <c r="AT241" s="219">
        <f>AS241*25%</f>
        <v>246.25</v>
      </c>
      <c r="AU241" s="222">
        <v>10</v>
      </c>
      <c r="AV241" s="222">
        <v>1235</v>
      </c>
      <c r="AW241" s="222">
        <f t="shared" si="23"/>
        <v>308.75</v>
      </c>
      <c r="AX241" s="222">
        <v>37</v>
      </c>
      <c r="AY241" s="222">
        <v>4790</v>
      </c>
      <c r="AZ241" s="222">
        <f t="shared" si="24"/>
        <v>1197.5</v>
      </c>
      <c r="BA241" s="222">
        <v>34</v>
      </c>
      <c r="BB241" s="222">
        <v>3820</v>
      </c>
      <c r="BC241" s="222">
        <f t="shared" si="25"/>
        <v>955</v>
      </c>
    </row>
    <row r="242" spans="1:55">
      <c r="A242" s="133"/>
      <c r="B242" s="41" t="s">
        <v>762</v>
      </c>
      <c r="C242" s="296" t="s">
        <v>763</v>
      </c>
      <c r="D242" s="44" t="s">
        <v>19</v>
      </c>
      <c r="E242" s="42"/>
      <c r="F242" s="42"/>
      <c r="G242" s="58">
        <f>F242*25%</f>
        <v>0</v>
      </c>
      <c r="H242" s="45"/>
      <c r="I242" s="45"/>
      <c r="J242" s="58">
        <f>I242*25%</f>
        <v>0</v>
      </c>
      <c r="K242" s="45">
        <v>0</v>
      </c>
      <c r="L242" s="42">
        <v>0</v>
      </c>
      <c r="M242" s="58">
        <f>L242*25%</f>
        <v>0</v>
      </c>
      <c r="N242" s="42"/>
      <c r="O242" s="42"/>
      <c r="P242" s="58">
        <f>O242*25%</f>
        <v>0</v>
      </c>
      <c r="Q242" s="57">
        <v>10</v>
      </c>
      <c r="R242" s="57">
        <v>895</v>
      </c>
      <c r="S242" s="58">
        <f>R242*25%</f>
        <v>223.75</v>
      </c>
      <c r="T242" s="57">
        <v>34</v>
      </c>
      <c r="U242" s="102">
        <v>2500</v>
      </c>
      <c r="V242" s="58">
        <f>U242*25%</f>
        <v>625</v>
      </c>
      <c r="W242" s="102">
        <v>30</v>
      </c>
      <c r="X242" s="102">
        <v>2824</v>
      </c>
      <c r="Y242" s="58">
        <f>X242*25%</f>
        <v>706</v>
      </c>
      <c r="Z242" s="102">
        <v>37</v>
      </c>
      <c r="AA242" s="102">
        <v>3354</v>
      </c>
      <c r="AB242" s="58">
        <f>AA242*25%</f>
        <v>838.5</v>
      </c>
      <c r="AC242" s="57">
        <v>49</v>
      </c>
      <c r="AD242" s="102">
        <v>3880</v>
      </c>
      <c r="AE242" s="58">
        <f>AD242*25%</f>
        <v>970</v>
      </c>
      <c r="AF242" s="102">
        <v>54</v>
      </c>
      <c r="AG242" s="102">
        <v>5045</v>
      </c>
      <c r="AH242" s="219">
        <f>AG242*25%</f>
        <v>1261.25</v>
      </c>
      <c r="AI242" s="102">
        <v>55</v>
      </c>
      <c r="AJ242" s="102">
        <v>4815</v>
      </c>
      <c r="AK242" s="219">
        <f>AJ242*25%</f>
        <v>1203.75</v>
      </c>
      <c r="AL242" s="102">
        <v>58</v>
      </c>
      <c r="AM242" s="102">
        <v>4825</v>
      </c>
      <c r="AN242" s="219">
        <f>AM242*25%</f>
        <v>1206.25</v>
      </c>
      <c r="AO242" s="268">
        <v>60</v>
      </c>
      <c r="AP242" s="268">
        <v>5315</v>
      </c>
      <c r="AQ242" s="219">
        <f>AP242*25%</f>
        <v>1328.75</v>
      </c>
      <c r="AR242" s="222">
        <v>47</v>
      </c>
      <c r="AS242" s="222">
        <v>4800</v>
      </c>
      <c r="AT242" s="219">
        <f>AS242*25%</f>
        <v>1200</v>
      </c>
      <c r="AU242" s="222">
        <v>45</v>
      </c>
      <c r="AV242" s="222">
        <v>3775</v>
      </c>
      <c r="AW242" s="222">
        <f t="shared" si="23"/>
        <v>943.75</v>
      </c>
      <c r="AX242" s="222">
        <v>23</v>
      </c>
      <c r="AY242" s="222">
        <v>2120</v>
      </c>
      <c r="AZ242" s="222">
        <f t="shared" si="24"/>
        <v>530</v>
      </c>
      <c r="BA242" s="222">
        <v>16</v>
      </c>
      <c r="BB242" s="222">
        <v>1370</v>
      </c>
      <c r="BC242" s="222">
        <f t="shared" si="25"/>
        <v>342.5</v>
      </c>
    </row>
    <row r="243" spans="1:55">
      <c r="A243" s="133"/>
      <c r="B243" s="41" t="s">
        <v>764</v>
      </c>
      <c r="C243" s="296" t="s">
        <v>765</v>
      </c>
      <c r="D243" s="44" t="s">
        <v>19</v>
      </c>
      <c r="E243" s="42"/>
      <c r="F243" s="42"/>
      <c r="G243" s="58">
        <f>F243*25%</f>
        <v>0</v>
      </c>
      <c r="H243" s="45"/>
      <c r="I243" s="45"/>
      <c r="J243" s="58">
        <f>I243*25%</f>
        <v>0</v>
      </c>
      <c r="K243" s="45">
        <v>0</v>
      </c>
      <c r="L243" s="42">
        <v>0</v>
      </c>
      <c r="M243" s="58">
        <f>L243*25%</f>
        <v>0</v>
      </c>
      <c r="N243" s="42"/>
      <c r="O243" s="42"/>
      <c r="P243" s="58">
        <f>O243*25%</f>
        <v>0</v>
      </c>
      <c r="Q243" s="57">
        <v>16</v>
      </c>
      <c r="R243" s="57">
        <v>1375</v>
      </c>
      <c r="S243" s="58">
        <f>R243*25%</f>
        <v>343.75</v>
      </c>
      <c r="T243" s="57">
        <v>46</v>
      </c>
      <c r="U243" s="102">
        <v>6325</v>
      </c>
      <c r="V243" s="58">
        <f>U243*25%</f>
        <v>1581.25</v>
      </c>
      <c r="W243" s="102">
        <v>52</v>
      </c>
      <c r="X243" s="102">
        <v>5655</v>
      </c>
      <c r="Y243" s="58">
        <f>X243*25%</f>
        <v>1413.75</v>
      </c>
      <c r="Z243" s="102">
        <v>68</v>
      </c>
      <c r="AA243" s="102">
        <v>6710</v>
      </c>
      <c r="AB243" s="58">
        <f>AA243*25%</f>
        <v>1677.5</v>
      </c>
      <c r="AC243" s="57">
        <v>58</v>
      </c>
      <c r="AD243" s="102">
        <v>4905</v>
      </c>
      <c r="AE243" s="58">
        <f>AD243*25%</f>
        <v>1226.25</v>
      </c>
      <c r="AF243" s="102">
        <v>88</v>
      </c>
      <c r="AG243" s="102">
        <v>8145</v>
      </c>
      <c r="AH243" s="219">
        <f>AG243*25%</f>
        <v>2036.25</v>
      </c>
      <c r="AI243" s="102">
        <v>146</v>
      </c>
      <c r="AJ243" s="102">
        <v>16950</v>
      </c>
      <c r="AK243" s="219">
        <f>AJ243*25%</f>
        <v>4237.5</v>
      </c>
      <c r="AL243" s="102">
        <v>155</v>
      </c>
      <c r="AM243" s="102">
        <v>18855</v>
      </c>
      <c r="AN243" s="219">
        <f>AM243*25%</f>
        <v>4713.75</v>
      </c>
      <c r="AO243" s="268">
        <v>188</v>
      </c>
      <c r="AP243" s="268">
        <v>22450</v>
      </c>
      <c r="AQ243" s="219">
        <f>AP243*25%</f>
        <v>5612.5</v>
      </c>
      <c r="AR243" s="222">
        <v>165</v>
      </c>
      <c r="AS243" s="222">
        <v>19195</v>
      </c>
      <c r="AT243" s="219">
        <f>AS243*25%</f>
        <v>4798.75</v>
      </c>
      <c r="AU243" s="222">
        <v>138</v>
      </c>
      <c r="AV243" s="222">
        <v>15325</v>
      </c>
      <c r="AW243" s="222">
        <f t="shared" si="23"/>
        <v>3831.25</v>
      </c>
      <c r="AX243" s="222">
        <v>54</v>
      </c>
      <c r="AY243" s="222">
        <v>4540</v>
      </c>
      <c r="AZ243" s="222">
        <f t="shared" si="24"/>
        <v>1135</v>
      </c>
      <c r="BA243" s="222">
        <v>52</v>
      </c>
      <c r="BB243" s="222">
        <v>5185</v>
      </c>
      <c r="BC243" s="222">
        <f t="shared" si="25"/>
        <v>1296.25</v>
      </c>
    </row>
    <row r="244" spans="1:55">
      <c r="A244" s="133"/>
      <c r="B244" s="41" t="s">
        <v>766</v>
      </c>
      <c r="C244" s="296" t="s">
        <v>767</v>
      </c>
      <c r="D244" s="44" t="s">
        <v>19</v>
      </c>
      <c r="E244" s="42"/>
      <c r="F244" s="42"/>
      <c r="G244" s="58">
        <f>F244*25%</f>
        <v>0</v>
      </c>
      <c r="H244" s="45"/>
      <c r="I244" s="45"/>
      <c r="J244" s="58">
        <f>I244*25%</f>
        <v>0</v>
      </c>
      <c r="K244" s="45">
        <v>0</v>
      </c>
      <c r="L244" s="42">
        <v>0</v>
      </c>
      <c r="M244" s="58">
        <f>L244*25%</f>
        <v>0</v>
      </c>
      <c r="N244" s="42"/>
      <c r="O244" s="42"/>
      <c r="P244" s="58">
        <f>O244*25%</f>
        <v>0</v>
      </c>
      <c r="Q244" s="57">
        <v>6</v>
      </c>
      <c r="R244" s="57">
        <v>775</v>
      </c>
      <c r="S244" s="58">
        <f>R244*25%</f>
        <v>193.75</v>
      </c>
      <c r="T244" s="57">
        <v>24</v>
      </c>
      <c r="U244" s="102">
        <v>1690</v>
      </c>
      <c r="V244" s="58">
        <f>U244*25%</f>
        <v>422.5</v>
      </c>
      <c r="W244" s="102">
        <v>22</v>
      </c>
      <c r="X244" s="102">
        <v>1760</v>
      </c>
      <c r="Y244" s="58">
        <f>X244*25%</f>
        <v>440</v>
      </c>
      <c r="Z244" s="102">
        <v>25</v>
      </c>
      <c r="AA244" s="102">
        <v>2000</v>
      </c>
      <c r="AB244" s="58">
        <f>AA244*25%</f>
        <v>500</v>
      </c>
      <c r="AC244" s="57">
        <v>30</v>
      </c>
      <c r="AD244" s="102">
        <v>3285</v>
      </c>
      <c r="AE244" s="58">
        <f>AD244*25%</f>
        <v>821.25</v>
      </c>
      <c r="AF244" s="102">
        <v>47</v>
      </c>
      <c r="AG244" s="102">
        <v>4080</v>
      </c>
      <c r="AH244" s="219">
        <f>AG244*25%</f>
        <v>1020</v>
      </c>
      <c r="AI244" s="102">
        <v>48</v>
      </c>
      <c r="AJ244" s="102">
        <v>3685</v>
      </c>
      <c r="AK244" s="219">
        <f>AJ244*25%</f>
        <v>921.25</v>
      </c>
      <c r="AL244" s="102">
        <v>33</v>
      </c>
      <c r="AM244" s="102">
        <v>2935</v>
      </c>
      <c r="AN244" s="219">
        <f>AM244*25%</f>
        <v>733.75</v>
      </c>
      <c r="AO244" s="268">
        <v>48</v>
      </c>
      <c r="AP244" s="268">
        <v>4270</v>
      </c>
      <c r="AQ244" s="219">
        <f>AP244*25%</f>
        <v>1067.5</v>
      </c>
      <c r="AR244" s="222">
        <v>79</v>
      </c>
      <c r="AS244" s="222">
        <v>10475</v>
      </c>
      <c r="AT244" s="219">
        <f>AS244*25%</f>
        <v>2618.75</v>
      </c>
      <c r="AU244" s="222">
        <v>44</v>
      </c>
      <c r="AV244" s="222">
        <v>4280</v>
      </c>
      <c r="AW244" s="222">
        <f t="shared" si="23"/>
        <v>1070</v>
      </c>
      <c r="AX244" s="222">
        <v>138</v>
      </c>
      <c r="AY244" s="222">
        <v>19690</v>
      </c>
      <c r="AZ244" s="222">
        <f t="shared" si="24"/>
        <v>4922.5</v>
      </c>
      <c r="BA244" s="222">
        <v>113</v>
      </c>
      <c r="BB244" s="222">
        <v>13795</v>
      </c>
      <c r="BC244" s="222">
        <f t="shared" si="25"/>
        <v>3448.75</v>
      </c>
    </row>
    <row r="245" spans="1:55">
      <c r="A245" s="133"/>
      <c r="B245" s="41" t="s">
        <v>768</v>
      </c>
      <c r="C245" s="296" t="s">
        <v>769</v>
      </c>
      <c r="D245" s="44" t="s">
        <v>29</v>
      </c>
      <c r="E245" s="42"/>
      <c r="F245" s="42"/>
      <c r="G245" s="58">
        <f>F245*25%</f>
        <v>0</v>
      </c>
      <c r="H245" s="45"/>
      <c r="I245" s="45"/>
      <c r="J245" s="58">
        <f>I245*25%</f>
        <v>0</v>
      </c>
      <c r="K245" s="45">
        <v>0</v>
      </c>
      <c r="L245" s="42">
        <v>0</v>
      </c>
      <c r="M245" s="58">
        <f>L245*25%</f>
        <v>0</v>
      </c>
      <c r="N245" s="42"/>
      <c r="O245" s="42"/>
      <c r="P245" s="58">
        <f>O245*25%</f>
        <v>0</v>
      </c>
      <c r="Q245" s="57">
        <v>15</v>
      </c>
      <c r="R245" s="57">
        <v>1250</v>
      </c>
      <c r="S245" s="58">
        <f>R245*25%</f>
        <v>312.5</v>
      </c>
      <c r="T245" s="57">
        <v>38</v>
      </c>
      <c r="U245" s="102">
        <v>3910</v>
      </c>
      <c r="V245" s="58">
        <f>U245*25%</f>
        <v>977.5</v>
      </c>
      <c r="W245" s="102">
        <v>73</v>
      </c>
      <c r="X245" s="102">
        <v>6635</v>
      </c>
      <c r="Y245" s="58">
        <f>X245*25%</f>
        <v>1658.75</v>
      </c>
      <c r="Z245" s="102">
        <v>69</v>
      </c>
      <c r="AA245" s="102">
        <v>5020</v>
      </c>
      <c r="AB245" s="58">
        <f>AA245*25%</f>
        <v>1255</v>
      </c>
      <c r="AC245" s="57">
        <v>78</v>
      </c>
      <c r="AD245" s="102">
        <v>7615</v>
      </c>
      <c r="AE245" s="58">
        <f>AD245*25%</f>
        <v>1903.75</v>
      </c>
      <c r="AF245" s="102">
        <v>95</v>
      </c>
      <c r="AG245" s="102">
        <v>7855</v>
      </c>
      <c r="AH245" s="219">
        <f>AG245*25%</f>
        <v>1963.75</v>
      </c>
      <c r="AI245" s="102">
        <v>121</v>
      </c>
      <c r="AJ245" s="102">
        <v>9695</v>
      </c>
      <c r="AK245" s="219">
        <f>AJ245*25%</f>
        <v>2423.75</v>
      </c>
      <c r="AL245" s="102">
        <v>132</v>
      </c>
      <c r="AM245" s="102">
        <v>13120</v>
      </c>
      <c r="AN245" s="219">
        <f>AM245*25%</f>
        <v>3280</v>
      </c>
      <c r="AO245" s="268">
        <v>129</v>
      </c>
      <c r="AP245" s="268">
        <v>11330</v>
      </c>
      <c r="AQ245" s="219">
        <f>AP245*25%</f>
        <v>2832.5</v>
      </c>
      <c r="AR245" s="222">
        <v>126</v>
      </c>
      <c r="AS245" s="222">
        <v>11110</v>
      </c>
      <c r="AT245" s="219">
        <f>AS245*25%</f>
        <v>2777.5</v>
      </c>
      <c r="AU245" s="222">
        <v>134</v>
      </c>
      <c r="AV245" s="222">
        <v>12835</v>
      </c>
      <c r="AW245" s="222">
        <f t="shared" si="23"/>
        <v>3208.75</v>
      </c>
      <c r="AX245" s="222">
        <v>42</v>
      </c>
      <c r="AY245" s="222">
        <v>4690</v>
      </c>
      <c r="AZ245" s="222">
        <f t="shared" si="24"/>
        <v>1172.5</v>
      </c>
      <c r="BA245" s="222">
        <v>58</v>
      </c>
      <c r="BB245" s="222">
        <v>7135</v>
      </c>
      <c r="BC245" s="222">
        <f t="shared" si="25"/>
        <v>1783.75</v>
      </c>
    </row>
    <row r="246" spans="1:55">
      <c r="A246" s="133"/>
      <c r="B246" s="41" t="s">
        <v>770</v>
      </c>
      <c r="C246" s="215" t="s">
        <v>771</v>
      </c>
      <c r="D246" s="44" t="s">
        <v>19</v>
      </c>
      <c r="E246" s="42"/>
      <c r="F246" s="42"/>
      <c r="G246" s="58">
        <f>F246*25%</f>
        <v>0</v>
      </c>
      <c r="H246" s="45"/>
      <c r="I246" s="45"/>
      <c r="J246" s="58">
        <f>I246*25%</f>
        <v>0</v>
      </c>
      <c r="K246" s="45">
        <v>0</v>
      </c>
      <c r="L246" s="42">
        <v>0</v>
      </c>
      <c r="M246" s="58">
        <f>L246*25%</f>
        <v>0</v>
      </c>
      <c r="N246" s="42"/>
      <c r="O246" s="42"/>
      <c r="P246" s="58">
        <f>O246*25%</f>
        <v>0</v>
      </c>
      <c r="Q246" s="57">
        <v>37</v>
      </c>
      <c r="R246" s="57">
        <v>3145</v>
      </c>
      <c r="S246" s="58">
        <f>R246*25%</f>
        <v>786.25</v>
      </c>
      <c r="T246" s="57">
        <v>14</v>
      </c>
      <c r="U246" s="102">
        <v>905</v>
      </c>
      <c r="V246" s="58">
        <f>U246*25%</f>
        <v>226.25</v>
      </c>
      <c r="W246" s="102">
        <v>22</v>
      </c>
      <c r="X246" s="102">
        <v>1830</v>
      </c>
      <c r="Y246" s="58">
        <f>X246*25%</f>
        <v>457.5</v>
      </c>
      <c r="Z246" s="102">
        <v>6</v>
      </c>
      <c r="AA246" s="102">
        <v>710</v>
      </c>
      <c r="AB246" s="58">
        <f>AA246*25%</f>
        <v>177.5</v>
      </c>
      <c r="AC246" s="57">
        <v>0</v>
      </c>
      <c r="AD246" s="102">
        <v>0</v>
      </c>
      <c r="AE246" s="58">
        <f>AD246*25%</f>
        <v>0</v>
      </c>
      <c r="AF246" s="102">
        <v>0</v>
      </c>
      <c r="AG246" s="102">
        <v>0</v>
      </c>
      <c r="AH246" s="219">
        <f>AG246*25%</f>
        <v>0</v>
      </c>
      <c r="AI246" s="102">
        <v>0</v>
      </c>
      <c r="AJ246" s="102">
        <v>0</v>
      </c>
      <c r="AK246" s="219">
        <f>AJ246*25%</f>
        <v>0</v>
      </c>
      <c r="AL246" s="102">
        <v>0</v>
      </c>
      <c r="AM246" s="102">
        <v>0</v>
      </c>
      <c r="AN246" s="219">
        <f>AM246*25%</f>
        <v>0</v>
      </c>
      <c r="AO246" s="268">
        <v>0</v>
      </c>
      <c r="AP246" s="268">
        <v>0</v>
      </c>
      <c r="AQ246" s="219">
        <f>AP246*25%</f>
        <v>0</v>
      </c>
      <c r="AR246" s="222">
        <v>0</v>
      </c>
      <c r="AS246" s="222">
        <v>0</v>
      </c>
      <c r="AT246" s="219">
        <f>AS246*25%</f>
        <v>0</v>
      </c>
      <c r="AU246" s="222">
        <v>0</v>
      </c>
      <c r="AV246" s="222">
        <v>0</v>
      </c>
      <c r="AW246" s="222">
        <f t="shared" si="23"/>
        <v>0</v>
      </c>
      <c r="AX246" s="222">
        <v>157</v>
      </c>
      <c r="AY246" s="222">
        <v>14470</v>
      </c>
      <c r="AZ246" s="222">
        <f t="shared" si="24"/>
        <v>3617.5</v>
      </c>
      <c r="BA246" s="222">
        <v>150</v>
      </c>
      <c r="BB246" s="222">
        <v>14275</v>
      </c>
      <c r="BC246" s="222">
        <f t="shared" si="25"/>
        <v>3568.75</v>
      </c>
    </row>
    <row r="247" spans="1:55">
      <c r="A247" s="133"/>
      <c r="B247" s="41" t="s">
        <v>772</v>
      </c>
      <c r="C247" s="296" t="s">
        <v>5312</v>
      </c>
      <c r="D247" s="44" t="s">
        <v>12</v>
      </c>
      <c r="E247" s="42"/>
      <c r="F247" s="42"/>
      <c r="G247" s="58">
        <f>F247*25%</f>
        <v>0</v>
      </c>
      <c r="H247" s="45"/>
      <c r="I247" s="45"/>
      <c r="J247" s="58">
        <f>I247*25%</f>
        <v>0</v>
      </c>
      <c r="K247" s="45"/>
      <c r="L247" s="42"/>
      <c r="M247" s="58">
        <f>L247*25%</f>
        <v>0</v>
      </c>
      <c r="N247" s="42"/>
      <c r="O247" s="42"/>
      <c r="P247" s="58">
        <f>O247*25%</f>
        <v>0</v>
      </c>
      <c r="Q247" s="57">
        <v>0</v>
      </c>
      <c r="R247" s="57">
        <v>0</v>
      </c>
      <c r="S247" s="58">
        <f>R247*25%</f>
        <v>0</v>
      </c>
      <c r="T247" s="57">
        <v>7</v>
      </c>
      <c r="U247" s="102">
        <v>1305</v>
      </c>
      <c r="V247" s="58">
        <f>U247*25%</f>
        <v>326.25</v>
      </c>
      <c r="W247" s="102">
        <v>35</v>
      </c>
      <c r="X247" s="102">
        <v>4485</v>
      </c>
      <c r="Y247" s="58">
        <f>X247*25%</f>
        <v>1121.25</v>
      </c>
      <c r="Z247" s="102">
        <v>32</v>
      </c>
      <c r="AA247" s="102">
        <v>4130</v>
      </c>
      <c r="AB247" s="58">
        <f>AA247*25%</f>
        <v>1032.5</v>
      </c>
      <c r="AC247" s="57">
        <v>22</v>
      </c>
      <c r="AD247" s="102">
        <v>2570</v>
      </c>
      <c r="AE247" s="58">
        <f>AD247*25%</f>
        <v>642.5</v>
      </c>
      <c r="AF247" s="102">
        <v>41</v>
      </c>
      <c r="AG247" s="102">
        <v>4625</v>
      </c>
      <c r="AH247" s="219">
        <f>AG247*25%</f>
        <v>1156.25</v>
      </c>
      <c r="AI247" s="102">
        <v>57</v>
      </c>
      <c r="AJ247" s="102">
        <v>6435</v>
      </c>
      <c r="AK247" s="219">
        <f>AJ247*25%</f>
        <v>1608.75</v>
      </c>
      <c r="AL247" s="102">
        <v>49</v>
      </c>
      <c r="AM247" s="102">
        <v>4990</v>
      </c>
      <c r="AN247" s="219">
        <f>AM247*25%</f>
        <v>1247.5</v>
      </c>
      <c r="AO247" s="268">
        <v>92</v>
      </c>
      <c r="AP247" s="268">
        <v>9605</v>
      </c>
      <c r="AQ247" s="219">
        <f>AP247*25%</f>
        <v>2401.25</v>
      </c>
      <c r="AR247" s="222">
        <v>87</v>
      </c>
      <c r="AS247" s="222">
        <v>8595</v>
      </c>
      <c r="AT247" s="219">
        <f>AS247*25%</f>
        <v>2148.75</v>
      </c>
      <c r="AU247" s="222">
        <v>108</v>
      </c>
      <c r="AV247" s="222">
        <v>10635</v>
      </c>
      <c r="AW247" s="222">
        <f t="shared" si="23"/>
        <v>2658.75</v>
      </c>
      <c r="AX247" s="222">
        <v>0</v>
      </c>
      <c r="AY247" s="222">
        <v>0</v>
      </c>
      <c r="AZ247" s="222">
        <f t="shared" si="24"/>
        <v>0</v>
      </c>
      <c r="BA247" s="222">
        <v>0</v>
      </c>
      <c r="BB247" s="222">
        <v>0</v>
      </c>
      <c r="BC247" s="222">
        <f t="shared" si="25"/>
        <v>0</v>
      </c>
    </row>
    <row r="248" spans="1:55">
      <c r="A248" s="133"/>
      <c r="B248" s="41" t="s">
        <v>1082</v>
      </c>
      <c r="C248" s="296" t="s">
        <v>1083</v>
      </c>
      <c r="D248" s="44" t="s">
        <v>19</v>
      </c>
      <c r="E248" s="42"/>
      <c r="F248" s="42"/>
      <c r="G248" s="58">
        <f>F248*25%</f>
        <v>0</v>
      </c>
      <c r="H248" s="45"/>
      <c r="I248" s="45"/>
      <c r="J248" s="58">
        <f>I248*25%</f>
        <v>0</v>
      </c>
      <c r="K248" s="45">
        <v>0</v>
      </c>
      <c r="L248" s="42">
        <v>0</v>
      </c>
      <c r="M248" s="58">
        <f>L248*25%</f>
        <v>0</v>
      </c>
      <c r="N248" s="42"/>
      <c r="O248" s="42"/>
      <c r="P248" s="58">
        <f>O248*25%</f>
        <v>0</v>
      </c>
      <c r="Q248" s="57">
        <v>0</v>
      </c>
      <c r="R248" s="57">
        <v>0</v>
      </c>
      <c r="S248" s="58">
        <f>R248*25%</f>
        <v>0</v>
      </c>
      <c r="T248" s="57">
        <v>0</v>
      </c>
      <c r="U248" s="102">
        <v>0</v>
      </c>
      <c r="V248" s="58">
        <f>U248*25%</f>
        <v>0</v>
      </c>
      <c r="W248" s="102">
        <v>0</v>
      </c>
      <c r="X248" s="102">
        <v>0</v>
      </c>
      <c r="Y248" s="58">
        <f>X248*25%</f>
        <v>0</v>
      </c>
      <c r="Z248" s="102">
        <v>0</v>
      </c>
      <c r="AA248" s="102">
        <v>0</v>
      </c>
      <c r="AB248" s="58">
        <f>AA248*25%</f>
        <v>0</v>
      </c>
      <c r="AC248" s="57">
        <v>0</v>
      </c>
      <c r="AD248" s="102">
        <v>0</v>
      </c>
      <c r="AE248" s="58">
        <f>AD248*25%</f>
        <v>0</v>
      </c>
      <c r="AF248" s="102">
        <v>0</v>
      </c>
      <c r="AG248" s="102">
        <v>0</v>
      </c>
      <c r="AH248" s="219">
        <f>AG248*25%</f>
        <v>0</v>
      </c>
      <c r="AI248" s="102">
        <v>0</v>
      </c>
      <c r="AJ248" s="102">
        <v>0</v>
      </c>
      <c r="AK248" s="219">
        <f>AJ248*25%</f>
        <v>0</v>
      </c>
      <c r="AL248" s="102">
        <v>0</v>
      </c>
      <c r="AM248" s="102">
        <v>0</v>
      </c>
      <c r="AN248" s="219">
        <f>AM248*25%</f>
        <v>0</v>
      </c>
      <c r="AO248" s="268">
        <v>0</v>
      </c>
      <c r="AP248" s="268">
        <v>0</v>
      </c>
      <c r="AQ248" s="219">
        <f>AP248*25%</f>
        <v>0</v>
      </c>
      <c r="AR248" s="222">
        <v>0</v>
      </c>
      <c r="AS248" s="222">
        <v>0</v>
      </c>
      <c r="AT248" s="219">
        <f>AS248*25%</f>
        <v>0</v>
      </c>
      <c r="AU248" s="222">
        <v>0</v>
      </c>
      <c r="AV248" s="222">
        <v>0</v>
      </c>
      <c r="AW248" s="222">
        <f t="shared" si="23"/>
        <v>0</v>
      </c>
      <c r="AX248" s="222">
        <v>105</v>
      </c>
      <c r="AY248" s="222">
        <v>11940</v>
      </c>
      <c r="AZ248" s="222">
        <f t="shared" si="24"/>
        <v>2985</v>
      </c>
      <c r="BA248" s="222">
        <v>111</v>
      </c>
      <c r="BB248" s="222">
        <v>11120</v>
      </c>
      <c r="BC248" s="222">
        <f t="shared" si="25"/>
        <v>2780</v>
      </c>
    </row>
    <row r="249" spans="1:55">
      <c r="A249" s="133"/>
      <c r="B249" s="41" t="s">
        <v>774</v>
      </c>
      <c r="C249" s="296" t="s">
        <v>5312</v>
      </c>
      <c r="D249" s="44" t="s">
        <v>12</v>
      </c>
      <c r="E249" s="42"/>
      <c r="F249" s="42"/>
      <c r="G249" s="58">
        <f>F249*25%</f>
        <v>0</v>
      </c>
      <c r="H249" s="45"/>
      <c r="I249" s="45"/>
      <c r="J249" s="58">
        <f>I249*25%</f>
        <v>0</v>
      </c>
      <c r="K249" s="45">
        <v>0</v>
      </c>
      <c r="L249" s="42">
        <v>0</v>
      </c>
      <c r="M249" s="58">
        <f>L249*25%</f>
        <v>0</v>
      </c>
      <c r="N249" s="42"/>
      <c r="O249" s="42"/>
      <c r="P249" s="58">
        <f>O249*25%</f>
        <v>0</v>
      </c>
      <c r="Q249" s="57">
        <v>7</v>
      </c>
      <c r="R249" s="57">
        <v>1310</v>
      </c>
      <c r="S249" s="58">
        <f>R249*25%</f>
        <v>327.5</v>
      </c>
      <c r="T249" s="57">
        <v>3</v>
      </c>
      <c r="U249" s="102">
        <v>440</v>
      </c>
      <c r="V249" s="58">
        <f>U249*25%</f>
        <v>110</v>
      </c>
      <c r="W249" s="102">
        <v>6</v>
      </c>
      <c r="X249" s="102">
        <v>870</v>
      </c>
      <c r="Y249" s="58">
        <f>X249*25%</f>
        <v>217.5</v>
      </c>
      <c r="Z249" s="102">
        <v>11</v>
      </c>
      <c r="AA249" s="102">
        <v>1005</v>
      </c>
      <c r="AB249" s="58">
        <f>AA249*25%</f>
        <v>251.25</v>
      </c>
      <c r="AC249" s="57">
        <v>4</v>
      </c>
      <c r="AD249" s="102">
        <v>240</v>
      </c>
      <c r="AE249" s="58">
        <f>AD249*25%</f>
        <v>60</v>
      </c>
      <c r="AF249" s="102">
        <v>5</v>
      </c>
      <c r="AG249" s="102">
        <v>435</v>
      </c>
      <c r="AH249" s="219">
        <f>AG249*25%</f>
        <v>108.75</v>
      </c>
      <c r="AI249" s="102">
        <v>18</v>
      </c>
      <c r="AJ249" s="102">
        <v>1730</v>
      </c>
      <c r="AK249" s="219">
        <f>AJ249*25%</f>
        <v>432.5</v>
      </c>
      <c r="AL249" s="102">
        <v>7</v>
      </c>
      <c r="AM249" s="102">
        <v>980</v>
      </c>
      <c r="AN249" s="219">
        <f>AM249*25%</f>
        <v>245</v>
      </c>
      <c r="AO249" s="268">
        <v>18</v>
      </c>
      <c r="AP249" s="268">
        <v>2140</v>
      </c>
      <c r="AQ249" s="219">
        <f>AP249*25%</f>
        <v>535</v>
      </c>
      <c r="AR249" s="222">
        <v>21</v>
      </c>
      <c r="AS249" s="222">
        <v>1390</v>
      </c>
      <c r="AT249" s="219">
        <f>AS249*25%</f>
        <v>347.5</v>
      </c>
      <c r="AU249" s="222">
        <v>14</v>
      </c>
      <c r="AV249" s="222">
        <v>935</v>
      </c>
      <c r="AW249" s="222">
        <f t="shared" si="23"/>
        <v>233.75</v>
      </c>
      <c r="AX249" s="222">
        <v>0</v>
      </c>
      <c r="AY249" s="222">
        <v>0</v>
      </c>
      <c r="AZ249" s="222">
        <f t="shared" si="24"/>
        <v>0</v>
      </c>
      <c r="BA249" s="222">
        <v>0</v>
      </c>
      <c r="BB249" s="222">
        <v>0</v>
      </c>
      <c r="BC249" s="222">
        <f t="shared" si="25"/>
        <v>0</v>
      </c>
    </row>
    <row r="250" spans="1:55">
      <c r="A250" s="137"/>
      <c r="B250" s="41" t="s">
        <v>776</v>
      </c>
      <c r="C250" s="296" t="s">
        <v>777</v>
      </c>
      <c r="D250" s="44" t="s">
        <v>12</v>
      </c>
      <c r="E250" s="42"/>
      <c r="F250" s="42"/>
      <c r="G250" s="58">
        <f>F250*25%</f>
        <v>0</v>
      </c>
      <c r="H250" s="45"/>
      <c r="I250" s="45"/>
      <c r="J250" s="58">
        <f>I250*25%</f>
        <v>0</v>
      </c>
      <c r="K250" s="45">
        <v>0</v>
      </c>
      <c r="L250" s="42">
        <v>0</v>
      </c>
      <c r="M250" s="58">
        <f>L250*25%</f>
        <v>0</v>
      </c>
      <c r="N250" s="42"/>
      <c r="O250" s="42"/>
      <c r="P250" s="58">
        <f>O250*25%</f>
        <v>0</v>
      </c>
      <c r="Q250" s="57">
        <v>8</v>
      </c>
      <c r="R250" s="57">
        <v>745</v>
      </c>
      <c r="S250" s="58">
        <f>R250*25%</f>
        <v>186.25</v>
      </c>
      <c r="T250" s="57">
        <v>8</v>
      </c>
      <c r="U250" s="102">
        <v>790</v>
      </c>
      <c r="V250" s="58">
        <f>U250*25%</f>
        <v>197.5</v>
      </c>
      <c r="W250" s="102">
        <v>12</v>
      </c>
      <c r="X250" s="102">
        <v>2490</v>
      </c>
      <c r="Y250" s="58">
        <f>X250*25%</f>
        <v>622.5</v>
      </c>
      <c r="Z250" s="102">
        <v>30</v>
      </c>
      <c r="AA250" s="102">
        <v>2880</v>
      </c>
      <c r="AB250" s="58">
        <f>AA250*25%</f>
        <v>720</v>
      </c>
      <c r="AC250" s="57">
        <v>22</v>
      </c>
      <c r="AD250" s="102">
        <v>2220</v>
      </c>
      <c r="AE250" s="58">
        <f>AD250*25%</f>
        <v>555</v>
      </c>
      <c r="AF250" s="102">
        <v>47</v>
      </c>
      <c r="AG250" s="102">
        <v>4755</v>
      </c>
      <c r="AH250" s="219">
        <f>AG250*25%</f>
        <v>1188.75</v>
      </c>
      <c r="AI250" s="102">
        <v>44</v>
      </c>
      <c r="AJ250" s="102">
        <v>3785</v>
      </c>
      <c r="AK250" s="219">
        <f>AJ250*25%</f>
        <v>946.25</v>
      </c>
      <c r="AL250" s="102">
        <v>56</v>
      </c>
      <c r="AM250" s="102">
        <v>5480</v>
      </c>
      <c r="AN250" s="219">
        <f>AM250*25%</f>
        <v>1370</v>
      </c>
      <c r="AO250" s="268">
        <v>108</v>
      </c>
      <c r="AP250" s="268">
        <v>8955</v>
      </c>
      <c r="AQ250" s="219">
        <f>AP250*25%</f>
        <v>2238.75</v>
      </c>
      <c r="AR250" s="222">
        <v>107</v>
      </c>
      <c r="AS250" s="222">
        <v>8905</v>
      </c>
      <c r="AT250" s="219">
        <f>AS250*25%</f>
        <v>2226.25</v>
      </c>
      <c r="AU250" s="222">
        <v>80</v>
      </c>
      <c r="AV250" s="222">
        <v>6210</v>
      </c>
      <c r="AW250" s="222">
        <f t="shared" si="23"/>
        <v>1552.5</v>
      </c>
      <c r="AX250" s="222">
        <v>15</v>
      </c>
      <c r="AY250" s="222">
        <v>1455</v>
      </c>
      <c r="AZ250" s="222">
        <f t="shared" si="24"/>
        <v>363.75</v>
      </c>
      <c r="BA250" s="222">
        <v>5</v>
      </c>
      <c r="BB250" s="222">
        <v>335</v>
      </c>
      <c r="BC250" s="222">
        <f t="shared" si="25"/>
        <v>83.75</v>
      </c>
    </row>
    <row r="251" spans="1:55">
      <c r="A251" s="137"/>
      <c r="B251" s="41" t="s">
        <v>778</v>
      </c>
      <c r="C251" s="296" t="s">
        <v>779</v>
      </c>
      <c r="D251" s="44" t="s">
        <v>12</v>
      </c>
      <c r="E251" s="42"/>
      <c r="F251" s="42"/>
      <c r="G251" s="58">
        <f>F251*25%</f>
        <v>0</v>
      </c>
      <c r="H251" s="45"/>
      <c r="I251" s="45"/>
      <c r="J251" s="58">
        <f>I251*25%</f>
        <v>0</v>
      </c>
      <c r="K251" s="45">
        <v>0</v>
      </c>
      <c r="L251" s="42">
        <v>0</v>
      </c>
      <c r="M251" s="58">
        <f>L251*25%</f>
        <v>0</v>
      </c>
      <c r="N251" s="42"/>
      <c r="O251" s="42"/>
      <c r="P251" s="58">
        <f>O251*25%</f>
        <v>0</v>
      </c>
      <c r="Q251" s="57">
        <v>26</v>
      </c>
      <c r="R251" s="57">
        <v>2410</v>
      </c>
      <c r="S251" s="58">
        <f>R251*25%</f>
        <v>602.5</v>
      </c>
      <c r="T251" s="57">
        <v>80</v>
      </c>
      <c r="U251" s="102">
        <v>9980</v>
      </c>
      <c r="V251" s="58">
        <f>U251*25%</f>
        <v>2495</v>
      </c>
      <c r="W251" s="102">
        <v>130</v>
      </c>
      <c r="X251" s="102">
        <v>10795</v>
      </c>
      <c r="Y251" s="58">
        <f>X251*25%</f>
        <v>2698.75</v>
      </c>
      <c r="Z251" s="102">
        <v>197</v>
      </c>
      <c r="AA251" s="102">
        <v>20915</v>
      </c>
      <c r="AB251" s="58">
        <f>AA251*25%</f>
        <v>5228.75</v>
      </c>
      <c r="AC251" s="57">
        <v>221</v>
      </c>
      <c r="AD251" s="102">
        <v>19200</v>
      </c>
      <c r="AE251" s="58">
        <f>AD251*25%</f>
        <v>4800</v>
      </c>
      <c r="AF251" s="102">
        <v>298</v>
      </c>
      <c r="AG251" s="102">
        <v>22820</v>
      </c>
      <c r="AH251" s="219">
        <f>AG251*25%</f>
        <v>5705</v>
      </c>
      <c r="AI251" s="102">
        <v>292</v>
      </c>
      <c r="AJ251" s="102">
        <v>22470</v>
      </c>
      <c r="AK251" s="219">
        <f>AJ251*25%</f>
        <v>5617.5</v>
      </c>
      <c r="AL251" s="102">
        <v>278</v>
      </c>
      <c r="AM251" s="102">
        <v>24770</v>
      </c>
      <c r="AN251" s="219">
        <f>AM251*25%</f>
        <v>6192.5</v>
      </c>
      <c r="AO251" s="268">
        <v>311</v>
      </c>
      <c r="AP251" s="268">
        <v>26855</v>
      </c>
      <c r="AQ251" s="219">
        <f>AP251*25%</f>
        <v>6713.75</v>
      </c>
      <c r="AR251" s="222">
        <v>310</v>
      </c>
      <c r="AS251" s="222">
        <v>24455</v>
      </c>
      <c r="AT251" s="219">
        <f>AS251*25%</f>
        <v>6113.75</v>
      </c>
      <c r="AU251" s="222">
        <v>277</v>
      </c>
      <c r="AV251" s="222">
        <v>20975</v>
      </c>
      <c r="AW251" s="222">
        <f t="shared" si="23"/>
        <v>5243.75</v>
      </c>
      <c r="AX251" s="222">
        <v>61</v>
      </c>
      <c r="AY251" s="222">
        <v>4960</v>
      </c>
      <c r="AZ251" s="222">
        <f t="shared" si="24"/>
        <v>1240</v>
      </c>
      <c r="BA251" s="222">
        <v>92</v>
      </c>
      <c r="BB251" s="222">
        <v>7620</v>
      </c>
      <c r="BC251" s="222">
        <f t="shared" si="25"/>
        <v>1905</v>
      </c>
    </row>
    <row r="252" spans="1:55">
      <c r="A252" s="133"/>
      <c r="B252" s="41" t="s">
        <v>780</v>
      </c>
      <c r="C252" s="296" t="s">
        <v>781</v>
      </c>
      <c r="D252" s="44" t="s">
        <v>12</v>
      </c>
      <c r="E252" s="42"/>
      <c r="F252" s="42"/>
      <c r="G252" s="58">
        <f>F252*25%</f>
        <v>0</v>
      </c>
      <c r="H252" s="45"/>
      <c r="I252" s="45"/>
      <c r="J252" s="58">
        <f>I252*25%</f>
        <v>0</v>
      </c>
      <c r="K252" s="45">
        <v>0</v>
      </c>
      <c r="L252" s="42">
        <v>0</v>
      </c>
      <c r="M252" s="58">
        <f>L252*25%</f>
        <v>0</v>
      </c>
      <c r="N252" s="42"/>
      <c r="O252" s="42"/>
      <c r="P252" s="58">
        <f>O252*25%</f>
        <v>0</v>
      </c>
      <c r="Q252" s="57">
        <v>14</v>
      </c>
      <c r="R252" s="57">
        <v>1660</v>
      </c>
      <c r="S252" s="58">
        <f>R252*25%</f>
        <v>415</v>
      </c>
      <c r="T252" s="57">
        <v>59</v>
      </c>
      <c r="U252" s="102">
        <v>8070</v>
      </c>
      <c r="V252" s="58">
        <f>U252*25%</f>
        <v>2017.5</v>
      </c>
      <c r="W252" s="102">
        <v>20</v>
      </c>
      <c r="X252" s="102">
        <v>8505</v>
      </c>
      <c r="Y252" s="58">
        <f>X252*25%</f>
        <v>2126.25</v>
      </c>
      <c r="Z252" s="102">
        <v>78</v>
      </c>
      <c r="AA252" s="102">
        <v>7625</v>
      </c>
      <c r="AB252" s="58">
        <f>AA252*25%</f>
        <v>1906.25</v>
      </c>
      <c r="AC252" s="57">
        <v>93</v>
      </c>
      <c r="AD252" s="102">
        <v>10550</v>
      </c>
      <c r="AE252" s="58">
        <f>AD252*25%</f>
        <v>2637.5</v>
      </c>
      <c r="AF252" s="102">
        <v>145</v>
      </c>
      <c r="AG252" s="102">
        <v>13750</v>
      </c>
      <c r="AH252" s="219">
        <f>AG252*25%</f>
        <v>3437.5</v>
      </c>
      <c r="AI252" s="102">
        <v>186</v>
      </c>
      <c r="AJ252" s="102">
        <v>17255</v>
      </c>
      <c r="AK252" s="219">
        <f>AJ252*25%</f>
        <v>4313.75</v>
      </c>
      <c r="AL252" s="102">
        <v>110</v>
      </c>
      <c r="AM252" s="102">
        <v>11815</v>
      </c>
      <c r="AN252" s="219">
        <f>AM252*25%</f>
        <v>2953.75</v>
      </c>
      <c r="AO252" s="268">
        <v>109</v>
      </c>
      <c r="AP252" s="268">
        <v>10190</v>
      </c>
      <c r="AQ252" s="219">
        <f>AP252*25%</f>
        <v>2547.5</v>
      </c>
      <c r="AR252" s="222">
        <v>80</v>
      </c>
      <c r="AS252" s="222">
        <v>7295</v>
      </c>
      <c r="AT252" s="219">
        <f>AS252*25%</f>
        <v>1823.75</v>
      </c>
      <c r="AU252" s="222">
        <v>122</v>
      </c>
      <c r="AV252" s="222">
        <v>13460</v>
      </c>
      <c r="AW252" s="222">
        <f t="shared" si="23"/>
        <v>3365</v>
      </c>
      <c r="AX252" s="222">
        <v>273</v>
      </c>
      <c r="AY252" s="222">
        <v>21535</v>
      </c>
      <c r="AZ252" s="222">
        <f t="shared" si="24"/>
        <v>5383.75</v>
      </c>
      <c r="BA252" s="222">
        <v>284</v>
      </c>
      <c r="BB252" s="222">
        <v>22880</v>
      </c>
      <c r="BC252" s="222">
        <f t="shared" si="25"/>
        <v>5720</v>
      </c>
    </row>
    <row r="253" spans="1:55">
      <c r="A253" s="133"/>
      <c r="B253" s="41" t="s">
        <v>782</v>
      </c>
      <c r="C253" s="296" t="s">
        <v>783</v>
      </c>
      <c r="D253" s="44" t="s">
        <v>5</v>
      </c>
      <c r="E253" s="42"/>
      <c r="F253" s="42"/>
      <c r="G253" s="58">
        <f>F253*25%</f>
        <v>0</v>
      </c>
      <c r="H253" s="45"/>
      <c r="I253" s="45"/>
      <c r="J253" s="58">
        <f>I253*25%</f>
        <v>0</v>
      </c>
      <c r="K253" s="45">
        <v>0</v>
      </c>
      <c r="L253" s="42">
        <v>0</v>
      </c>
      <c r="M253" s="58">
        <f>L253*25%</f>
        <v>0</v>
      </c>
      <c r="N253" s="42"/>
      <c r="O253" s="42"/>
      <c r="P253" s="58">
        <f>O253*25%</f>
        <v>0</v>
      </c>
      <c r="Q253" s="57">
        <v>5</v>
      </c>
      <c r="R253" s="57">
        <v>300</v>
      </c>
      <c r="S253" s="58">
        <f>R253*25%</f>
        <v>75</v>
      </c>
      <c r="T253" s="57">
        <v>8</v>
      </c>
      <c r="U253" s="102">
        <v>1120</v>
      </c>
      <c r="V253" s="58">
        <f>U253*25%</f>
        <v>280</v>
      </c>
      <c r="W253" s="102">
        <v>11</v>
      </c>
      <c r="X253" s="102">
        <v>1235</v>
      </c>
      <c r="Y253" s="58">
        <f>X253*25%</f>
        <v>308.75</v>
      </c>
      <c r="Z253" s="102">
        <v>17</v>
      </c>
      <c r="AA253" s="102">
        <v>2000</v>
      </c>
      <c r="AB253" s="58">
        <f>AA253*25%</f>
        <v>500</v>
      </c>
      <c r="AC253" s="57">
        <v>24</v>
      </c>
      <c r="AD253" s="102">
        <v>2130</v>
      </c>
      <c r="AE253" s="58">
        <f>AD253*25%</f>
        <v>532.5</v>
      </c>
      <c r="AF253" s="102">
        <v>33</v>
      </c>
      <c r="AG253" s="102">
        <v>3440</v>
      </c>
      <c r="AH253" s="219">
        <f>AG253*25%</f>
        <v>860</v>
      </c>
      <c r="AI253" s="102">
        <v>20</v>
      </c>
      <c r="AJ253" s="102">
        <v>1765</v>
      </c>
      <c r="AK253" s="219">
        <f>AJ253*25%</f>
        <v>441.25</v>
      </c>
      <c r="AL253" s="102">
        <v>21</v>
      </c>
      <c r="AM253" s="102">
        <v>2065</v>
      </c>
      <c r="AN253" s="219">
        <f>AM253*25%</f>
        <v>516.25</v>
      </c>
      <c r="AO253" s="268">
        <v>22</v>
      </c>
      <c r="AP253" s="268">
        <v>1890</v>
      </c>
      <c r="AQ253" s="219">
        <f>AP253*25%</f>
        <v>472.5</v>
      </c>
      <c r="AR253" s="222">
        <v>0</v>
      </c>
      <c r="AS253" s="222">
        <v>0</v>
      </c>
      <c r="AT253" s="219">
        <f>AS253*25%</f>
        <v>0</v>
      </c>
      <c r="AU253" s="222">
        <v>0</v>
      </c>
      <c r="AV253" s="222">
        <v>0</v>
      </c>
      <c r="AW253" s="222">
        <f t="shared" si="23"/>
        <v>0</v>
      </c>
      <c r="AX253" s="222">
        <v>97</v>
      </c>
      <c r="AY253" s="222">
        <v>10505</v>
      </c>
      <c r="AZ253" s="222">
        <f t="shared" si="24"/>
        <v>2626.25</v>
      </c>
      <c r="BA253" s="222">
        <v>104</v>
      </c>
      <c r="BB253" s="222">
        <v>10270</v>
      </c>
      <c r="BC253" s="222">
        <f t="shared" si="25"/>
        <v>2567.5</v>
      </c>
    </row>
    <row r="254" spans="1:55">
      <c r="A254" s="133"/>
      <c r="B254" s="41" t="s">
        <v>784</v>
      </c>
      <c r="C254" s="296" t="s">
        <v>5312</v>
      </c>
      <c r="D254" s="44" t="s">
        <v>5</v>
      </c>
      <c r="E254" s="42"/>
      <c r="F254" s="42"/>
      <c r="G254" s="58">
        <f>F254*25%</f>
        <v>0</v>
      </c>
      <c r="H254" s="45"/>
      <c r="I254" s="45"/>
      <c r="J254" s="58">
        <f>I254*25%</f>
        <v>0</v>
      </c>
      <c r="K254" s="45">
        <v>0</v>
      </c>
      <c r="L254" s="42">
        <v>0</v>
      </c>
      <c r="M254" s="58">
        <f>L254*25%</f>
        <v>0</v>
      </c>
      <c r="N254" s="42"/>
      <c r="O254" s="42"/>
      <c r="P254" s="58">
        <f>O254*25%</f>
        <v>0</v>
      </c>
      <c r="Q254" s="57">
        <v>31</v>
      </c>
      <c r="R254" s="57">
        <v>2255</v>
      </c>
      <c r="S254" s="58">
        <f>R254*25%</f>
        <v>563.75</v>
      </c>
      <c r="T254" s="57">
        <v>35</v>
      </c>
      <c r="U254" s="102">
        <v>2975</v>
      </c>
      <c r="V254" s="58">
        <f>U254*25%</f>
        <v>743.75</v>
      </c>
      <c r="W254" s="102">
        <v>17</v>
      </c>
      <c r="X254" s="102">
        <v>3885</v>
      </c>
      <c r="Y254" s="58">
        <f>X254*25%</f>
        <v>971.25</v>
      </c>
      <c r="Z254" s="102">
        <v>35</v>
      </c>
      <c r="AA254" s="102">
        <v>3130</v>
      </c>
      <c r="AB254" s="58">
        <f>AA254*25%</f>
        <v>782.5</v>
      </c>
      <c r="AC254" s="57">
        <v>37</v>
      </c>
      <c r="AD254" s="102">
        <v>3365</v>
      </c>
      <c r="AE254" s="58">
        <f>AD254*25%</f>
        <v>841.25</v>
      </c>
      <c r="AF254" s="102">
        <v>40</v>
      </c>
      <c r="AG254" s="102">
        <v>3620</v>
      </c>
      <c r="AH254" s="219">
        <f>AG254*25%</f>
        <v>905</v>
      </c>
      <c r="AI254" s="102">
        <v>40</v>
      </c>
      <c r="AJ254" s="102">
        <v>3445</v>
      </c>
      <c r="AK254" s="219">
        <f>AJ254*25%</f>
        <v>861.25</v>
      </c>
      <c r="AL254" s="102">
        <v>84</v>
      </c>
      <c r="AM254" s="102">
        <v>7965</v>
      </c>
      <c r="AN254" s="219">
        <f>AM254*25%</f>
        <v>1991.25</v>
      </c>
      <c r="AO254" s="268">
        <v>90</v>
      </c>
      <c r="AP254" s="268">
        <v>8985</v>
      </c>
      <c r="AQ254" s="219">
        <f>AP254*25%</f>
        <v>2246.25</v>
      </c>
      <c r="AR254" s="222">
        <v>102</v>
      </c>
      <c r="AS254" s="222">
        <v>9345</v>
      </c>
      <c r="AT254" s="219">
        <f>AS254*25%</f>
        <v>2336.25</v>
      </c>
      <c r="AU254" s="222">
        <v>79</v>
      </c>
      <c r="AV254" s="222">
        <v>7880</v>
      </c>
      <c r="AW254" s="222">
        <f t="shared" si="23"/>
        <v>1970</v>
      </c>
      <c r="AX254" s="222">
        <v>0</v>
      </c>
      <c r="AY254" s="222">
        <v>0</v>
      </c>
      <c r="AZ254" s="222">
        <f t="shared" si="24"/>
        <v>0</v>
      </c>
      <c r="BA254" s="222">
        <v>0</v>
      </c>
      <c r="BB254" s="222">
        <v>0</v>
      </c>
      <c r="BC254" s="222">
        <f t="shared" si="25"/>
        <v>0</v>
      </c>
    </row>
    <row r="255" spans="1:55">
      <c r="A255" s="133"/>
      <c r="B255" s="41" t="s">
        <v>786</v>
      </c>
      <c r="C255" s="296" t="s">
        <v>787</v>
      </c>
      <c r="D255" s="44" t="s">
        <v>23</v>
      </c>
      <c r="E255" s="42"/>
      <c r="F255" s="42"/>
      <c r="G255" s="58">
        <f>F255*25%</f>
        <v>0</v>
      </c>
      <c r="H255" s="45"/>
      <c r="I255" s="45"/>
      <c r="J255" s="58">
        <f>I255*25%</f>
        <v>0</v>
      </c>
      <c r="K255" s="45">
        <v>0</v>
      </c>
      <c r="L255" s="42">
        <v>0</v>
      </c>
      <c r="M255" s="58">
        <f>L255*25%</f>
        <v>0</v>
      </c>
      <c r="N255" s="42"/>
      <c r="O255" s="42"/>
      <c r="P255" s="58">
        <f>O255*25%</f>
        <v>0</v>
      </c>
      <c r="Q255" s="57">
        <v>102</v>
      </c>
      <c r="R255" s="57">
        <v>8545</v>
      </c>
      <c r="S255" s="58">
        <f>R255*25%</f>
        <v>2136.25</v>
      </c>
      <c r="T255" s="57">
        <v>220</v>
      </c>
      <c r="U255" s="102">
        <v>16910</v>
      </c>
      <c r="V255" s="58">
        <f>U255*25%</f>
        <v>4227.5</v>
      </c>
      <c r="W255" s="102">
        <v>169</v>
      </c>
      <c r="X255" s="102">
        <v>12840</v>
      </c>
      <c r="Y255" s="58">
        <f>X255*25%</f>
        <v>3210</v>
      </c>
      <c r="Z255" s="102">
        <v>234</v>
      </c>
      <c r="AA255" s="102">
        <v>19955</v>
      </c>
      <c r="AB255" s="58">
        <f>AA255*25%</f>
        <v>4988.75</v>
      </c>
      <c r="AC255" s="57">
        <v>196</v>
      </c>
      <c r="AD255" s="102">
        <v>15870</v>
      </c>
      <c r="AE255" s="58">
        <f>AD255*25%</f>
        <v>3967.5</v>
      </c>
      <c r="AF255" s="102">
        <v>235</v>
      </c>
      <c r="AG255" s="102">
        <v>19555</v>
      </c>
      <c r="AH255" s="219">
        <f>AG255*25%</f>
        <v>4888.75</v>
      </c>
      <c r="AI255" s="102">
        <v>251</v>
      </c>
      <c r="AJ255" s="102">
        <v>20995</v>
      </c>
      <c r="AK255" s="219">
        <f>AJ255*25%</f>
        <v>5248.75</v>
      </c>
      <c r="AL255" s="102">
        <v>258</v>
      </c>
      <c r="AM255" s="102">
        <v>21675</v>
      </c>
      <c r="AN255" s="219">
        <f>AM255*25%</f>
        <v>5418.75</v>
      </c>
      <c r="AO255" s="268">
        <v>250</v>
      </c>
      <c r="AP255" s="268">
        <v>22715</v>
      </c>
      <c r="AQ255" s="219">
        <f>AP255*25%</f>
        <v>5678.75</v>
      </c>
      <c r="AR255" s="222">
        <v>297</v>
      </c>
      <c r="AS255" s="222">
        <v>24940</v>
      </c>
      <c r="AT255" s="219">
        <f>AS255*25%</f>
        <v>6235</v>
      </c>
      <c r="AU255" s="222">
        <v>271</v>
      </c>
      <c r="AV255" s="222">
        <v>22620</v>
      </c>
      <c r="AW255" s="222">
        <f t="shared" si="23"/>
        <v>5655</v>
      </c>
      <c r="AX255" s="222">
        <v>99</v>
      </c>
      <c r="AY255" s="222">
        <v>10205</v>
      </c>
      <c r="AZ255" s="222">
        <f t="shared" si="24"/>
        <v>2551.25</v>
      </c>
      <c r="BA255" s="222">
        <v>109</v>
      </c>
      <c r="BB255" s="222">
        <v>9080</v>
      </c>
      <c r="BC255" s="222">
        <f t="shared" si="25"/>
        <v>2270</v>
      </c>
    </row>
    <row r="256" spans="1:55">
      <c r="A256" s="133"/>
      <c r="B256" s="41" t="s">
        <v>788</v>
      </c>
      <c r="C256" s="296" t="s">
        <v>789</v>
      </c>
      <c r="D256" s="44" t="s">
        <v>23</v>
      </c>
      <c r="E256" s="42"/>
      <c r="F256" s="42"/>
      <c r="G256" s="58">
        <f>F256*25%</f>
        <v>0</v>
      </c>
      <c r="H256" s="45"/>
      <c r="I256" s="45"/>
      <c r="J256" s="58">
        <f>I256*25%</f>
        <v>0</v>
      </c>
      <c r="K256" s="45">
        <v>0</v>
      </c>
      <c r="L256" s="42">
        <v>0</v>
      </c>
      <c r="M256" s="58">
        <f>L256*25%</f>
        <v>0</v>
      </c>
      <c r="N256" s="42"/>
      <c r="O256" s="42"/>
      <c r="P256" s="58">
        <f>O256*25%</f>
        <v>0</v>
      </c>
      <c r="Q256" s="57">
        <v>107</v>
      </c>
      <c r="R256" s="57">
        <v>9095</v>
      </c>
      <c r="S256" s="58">
        <f>R256*25%</f>
        <v>2273.75</v>
      </c>
      <c r="T256" s="57">
        <v>105</v>
      </c>
      <c r="U256" s="102">
        <v>11075</v>
      </c>
      <c r="V256" s="58">
        <f>U256*25%</f>
        <v>2768.75</v>
      </c>
      <c r="W256" s="102">
        <v>43</v>
      </c>
      <c r="X256" s="102">
        <v>12940</v>
      </c>
      <c r="Y256" s="58">
        <f>X256*25%</f>
        <v>3235</v>
      </c>
      <c r="Z256" s="102">
        <v>232</v>
      </c>
      <c r="AA256" s="102">
        <v>20415</v>
      </c>
      <c r="AB256" s="58">
        <f>AA256*25%</f>
        <v>5103.75</v>
      </c>
      <c r="AC256" s="57">
        <v>170</v>
      </c>
      <c r="AD256" s="102">
        <v>14880</v>
      </c>
      <c r="AE256" s="58">
        <f>AD256*25%</f>
        <v>3720</v>
      </c>
      <c r="AF256" s="102">
        <v>291</v>
      </c>
      <c r="AG256" s="102">
        <v>27290</v>
      </c>
      <c r="AH256" s="219">
        <f>AG256*25%</f>
        <v>6822.5</v>
      </c>
      <c r="AI256" s="102">
        <v>274</v>
      </c>
      <c r="AJ256" s="102">
        <v>22715</v>
      </c>
      <c r="AK256" s="219">
        <f>AJ256*25%</f>
        <v>5678.75</v>
      </c>
      <c r="AL256" s="102">
        <v>196</v>
      </c>
      <c r="AM256" s="102">
        <v>16470</v>
      </c>
      <c r="AN256" s="219">
        <f>AM256*25%</f>
        <v>4117.5</v>
      </c>
      <c r="AO256" s="268">
        <v>261</v>
      </c>
      <c r="AP256" s="268">
        <v>22545</v>
      </c>
      <c r="AQ256" s="219">
        <f>AP256*25%</f>
        <v>5636.25</v>
      </c>
      <c r="AR256" s="222">
        <v>266</v>
      </c>
      <c r="AS256" s="222">
        <v>22960</v>
      </c>
      <c r="AT256" s="219">
        <f>AS256*25%</f>
        <v>5740</v>
      </c>
      <c r="AU256" s="222">
        <v>240</v>
      </c>
      <c r="AV256" s="222">
        <v>19900</v>
      </c>
      <c r="AW256" s="222">
        <f t="shared" si="23"/>
        <v>4975</v>
      </c>
      <c r="AX256" s="222">
        <v>225</v>
      </c>
      <c r="AY256" s="222">
        <v>22030</v>
      </c>
      <c r="AZ256" s="222">
        <f t="shared" si="24"/>
        <v>5507.5</v>
      </c>
      <c r="BA256" s="222">
        <v>234</v>
      </c>
      <c r="BB256" s="222">
        <v>20575</v>
      </c>
      <c r="BC256" s="222">
        <f t="shared" si="25"/>
        <v>5143.75</v>
      </c>
    </row>
    <row r="257" spans="1:55">
      <c r="A257" s="133"/>
      <c r="B257" s="41" t="s">
        <v>790</v>
      </c>
      <c r="C257" s="296" t="s">
        <v>791</v>
      </c>
      <c r="D257" s="44" t="s">
        <v>23</v>
      </c>
      <c r="E257" s="42"/>
      <c r="F257" s="42"/>
      <c r="G257" s="58">
        <f>F257*25%</f>
        <v>0</v>
      </c>
      <c r="H257" s="45"/>
      <c r="I257" s="45"/>
      <c r="J257" s="58">
        <f>I257*25%</f>
        <v>0</v>
      </c>
      <c r="K257" s="45">
        <v>0</v>
      </c>
      <c r="L257" s="42">
        <v>0</v>
      </c>
      <c r="M257" s="58">
        <f>L257*25%</f>
        <v>0</v>
      </c>
      <c r="N257" s="42"/>
      <c r="O257" s="42"/>
      <c r="P257" s="58">
        <f>O257*25%</f>
        <v>0</v>
      </c>
      <c r="Q257" s="57">
        <v>26</v>
      </c>
      <c r="R257" s="57">
        <v>4100</v>
      </c>
      <c r="S257" s="58">
        <f>R257*25%</f>
        <v>1025</v>
      </c>
      <c r="T257" s="57">
        <v>68</v>
      </c>
      <c r="U257" s="102">
        <v>7250</v>
      </c>
      <c r="V257" s="58">
        <f>U257*25%</f>
        <v>1812.5</v>
      </c>
      <c r="W257" s="102">
        <v>142</v>
      </c>
      <c r="X257" s="102">
        <v>12085</v>
      </c>
      <c r="Y257" s="58">
        <f>X257*25%</f>
        <v>3021.25</v>
      </c>
      <c r="Z257" s="102">
        <v>250</v>
      </c>
      <c r="AA257" s="102">
        <v>22230</v>
      </c>
      <c r="AB257" s="58">
        <f>AA257*25%</f>
        <v>5557.5</v>
      </c>
      <c r="AC257" s="57">
        <v>191</v>
      </c>
      <c r="AD257" s="102">
        <v>17835</v>
      </c>
      <c r="AE257" s="58">
        <f>AD257*25%</f>
        <v>4458.75</v>
      </c>
      <c r="AF257" s="102">
        <v>217</v>
      </c>
      <c r="AG257" s="102">
        <v>19855</v>
      </c>
      <c r="AH257" s="219">
        <f>AG257*25%</f>
        <v>4963.75</v>
      </c>
      <c r="AI257" s="102">
        <v>185</v>
      </c>
      <c r="AJ257" s="102">
        <v>16220</v>
      </c>
      <c r="AK257" s="219">
        <f>AJ257*25%</f>
        <v>4055</v>
      </c>
      <c r="AL257" s="102">
        <v>260</v>
      </c>
      <c r="AM257" s="102">
        <v>22600</v>
      </c>
      <c r="AN257" s="219">
        <f>AM257*25%</f>
        <v>5650</v>
      </c>
      <c r="AO257" s="268">
        <v>282</v>
      </c>
      <c r="AP257" s="268">
        <v>25165</v>
      </c>
      <c r="AQ257" s="219">
        <f>AP257*25%</f>
        <v>6291.25</v>
      </c>
      <c r="AR257" s="222">
        <v>196</v>
      </c>
      <c r="AS257" s="222">
        <v>16295</v>
      </c>
      <c r="AT257" s="219">
        <f>AS257*25%</f>
        <v>4073.75</v>
      </c>
      <c r="AU257" s="222">
        <v>154</v>
      </c>
      <c r="AV257" s="222">
        <v>16230</v>
      </c>
      <c r="AW257" s="222">
        <f t="shared" si="23"/>
        <v>4057.5</v>
      </c>
      <c r="AX257" s="222">
        <v>208</v>
      </c>
      <c r="AY257" s="222">
        <v>18510</v>
      </c>
      <c r="AZ257" s="222">
        <f t="shared" si="24"/>
        <v>4627.5</v>
      </c>
      <c r="BA257" s="222">
        <v>234</v>
      </c>
      <c r="BB257" s="222">
        <v>21815</v>
      </c>
      <c r="BC257" s="222">
        <f t="shared" si="25"/>
        <v>5453.75</v>
      </c>
    </row>
    <row r="258" spans="1:55">
      <c r="A258" s="133"/>
      <c r="B258" s="41" t="s">
        <v>792</v>
      </c>
      <c r="C258" s="296" t="s">
        <v>793</v>
      </c>
      <c r="D258" s="44" t="s">
        <v>23</v>
      </c>
      <c r="E258" s="42"/>
      <c r="F258" s="42"/>
      <c r="G258" s="58">
        <f>F258*25%</f>
        <v>0</v>
      </c>
      <c r="H258" s="45"/>
      <c r="I258" s="45"/>
      <c r="J258" s="58">
        <f>I258*25%</f>
        <v>0</v>
      </c>
      <c r="K258" s="45">
        <v>0</v>
      </c>
      <c r="L258" s="42">
        <v>0</v>
      </c>
      <c r="M258" s="58">
        <f>L258*25%</f>
        <v>0</v>
      </c>
      <c r="N258" s="42"/>
      <c r="O258" s="42"/>
      <c r="P258" s="58">
        <f>O258*25%</f>
        <v>0</v>
      </c>
      <c r="Q258" s="57">
        <v>1</v>
      </c>
      <c r="R258" s="57">
        <v>190</v>
      </c>
      <c r="S258" s="58">
        <f>R258*25%</f>
        <v>47.5</v>
      </c>
      <c r="T258" s="57">
        <v>19</v>
      </c>
      <c r="U258" s="102">
        <v>2265</v>
      </c>
      <c r="V258" s="58">
        <f>U258*25%</f>
        <v>566.25</v>
      </c>
      <c r="W258" s="102">
        <v>51</v>
      </c>
      <c r="X258" s="102">
        <v>9720</v>
      </c>
      <c r="Y258" s="58">
        <f>X258*25%</f>
        <v>2430</v>
      </c>
      <c r="Z258" s="102">
        <v>35</v>
      </c>
      <c r="AA258" s="102">
        <v>4665</v>
      </c>
      <c r="AB258" s="58">
        <f>AA258*25%</f>
        <v>1166.25</v>
      </c>
      <c r="AC258" s="57">
        <v>45</v>
      </c>
      <c r="AD258" s="102">
        <v>7800</v>
      </c>
      <c r="AE258" s="58">
        <f>AD258*25%</f>
        <v>1950</v>
      </c>
      <c r="AF258" s="102">
        <v>26</v>
      </c>
      <c r="AG258" s="102">
        <v>3290</v>
      </c>
      <c r="AH258" s="219">
        <f>AG258*25%</f>
        <v>822.5</v>
      </c>
      <c r="AI258" s="102">
        <v>39</v>
      </c>
      <c r="AJ258" s="102">
        <v>4390</v>
      </c>
      <c r="AK258" s="219">
        <f>AJ258*25%</f>
        <v>1097.5</v>
      </c>
      <c r="AL258" s="102">
        <v>41</v>
      </c>
      <c r="AM258" s="102">
        <v>4910</v>
      </c>
      <c r="AN258" s="219">
        <f>AM258*25%</f>
        <v>1227.5</v>
      </c>
      <c r="AO258" s="268">
        <v>49</v>
      </c>
      <c r="AP258" s="268">
        <v>6460</v>
      </c>
      <c r="AQ258" s="219">
        <f>AP258*25%</f>
        <v>1615</v>
      </c>
      <c r="AR258" s="222">
        <v>54</v>
      </c>
      <c r="AS258" s="222">
        <v>7500</v>
      </c>
      <c r="AT258" s="219">
        <f>AS258*25%</f>
        <v>1875</v>
      </c>
      <c r="AU258" s="222">
        <v>51</v>
      </c>
      <c r="AV258" s="222">
        <v>6700</v>
      </c>
      <c r="AW258" s="222">
        <f t="shared" si="23"/>
        <v>1675</v>
      </c>
      <c r="AX258" s="222">
        <v>146</v>
      </c>
      <c r="AY258" s="222">
        <v>13290</v>
      </c>
      <c r="AZ258" s="222">
        <f t="shared" si="24"/>
        <v>3322.5</v>
      </c>
      <c r="BA258" s="222">
        <v>116</v>
      </c>
      <c r="BB258" s="222">
        <v>12640</v>
      </c>
      <c r="BC258" s="222">
        <f t="shared" si="25"/>
        <v>3160</v>
      </c>
    </row>
    <row r="259" spans="1:55">
      <c r="A259" s="133"/>
      <c r="B259" s="41" t="s">
        <v>794</v>
      </c>
      <c r="C259" s="296" t="s">
        <v>795</v>
      </c>
      <c r="D259" s="44" t="s">
        <v>23</v>
      </c>
      <c r="E259" s="42"/>
      <c r="F259" s="42"/>
      <c r="G259" s="58">
        <f>F259*25%</f>
        <v>0</v>
      </c>
      <c r="H259" s="45"/>
      <c r="I259" s="45"/>
      <c r="J259" s="58">
        <f>I259*25%</f>
        <v>0</v>
      </c>
      <c r="K259" s="45">
        <v>0</v>
      </c>
      <c r="L259" s="42">
        <v>0</v>
      </c>
      <c r="M259" s="58">
        <f>L259*25%</f>
        <v>0</v>
      </c>
      <c r="N259" s="42"/>
      <c r="O259" s="42"/>
      <c r="P259" s="58">
        <f>O259*25%</f>
        <v>0</v>
      </c>
      <c r="Q259" s="57">
        <v>1</v>
      </c>
      <c r="R259" s="57">
        <v>45</v>
      </c>
      <c r="S259" s="58">
        <f>R259*25%</f>
        <v>11.25</v>
      </c>
      <c r="T259" s="57">
        <v>2</v>
      </c>
      <c r="U259" s="102">
        <v>210</v>
      </c>
      <c r="V259" s="58">
        <f>U259*25%</f>
        <v>52.5</v>
      </c>
      <c r="W259" s="102">
        <v>1</v>
      </c>
      <c r="X259" s="102">
        <v>100</v>
      </c>
      <c r="Y259" s="58">
        <f>X259*25%</f>
        <v>25</v>
      </c>
      <c r="Z259" s="102">
        <v>3</v>
      </c>
      <c r="AA259" s="102">
        <v>380</v>
      </c>
      <c r="AB259" s="58">
        <f>AA259*25%</f>
        <v>95</v>
      </c>
      <c r="AC259" s="57">
        <v>4</v>
      </c>
      <c r="AD259" s="102">
        <v>555</v>
      </c>
      <c r="AE259" s="58">
        <f>AD259*25%</f>
        <v>138.75</v>
      </c>
      <c r="AF259" s="102">
        <v>10</v>
      </c>
      <c r="AG259" s="102">
        <v>990</v>
      </c>
      <c r="AH259" s="219">
        <f>AG259*25%</f>
        <v>247.5</v>
      </c>
      <c r="AI259" s="102">
        <v>14</v>
      </c>
      <c r="AJ259" s="102">
        <v>1610</v>
      </c>
      <c r="AK259" s="219">
        <f>AJ259*25%</f>
        <v>402.5</v>
      </c>
      <c r="AL259" s="102">
        <v>10</v>
      </c>
      <c r="AM259" s="102">
        <v>970</v>
      </c>
      <c r="AN259" s="219">
        <f>AM259*25%</f>
        <v>242.5</v>
      </c>
      <c r="AO259" s="268">
        <v>7</v>
      </c>
      <c r="AP259" s="268">
        <v>930</v>
      </c>
      <c r="AQ259" s="219">
        <f>AP259*25%</f>
        <v>232.5</v>
      </c>
      <c r="AR259" s="222">
        <v>10</v>
      </c>
      <c r="AS259" s="222">
        <v>1300</v>
      </c>
      <c r="AT259" s="219">
        <f>AS259*25%</f>
        <v>325</v>
      </c>
      <c r="AU259" s="222">
        <v>22</v>
      </c>
      <c r="AV259" s="222">
        <v>3350</v>
      </c>
      <c r="AW259" s="222">
        <f t="shared" ref="AW259:AW322" si="26">AV259*25%</f>
        <v>837.5</v>
      </c>
      <c r="AX259" s="222">
        <v>46</v>
      </c>
      <c r="AY259" s="222">
        <v>5150</v>
      </c>
      <c r="AZ259" s="222">
        <f t="shared" si="24"/>
        <v>1287.5</v>
      </c>
      <c r="BA259" s="222">
        <v>39</v>
      </c>
      <c r="BB259" s="222">
        <v>4835</v>
      </c>
      <c r="BC259" s="222">
        <f t="shared" si="25"/>
        <v>1208.75</v>
      </c>
    </row>
    <row r="260" spans="1:55">
      <c r="A260" s="133"/>
      <c r="B260" s="41" t="s">
        <v>796</v>
      </c>
      <c r="C260" s="296" t="s">
        <v>797</v>
      </c>
      <c r="D260" s="44" t="s">
        <v>23</v>
      </c>
      <c r="E260" s="42"/>
      <c r="F260" s="42"/>
      <c r="G260" s="58">
        <f>F260*25%</f>
        <v>0</v>
      </c>
      <c r="H260" s="45"/>
      <c r="I260" s="45"/>
      <c r="J260" s="58">
        <f>I260*25%</f>
        <v>0</v>
      </c>
      <c r="K260" s="45">
        <v>0</v>
      </c>
      <c r="L260" s="42">
        <v>0</v>
      </c>
      <c r="M260" s="58">
        <f>L260*25%</f>
        <v>0</v>
      </c>
      <c r="N260" s="42"/>
      <c r="O260" s="42"/>
      <c r="P260" s="58">
        <f>O260*25%</f>
        <v>0</v>
      </c>
      <c r="Q260" s="57">
        <v>35</v>
      </c>
      <c r="R260" s="57">
        <v>2880</v>
      </c>
      <c r="S260" s="58">
        <f>R260*25%</f>
        <v>720</v>
      </c>
      <c r="T260" s="57">
        <v>24</v>
      </c>
      <c r="U260" s="102">
        <v>2240</v>
      </c>
      <c r="V260" s="58">
        <f>U260*25%</f>
        <v>560</v>
      </c>
      <c r="W260" s="102">
        <v>22</v>
      </c>
      <c r="X260" s="102">
        <v>1960</v>
      </c>
      <c r="Y260" s="58">
        <f>X260*25%</f>
        <v>490</v>
      </c>
      <c r="Z260" s="102">
        <v>0</v>
      </c>
      <c r="AA260" s="102">
        <v>0</v>
      </c>
      <c r="AB260" s="58">
        <f>AA260*25%</f>
        <v>0</v>
      </c>
      <c r="AC260" s="57">
        <v>10</v>
      </c>
      <c r="AD260" s="102">
        <v>1245</v>
      </c>
      <c r="AE260" s="58">
        <f>AD260*25%</f>
        <v>311.25</v>
      </c>
      <c r="AF260" s="102">
        <v>14</v>
      </c>
      <c r="AG260" s="102">
        <v>960</v>
      </c>
      <c r="AH260" s="219">
        <f>AG260*25%</f>
        <v>240</v>
      </c>
      <c r="AI260" s="102">
        <v>16</v>
      </c>
      <c r="AJ260" s="102">
        <v>1400</v>
      </c>
      <c r="AK260" s="219">
        <f>AJ260*25%</f>
        <v>350</v>
      </c>
      <c r="AL260" s="102">
        <v>12</v>
      </c>
      <c r="AM260" s="102">
        <v>1015</v>
      </c>
      <c r="AN260" s="219">
        <f>AM260*25%</f>
        <v>253.75</v>
      </c>
      <c r="AO260" s="268">
        <v>9</v>
      </c>
      <c r="AP260" s="268">
        <v>540</v>
      </c>
      <c r="AQ260" s="219">
        <f>AP260*25%</f>
        <v>135</v>
      </c>
      <c r="AR260" s="222">
        <v>7</v>
      </c>
      <c r="AS260" s="222">
        <v>680</v>
      </c>
      <c r="AT260" s="219">
        <f>AS260*25%</f>
        <v>170</v>
      </c>
      <c r="AU260" s="222">
        <v>20</v>
      </c>
      <c r="AV260" s="222">
        <v>1990</v>
      </c>
      <c r="AW260" s="222">
        <f t="shared" si="26"/>
        <v>497.5</v>
      </c>
      <c r="AX260" s="222">
        <v>9</v>
      </c>
      <c r="AY260" s="222">
        <v>875</v>
      </c>
      <c r="AZ260" s="222">
        <f t="shared" ref="AZ260:AZ323" si="27">AY260*25%</f>
        <v>218.75</v>
      </c>
      <c r="BA260" s="222">
        <v>13</v>
      </c>
      <c r="BB260" s="222">
        <v>1470</v>
      </c>
      <c r="BC260" s="222">
        <f t="shared" ref="BC260:BC323" si="28">BB260*25%</f>
        <v>367.5</v>
      </c>
    </row>
    <row r="261" spans="1:55">
      <c r="A261" s="133"/>
      <c r="B261" s="41" t="s">
        <v>798</v>
      </c>
      <c r="C261" s="296" t="s">
        <v>799</v>
      </c>
      <c r="D261" s="44" t="s">
        <v>23</v>
      </c>
      <c r="E261" s="42"/>
      <c r="F261" s="42"/>
      <c r="G261" s="58">
        <f>F261*25%</f>
        <v>0</v>
      </c>
      <c r="H261" s="45"/>
      <c r="I261" s="45"/>
      <c r="J261" s="58">
        <f>I261*25%</f>
        <v>0</v>
      </c>
      <c r="K261" s="45"/>
      <c r="L261" s="42"/>
      <c r="M261" s="58">
        <f>L261*25%</f>
        <v>0</v>
      </c>
      <c r="N261" s="42"/>
      <c r="O261" s="42"/>
      <c r="P261" s="58">
        <f>O261*25%</f>
        <v>0</v>
      </c>
      <c r="Q261" s="57">
        <v>9</v>
      </c>
      <c r="R261" s="57">
        <v>910</v>
      </c>
      <c r="S261" s="58">
        <f>R261*25%</f>
        <v>227.5</v>
      </c>
      <c r="T261" s="57">
        <v>6</v>
      </c>
      <c r="U261" s="102">
        <v>2280</v>
      </c>
      <c r="V261" s="58">
        <f>U261*25%</f>
        <v>570</v>
      </c>
      <c r="W261" s="102">
        <v>13</v>
      </c>
      <c r="X261" s="102">
        <v>3640</v>
      </c>
      <c r="Y261" s="58">
        <f>X261*25%</f>
        <v>910</v>
      </c>
      <c r="Z261" s="102">
        <v>58</v>
      </c>
      <c r="AA261" s="102">
        <v>6085</v>
      </c>
      <c r="AB261" s="58">
        <f>AA261*25%</f>
        <v>1521.25</v>
      </c>
      <c r="AC261" s="57">
        <v>50</v>
      </c>
      <c r="AD261" s="102">
        <v>5740</v>
      </c>
      <c r="AE261" s="58">
        <f>AD261*25%</f>
        <v>1435</v>
      </c>
      <c r="AF261" s="102">
        <v>34</v>
      </c>
      <c r="AG261" s="102">
        <v>2890</v>
      </c>
      <c r="AH261" s="219">
        <f>AG261*25%</f>
        <v>722.5</v>
      </c>
      <c r="AI261" s="102">
        <v>15</v>
      </c>
      <c r="AJ261" s="102">
        <v>1250</v>
      </c>
      <c r="AK261" s="219">
        <f>AJ261*25%</f>
        <v>312.5</v>
      </c>
      <c r="AL261" s="102">
        <v>12</v>
      </c>
      <c r="AM261" s="102">
        <v>1690</v>
      </c>
      <c r="AN261" s="219">
        <f>AM261*25%</f>
        <v>422.5</v>
      </c>
      <c r="AO261" s="268">
        <v>20</v>
      </c>
      <c r="AP261" s="268">
        <v>1770</v>
      </c>
      <c r="AQ261" s="219">
        <f>AP261*25%</f>
        <v>442.5</v>
      </c>
      <c r="AR261" s="222">
        <v>4</v>
      </c>
      <c r="AS261" s="222">
        <v>380</v>
      </c>
      <c r="AT261" s="219">
        <f>AS261*25%</f>
        <v>95</v>
      </c>
      <c r="AU261" s="222">
        <v>0</v>
      </c>
      <c r="AV261" s="222">
        <v>0</v>
      </c>
      <c r="AW261" s="222">
        <f t="shared" si="26"/>
        <v>0</v>
      </c>
      <c r="AX261" s="222">
        <v>13</v>
      </c>
      <c r="AY261" s="222">
        <v>1480</v>
      </c>
      <c r="AZ261" s="222">
        <f t="shared" si="27"/>
        <v>370</v>
      </c>
      <c r="BA261" s="222">
        <v>18</v>
      </c>
      <c r="BB261" s="222">
        <v>2210</v>
      </c>
      <c r="BC261" s="222">
        <f t="shared" si="28"/>
        <v>552.5</v>
      </c>
    </row>
    <row r="262" spans="1:55">
      <c r="A262" s="133"/>
      <c r="B262" s="41" t="s">
        <v>1084</v>
      </c>
      <c r="C262" s="296" t="s">
        <v>7540</v>
      </c>
      <c r="D262" s="44" t="s">
        <v>16</v>
      </c>
      <c r="E262" s="42"/>
      <c r="F262" s="42"/>
      <c r="G262" s="58">
        <f>F262*25%</f>
        <v>0</v>
      </c>
      <c r="H262" s="45"/>
      <c r="I262" s="45"/>
      <c r="J262" s="58">
        <f>I262*25%</f>
        <v>0</v>
      </c>
      <c r="K262" s="45">
        <v>0</v>
      </c>
      <c r="L262" s="42">
        <v>0</v>
      </c>
      <c r="M262" s="58">
        <f>L262*25%</f>
        <v>0</v>
      </c>
      <c r="N262" s="42"/>
      <c r="O262" s="42"/>
      <c r="P262" s="58">
        <f>O262*25%</f>
        <v>0</v>
      </c>
      <c r="Q262" s="57">
        <v>10</v>
      </c>
      <c r="R262" s="57">
        <v>680</v>
      </c>
      <c r="S262" s="58">
        <f>R262*25%</f>
        <v>170</v>
      </c>
      <c r="T262" s="57">
        <v>35</v>
      </c>
      <c r="U262" s="102">
        <v>4290</v>
      </c>
      <c r="V262" s="58">
        <f>U262*25%</f>
        <v>1072.5</v>
      </c>
      <c r="W262" s="102">
        <v>38</v>
      </c>
      <c r="X262" s="102">
        <v>4570</v>
      </c>
      <c r="Y262" s="58">
        <f>X262*25%</f>
        <v>1142.5</v>
      </c>
      <c r="Z262" s="102">
        <v>60</v>
      </c>
      <c r="AA262" s="102">
        <v>7225</v>
      </c>
      <c r="AB262" s="58">
        <f>AA262*25%</f>
        <v>1806.25</v>
      </c>
      <c r="AC262" s="57">
        <v>66</v>
      </c>
      <c r="AD262" s="102">
        <v>7470</v>
      </c>
      <c r="AE262" s="58">
        <f>AD262*25%</f>
        <v>1867.5</v>
      </c>
      <c r="AF262" s="102">
        <v>92</v>
      </c>
      <c r="AG262" s="102">
        <v>7425</v>
      </c>
      <c r="AH262" s="219">
        <f>AG262*25%</f>
        <v>1856.25</v>
      </c>
      <c r="AI262" s="102">
        <v>115</v>
      </c>
      <c r="AJ262" s="102">
        <v>11015</v>
      </c>
      <c r="AK262" s="219">
        <f>AJ262*25%</f>
        <v>2753.75</v>
      </c>
      <c r="AL262" s="102">
        <v>172</v>
      </c>
      <c r="AM262" s="102">
        <v>16235</v>
      </c>
      <c r="AN262" s="219">
        <f>AM262*25%</f>
        <v>4058.75</v>
      </c>
      <c r="AO262" s="268">
        <v>200</v>
      </c>
      <c r="AP262" s="268">
        <v>20910</v>
      </c>
      <c r="AQ262" s="219">
        <f>AP262*25%</f>
        <v>5227.5</v>
      </c>
      <c r="AR262" s="222">
        <v>220</v>
      </c>
      <c r="AS262" s="222">
        <v>22375</v>
      </c>
      <c r="AT262" s="219">
        <f>AS262*25%</f>
        <v>5593.75</v>
      </c>
      <c r="AU262" s="222">
        <v>288</v>
      </c>
      <c r="AV262" s="222">
        <v>33165</v>
      </c>
      <c r="AW262" s="222">
        <f t="shared" si="26"/>
        <v>8291.25</v>
      </c>
      <c r="AX262" s="222">
        <v>0</v>
      </c>
      <c r="AY262" s="222">
        <v>0</v>
      </c>
      <c r="AZ262" s="222">
        <f t="shared" si="27"/>
        <v>0</v>
      </c>
      <c r="BA262" s="222">
        <v>3</v>
      </c>
      <c r="BB262" s="222">
        <v>260</v>
      </c>
      <c r="BC262" s="222">
        <f t="shared" si="28"/>
        <v>65</v>
      </c>
    </row>
    <row r="263" spans="1:55">
      <c r="A263" s="133"/>
      <c r="B263" s="41" t="s">
        <v>800</v>
      </c>
      <c r="C263" s="296" t="s">
        <v>801</v>
      </c>
      <c r="D263" s="44" t="s">
        <v>29</v>
      </c>
      <c r="E263" s="42"/>
      <c r="F263" s="42"/>
      <c r="G263" s="58">
        <f>F263*25%</f>
        <v>0</v>
      </c>
      <c r="H263" s="45"/>
      <c r="I263" s="45"/>
      <c r="J263" s="58">
        <f>I263*25%</f>
        <v>0</v>
      </c>
      <c r="K263" s="45">
        <v>0</v>
      </c>
      <c r="L263" s="42">
        <v>0</v>
      </c>
      <c r="M263" s="58">
        <f>L263*25%</f>
        <v>0</v>
      </c>
      <c r="N263" s="42"/>
      <c r="O263" s="42"/>
      <c r="P263" s="58">
        <f>O263*25%</f>
        <v>0</v>
      </c>
      <c r="Q263" s="57">
        <v>5</v>
      </c>
      <c r="R263" s="57">
        <v>640</v>
      </c>
      <c r="S263" s="58">
        <f>R263*25%</f>
        <v>160</v>
      </c>
      <c r="T263" s="57">
        <v>30</v>
      </c>
      <c r="U263" s="102">
        <v>3015</v>
      </c>
      <c r="V263" s="58">
        <f>U263*25%</f>
        <v>753.75</v>
      </c>
      <c r="W263" s="102">
        <v>55</v>
      </c>
      <c r="X263" s="102">
        <v>5555</v>
      </c>
      <c r="Y263" s="58">
        <f>X263*25%</f>
        <v>1388.75</v>
      </c>
      <c r="Z263" s="102">
        <v>54</v>
      </c>
      <c r="AA263" s="102">
        <v>6220</v>
      </c>
      <c r="AB263" s="58">
        <f>AA263*25%</f>
        <v>1555</v>
      </c>
      <c r="AC263" s="57">
        <v>56</v>
      </c>
      <c r="AD263" s="102">
        <v>5890</v>
      </c>
      <c r="AE263" s="58">
        <f>AD263*25%</f>
        <v>1472.5</v>
      </c>
      <c r="AF263" s="102">
        <v>81</v>
      </c>
      <c r="AG263" s="102">
        <v>7560</v>
      </c>
      <c r="AH263" s="219">
        <f>AG263*25%</f>
        <v>1890</v>
      </c>
      <c r="AI263" s="102">
        <v>84</v>
      </c>
      <c r="AJ263" s="102">
        <v>7390</v>
      </c>
      <c r="AK263" s="219">
        <f>AJ263*25%</f>
        <v>1847.5</v>
      </c>
      <c r="AL263" s="102">
        <v>93</v>
      </c>
      <c r="AM263" s="102">
        <v>8045</v>
      </c>
      <c r="AN263" s="219">
        <f>AM263*25%</f>
        <v>2011.25</v>
      </c>
      <c r="AO263" s="268">
        <v>76</v>
      </c>
      <c r="AP263" s="268">
        <v>7365</v>
      </c>
      <c r="AQ263" s="219">
        <f>AP263*25%</f>
        <v>1841.25</v>
      </c>
      <c r="AR263" s="222">
        <v>148</v>
      </c>
      <c r="AS263" s="222">
        <v>14220</v>
      </c>
      <c r="AT263" s="219">
        <f>AS263*25%</f>
        <v>3555</v>
      </c>
      <c r="AU263" s="222">
        <v>94</v>
      </c>
      <c r="AV263" s="222">
        <v>8300</v>
      </c>
      <c r="AW263" s="222">
        <f t="shared" si="26"/>
        <v>2075</v>
      </c>
      <c r="AX263" s="222">
        <v>257</v>
      </c>
      <c r="AY263" s="222">
        <v>24705</v>
      </c>
      <c r="AZ263" s="222">
        <f t="shared" si="27"/>
        <v>6176.25</v>
      </c>
      <c r="BA263" s="222">
        <v>285</v>
      </c>
      <c r="BB263" s="222">
        <v>27200</v>
      </c>
      <c r="BC263" s="222">
        <f t="shared" si="28"/>
        <v>6800</v>
      </c>
    </row>
    <row r="264" spans="1:55">
      <c r="A264" s="133"/>
      <c r="B264" s="41" t="s">
        <v>802</v>
      </c>
      <c r="C264" s="296" t="s">
        <v>803</v>
      </c>
      <c r="D264" s="44" t="s">
        <v>29</v>
      </c>
      <c r="E264" s="42"/>
      <c r="F264" s="42"/>
      <c r="G264" s="58">
        <f>F264*25%</f>
        <v>0</v>
      </c>
      <c r="H264" s="45"/>
      <c r="I264" s="45"/>
      <c r="J264" s="58">
        <f>I264*25%</f>
        <v>0</v>
      </c>
      <c r="K264" s="45">
        <v>0</v>
      </c>
      <c r="L264" s="42">
        <v>0</v>
      </c>
      <c r="M264" s="58">
        <f>L264*25%</f>
        <v>0</v>
      </c>
      <c r="N264" s="42"/>
      <c r="O264" s="42"/>
      <c r="P264" s="58">
        <f>O264*25%</f>
        <v>0</v>
      </c>
      <c r="Q264" s="57">
        <v>4</v>
      </c>
      <c r="R264" s="57">
        <v>530</v>
      </c>
      <c r="S264" s="58">
        <f>R264*25%</f>
        <v>132.5</v>
      </c>
      <c r="T264" s="57">
        <v>68</v>
      </c>
      <c r="U264" s="102">
        <v>6000</v>
      </c>
      <c r="V264" s="58">
        <f>U264*25%</f>
        <v>1500</v>
      </c>
      <c r="W264" s="102">
        <v>128</v>
      </c>
      <c r="X264" s="102">
        <v>10565</v>
      </c>
      <c r="Y264" s="58">
        <f>X264*25%</f>
        <v>2641.25</v>
      </c>
      <c r="Z264" s="102">
        <v>189</v>
      </c>
      <c r="AA264" s="102">
        <v>16700</v>
      </c>
      <c r="AB264" s="58">
        <f>AA264*25%</f>
        <v>4175</v>
      </c>
      <c r="AC264" s="57">
        <v>162</v>
      </c>
      <c r="AD264" s="102">
        <v>13305</v>
      </c>
      <c r="AE264" s="58">
        <f>AD264*25%</f>
        <v>3326.25</v>
      </c>
      <c r="AF264" s="102">
        <v>157</v>
      </c>
      <c r="AG264" s="102">
        <v>13170</v>
      </c>
      <c r="AH264" s="219">
        <f>AG264*25%</f>
        <v>3292.5</v>
      </c>
      <c r="AI264" s="102">
        <v>219</v>
      </c>
      <c r="AJ264" s="102">
        <v>19965</v>
      </c>
      <c r="AK264" s="219">
        <f>AJ264*25%</f>
        <v>4991.25</v>
      </c>
      <c r="AL264" s="102">
        <v>181</v>
      </c>
      <c r="AM264" s="102">
        <v>15630</v>
      </c>
      <c r="AN264" s="219">
        <f>AM264*25%</f>
        <v>3907.5</v>
      </c>
      <c r="AO264" s="268">
        <v>230</v>
      </c>
      <c r="AP264" s="268">
        <v>18595</v>
      </c>
      <c r="AQ264" s="219">
        <f>AP264*25%</f>
        <v>4648.75</v>
      </c>
      <c r="AR264" s="222">
        <v>303</v>
      </c>
      <c r="AS264" s="222">
        <v>25305</v>
      </c>
      <c r="AT264" s="219">
        <f>AS264*25%</f>
        <v>6326.25</v>
      </c>
      <c r="AU264" s="222">
        <v>312</v>
      </c>
      <c r="AV264" s="222">
        <v>27825</v>
      </c>
      <c r="AW264" s="222">
        <f t="shared" si="26"/>
        <v>6956.25</v>
      </c>
      <c r="AX264" s="222">
        <v>122</v>
      </c>
      <c r="AY264" s="222">
        <v>11730</v>
      </c>
      <c r="AZ264" s="222">
        <f t="shared" si="27"/>
        <v>2932.5</v>
      </c>
      <c r="BA264" s="222">
        <v>124</v>
      </c>
      <c r="BB264" s="222">
        <v>12885</v>
      </c>
      <c r="BC264" s="222">
        <f t="shared" si="28"/>
        <v>3221.25</v>
      </c>
    </row>
    <row r="265" spans="1:55">
      <c r="A265" s="133"/>
      <c r="B265" s="41" t="s">
        <v>804</v>
      </c>
      <c r="C265" s="296" t="s">
        <v>805</v>
      </c>
      <c r="D265" s="44" t="s">
        <v>19</v>
      </c>
      <c r="E265" s="42"/>
      <c r="F265" s="42"/>
      <c r="G265" s="58">
        <f>F265*25%</f>
        <v>0</v>
      </c>
      <c r="H265" s="45"/>
      <c r="I265" s="45"/>
      <c r="J265" s="58">
        <f>I265*25%</f>
        <v>0</v>
      </c>
      <c r="K265" s="45">
        <v>0</v>
      </c>
      <c r="L265" s="42">
        <v>0</v>
      </c>
      <c r="M265" s="58">
        <f>L265*25%</f>
        <v>0</v>
      </c>
      <c r="N265" s="42"/>
      <c r="O265" s="42"/>
      <c r="P265" s="58">
        <f>O265*25%</f>
        <v>0</v>
      </c>
      <c r="Q265" s="57">
        <v>11</v>
      </c>
      <c r="R265" s="57">
        <v>1430</v>
      </c>
      <c r="S265" s="58">
        <f>R265*25%</f>
        <v>357.5</v>
      </c>
      <c r="T265" s="57">
        <v>4</v>
      </c>
      <c r="U265" s="102">
        <v>380</v>
      </c>
      <c r="V265" s="58">
        <f>U265*25%</f>
        <v>95</v>
      </c>
      <c r="W265" s="102">
        <v>38</v>
      </c>
      <c r="X265" s="102">
        <v>4300</v>
      </c>
      <c r="Y265" s="58">
        <f>X265*25%</f>
        <v>1075</v>
      </c>
      <c r="Z265" s="102">
        <v>49</v>
      </c>
      <c r="AA265" s="102">
        <v>5370</v>
      </c>
      <c r="AB265" s="58">
        <f>AA265*25%</f>
        <v>1342.5</v>
      </c>
      <c r="AC265" s="57">
        <v>29</v>
      </c>
      <c r="AD265" s="102">
        <v>3255</v>
      </c>
      <c r="AE265" s="58">
        <f>AD265*25%</f>
        <v>813.75</v>
      </c>
      <c r="AF265" s="102">
        <v>30</v>
      </c>
      <c r="AG265" s="102">
        <v>2680</v>
      </c>
      <c r="AH265" s="219">
        <f>AG265*25%</f>
        <v>670</v>
      </c>
      <c r="AI265" s="102">
        <v>30</v>
      </c>
      <c r="AJ265" s="102">
        <v>4235</v>
      </c>
      <c r="AK265" s="219">
        <f>AJ265*25%</f>
        <v>1058.75</v>
      </c>
      <c r="AL265" s="102">
        <v>64</v>
      </c>
      <c r="AM265" s="102">
        <v>6080</v>
      </c>
      <c r="AN265" s="219">
        <f>AM265*25%</f>
        <v>1520</v>
      </c>
      <c r="AO265" s="268">
        <v>57</v>
      </c>
      <c r="AP265" s="268">
        <v>4785</v>
      </c>
      <c r="AQ265" s="219">
        <f>AP265*25%</f>
        <v>1196.25</v>
      </c>
      <c r="AR265" s="222">
        <v>69</v>
      </c>
      <c r="AS265" s="222">
        <v>6285</v>
      </c>
      <c r="AT265" s="219">
        <f>AS265*25%</f>
        <v>1571.25</v>
      </c>
      <c r="AU265" s="222">
        <v>52</v>
      </c>
      <c r="AV265" s="222">
        <v>4695</v>
      </c>
      <c r="AW265" s="222">
        <f t="shared" si="26"/>
        <v>1173.75</v>
      </c>
      <c r="AX265" s="222">
        <v>319</v>
      </c>
      <c r="AY265" s="222">
        <v>28435</v>
      </c>
      <c r="AZ265" s="222">
        <f t="shared" si="27"/>
        <v>7108.75</v>
      </c>
      <c r="BA265" s="222">
        <v>272</v>
      </c>
      <c r="BB265" s="222">
        <v>23755</v>
      </c>
      <c r="BC265" s="222">
        <f t="shared" si="28"/>
        <v>5938.75</v>
      </c>
    </row>
    <row r="266" spans="1:55">
      <c r="A266" s="133"/>
      <c r="B266" s="41" t="s">
        <v>806</v>
      </c>
      <c r="C266" s="296" t="s">
        <v>807</v>
      </c>
      <c r="D266" s="44" t="s">
        <v>19</v>
      </c>
      <c r="E266" s="42"/>
      <c r="F266" s="42"/>
      <c r="G266" s="58">
        <f>F266*25%</f>
        <v>0</v>
      </c>
      <c r="H266" s="45"/>
      <c r="I266" s="45"/>
      <c r="J266" s="58">
        <f>I266*25%</f>
        <v>0</v>
      </c>
      <c r="K266" s="45">
        <v>0</v>
      </c>
      <c r="L266" s="42">
        <v>0</v>
      </c>
      <c r="M266" s="58">
        <f>L266*25%</f>
        <v>0</v>
      </c>
      <c r="N266" s="42"/>
      <c r="O266" s="42"/>
      <c r="P266" s="58">
        <f>O266*25%</f>
        <v>0</v>
      </c>
      <c r="Q266" s="57">
        <v>2</v>
      </c>
      <c r="R266" s="57">
        <v>190</v>
      </c>
      <c r="S266" s="58">
        <f>R266*25%</f>
        <v>47.5</v>
      </c>
      <c r="T266" s="57">
        <v>0</v>
      </c>
      <c r="U266" s="102">
        <v>0</v>
      </c>
      <c r="V266" s="58">
        <f>U266*25%</f>
        <v>0</v>
      </c>
      <c r="W266" s="102">
        <v>0</v>
      </c>
      <c r="X266" s="102">
        <v>0</v>
      </c>
      <c r="Y266" s="58">
        <f>X266*25%</f>
        <v>0</v>
      </c>
      <c r="Z266" s="102">
        <v>7</v>
      </c>
      <c r="AA266" s="102">
        <v>400</v>
      </c>
      <c r="AB266" s="58">
        <f>AA266*25%</f>
        <v>100</v>
      </c>
      <c r="AC266" s="57">
        <v>4</v>
      </c>
      <c r="AD266" s="102">
        <v>400</v>
      </c>
      <c r="AE266" s="58">
        <f>AD266*25%</f>
        <v>100</v>
      </c>
      <c r="AF266" s="102">
        <v>4</v>
      </c>
      <c r="AG266" s="102">
        <v>340</v>
      </c>
      <c r="AH266" s="219">
        <f>AG266*25%</f>
        <v>85</v>
      </c>
      <c r="AI266" s="102">
        <v>4</v>
      </c>
      <c r="AJ266" s="102">
        <v>355</v>
      </c>
      <c r="AK266" s="219">
        <f>AJ266*25%</f>
        <v>88.75</v>
      </c>
      <c r="AL266" s="102">
        <v>2</v>
      </c>
      <c r="AM266" s="102">
        <v>440</v>
      </c>
      <c r="AN266" s="219">
        <f>AM266*25%</f>
        <v>110</v>
      </c>
      <c r="AO266" s="268">
        <v>11</v>
      </c>
      <c r="AP266" s="268">
        <v>1095</v>
      </c>
      <c r="AQ266" s="219">
        <f>AP266*25%</f>
        <v>273.75</v>
      </c>
      <c r="AR266" s="222">
        <v>4</v>
      </c>
      <c r="AS266" s="222">
        <v>320</v>
      </c>
      <c r="AT266" s="219">
        <f>AS266*25%</f>
        <v>80</v>
      </c>
      <c r="AU266" s="222">
        <v>0</v>
      </c>
      <c r="AV266" s="222">
        <v>0</v>
      </c>
      <c r="AW266" s="222">
        <f t="shared" si="26"/>
        <v>0</v>
      </c>
      <c r="AX266" s="222">
        <v>28</v>
      </c>
      <c r="AY266" s="222">
        <v>3355</v>
      </c>
      <c r="AZ266" s="222">
        <f t="shared" si="27"/>
        <v>838.75</v>
      </c>
      <c r="BA266" s="222">
        <v>42</v>
      </c>
      <c r="BB266" s="222">
        <v>3400</v>
      </c>
      <c r="BC266" s="222">
        <f t="shared" si="28"/>
        <v>850</v>
      </c>
    </row>
    <row r="267" spans="1:55">
      <c r="A267" s="133"/>
      <c r="B267" s="41" t="s">
        <v>808</v>
      </c>
      <c r="C267" s="296" t="s">
        <v>3072</v>
      </c>
      <c r="D267" s="44" t="s">
        <v>238</v>
      </c>
      <c r="E267" s="42"/>
      <c r="F267" s="42"/>
      <c r="G267" s="58">
        <f>F267*25%</f>
        <v>0</v>
      </c>
      <c r="H267" s="45"/>
      <c r="I267" s="45"/>
      <c r="J267" s="58">
        <f>I267*25%</f>
        <v>0</v>
      </c>
      <c r="K267" s="45">
        <v>0</v>
      </c>
      <c r="L267" s="42">
        <v>0</v>
      </c>
      <c r="M267" s="58">
        <f>L267*25%</f>
        <v>0</v>
      </c>
      <c r="N267" s="42"/>
      <c r="O267" s="42"/>
      <c r="P267" s="58">
        <f>O267*25%</f>
        <v>0</v>
      </c>
      <c r="Q267" s="57">
        <v>14</v>
      </c>
      <c r="R267" s="57">
        <v>1590</v>
      </c>
      <c r="S267" s="58">
        <f>R267*25%</f>
        <v>397.5</v>
      </c>
      <c r="T267" s="57">
        <v>23</v>
      </c>
      <c r="U267" s="102">
        <v>2835</v>
      </c>
      <c r="V267" s="58">
        <f>U267*25%</f>
        <v>708.75</v>
      </c>
      <c r="W267" s="102">
        <v>79</v>
      </c>
      <c r="X267" s="102">
        <v>8605</v>
      </c>
      <c r="Y267" s="58">
        <f>X267*25%</f>
        <v>2151.25</v>
      </c>
      <c r="Z267" s="102">
        <v>125</v>
      </c>
      <c r="AA267" s="102">
        <v>12245</v>
      </c>
      <c r="AB267" s="58">
        <f>AA267*25%</f>
        <v>3061.25</v>
      </c>
      <c r="AC267" s="57">
        <v>104</v>
      </c>
      <c r="AD267" s="102">
        <v>9745</v>
      </c>
      <c r="AE267" s="58">
        <f>AD267*25%</f>
        <v>2436.25</v>
      </c>
      <c r="AF267" s="102">
        <v>157</v>
      </c>
      <c r="AG267" s="102">
        <v>14090</v>
      </c>
      <c r="AH267" s="219">
        <f>AG267*25%</f>
        <v>3522.5</v>
      </c>
      <c r="AI267" s="102">
        <v>145</v>
      </c>
      <c r="AJ267" s="102">
        <v>12705</v>
      </c>
      <c r="AK267" s="219">
        <f>AJ267*25%</f>
        <v>3176.25</v>
      </c>
      <c r="AL267" s="102">
        <v>193</v>
      </c>
      <c r="AM267" s="102">
        <v>19325</v>
      </c>
      <c r="AN267" s="219">
        <f>AM267*25%</f>
        <v>4831.25</v>
      </c>
      <c r="AO267" s="268">
        <v>207</v>
      </c>
      <c r="AP267" s="268">
        <v>18575</v>
      </c>
      <c r="AQ267" s="219">
        <f>AP267*25%</f>
        <v>4643.75</v>
      </c>
      <c r="AR267" s="222">
        <v>207</v>
      </c>
      <c r="AS267" s="222">
        <v>18590</v>
      </c>
      <c r="AT267" s="219">
        <f>AS267*25%</f>
        <v>4647.5</v>
      </c>
      <c r="AU267" s="222">
        <v>220</v>
      </c>
      <c r="AV267" s="222">
        <v>19730</v>
      </c>
      <c r="AW267" s="222">
        <f t="shared" si="26"/>
        <v>4932.5</v>
      </c>
      <c r="AX267" s="222">
        <v>0</v>
      </c>
      <c r="AY267" s="222">
        <v>0</v>
      </c>
      <c r="AZ267" s="222">
        <f t="shared" si="27"/>
        <v>0</v>
      </c>
      <c r="BA267" s="222">
        <v>0</v>
      </c>
      <c r="BB267" s="222">
        <v>0</v>
      </c>
      <c r="BC267" s="222">
        <f t="shared" si="28"/>
        <v>0</v>
      </c>
    </row>
    <row r="268" spans="1:55">
      <c r="A268" s="133"/>
      <c r="B268" s="41" t="s">
        <v>810</v>
      </c>
      <c r="C268" s="296" t="s">
        <v>811</v>
      </c>
      <c r="D268" s="44" t="s">
        <v>29</v>
      </c>
      <c r="E268" s="42"/>
      <c r="F268" s="42"/>
      <c r="G268" s="58">
        <f>F268*25%</f>
        <v>0</v>
      </c>
      <c r="H268" s="45"/>
      <c r="I268" s="45"/>
      <c r="J268" s="58">
        <f>I268*25%</f>
        <v>0</v>
      </c>
      <c r="K268" s="45">
        <v>0</v>
      </c>
      <c r="L268" s="42">
        <v>0</v>
      </c>
      <c r="M268" s="58">
        <f>L268*25%</f>
        <v>0</v>
      </c>
      <c r="N268" s="42"/>
      <c r="O268" s="42"/>
      <c r="P268" s="58">
        <f>O268*25%</f>
        <v>0</v>
      </c>
      <c r="Q268" s="57">
        <v>18</v>
      </c>
      <c r="R268" s="57">
        <v>2530</v>
      </c>
      <c r="S268" s="58">
        <f>R268*25%</f>
        <v>632.5</v>
      </c>
      <c r="T268" s="57">
        <v>75</v>
      </c>
      <c r="U268" s="102">
        <v>9075</v>
      </c>
      <c r="V268" s="58">
        <f>U268*25%</f>
        <v>2268.75</v>
      </c>
      <c r="W268" s="102">
        <v>0</v>
      </c>
      <c r="X268" s="102">
        <v>0</v>
      </c>
      <c r="Y268" s="58">
        <f>X268*25%</f>
        <v>0</v>
      </c>
      <c r="Z268" s="102">
        <v>0</v>
      </c>
      <c r="AA268" s="102">
        <v>0</v>
      </c>
      <c r="AB268" s="58">
        <f>AA268*25%</f>
        <v>0</v>
      </c>
      <c r="AC268" s="57">
        <v>0</v>
      </c>
      <c r="AD268" s="102">
        <v>0</v>
      </c>
      <c r="AE268" s="58">
        <f>AD268*25%</f>
        <v>0</v>
      </c>
      <c r="AF268" s="102">
        <v>0</v>
      </c>
      <c r="AG268" s="102">
        <v>0</v>
      </c>
      <c r="AH268" s="219">
        <f>AG268*25%</f>
        <v>0</v>
      </c>
      <c r="AI268" s="102">
        <v>0</v>
      </c>
      <c r="AJ268" s="102"/>
      <c r="AK268" s="219">
        <f>AJ268*25%</f>
        <v>0</v>
      </c>
      <c r="AL268" s="102">
        <v>0</v>
      </c>
      <c r="AM268" s="102">
        <v>0</v>
      </c>
      <c r="AN268" s="219">
        <f>AM268*25%</f>
        <v>0</v>
      </c>
      <c r="AO268" s="268">
        <v>0</v>
      </c>
      <c r="AP268" s="268">
        <v>0</v>
      </c>
      <c r="AQ268" s="219">
        <f>AP268*25%</f>
        <v>0</v>
      </c>
      <c r="AR268" s="222">
        <v>0</v>
      </c>
      <c r="AS268" s="222">
        <v>0</v>
      </c>
      <c r="AT268" s="219">
        <f>AS268*25%</f>
        <v>0</v>
      </c>
      <c r="AU268" s="222">
        <v>0</v>
      </c>
      <c r="AV268" s="222">
        <v>0</v>
      </c>
      <c r="AW268" s="222">
        <f t="shared" si="26"/>
        <v>0</v>
      </c>
      <c r="AX268" s="222">
        <v>187</v>
      </c>
      <c r="AY268" s="222">
        <v>15455</v>
      </c>
      <c r="AZ268" s="222">
        <f t="shared" si="27"/>
        <v>3863.75</v>
      </c>
      <c r="BA268" s="222">
        <v>217</v>
      </c>
      <c r="BB268" s="222">
        <v>17135</v>
      </c>
      <c r="BC268" s="222">
        <f t="shared" si="28"/>
        <v>4283.75</v>
      </c>
    </row>
    <row r="269" spans="1:55">
      <c r="A269" s="133"/>
      <c r="B269" s="41" t="s">
        <v>812</v>
      </c>
      <c r="C269" s="296" t="s">
        <v>5312</v>
      </c>
      <c r="D269" s="44" t="s">
        <v>19</v>
      </c>
      <c r="E269" s="42"/>
      <c r="F269" s="42"/>
      <c r="G269" s="58">
        <f>F269*25%</f>
        <v>0</v>
      </c>
      <c r="H269" s="45"/>
      <c r="I269" s="45"/>
      <c r="J269" s="58">
        <f>I269*25%</f>
        <v>0</v>
      </c>
      <c r="K269" s="45">
        <v>0</v>
      </c>
      <c r="L269" s="42">
        <v>0</v>
      </c>
      <c r="M269" s="58">
        <f>L269*25%</f>
        <v>0</v>
      </c>
      <c r="N269" s="42"/>
      <c r="O269" s="42"/>
      <c r="P269" s="58">
        <f>O269*25%</f>
        <v>0</v>
      </c>
      <c r="Q269" s="57">
        <v>7</v>
      </c>
      <c r="R269" s="57">
        <v>560</v>
      </c>
      <c r="S269" s="58">
        <f>R269*25%</f>
        <v>140</v>
      </c>
      <c r="T269" s="57">
        <v>24</v>
      </c>
      <c r="U269" s="102">
        <v>2505</v>
      </c>
      <c r="V269" s="58">
        <f>U269*25%</f>
        <v>626.25</v>
      </c>
      <c r="W269" s="102">
        <v>38</v>
      </c>
      <c r="X269" s="102">
        <v>4430</v>
      </c>
      <c r="Y269" s="58">
        <f>X269*25%</f>
        <v>1107.5</v>
      </c>
      <c r="Z269" s="102">
        <v>58</v>
      </c>
      <c r="AA269" s="102">
        <v>6185</v>
      </c>
      <c r="AB269" s="58">
        <f>AA269*25%</f>
        <v>1546.25</v>
      </c>
      <c r="AC269" s="57">
        <v>50</v>
      </c>
      <c r="AD269" s="102">
        <v>5120</v>
      </c>
      <c r="AE269" s="58">
        <f>AD269*25%</f>
        <v>1280</v>
      </c>
      <c r="AF269" s="102">
        <v>58</v>
      </c>
      <c r="AG269" s="102">
        <v>6285</v>
      </c>
      <c r="AH269" s="219">
        <f>AG269*25%</f>
        <v>1571.25</v>
      </c>
      <c r="AI269" s="102">
        <v>95</v>
      </c>
      <c r="AJ269" s="102">
        <v>9540</v>
      </c>
      <c r="AK269" s="219">
        <f>AJ269*25%</f>
        <v>2385</v>
      </c>
      <c r="AL269" s="102">
        <v>58</v>
      </c>
      <c r="AM269" s="102">
        <v>5995</v>
      </c>
      <c r="AN269" s="219">
        <f>AM269*25%</f>
        <v>1498.75</v>
      </c>
      <c r="AO269" s="268">
        <v>87</v>
      </c>
      <c r="AP269" s="268">
        <v>8375</v>
      </c>
      <c r="AQ269" s="219">
        <f>AP269*25%</f>
        <v>2093.75</v>
      </c>
      <c r="AR269" s="222">
        <v>77</v>
      </c>
      <c r="AS269" s="222">
        <v>7255</v>
      </c>
      <c r="AT269" s="219">
        <f>AS269*25%</f>
        <v>1813.75</v>
      </c>
      <c r="AU269" s="222">
        <v>60</v>
      </c>
      <c r="AV269" s="222">
        <v>6085</v>
      </c>
      <c r="AW269" s="222">
        <f t="shared" si="26"/>
        <v>1521.25</v>
      </c>
      <c r="AX269" s="222">
        <v>0</v>
      </c>
      <c r="AY269" s="222">
        <v>0</v>
      </c>
      <c r="AZ269" s="222">
        <f t="shared" si="27"/>
        <v>0</v>
      </c>
      <c r="BA269" s="222">
        <v>0</v>
      </c>
      <c r="BB269" s="222">
        <v>0</v>
      </c>
      <c r="BC269" s="222">
        <f t="shared" si="28"/>
        <v>0</v>
      </c>
    </row>
    <row r="270" spans="1:55">
      <c r="A270" s="133"/>
      <c r="B270" s="41" t="s">
        <v>814</v>
      </c>
      <c r="C270" s="296" t="s">
        <v>815</v>
      </c>
      <c r="D270" s="44" t="s">
        <v>19</v>
      </c>
      <c r="E270" s="42"/>
      <c r="F270" s="42"/>
      <c r="G270" s="58">
        <f>F270*25%</f>
        <v>0</v>
      </c>
      <c r="H270" s="45"/>
      <c r="I270" s="45"/>
      <c r="J270" s="58">
        <f>I270*25%</f>
        <v>0</v>
      </c>
      <c r="K270" s="45">
        <v>0</v>
      </c>
      <c r="L270" s="42">
        <v>0</v>
      </c>
      <c r="M270" s="58">
        <f>L270*25%</f>
        <v>0</v>
      </c>
      <c r="N270" s="42"/>
      <c r="O270" s="42"/>
      <c r="P270" s="58">
        <f>O270*25%</f>
        <v>0</v>
      </c>
      <c r="Q270" s="57">
        <v>16</v>
      </c>
      <c r="R270" s="57">
        <v>1745</v>
      </c>
      <c r="S270" s="58">
        <f>R270*25%</f>
        <v>436.25</v>
      </c>
      <c r="T270" s="57">
        <v>15</v>
      </c>
      <c r="U270" s="102">
        <v>2430</v>
      </c>
      <c r="V270" s="58">
        <f>U270*25%</f>
        <v>607.5</v>
      </c>
      <c r="W270" s="102">
        <v>37</v>
      </c>
      <c r="X270" s="102">
        <v>4730</v>
      </c>
      <c r="Y270" s="58">
        <f>X270*25%</f>
        <v>1182.5</v>
      </c>
      <c r="Z270" s="102">
        <v>77</v>
      </c>
      <c r="AA270" s="102">
        <v>8680</v>
      </c>
      <c r="AB270" s="58">
        <f>AA270*25%</f>
        <v>2170</v>
      </c>
      <c r="AC270" s="57">
        <v>134</v>
      </c>
      <c r="AD270" s="102">
        <v>16115</v>
      </c>
      <c r="AE270" s="58">
        <f>AD270*25%</f>
        <v>4028.75</v>
      </c>
      <c r="AF270" s="102">
        <v>147</v>
      </c>
      <c r="AG270" s="102">
        <v>17780</v>
      </c>
      <c r="AH270" s="219">
        <f>AG270*25%</f>
        <v>4445</v>
      </c>
      <c r="AI270" s="102">
        <v>110</v>
      </c>
      <c r="AJ270" s="102">
        <v>10540</v>
      </c>
      <c r="AK270" s="219">
        <f>AJ270*25%</f>
        <v>2635</v>
      </c>
      <c r="AL270" s="102">
        <v>102</v>
      </c>
      <c r="AM270" s="102">
        <v>9520</v>
      </c>
      <c r="AN270" s="219">
        <f>AM270*25%</f>
        <v>2380</v>
      </c>
      <c r="AO270" s="268">
        <v>152</v>
      </c>
      <c r="AP270" s="268">
        <v>12635</v>
      </c>
      <c r="AQ270" s="219">
        <f>AP270*25%</f>
        <v>3158.75</v>
      </c>
      <c r="AR270" s="222">
        <v>133</v>
      </c>
      <c r="AS270" s="222">
        <v>12000</v>
      </c>
      <c r="AT270" s="219">
        <f>AS270*25%</f>
        <v>3000</v>
      </c>
      <c r="AU270" s="222">
        <v>153</v>
      </c>
      <c r="AV270" s="222">
        <v>12940</v>
      </c>
      <c r="AW270" s="222">
        <f t="shared" si="26"/>
        <v>3235</v>
      </c>
      <c r="AX270" s="222">
        <v>84</v>
      </c>
      <c r="AY270" s="222">
        <v>8795</v>
      </c>
      <c r="AZ270" s="222">
        <f t="shared" si="27"/>
        <v>2198.75</v>
      </c>
      <c r="BA270" s="222">
        <v>99</v>
      </c>
      <c r="BB270" s="222">
        <v>10000</v>
      </c>
      <c r="BC270" s="222">
        <f t="shared" si="28"/>
        <v>2500</v>
      </c>
    </row>
    <row r="271" spans="1:55">
      <c r="A271" s="133"/>
      <c r="B271" s="41" t="s">
        <v>816</v>
      </c>
      <c r="C271" s="296" t="s">
        <v>817</v>
      </c>
      <c r="D271" s="44" t="s">
        <v>29</v>
      </c>
      <c r="E271" s="42"/>
      <c r="F271" s="42"/>
      <c r="G271" s="58">
        <f>F271*25%</f>
        <v>0</v>
      </c>
      <c r="H271" s="45"/>
      <c r="I271" s="45"/>
      <c r="J271" s="58">
        <f>I271*25%</f>
        <v>0</v>
      </c>
      <c r="K271" s="45"/>
      <c r="L271" s="42"/>
      <c r="M271" s="58">
        <f>L271*25%</f>
        <v>0</v>
      </c>
      <c r="N271" s="42"/>
      <c r="O271" s="42"/>
      <c r="P271" s="58">
        <f>O271*25%</f>
        <v>0</v>
      </c>
      <c r="Q271" s="57">
        <v>0</v>
      </c>
      <c r="R271" s="57">
        <v>0</v>
      </c>
      <c r="S271" s="58">
        <f>R271*25%</f>
        <v>0</v>
      </c>
      <c r="T271" s="57">
        <v>1</v>
      </c>
      <c r="U271" s="102">
        <v>310</v>
      </c>
      <c r="V271" s="58">
        <f>U271*25%</f>
        <v>77.5</v>
      </c>
      <c r="W271" s="102">
        <v>5</v>
      </c>
      <c r="X271" s="102">
        <v>1825</v>
      </c>
      <c r="Y271" s="58">
        <f>X271*25%</f>
        <v>456.25</v>
      </c>
      <c r="Z271" s="102">
        <v>31</v>
      </c>
      <c r="AA271" s="102">
        <v>3345</v>
      </c>
      <c r="AB271" s="58">
        <f>AA271*25%</f>
        <v>836.25</v>
      </c>
      <c r="AC271" s="57">
        <v>44</v>
      </c>
      <c r="AD271" s="102">
        <v>4295</v>
      </c>
      <c r="AE271" s="58">
        <f>AD271*25%</f>
        <v>1073.75</v>
      </c>
      <c r="AF271" s="102">
        <v>23</v>
      </c>
      <c r="AG271" s="102">
        <v>1980</v>
      </c>
      <c r="AH271" s="219">
        <f>AG271*25%</f>
        <v>495</v>
      </c>
      <c r="AI271" s="102">
        <v>21</v>
      </c>
      <c r="AJ271" s="102">
        <v>1600</v>
      </c>
      <c r="AK271" s="219">
        <f>AJ271*25%</f>
        <v>400</v>
      </c>
      <c r="AL271" s="102">
        <v>38</v>
      </c>
      <c r="AM271" s="102">
        <v>3295</v>
      </c>
      <c r="AN271" s="219">
        <f>AM271*25%</f>
        <v>823.75</v>
      </c>
      <c r="AO271" s="268">
        <v>46</v>
      </c>
      <c r="AP271" s="268">
        <v>4070</v>
      </c>
      <c r="AQ271" s="219">
        <f>AP271*25%</f>
        <v>1017.5</v>
      </c>
      <c r="AR271" s="222">
        <v>34</v>
      </c>
      <c r="AS271" s="222">
        <v>3240</v>
      </c>
      <c r="AT271" s="219">
        <f>AS271*25%</f>
        <v>810</v>
      </c>
      <c r="AU271" s="222">
        <v>59</v>
      </c>
      <c r="AV271" s="222">
        <v>5480</v>
      </c>
      <c r="AW271" s="222">
        <f t="shared" si="26"/>
        <v>1370</v>
      </c>
      <c r="AX271" s="222">
        <v>106</v>
      </c>
      <c r="AY271" s="222">
        <v>10145</v>
      </c>
      <c r="AZ271" s="222">
        <f t="shared" si="27"/>
        <v>2536.25</v>
      </c>
      <c r="BA271" s="222">
        <v>97</v>
      </c>
      <c r="BB271" s="222">
        <v>8395</v>
      </c>
      <c r="BC271" s="222">
        <f t="shared" si="28"/>
        <v>2098.75</v>
      </c>
    </row>
    <row r="272" spans="1:55">
      <c r="A272" s="133"/>
      <c r="B272" s="41" t="s">
        <v>1048</v>
      </c>
      <c r="C272" s="296" t="s">
        <v>1049</v>
      </c>
      <c r="D272" s="44" t="s">
        <v>29</v>
      </c>
      <c r="E272" s="42"/>
      <c r="F272" s="42"/>
      <c r="G272" s="58">
        <f>F272*25%</f>
        <v>0</v>
      </c>
      <c r="H272" s="45"/>
      <c r="I272" s="45"/>
      <c r="J272" s="58">
        <f>I272*25%</f>
        <v>0</v>
      </c>
      <c r="K272" s="45"/>
      <c r="L272" s="42"/>
      <c r="M272" s="58">
        <f>L272*25%</f>
        <v>0</v>
      </c>
      <c r="N272" s="42"/>
      <c r="O272" s="42"/>
      <c r="P272" s="58">
        <f>O272*25%</f>
        <v>0</v>
      </c>
      <c r="Q272" s="57">
        <v>2</v>
      </c>
      <c r="R272" s="57">
        <v>250</v>
      </c>
      <c r="S272" s="58">
        <f>R272*25%</f>
        <v>62.5</v>
      </c>
      <c r="T272" s="57">
        <v>17</v>
      </c>
      <c r="U272" s="102">
        <v>2050</v>
      </c>
      <c r="V272" s="58">
        <f>U272*25%</f>
        <v>512.5</v>
      </c>
      <c r="W272" s="102">
        <v>19</v>
      </c>
      <c r="X272" s="102">
        <v>2275</v>
      </c>
      <c r="Y272" s="58">
        <f>X272*25%</f>
        <v>568.75</v>
      </c>
      <c r="Z272" s="102">
        <v>60</v>
      </c>
      <c r="AA272" s="102">
        <v>5135</v>
      </c>
      <c r="AB272" s="58">
        <f>AA272*25%</f>
        <v>1283.75</v>
      </c>
      <c r="AC272" s="57">
        <v>40</v>
      </c>
      <c r="AD272" s="102">
        <v>2970</v>
      </c>
      <c r="AE272" s="58">
        <f>AD272*25%</f>
        <v>742.5</v>
      </c>
      <c r="AF272" s="102">
        <v>20</v>
      </c>
      <c r="AG272" s="102">
        <v>1890</v>
      </c>
      <c r="AH272" s="219">
        <f>AG272*25%</f>
        <v>472.5</v>
      </c>
      <c r="AI272" s="102">
        <v>39</v>
      </c>
      <c r="AJ272" s="102">
        <v>5320</v>
      </c>
      <c r="AK272" s="219">
        <f>AJ272*25%</f>
        <v>1330</v>
      </c>
      <c r="AL272" s="102">
        <v>39</v>
      </c>
      <c r="AM272" s="102">
        <v>3650</v>
      </c>
      <c r="AN272" s="219">
        <f>AM272*25%</f>
        <v>912.5</v>
      </c>
      <c r="AO272" s="268">
        <v>40</v>
      </c>
      <c r="AP272" s="268">
        <v>3880</v>
      </c>
      <c r="AQ272" s="219">
        <f>AP272*25%</f>
        <v>970</v>
      </c>
      <c r="AR272" s="222">
        <v>26</v>
      </c>
      <c r="AS272" s="222">
        <v>2420</v>
      </c>
      <c r="AT272" s="219">
        <f>AS272*25%</f>
        <v>605</v>
      </c>
      <c r="AU272" s="222">
        <v>32</v>
      </c>
      <c r="AV272" s="222">
        <v>4010</v>
      </c>
      <c r="AW272" s="222">
        <f t="shared" si="26"/>
        <v>1002.5</v>
      </c>
      <c r="AX272" s="222">
        <v>66</v>
      </c>
      <c r="AY272" s="222">
        <v>5225</v>
      </c>
      <c r="AZ272" s="222">
        <f t="shared" si="27"/>
        <v>1306.25</v>
      </c>
      <c r="BA272" s="222">
        <v>48</v>
      </c>
      <c r="BB272" s="222">
        <v>3650</v>
      </c>
      <c r="BC272" s="222">
        <f t="shared" si="28"/>
        <v>912.5</v>
      </c>
    </row>
    <row r="273" spans="1:55">
      <c r="A273" s="133"/>
      <c r="B273" s="41" t="s">
        <v>1050</v>
      </c>
      <c r="C273" s="215" t="s">
        <v>1051</v>
      </c>
      <c r="D273" s="44" t="s">
        <v>5</v>
      </c>
      <c r="E273" s="42"/>
      <c r="F273" s="42"/>
      <c r="G273" s="58">
        <f>F273*25%</f>
        <v>0</v>
      </c>
      <c r="H273" s="45"/>
      <c r="I273" s="45"/>
      <c r="J273" s="58">
        <f>I273*25%</f>
        <v>0</v>
      </c>
      <c r="K273" s="45">
        <v>0</v>
      </c>
      <c r="L273" s="42">
        <v>0</v>
      </c>
      <c r="M273" s="58">
        <f>L273*25%</f>
        <v>0</v>
      </c>
      <c r="N273" s="42"/>
      <c r="O273" s="42"/>
      <c r="P273" s="58">
        <f>O273*25%</f>
        <v>0</v>
      </c>
      <c r="Q273" s="57">
        <v>22</v>
      </c>
      <c r="R273" s="57">
        <v>3220</v>
      </c>
      <c r="S273" s="58">
        <f>R273*25%</f>
        <v>805</v>
      </c>
      <c r="T273" s="57">
        <v>53</v>
      </c>
      <c r="U273" s="102">
        <v>8660</v>
      </c>
      <c r="V273" s="58">
        <f>U273*25%</f>
        <v>2165</v>
      </c>
      <c r="W273" s="102">
        <v>26</v>
      </c>
      <c r="X273" s="102">
        <v>9270</v>
      </c>
      <c r="Y273" s="58">
        <f>X273*25%</f>
        <v>2317.5</v>
      </c>
      <c r="Z273" s="102">
        <v>53</v>
      </c>
      <c r="AA273" s="102">
        <v>4685</v>
      </c>
      <c r="AB273" s="58">
        <f>AA273*25%</f>
        <v>1171.25</v>
      </c>
      <c r="AC273" s="57">
        <v>74</v>
      </c>
      <c r="AD273" s="102">
        <v>7565</v>
      </c>
      <c r="AE273" s="58">
        <f>AD273*25%</f>
        <v>1891.25</v>
      </c>
      <c r="AF273" s="102">
        <v>112</v>
      </c>
      <c r="AG273" s="102">
        <v>11800</v>
      </c>
      <c r="AH273" s="219">
        <f>AG273*25%</f>
        <v>2950</v>
      </c>
      <c r="AI273" s="102">
        <v>113</v>
      </c>
      <c r="AJ273" s="102">
        <v>13465</v>
      </c>
      <c r="AK273" s="219">
        <f>AJ273*25%</f>
        <v>3366.25</v>
      </c>
      <c r="AL273" s="102">
        <v>99</v>
      </c>
      <c r="AM273" s="102">
        <v>13210</v>
      </c>
      <c r="AN273" s="219">
        <f>AM273*25%</f>
        <v>3302.5</v>
      </c>
      <c r="AO273" s="268">
        <v>48</v>
      </c>
      <c r="AP273" s="268">
        <v>6145</v>
      </c>
      <c r="AQ273" s="219">
        <f>AP273*25%</f>
        <v>1536.25</v>
      </c>
      <c r="AR273" s="222">
        <v>0</v>
      </c>
      <c r="AS273" s="222">
        <v>0</v>
      </c>
      <c r="AT273" s="219">
        <f>AS273*25%</f>
        <v>0</v>
      </c>
      <c r="AU273" s="222">
        <v>0</v>
      </c>
      <c r="AV273" s="222">
        <v>0</v>
      </c>
      <c r="AW273" s="222">
        <f t="shared" si="26"/>
        <v>0</v>
      </c>
      <c r="AX273" s="222">
        <v>33</v>
      </c>
      <c r="AY273" s="222">
        <v>3145</v>
      </c>
      <c r="AZ273" s="222">
        <f t="shared" si="27"/>
        <v>786.25</v>
      </c>
      <c r="BA273" s="222">
        <v>40</v>
      </c>
      <c r="BB273" s="222">
        <v>4170</v>
      </c>
      <c r="BC273" s="222">
        <f t="shared" si="28"/>
        <v>1042.5</v>
      </c>
    </row>
    <row r="274" spans="1:55">
      <c r="A274" s="133"/>
      <c r="B274" s="41" t="s">
        <v>818</v>
      </c>
      <c r="C274" s="296" t="s">
        <v>5312</v>
      </c>
      <c r="D274" s="44" t="s">
        <v>5</v>
      </c>
      <c r="E274" s="42"/>
      <c r="F274" s="42"/>
      <c r="G274" s="58">
        <f>F274*25%</f>
        <v>0</v>
      </c>
      <c r="H274" s="45"/>
      <c r="I274" s="45"/>
      <c r="J274" s="58">
        <f>I274*25%</f>
        <v>0</v>
      </c>
      <c r="K274" s="45">
        <v>0</v>
      </c>
      <c r="L274" s="42">
        <v>0</v>
      </c>
      <c r="M274" s="58">
        <f>L274*25%</f>
        <v>0</v>
      </c>
      <c r="N274" s="42"/>
      <c r="O274" s="42"/>
      <c r="P274" s="58">
        <f>O274*25%</f>
        <v>0</v>
      </c>
      <c r="Q274" s="57">
        <v>13</v>
      </c>
      <c r="R274" s="57">
        <v>1740</v>
      </c>
      <c r="S274" s="58">
        <f>R274*25%</f>
        <v>435</v>
      </c>
      <c r="T274" s="57">
        <v>24</v>
      </c>
      <c r="U274" s="102">
        <v>2940</v>
      </c>
      <c r="V274" s="58">
        <f>U274*25%</f>
        <v>735</v>
      </c>
      <c r="W274" s="102">
        <v>7</v>
      </c>
      <c r="X274" s="102">
        <v>3075</v>
      </c>
      <c r="Y274" s="58">
        <f>X274*25%</f>
        <v>768.75</v>
      </c>
      <c r="Z274" s="102">
        <v>40</v>
      </c>
      <c r="AA274" s="102">
        <v>3740</v>
      </c>
      <c r="AB274" s="58">
        <f>AA274*25%</f>
        <v>935</v>
      </c>
      <c r="AC274" s="57">
        <v>46</v>
      </c>
      <c r="AD274" s="102">
        <v>4885</v>
      </c>
      <c r="AE274" s="58">
        <f>AD274*25%</f>
        <v>1221.25</v>
      </c>
      <c r="AF274" s="102">
        <v>76</v>
      </c>
      <c r="AG274" s="102">
        <v>7540</v>
      </c>
      <c r="AH274" s="219">
        <f>AG274*25%</f>
        <v>1885</v>
      </c>
      <c r="AI274" s="102">
        <v>57</v>
      </c>
      <c r="AJ274" s="102">
        <v>5275</v>
      </c>
      <c r="AK274" s="219">
        <f>AJ274*25%</f>
        <v>1318.75</v>
      </c>
      <c r="AL274" s="102">
        <v>46</v>
      </c>
      <c r="AM274" s="102">
        <v>3660</v>
      </c>
      <c r="AN274" s="219">
        <f>AM274*25%</f>
        <v>915</v>
      </c>
      <c r="AO274" s="268">
        <v>19</v>
      </c>
      <c r="AP274" s="268">
        <v>1495</v>
      </c>
      <c r="AQ274" s="219">
        <f>AP274*25%</f>
        <v>373.75</v>
      </c>
      <c r="AR274" s="222">
        <v>0</v>
      </c>
      <c r="AS274" s="222">
        <v>0</v>
      </c>
      <c r="AT274" s="219">
        <f>AS274*25%</f>
        <v>0</v>
      </c>
      <c r="AU274" s="222">
        <v>0</v>
      </c>
      <c r="AV274" s="222">
        <v>0</v>
      </c>
      <c r="AW274" s="222">
        <f t="shared" si="26"/>
        <v>0</v>
      </c>
      <c r="AX274" s="222">
        <v>0</v>
      </c>
      <c r="AY274" s="222">
        <v>0</v>
      </c>
      <c r="AZ274" s="222">
        <f t="shared" si="27"/>
        <v>0</v>
      </c>
      <c r="BA274" s="222">
        <v>0</v>
      </c>
      <c r="BB274" s="222">
        <v>0</v>
      </c>
      <c r="BC274" s="222">
        <f t="shared" si="28"/>
        <v>0</v>
      </c>
    </row>
    <row r="275" spans="1:55">
      <c r="A275" s="133"/>
      <c r="B275" s="41" t="s">
        <v>820</v>
      </c>
      <c r="C275" s="296" t="s">
        <v>5312</v>
      </c>
      <c r="D275" s="44" t="s">
        <v>58</v>
      </c>
      <c r="E275" s="42"/>
      <c r="F275" s="42"/>
      <c r="G275" s="58">
        <f>F275*25%</f>
        <v>0</v>
      </c>
      <c r="H275" s="45"/>
      <c r="I275" s="45"/>
      <c r="J275" s="58">
        <f>I275*25%</f>
        <v>0</v>
      </c>
      <c r="K275" s="45">
        <v>0</v>
      </c>
      <c r="L275" s="42">
        <v>0</v>
      </c>
      <c r="M275" s="58">
        <f>L275*25%</f>
        <v>0</v>
      </c>
      <c r="N275" s="42"/>
      <c r="O275" s="42"/>
      <c r="P275" s="58">
        <f>O275*25%</f>
        <v>0</v>
      </c>
      <c r="Q275" s="57">
        <v>8</v>
      </c>
      <c r="R275" s="57">
        <v>815</v>
      </c>
      <c r="S275" s="58">
        <f>R275*25%</f>
        <v>203.75</v>
      </c>
      <c r="T275" s="57">
        <v>33</v>
      </c>
      <c r="U275" s="102">
        <v>4515</v>
      </c>
      <c r="V275" s="58">
        <f>U275*25%</f>
        <v>1128.75</v>
      </c>
      <c r="W275" s="102">
        <v>12</v>
      </c>
      <c r="X275" s="102">
        <v>3235</v>
      </c>
      <c r="Y275" s="58">
        <f>X275*25%</f>
        <v>808.75</v>
      </c>
      <c r="Z275" s="102">
        <v>71</v>
      </c>
      <c r="AA275" s="102">
        <v>5760</v>
      </c>
      <c r="AB275" s="58">
        <f>AA275*25%</f>
        <v>1440</v>
      </c>
      <c r="AC275" s="57">
        <v>56</v>
      </c>
      <c r="AD275" s="102">
        <v>5900</v>
      </c>
      <c r="AE275" s="58">
        <f>AD275*25%</f>
        <v>1475</v>
      </c>
      <c r="AF275" s="102">
        <v>108</v>
      </c>
      <c r="AG275" s="102">
        <v>11395</v>
      </c>
      <c r="AH275" s="219">
        <f>AG275*25%</f>
        <v>2848.75</v>
      </c>
      <c r="AI275" s="102">
        <v>87</v>
      </c>
      <c r="AJ275" s="102">
        <v>7265</v>
      </c>
      <c r="AK275" s="219">
        <f>AJ275*25%</f>
        <v>1816.25</v>
      </c>
      <c r="AL275" s="102">
        <v>57</v>
      </c>
      <c r="AM275" s="102">
        <v>5140</v>
      </c>
      <c r="AN275" s="219">
        <f>AM275*25%</f>
        <v>1285</v>
      </c>
      <c r="AO275" s="268">
        <v>34</v>
      </c>
      <c r="AP275" s="268">
        <v>2865</v>
      </c>
      <c r="AQ275" s="219">
        <f>AP275*25%</f>
        <v>716.25</v>
      </c>
      <c r="AR275" s="222">
        <v>0</v>
      </c>
      <c r="AS275" s="222">
        <v>0</v>
      </c>
      <c r="AT275" s="219">
        <f>AS275*25%</f>
        <v>0</v>
      </c>
      <c r="AU275" s="222">
        <v>0</v>
      </c>
      <c r="AV275" s="222">
        <v>0</v>
      </c>
      <c r="AW275" s="222">
        <f t="shared" si="26"/>
        <v>0</v>
      </c>
      <c r="AX275" s="222">
        <v>0</v>
      </c>
      <c r="AY275" s="222">
        <v>0</v>
      </c>
      <c r="AZ275" s="222">
        <f t="shared" si="27"/>
        <v>0</v>
      </c>
      <c r="BA275" s="222">
        <v>0</v>
      </c>
      <c r="BB275" s="222">
        <v>0</v>
      </c>
      <c r="BC275" s="222">
        <f t="shared" si="28"/>
        <v>0</v>
      </c>
    </row>
    <row r="276" spans="1:55">
      <c r="A276" s="133"/>
      <c r="B276" s="41" t="s">
        <v>822</v>
      </c>
      <c r="C276" s="296" t="s">
        <v>5312</v>
      </c>
      <c r="D276" s="44" t="s">
        <v>5</v>
      </c>
      <c r="E276" s="42"/>
      <c r="F276" s="42"/>
      <c r="G276" s="58">
        <f>F276*25%</f>
        <v>0</v>
      </c>
      <c r="H276" s="45"/>
      <c r="I276" s="45"/>
      <c r="J276" s="58">
        <f>I276*25%</f>
        <v>0</v>
      </c>
      <c r="K276" s="45">
        <v>0</v>
      </c>
      <c r="L276" s="42">
        <v>0</v>
      </c>
      <c r="M276" s="58">
        <f>L276*25%</f>
        <v>0</v>
      </c>
      <c r="N276" s="42"/>
      <c r="O276" s="42"/>
      <c r="P276" s="58">
        <f>O276*25%</f>
        <v>0</v>
      </c>
      <c r="Q276" s="57">
        <v>0</v>
      </c>
      <c r="R276" s="57">
        <v>0</v>
      </c>
      <c r="S276" s="58">
        <f>R276*25%</f>
        <v>0</v>
      </c>
      <c r="T276" s="57">
        <v>0</v>
      </c>
      <c r="U276" s="102">
        <v>80</v>
      </c>
      <c r="V276" s="58">
        <f>U276*25%</f>
        <v>20</v>
      </c>
      <c r="W276" s="102">
        <v>1</v>
      </c>
      <c r="X276" s="102">
        <v>205</v>
      </c>
      <c r="Y276" s="58">
        <f>X276*25%</f>
        <v>51.25</v>
      </c>
      <c r="Z276" s="102">
        <v>0</v>
      </c>
      <c r="AA276" s="102">
        <v>0</v>
      </c>
      <c r="AB276" s="58">
        <f>AA276*25%</f>
        <v>0</v>
      </c>
      <c r="AC276" s="57">
        <v>2</v>
      </c>
      <c r="AD276" s="102">
        <v>120</v>
      </c>
      <c r="AE276" s="58">
        <f>AD276*25%</f>
        <v>30</v>
      </c>
      <c r="AF276" s="102">
        <v>1</v>
      </c>
      <c r="AG276" s="102">
        <v>80</v>
      </c>
      <c r="AH276" s="219">
        <f>AG276*25%</f>
        <v>20</v>
      </c>
      <c r="AI276" s="102">
        <v>0</v>
      </c>
      <c r="AJ276" s="102">
        <v>0</v>
      </c>
      <c r="AK276" s="219">
        <f>AJ276*25%</f>
        <v>0</v>
      </c>
      <c r="AL276" s="102">
        <v>0</v>
      </c>
      <c r="AM276" s="102">
        <v>0</v>
      </c>
      <c r="AN276" s="219">
        <f>AM276*25%</f>
        <v>0</v>
      </c>
      <c r="AO276" s="268">
        <v>0</v>
      </c>
      <c r="AP276" s="268"/>
      <c r="AQ276" s="219">
        <f>AP276*25%</f>
        <v>0</v>
      </c>
      <c r="AR276" s="222">
        <v>0</v>
      </c>
      <c r="AS276" s="222">
        <v>0</v>
      </c>
      <c r="AT276" s="219">
        <f>AS276*25%</f>
        <v>0</v>
      </c>
      <c r="AU276" s="222">
        <v>0</v>
      </c>
      <c r="AV276" s="222">
        <v>0</v>
      </c>
      <c r="AW276" s="222">
        <f t="shared" si="26"/>
        <v>0</v>
      </c>
      <c r="AX276" s="222">
        <v>0</v>
      </c>
      <c r="AY276" s="222">
        <v>0</v>
      </c>
      <c r="AZ276" s="222">
        <f t="shared" si="27"/>
        <v>0</v>
      </c>
      <c r="BA276" s="222">
        <v>0</v>
      </c>
      <c r="BB276" s="222">
        <v>0</v>
      </c>
      <c r="BC276" s="222">
        <f t="shared" si="28"/>
        <v>0</v>
      </c>
    </row>
    <row r="277" spans="1:55">
      <c r="A277" s="133"/>
      <c r="B277" s="41" t="s">
        <v>824</v>
      </c>
      <c r="C277" s="305" t="s">
        <v>5312</v>
      </c>
      <c r="D277" s="44" t="s">
        <v>58</v>
      </c>
      <c r="E277" s="42"/>
      <c r="F277" s="42"/>
      <c r="G277" s="58">
        <f>F277*25%</f>
        <v>0</v>
      </c>
      <c r="H277" s="45"/>
      <c r="I277" s="45"/>
      <c r="J277" s="58">
        <f>I277*25%</f>
        <v>0</v>
      </c>
      <c r="K277" s="45"/>
      <c r="L277" s="42"/>
      <c r="M277" s="58">
        <f>L277*25%</f>
        <v>0</v>
      </c>
      <c r="N277" s="42"/>
      <c r="O277" s="42"/>
      <c r="P277" s="58">
        <f>O277*25%</f>
        <v>0</v>
      </c>
      <c r="Q277" s="57">
        <v>10</v>
      </c>
      <c r="R277" s="57">
        <v>915</v>
      </c>
      <c r="S277" s="58">
        <f>R277*25%</f>
        <v>228.75</v>
      </c>
      <c r="T277" s="57">
        <v>67</v>
      </c>
      <c r="U277" s="102">
        <v>7110</v>
      </c>
      <c r="V277" s="58">
        <f>U277*25%</f>
        <v>1777.5</v>
      </c>
      <c r="W277" s="102">
        <v>118</v>
      </c>
      <c r="X277" s="102">
        <v>12610</v>
      </c>
      <c r="Y277" s="58">
        <f>X277*25%</f>
        <v>3152.5</v>
      </c>
      <c r="Z277" s="102">
        <v>211</v>
      </c>
      <c r="AA277" s="102">
        <v>19395</v>
      </c>
      <c r="AB277" s="58">
        <f>AA277*25%</f>
        <v>4848.75</v>
      </c>
      <c r="AC277" s="57">
        <v>231</v>
      </c>
      <c r="AD277" s="102">
        <v>18380</v>
      </c>
      <c r="AE277" s="58">
        <f>AD277*25%</f>
        <v>4595</v>
      </c>
      <c r="AF277" s="102">
        <v>293</v>
      </c>
      <c r="AG277" s="102">
        <v>25030</v>
      </c>
      <c r="AH277" s="219">
        <f>AG277*25%</f>
        <v>6257.5</v>
      </c>
      <c r="AI277" s="102">
        <v>281</v>
      </c>
      <c r="AJ277" s="102">
        <v>25185</v>
      </c>
      <c r="AK277" s="219">
        <f>AJ277*25%</f>
        <v>6296.25</v>
      </c>
      <c r="AL277" s="102">
        <v>279</v>
      </c>
      <c r="AM277" s="102">
        <v>26810</v>
      </c>
      <c r="AN277" s="219">
        <f>AM277*25%</f>
        <v>6702.5</v>
      </c>
      <c r="AO277" s="268">
        <v>327</v>
      </c>
      <c r="AP277" s="268">
        <v>25855</v>
      </c>
      <c r="AQ277" s="219">
        <f>AP277*25%</f>
        <v>6463.75</v>
      </c>
      <c r="AR277" s="222">
        <v>343</v>
      </c>
      <c r="AS277" s="222">
        <v>28370</v>
      </c>
      <c r="AT277" s="219">
        <f>AS277*25%</f>
        <v>7092.5</v>
      </c>
      <c r="AU277" s="222">
        <v>276</v>
      </c>
      <c r="AV277" s="222">
        <v>25135</v>
      </c>
      <c r="AW277" s="222">
        <f t="shared" si="26"/>
        <v>6283.75</v>
      </c>
      <c r="AX277" s="222">
        <v>0</v>
      </c>
      <c r="AY277" s="222">
        <v>0</v>
      </c>
      <c r="AZ277" s="222">
        <f t="shared" si="27"/>
        <v>0</v>
      </c>
      <c r="BA277" s="222">
        <v>0</v>
      </c>
      <c r="BB277" s="222">
        <v>0</v>
      </c>
      <c r="BC277" s="222">
        <f t="shared" si="28"/>
        <v>0</v>
      </c>
    </row>
    <row r="278" spans="1:55">
      <c r="A278" s="133"/>
      <c r="B278" s="41" t="s">
        <v>1052</v>
      </c>
      <c r="C278" s="296" t="s">
        <v>1067</v>
      </c>
      <c r="D278" s="44" t="s">
        <v>23</v>
      </c>
      <c r="E278" s="42"/>
      <c r="F278" s="42"/>
      <c r="G278" s="58">
        <f>F278*25%</f>
        <v>0</v>
      </c>
      <c r="H278" s="45"/>
      <c r="I278" s="45"/>
      <c r="J278" s="58">
        <f>I278*25%</f>
        <v>0</v>
      </c>
      <c r="K278" s="45"/>
      <c r="L278" s="42"/>
      <c r="M278" s="58">
        <f>L278*25%</f>
        <v>0</v>
      </c>
      <c r="N278" s="42"/>
      <c r="O278" s="42"/>
      <c r="P278" s="58">
        <f>O278*25%</f>
        <v>0</v>
      </c>
      <c r="Q278" s="57">
        <v>0</v>
      </c>
      <c r="R278" s="57">
        <v>0</v>
      </c>
      <c r="S278" s="58">
        <f>R278*25%</f>
        <v>0</v>
      </c>
      <c r="T278" s="57">
        <v>4</v>
      </c>
      <c r="U278" s="102">
        <v>235</v>
      </c>
      <c r="V278" s="58">
        <f>U278*25%</f>
        <v>58.75</v>
      </c>
      <c r="W278" s="102">
        <v>5</v>
      </c>
      <c r="X278" s="102">
        <v>545</v>
      </c>
      <c r="Y278" s="58">
        <f>X278*25%</f>
        <v>136.25</v>
      </c>
      <c r="Z278" s="102">
        <v>3</v>
      </c>
      <c r="AA278" s="102">
        <v>135</v>
      </c>
      <c r="AB278" s="58">
        <f>AA278*25%</f>
        <v>33.75</v>
      </c>
      <c r="AC278" s="57">
        <v>5</v>
      </c>
      <c r="AD278" s="102">
        <v>405</v>
      </c>
      <c r="AE278" s="58">
        <f>AD278*25%</f>
        <v>101.25</v>
      </c>
      <c r="AF278" s="102">
        <v>6</v>
      </c>
      <c r="AG278" s="102">
        <v>530</v>
      </c>
      <c r="AH278" s="219">
        <f>AG278*25%</f>
        <v>132.5</v>
      </c>
      <c r="AI278" s="102">
        <v>7</v>
      </c>
      <c r="AJ278" s="102">
        <v>760</v>
      </c>
      <c r="AK278" s="219">
        <f>AJ278*25%</f>
        <v>190</v>
      </c>
      <c r="AL278" s="102">
        <v>6</v>
      </c>
      <c r="AM278" s="102">
        <v>960</v>
      </c>
      <c r="AN278" s="219">
        <f>AM278*25%</f>
        <v>240</v>
      </c>
      <c r="AO278" s="268">
        <v>2</v>
      </c>
      <c r="AP278" s="268">
        <v>280</v>
      </c>
      <c r="AQ278" s="219">
        <f>AP278*25%</f>
        <v>70</v>
      </c>
      <c r="AR278" s="222">
        <v>4</v>
      </c>
      <c r="AS278" s="222">
        <v>470</v>
      </c>
      <c r="AT278" s="219">
        <f>AS278*25%</f>
        <v>117.5</v>
      </c>
      <c r="AU278" s="222">
        <v>0</v>
      </c>
      <c r="AV278" s="222">
        <v>0</v>
      </c>
      <c r="AW278" s="222">
        <f t="shared" si="26"/>
        <v>0</v>
      </c>
      <c r="AX278" s="222">
        <v>257</v>
      </c>
      <c r="AY278" s="222">
        <v>22900</v>
      </c>
      <c r="AZ278" s="222">
        <f t="shared" si="27"/>
        <v>5725</v>
      </c>
      <c r="BA278" s="222">
        <v>278</v>
      </c>
      <c r="BB278" s="222">
        <v>27675</v>
      </c>
      <c r="BC278" s="222">
        <f t="shared" si="28"/>
        <v>6918.75</v>
      </c>
    </row>
    <row r="279" spans="1:55">
      <c r="A279" s="133"/>
      <c r="B279" s="41" t="s">
        <v>1053</v>
      </c>
      <c r="C279" s="296" t="s">
        <v>7541</v>
      </c>
      <c r="D279" s="44" t="s">
        <v>16</v>
      </c>
      <c r="E279" s="42"/>
      <c r="F279" s="42"/>
      <c r="G279" s="58">
        <f>F279*25%</f>
        <v>0</v>
      </c>
      <c r="H279" s="45"/>
      <c r="I279" s="45"/>
      <c r="J279" s="58">
        <f>I279*25%</f>
        <v>0</v>
      </c>
      <c r="K279" s="45"/>
      <c r="L279" s="42"/>
      <c r="M279" s="58">
        <f>L279*25%</f>
        <v>0</v>
      </c>
      <c r="N279" s="42"/>
      <c r="O279" s="42"/>
      <c r="P279" s="58">
        <f>O279*25%</f>
        <v>0</v>
      </c>
      <c r="Q279" s="57">
        <v>8</v>
      </c>
      <c r="R279" s="57">
        <v>1225</v>
      </c>
      <c r="S279" s="58">
        <f>R279*25%</f>
        <v>306.25</v>
      </c>
      <c r="T279" s="57">
        <v>8</v>
      </c>
      <c r="U279" s="102">
        <v>920</v>
      </c>
      <c r="V279" s="58">
        <f>U279*25%</f>
        <v>230</v>
      </c>
      <c r="W279" s="102">
        <v>22</v>
      </c>
      <c r="X279" s="102">
        <v>2520</v>
      </c>
      <c r="Y279" s="58">
        <f>X279*25%</f>
        <v>630</v>
      </c>
      <c r="Z279" s="102">
        <v>46</v>
      </c>
      <c r="AA279" s="102">
        <v>5360</v>
      </c>
      <c r="AB279" s="58">
        <f>AA279*25%</f>
        <v>1340</v>
      </c>
      <c r="AC279" s="57">
        <v>48</v>
      </c>
      <c r="AD279" s="102">
        <v>5455</v>
      </c>
      <c r="AE279" s="58">
        <f>AD279*25%</f>
        <v>1363.75</v>
      </c>
      <c r="AF279" s="102">
        <v>20</v>
      </c>
      <c r="AG279" s="102">
        <v>2420</v>
      </c>
      <c r="AH279" s="219">
        <f>AG279*25%</f>
        <v>605</v>
      </c>
      <c r="AI279" s="102">
        <v>40</v>
      </c>
      <c r="AJ279" s="102">
        <v>3655</v>
      </c>
      <c r="AK279" s="219">
        <f>AJ279*25%</f>
        <v>913.75</v>
      </c>
      <c r="AL279" s="102">
        <v>27</v>
      </c>
      <c r="AM279" s="102">
        <v>2680</v>
      </c>
      <c r="AN279" s="219">
        <f>AM279*25%</f>
        <v>670</v>
      </c>
      <c r="AO279" s="268">
        <v>47</v>
      </c>
      <c r="AP279" s="268">
        <v>5440</v>
      </c>
      <c r="AQ279" s="219">
        <f>AP279*25%</f>
        <v>1360</v>
      </c>
      <c r="AR279" s="222">
        <v>42</v>
      </c>
      <c r="AS279" s="222">
        <v>4400</v>
      </c>
      <c r="AT279" s="219">
        <f>AS279*25%</f>
        <v>1100</v>
      </c>
      <c r="AU279" s="222">
        <v>24</v>
      </c>
      <c r="AV279" s="222">
        <v>2725</v>
      </c>
      <c r="AW279" s="222">
        <f t="shared" si="26"/>
        <v>681.25</v>
      </c>
      <c r="AX279" s="222">
        <v>0</v>
      </c>
      <c r="AY279" s="222">
        <v>0</v>
      </c>
      <c r="AZ279" s="222">
        <f t="shared" si="27"/>
        <v>0</v>
      </c>
      <c r="BA279" s="222">
        <v>0</v>
      </c>
      <c r="BB279" s="222">
        <v>0</v>
      </c>
      <c r="BC279" s="222">
        <f t="shared" si="28"/>
        <v>0</v>
      </c>
    </row>
    <row r="280" spans="1:55">
      <c r="A280" s="133"/>
      <c r="B280" s="41" t="s">
        <v>1054</v>
      </c>
      <c r="C280" s="296" t="s">
        <v>1069</v>
      </c>
      <c r="D280" s="44" t="s">
        <v>123</v>
      </c>
      <c r="E280" s="42"/>
      <c r="F280" s="42"/>
      <c r="G280" s="58">
        <f>F280*25%</f>
        <v>0</v>
      </c>
      <c r="H280" s="45"/>
      <c r="I280" s="45"/>
      <c r="J280" s="58">
        <f>I280*25%</f>
        <v>0</v>
      </c>
      <c r="K280" s="45"/>
      <c r="L280" s="42"/>
      <c r="M280" s="58">
        <f>L280*25%</f>
        <v>0</v>
      </c>
      <c r="N280" s="42"/>
      <c r="O280" s="42"/>
      <c r="P280" s="58">
        <f>O280*25%</f>
        <v>0</v>
      </c>
      <c r="Q280" s="57">
        <v>13</v>
      </c>
      <c r="R280" s="57">
        <v>1705</v>
      </c>
      <c r="S280" s="58">
        <f>R280*25%</f>
        <v>426.25</v>
      </c>
      <c r="T280" s="57">
        <v>48</v>
      </c>
      <c r="U280" s="102">
        <v>4445</v>
      </c>
      <c r="V280" s="58">
        <f>U280*25%</f>
        <v>1111.25</v>
      </c>
      <c r="W280" s="102">
        <v>59</v>
      </c>
      <c r="X280" s="102">
        <v>6760</v>
      </c>
      <c r="Y280" s="58">
        <f>X280*25%</f>
        <v>1690</v>
      </c>
      <c r="Z280" s="102">
        <v>98</v>
      </c>
      <c r="AA280" s="102">
        <v>12415</v>
      </c>
      <c r="AB280" s="58">
        <f>AA280*25%</f>
        <v>3103.75</v>
      </c>
      <c r="AC280" s="57">
        <v>148</v>
      </c>
      <c r="AD280" s="102">
        <v>23595</v>
      </c>
      <c r="AE280" s="58">
        <f>AD280*25%</f>
        <v>5898.75</v>
      </c>
      <c r="AF280" s="102">
        <v>240</v>
      </c>
      <c r="AG280" s="102">
        <v>44600</v>
      </c>
      <c r="AH280" s="219">
        <f>AG280*25%</f>
        <v>11150</v>
      </c>
      <c r="AI280" s="102">
        <v>325</v>
      </c>
      <c r="AJ280" s="102">
        <v>50160</v>
      </c>
      <c r="AK280" s="219">
        <f>AJ280*25%</f>
        <v>12540</v>
      </c>
      <c r="AL280" s="102">
        <v>188</v>
      </c>
      <c r="AM280" s="102">
        <v>24035</v>
      </c>
      <c r="AN280" s="219">
        <f>AM280*25%</f>
        <v>6008.75</v>
      </c>
      <c r="AO280" s="268">
        <v>254</v>
      </c>
      <c r="AP280" s="268">
        <v>37720</v>
      </c>
      <c r="AQ280" s="219">
        <f>AP280*25%</f>
        <v>9430</v>
      </c>
      <c r="AR280" s="222">
        <v>213</v>
      </c>
      <c r="AS280" s="222">
        <v>36030</v>
      </c>
      <c r="AT280" s="219">
        <f>AS280*25%</f>
        <v>9007.5</v>
      </c>
      <c r="AU280" s="222">
        <v>141</v>
      </c>
      <c r="AV280" s="222">
        <v>22195</v>
      </c>
      <c r="AW280" s="222">
        <f t="shared" si="26"/>
        <v>5548.75</v>
      </c>
      <c r="AX280" s="222">
        <v>34</v>
      </c>
      <c r="AY280" s="222">
        <v>4005</v>
      </c>
      <c r="AZ280" s="222">
        <f t="shared" si="27"/>
        <v>1001.25</v>
      </c>
      <c r="BA280" s="222">
        <v>22</v>
      </c>
      <c r="BB280" s="222">
        <v>2055</v>
      </c>
      <c r="BC280" s="222">
        <f t="shared" si="28"/>
        <v>513.75</v>
      </c>
    </row>
    <row r="281" spans="1:55">
      <c r="A281" s="133"/>
      <c r="B281" s="41" t="s">
        <v>1055</v>
      </c>
      <c r="C281" s="296" t="s">
        <v>7542</v>
      </c>
      <c r="D281" s="44" t="s">
        <v>148</v>
      </c>
      <c r="E281" s="42"/>
      <c r="F281" s="42"/>
      <c r="G281" s="58">
        <f>F281*25%</f>
        <v>0</v>
      </c>
      <c r="H281" s="45"/>
      <c r="I281" s="45"/>
      <c r="J281" s="58">
        <f>I281*25%</f>
        <v>0</v>
      </c>
      <c r="K281" s="45"/>
      <c r="L281" s="42"/>
      <c r="M281" s="58">
        <f>L281*25%</f>
        <v>0</v>
      </c>
      <c r="N281" s="42"/>
      <c r="O281" s="42"/>
      <c r="P281" s="58">
        <f>O281*25%</f>
        <v>0</v>
      </c>
      <c r="Q281" s="57">
        <v>8</v>
      </c>
      <c r="R281" s="57">
        <v>1110</v>
      </c>
      <c r="S281" s="58">
        <f>R281*25%</f>
        <v>277.5</v>
      </c>
      <c r="T281" s="57">
        <v>5</v>
      </c>
      <c r="U281" s="102">
        <v>285</v>
      </c>
      <c r="V281" s="58">
        <f>U281*25%</f>
        <v>71.25</v>
      </c>
      <c r="W281" s="102">
        <v>10</v>
      </c>
      <c r="X281" s="102">
        <v>1040</v>
      </c>
      <c r="Y281" s="58">
        <f>X281*25%</f>
        <v>260</v>
      </c>
      <c r="Z281" s="102">
        <v>24</v>
      </c>
      <c r="AA281" s="102">
        <v>2085</v>
      </c>
      <c r="AB281" s="58">
        <f>AA281*25%</f>
        <v>521.25</v>
      </c>
      <c r="AC281" s="57">
        <v>15</v>
      </c>
      <c r="AD281" s="102">
        <v>1395</v>
      </c>
      <c r="AE281" s="58">
        <f>AD281*25%</f>
        <v>348.75</v>
      </c>
      <c r="AF281" s="102">
        <v>18</v>
      </c>
      <c r="AG281" s="102">
        <v>1745</v>
      </c>
      <c r="AH281" s="219">
        <f>AG281*25%</f>
        <v>436.25</v>
      </c>
      <c r="AI281" s="102">
        <v>17</v>
      </c>
      <c r="AJ281" s="102">
        <v>1610</v>
      </c>
      <c r="AK281" s="219">
        <f>AJ281*25%</f>
        <v>402.5</v>
      </c>
      <c r="AL281" s="102">
        <v>20</v>
      </c>
      <c r="AM281" s="102">
        <v>2250</v>
      </c>
      <c r="AN281" s="219">
        <f>AM281*25%</f>
        <v>562.5</v>
      </c>
      <c r="AO281" s="268">
        <v>15</v>
      </c>
      <c r="AP281" s="268">
        <v>1715</v>
      </c>
      <c r="AQ281" s="219">
        <f>AP281*25%</f>
        <v>428.75</v>
      </c>
      <c r="AR281" s="222">
        <v>24</v>
      </c>
      <c r="AS281" s="222">
        <v>1925</v>
      </c>
      <c r="AT281" s="219">
        <f>AS281*25%</f>
        <v>481.25</v>
      </c>
      <c r="AU281" s="222">
        <v>7</v>
      </c>
      <c r="AV281" s="222">
        <v>415</v>
      </c>
      <c r="AW281" s="222">
        <f t="shared" si="26"/>
        <v>103.75</v>
      </c>
      <c r="AX281" s="222">
        <v>0</v>
      </c>
      <c r="AY281" s="222">
        <v>0</v>
      </c>
      <c r="AZ281" s="222">
        <f t="shared" si="27"/>
        <v>0</v>
      </c>
      <c r="BA281" s="222">
        <v>0</v>
      </c>
      <c r="BB281" s="222">
        <v>0</v>
      </c>
      <c r="BC281" s="222">
        <f t="shared" si="28"/>
        <v>0</v>
      </c>
    </row>
    <row r="282" spans="1:55">
      <c r="A282" s="133"/>
      <c r="B282" s="41" t="s">
        <v>1056</v>
      </c>
      <c r="C282" s="296" t="s">
        <v>7543</v>
      </c>
      <c r="D282" s="44" t="s">
        <v>16</v>
      </c>
      <c r="E282" s="42"/>
      <c r="F282" s="42"/>
      <c r="G282" s="58">
        <f>F282*25%</f>
        <v>0</v>
      </c>
      <c r="H282" s="45"/>
      <c r="I282" s="45"/>
      <c r="J282" s="58">
        <f>I282*25%</f>
        <v>0</v>
      </c>
      <c r="K282" s="45"/>
      <c r="L282" s="42"/>
      <c r="M282" s="58">
        <f>L282*25%</f>
        <v>0</v>
      </c>
      <c r="N282" s="42"/>
      <c r="O282" s="42"/>
      <c r="P282" s="58">
        <f>O282*25%</f>
        <v>0</v>
      </c>
      <c r="Q282" s="57">
        <v>0</v>
      </c>
      <c r="R282" s="57">
        <v>0</v>
      </c>
      <c r="S282" s="58">
        <f>R282*25%</f>
        <v>0</v>
      </c>
      <c r="T282" s="57">
        <v>16</v>
      </c>
      <c r="U282" s="102">
        <v>1540</v>
      </c>
      <c r="V282" s="58">
        <f>U282*25%</f>
        <v>385</v>
      </c>
      <c r="W282" s="102">
        <v>16</v>
      </c>
      <c r="X282" s="102">
        <v>2520</v>
      </c>
      <c r="Y282" s="58">
        <f>X282*25%</f>
        <v>630</v>
      </c>
      <c r="Z282" s="102">
        <v>44</v>
      </c>
      <c r="AA282" s="102">
        <v>4795</v>
      </c>
      <c r="AB282" s="58">
        <f>AA282*25%</f>
        <v>1198.75</v>
      </c>
      <c r="AC282" s="57">
        <v>63</v>
      </c>
      <c r="AD282" s="102">
        <v>6135</v>
      </c>
      <c r="AE282" s="58">
        <f>AD282*25%</f>
        <v>1533.75</v>
      </c>
      <c r="AF282" s="102">
        <v>40</v>
      </c>
      <c r="AG282" s="102">
        <v>3525</v>
      </c>
      <c r="AH282" s="219">
        <f>AG282*25%</f>
        <v>881.25</v>
      </c>
      <c r="AI282" s="102">
        <v>60</v>
      </c>
      <c r="AJ282" s="102">
        <v>5945</v>
      </c>
      <c r="AK282" s="219">
        <f>AJ282*25%</f>
        <v>1486.25</v>
      </c>
      <c r="AL282" s="102">
        <v>54</v>
      </c>
      <c r="AM282" s="102">
        <v>4840</v>
      </c>
      <c r="AN282" s="219">
        <f>AM282*25%</f>
        <v>1210</v>
      </c>
      <c r="AO282" s="268">
        <v>99</v>
      </c>
      <c r="AP282" s="268">
        <v>8495</v>
      </c>
      <c r="AQ282" s="219">
        <f>AP282*25%</f>
        <v>2123.75</v>
      </c>
      <c r="AR282" s="222">
        <v>101</v>
      </c>
      <c r="AS282" s="222">
        <v>9090</v>
      </c>
      <c r="AT282" s="219">
        <f>AS282*25%</f>
        <v>2272.5</v>
      </c>
      <c r="AU282" s="222">
        <v>97</v>
      </c>
      <c r="AV282" s="222">
        <v>9410</v>
      </c>
      <c r="AW282" s="222">
        <f t="shared" si="26"/>
        <v>2352.5</v>
      </c>
      <c r="AX282" s="222">
        <v>13</v>
      </c>
      <c r="AY282" s="222">
        <v>1275</v>
      </c>
      <c r="AZ282" s="222">
        <f t="shared" si="27"/>
        <v>318.75</v>
      </c>
      <c r="BA282" s="222">
        <v>15</v>
      </c>
      <c r="BB282" s="222">
        <v>1310</v>
      </c>
      <c r="BC282" s="222">
        <f t="shared" si="28"/>
        <v>327.5</v>
      </c>
    </row>
    <row r="283" spans="1:55">
      <c r="A283" s="133"/>
      <c r="B283" s="41" t="s">
        <v>1057</v>
      </c>
      <c r="C283" s="296" t="s">
        <v>5315</v>
      </c>
      <c r="D283" s="44" t="s">
        <v>29</v>
      </c>
      <c r="E283" s="42"/>
      <c r="F283" s="42"/>
      <c r="G283" s="58">
        <f>F283*25%</f>
        <v>0</v>
      </c>
      <c r="H283" s="45"/>
      <c r="I283" s="45"/>
      <c r="J283" s="58">
        <f>I283*25%</f>
        <v>0</v>
      </c>
      <c r="K283" s="45"/>
      <c r="L283" s="42"/>
      <c r="M283" s="58">
        <f>L283*25%</f>
        <v>0</v>
      </c>
      <c r="N283" s="42"/>
      <c r="O283" s="42"/>
      <c r="P283" s="58">
        <f>O283*25%</f>
        <v>0</v>
      </c>
      <c r="Q283" s="57">
        <v>0</v>
      </c>
      <c r="R283" s="57">
        <v>0</v>
      </c>
      <c r="S283" s="58">
        <f>R283*25%</f>
        <v>0</v>
      </c>
      <c r="T283" s="57">
        <v>83</v>
      </c>
      <c r="U283" s="102">
        <v>8850</v>
      </c>
      <c r="V283" s="58">
        <f>U283*25%</f>
        <v>2212.5</v>
      </c>
      <c r="W283" s="102">
        <v>83</v>
      </c>
      <c r="X283" s="102">
        <v>6850</v>
      </c>
      <c r="Y283" s="58">
        <f>X283*25%</f>
        <v>1712.5</v>
      </c>
      <c r="Z283" s="102">
        <v>39</v>
      </c>
      <c r="AA283" s="102">
        <v>3640</v>
      </c>
      <c r="AB283" s="58">
        <f>AA283*25%</f>
        <v>910</v>
      </c>
      <c r="AC283" s="57">
        <v>76</v>
      </c>
      <c r="AD283" s="102">
        <v>7495</v>
      </c>
      <c r="AE283" s="58">
        <f>AD283*25%</f>
        <v>1873.75</v>
      </c>
      <c r="AF283" s="102">
        <v>37</v>
      </c>
      <c r="AG283" s="102">
        <v>3345</v>
      </c>
      <c r="AH283" s="219">
        <f>AG283*25%</f>
        <v>836.25</v>
      </c>
      <c r="AI283" s="102">
        <v>0</v>
      </c>
      <c r="AJ283" s="102"/>
      <c r="AK283" s="219">
        <f>AJ283*25%</f>
        <v>0</v>
      </c>
      <c r="AL283" s="102">
        <v>0</v>
      </c>
      <c r="AM283" s="102">
        <v>0</v>
      </c>
      <c r="AN283" s="219">
        <f>AM283*25%</f>
        <v>0</v>
      </c>
      <c r="AO283" s="268">
        <v>0</v>
      </c>
      <c r="AP283" s="268">
        <v>0</v>
      </c>
      <c r="AQ283" s="219">
        <f>AP283*25%</f>
        <v>0</v>
      </c>
      <c r="AR283" s="222">
        <v>0</v>
      </c>
      <c r="AS283" s="222">
        <v>0</v>
      </c>
      <c r="AT283" s="219">
        <f>AS283*25%</f>
        <v>0</v>
      </c>
      <c r="AU283" s="222">
        <v>0</v>
      </c>
      <c r="AV283" s="222">
        <v>0</v>
      </c>
      <c r="AW283" s="222">
        <f t="shared" si="26"/>
        <v>0</v>
      </c>
      <c r="AX283" s="222">
        <v>90</v>
      </c>
      <c r="AY283" s="222">
        <v>9810</v>
      </c>
      <c r="AZ283" s="222">
        <f t="shared" si="27"/>
        <v>2452.5</v>
      </c>
      <c r="BA283" s="222">
        <v>97</v>
      </c>
      <c r="BB283" s="222">
        <v>9325</v>
      </c>
      <c r="BC283" s="222">
        <f t="shared" si="28"/>
        <v>2331.25</v>
      </c>
    </row>
    <row r="284" spans="1:55">
      <c r="A284" s="133"/>
      <c r="B284" s="41" t="s">
        <v>1058</v>
      </c>
      <c r="C284" s="296" t="s">
        <v>1073</v>
      </c>
      <c r="D284" s="44" t="s">
        <v>29</v>
      </c>
      <c r="E284" s="42"/>
      <c r="F284" s="42"/>
      <c r="G284" s="58">
        <f>F284*25%</f>
        <v>0</v>
      </c>
      <c r="H284" s="45"/>
      <c r="I284" s="45"/>
      <c r="J284" s="58">
        <f>I284*25%</f>
        <v>0</v>
      </c>
      <c r="K284" s="45"/>
      <c r="L284" s="42"/>
      <c r="M284" s="58">
        <f>L284*25%</f>
        <v>0</v>
      </c>
      <c r="N284" s="42"/>
      <c r="O284" s="42"/>
      <c r="P284" s="58">
        <f>O284*25%</f>
        <v>0</v>
      </c>
      <c r="Q284" s="57">
        <v>0</v>
      </c>
      <c r="R284" s="57">
        <v>0</v>
      </c>
      <c r="S284" s="58">
        <f>R284*25%</f>
        <v>0</v>
      </c>
      <c r="T284" s="57">
        <v>2</v>
      </c>
      <c r="U284" s="102">
        <v>380</v>
      </c>
      <c r="V284" s="58">
        <f>U284*25%</f>
        <v>95</v>
      </c>
      <c r="W284" s="102">
        <v>3</v>
      </c>
      <c r="X284" s="102">
        <v>165</v>
      </c>
      <c r="Y284" s="58">
        <f>X284*25%</f>
        <v>41.25</v>
      </c>
      <c r="Z284" s="102">
        <v>30</v>
      </c>
      <c r="AA284" s="102">
        <v>3640</v>
      </c>
      <c r="AB284" s="58">
        <f>AA284*25%</f>
        <v>910</v>
      </c>
      <c r="AC284" s="57">
        <v>11</v>
      </c>
      <c r="AD284" s="102">
        <v>1070</v>
      </c>
      <c r="AE284" s="58">
        <f>AD284*25%</f>
        <v>267.5</v>
      </c>
      <c r="AF284" s="102">
        <v>27</v>
      </c>
      <c r="AG284" s="102">
        <v>3000</v>
      </c>
      <c r="AH284" s="219">
        <f>AG284*25%</f>
        <v>750</v>
      </c>
      <c r="AI284" s="102">
        <v>44</v>
      </c>
      <c r="AJ284" s="102">
        <v>5160</v>
      </c>
      <c r="AK284" s="219">
        <f>AJ284*25%</f>
        <v>1290</v>
      </c>
      <c r="AL284" s="102">
        <v>20</v>
      </c>
      <c r="AM284" s="102">
        <v>2125</v>
      </c>
      <c r="AN284" s="219">
        <f>AM284*25%</f>
        <v>531.25</v>
      </c>
      <c r="AO284" s="268">
        <v>0</v>
      </c>
      <c r="AP284" s="268">
        <v>0</v>
      </c>
      <c r="AQ284" s="219">
        <f>AP284*25%</f>
        <v>0</v>
      </c>
      <c r="AR284" s="222">
        <v>0</v>
      </c>
      <c r="AS284" s="222">
        <v>0</v>
      </c>
      <c r="AT284" s="219">
        <f>AS284*25%</f>
        <v>0</v>
      </c>
      <c r="AU284" s="222">
        <v>0</v>
      </c>
      <c r="AV284" s="222">
        <v>0</v>
      </c>
      <c r="AW284" s="222">
        <f t="shared" si="26"/>
        <v>0</v>
      </c>
      <c r="AX284" s="222">
        <v>0</v>
      </c>
      <c r="AY284" s="222">
        <v>0</v>
      </c>
      <c r="AZ284" s="222">
        <f t="shared" si="27"/>
        <v>0</v>
      </c>
      <c r="BA284" s="222">
        <v>0</v>
      </c>
      <c r="BB284" s="222">
        <v>0</v>
      </c>
      <c r="BC284" s="222">
        <f t="shared" si="28"/>
        <v>0</v>
      </c>
    </row>
    <row r="285" spans="1:55">
      <c r="A285" s="133"/>
      <c r="B285" s="41" t="s">
        <v>1059</v>
      </c>
      <c r="C285" s="296" t="s">
        <v>5312</v>
      </c>
      <c r="D285" s="44" t="s">
        <v>19</v>
      </c>
      <c r="E285" s="42"/>
      <c r="F285" s="42"/>
      <c r="G285" s="58">
        <f>F285*25%</f>
        <v>0</v>
      </c>
      <c r="H285" s="45"/>
      <c r="I285" s="45"/>
      <c r="J285" s="58">
        <f>I285*25%</f>
        <v>0</v>
      </c>
      <c r="K285" s="45"/>
      <c r="L285" s="42"/>
      <c r="M285" s="58">
        <f>L285*25%</f>
        <v>0</v>
      </c>
      <c r="N285" s="42"/>
      <c r="O285" s="42"/>
      <c r="P285" s="58">
        <f>O285*25%</f>
        <v>0</v>
      </c>
      <c r="Q285" s="57">
        <v>33</v>
      </c>
      <c r="R285" s="57">
        <v>5090</v>
      </c>
      <c r="S285" s="58">
        <f>R285*25%</f>
        <v>1272.5</v>
      </c>
      <c r="T285" s="57">
        <v>51</v>
      </c>
      <c r="U285" s="102">
        <v>7290</v>
      </c>
      <c r="V285" s="58">
        <f>U285*25%</f>
        <v>1822.5</v>
      </c>
      <c r="W285" s="102">
        <v>15</v>
      </c>
      <c r="X285" s="102">
        <v>3845</v>
      </c>
      <c r="Y285" s="58">
        <f>X285*25%</f>
        <v>961.25</v>
      </c>
      <c r="Z285" s="102">
        <v>33</v>
      </c>
      <c r="AA285" s="102">
        <v>3360</v>
      </c>
      <c r="AB285" s="58">
        <f>AA285*25%</f>
        <v>840</v>
      </c>
      <c r="AC285" s="57">
        <v>38</v>
      </c>
      <c r="AD285" s="102">
        <v>3520</v>
      </c>
      <c r="AE285" s="58">
        <f>AD285*25%</f>
        <v>880</v>
      </c>
      <c r="AF285" s="102">
        <v>30</v>
      </c>
      <c r="AG285" s="102">
        <v>2410</v>
      </c>
      <c r="AH285" s="219">
        <f>AG285*25%</f>
        <v>602.5</v>
      </c>
      <c r="AI285" s="102">
        <v>30</v>
      </c>
      <c r="AJ285" s="102">
        <v>2795</v>
      </c>
      <c r="AK285" s="219">
        <f>AJ285*25%</f>
        <v>698.75</v>
      </c>
      <c r="AL285" s="102">
        <v>18</v>
      </c>
      <c r="AM285" s="102">
        <v>1845</v>
      </c>
      <c r="AN285" s="219">
        <f>AM285*25%</f>
        <v>461.25</v>
      </c>
      <c r="AO285" s="268">
        <v>33</v>
      </c>
      <c r="AP285" s="268">
        <v>3465</v>
      </c>
      <c r="AQ285" s="219">
        <f>AP285*25%</f>
        <v>866.25</v>
      </c>
      <c r="AR285" s="222">
        <v>16</v>
      </c>
      <c r="AS285" s="222">
        <v>1810</v>
      </c>
      <c r="AT285" s="219">
        <f>AS285*25%</f>
        <v>452.5</v>
      </c>
      <c r="AU285" s="222">
        <v>14</v>
      </c>
      <c r="AV285" s="222">
        <v>1545</v>
      </c>
      <c r="AW285" s="222">
        <f t="shared" si="26"/>
        <v>386.25</v>
      </c>
      <c r="AX285" s="222">
        <v>0</v>
      </c>
      <c r="AY285" s="222">
        <v>0</v>
      </c>
      <c r="AZ285" s="222">
        <f t="shared" si="27"/>
        <v>0</v>
      </c>
      <c r="BA285" s="222">
        <v>0</v>
      </c>
      <c r="BB285" s="222">
        <v>0</v>
      </c>
      <c r="BC285" s="222">
        <f t="shared" si="28"/>
        <v>0</v>
      </c>
    </row>
    <row r="286" spans="1:55">
      <c r="A286" s="133"/>
      <c r="B286" s="41" t="s">
        <v>1060</v>
      </c>
      <c r="C286" s="296" t="s">
        <v>3073</v>
      </c>
      <c r="D286" s="44" t="s">
        <v>29</v>
      </c>
      <c r="E286" s="42"/>
      <c r="F286" s="42"/>
      <c r="G286" s="58">
        <f>F286*25%</f>
        <v>0</v>
      </c>
      <c r="H286" s="45"/>
      <c r="I286" s="45"/>
      <c r="J286" s="58">
        <f>I286*25%</f>
        <v>0</v>
      </c>
      <c r="K286" s="45"/>
      <c r="L286" s="42"/>
      <c r="M286" s="58">
        <f>L286*25%</f>
        <v>0</v>
      </c>
      <c r="N286" s="42"/>
      <c r="O286" s="42"/>
      <c r="P286" s="58">
        <f>O286*25%</f>
        <v>0</v>
      </c>
      <c r="Q286" s="57">
        <v>0</v>
      </c>
      <c r="R286" s="57">
        <v>0</v>
      </c>
      <c r="S286" s="58">
        <f>R286*25%</f>
        <v>0</v>
      </c>
      <c r="T286" s="57">
        <v>29</v>
      </c>
      <c r="U286" s="102">
        <v>2485</v>
      </c>
      <c r="V286" s="58">
        <f>U286*25%</f>
        <v>621.25</v>
      </c>
      <c r="W286" s="102">
        <v>3</v>
      </c>
      <c r="X286" s="102">
        <v>805</v>
      </c>
      <c r="Y286" s="58">
        <f>X286*25%</f>
        <v>201.25</v>
      </c>
      <c r="Z286" s="102">
        <v>32</v>
      </c>
      <c r="AA286" s="102">
        <v>2480</v>
      </c>
      <c r="AB286" s="58">
        <f>AA286*25%</f>
        <v>620</v>
      </c>
      <c r="AC286" s="57">
        <v>26</v>
      </c>
      <c r="AD286" s="102">
        <v>1820</v>
      </c>
      <c r="AE286" s="58">
        <f>AD286*25%</f>
        <v>455</v>
      </c>
      <c r="AF286" s="102">
        <v>21</v>
      </c>
      <c r="AG286" s="102">
        <v>1545</v>
      </c>
      <c r="AH286" s="219">
        <f>AG286*25%</f>
        <v>386.25</v>
      </c>
      <c r="AI286" s="102">
        <v>32</v>
      </c>
      <c r="AJ286" s="102">
        <v>2435</v>
      </c>
      <c r="AK286" s="219">
        <f>AJ286*25%</f>
        <v>608.75</v>
      </c>
      <c r="AL286" s="102">
        <v>30</v>
      </c>
      <c r="AM286" s="102">
        <v>2160</v>
      </c>
      <c r="AN286" s="219">
        <f>AM286*25%</f>
        <v>540</v>
      </c>
      <c r="AO286" s="268">
        <v>21</v>
      </c>
      <c r="AP286" s="268">
        <v>995</v>
      </c>
      <c r="AQ286" s="219">
        <f>AP286*25%</f>
        <v>248.75</v>
      </c>
      <c r="AR286" s="222">
        <v>0</v>
      </c>
      <c r="AS286" s="222">
        <v>0</v>
      </c>
      <c r="AT286" s="219">
        <f>AS286*25%</f>
        <v>0</v>
      </c>
      <c r="AU286" s="222">
        <v>0</v>
      </c>
      <c r="AV286" s="222">
        <v>0</v>
      </c>
      <c r="AW286" s="222">
        <f t="shared" si="26"/>
        <v>0</v>
      </c>
      <c r="AX286" s="222">
        <v>5</v>
      </c>
      <c r="AY286" s="222">
        <v>930</v>
      </c>
      <c r="AZ286" s="222">
        <f t="shared" si="27"/>
        <v>232.5</v>
      </c>
      <c r="BA286" s="222">
        <v>0</v>
      </c>
      <c r="BB286" s="222">
        <v>0</v>
      </c>
      <c r="BC286" s="222">
        <f t="shared" si="28"/>
        <v>0</v>
      </c>
    </row>
    <row r="287" spans="1:55">
      <c r="A287" s="133"/>
      <c r="B287" s="41" t="s">
        <v>1061</v>
      </c>
      <c r="C287" s="296" t="s">
        <v>5312</v>
      </c>
      <c r="D287" s="44" t="s">
        <v>29</v>
      </c>
      <c r="E287" s="42"/>
      <c r="F287" s="42"/>
      <c r="G287" s="58">
        <f>F287*25%</f>
        <v>0</v>
      </c>
      <c r="H287" s="45"/>
      <c r="I287" s="45"/>
      <c r="J287" s="58">
        <f>I287*25%</f>
        <v>0</v>
      </c>
      <c r="K287" s="45"/>
      <c r="L287" s="42"/>
      <c r="M287" s="58">
        <f>L287*25%</f>
        <v>0</v>
      </c>
      <c r="N287" s="42"/>
      <c r="O287" s="42"/>
      <c r="P287" s="58">
        <f>O287*25%</f>
        <v>0</v>
      </c>
      <c r="Q287" s="57">
        <v>11</v>
      </c>
      <c r="R287" s="57">
        <v>1180</v>
      </c>
      <c r="S287" s="58">
        <f>R287*25%</f>
        <v>295</v>
      </c>
      <c r="T287" s="57">
        <v>57</v>
      </c>
      <c r="U287" s="102">
        <v>5855</v>
      </c>
      <c r="V287" s="58">
        <f>U287*25%</f>
        <v>1463.75</v>
      </c>
      <c r="W287" s="102">
        <v>70</v>
      </c>
      <c r="X287" s="102">
        <v>7400</v>
      </c>
      <c r="Y287" s="58">
        <f>X287*25%</f>
        <v>1850</v>
      </c>
      <c r="Z287" s="102">
        <v>65</v>
      </c>
      <c r="AA287" s="102">
        <v>6695</v>
      </c>
      <c r="AB287" s="58">
        <f>AA287*25%</f>
        <v>1673.75</v>
      </c>
      <c r="AC287" s="57">
        <v>59</v>
      </c>
      <c r="AD287" s="102">
        <v>5360</v>
      </c>
      <c r="AE287" s="58">
        <f>AD287*25%</f>
        <v>1340</v>
      </c>
      <c r="AF287" s="102">
        <v>59</v>
      </c>
      <c r="AG287" s="102">
        <v>6305</v>
      </c>
      <c r="AH287" s="219">
        <f>AG287*25%</f>
        <v>1576.25</v>
      </c>
      <c r="AI287" s="102">
        <v>55</v>
      </c>
      <c r="AJ287" s="102">
        <v>5090</v>
      </c>
      <c r="AK287" s="219">
        <f>AJ287*25%</f>
        <v>1272.5</v>
      </c>
      <c r="AL287" s="102">
        <v>65</v>
      </c>
      <c r="AM287" s="102">
        <v>6155</v>
      </c>
      <c r="AN287" s="219">
        <f>AM287*25%</f>
        <v>1538.75</v>
      </c>
      <c r="AO287" s="268">
        <v>82</v>
      </c>
      <c r="AP287" s="268">
        <v>8645</v>
      </c>
      <c r="AQ287" s="219">
        <f>AP287*25%</f>
        <v>2161.25</v>
      </c>
      <c r="AR287" s="222">
        <v>44</v>
      </c>
      <c r="AS287" s="222">
        <v>4575</v>
      </c>
      <c r="AT287" s="219">
        <f>AS287*25%</f>
        <v>1143.75</v>
      </c>
      <c r="AU287" s="222">
        <v>59</v>
      </c>
      <c r="AV287" s="222">
        <v>7920</v>
      </c>
      <c r="AW287" s="222">
        <f t="shared" si="26"/>
        <v>1980</v>
      </c>
      <c r="AX287" s="222">
        <v>0</v>
      </c>
      <c r="AY287" s="222">
        <v>0</v>
      </c>
      <c r="AZ287" s="222">
        <f t="shared" si="27"/>
        <v>0</v>
      </c>
      <c r="BA287" s="222">
        <v>0</v>
      </c>
      <c r="BB287" s="222">
        <v>0</v>
      </c>
      <c r="BC287" s="222">
        <f t="shared" si="28"/>
        <v>0</v>
      </c>
    </row>
    <row r="288" spans="1:55">
      <c r="A288" s="133"/>
      <c r="B288" s="41" t="s">
        <v>1062</v>
      </c>
      <c r="C288" s="296" t="s">
        <v>1077</v>
      </c>
      <c r="D288" s="44" t="s">
        <v>29</v>
      </c>
      <c r="E288" s="42"/>
      <c r="F288" s="42"/>
      <c r="G288" s="58">
        <f>F288*25%</f>
        <v>0</v>
      </c>
      <c r="H288" s="45"/>
      <c r="I288" s="45"/>
      <c r="J288" s="58">
        <f>I288*25%</f>
        <v>0</v>
      </c>
      <c r="K288" s="45"/>
      <c r="L288" s="42"/>
      <c r="M288" s="58">
        <f>L288*25%</f>
        <v>0</v>
      </c>
      <c r="N288" s="42"/>
      <c r="O288" s="42"/>
      <c r="P288" s="58">
        <f>O288*25%</f>
        <v>0</v>
      </c>
      <c r="Q288" s="57">
        <v>9</v>
      </c>
      <c r="R288" s="57">
        <v>1400</v>
      </c>
      <c r="S288" s="58">
        <f>R288*25%</f>
        <v>350</v>
      </c>
      <c r="T288" s="57">
        <v>35</v>
      </c>
      <c r="U288" s="102">
        <v>3980</v>
      </c>
      <c r="V288" s="58">
        <f>U288*25%</f>
        <v>995</v>
      </c>
      <c r="W288" s="102">
        <v>67</v>
      </c>
      <c r="X288" s="102">
        <v>7120</v>
      </c>
      <c r="Y288" s="58">
        <f>X288*25%</f>
        <v>1780</v>
      </c>
      <c r="Z288" s="102">
        <v>96</v>
      </c>
      <c r="AA288" s="102">
        <v>9975</v>
      </c>
      <c r="AB288" s="58">
        <f>AA288*25%</f>
        <v>2493.75</v>
      </c>
      <c r="AC288" s="57">
        <v>65</v>
      </c>
      <c r="AD288" s="102">
        <v>5940</v>
      </c>
      <c r="AE288" s="58">
        <f>AD288*25%</f>
        <v>1485</v>
      </c>
      <c r="AF288" s="102">
        <v>126</v>
      </c>
      <c r="AG288" s="102">
        <v>12530</v>
      </c>
      <c r="AH288" s="219">
        <f>AG288*25%</f>
        <v>3132.5</v>
      </c>
      <c r="AI288" s="102">
        <v>141</v>
      </c>
      <c r="AJ288" s="102">
        <v>13355</v>
      </c>
      <c r="AK288" s="219">
        <f>AJ288*25%</f>
        <v>3338.75</v>
      </c>
      <c r="AL288" s="102">
        <v>110</v>
      </c>
      <c r="AM288" s="102">
        <v>9565</v>
      </c>
      <c r="AN288" s="219">
        <f>AM288*25%</f>
        <v>2391.25</v>
      </c>
      <c r="AO288" s="268">
        <v>186</v>
      </c>
      <c r="AP288" s="268">
        <v>16185</v>
      </c>
      <c r="AQ288" s="219">
        <f>AP288*25%</f>
        <v>4046.25</v>
      </c>
      <c r="AR288" s="222">
        <v>157</v>
      </c>
      <c r="AS288" s="222">
        <v>15495</v>
      </c>
      <c r="AT288" s="219">
        <f>AS288*25%</f>
        <v>3873.75</v>
      </c>
      <c r="AU288" s="222">
        <v>120</v>
      </c>
      <c r="AV288" s="222">
        <v>12675</v>
      </c>
      <c r="AW288" s="222">
        <f t="shared" si="26"/>
        <v>3168.75</v>
      </c>
      <c r="AX288" s="222">
        <v>38</v>
      </c>
      <c r="AY288" s="222">
        <v>4055</v>
      </c>
      <c r="AZ288" s="222">
        <f t="shared" si="27"/>
        <v>1013.75</v>
      </c>
      <c r="BA288" s="222">
        <v>36</v>
      </c>
      <c r="BB288" s="222">
        <v>3650</v>
      </c>
      <c r="BC288" s="222">
        <f t="shared" si="28"/>
        <v>912.5</v>
      </c>
    </row>
    <row r="289" spans="1:55">
      <c r="A289" s="133"/>
      <c r="B289" s="41" t="s">
        <v>1063</v>
      </c>
      <c r="C289" s="296" t="s">
        <v>1078</v>
      </c>
      <c r="D289" s="44" t="s">
        <v>29</v>
      </c>
      <c r="E289" s="42"/>
      <c r="F289" s="42"/>
      <c r="G289" s="58">
        <f>F289*25%</f>
        <v>0</v>
      </c>
      <c r="H289" s="45"/>
      <c r="I289" s="45"/>
      <c r="J289" s="58">
        <f>I289*25%</f>
        <v>0</v>
      </c>
      <c r="K289" s="45"/>
      <c r="L289" s="42"/>
      <c r="M289" s="58">
        <f>L289*25%</f>
        <v>0</v>
      </c>
      <c r="N289" s="42"/>
      <c r="O289" s="42"/>
      <c r="P289" s="58">
        <f>O289*25%</f>
        <v>0</v>
      </c>
      <c r="Q289" s="57">
        <v>6</v>
      </c>
      <c r="R289" s="57">
        <v>545</v>
      </c>
      <c r="S289" s="58">
        <f>R289*25%</f>
        <v>136.25</v>
      </c>
      <c r="T289" s="57">
        <v>6</v>
      </c>
      <c r="U289" s="102">
        <v>705</v>
      </c>
      <c r="V289" s="58">
        <f>U289*25%</f>
        <v>176.25</v>
      </c>
      <c r="W289" s="102">
        <v>1</v>
      </c>
      <c r="X289" s="102">
        <v>570</v>
      </c>
      <c r="Y289" s="58">
        <f>X289*25%</f>
        <v>142.5</v>
      </c>
      <c r="Z289" s="102">
        <v>7</v>
      </c>
      <c r="AA289" s="102">
        <v>825</v>
      </c>
      <c r="AB289" s="58">
        <f>AA289*25%</f>
        <v>206.25</v>
      </c>
      <c r="AC289" s="57">
        <v>16</v>
      </c>
      <c r="AD289" s="102">
        <v>2490</v>
      </c>
      <c r="AE289" s="58">
        <f>AD289*25%</f>
        <v>622.5</v>
      </c>
      <c r="AF289" s="102">
        <v>16</v>
      </c>
      <c r="AG289" s="102">
        <v>2135</v>
      </c>
      <c r="AH289" s="219">
        <f>AG289*25%</f>
        <v>533.75</v>
      </c>
      <c r="AI289" s="102">
        <v>18</v>
      </c>
      <c r="AJ289" s="102">
        <v>2070</v>
      </c>
      <c r="AK289" s="219">
        <f>AJ289*25%</f>
        <v>517.5</v>
      </c>
      <c r="AL289" s="102">
        <v>6</v>
      </c>
      <c r="AM289" s="102">
        <v>760</v>
      </c>
      <c r="AN289" s="219">
        <f>AM289*25%</f>
        <v>190</v>
      </c>
      <c r="AO289" s="268">
        <v>11</v>
      </c>
      <c r="AP289" s="268">
        <v>1275</v>
      </c>
      <c r="AQ289" s="219">
        <f>AP289*25%</f>
        <v>318.75</v>
      </c>
      <c r="AR289" s="222">
        <v>15</v>
      </c>
      <c r="AS289" s="222">
        <v>1565</v>
      </c>
      <c r="AT289" s="219">
        <f>AS289*25%</f>
        <v>391.25</v>
      </c>
      <c r="AU289" s="222">
        <v>37</v>
      </c>
      <c r="AV289" s="222">
        <v>5740</v>
      </c>
      <c r="AW289" s="222">
        <f t="shared" si="26"/>
        <v>1435</v>
      </c>
      <c r="AX289" s="222">
        <v>165</v>
      </c>
      <c r="AY289" s="222">
        <v>17945</v>
      </c>
      <c r="AZ289" s="222">
        <f t="shared" si="27"/>
        <v>4486.25</v>
      </c>
      <c r="BA289" s="222">
        <v>239</v>
      </c>
      <c r="BB289" s="222">
        <v>24560</v>
      </c>
      <c r="BC289" s="222">
        <f t="shared" si="28"/>
        <v>6140</v>
      </c>
    </row>
    <row r="290" spans="1:55">
      <c r="A290" s="133"/>
      <c r="B290" s="41" t="s">
        <v>1064</v>
      </c>
      <c r="C290" s="296" t="s">
        <v>1079</v>
      </c>
      <c r="D290" s="44" t="s">
        <v>148</v>
      </c>
      <c r="E290" s="42"/>
      <c r="F290" s="42"/>
      <c r="G290" s="58">
        <f>F290*25%</f>
        <v>0</v>
      </c>
      <c r="H290" s="45"/>
      <c r="I290" s="45"/>
      <c r="J290" s="58">
        <f>I290*25%</f>
        <v>0</v>
      </c>
      <c r="K290" s="45"/>
      <c r="L290" s="42"/>
      <c r="M290" s="58">
        <f>L290*25%</f>
        <v>0</v>
      </c>
      <c r="N290" s="42"/>
      <c r="O290" s="42"/>
      <c r="P290" s="58">
        <f>O290*25%</f>
        <v>0</v>
      </c>
      <c r="Q290" s="57">
        <v>15</v>
      </c>
      <c r="R290" s="57">
        <v>2825</v>
      </c>
      <c r="S290" s="58">
        <f>R290*25%</f>
        <v>706.25</v>
      </c>
      <c r="T290" s="57">
        <v>47</v>
      </c>
      <c r="U290" s="102">
        <v>3955</v>
      </c>
      <c r="V290" s="58">
        <f>U290*25%</f>
        <v>988.75</v>
      </c>
      <c r="W290" s="102">
        <v>49</v>
      </c>
      <c r="X290" s="102">
        <v>4300</v>
      </c>
      <c r="Y290" s="58">
        <f>X290*25%</f>
        <v>1075</v>
      </c>
      <c r="Z290" s="102">
        <v>47</v>
      </c>
      <c r="AA290" s="102">
        <v>4140</v>
      </c>
      <c r="AB290" s="58">
        <f>AA290*25%</f>
        <v>1035</v>
      </c>
      <c r="AC290" s="57">
        <v>43</v>
      </c>
      <c r="AD290" s="102">
        <v>5180</v>
      </c>
      <c r="AE290" s="58">
        <f>AD290*25%</f>
        <v>1295</v>
      </c>
      <c r="AF290" s="102">
        <v>70</v>
      </c>
      <c r="AG290" s="102">
        <v>6245</v>
      </c>
      <c r="AH290" s="219">
        <f>AG290*25%</f>
        <v>1561.25</v>
      </c>
      <c r="AI290" s="102">
        <v>93</v>
      </c>
      <c r="AJ290" s="102">
        <v>9485</v>
      </c>
      <c r="AK290" s="219">
        <f>AJ290*25%</f>
        <v>2371.25</v>
      </c>
      <c r="AL290" s="102">
        <v>92</v>
      </c>
      <c r="AM290" s="102">
        <v>7820</v>
      </c>
      <c r="AN290" s="219">
        <f>AM290*25%</f>
        <v>1955</v>
      </c>
      <c r="AO290" s="268">
        <v>97</v>
      </c>
      <c r="AP290" s="268">
        <v>9190</v>
      </c>
      <c r="AQ290" s="219">
        <f>AP290*25%</f>
        <v>2297.5</v>
      </c>
      <c r="AR290" s="222">
        <v>118</v>
      </c>
      <c r="AS290" s="222">
        <v>10075</v>
      </c>
      <c r="AT290" s="219">
        <f>AS290*25%</f>
        <v>2518.75</v>
      </c>
      <c r="AU290" s="222">
        <v>137</v>
      </c>
      <c r="AV290" s="222">
        <v>13180</v>
      </c>
      <c r="AW290" s="222">
        <f t="shared" si="26"/>
        <v>3295</v>
      </c>
      <c r="AX290" s="222">
        <v>67</v>
      </c>
      <c r="AY290" s="222">
        <v>10385</v>
      </c>
      <c r="AZ290" s="222">
        <f t="shared" si="27"/>
        <v>2596.25</v>
      </c>
      <c r="BA290" s="222">
        <v>47</v>
      </c>
      <c r="BB290" s="222">
        <v>5665</v>
      </c>
      <c r="BC290" s="222">
        <f t="shared" si="28"/>
        <v>1416.25</v>
      </c>
    </row>
    <row r="291" spans="1:55">
      <c r="A291" s="133"/>
      <c r="B291" s="41" t="s">
        <v>1065</v>
      </c>
      <c r="C291" s="296" t="s">
        <v>1080</v>
      </c>
      <c r="D291" s="44" t="s">
        <v>148</v>
      </c>
      <c r="E291" s="42"/>
      <c r="F291" s="42"/>
      <c r="G291" s="58">
        <f>F291*25%</f>
        <v>0</v>
      </c>
      <c r="H291" s="45"/>
      <c r="I291" s="45"/>
      <c r="J291" s="58">
        <f>I291*25%</f>
        <v>0</v>
      </c>
      <c r="K291" s="45"/>
      <c r="L291" s="42"/>
      <c r="M291" s="58">
        <f>L291*25%</f>
        <v>0</v>
      </c>
      <c r="N291" s="42"/>
      <c r="O291" s="42"/>
      <c r="P291" s="58">
        <f>O291*25%</f>
        <v>0</v>
      </c>
      <c r="Q291" s="57">
        <v>17</v>
      </c>
      <c r="R291" s="57">
        <v>1770</v>
      </c>
      <c r="S291" s="58">
        <f>R291*25%</f>
        <v>442.5</v>
      </c>
      <c r="T291" s="57">
        <v>24</v>
      </c>
      <c r="U291" s="102">
        <v>2570</v>
      </c>
      <c r="V291" s="58">
        <f>U291*25%</f>
        <v>642.5</v>
      </c>
      <c r="W291" s="102">
        <v>14</v>
      </c>
      <c r="X291" s="102">
        <v>1555</v>
      </c>
      <c r="Y291" s="58">
        <f>X291*25%</f>
        <v>388.75</v>
      </c>
      <c r="Z291" s="102">
        <v>23</v>
      </c>
      <c r="AA291" s="102">
        <v>1860</v>
      </c>
      <c r="AB291" s="58">
        <f>AA291*25%</f>
        <v>465</v>
      </c>
      <c r="AC291" s="57">
        <v>29</v>
      </c>
      <c r="AD291" s="102">
        <v>2915</v>
      </c>
      <c r="AE291" s="58">
        <f>AD291*25%</f>
        <v>728.75</v>
      </c>
      <c r="AF291" s="102">
        <v>28</v>
      </c>
      <c r="AG291" s="102">
        <v>2960</v>
      </c>
      <c r="AH291" s="219">
        <f>AG291*25%</f>
        <v>740</v>
      </c>
      <c r="AI291" s="102">
        <v>37</v>
      </c>
      <c r="AJ291" s="102">
        <v>3035</v>
      </c>
      <c r="AK291" s="219">
        <f>AJ291*25%</f>
        <v>758.75</v>
      </c>
      <c r="AL291" s="102">
        <v>71</v>
      </c>
      <c r="AM291" s="102">
        <v>6690</v>
      </c>
      <c r="AN291" s="219">
        <f>AM291*25%</f>
        <v>1672.5</v>
      </c>
      <c r="AO291" s="268">
        <v>70</v>
      </c>
      <c r="AP291" s="268">
        <v>5990</v>
      </c>
      <c r="AQ291" s="219">
        <f>AP291*25%</f>
        <v>1497.5</v>
      </c>
      <c r="AR291" s="222">
        <v>142</v>
      </c>
      <c r="AS291" s="222">
        <v>11320</v>
      </c>
      <c r="AT291" s="219">
        <f>AS291*25%</f>
        <v>2830</v>
      </c>
      <c r="AU291" s="222">
        <v>79</v>
      </c>
      <c r="AV291" s="222">
        <v>7385</v>
      </c>
      <c r="AW291" s="222">
        <f t="shared" si="26"/>
        <v>1846.25</v>
      </c>
      <c r="AX291" s="222">
        <v>97</v>
      </c>
      <c r="AY291" s="222">
        <v>8395</v>
      </c>
      <c r="AZ291" s="222">
        <f t="shared" si="27"/>
        <v>2098.75</v>
      </c>
      <c r="BA291" s="222">
        <v>78</v>
      </c>
      <c r="BB291" s="222">
        <v>7390</v>
      </c>
      <c r="BC291" s="222">
        <f t="shared" si="28"/>
        <v>1847.5</v>
      </c>
    </row>
    <row r="292" spans="1:55">
      <c r="A292" s="133"/>
      <c r="B292" s="41" t="s">
        <v>1066</v>
      </c>
      <c r="C292" s="296" t="s">
        <v>1081</v>
      </c>
      <c r="D292" s="44" t="s">
        <v>148</v>
      </c>
      <c r="E292" s="42"/>
      <c r="F292" s="42"/>
      <c r="G292" s="58">
        <f>F292*25%</f>
        <v>0</v>
      </c>
      <c r="H292" s="45"/>
      <c r="I292" s="45"/>
      <c r="J292" s="58">
        <f>I292*25%</f>
        <v>0</v>
      </c>
      <c r="K292" s="45">
        <v>0</v>
      </c>
      <c r="L292" s="42">
        <v>0</v>
      </c>
      <c r="M292" s="58">
        <f>L292*25%</f>
        <v>0</v>
      </c>
      <c r="N292" s="42"/>
      <c r="O292" s="42"/>
      <c r="P292" s="58">
        <f>O292*25%</f>
        <v>0</v>
      </c>
      <c r="Q292" s="57">
        <v>0</v>
      </c>
      <c r="R292" s="57">
        <v>0</v>
      </c>
      <c r="S292" s="58">
        <f>R292*25%</f>
        <v>0</v>
      </c>
      <c r="T292" s="57">
        <v>2</v>
      </c>
      <c r="U292" s="102">
        <v>560</v>
      </c>
      <c r="V292" s="58">
        <f>U292*25%</f>
        <v>140</v>
      </c>
      <c r="W292" s="102">
        <v>2</v>
      </c>
      <c r="X292" s="102">
        <v>590</v>
      </c>
      <c r="Y292" s="58">
        <f>X292*25%</f>
        <v>147.5</v>
      </c>
      <c r="Z292" s="102">
        <v>1</v>
      </c>
      <c r="AA292" s="102">
        <v>60</v>
      </c>
      <c r="AB292" s="58">
        <f>AA292*25%</f>
        <v>15</v>
      </c>
      <c r="AC292" s="57">
        <v>0</v>
      </c>
      <c r="AD292" s="102">
        <v>0</v>
      </c>
      <c r="AE292" s="58">
        <f>AD292*25%</f>
        <v>0</v>
      </c>
      <c r="AF292" s="102">
        <v>0</v>
      </c>
      <c r="AG292" s="102">
        <v>0</v>
      </c>
      <c r="AH292" s="219">
        <f>AG292*25%</f>
        <v>0</v>
      </c>
      <c r="AI292" s="102">
        <v>0</v>
      </c>
      <c r="AJ292" s="102">
        <v>0</v>
      </c>
      <c r="AK292" s="219">
        <f>AJ292*25%</f>
        <v>0</v>
      </c>
      <c r="AL292" s="102">
        <v>0</v>
      </c>
      <c r="AM292" s="102">
        <v>0</v>
      </c>
      <c r="AN292" s="219">
        <f>AM292*25%</f>
        <v>0</v>
      </c>
      <c r="AO292" s="268">
        <v>0</v>
      </c>
      <c r="AP292" s="268">
        <v>0</v>
      </c>
      <c r="AQ292" s="219">
        <f>AP292*25%</f>
        <v>0</v>
      </c>
      <c r="AR292" s="222">
        <v>0</v>
      </c>
      <c r="AS292" s="222">
        <v>0</v>
      </c>
      <c r="AT292" s="219">
        <f>AS292*25%</f>
        <v>0</v>
      </c>
      <c r="AU292" s="222">
        <v>0</v>
      </c>
      <c r="AV292" s="222">
        <v>0</v>
      </c>
      <c r="AW292" s="222">
        <f t="shared" si="26"/>
        <v>0</v>
      </c>
      <c r="AX292" s="222">
        <v>51</v>
      </c>
      <c r="AY292" s="222">
        <v>4735</v>
      </c>
      <c r="AZ292" s="222">
        <f t="shared" si="27"/>
        <v>1183.75</v>
      </c>
      <c r="BA292" s="222">
        <v>72</v>
      </c>
      <c r="BB292" s="222">
        <v>7360</v>
      </c>
      <c r="BC292" s="222">
        <f t="shared" si="28"/>
        <v>1840</v>
      </c>
    </row>
    <row r="293" spans="1:55">
      <c r="A293" s="133"/>
      <c r="B293" s="41" t="s">
        <v>826</v>
      </c>
      <c r="C293" s="296" t="s">
        <v>5312</v>
      </c>
      <c r="D293" s="44" t="s">
        <v>5</v>
      </c>
      <c r="E293" s="42"/>
      <c r="F293" s="42"/>
      <c r="G293" s="58">
        <f>F293*25%</f>
        <v>0</v>
      </c>
      <c r="H293" s="45"/>
      <c r="I293" s="45"/>
      <c r="J293" s="58">
        <f>I293*25%</f>
        <v>0</v>
      </c>
      <c r="K293" s="45">
        <v>0</v>
      </c>
      <c r="L293" s="42">
        <v>0</v>
      </c>
      <c r="M293" s="58">
        <f>L293*25%</f>
        <v>0</v>
      </c>
      <c r="N293" s="42"/>
      <c r="O293" s="42"/>
      <c r="P293" s="58">
        <f>O293*25%</f>
        <v>0</v>
      </c>
      <c r="Q293" s="57">
        <v>3</v>
      </c>
      <c r="R293" s="57">
        <v>450</v>
      </c>
      <c r="S293" s="58">
        <f>R293*25%</f>
        <v>112.5</v>
      </c>
      <c r="T293" s="57">
        <v>7</v>
      </c>
      <c r="U293" s="102">
        <v>935</v>
      </c>
      <c r="V293" s="58">
        <f>U293*25%</f>
        <v>233.75</v>
      </c>
      <c r="W293" s="102">
        <v>5</v>
      </c>
      <c r="X293" s="102">
        <v>880</v>
      </c>
      <c r="Y293" s="58">
        <f>X293*25%</f>
        <v>220</v>
      </c>
      <c r="Z293" s="102">
        <v>36</v>
      </c>
      <c r="AA293" s="102">
        <v>3615</v>
      </c>
      <c r="AB293" s="58">
        <f>AA293*25%</f>
        <v>903.75</v>
      </c>
      <c r="AC293" s="57">
        <v>0</v>
      </c>
      <c r="AD293" s="102">
        <v>0</v>
      </c>
      <c r="AE293" s="58">
        <f>AD293*25%</f>
        <v>0</v>
      </c>
      <c r="AF293" s="102">
        <v>0</v>
      </c>
      <c r="AG293" s="102">
        <v>0</v>
      </c>
      <c r="AH293" s="219">
        <f>AG293*25%</f>
        <v>0</v>
      </c>
      <c r="AI293" s="102">
        <v>0</v>
      </c>
      <c r="AJ293" s="102">
        <v>0</v>
      </c>
      <c r="AK293" s="219">
        <f>AJ293*25%</f>
        <v>0</v>
      </c>
      <c r="AL293" s="102">
        <v>0</v>
      </c>
      <c r="AM293" s="102">
        <v>0</v>
      </c>
      <c r="AN293" s="219">
        <f>AM293*25%</f>
        <v>0</v>
      </c>
      <c r="AO293" s="268">
        <v>0</v>
      </c>
      <c r="AP293" s="268">
        <v>0</v>
      </c>
      <c r="AQ293" s="219">
        <f>AP293*25%</f>
        <v>0</v>
      </c>
      <c r="AR293" s="222">
        <v>0</v>
      </c>
      <c r="AS293" s="222">
        <v>0</v>
      </c>
      <c r="AT293" s="219">
        <f>AS293*25%</f>
        <v>0</v>
      </c>
      <c r="AU293" s="222">
        <v>0</v>
      </c>
      <c r="AV293" s="222">
        <v>0</v>
      </c>
      <c r="AW293" s="222">
        <f t="shared" si="26"/>
        <v>0</v>
      </c>
      <c r="AX293" s="222">
        <v>0</v>
      </c>
      <c r="AY293" s="222">
        <v>0</v>
      </c>
      <c r="AZ293" s="222">
        <f t="shared" si="27"/>
        <v>0</v>
      </c>
      <c r="BA293" s="222">
        <v>0</v>
      </c>
      <c r="BB293" s="222">
        <v>0</v>
      </c>
      <c r="BC293" s="222">
        <f t="shared" si="28"/>
        <v>0</v>
      </c>
    </row>
    <row r="294" spans="1:55">
      <c r="A294" s="133"/>
      <c r="B294" s="41" t="s">
        <v>828</v>
      </c>
      <c r="C294" s="296" t="s">
        <v>5312</v>
      </c>
      <c r="D294" s="44" t="s">
        <v>5</v>
      </c>
      <c r="E294" s="42"/>
      <c r="F294" s="42"/>
      <c r="G294" s="58">
        <f>F294*25%</f>
        <v>0</v>
      </c>
      <c r="H294" s="45"/>
      <c r="I294" s="45"/>
      <c r="J294" s="58">
        <f>I294*25%</f>
        <v>0</v>
      </c>
      <c r="K294" s="45"/>
      <c r="L294" s="42"/>
      <c r="M294" s="58">
        <f>L294*25%</f>
        <v>0</v>
      </c>
      <c r="N294" s="42"/>
      <c r="O294" s="42"/>
      <c r="P294" s="58">
        <f>O294*25%</f>
        <v>0</v>
      </c>
      <c r="Q294" s="57">
        <v>0</v>
      </c>
      <c r="R294" s="57">
        <v>100</v>
      </c>
      <c r="S294" s="58">
        <f>R294*25%</f>
        <v>25</v>
      </c>
      <c r="T294" s="57">
        <v>2</v>
      </c>
      <c r="U294" s="102">
        <v>490</v>
      </c>
      <c r="V294" s="58">
        <f>U294*25%</f>
        <v>122.5</v>
      </c>
      <c r="W294" s="102">
        <v>12</v>
      </c>
      <c r="X294" s="102">
        <v>1745</v>
      </c>
      <c r="Y294" s="58">
        <f>X294*25%</f>
        <v>436.25</v>
      </c>
      <c r="Z294" s="102">
        <v>13</v>
      </c>
      <c r="AA294" s="102">
        <v>1600</v>
      </c>
      <c r="AB294" s="58">
        <f>AA294*25%</f>
        <v>400</v>
      </c>
      <c r="AC294" s="57">
        <v>3</v>
      </c>
      <c r="AD294" s="102">
        <v>430</v>
      </c>
      <c r="AE294" s="58">
        <f>AD294*25%</f>
        <v>107.5</v>
      </c>
      <c r="AF294" s="102">
        <v>2</v>
      </c>
      <c r="AG294" s="102">
        <v>105</v>
      </c>
      <c r="AH294" s="219">
        <f>AG294*25%</f>
        <v>26.25</v>
      </c>
      <c r="AI294" s="102">
        <v>1</v>
      </c>
      <c r="AJ294" s="102">
        <v>190</v>
      </c>
      <c r="AK294" s="219">
        <f>AJ294*25%</f>
        <v>47.5</v>
      </c>
      <c r="AL294" s="102">
        <v>4</v>
      </c>
      <c r="AM294" s="102">
        <v>410</v>
      </c>
      <c r="AN294" s="219">
        <f>AM294*25%</f>
        <v>102.5</v>
      </c>
      <c r="AO294" s="268">
        <v>6</v>
      </c>
      <c r="AP294" s="268">
        <v>650</v>
      </c>
      <c r="AQ294" s="219">
        <f>AP294*25%</f>
        <v>162.5</v>
      </c>
      <c r="AR294" s="222">
        <v>0</v>
      </c>
      <c r="AS294" s="222">
        <v>0</v>
      </c>
      <c r="AT294" s="219">
        <f>AS294*25%</f>
        <v>0</v>
      </c>
      <c r="AU294" s="222">
        <v>0</v>
      </c>
      <c r="AV294" s="222">
        <v>0</v>
      </c>
      <c r="AW294" s="222">
        <f t="shared" si="26"/>
        <v>0</v>
      </c>
      <c r="AX294" s="222">
        <v>0</v>
      </c>
      <c r="AY294" s="222">
        <v>0</v>
      </c>
      <c r="AZ294" s="222">
        <f t="shared" si="27"/>
        <v>0</v>
      </c>
      <c r="BA294" s="222">
        <v>0</v>
      </c>
      <c r="BB294" s="222">
        <v>0</v>
      </c>
      <c r="BC294" s="222">
        <f t="shared" si="28"/>
        <v>0</v>
      </c>
    </row>
    <row r="295" spans="1:55">
      <c r="A295" s="133"/>
      <c r="B295" s="41" t="s">
        <v>1029</v>
      </c>
      <c r="C295" s="296" t="s">
        <v>5312</v>
      </c>
      <c r="D295" s="44" t="s">
        <v>5</v>
      </c>
      <c r="E295" s="42"/>
      <c r="F295" s="42"/>
      <c r="G295" s="58">
        <f>F295*25%</f>
        <v>0</v>
      </c>
      <c r="H295" s="45"/>
      <c r="I295" s="45"/>
      <c r="J295" s="58">
        <f>I295*25%</f>
        <v>0</v>
      </c>
      <c r="K295" s="45"/>
      <c r="L295" s="42"/>
      <c r="M295" s="58">
        <f>L295*25%</f>
        <v>0</v>
      </c>
      <c r="N295" s="42"/>
      <c r="O295" s="42"/>
      <c r="P295" s="58">
        <f>O295*25%</f>
        <v>0</v>
      </c>
      <c r="Q295" s="57">
        <v>1</v>
      </c>
      <c r="R295" s="57">
        <v>60</v>
      </c>
      <c r="S295" s="58">
        <f>R295*25%</f>
        <v>15</v>
      </c>
      <c r="T295" s="57">
        <v>9</v>
      </c>
      <c r="U295" s="102">
        <v>1535</v>
      </c>
      <c r="V295" s="58">
        <f>U295*25%</f>
        <v>383.75</v>
      </c>
      <c r="W295" s="102">
        <v>7</v>
      </c>
      <c r="X295" s="102">
        <v>925</v>
      </c>
      <c r="Y295" s="58">
        <f>X295*25%</f>
        <v>231.25</v>
      </c>
      <c r="Z295" s="102">
        <v>12</v>
      </c>
      <c r="AA295" s="102">
        <v>1175</v>
      </c>
      <c r="AB295" s="58">
        <f>AA295*25%</f>
        <v>293.75</v>
      </c>
      <c r="AC295" s="57">
        <v>21</v>
      </c>
      <c r="AD295" s="102">
        <v>2095</v>
      </c>
      <c r="AE295" s="58">
        <f>AD295*25%</f>
        <v>523.75</v>
      </c>
      <c r="AF295" s="102">
        <v>21</v>
      </c>
      <c r="AG295" s="102">
        <v>1495</v>
      </c>
      <c r="AH295" s="219">
        <f>AG295*25%</f>
        <v>373.75</v>
      </c>
      <c r="AI295" s="102">
        <v>23</v>
      </c>
      <c r="AJ295" s="102">
        <v>2485</v>
      </c>
      <c r="AK295" s="219">
        <f>AJ295*25%</f>
        <v>621.25</v>
      </c>
      <c r="AL295" s="102">
        <v>26</v>
      </c>
      <c r="AM295" s="102">
        <v>2545</v>
      </c>
      <c r="AN295" s="219">
        <f>AM295*25%</f>
        <v>636.25</v>
      </c>
      <c r="AO295" s="268">
        <v>28</v>
      </c>
      <c r="AP295" s="268">
        <v>3155</v>
      </c>
      <c r="AQ295" s="219">
        <f>AP295*25%</f>
        <v>788.75</v>
      </c>
      <c r="AR295" s="222">
        <v>4</v>
      </c>
      <c r="AS295" s="222">
        <v>530</v>
      </c>
      <c r="AT295" s="219">
        <f>AS295*25%</f>
        <v>132.5</v>
      </c>
      <c r="AU295" s="222">
        <v>32</v>
      </c>
      <c r="AV295" s="222">
        <v>2705</v>
      </c>
      <c r="AW295" s="222">
        <f t="shared" si="26"/>
        <v>676.25</v>
      </c>
      <c r="AX295" s="222">
        <v>0</v>
      </c>
      <c r="AY295" s="222">
        <v>0</v>
      </c>
      <c r="AZ295" s="222">
        <f t="shared" si="27"/>
        <v>0</v>
      </c>
      <c r="BA295" s="222">
        <v>0</v>
      </c>
      <c r="BB295" s="222">
        <v>0</v>
      </c>
      <c r="BC295" s="222">
        <f t="shared" si="28"/>
        <v>0</v>
      </c>
    </row>
    <row r="296" spans="1:55">
      <c r="A296" s="133"/>
      <c r="B296" s="41" t="s">
        <v>1030</v>
      </c>
      <c r="C296" s="296" t="s">
        <v>1039</v>
      </c>
      <c r="D296" s="44" t="s">
        <v>148</v>
      </c>
      <c r="E296" s="42"/>
      <c r="F296" s="42"/>
      <c r="G296" s="58">
        <f>F296*25%</f>
        <v>0</v>
      </c>
      <c r="H296" s="45"/>
      <c r="I296" s="45"/>
      <c r="J296" s="58">
        <f>I296*25%</f>
        <v>0</v>
      </c>
      <c r="K296" s="45"/>
      <c r="L296" s="42"/>
      <c r="M296" s="58">
        <f>L296*25%</f>
        <v>0</v>
      </c>
      <c r="N296" s="42"/>
      <c r="O296" s="42"/>
      <c r="P296" s="58">
        <f>O296*25%</f>
        <v>0</v>
      </c>
      <c r="Q296" s="57">
        <v>0</v>
      </c>
      <c r="R296" s="57">
        <v>0</v>
      </c>
      <c r="S296" s="58">
        <f>R296*25%</f>
        <v>0</v>
      </c>
      <c r="T296" s="57">
        <v>3</v>
      </c>
      <c r="U296" s="102">
        <v>300</v>
      </c>
      <c r="V296" s="58">
        <f>U296*25%</f>
        <v>75</v>
      </c>
      <c r="W296" s="102">
        <v>4</v>
      </c>
      <c r="X296" s="102">
        <v>1340</v>
      </c>
      <c r="Y296" s="58">
        <f>X296*25%</f>
        <v>335</v>
      </c>
      <c r="Z296" s="102">
        <v>30</v>
      </c>
      <c r="AA296" s="102">
        <v>3405</v>
      </c>
      <c r="AB296" s="58">
        <f>AA296*25%</f>
        <v>851.25</v>
      </c>
      <c r="AC296" s="57">
        <v>34</v>
      </c>
      <c r="AD296" s="102">
        <v>3710</v>
      </c>
      <c r="AE296" s="58">
        <f>AD296*25%</f>
        <v>927.5</v>
      </c>
      <c r="AF296" s="102">
        <v>59</v>
      </c>
      <c r="AG296" s="102">
        <v>6730</v>
      </c>
      <c r="AH296" s="219">
        <f>AG296*25%</f>
        <v>1682.5</v>
      </c>
      <c r="AI296" s="102">
        <v>46</v>
      </c>
      <c r="AJ296" s="102">
        <v>5280</v>
      </c>
      <c r="AK296" s="219">
        <f>AJ296*25%</f>
        <v>1320</v>
      </c>
      <c r="AL296" s="102">
        <v>68</v>
      </c>
      <c r="AM296" s="102">
        <v>8315</v>
      </c>
      <c r="AN296" s="219">
        <f>AM296*25%</f>
        <v>2078.75</v>
      </c>
      <c r="AO296" s="268">
        <v>51</v>
      </c>
      <c r="AP296" s="268">
        <v>6475</v>
      </c>
      <c r="AQ296" s="219">
        <f>AP296*25%</f>
        <v>1618.75</v>
      </c>
      <c r="AR296" s="222">
        <v>66</v>
      </c>
      <c r="AS296" s="222">
        <v>7065</v>
      </c>
      <c r="AT296" s="219">
        <f>AS296*25%</f>
        <v>1766.25</v>
      </c>
      <c r="AU296" s="222">
        <v>72</v>
      </c>
      <c r="AV296" s="222">
        <v>9145</v>
      </c>
      <c r="AW296" s="222">
        <f t="shared" si="26"/>
        <v>2286.25</v>
      </c>
      <c r="AX296" s="222">
        <v>17</v>
      </c>
      <c r="AY296" s="222">
        <v>2475</v>
      </c>
      <c r="AZ296" s="222">
        <f t="shared" si="27"/>
        <v>618.75</v>
      </c>
      <c r="BA296" s="222">
        <v>0</v>
      </c>
      <c r="BB296" s="222">
        <v>0</v>
      </c>
      <c r="BC296" s="222">
        <f t="shared" si="28"/>
        <v>0</v>
      </c>
    </row>
    <row r="297" spans="1:55">
      <c r="A297" s="133"/>
      <c r="B297" s="41" t="s">
        <v>1031</v>
      </c>
      <c r="C297" s="296" t="s">
        <v>1040</v>
      </c>
      <c r="D297" s="44" t="s">
        <v>29</v>
      </c>
      <c r="E297" s="42"/>
      <c r="F297" s="42"/>
      <c r="G297" s="58">
        <f>F297*25%</f>
        <v>0</v>
      </c>
      <c r="H297" s="45"/>
      <c r="I297" s="45"/>
      <c r="J297" s="58">
        <f>I297*25%</f>
        <v>0</v>
      </c>
      <c r="K297" s="45"/>
      <c r="L297" s="42"/>
      <c r="M297" s="58">
        <f>L297*25%</f>
        <v>0</v>
      </c>
      <c r="N297" s="42"/>
      <c r="O297" s="42"/>
      <c r="P297" s="58">
        <f>O297*25%</f>
        <v>0</v>
      </c>
      <c r="Q297" s="57">
        <v>2</v>
      </c>
      <c r="R297" s="57">
        <v>230</v>
      </c>
      <c r="S297" s="58">
        <f>R297*25%</f>
        <v>57.5</v>
      </c>
      <c r="T297" s="57">
        <v>5</v>
      </c>
      <c r="U297" s="102">
        <v>490</v>
      </c>
      <c r="V297" s="58">
        <f>U297*25%</f>
        <v>122.5</v>
      </c>
      <c r="W297" s="102">
        <v>7</v>
      </c>
      <c r="X297" s="102">
        <v>650</v>
      </c>
      <c r="Y297" s="58">
        <f>X297*25%</f>
        <v>162.5</v>
      </c>
      <c r="Z297" s="102">
        <v>19</v>
      </c>
      <c r="AA297" s="102">
        <v>2075</v>
      </c>
      <c r="AB297" s="58">
        <f>AA297*25%</f>
        <v>518.75</v>
      </c>
      <c r="AC297" s="57">
        <v>13</v>
      </c>
      <c r="AD297" s="102">
        <v>1535</v>
      </c>
      <c r="AE297" s="58">
        <f>AD297*25%</f>
        <v>383.75</v>
      </c>
      <c r="AF297" s="102">
        <v>27</v>
      </c>
      <c r="AG297" s="102">
        <v>2980</v>
      </c>
      <c r="AH297" s="219">
        <f>AG297*25%</f>
        <v>745</v>
      </c>
      <c r="AI297" s="102">
        <v>15</v>
      </c>
      <c r="AJ297" s="102">
        <v>1780</v>
      </c>
      <c r="AK297" s="219">
        <f>AJ297*25%</f>
        <v>445</v>
      </c>
      <c r="AL297" s="102">
        <v>31</v>
      </c>
      <c r="AM297" s="102">
        <v>4750</v>
      </c>
      <c r="AN297" s="219">
        <f>AM297*25%</f>
        <v>1187.5</v>
      </c>
      <c r="AO297" s="268">
        <v>36</v>
      </c>
      <c r="AP297" s="268">
        <v>4195</v>
      </c>
      <c r="AQ297" s="219">
        <f>AP297*25%</f>
        <v>1048.75</v>
      </c>
      <c r="AR297" s="222">
        <v>18</v>
      </c>
      <c r="AS297" s="222">
        <v>1565</v>
      </c>
      <c r="AT297" s="219">
        <f>AS297*25%</f>
        <v>391.25</v>
      </c>
      <c r="AU297" s="222">
        <v>4</v>
      </c>
      <c r="AV297" s="222">
        <v>355</v>
      </c>
      <c r="AW297" s="222">
        <f t="shared" si="26"/>
        <v>88.75</v>
      </c>
      <c r="AX297" s="222">
        <v>62</v>
      </c>
      <c r="AY297" s="222">
        <v>6450</v>
      </c>
      <c r="AZ297" s="222">
        <f t="shared" si="27"/>
        <v>1612.5</v>
      </c>
      <c r="BA297" s="222">
        <v>47</v>
      </c>
      <c r="BB297" s="222">
        <v>5340</v>
      </c>
      <c r="BC297" s="222">
        <f t="shared" si="28"/>
        <v>1335</v>
      </c>
    </row>
    <row r="298" spans="1:55">
      <c r="A298" s="133"/>
      <c r="B298" s="41" t="s">
        <v>1032</v>
      </c>
      <c r="C298" s="296" t="s">
        <v>1041</v>
      </c>
      <c r="D298" s="44" t="s">
        <v>123</v>
      </c>
      <c r="E298" s="42"/>
      <c r="F298" s="42"/>
      <c r="G298" s="58">
        <f>F298*25%</f>
        <v>0</v>
      </c>
      <c r="H298" s="45"/>
      <c r="I298" s="45"/>
      <c r="J298" s="58">
        <f>I298*25%</f>
        <v>0</v>
      </c>
      <c r="K298" s="45"/>
      <c r="L298" s="42"/>
      <c r="M298" s="58">
        <f>L298*25%</f>
        <v>0</v>
      </c>
      <c r="N298" s="42"/>
      <c r="O298" s="42"/>
      <c r="P298" s="58">
        <f>O298*25%</f>
        <v>0</v>
      </c>
      <c r="Q298" s="57">
        <v>7</v>
      </c>
      <c r="R298" s="57">
        <v>905</v>
      </c>
      <c r="S298" s="58">
        <f>R298*25%</f>
        <v>226.25</v>
      </c>
      <c r="T298" s="57">
        <v>30</v>
      </c>
      <c r="U298" s="102">
        <v>2330</v>
      </c>
      <c r="V298" s="58">
        <f>U298*25%</f>
        <v>582.5</v>
      </c>
      <c r="W298" s="102">
        <v>42</v>
      </c>
      <c r="X298" s="102">
        <v>3965</v>
      </c>
      <c r="Y298" s="58">
        <f>X298*25%</f>
        <v>991.25</v>
      </c>
      <c r="Z298" s="102">
        <v>58</v>
      </c>
      <c r="AA298" s="102">
        <v>5580</v>
      </c>
      <c r="AB298" s="58">
        <f>AA298*25%</f>
        <v>1395</v>
      </c>
      <c r="AC298" s="57">
        <v>47</v>
      </c>
      <c r="AD298" s="102">
        <v>4475</v>
      </c>
      <c r="AE298" s="58">
        <f>AD298*25%</f>
        <v>1118.75</v>
      </c>
      <c r="AF298" s="102">
        <v>73</v>
      </c>
      <c r="AG298" s="102">
        <v>7375</v>
      </c>
      <c r="AH298" s="219">
        <f>AG298*25%</f>
        <v>1843.75</v>
      </c>
      <c r="AI298" s="102">
        <v>86</v>
      </c>
      <c r="AJ298" s="102">
        <v>8610</v>
      </c>
      <c r="AK298" s="219">
        <f>AJ298*25%</f>
        <v>2152.5</v>
      </c>
      <c r="AL298" s="102">
        <v>134</v>
      </c>
      <c r="AM298" s="102">
        <v>15150</v>
      </c>
      <c r="AN298" s="219">
        <f>AM298*25%</f>
        <v>3787.5</v>
      </c>
      <c r="AO298" s="268">
        <v>101</v>
      </c>
      <c r="AP298" s="268">
        <v>9815</v>
      </c>
      <c r="AQ298" s="219">
        <f>AP298*25%</f>
        <v>2453.75</v>
      </c>
      <c r="AR298" s="222">
        <v>152</v>
      </c>
      <c r="AS298" s="222">
        <v>15815</v>
      </c>
      <c r="AT298" s="219">
        <f>AS298*25%</f>
        <v>3953.75</v>
      </c>
      <c r="AU298" s="222">
        <v>107</v>
      </c>
      <c r="AV298" s="222">
        <v>13110</v>
      </c>
      <c r="AW298" s="222">
        <f t="shared" si="26"/>
        <v>3277.5</v>
      </c>
      <c r="AX298" s="222">
        <v>0</v>
      </c>
      <c r="AY298" s="222">
        <v>0</v>
      </c>
      <c r="AZ298" s="222">
        <f t="shared" si="27"/>
        <v>0</v>
      </c>
      <c r="BA298" s="222">
        <v>0</v>
      </c>
      <c r="BB298" s="222">
        <v>0</v>
      </c>
      <c r="BC298" s="222">
        <f t="shared" si="28"/>
        <v>0</v>
      </c>
    </row>
    <row r="299" spans="1:55">
      <c r="A299" s="133"/>
      <c r="B299" s="41" t="s">
        <v>1033</v>
      </c>
      <c r="C299" s="296" t="s">
        <v>1042</v>
      </c>
      <c r="D299" s="44" t="s">
        <v>29</v>
      </c>
      <c r="E299" s="42"/>
      <c r="F299" s="42"/>
      <c r="G299" s="58">
        <f>F299*25%</f>
        <v>0</v>
      </c>
      <c r="H299" s="45"/>
      <c r="I299" s="45"/>
      <c r="J299" s="58">
        <f>I299*25%</f>
        <v>0</v>
      </c>
      <c r="K299" s="45"/>
      <c r="L299" s="42"/>
      <c r="M299" s="58">
        <f>L299*25%</f>
        <v>0</v>
      </c>
      <c r="N299" s="42"/>
      <c r="O299" s="42"/>
      <c r="P299" s="58">
        <f>O299*25%</f>
        <v>0</v>
      </c>
      <c r="Q299" s="57">
        <v>1</v>
      </c>
      <c r="R299" s="57">
        <v>600</v>
      </c>
      <c r="S299" s="58">
        <f>R299*25%</f>
        <v>150</v>
      </c>
      <c r="T299" s="57">
        <v>57</v>
      </c>
      <c r="U299" s="102">
        <v>7540</v>
      </c>
      <c r="V299" s="58">
        <f>U299*25%</f>
        <v>1885</v>
      </c>
      <c r="W299" s="102">
        <v>53</v>
      </c>
      <c r="X299" s="102">
        <v>5900</v>
      </c>
      <c r="Y299" s="58">
        <f>X299*25%</f>
        <v>1475</v>
      </c>
      <c r="Z299" s="102">
        <v>55</v>
      </c>
      <c r="AA299" s="102">
        <v>7255</v>
      </c>
      <c r="AB299" s="58">
        <f>AA299*25%</f>
        <v>1813.75</v>
      </c>
      <c r="AC299" s="57">
        <v>50</v>
      </c>
      <c r="AD299" s="102">
        <v>5625</v>
      </c>
      <c r="AE299" s="58">
        <f>AD299*25%</f>
        <v>1406.25</v>
      </c>
      <c r="AF299" s="102">
        <v>54</v>
      </c>
      <c r="AG299" s="102">
        <v>5380</v>
      </c>
      <c r="AH299" s="219">
        <f>AG299*25%</f>
        <v>1345</v>
      </c>
      <c r="AI299" s="102">
        <v>64</v>
      </c>
      <c r="AJ299" s="102">
        <v>6260</v>
      </c>
      <c r="AK299" s="219">
        <f>AJ299*25%</f>
        <v>1565</v>
      </c>
      <c r="AL299" s="102">
        <v>96</v>
      </c>
      <c r="AM299" s="102">
        <v>7815</v>
      </c>
      <c r="AN299" s="219">
        <f>AM299*25%</f>
        <v>1953.75</v>
      </c>
      <c r="AO299" s="268">
        <v>126</v>
      </c>
      <c r="AP299" s="268">
        <v>10125</v>
      </c>
      <c r="AQ299" s="219">
        <f>AP299*25%</f>
        <v>2531.25</v>
      </c>
      <c r="AR299" s="222">
        <v>132</v>
      </c>
      <c r="AS299" s="222">
        <v>10685</v>
      </c>
      <c r="AT299" s="219">
        <f>AS299*25%</f>
        <v>2671.25</v>
      </c>
      <c r="AU299" s="222">
        <v>145</v>
      </c>
      <c r="AV299" s="222">
        <v>12370</v>
      </c>
      <c r="AW299" s="222">
        <f t="shared" si="26"/>
        <v>3092.5</v>
      </c>
      <c r="AX299" s="222">
        <v>184</v>
      </c>
      <c r="AY299" s="222">
        <v>20775</v>
      </c>
      <c r="AZ299" s="222">
        <f t="shared" si="27"/>
        <v>5193.75</v>
      </c>
      <c r="BA299" s="222">
        <v>133</v>
      </c>
      <c r="BB299" s="222">
        <v>15480</v>
      </c>
      <c r="BC299" s="222">
        <f t="shared" si="28"/>
        <v>3870</v>
      </c>
    </row>
    <row r="300" spans="1:55">
      <c r="A300" s="133"/>
      <c r="B300" s="41" t="s">
        <v>1034</v>
      </c>
      <c r="C300" s="296" t="s">
        <v>1043</v>
      </c>
      <c r="D300" s="44" t="s">
        <v>29</v>
      </c>
      <c r="E300" s="42"/>
      <c r="F300" s="42"/>
      <c r="G300" s="58">
        <f>F300*25%</f>
        <v>0</v>
      </c>
      <c r="H300" s="45"/>
      <c r="I300" s="45"/>
      <c r="J300" s="58">
        <f>I300*25%</f>
        <v>0</v>
      </c>
      <c r="K300" s="45"/>
      <c r="L300" s="42"/>
      <c r="M300" s="58">
        <f>L300*25%</f>
        <v>0</v>
      </c>
      <c r="N300" s="42"/>
      <c r="O300" s="42"/>
      <c r="P300" s="58">
        <f>O300*25%</f>
        <v>0</v>
      </c>
      <c r="Q300" s="57">
        <v>7</v>
      </c>
      <c r="R300" s="57">
        <v>645</v>
      </c>
      <c r="S300" s="58">
        <f>R300*25%</f>
        <v>161.25</v>
      </c>
      <c r="T300" s="57">
        <v>32</v>
      </c>
      <c r="U300" s="102">
        <v>4915</v>
      </c>
      <c r="V300" s="58">
        <f>U300*25%</f>
        <v>1228.75</v>
      </c>
      <c r="W300" s="102">
        <v>28</v>
      </c>
      <c r="X300" s="102">
        <v>3875</v>
      </c>
      <c r="Y300" s="58">
        <f>X300*25%</f>
        <v>968.75</v>
      </c>
      <c r="Z300" s="102">
        <v>52</v>
      </c>
      <c r="AA300" s="102">
        <v>4925</v>
      </c>
      <c r="AB300" s="58">
        <f>AA300*25%</f>
        <v>1231.25</v>
      </c>
      <c r="AC300" s="57">
        <v>50</v>
      </c>
      <c r="AD300" s="102">
        <v>5585</v>
      </c>
      <c r="AE300" s="58">
        <f>AD300*25%</f>
        <v>1396.25</v>
      </c>
      <c r="AF300" s="102">
        <v>56</v>
      </c>
      <c r="AG300" s="102">
        <v>6125</v>
      </c>
      <c r="AH300" s="219">
        <f>AG300*25%</f>
        <v>1531.25</v>
      </c>
      <c r="AI300" s="102">
        <v>95</v>
      </c>
      <c r="AJ300" s="102">
        <v>9480</v>
      </c>
      <c r="AK300" s="219">
        <f>AJ300*25%</f>
        <v>2370</v>
      </c>
      <c r="AL300" s="102">
        <v>79</v>
      </c>
      <c r="AM300" s="102">
        <v>8235</v>
      </c>
      <c r="AN300" s="219">
        <f>AM300*25%</f>
        <v>2058.75</v>
      </c>
      <c r="AO300" s="268">
        <v>154</v>
      </c>
      <c r="AP300" s="268">
        <v>14595</v>
      </c>
      <c r="AQ300" s="219">
        <f>AP300*25%</f>
        <v>3648.75</v>
      </c>
      <c r="AR300" s="222">
        <v>128</v>
      </c>
      <c r="AS300" s="222">
        <v>12325</v>
      </c>
      <c r="AT300" s="219">
        <f>AS300*25%</f>
        <v>3081.25</v>
      </c>
      <c r="AU300" s="222">
        <v>131</v>
      </c>
      <c r="AV300" s="222">
        <v>13975</v>
      </c>
      <c r="AW300" s="222">
        <f t="shared" si="26"/>
        <v>3493.75</v>
      </c>
      <c r="AX300" s="222">
        <v>140</v>
      </c>
      <c r="AY300" s="222">
        <v>14385</v>
      </c>
      <c r="AZ300" s="222">
        <f t="shared" si="27"/>
        <v>3596.25</v>
      </c>
      <c r="BA300" s="222">
        <v>157</v>
      </c>
      <c r="BB300" s="222">
        <v>15520</v>
      </c>
      <c r="BC300" s="222">
        <f t="shared" si="28"/>
        <v>3880</v>
      </c>
    </row>
    <row r="301" spans="1:55">
      <c r="A301" s="133"/>
      <c r="B301" s="41" t="s">
        <v>1035</v>
      </c>
      <c r="C301" s="296" t="s">
        <v>1044</v>
      </c>
      <c r="D301" s="44" t="s">
        <v>29</v>
      </c>
      <c r="E301" s="42"/>
      <c r="F301" s="42"/>
      <c r="G301" s="58">
        <f>F301*25%</f>
        <v>0</v>
      </c>
      <c r="H301" s="45"/>
      <c r="I301" s="45"/>
      <c r="J301" s="58">
        <f>I301*25%</f>
        <v>0</v>
      </c>
      <c r="K301" s="45"/>
      <c r="L301" s="42"/>
      <c r="M301" s="58">
        <f>L301*25%</f>
        <v>0</v>
      </c>
      <c r="N301" s="42"/>
      <c r="O301" s="42"/>
      <c r="P301" s="58">
        <f>O301*25%</f>
        <v>0</v>
      </c>
      <c r="Q301" s="57">
        <v>6</v>
      </c>
      <c r="R301" s="57">
        <v>400</v>
      </c>
      <c r="S301" s="58">
        <f>R301*25%</f>
        <v>100</v>
      </c>
      <c r="T301" s="57">
        <v>11</v>
      </c>
      <c r="U301" s="102">
        <v>785</v>
      </c>
      <c r="V301" s="58">
        <f>U301*25%</f>
        <v>196.25</v>
      </c>
      <c r="W301" s="102">
        <v>19</v>
      </c>
      <c r="X301" s="102">
        <v>2350</v>
      </c>
      <c r="Y301" s="58">
        <f>X301*25%</f>
        <v>587.5</v>
      </c>
      <c r="Z301" s="102">
        <v>24</v>
      </c>
      <c r="AA301" s="102">
        <v>2535</v>
      </c>
      <c r="AB301" s="58">
        <f>AA301*25%</f>
        <v>633.75</v>
      </c>
      <c r="AC301" s="57">
        <v>28</v>
      </c>
      <c r="AD301" s="102">
        <v>2970</v>
      </c>
      <c r="AE301" s="58">
        <f>AD301*25%</f>
        <v>742.5</v>
      </c>
      <c r="AF301" s="102">
        <v>26</v>
      </c>
      <c r="AG301" s="102">
        <v>3390</v>
      </c>
      <c r="AH301" s="219">
        <f>AG301*25%</f>
        <v>847.5</v>
      </c>
      <c r="AI301" s="102">
        <v>44</v>
      </c>
      <c r="AJ301" s="102">
        <v>4845</v>
      </c>
      <c r="AK301" s="219">
        <f>AJ301*25%</f>
        <v>1211.25</v>
      </c>
      <c r="AL301" s="102">
        <v>48</v>
      </c>
      <c r="AM301" s="102">
        <v>5660</v>
      </c>
      <c r="AN301" s="219">
        <f>AM301*25%</f>
        <v>1415</v>
      </c>
      <c r="AO301" s="268">
        <v>75</v>
      </c>
      <c r="AP301" s="268">
        <v>8370</v>
      </c>
      <c r="AQ301" s="219">
        <f>AP301*25%</f>
        <v>2092.5</v>
      </c>
      <c r="AR301" s="222">
        <v>113</v>
      </c>
      <c r="AS301" s="222">
        <v>9290</v>
      </c>
      <c r="AT301" s="219">
        <f>AS301*25%</f>
        <v>2322.5</v>
      </c>
      <c r="AU301" s="222">
        <v>94</v>
      </c>
      <c r="AV301" s="222">
        <v>9280</v>
      </c>
      <c r="AW301" s="222">
        <f t="shared" si="26"/>
        <v>2320</v>
      </c>
      <c r="AX301" s="222">
        <v>93</v>
      </c>
      <c r="AY301" s="222">
        <v>10945</v>
      </c>
      <c r="AZ301" s="222">
        <f t="shared" si="27"/>
        <v>2736.25</v>
      </c>
      <c r="BA301" s="222">
        <v>155</v>
      </c>
      <c r="BB301" s="222">
        <v>17655</v>
      </c>
      <c r="BC301" s="222">
        <f t="shared" si="28"/>
        <v>4413.75</v>
      </c>
    </row>
    <row r="302" spans="1:55">
      <c r="A302" s="133"/>
      <c r="B302" s="41" t="s">
        <v>1036</v>
      </c>
      <c r="C302" s="296" t="s">
        <v>1045</v>
      </c>
      <c r="D302" s="44" t="s">
        <v>29</v>
      </c>
      <c r="E302" s="42"/>
      <c r="F302" s="42"/>
      <c r="G302" s="58"/>
      <c r="H302" s="45"/>
      <c r="I302" s="45"/>
      <c r="J302" s="58"/>
      <c r="K302" s="45"/>
      <c r="L302" s="42"/>
      <c r="M302" s="58"/>
      <c r="N302" s="42"/>
      <c r="O302" s="42"/>
      <c r="P302" s="58"/>
      <c r="Q302" s="57"/>
      <c r="R302" s="57"/>
      <c r="S302" s="58"/>
      <c r="T302" s="57">
        <v>11</v>
      </c>
      <c r="U302" s="102">
        <v>1230</v>
      </c>
      <c r="V302" s="58">
        <f>U302*25%</f>
        <v>307.5</v>
      </c>
      <c r="W302" s="102">
        <v>41</v>
      </c>
      <c r="X302" s="102">
        <v>4070</v>
      </c>
      <c r="Y302" s="58">
        <f>X302*25%</f>
        <v>1017.5</v>
      </c>
      <c r="Z302" s="102">
        <v>87</v>
      </c>
      <c r="AA302" s="102">
        <v>8540</v>
      </c>
      <c r="AB302" s="58">
        <f>AA302*25%</f>
        <v>2135</v>
      </c>
      <c r="AC302" s="57">
        <v>91</v>
      </c>
      <c r="AD302" s="102">
        <v>8505</v>
      </c>
      <c r="AE302" s="58">
        <f>AD302*25%</f>
        <v>2126.25</v>
      </c>
      <c r="AF302" s="102">
        <v>113</v>
      </c>
      <c r="AG302" s="102">
        <v>10800</v>
      </c>
      <c r="AH302" s="219">
        <f>AG302*25%</f>
        <v>2700</v>
      </c>
      <c r="AI302" s="102">
        <v>102</v>
      </c>
      <c r="AJ302" s="102">
        <v>9675</v>
      </c>
      <c r="AK302" s="219">
        <f>AJ302*25%</f>
        <v>2418.75</v>
      </c>
      <c r="AL302" s="102">
        <v>89</v>
      </c>
      <c r="AM302" s="102">
        <v>8635</v>
      </c>
      <c r="AN302" s="219">
        <f>AM302*25%</f>
        <v>2158.75</v>
      </c>
      <c r="AO302" s="268">
        <v>103</v>
      </c>
      <c r="AP302" s="268">
        <v>13490</v>
      </c>
      <c r="AQ302" s="219">
        <f>AP302*25%</f>
        <v>3372.5</v>
      </c>
      <c r="AR302" s="222">
        <v>116</v>
      </c>
      <c r="AS302" s="222">
        <v>13310</v>
      </c>
      <c r="AT302" s="219">
        <f>AS302*25%</f>
        <v>3327.5</v>
      </c>
      <c r="AU302" s="222">
        <v>95</v>
      </c>
      <c r="AV302" s="222">
        <v>12425</v>
      </c>
      <c r="AW302" s="222">
        <f t="shared" si="26"/>
        <v>3106.25</v>
      </c>
      <c r="AX302" s="222">
        <v>105</v>
      </c>
      <c r="AY302" s="222">
        <v>10635</v>
      </c>
      <c r="AZ302" s="222">
        <f t="shared" si="27"/>
        <v>2658.75</v>
      </c>
      <c r="BA302" s="222">
        <v>100</v>
      </c>
      <c r="BB302" s="222">
        <v>10750</v>
      </c>
      <c r="BC302" s="222">
        <f t="shared" si="28"/>
        <v>2687.5</v>
      </c>
    </row>
    <row r="303" spans="1:55">
      <c r="A303" s="133"/>
      <c r="B303" s="41" t="s">
        <v>1210</v>
      </c>
      <c r="C303" s="296" t="s">
        <v>1350</v>
      </c>
      <c r="D303" s="44" t="s">
        <v>5</v>
      </c>
      <c r="E303" s="42"/>
      <c r="F303" s="42"/>
      <c r="G303" s="58"/>
      <c r="H303" s="45"/>
      <c r="I303" s="45"/>
      <c r="J303" s="58"/>
      <c r="K303" s="45"/>
      <c r="L303" s="42"/>
      <c r="M303" s="58"/>
      <c r="N303" s="42"/>
      <c r="O303" s="42"/>
      <c r="P303" s="58"/>
      <c r="Q303" s="57"/>
      <c r="R303" s="57"/>
      <c r="S303" s="58"/>
      <c r="T303" s="57">
        <v>28</v>
      </c>
      <c r="U303" s="102">
        <v>4195</v>
      </c>
      <c r="V303" s="58">
        <f>U303*25%</f>
        <v>1048.75</v>
      </c>
      <c r="W303" s="102">
        <v>4</v>
      </c>
      <c r="X303" s="102">
        <v>1430</v>
      </c>
      <c r="Y303" s="58">
        <f>X303*25%</f>
        <v>357.5</v>
      </c>
      <c r="Z303" s="102">
        <v>12</v>
      </c>
      <c r="AA303" s="102">
        <v>1380</v>
      </c>
      <c r="AB303" s="58">
        <f>AA303*25%</f>
        <v>345</v>
      </c>
      <c r="AC303" s="57">
        <v>29</v>
      </c>
      <c r="AD303" s="102">
        <v>3305</v>
      </c>
      <c r="AE303" s="58">
        <f>AD303*25%</f>
        <v>826.25</v>
      </c>
      <c r="AF303" s="102">
        <v>6</v>
      </c>
      <c r="AG303" s="102">
        <v>530</v>
      </c>
      <c r="AH303" s="219">
        <f>AG303*25%</f>
        <v>132.5</v>
      </c>
      <c r="AI303" s="102">
        <v>0</v>
      </c>
      <c r="AJ303" s="102">
        <v>0</v>
      </c>
      <c r="AK303" s="219">
        <f>AJ303*25%</f>
        <v>0</v>
      </c>
      <c r="AL303" s="102">
        <v>3</v>
      </c>
      <c r="AM303" s="102">
        <v>205</v>
      </c>
      <c r="AN303" s="219">
        <f>AM303*25%</f>
        <v>51.25</v>
      </c>
      <c r="AO303" s="268">
        <v>0</v>
      </c>
      <c r="AP303" s="268">
        <v>0</v>
      </c>
      <c r="AQ303" s="219">
        <f>AP303*25%</f>
        <v>0</v>
      </c>
      <c r="AR303" s="222">
        <v>0</v>
      </c>
      <c r="AS303" s="222">
        <v>0</v>
      </c>
      <c r="AT303" s="219">
        <f>AS303*25%</f>
        <v>0</v>
      </c>
      <c r="AU303" s="222">
        <v>0</v>
      </c>
      <c r="AV303" s="222">
        <v>0</v>
      </c>
      <c r="AW303" s="222">
        <f t="shared" si="26"/>
        <v>0</v>
      </c>
      <c r="AX303" s="222">
        <v>47</v>
      </c>
      <c r="AY303" s="222">
        <v>5785</v>
      </c>
      <c r="AZ303" s="222">
        <f t="shared" si="27"/>
        <v>1446.25</v>
      </c>
      <c r="BA303" s="222">
        <v>0</v>
      </c>
      <c r="BB303" s="222">
        <v>0</v>
      </c>
      <c r="BC303" s="222">
        <f t="shared" si="28"/>
        <v>0</v>
      </c>
    </row>
    <row r="304" spans="1:55">
      <c r="A304" s="133"/>
      <c r="B304" s="41" t="s">
        <v>1211</v>
      </c>
      <c r="C304" s="296" t="s">
        <v>1351</v>
      </c>
      <c r="D304" s="44" t="s">
        <v>29</v>
      </c>
      <c r="E304" s="42"/>
      <c r="F304" s="42"/>
      <c r="G304" s="58"/>
      <c r="H304" s="45"/>
      <c r="I304" s="45"/>
      <c r="J304" s="58"/>
      <c r="K304" s="45"/>
      <c r="L304" s="42"/>
      <c r="M304" s="58"/>
      <c r="N304" s="42"/>
      <c r="O304" s="42"/>
      <c r="P304" s="58"/>
      <c r="Q304" s="57"/>
      <c r="R304" s="57"/>
      <c r="S304" s="58"/>
      <c r="T304" s="57">
        <v>12</v>
      </c>
      <c r="U304" s="102">
        <v>1785</v>
      </c>
      <c r="V304" s="58">
        <f>U304*25%</f>
        <v>446.25</v>
      </c>
      <c r="W304" s="102">
        <v>9</v>
      </c>
      <c r="X304" s="102">
        <v>3430</v>
      </c>
      <c r="Y304" s="58">
        <f>X304*25%</f>
        <v>857.5</v>
      </c>
      <c r="Z304" s="102">
        <v>63</v>
      </c>
      <c r="AA304" s="102">
        <v>5520</v>
      </c>
      <c r="AB304" s="58">
        <f>AA304*25%</f>
        <v>1380</v>
      </c>
      <c r="AC304" s="57">
        <v>70</v>
      </c>
      <c r="AD304" s="102">
        <v>5635</v>
      </c>
      <c r="AE304" s="58">
        <f>AD304*25%</f>
        <v>1408.75</v>
      </c>
      <c r="AF304" s="102">
        <v>87</v>
      </c>
      <c r="AG304" s="102">
        <v>7075</v>
      </c>
      <c r="AH304" s="219">
        <f>AG304*25%</f>
        <v>1768.75</v>
      </c>
      <c r="AI304" s="102">
        <v>67</v>
      </c>
      <c r="AJ304" s="102">
        <v>5620</v>
      </c>
      <c r="AK304" s="219">
        <f>AJ304*25%</f>
        <v>1405</v>
      </c>
      <c r="AL304" s="102">
        <v>79</v>
      </c>
      <c r="AM304" s="102">
        <v>6325</v>
      </c>
      <c r="AN304" s="219">
        <f>AM304*25%</f>
        <v>1581.25</v>
      </c>
      <c r="AO304" s="268">
        <v>61</v>
      </c>
      <c r="AP304" s="268">
        <v>5085</v>
      </c>
      <c r="AQ304" s="219">
        <f>AP304*25%</f>
        <v>1271.25</v>
      </c>
      <c r="AR304" s="222">
        <v>61</v>
      </c>
      <c r="AS304" s="222">
        <v>5120</v>
      </c>
      <c r="AT304" s="219">
        <f>AS304*25%</f>
        <v>1280</v>
      </c>
      <c r="AU304" s="222">
        <v>70</v>
      </c>
      <c r="AV304" s="222">
        <v>5765</v>
      </c>
      <c r="AW304" s="222">
        <f t="shared" si="26"/>
        <v>1441.25</v>
      </c>
      <c r="AX304" s="222">
        <v>0</v>
      </c>
      <c r="AY304" s="222">
        <v>0</v>
      </c>
      <c r="AZ304" s="222">
        <f t="shared" si="27"/>
        <v>0</v>
      </c>
      <c r="BA304" s="222">
        <v>0</v>
      </c>
      <c r="BB304" s="222">
        <v>0</v>
      </c>
      <c r="BC304" s="222">
        <f t="shared" si="28"/>
        <v>0</v>
      </c>
    </row>
    <row r="305" spans="1:55">
      <c r="A305" s="133"/>
      <c r="B305" s="41" t="s">
        <v>1212</v>
      </c>
      <c r="C305" s="296" t="s">
        <v>1352</v>
      </c>
      <c r="D305" s="44" t="s">
        <v>463</v>
      </c>
      <c r="E305" s="42"/>
      <c r="F305" s="42"/>
      <c r="G305" s="58"/>
      <c r="H305" s="45"/>
      <c r="I305" s="45"/>
      <c r="J305" s="58"/>
      <c r="K305" s="45"/>
      <c r="L305" s="42"/>
      <c r="M305" s="58"/>
      <c r="N305" s="42"/>
      <c r="O305" s="42"/>
      <c r="P305" s="58"/>
      <c r="Q305" s="57"/>
      <c r="R305" s="57"/>
      <c r="S305" s="58"/>
      <c r="T305" s="57">
        <v>2</v>
      </c>
      <c r="U305" s="102">
        <v>1630</v>
      </c>
      <c r="V305" s="58">
        <f>U305*25%</f>
        <v>407.5</v>
      </c>
      <c r="W305" s="102">
        <v>4</v>
      </c>
      <c r="X305" s="102">
        <v>1320</v>
      </c>
      <c r="Y305" s="58">
        <f>X305*25%</f>
        <v>330</v>
      </c>
      <c r="Z305" s="102">
        <v>24</v>
      </c>
      <c r="AA305" s="102">
        <v>2480</v>
      </c>
      <c r="AB305" s="58">
        <f>AA305*25%</f>
        <v>620</v>
      </c>
      <c r="AC305" s="57">
        <v>30</v>
      </c>
      <c r="AD305" s="102">
        <v>2620</v>
      </c>
      <c r="AE305" s="58">
        <f>AD305*25%</f>
        <v>655</v>
      </c>
      <c r="AF305" s="102">
        <v>34</v>
      </c>
      <c r="AG305" s="102">
        <v>2535</v>
      </c>
      <c r="AH305" s="219">
        <f>AG305*25%</f>
        <v>633.75</v>
      </c>
      <c r="AI305" s="102">
        <v>29</v>
      </c>
      <c r="AJ305" s="102">
        <v>2545</v>
      </c>
      <c r="AK305" s="219">
        <f>AJ305*25%</f>
        <v>636.25</v>
      </c>
      <c r="AL305" s="102">
        <v>23</v>
      </c>
      <c r="AM305" s="102">
        <v>2305</v>
      </c>
      <c r="AN305" s="219">
        <f>AM305*25%</f>
        <v>576.25</v>
      </c>
      <c r="AO305" s="268">
        <v>21</v>
      </c>
      <c r="AP305" s="268">
        <v>2030</v>
      </c>
      <c r="AQ305" s="219">
        <f>AP305*25%</f>
        <v>507.5</v>
      </c>
      <c r="AR305" s="222">
        <v>20</v>
      </c>
      <c r="AS305" s="222">
        <v>1230</v>
      </c>
      <c r="AT305" s="219">
        <f>AS305*25%</f>
        <v>307.5</v>
      </c>
      <c r="AU305" s="222">
        <v>31</v>
      </c>
      <c r="AV305" s="222">
        <v>2970</v>
      </c>
      <c r="AW305" s="222">
        <f t="shared" si="26"/>
        <v>742.5</v>
      </c>
      <c r="AX305" s="222">
        <v>58</v>
      </c>
      <c r="AY305" s="222">
        <v>5320</v>
      </c>
      <c r="AZ305" s="222">
        <f t="shared" si="27"/>
        <v>1330</v>
      </c>
      <c r="BA305" s="222">
        <v>46</v>
      </c>
      <c r="BB305" s="222">
        <v>4930</v>
      </c>
      <c r="BC305" s="222">
        <f t="shared" si="28"/>
        <v>1232.5</v>
      </c>
    </row>
    <row r="306" spans="1:55">
      <c r="A306" s="133"/>
      <c r="B306" s="41" t="s">
        <v>1213</v>
      </c>
      <c r="C306" s="296" t="s">
        <v>1353</v>
      </c>
      <c r="D306" s="44" t="s">
        <v>948</v>
      </c>
      <c r="E306" s="42"/>
      <c r="F306" s="42"/>
      <c r="G306" s="58"/>
      <c r="H306" s="45"/>
      <c r="I306" s="45"/>
      <c r="J306" s="58"/>
      <c r="K306" s="45"/>
      <c r="L306" s="42"/>
      <c r="M306" s="58"/>
      <c r="N306" s="42"/>
      <c r="O306" s="42"/>
      <c r="P306" s="58"/>
      <c r="Q306" s="57"/>
      <c r="R306" s="57"/>
      <c r="S306" s="58"/>
      <c r="T306" s="57">
        <v>13</v>
      </c>
      <c r="U306" s="102">
        <v>1390</v>
      </c>
      <c r="V306" s="58">
        <f>U306*25%</f>
        <v>347.5</v>
      </c>
      <c r="W306" s="102">
        <v>48</v>
      </c>
      <c r="X306" s="102">
        <v>4430</v>
      </c>
      <c r="Y306" s="58">
        <f>X306*25%</f>
        <v>1107.5</v>
      </c>
      <c r="Z306" s="102">
        <v>80</v>
      </c>
      <c r="AA306" s="102">
        <v>8490</v>
      </c>
      <c r="AB306" s="58">
        <f>AA306*25%</f>
        <v>2122.5</v>
      </c>
      <c r="AC306" s="57">
        <v>97</v>
      </c>
      <c r="AD306" s="102">
        <v>9485</v>
      </c>
      <c r="AE306" s="58">
        <f>AD306*25%</f>
        <v>2371.25</v>
      </c>
      <c r="AF306" s="102">
        <v>89</v>
      </c>
      <c r="AG306" s="102">
        <v>6980</v>
      </c>
      <c r="AH306" s="219">
        <f>AG306*25%</f>
        <v>1745</v>
      </c>
      <c r="AI306" s="102">
        <v>0</v>
      </c>
      <c r="AJ306" s="102">
        <v>0</v>
      </c>
      <c r="AK306" s="219">
        <f>AJ306*25%</f>
        <v>0</v>
      </c>
      <c r="AL306" s="102">
        <v>0</v>
      </c>
      <c r="AM306" s="102">
        <v>0</v>
      </c>
      <c r="AN306" s="219">
        <f>AM306*25%</f>
        <v>0</v>
      </c>
      <c r="AO306" s="268">
        <v>0</v>
      </c>
      <c r="AP306" s="268">
        <v>0</v>
      </c>
      <c r="AQ306" s="219">
        <f>AP306*25%</f>
        <v>0</v>
      </c>
      <c r="AR306" s="222">
        <v>0</v>
      </c>
      <c r="AS306" s="222">
        <v>0</v>
      </c>
      <c r="AT306" s="219">
        <f>AS306*25%</f>
        <v>0</v>
      </c>
      <c r="AU306" s="222">
        <v>0</v>
      </c>
      <c r="AV306" s="222">
        <v>0</v>
      </c>
      <c r="AW306" s="222">
        <f t="shared" si="26"/>
        <v>0</v>
      </c>
      <c r="AX306" s="222">
        <v>29</v>
      </c>
      <c r="AY306" s="222">
        <v>4195</v>
      </c>
      <c r="AZ306" s="222">
        <f t="shared" si="27"/>
        <v>1048.75</v>
      </c>
      <c r="BA306" s="222">
        <v>44</v>
      </c>
      <c r="BB306" s="222">
        <v>5890</v>
      </c>
      <c r="BC306" s="222">
        <f t="shared" si="28"/>
        <v>1472.5</v>
      </c>
    </row>
    <row r="307" spans="1:55">
      <c r="A307" s="133"/>
      <c r="B307" s="41" t="s">
        <v>1214</v>
      </c>
      <c r="C307" s="296" t="s">
        <v>5312</v>
      </c>
      <c r="D307" s="44" t="s">
        <v>5</v>
      </c>
      <c r="E307" s="42"/>
      <c r="F307" s="42"/>
      <c r="G307" s="58"/>
      <c r="H307" s="45"/>
      <c r="I307" s="45"/>
      <c r="J307" s="58"/>
      <c r="K307" s="45"/>
      <c r="L307" s="42"/>
      <c r="M307" s="58"/>
      <c r="N307" s="42"/>
      <c r="O307" s="42"/>
      <c r="P307" s="58"/>
      <c r="Q307" s="57"/>
      <c r="R307" s="57"/>
      <c r="S307" s="58"/>
      <c r="T307" s="57">
        <v>10</v>
      </c>
      <c r="U307" s="102">
        <v>2000</v>
      </c>
      <c r="V307" s="58">
        <f>U307*25%</f>
        <v>500</v>
      </c>
      <c r="W307" s="102">
        <v>21</v>
      </c>
      <c r="X307" s="102">
        <v>3150</v>
      </c>
      <c r="Y307" s="58">
        <f>X307*25%</f>
        <v>787.5</v>
      </c>
      <c r="Z307" s="102">
        <v>26</v>
      </c>
      <c r="AA307" s="102">
        <v>2825</v>
      </c>
      <c r="AB307" s="58">
        <f>AA307*25%</f>
        <v>706.25</v>
      </c>
      <c r="AC307" s="57">
        <v>0</v>
      </c>
      <c r="AD307" s="102">
        <v>2172</v>
      </c>
      <c r="AE307" s="58">
        <f>AD307*25%</f>
        <v>543</v>
      </c>
      <c r="AF307" s="102">
        <v>0</v>
      </c>
      <c r="AG307" s="102">
        <v>2075</v>
      </c>
      <c r="AH307" s="219">
        <f>AG307*25%</f>
        <v>518.75</v>
      </c>
      <c r="AI307" s="102">
        <v>0</v>
      </c>
      <c r="AJ307" s="102">
        <v>1515</v>
      </c>
      <c r="AK307" s="219">
        <f>AJ307*25%</f>
        <v>378.75</v>
      </c>
      <c r="AL307" s="102">
        <v>0</v>
      </c>
      <c r="AM307" s="102">
        <v>2715</v>
      </c>
      <c r="AN307" s="219">
        <f>AM307*25%</f>
        <v>678.75</v>
      </c>
      <c r="AO307" s="268">
        <v>28</v>
      </c>
      <c r="AP307" s="268">
        <v>2475</v>
      </c>
      <c r="AQ307" s="219">
        <f>AP307*25%</f>
        <v>618.75</v>
      </c>
      <c r="AR307" s="222">
        <v>42</v>
      </c>
      <c r="AS307" s="222">
        <v>3235</v>
      </c>
      <c r="AT307" s="219">
        <f>AS307*25%</f>
        <v>808.75</v>
      </c>
      <c r="AU307" s="222">
        <v>30</v>
      </c>
      <c r="AV307" s="222">
        <v>2415</v>
      </c>
      <c r="AW307" s="222">
        <f t="shared" si="26"/>
        <v>603.75</v>
      </c>
      <c r="AX307" s="222">
        <v>0</v>
      </c>
      <c r="AY307" s="222">
        <v>0</v>
      </c>
      <c r="AZ307" s="222">
        <f t="shared" si="27"/>
        <v>0</v>
      </c>
      <c r="BA307" s="222">
        <v>0</v>
      </c>
      <c r="BB307" s="222">
        <v>0</v>
      </c>
      <c r="BC307" s="222">
        <f t="shared" si="28"/>
        <v>0</v>
      </c>
    </row>
    <row r="308" spans="1:55">
      <c r="A308" s="133"/>
      <c r="B308" s="41" t="s">
        <v>1215</v>
      </c>
      <c r="C308" s="296" t="s">
        <v>1355</v>
      </c>
      <c r="D308" s="44" t="s">
        <v>34</v>
      </c>
      <c r="E308" s="42"/>
      <c r="F308" s="42"/>
      <c r="G308" s="58"/>
      <c r="H308" s="45"/>
      <c r="I308" s="45"/>
      <c r="J308" s="58"/>
      <c r="K308" s="45"/>
      <c r="L308" s="42"/>
      <c r="M308" s="58"/>
      <c r="N308" s="42"/>
      <c r="O308" s="42"/>
      <c r="P308" s="58"/>
      <c r="Q308" s="57"/>
      <c r="R308" s="57"/>
      <c r="S308" s="58"/>
      <c r="T308" s="57">
        <v>9</v>
      </c>
      <c r="U308" s="102">
        <v>1945</v>
      </c>
      <c r="V308" s="58">
        <f>U308*25%</f>
        <v>486.25</v>
      </c>
      <c r="W308" s="102">
        <v>11</v>
      </c>
      <c r="X308" s="102">
        <v>2430</v>
      </c>
      <c r="Y308" s="58">
        <f>X308*25%</f>
        <v>607.5</v>
      </c>
      <c r="Z308" s="102">
        <v>57</v>
      </c>
      <c r="AA308" s="102">
        <v>6585</v>
      </c>
      <c r="AB308" s="58">
        <f>AA308*25%</f>
        <v>1646.25</v>
      </c>
      <c r="AC308" s="57">
        <v>70</v>
      </c>
      <c r="AD308" s="102">
        <v>7565</v>
      </c>
      <c r="AE308" s="58">
        <f>AD308*25%</f>
        <v>1891.25</v>
      </c>
      <c r="AF308" s="102">
        <v>77</v>
      </c>
      <c r="AG308" s="102">
        <v>7785</v>
      </c>
      <c r="AH308" s="219">
        <f>AG308*25%</f>
        <v>1946.25</v>
      </c>
      <c r="AI308" s="102">
        <v>59</v>
      </c>
      <c r="AJ308" s="102">
        <v>6610</v>
      </c>
      <c r="AK308" s="219">
        <f>AJ308*25%</f>
        <v>1652.5</v>
      </c>
      <c r="AL308" s="102">
        <v>44</v>
      </c>
      <c r="AM308" s="102">
        <v>5295</v>
      </c>
      <c r="AN308" s="219">
        <f>AM308*25%</f>
        <v>1323.75</v>
      </c>
      <c r="AO308" s="268">
        <v>65</v>
      </c>
      <c r="AP308" s="268">
        <v>6345</v>
      </c>
      <c r="AQ308" s="219">
        <f>AP308*25%</f>
        <v>1586.25</v>
      </c>
      <c r="AR308" s="222">
        <v>107</v>
      </c>
      <c r="AS308" s="222">
        <v>11310</v>
      </c>
      <c r="AT308" s="219">
        <f>AS308*25%</f>
        <v>2827.5</v>
      </c>
      <c r="AU308" s="222">
        <v>124</v>
      </c>
      <c r="AV308" s="222">
        <v>14970</v>
      </c>
      <c r="AW308" s="222">
        <f t="shared" si="26"/>
        <v>3742.5</v>
      </c>
      <c r="AX308" s="222">
        <v>41</v>
      </c>
      <c r="AY308" s="222">
        <v>3575</v>
      </c>
      <c r="AZ308" s="222">
        <f t="shared" si="27"/>
        <v>893.75</v>
      </c>
      <c r="BA308" s="222">
        <v>42</v>
      </c>
      <c r="BB308" s="222">
        <v>3385</v>
      </c>
      <c r="BC308" s="222">
        <f t="shared" si="28"/>
        <v>846.25</v>
      </c>
    </row>
    <row r="309" spans="1:55">
      <c r="A309" s="133"/>
      <c r="B309" s="41" t="s">
        <v>1216</v>
      </c>
      <c r="C309" s="296" t="s">
        <v>1356</v>
      </c>
      <c r="D309" s="44" t="s">
        <v>29</v>
      </c>
      <c r="E309" s="42"/>
      <c r="F309" s="42"/>
      <c r="G309" s="58"/>
      <c r="H309" s="45"/>
      <c r="I309" s="45"/>
      <c r="J309" s="58"/>
      <c r="K309" s="45"/>
      <c r="L309" s="42"/>
      <c r="M309" s="58"/>
      <c r="N309" s="42"/>
      <c r="O309" s="42"/>
      <c r="P309" s="58"/>
      <c r="Q309" s="57"/>
      <c r="R309" s="57"/>
      <c r="S309" s="58"/>
      <c r="T309" s="57">
        <v>10</v>
      </c>
      <c r="U309" s="102">
        <v>1375</v>
      </c>
      <c r="V309" s="58">
        <f>U309*25%</f>
        <v>343.75</v>
      </c>
      <c r="W309" s="102">
        <v>11</v>
      </c>
      <c r="X309" s="102">
        <v>3910</v>
      </c>
      <c r="Y309" s="58">
        <f>X309*25%</f>
        <v>977.5</v>
      </c>
      <c r="Z309" s="102">
        <v>28</v>
      </c>
      <c r="AA309" s="102">
        <v>2320</v>
      </c>
      <c r="AB309" s="58">
        <f>AA309*25%</f>
        <v>580</v>
      </c>
      <c r="AC309" s="57">
        <v>28</v>
      </c>
      <c r="AD309" s="102">
        <v>2470</v>
      </c>
      <c r="AE309" s="58">
        <f>AD309*25%</f>
        <v>617.5</v>
      </c>
      <c r="AF309" s="102">
        <v>45</v>
      </c>
      <c r="AG309" s="102">
        <v>3625</v>
      </c>
      <c r="AH309" s="219">
        <f>AG309*25%</f>
        <v>906.25</v>
      </c>
      <c r="AI309" s="102">
        <v>35</v>
      </c>
      <c r="AJ309" s="102">
        <v>3160</v>
      </c>
      <c r="AK309" s="219">
        <f>AJ309*25%</f>
        <v>790</v>
      </c>
      <c r="AL309" s="102">
        <v>24</v>
      </c>
      <c r="AM309" s="102">
        <v>2275</v>
      </c>
      <c r="AN309" s="219">
        <f>AM309*25%</f>
        <v>568.75</v>
      </c>
      <c r="AO309" s="268">
        <v>43</v>
      </c>
      <c r="AP309" s="268">
        <v>2740</v>
      </c>
      <c r="AQ309" s="219">
        <f>AP309*25%</f>
        <v>685</v>
      </c>
      <c r="AR309" s="222">
        <v>35</v>
      </c>
      <c r="AS309" s="222">
        <v>2795</v>
      </c>
      <c r="AT309" s="219">
        <f>AS309*25%</f>
        <v>698.75</v>
      </c>
      <c r="AU309" s="222">
        <v>37</v>
      </c>
      <c r="AV309" s="222">
        <v>4280</v>
      </c>
      <c r="AW309" s="222">
        <f t="shared" si="26"/>
        <v>1070</v>
      </c>
      <c r="AX309" s="222">
        <v>93</v>
      </c>
      <c r="AY309" s="222">
        <v>11140</v>
      </c>
      <c r="AZ309" s="222">
        <f t="shared" si="27"/>
        <v>2785</v>
      </c>
      <c r="BA309" s="222">
        <v>104</v>
      </c>
      <c r="BB309" s="222">
        <v>11305</v>
      </c>
      <c r="BC309" s="222">
        <f t="shared" si="28"/>
        <v>2826.25</v>
      </c>
    </row>
    <row r="310" spans="1:55">
      <c r="A310" s="133"/>
      <c r="B310" s="41" t="s">
        <v>1217</v>
      </c>
      <c r="C310" s="296" t="s">
        <v>1357</v>
      </c>
      <c r="D310" s="44" t="s">
        <v>5</v>
      </c>
      <c r="E310" s="42"/>
      <c r="F310" s="42"/>
      <c r="G310" s="58"/>
      <c r="H310" s="45"/>
      <c r="I310" s="45"/>
      <c r="J310" s="58"/>
      <c r="K310" s="45"/>
      <c r="L310" s="42"/>
      <c r="M310" s="58"/>
      <c r="N310" s="42"/>
      <c r="O310" s="42"/>
      <c r="P310" s="58"/>
      <c r="Q310" s="57"/>
      <c r="R310" s="57"/>
      <c r="S310" s="58"/>
      <c r="T310" s="57">
        <v>3</v>
      </c>
      <c r="U310" s="102">
        <v>310</v>
      </c>
      <c r="V310" s="58">
        <f>U310*25%</f>
        <v>77.5</v>
      </c>
      <c r="W310" s="102">
        <v>9</v>
      </c>
      <c r="X310" s="102">
        <v>795</v>
      </c>
      <c r="Y310" s="58">
        <f>X310*25%</f>
        <v>198.75</v>
      </c>
      <c r="Z310" s="102">
        <v>9</v>
      </c>
      <c r="AA310" s="102">
        <v>730</v>
      </c>
      <c r="AB310" s="58">
        <f>AA310*25%</f>
        <v>182.5</v>
      </c>
      <c r="AC310" s="57">
        <v>7</v>
      </c>
      <c r="AD310" s="102">
        <v>590</v>
      </c>
      <c r="AE310" s="58">
        <f>AD310*25%</f>
        <v>147.5</v>
      </c>
      <c r="AF310" s="102">
        <v>5</v>
      </c>
      <c r="AG310" s="102">
        <v>325</v>
      </c>
      <c r="AH310" s="219">
        <f>AG310*25%</f>
        <v>81.25</v>
      </c>
      <c r="AI310" s="102">
        <v>4</v>
      </c>
      <c r="AJ310" s="102">
        <v>225</v>
      </c>
      <c r="AK310" s="219">
        <f>AJ310*25%</f>
        <v>56.25</v>
      </c>
      <c r="AL310" s="102">
        <v>0</v>
      </c>
      <c r="AM310" s="102">
        <v>0</v>
      </c>
      <c r="AN310" s="219">
        <f>AM310*25%</f>
        <v>0</v>
      </c>
      <c r="AO310" s="268">
        <v>0</v>
      </c>
      <c r="AP310" s="268">
        <v>0</v>
      </c>
      <c r="AQ310" s="219">
        <f>AP310*25%</f>
        <v>0</v>
      </c>
      <c r="AR310" s="222">
        <v>0</v>
      </c>
      <c r="AS310" s="222">
        <v>0</v>
      </c>
      <c r="AT310" s="219">
        <f>AS310*25%</f>
        <v>0</v>
      </c>
      <c r="AU310" s="222">
        <v>0</v>
      </c>
      <c r="AV310" s="222">
        <v>0</v>
      </c>
      <c r="AW310" s="222">
        <f t="shared" si="26"/>
        <v>0</v>
      </c>
      <c r="AX310" s="222">
        <v>35</v>
      </c>
      <c r="AY310" s="222">
        <v>3880</v>
      </c>
      <c r="AZ310" s="222">
        <f t="shared" si="27"/>
        <v>970</v>
      </c>
      <c r="BA310" s="222">
        <v>40</v>
      </c>
      <c r="BB310" s="222">
        <v>3265</v>
      </c>
      <c r="BC310" s="222">
        <f t="shared" si="28"/>
        <v>816.25</v>
      </c>
    </row>
    <row r="311" spans="1:55">
      <c r="A311" s="133"/>
      <c r="B311" s="41" t="s">
        <v>1218</v>
      </c>
      <c r="C311" s="296" t="s">
        <v>1358</v>
      </c>
      <c r="D311" s="44" t="s">
        <v>5</v>
      </c>
      <c r="E311" s="42"/>
      <c r="F311" s="42"/>
      <c r="G311" s="58"/>
      <c r="H311" s="45"/>
      <c r="I311" s="45"/>
      <c r="J311" s="58"/>
      <c r="K311" s="45"/>
      <c r="L311" s="42"/>
      <c r="M311" s="58"/>
      <c r="N311" s="42"/>
      <c r="O311" s="42"/>
      <c r="P311" s="58"/>
      <c r="Q311" s="57"/>
      <c r="R311" s="57"/>
      <c r="S311" s="58"/>
      <c r="T311" s="57">
        <v>12</v>
      </c>
      <c r="U311" s="102">
        <v>1130</v>
      </c>
      <c r="V311" s="58">
        <f>U311*25%</f>
        <v>282.5</v>
      </c>
      <c r="W311" s="102">
        <v>11</v>
      </c>
      <c r="X311" s="102">
        <v>4405</v>
      </c>
      <c r="Y311" s="58">
        <f>X311*25%</f>
        <v>1101.25</v>
      </c>
      <c r="Z311" s="102">
        <v>22</v>
      </c>
      <c r="AA311" s="102">
        <v>2210</v>
      </c>
      <c r="AB311" s="58">
        <f>AA311*25%</f>
        <v>552.5</v>
      </c>
      <c r="AC311" s="57">
        <v>33</v>
      </c>
      <c r="AD311" s="102">
        <v>2815</v>
      </c>
      <c r="AE311" s="58">
        <f>AD311*25%</f>
        <v>703.75</v>
      </c>
      <c r="AF311" s="102">
        <v>87</v>
      </c>
      <c r="AG311" s="102">
        <v>7695</v>
      </c>
      <c r="AH311" s="219">
        <f>AG311*25%</f>
        <v>1923.75</v>
      </c>
      <c r="AI311" s="102">
        <v>42</v>
      </c>
      <c r="AJ311" s="102">
        <v>3705</v>
      </c>
      <c r="AK311" s="219">
        <f>AJ311*25%</f>
        <v>926.25</v>
      </c>
      <c r="AL311" s="102">
        <v>41</v>
      </c>
      <c r="AM311" s="102">
        <v>3560</v>
      </c>
      <c r="AN311" s="219">
        <f>AM311*25%</f>
        <v>890</v>
      </c>
      <c r="AO311" s="268">
        <v>58</v>
      </c>
      <c r="AP311" s="268">
        <v>5230</v>
      </c>
      <c r="AQ311" s="219">
        <f>AP311*25%</f>
        <v>1307.5</v>
      </c>
      <c r="AR311" s="222">
        <v>43</v>
      </c>
      <c r="AS311" s="222">
        <v>4100</v>
      </c>
      <c r="AT311" s="219">
        <f>AS311*25%</f>
        <v>1025</v>
      </c>
      <c r="AU311" s="222">
        <v>69</v>
      </c>
      <c r="AV311" s="222">
        <v>8860</v>
      </c>
      <c r="AW311" s="222">
        <f t="shared" si="26"/>
        <v>2215</v>
      </c>
      <c r="AX311" s="222">
        <v>0</v>
      </c>
      <c r="AY311" s="222">
        <v>0</v>
      </c>
      <c r="AZ311" s="222">
        <f t="shared" si="27"/>
        <v>0</v>
      </c>
      <c r="BA311" s="222">
        <v>0</v>
      </c>
      <c r="BB311" s="222">
        <v>0</v>
      </c>
      <c r="BC311" s="222">
        <f t="shared" si="28"/>
        <v>0</v>
      </c>
    </row>
    <row r="312" spans="1:55">
      <c r="A312" s="133"/>
      <c r="B312" s="41" t="s">
        <v>1219</v>
      </c>
      <c r="C312" s="296" t="s">
        <v>1359</v>
      </c>
      <c r="D312" s="44" t="s">
        <v>5</v>
      </c>
      <c r="E312" s="42"/>
      <c r="F312" s="42"/>
      <c r="G312" s="58"/>
      <c r="H312" s="45"/>
      <c r="I312" s="45"/>
      <c r="J312" s="58"/>
      <c r="K312" s="45"/>
      <c r="L312" s="42"/>
      <c r="M312" s="58"/>
      <c r="N312" s="42"/>
      <c r="O312" s="42"/>
      <c r="P312" s="58"/>
      <c r="Q312" s="57"/>
      <c r="R312" s="57"/>
      <c r="S312" s="58"/>
      <c r="T312" s="57">
        <v>58</v>
      </c>
      <c r="U312" s="102">
        <v>5930</v>
      </c>
      <c r="V312" s="58">
        <f>U312*25%</f>
        <v>1482.5</v>
      </c>
      <c r="W312" s="102">
        <v>97</v>
      </c>
      <c r="X312" s="102">
        <v>7685</v>
      </c>
      <c r="Y312" s="58">
        <f>X312*25%</f>
        <v>1921.25</v>
      </c>
      <c r="Z312" s="102">
        <v>115</v>
      </c>
      <c r="AA312" s="102">
        <v>10480</v>
      </c>
      <c r="AB312" s="58">
        <f>AA312*25%</f>
        <v>2620</v>
      </c>
      <c r="AC312" s="57">
        <v>116</v>
      </c>
      <c r="AD312" s="102">
        <v>9500</v>
      </c>
      <c r="AE312" s="58">
        <f>AD312*25%</f>
        <v>2375</v>
      </c>
      <c r="AF312" s="102">
        <v>151</v>
      </c>
      <c r="AG312" s="102">
        <v>11850</v>
      </c>
      <c r="AH312" s="219">
        <f>AG312*25%</f>
        <v>2962.5</v>
      </c>
      <c r="AI312" s="102">
        <v>149</v>
      </c>
      <c r="AJ312" s="102">
        <v>11780</v>
      </c>
      <c r="AK312" s="219">
        <f>AJ312*25%</f>
        <v>2945</v>
      </c>
      <c r="AL312" s="102">
        <v>134</v>
      </c>
      <c r="AM312" s="102">
        <v>12230</v>
      </c>
      <c r="AN312" s="219">
        <f>AM312*25%</f>
        <v>3057.5</v>
      </c>
      <c r="AO312" s="268">
        <v>164</v>
      </c>
      <c r="AP312" s="268">
        <v>13725</v>
      </c>
      <c r="AQ312" s="219">
        <f>AP312*25%</f>
        <v>3431.25</v>
      </c>
      <c r="AR312" s="222">
        <v>0</v>
      </c>
      <c r="AS312" s="222">
        <v>0</v>
      </c>
      <c r="AT312" s="219">
        <f>AS312*25%</f>
        <v>0</v>
      </c>
      <c r="AU312" s="222">
        <v>0</v>
      </c>
      <c r="AV312" s="222">
        <v>0</v>
      </c>
      <c r="AW312" s="222">
        <f t="shared" si="26"/>
        <v>0</v>
      </c>
      <c r="AX312" s="222">
        <v>31</v>
      </c>
      <c r="AY312" s="222">
        <v>3045</v>
      </c>
      <c r="AZ312" s="222">
        <f t="shared" si="27"/>
        <v>761.25</v>
      </c>
      <c r="BA312" s="222">
        <v>34</v>
      </c>
      <c r="BB312" s="222">
        <v>3230</v>
      </c>
      <c r="BC312" s="222">
        <f t="shared" si="28"/>
        <v>807.5</v>
      </c>
    </row>
    <row r="313" spans="1:55">
      <c r="B313" s="41" t="s">
        <v>1347</v>
      </c>
      <c r="C313" s="296" t="s">
        <v>5312</v>
      </c>
      <c r="D313" s="44" t="s">
        <v>5</v>
      </c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9"/>
      <c r="W313" s="102">
        <v>3</v>
      </c>
      <c r="X313" s="102">
        <v>350</v>
      </c>
      <c r="Y313" s="58">
        <f>X313*25%</f>
        <v>87.5</v>
      </c>
      <c r="Z313" s="102">
        <v>41</v>
      </c>
      <c r="AA313" s="102">
        <v>4775</v>
      </c>
      <c r="AB313" s="58">
        <f>AA313*25%</f>
        <v>1193.75</v>
      </c>
      <c r="AC313" s="57">
        <v>20</v>
      </c>
      <c r="AD313" s="102">
        <v>2090</v>
      </c>
      <c r="AE313" s="58">
        <f>AD313*25%</f>
        <v>522.5</v>
      </c>
      <c r="AF313" s="102">
        <v>86</v>
      </c>
      <c r="AG313" s="102">
        <v>9335</v>
      </c>
      <c r="AH313" s="219">
        <f>AG313*25%</f>
        <v>2333.75</v>
      </c>
      <c r="AI313" s="102">
        <v>131</v>
      </c>
      <c r="AJ313" s="102">
        <v>15105</v>
      </c>
      <c r="AK313" s="219">
        <f>AJ313*25%</f>
        <v>3776.25</v>
      </c>
      <c r="AL313" s="102">
        <v>140</v>
      </c>
      <c r="AM313" s="102">
        <v>14685</v>
      </c>
      <c r="AN313" s="219">
        <f>AM313*25%</f>
        <v>3671.25</v>
      </c>
      <c r="AO313" s="268">
        <v>149</v>
      </c>
      <c r="AP313" s="268">
        <v>14130</v>
      </c>
      <c r="AQ313" s="219">
        <f>AP313*25%</f>
        <v>3532.5</v>
      </c>
      <c r="AR313" s="222">
        <v>146</v>
      </c>
      <c r="AS313" s="222">
        <v>12595</v>
      </c>
      <c r="AT313" s="219">
        <f>AS313*25%</f>
        <v>3148.75</v>
      </c>
      <c r="AU313" s="222">
        <v>207</v>
      </c>
      <c r="AV313" s="222">
        <v>20945</v>
      </c>
      <c r="AW313" s="222">
        <f t="shared" si="26"/>
        <v>5236.25</v>
      </c>
      <c r="AX313" s="222">
        <v>0</v>
      </c>
      <c r="AY313" s="222">
        <v>0</v>
      </c>
      <c r="AZ313" s="222">
        <f t="shared" si="27"/>
        <v>0</v>
      </c>
      <c r="BA313" s="222">
        <v>0</v>
      </c>
      <c r="BB313" s="222">
        <v>0</v>
      </c>
      <c r="BC313" s="222">
        <f t="shared" si="28"/>
        <v>0</v>
      </c>
    </row>
    <row r="314" spans="1:55">
      <c r="B314" s="41" t="s">
        <v>1425</v>
      </c>
      <c r="C314" s="296" t="s">
        <v>1527</v>
      </c>
      <c r="D314" s="44" t="s">
        <v>5</v>
      </c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9"/>
      <c r="W314" s="102">
        <v>21</v>
      </c>
      <c r="X314" s="102">
        <v>2165</v>
      </c>
      <c r="Y314" s="58">
        <f>X314*25%</f>
        <v>541.25</v>
      </c>
      <c r="Z314" s="102">
        <v>42</v>
      </c>
      <c r="AA314" s="102">
        <v>3230</v>
      </c>
      <c r="AB314" s="58">
        <f>AA314*25%</f>
        <v>807.5</v>
      </c>
      <c r="AC314" s="57">
        <v>35</v>
      </c>
      <c r="AD314" s="102">
        <v>4015</v>
      </c>
      <c r="AE314" s="58">
        <f>AD314*25%</f>
        <v>1003.75</v>
      </c>
      <c r="AF314" s="102">
        <v>28</v>
      </c>
      <c r="AG314" s="102">
        <v>3185</v>
      </c>
      <c r="AH314" s="219">
        <f>AG314*25%</f>
        <v>796.25</v>
      </c>
      <c r="AI314" s="102">
        <v>31</v>
      </c>
      <c r="AJ314" s="102">
        <v>3185</v>
      </c>
      <c r="AK314" s="219">
        <f>AJ314*25%</f>
        <v>796.25</v>
      </c>
      <c r="AL314" s="102">
        <v>24</v>
      </c>
      <c r="AM314" s="102">
        <v>3140</v>
      </c>
      <c r="AN314" s="219">
        <f>AM314*25%</f>
        <v>785</v>
      </c>
      <c r="AO314" s="268">
        <v>50</v>
      </c>
      <c r="AP314" s="268">
        <v>5095</v>
      </c>
      <c r="AQ314" s="219">
        <f>AP314*25%</f>
        <v>1273.75</v>
      </c>
      <c r="AR314" s="222">
        <v>60</v>
      </c>
      <c r="AS314" s="222">
        <v>5720</v>
      </c>
      <c r="AT314" s="219">
        <f>AS314*25%</f>
        <v>1430</v>
      </c>
      <c r="AU314" s="222">
        <v>73</v>
      </c>
      <c r="AV314" s="222">
        <v>8550</v>
      </c>
      <c r="AW314" s="222">
        <f t="shared" si="26"/>
        <v>2137.5</v>
      </c>
      <c r="AX314" s="222">
        <v>199</v>
      </c>
      <c r="AY314" s="222">
        <v>18115</v>
      </c>
      <c r="AZ314" s="222">
        <f t="shared" si="27"/>
        <v>4528.75</v>
      </c>
      <c r="BA314" s="222">
        <v>218</v>
      </c>
      <c r="BB314" s="222">
        <v>19865</v>
      </c>
      <c r="BC314" s="222">
        <f t="shared" si="28"/>
        <v>4966.25</v>
      </c>
    </row>
    <row r="315" spans="1:55">
      <c r="B315" s="41" t="s">
        <v>1426</v>
      </c>
      <c r="C315" s="296" t="s">
        <v>1528</v>
      </c>
      <c r="D315" s="44" t="s">
        <v>58</v>
      </c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9"/>
      <c r="W315" s="102">
        <v>4</v>
      </c>
      <c r="X315" s="102">
        <v>320</v>
      </c>
      <c r="Y315" s="58">
        <f>X315*25%</f>
        <v>80</v>
      </c>
      <c r="Z315" s="102">
        <v>8</v>
      </c>
      <c r="AA315" s="102">
        <v>690</v>
      </c>
      <c r="AB315" s="58">
        <f>AA315*25%</f>
        <v>172.5</v>
      </c>
      <c r="AC315" s="57">
        <v>12</v>
      </c>
      <c r="AD315" s="102">
        <v>1005</v>
      </c>
      <c r="AE315" s="58">
        <f>AD315*25%</f>
        <v>251.25</v>
      </c>
      <c r="AF315" s="102">
        <v>7</v>
      </c>
      <c r="AG315" s="102">
        <v>930</v>
      </c>
      <c r="AH315" s="219">
        <f>AG315*25%</f>
        <v>232.5</v>
      </c>
      <c r="AI315" s="102">
        <v>10</v>
      </c>
      <c r="AJ315" s="102">
        <v>910</v>
      </c>
      <c r="AK315" s="219">
        <f>AJ315*25%</f>
        <v>227.5</v>
      </c>
      <c r="AL315" s="102">
        <v>7</v>
      </c>
      <c r="AM315" s="102">
        <v>685</v>
      </c>
      <c r="AN315" s="219">
        <f>AM315*25%</f>
        <v>171.25</v>
      </c>
      <c r="AO315" s="268">
        <v>9</v>
      </c>
      <c r="AP315" s="268">
        <v>850</v>
      </c>
      <c r="AQ315" s="219">
        <f>AP315*25%</f>
        <v>212.5</v>
      </c>
      <c r="AR315" s="222">
        <v>7</v>
      </c>
      <c r="AS315" s="222">
        <v>890</v>
      </c>
      <c r="AT315" s="219">
        <f>AS315*25%</f>
        <v>222.5</v>
      </c>
      <c r="AU315" s="222">
        <v>4</v>
      </c>
      <c r="AV315" s="222">
        <v>520</v>
      </c>
      <c r="AW315" s="222">
        <f t="shared" si="26"/>
        <v>130</v>
      </c>
      <c r="AX315" s="222">
        <v>82</v>
      </c>
      <c r="AY315" s="222">
        <v>8770</v>
      </c>
      <c r="AZ315" s="222">
        <f t="shared" si="27"/>
        <v>2192.5</v>
      </c>
      <c r="BA315" s="222">
        <v>75</v>
      </c>
      <c r="BB315" s="222">
        <v>7935</v>
      </c>
      <c r="BC315" s="222">
        <f t="shared" si="28"/>
        <v>1983.75</v>
      </c>
    </row>
    <row r="316" spans="1:55">
      <c r="B316" s="41" t="s">
        <v>1427</v>
      </c>
      <c r="C316" s="296" t="s">
        <v>1529</v>
      </c>
      <c r="D316" s="44" t="s">
        <v>23</v>
      </c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9"/>
      <c r="W316" s="102">
        <v>1</v>
      </c>
      <c r="X316" s="102">
        <v>60</v>
      </c>
      <c r="Y316" s="58">
        <f>X316*25%</f>
        <v>15</v>
      </c>
      <c r="Z316" s="102">
        <v>1</v>
      </c>
      <c r="AA316" s="102">
        <v>60</v>
      </c>
      <c r="AB316" s="58">
        <f>AA316*25%</f>
        <v>15</v>
      </c>
      <c r="AC316" s="57">
        <v>8</v>
      </c>
      <c r="AD316" s="102">
        <v>825</v>
      </c>
      <c r="AE316" s="58">
        <f>AD316*25%</f>
        <v>206.25</v>
      </c>
      <c r="AF316" s="102">
        <v>9</v>
      </c>
      <c r="AG316" s="102">
        <v>780</v>
      </c>
      <c r="AH316" s="219">
        <f>AG316*25%</f>
        <v>195</v>
      </c>
      <c r="AI316" s="102">
        <v>9</v>
      </c>
      <c r="AJ316" s="102">
        <v>740</v>
      </c>
      <c r="AK316" s="219">
        <f>AJ316*25%</f>
        <v>185</v>
      </c>
      <c r="AL316" s="102">
        <v>2</v>
      </c>
      <c r="AM316" s="102">
        <v>250</v>
      </c>
      <c r="AN316" s="219">
        <f>AM316*25%</f>
        <v>62.5</v>
      </c>
      <c r="AO316" s="268">
        <v>0</v>
      </c>
      <c r="AP316" s="268">
        <v>0</v>
      </c>
      <c r="AQ316" s="219">
        <f>AP316*25%</f>
        <v>0</v>
      </c>
      <c r="AR316" s="222">
        <v>0</v>
      </c>
      <c r="AS316" s="222">
        <v>0</v>
      </c>
      <c r="AT316" s="219">
        <f>AS316*25%</f>
        <v>0</v>
      </c>
      <c r="AU316" s="222">
        <v>0</v>
      </c>
      <c r="AV316" s="222">
        <v>0</v>
      </c>
      <c r="AW316" s="222">
        <f t="shared" si="26"/>
        <v>0</v>
      </c>
      <c r="AX316" s="222">
        <v>2</v>
      </c>
      <c r="AY316" s="222">
        <v>235</v>
      </c>
      <c r="AZ316" s="222">
        <f t="shared" si="27"/>
        <v>58.75</v>
      </c>
      <c r="BA316" s="222">
        <v>2</v>
      </c>
      <c r="BB316" s="222">
        <v>230</v>
      </c>
      <c r="BC316" s="222">
        <f t="shared" si="28"/>
        <v>57.5</v>
      </c>
    </row>
    <row r="317" spans="1:55">
      <c r="B317" s="41" t="s">
        <v>1428</v>
      </c>
      <c r="C317" s="296" t="s">
        <v>1530</v>
      </c>
      <c r="D317" s="44" t="s">
        <v>222</v>
      </c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9"/>
      <c r="W317" s="102">
        <v>67</v>
      </c>
      <c r="X317" s="102">
        <v>10355</v>
      </c>
      <c r="Y317" s="58">
        <f>X317*25%</f>
        <v>2588.75</v>
      </c>
      <c r="Z317" s="102">
        <v>163</v>
      </c>
      <c r="AA317" s="102">
        <v>14725</v>
      </c>
      <c r="AB317" s="58">
        <f>AA317*25%</f>
        <v>3681.25</v>
      </c>
      <c r="AC317" s="57">
        <v>232</v>
      </c>
      <c r="AD317" s="102">
        <v>23135</v>
      </c>
      <c r="AE317" s="58">
        <f>AD317*25%</f>
        <v>5783.75</v>
      </c>
      <c r="AF317" s="102">
        <v>288</v>
      </c>
      <c r="AG317" s="102">
        <v>30315</v>
      </c>
      <c r="AH317" s="219">
        <f>AG317*25%</f>
        <v>7578.75</v>
      </c>
      <c r="AI317" s="102">
        <v>407</v>
      </c>
      <c r="AJ317" s="102">
        <v>50110</v>
      </c>
      <c r="AK317" s="219">
        <f>AJ317*25%</f>
        <v>12527.5</v>
      </c>
      <c r="AL317" s="102">
        <v>753</v>
      </c>
      <c r="AM317" s="102">
        <v>80540</v>
      </c>
      <c r="AN317" s="219">
        <f>AM317*25%</f>
        <v>20135</v>
      </c>
      <c r="AO317" s="268">
        <v>755</v>
      </c>
      <c r="AP317" s="268">
        <v>81640</v>
      </c>
      <c r="AQ317" s="219">
        <f>AP317*25%</f>
        <v>20410</v>
      </c>
      <c r="AR317" s="222">
        <v>826</v>
      </c>
      <c r="AS317" s="222">
        <v>78815</v>
      </c>
      <c r="AT317" s="219">
        <f>AS317*25%</f>
        <v>19703.75</v>
      </c>
      <c r="AU317" s="222">
        <v>570</v>
      </c>
      <c r="AV317" s="222">
        <v>65035</v>
      </c>
      <c r="AW317" s="222">
        <f t="shared" si="26"/>
        <v>16258.75</v>
      </c>
      <c r="AX317" s="222">
        <v>0</v>
      </c>
      <c r="AY317" s="222">
        <v>0</v>
      </c>
      <c r="AZ317" s="222">
        <f t="shared" si="27"/>
        <v>0</v>
      </c>
      <c r="BA317" s="222">
        <v>0</v>
      </c>
      <c r="BB317" s="222">
        <v>0</v>
      </c>
      <c r="BC317" s="222">
        <f t="shared" si="28"/>
        <v>0</v>
      </c>
    </row>
    <row r="318" spans="1:55">
      <c r="B318" s="41" t="s">
        <v>1429</v>
      </c>
      <c r="C318" s="296" t="s">
        <v>1531</v>
      </c>
      <c r="D318" s="44" t="s">
        <v>23</v>
      </c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9"/>
      <c r="W318" s="102">
        <v>9</v>
      </c>
      <c r="X318" s="102">
        <v>1255</v>
      </c>
      <c r="Y318" s="58">
        <f>X318*25%</f>
        <v>313.75</v>
      </c>
      <c r="Z318" s="102">
        <v>91</v>
      </c>
      <c r="AA318" s="102">
        <v>9750</v>
      </c>
      <c r="AB318" s="58">
        <f>AA318*25%</f>
        <v>2437.5</v>
      </c>
      <c r="AC318" s="57">
        <v>143</v>
      </c>
      <c r="AD318" s="102">
        <v>13180</v>
      </c>
      <c r="AE318" s="58">
        <f>AD318*25%</f>
        <v>3295</v>
      </c>
      <c r="AF318" s="102">
        <v>204</v>
      </c>
      <c r="AG318" s="102">
        <v>18645</v>
      </c>
      <c r="AH318" s="219">
        <f>AG318*25%</f>
        <v>4661.25</v>
      </c>
      <c r="AI318" s="102">
        <v>293</v>
      </c>
      <c r="AJ318" s="102">
        <v>26830</v>
      </c>
      <c r="AK318" s="219">
        <f>AJ318*25%</f>
        <v>6707.5</v>
      </c>
      <c r="AL318" s="102">
        <v>440</v>
      </c>
      <c r="AM318" s="102">
        <v>38860</v>
      </c>
      <c r="AN318" s="219">
        <f>AM318*25%</f>
        <v>9715</v>
      </c>
      <c r="AO318" s="268">
        <v>494</v>
      </c>
      <c r="AP318" s="268">
        <v>45275</v>
      </c>
      <c r="AQ318" s="219">
        <f>AP318*25%</f>
        <v>11318.75</v>
      </c>
      <c r="AR318" s="222">
        <v>740</v>
      </c>
      <c r="AS318" s="222">
        <v>59870</v>
      </c>
      <c r="AT318" s="219">
        <f>AS318*25%</f>
        <v>14967.5</v>
      </c>
      <c r="AU318" s="222">
        <v>410</v>
      </c>
      <c r="AV318" s="222">
        <v>38685</v>
      </c>
      <c r="AW318" s="222">
        <f t="shared" si="26"/>
        <v>9671.25</v>
      </c>
      <c r="AX318" s="222">
        <v>666</v>
      </c>
      <c r="AY318" s="222">
        <v>70200</v>
      </c>
      <c r="AZ318" s="222">
        <f t="shared" si="27"/>
        <v>17550</v>
      </c>
      <c r="BA318" s="222">
        <v>730</v>
      </c>
      <c r="BB318" s="222">
        <v>75840</v>
      </c>
      <c r="BC318" s="222">
        <f t="shared" si="28"/>
        <v>18960</v>
      </c>
    </row>
    <row r="319" spans="1:55">
      <c r="B319" s="41" t="s">
        <v>1430</v>
      </c>
      <c r="C319" s="296" t="s">
        <v>1532</v>
      </c>
      <c r="D319" s="44" t="s">
        <v>5</v>
      </c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9"/>
      <c r="W319" s="102">
        <v>36</v>
      </c>
      <c r="X319" s="102">
        <v>4555</v>
      </c>
      <c r="Y319" s="58">
        <f>X319*25%</f>
        <v>1138.75</v>
      </c>
      <c r="Z319" s="102">
        <v>64</v>
      </c>
      <c r="AA319" s="102">
        <v>7330</v>
      </c>
      <c r="AB319" s="58">
        <f>AA319*25%</f>
        <v>1832.5</v>
      </c>
      <c r="AC319" s="57">
        <v>11</v>
      </c>
      <c r="AD319" s="102">
        <v>1035</v>
      </c>
      <c r="AE319" s="58">
        <f>AD319*25%</f>
        <v>258.75</v>
      </c>
      <c r="AF319" s="102">
        <v>0</v>
      </c>
      <c r="AG319" s="102">
        <v>0</v>
      </c>
      <c r="AH319" s="219">
        <f>AG319*25%</f>
        <v>0</v>
      </c>
      <c r="AI319" s="102">
        <v>0</v>
      </c>
      <c r="AJ319" s="102">
        <v>0</v>
      </c>
      <c r="AK319" s="219">
        <f>AJ319*25%</f>
        <v>0</v>
      </c>
      <c r="AL319" s="102">
        <v>0</v>
      </c>
      <c r="AM319" s="102">
        <v>0</v>
      </c>
      <c r="AN319" s="219">
        <f>AM319*25%</f>
        <v>0</v>
      </c>
      <c r="AO319" s="268">
        <v>8</v>
      </c>
      <c r="AP319" s="268">
        <v>1030</v>
      </c>
      <c r="AQ319" s="219">
        <f>AP319*25%</f>
        <v>257.5</v>
      </c>
      <c r="AR319" s="222">
        <v>0</v>
      </c>
      <c r="AS319" s="222">
        <v>0</v>
      </c>
      <c r="AT319" s="219">
        <f>AS319*25%</f>
        <v>0</v>
      </c>
      <c r="AU319" s="222">
        <v>0</v>
      </c>
      <c r="AV319" s="222">
        <v>0</v>
      </c>
      <c r="AW319" s="222">
        <f t="shared" si="26"/>
        <v>0</v>
      </c>
      <c r="AX319" s="222">
        <v>231</v>
      </c>
      <c r="AY319" s="222">
        <v>23005</v>
      </c>
      <c r="AZ319" s="222">
        <f t="shared" si="27"/>
        <v>5751.25</v>
      </c>
      <c r="BA319" s="222">
        <v>256</v>
      </c>
      <c r="BB319" s="222">
        <v>24895</v>
      </c>
      <c r="BC319" s="222">
        <f t="shared" si="28"/>
        <v>6223.75</v>
      </c>
    </row>
    <row r="320" spans="1:55">
      <c r="B320" s="41" t="s">
        <v>1431</v>
      </c>
      <c r="C320" s="296" t="s">
        <v>1533</v>
      </c>
      <c r="D320" s="44" t="s">
        <v>5</v>
      </c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9"/>
      <c r="W320" s="102">
        <v>5</v>
      </c>
      <c r="X320" s="102">
        <v>465</v>
      </c>
      <c r="Y320" s="58">
        <f>X320*25%</f>
        <v>116.25</v>
      </c>
      <c r="Z320" s="102">
        <v>12</v>
      </c>
      <c r="AA320" s="102">
        <v>900</v>
      </c>
      <c r="AB320" s="58">
        <f>AA320*25%</f>
        <v>225</v>
      </c>
      <c r="AC320" s="57">
        <v>12</v>
      </c>
      <c r="AD320" s="102">
        <v>895</v>
      </c>
      <c r="AE320" s="58">
        <f>AD320*25%</f>
        <v>223.75</v>
      </c>
      <c r="AF320" s="102">
        <v>17</v>
      </c>
      <c r="AG320" s="102">
        <v>1340</v>
      </c>
      <c r="AH320" s="219">
        <f>AG320*25%</f>
        <v>335</v>
      </c>
      <c r="AI320" s="102">
        <v>10</v>
      </c>
      <c r="AJ320" s="102">
        <v>625</v>
      </c>
      <c r="AK320" s="219">
        <f>AJ320*25%</f>
        <v>156.25</v>
      </c>
      <c r="AL320" s="102">
        <v>19</v>
      </c>
      <c r="AM320" s="102">
        <v>1525</v>
      </c>
      <c r="AN320" s="219">
        <f>AM320*25%</f>
        <v>381.25</v>
      </c>
      <c r="AO320" s="268">
        <v>23</v>
      </c>
      <c r="AP320" s="268">
        <v>2700</v>
      </c>
      <c r="AQ320" s="219">
        <f>AP320*25%</f>
        <v>675</v>
      </c>
      <c r="AR320" s="222">
        <v>24</v>
      </c>
      <c r="AS320" s="222">
        <v>1830</v>
      </c>
      <c r="AT320" s="219">
        <f>AS320*25%</f>
        <v>457.5</v>
      </c>
      <c r="AU320" s="222">
        <v>33</v>
      </c>
      <c r="AV320" s="222">
        <v>3880</v>
      </c>
      <c r="AW320" s="222">
        <f t="shared" si="26"/>
        <v>970</v>
      </c>
      <c r="AX320" s="222">
        <v>0</v>
      </c>
      <c r="AY320" s="222">
        <v>0</v>
      </c>
      <c r="AZ320" s="222">
        <f t="shared" si="27"/>
        <v>0</v>
      </c>
      <c r="BA320" s="222">
        <v>0</v>
      </c>
      <c r="BB320" s="222">
        <v>0</v>
      </c>
      <c r="BC320" s="222">
        <f t="shared" si="28"/>
        <v>0</v>
      </c>
    </row>
    <row r="321" spans="2:55">
      <c r="B321" s="41" t="s">
        <v>1432</v>
      </c>
      <c r="C321" s="296" t="s">
        <v>1534</v>
      </c>
      <c r="D321" s="44" t="s">
        <v>552</v>
      </c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9"/>
      <c r="W321" s="102">
        <v>0</v>
      </c>
      <c r="X321" s="102">
        <v>425</v>
      </c>
      <c r="Y321" s="58">
        <f>X321*25%</f>
        <v>106.25</v>
      </c>
      <c r="Z321" s="102">
        <v>66</v>
      </c>
      <c r="AA321" s="102">
        <v>6075</v>
      </c>
      <c r="AB321" s="58">
        <f>AA321*25%</f>
        <v>1518.75</v>
      </c>
      <c r="AC321" s="57">
        <v>87</v>
      </c>
      <c r="AD321" s="102">
        <v>7970</v>
      </c>
      <c r="AE321" s="58">
        <f>AD321*25%</f>
        <v>1992.5</v>
      </c>
      <c r="AF321" s="102">
        <v>48</v>
      </c>
      <c r="AG321" s="102">
        <v>4710</v>
      </c>
      <c r="AH321" s="219">
        <f>AG321*25%</f>
        <v>1177.5</v>
      </c>
      <c r="AI321" s="102">
        <v>38</v>
      </c>
      <c r="AJ321" s="102">
        <v>3865</v>
      </c>
      <c r="AK321" s="219">
        <f>AJ321*25%</f>
        <v>966.25</v>
      </c>
      <c r="AL321" s="102">
        <v>83</v>
      </c>
      <c r="AM321" s="102">
        <v>8040</v>
      </c>
      <c r="AN321" s="219">
        <f>AM321*25%</f>
        <v>2010</v>
      </c>
      <c r="AO321" s="268">
        <v>114</v>
      </c>
      <c r="AP321" s="268">
        <v>11630</v>
      </c>
      <c r="AQ321" s="219">
        <f>AP321*25%</f>
        <v>2907.5</v>
      </c>
      <c r="AR321" s="222">
        <v>207</v>
      </c>
      <c r="AS321" s="222">
        <v>18915</v>
      </c>
      <c r="AT321" s="219">
        <f>AS321*25%</f>
        <v>4728.75</v>
      </c>
      <c r="AU321" s="222">
        <v>217</v>
      </c>
      <c r="AV321" s="222">
        <v>21580</v>
      </c>
      <c r="AW321" s="222">
        <f t="shared" si="26"/>
        <v>5395</v>
      </c>
      <c r="AX321" s="222">
        <v>8</v>
      </c>
      <c r="AY321" s="222">
        <v>585</v>
      </c>
      <c r="AZ321" s="222">
        <f t="shared" si="27"/>
        <v>146.25</v>
      </c>
      <c r="BA321" s="222">
        <v>16</v>
      </c>
      <c r="BB321" s="222">
        <v>1275</v>
      </c>
      <c r="BC321" s="222">
        <f t="shared" si="28"/>
        <v>318.75</v>
      </c>
    </row>
    <row r="322" spans="2:55">
      <c r="B322" s="41" t="s">
        <v>1433</v>
      </c>
      <c r="C322" s="296" t="s">
        <v>1535</v>
      </c>
      <c r="D322" s="44" t="s">
        <v>501</v>
      </c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9"/>
      <c r="W322" s="102">
        <v>8</v>
      </c>
      <c r="X322" s="102">
        <v>610</v>
      </c>
      <c r="Y322" s="58">
        <f>X322*25%</f>
        <v>152.5</v>
      </c>
      <c r="Z322" s="102">
        <v>40</v>
      </c>
      <c r="AA322" s="102">
        <v>3520</v>
      </c>
      <c r="AB322" s="58">
        <f>AA322*25%</f>
        <v>880</v>
      </c>
      <c r="AC322" s="57">
        <v>40</v>
      </c>
      <c r="AD322" s="102">
        <v>3490</v>
      </c>
      <c r="AE322" s="58">
        <f>AD322*25%</f>
        <v>872.5</v>
      </c>
      <c r="AF322" s="102">
        <v>0</v>
      </c>
      <c r="AG322" s="102">
        <v>0</v>
      </c>
      <c r="AH322" s="219">
        <f>AG322*25%</f>
        <v>0</v>
      </c>
      <c r="AI322" s="102">
        <v>0</v>
      </c>
      <c r="AJ322" s="102">
        <v>0</v>
      </c>
      <c r="AK322" s="219">
        <f>AJ322*25%</f>
        <v>0</v>
      </c>
      <c r="AL322" s="102">
        <v>0</v>
      </c>
      <c r="AM322" s="102"/>
      <c r="AN322" s="219">
        <f>AM322*25%</f>
        <v>0</v>
      </c>
      <c r="AO322" s="268">
        <v>0</v>
      </c>
      <c r="AP322" s="268">
        <v>0</v>
      </c>
      <c r="AQ322" s="219">
        <f>AP322*25%</f>
        <v>0</v>
      </c>
      <c r="AR322" s="222">
        <v>0</v>
      </c>
      <c r="AS322" s="222">
        <v>0</v>
      </c>
      <c r="AT322" s="219">
        <f>AS322*25%</f>
        <v>0</v>
      </c>
      <c r="AU322" s="222">
        <v>0</v>
      </c>
      <c r="AV322" s="222">
        <v>0</v>
      </c>
      <c r="AW322" s="222">
        <f t="shared" si="26"/>
        <v>0</v>
      </c>
      <c r="AX322" s="222">
        <v>119</v>
      </c>
      <c r="AY322" s="222">
        <v>11950</v>
      </c>
      <c r="AZ322" s="222">
        <f t="shared" si="27"/>
        <v>2987.5</v>
      </c>
      <c r="BA322" s="222">
        <v>190</v>
      </c>
      <c r="BB322" s="222">
        <v>19990</v>
      </c>
      <c r="BC322" s="222">
        <f t="shared" si="28"/>
        <v>4997.5</v>
      </c>
    </row>
    <row r="323" spans="2:55">
      <c r="B323" s="41" t="s">
        <v>1434</v>
      </c>
      <c r="C323" s="296" t="s">
        <v>5312</v>
      </c>
      <c r="D323" s="44" t="s">
        <v>501</v>
      </c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9"/>
      <c r="W323" s="102">
        <v>3</v>
      </c>
      <c r="X323" s="102">
        <v>810</v>
      </c>
      <c r="Y323" s="58">
        <f>X323*25%</f>
        <v>202.5</v>
      </c>
      <c r="Z323" s="102">
        <v>15</v>
      </c>
      <c r="AA323" s="102">
        <v>1730</v>
      </c>
      <c r="AB323" s="58">
        <f>AA323*25%</f>
        <v>432.5</v>
      </c>
      <c r="AC323" s="57">
        <v>9</v>
      </c>
      <c r="AD323" s="102">
        <v>645</v>
      </c>
      <c r="AE323" s="58">
        <f>AD323*25%</f>
        <v>161.25</v>
      </c>
      <c r="AF323" s="102">
        <v>8</v>
      </c>
      <c r="AG323" s="102">
        <v>840</v>
      </c>
      <c r="AH323" s="219">
        <f>AG323*25%</f>
        <v>210</v>
      </c>
      <c r="AI323" s="102">
        <v>24</v>
      </c>
      <c r="AJ323" s="102">
        <v>2410</v>
      </c>
      <c r="AK323" s="219">
        <f>AJ323*25%</f>
        <v>602.5</v>
      </c>
      <c r="AL323" s="102">
        <v>33</v>
      </c>
      <c r="AM323" s="102">
        <v>3550</v>
      </c>
      <c r="AN323" s="219">
        <f>AM323*25%</f>
        <v>887.5</v>
      </c>
      <c r="AO323" s="268">
        <v>32</v>
      </c>
      <c r="AP323" s="268">
        <v>2995</v>
      </c>
      <c r="AQ323" s="219">
        <f>AP323*25%</f>
        <v>748.75</v>
      </c>
      <c r="AR323" s="222">
        <v>33</v>
      </c>
      <c r="AS323" s="222">
        <v>3230</v>
      </c>
      <c r="AT323" s="219">
        <f>AS323*25%</f>
        <v>807.5</v>
      </c>
      <c r="AU323" s="222">
        <v>19</v>
      </c>
      <c r="AV323" s="222">
        <v>2985</v>
      </c>
      <c r="AW323" s="222">
        <f t="shared" ref="AW323:AW386" si="29">AV323*25%</f>
        <v>746.25</v>
      </c>
      <c r="AX323" s="222">
        <v>0</v>
      </c>
      <c r="AY323" s="222">
        <v>0</v>
      </c>
      <c r="AZ323" s="222">
        <f t="shared" si="27"/>
        <v>0</v>
      </c>
      <c r="BA323" s="222">
        <v>0</v>
      </c>
      <c r="BB323" s="222">
        <v>0</v>
      </c>
      <c r="BC323" s="222">
        <f t="shared" si="28"/>
        <v>0</v>
      </c>
    </row>
    <row r="324" spans="2:55">
      <c r="B324" s="41" t="s">
        <v>1435</v>
      </c>
      <c r="C324" s="296" t="s">
        <v>1486</v>
      </c>
      <c r="D324" s="44" t="s">
        <v>552</v>
      </c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9"/>
      <c r="W324" s="102">
        <v>0</v>
      </c>
      <c r="X324" s="102">
        <v>0</v>
      </c>
      <c r="Y324" s="58">
        <f>X324*25%</f>
        <v>0</v>
      </c>
      <c r="Z324" s="102">
        <v>0</v>
      </c>
      <c r="AA324" s="102">
        <v>0</v>
      </c>
      <c r="AB324" s="58">
        <f>AA324*25%</f>
        <v>0</v>
      </c>
      <c r="AC324" s="57">
        <v>34</v>
      </c>
      <c r="AD324" s="102">
        <v>2720</v>
      </c>
      <c r="AE324" s="58">
        <f>AD324*25%</f>
        <v>680</v>
      </c>
      <c r="AF324" s="102">
        <v>67</v>
      </c>
      <c r="AG324" s="102">
        <v>4530</v>
      </c>
      <c r="AH324" s="219">
        <f>AG324*25%</f>
        <v>1132.5</v>
      </c>
      <c r="AI324" s="102">
        <v>84</v>
      </c>
      <c r="AJ324" s="102">
        <v>8270</v>
      </c>
      <c r="AK324" s="219">
        <f>AJ324*25%</f>
        <v>2067.5</v>
      </c>
      <c r="AL324" s="102">
        <v>108</v>
      </c>
      <c r="AM324" s="102">
        <v>10555</v>
      </c>
      <c r="AN324" s="219">
        <f>AM324*25%</f>
        <v>2638.75</v>
      </c>
      <c r="AO324" s="268">
        <v>123</v>
      </c>
      <c r="AP324" s="268">
        <v>12570</v>
      </c>
      <c r="AQ324" s="219">
        <f>AP324*25%</f>
        <v>3142.5</v>
      </c>
      <c r="AR324" s="222">
        <v>99</v>
      </c>
      <c r="AS324" s="222">
        <v>8365</v>
      </c>
      <c r="AT324" s="219">
        <f>AS324*25%</f>
        <v>2091.25</v>
      </c>
      <c r="AU324" s="222">
        <v>92</v>
      </c>
      <c r="AV324" s="222">
        <v>7555</v>
      </c>
      <c r="AW324" s="222">
        <f t="shared" si="29"/>
        <v>1888.75</v>
      </c>
      <c r="AX324" s="222">
        <v>39</v>
      </c>
      <c r="AY324" s="222">
        <v>7035</v>
      </c>
      <c r="AZ324" s="222">
        <f t="shared" ref="AZ324:AZ387" si="30">AY324*25%</f>
        <v>1758.75</v>
      </c>
      <c r="BA324" s="222">
        <v>31</v>
      </c>
      <c r="BB324" s="222">
        <v>6900</v>
      </c>
      <c r="BC324" s="222">
        <f t="shared" ref="BC324:BC387" si="31">BB324*25%</f>
        <v>1725</v>
      </c>
    </row>
    <row r="325" spans="2:55">
      <c r="B325" s="41" t="s">
        <v>1436</v>
      </c>
      <c r="C325" s="296" t="s">
        <v>1931</v>
      </c>
      <c r="D325" s="44" t="s">
        <v>207</v>
      </c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9"/>
      <c r="W325" s="102">
        <v>9</v>
      </c>
      <c r="X325" s="102">
        <v>1580</v>
      </c>
      <c r="Y325" s="58">
        <f>X325*25%</f>
        <v>395</v>
      </c>
      <c r="Z325" s="102">
        <v>79</v>
      </c>
      <c r="AA325" s="102">
        <v>10250</v>
      </c>
      <c r="AB325" s="58">
        <f>AA325*25%</f>
        <v>2562.5</v>
      </c>
      <c r="AC325" s="57">
        <v>118</v>
      </c>
      <c r="AD325" s="102">
        <v>11440</v>
      </c>
      <c r="AE325" s="58">
        <f>AD325*25%</f>
        <v>2860</v>
      </c>
      <c r="AF325" s="102">
        <v>135</v>
      </c>
      <c r="AG325" s="102">
        <v>15025</v>
      </c>
      <c r="AH325" s="219">
        <f>AG325*25%</f>
        <v>3756.25</v>
      </c>
      <c r="AI325" s="102">
        <v>172</v>
      </c>
      <c r="AJ325" s="102">
        <v>17300</v>
      </c>
      <c r="AK325" s="219">
        <f>AJ325*25%</f>
        <v>4325</v>
      </c>
      <c r="AL325" s="102">
        <v>200</v>
      </c>
      <c r="AM325" s="102">
        <v>18545</v>
      </c>
      <c r="AN325" s="219">
        <f>AM325*25%</f>
        <v>4636.25</v>
      </c>
      <c r="AO325" s="268">
        <v>205</v>
      </c>
      <c r="AP325" s="268">
        <v>22945</v>
      </c>
      <c r="AQ325" s="219">
        <f>AP325*25%</f>
        <v>5736.25</v>
      </c>
      <c r="AR325" s="222">
        <v>283</v>
      </c>
      <c r="AS325" s="222">
        <v>33010</v>
      </c>
      <c r="AT325" s="219">
        <f>AS325*25%</f>
        <v>8252.5</v>
      </c>
      <c r="AU325" s="222">
        <v>286</v>
      </c>
      <c r="AV325" s="222">
        <v>34520</v>
      </c>
      <c r="AW325" s="222">
        <f t="shared" si="29"/>
        <v>8630</v>
      </c>
      <c r="AX325" s="222">
        <v>97</v>
      </c>
      <c r="AY325" s="222">
        <v>9350</v>
      </c>
      <c r="AZ325" s="222">
        <f t="shared" si="30"/>
        <v>2337.5</v>
      </c>
      <c r="BA325" s="222">
        <v>124</v>
      </c>
      <c r="BB325" s="222">
        <v>11545</v>
      </c>
      <c r="BC325" s="222">
        <f t="shared" si="31"/>
        <v>2886.25</v>
      </c>
    </row>
    <row r="326" spans="2:55">
      <c r="B326" s="41" t="s">
        <v>1437</v>
      </c>
      <c r="C326" s="296" t="s">
        <v>1487</v>
      </c>
      <c r="D326" s="44" t="s">
        <v>5</v>
      </c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9"/>
      <c r="W326" s="102">
        <v>2</v>
      </c>
      <c r="X326" s="102">
        <v>225</v>
      </c>
      <c r="Y326" s="58">
        <f>X326*25%</f>
        <v>56.25</v>
      </c>
      <c r="Z326" s="102">
        <v>8</v>
      </c>
      <c r="AA326" s="102">
        <v>510</v>
      </c>
      <c r="AB326" s="58">
        <f>AA326*25%</f>
        <v>127.5</v>
      </c>
      <c r="AC326" s="57">
        <v>14</v>
      </c>
      <c r="AD326" s="102">
        <v>865</v>
      </c>
      <c r="AE326" s="58">
        <f>AD326*25%</f>
        <v>216.25</v>
      </c>
      <c r="AF326" s="102">
        <v>25</v>
      </c>
      <c r="AG326" s="102">
        <v>2210</v>
      </c>
      <c r="AH326" s="219">
        <f>AG326*25%</f>
        <v>552.5</v>
      </c>
      <c r="AI326" s="102">
        <v>46</v>
      </c>
      <c r="AJ326" s="102">
        <v>3285</v>
      </c>
      <c r="AK326" s="219">
        <f>AJ326*25%</f>
        <v>821.25</v>
      </c>
      <c r="AL326" s="102">
        <v>46</v>
      </c>
      <c r="AM326" s="102">
        <v>4650</v>
      </c>
      <c r="AN326" s="219">
        <f>AM326*25%</f>
        <v>1162.5</v>
      </c>
      <c r="AO326" s="268">
        <v>48</v>
      </c>
      <c r="AP326" s="268">
        <v>4415</v>
      </c>
      <c r="AQ326" s="219">
        <f>AP326*25%</f>
        <v>1103.75</v>
      </c>
      <c r="AR326" s="222">
        <v>62</v>
      </c>
      <c r="AS326" s="222">
        <v>5360</v>
      </c>
      <c r="AT326" s="219">
        <f>AS326*25%</f>
        <v>1340</v>
      </c>
      <c r="AU326" s="222">
        <v>43</v>
      </c>
      <c r="AV326" s="222">
        <v>4435</v>
      </c>
      <c r="AW326" s="222">
        <f t="shared" si="29"/>
        <v>1108.75</v>
      </c>
      <c r="AX326" s="222">
        <v>342</v>
      </c>
      <c r="AY326" s="222">
        <v>33475</v>
      </c>
      <c r="AZ326" s="222">
        <f t="shared" si="30"/>
        <v>8368.75</v>
      </c>
      <c r="BA326" s="222">
        <v>427</v>
      </c>
      <c r="BB326" s="222">
        <v>42035</v>
      </c>
      <c r="BC326" s="222">
        <f t="shared" si="31"/>
        <v>10508.75</v>
      </c>
    </row>
    <row r="327" spans="2:55">
      <c r="B327" s="41" t="s">
        <v>1438</v>
      </c>
      <c r="C327" s="296" t="s">
        <v>7544</v>
      </c>
      <c r="D327" s="44" t="s">
        <v>222</v>
      </c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9"/>
      <c r="W327" s="102">
        <v>0</v>
      </c>
      <c r="X327" s="102">
        <v>0</v>
      </c>
      <c r="Y327" s="58">
        <f>X327*25%</f>
        <v>0</v>
      </c>
      <c r="Z327" s="102">
        <v>38</v>
      </c>
      <c r="AA327" s="102">
        <v>4410</v>
      </c>
      <c r="AB327" s="58">
        <f>AA327*25%</f>
        <v>1102.5</v>
      </c>
      <c r="AC327" s="57">
        <v>58</v>
      </c>
      <c r="AD327" s="102">
        <v>4840</v>
      </c>
      <c r="AE327" s="58">
        <f>AD327*25%</f>
        <v>1210</v>
      </c>
      <c r="AF327" s="102">
        <v>44</v>
      </c>
      <c r="AG327" s="102">
        <v>3910</v>
      </c>
      <c r="AH327" s="219">
        <f>AG327*25%</f>
        <v>977.5</v>
      </c>
      <c r="AI327" s="102">
        <v>57</v>
      </c>
      <c r="AJ327" s="102">
        <v>5230</v>
      </c>
      <c r="AK327" s="219">
        <f>AJ327*25%</f>
        <v>1307.5</v>
      </c>
      <c r="AL327" s="102">
        <v>63</v>
      </c>
      <c r="AM327" s="102">
        <v>6320</v>
      </c>
      <c r="AN327" s="219">
        <f>AM327*25%</f>
        <v>1580</v>
      </c>
      <c r="AO327" s="268">
        <v>73</v>
      </c>
      <c r="AP327" s="268">
        <v>6695</v>
      </c>
      <c r="AQ327" s="219">
        <f>AP327*25%</f>
        <v>1673.75</v>
      </c>
      <c r="AR327" s="222">
        <v>0</v>
      </c>
      <c r="AS327" s="222">
        <v>0</v>
      </c>
      <c r="AT327" s="219">
        <f>AS327*25%</f>
        <v>0</v>
      </c>
      <c r="AU327" s="222">
        <v>0</v>
      </c>
      <c r="AV327" s="222">
        <v>0</v>
      </c>
      <c r="AW327" s="222">
        <f t="shared" si="29"/>
        <v>0</v>
      </c>
      <c r="AX327" s="222">
        <v>44</v>
      </c>
      <c r="AY327" s="222">
        <v>5240</v>
      </c>
      <c r="AZ327" s="222">
        <f t="shared" si="30"/>
        <v>1310</v>
      </c>
      <c r="BA327" s="222">
        <v>39</v>
      </c>
      <c r="BB327" s="222">
        <v>4935</v>
      </c>
      <c r="BC327" s="222">
        <f t="shared" si="31"/>
        <v>1233.75</v>
      </c>
    </row>
    <row r="328" spans="2:55">
      <c r="B328" s="41" t="s">
        <v>1439</v>
      </c>
      <c r="C328" s="296" t="s">
        <v>1489</v>
      </c>
      <c r="D328" s="44" t="s">
        <v>313</v>
      </c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9"/>
      <c r="W328" s="102">
        <v>0</v>
      </c>
      <c r="X328" s="102">
        <v>0</v>
      </c>
      <c r="Y328" s="58">
        <f>X328*25%</f>
        <v>0</v>
      </c>
      <c r="Z328" s="102">
        <v>11</v>
      </c>
      <c r="AA328" s="102">
        <v>2065</v>
      </c>
      <c r="AB328" s="58">
        <f>AA328*25%</f>
        <v>516.25</v>
      </c>
      <c r="AC328" s="57">
        <v>12</v>
      </c>
      <c r="AD328" s="102">
        <v>1920</v>
      </c>
      <c r="AE328" s="58">
        <f>AD328*25%</f>
        <v>480</v>
      </c>
      <c r="AF328" s="102">
        <v>9</v>
      </c>
      <c r="AG328" s="102">
        <v>1070</v>
      </c>
      <c r="AH328" s="219">
        <f>AG328*25%</f>
        <v>267.5</v>
      </c>
      <c r="AI328" s="102">
        <v>8</v>
      </c>
      <c r="AJ328" s="102">
        <v>815</v>
      </c>
      <c r="AK328" s="219">
        <f>AJ328*25%</f>
        <v>203.75</v>
      </c>
      <c r="AL328" s="102">
        <v>11</v>
      </c>
      <c r="AM328" s="102">
        <v>1400</v>
      </c>
      <c r="AN328" s="219">
        <f>AM328*25%</f>
        <v>350</v>
      </c>
      <c r="AO328" s="268">
        <v>3</v>
      </c>
      <c r="AP328" s="268">
        <v>310</v>
      </c>
      <c r="AQ328" s="219">
        <f>AP328*25%</f>
        <v>77.5</v>
      </c>
      <c r="AR328" s="222">
        <v>4</v>
      </c>
      <c r="AS328" s="222">
        <v>285</v>
      </c>
      <c r="AT328" s="219">
        <f>AS328*25%</f>
        <v>71.25</v>
      </c>
      <c r="AU328" s="222">
        <v>7</v>
      </c>
      <c r="AV328" s="222">
        <v>1105</v>
      </c>
      <c r="AW328" s="222">
        <f t="shared" si="29"/>
        <v>276.25</v>
      </c>
      <c r="AX328" s="222">
        <v>0</v>
      </c>
      <c r="AY328" s="222">
        <v>0</v>
      </c>
      <c r="AZ328" s="222">
        <f t="shared" si="30"/>
        <v>0</v>
      </c>
      <c r="BA328" s="222">
        <v>0</v>
      </c>
      <c r="BB328" s="222">
        <v>0</v>
      </c>
      <c r="BC328" s="222">
        <f t="shared" si="31"/>
        <v>0</v>
      </c>
    </row>
    <row r="329" spans="2:55">
      <c r="B329" s="41" t="s">
        <v>1440</v>
      </c>
      <c r="C329" s="296" t="s">
        <v>1490</v>
      </c>
      <c r="D329" s="44" t="s">
        <v>310</v>
      </c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9"/>
      <c r="W329" s="102">
        <v>0</v>
      </c>
      <c r="X329" s="102">
        <v>0</v>
      </c>
      <c r="Y329" s="58">
        <f>X329*25%</f>
        <v>0</v>
      </c>
      <c r="Z329" s="102">
        <v>4</v>
      </c>
      <c r="AA329" s="102">
        <v>405</v>
      </c>
      <c r="AB329" s="58">
        <f>AA329*25%</f>
        <v>101.25</v>
      </c>
      <c r="AC329" s="57">
        <v>1</v>
      </c>
      <c r="AD329" s="102">
        <v>45</v>
      </c>
      <c r="AE329" s="58">
        <f>AD329*25%</f>
        <v>11.25</v>
      </c>
      <c r="AF329" s="102">
        <v>7</v>
      </c>
      <c r="AG329" s="102">
        <v>545</v>
      </c>
      <c r="AH329" s="219">
        <f>AG329*25%</f>
        <v>136.25</v>
      </c>
      <c r="AI329" s="102">
        <v>4</v>
      </c>
      <c r="AJ329" s="102">
        <v>415</v>
      </c>
      <c r="AK329" s="219">
        <f>AJ329*25%</f>
        <v>103.75</v>
      </c>
      <c r="AL329" s="102">
        <v>7</v>
      </c>
      <c r="AM329" s="102">
        <v>440</v>
      </c>
      <c r="AN329" s="219">
        <f>AM329*25%</f>
        <v>110</v>
      </c>
      <c r="AO329" s="268">
        <v>14</v>
      </c>
      <c r="AP329" s="268">
        <v>1310</v>
      </c>
      <c r="AQ329" s="219">
        <f>AP329*25%</f>
        <v>327.5</v>
      </c>
      <c r="AR329" s="222">
        <v>5</v>
      </c>
      <c r="AS329" s="222">
        <v>365</v>
      </c>
      <c r="AT329" s="219">
        <f>AS329*25%</f>
        <v>91.25</v>
      </c>
      <c r="AU329" s="222">
        <v>9</v>
      </c>
      <c r="AV329" s="222">
        <v>860</v>
      </c>
      <c r="AW329" s="222">
        <f t="shared" si="29"/>
        <v>215</v>
      </c>
      <c r="AX329" s="222">
        <v>3</v>
      </c>
      <c r="AY329" s="222">
        <v>330</v>
      </c>
      <c r="AZ329" s="222">
        <f t="shared" si="30"/>
        <v>82.5</v>
      </c>
      <c r="BA329" s="222">
        <v>1</v>
      </c>
      <c r="BB329" s="222">
        <v>150</v>
      </c>
      <c r="BC329" s="222">
        <f t="shared" si="31"/>
        <v>37.5</v>
      </c>
    </row>
    <row r="330" spans="2:55">
      <c r="B330" s="41" t="s">
        <v>1441</v>
      </c>
      <c r="C330" s="296" t="s">
        <v>1491</v>
      </c>
      <c r="D330" s="44" t="s">
        <v>123</v>
      </c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9"/>
      <c r="W330" s="102">
        <v>0</v>
      </c>
      <c r="X330" s="102">
        <v>0</v>
      </c>
      <c r="Y330" s="58">
        <f>X330*25%</f>
        <v>0</v>
      </c>
      <c r="Z330" s="102">
        <v>174</v>
      </c>
      <c r="AA330" s="102">
        <v>16250</v>
      </c>
      <c r="AB330" s="58">
        <f>AA330*25%</f>
        <v>4062.5</v>
      </c>
      <c r="AC330" s="57">
        <v>200</v>
      </c>
      <c r="AD330" s="102">
        <v>19160</v>
      </c>
      <c r="AE330" s="58">
        <f>AD330*25%</f>
        <v>4790</v>
      </c>
      <c r="AF330" s="102">
        <v>289</v>
      </c>
      <c r="AG330" s="102">
        <v>25315</v>
      </c>
      <c r="AH330" s="219">
        <f>AG330*25%</f>
        <v>6328.75</v>
      </c>
      <c r="AI330" s="102">
        <v>333</v>
      </c>
      <c r="AJ330" s="102">
        <v>31220</v>
      </c>
      <c r="AK330" s="219">
        <f>AJ330*25%</f>
        <v>7805</v>
      </c>
      <c r="AL330" s="102">
        <v>397</v>
      </c>
      <c r="AM330" s="102">
        <v>37360</v>
      </c>
      <c r="AN330" s="219">
        <f>AM330*25%</f>
        <v>9340</v>
      </c>
      <c r="AO330" s="268">
        <v>528</v>
      </c>
      <c r="AP330" s="268">
        <v>50835</v>
      </c>
      <c r="AQ330" s="219">
        <f>AP330*25%</f>
        <v>12708.75</v>
      </c>
      <c r="AR330" s="222">
        <v>111</v>
      </c>
      <c r="AS330" s="222">
        <v>9280</v>
      </c>
      <c r="AT330" s="219">
        <f>AS330*25%</f>
        <v>2320</v>
      </c>
      <c r="AU330" s="222">
        <v>15</v>
      </c>
      <c r="AV330" s="222">
        <v>1220</v>
      </c>
      <c r="AW330" s="222">
        <f t="shared" si="29"/>
        <v>305</v>
      </c>
      <c r="AX330" s="222">
        <v>0</v>
      </c>
      <c r="AY330" s="222">
        <v>0</v>
      </c>
      <c r="AZ330" s="222">
        <f t="shared" si="30"/>
        <v>0</v>
      </c>
      <c r="BA330" s="222">
        <v>8</v>
      </c>
      <c r="BB330" s="222">
        <v>705</v>
      </c>
      <c r="BC330" s="222">
        <f t="shared" si="31"/>
        <v>176.25</v>
      </c>
    </row>
    <row r="331" spans="2:55">
      <c r="B331" s="41" t="s">
        <v>1442</v>
      </c>
      <c r="C331" s="296" t="s">
        <v>1492</v>
      </c>
      <c r="D331" s="44" t="s">
        <v>313</v>
      </c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9"/>
      <c r="W331" s="102">
        <v>0</v>
      </c>
      <c r="X331" s="102">
        <v>0</v>
      </c>
      <c r="Y331" s="58">
        <f>X331*25%</f>
        <v>0</v>
      </c>
      <c r="Z331" s="102">
        <v>37</v>
      </c>
      <c r="AA331" s="102">
        <v>3225</v>
      </c>
      <c r="AB331" s="58">
        <f>AA331*25%</f>
        <v>806.25</v>
      </c>
      <c r="AC331" s="57">
        <v>20</v>
      </c>
      <c r="AD331" s="102">
        <v>1475</v>
      </c>
      <c r="AE331" s="58">
        <f>AD331*25%</f>
        <v>368.75</v>
      </c>
      <c r="AF331" s="102">
        <v>18</v>
      </c>
      <c r="AG331" s="102">
        <v>1980</v>
      </c>
      <c r="AH331" s="219">
        <f>AG331*25%</f>
        <v>495</v>
      </c>
      <c r="AI331" s="102">
        <v>18</v>
      </c>
      <c r="AJ331" s="102">
        <v>1960</v>
      </c>
      <c r="AK331" s="219">
        <f>AJ331*25%</f>
        <v>490</v>
      </c>
      <c r="AL331" s="102">
        <v>18</v>
      </c>
      <c r="AM331" s="102">
        <v>1615</v>
      </c>
      <c r="AN331" s="219">
        <f>AM331*25%</f>
        <v>403.75</v>
      </c>
      <c r="AO331" s="268">
        <v>21</v>
      </c>
      <c r="AP331" s="268">
        <v>1480</v>
      </c>
      <c r="AQ331" s="219">
        <f>AP331*25%</f>
        <v>370</v>
      </c>
      <c r="AR331" s="222">
        <v>21</v>
      </c>
      <c r="AS331" s="222">
        <v>1455</v>
      </c>
      <c r="AT331" s="219">
        <f>AS331*25%</f>
        <v>363.75</v>
      </c>
      <c r="AU331" s="222">
        <v>13</v>
      </c>
      <c r="AV331" s="222">
        <v>840</v>
      </c>
      <c r="AW331" s="222">
        <f t="shared" si="29"/>
        <v>210</v>
      </c>
      <c r="AX331" s="222">
        <v>19</v>
      </c>
      <c r="AY331" s="222">
        <v>2280</v>
      </c>
      <c r="AZ331" s="222">
        <f t="shared" si="30"/>
        <v>570</v>
      </c>
      <c r="BA331" s="222">
        <v>12</v>
      </c>
      <c r="BB331" s="222">
        <v>1130</v>
      </c>
      <c r="BC331" s="222">
        <f t="shared" si="31"/>
        <v>282.5</v>
      </c>
    </row>
    <row r="332" spans="2:55">
      <c r="B332" s="41" t="s">
        <v>1443</v>
      </c>
      <c r="C332" s="296" t="s">
        <v>1493</v>
      </c>
      <c r="D332" s="44" t="s">
        <v>313</v>
      </c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9"/>
      <c r="W332" s="102">
        <v>0</v>
      </c>
      <c r="X332" s="102">
        <v>0</v>
      </c>
      <c r="Y332" s="58">
        <f>X332*25%</f>
        <v>0</v>
      </c>
      <c r="Z332" s="102">
        <v>22</v>
      </c>
      <c r="AA332" s="102">
        <v>3470</v>
      </c>
      <c r="AB332" s="58">
        <f>AA332*25%</f>
        <v>867.5</v>
      </c>
      <c r="AC332" s="57">
        <v>34</v>
      </c>
      <c r="AD332" s="102">
        <v>3885</v>
      </c>
      <c r="AE332" s="58">
        <f>AD332*25%</f>
        <v>971.25</v>
      </c>
      <c r="AF332" s="102">
        <v>54</v>
      </c>
      <c r="AG332" s="102">
        <v>7520</v>
      </c>
      <c r="AH332" s="219">
        <f>AG332*25%</f>
        <v>1880</v>
      </c>
      <c r="AI332" s="102">
        <v>48</v>
      </c>
      <c r="AJ332" s="102">
        <v>5185</v>
      </c>
      <c r="AK332" s="219">
        <f>AJ332*25%</f>
        <v>1296.25</v>
      </c>
      <c r="AL332" s="102">
        <v>39</v>
      </c>
      <c r="AM332" s="102">
        <v>3950</v>
      </c>
      <c r="AN332" s="219">
        <f>AM332*25%</f>
        <v>987.5</v>
      </c>
      <c r="AO332" s="268">
        <v>30</v>
      </c>
      <c r="AP332" s="268">
        <v>5140</v>
      </c>
      <c r="AQ332" s="219">
        <f>AP332*25%</f>
        <v>1285</v>
      </c>
      <c r="AR332" s="222">
        <v>20</v>
      </c>
      <c r="AS332" s="222">
        <v>2210</v>
      </c>
      <c r="AT332" s="219">
        <f>AS332*25%</f>
        <v>552.5</v>
      </c>
      <c r="AU332" s="222">
        <v>26</v>
      </c>
      <c r="AV332" s="222">
        <v>3825</v>
      </c>
      <c r="AW332" s="222">
        <f t="shared" si="29"/>
        <v>956.25</v>
      </c>
      <c r="AX332" s="222">
        <v>12</v>
      </c>
      <c r="AY332" s="222">
        <v>940</v>
      </c>
      <c r="AZ332" s="222">
        <f t="shared" si="30"/>
        <v>235</v>
      </c>
      <c r="BA332" s="222">
        <v>3</v>
      </c>
      <c r="BB332" s="222">
        <v>165</v>
      </c>
      <c r="BC332" s="222">
        <f t="shared" si="31"/>
        <v>41.25</v>
      </c>
    </row>
    <row r="333" spans="2:55">
      <c r="B333" s="41" t="s">
        <v>1444</v>
      </c>
      <c r="C333" s="296" t="s">
        <v>1494</v>
      </c>
      <c r="D333" s="44" t="s">
        <v>5</v>
      </c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9"/>
      <c r="W333" s="102">
        <v>0</v>
      </c>
      <c r="X333" s="102">
        <v>0</v>
      </c>
      <c r="Y333" s="58">
        <f>X333*25%</f>
        <v>0</v>
      </c>
      <c r="Z333" s="102">
        <v>8</v>
      </c>
      <c r="AA333" s="102">
        <v>1100</v>
      </c>
      <c r="AB333" s="58">
        <f>AA333*25%</f>
        <v>275</v>
      </c>
      <c r="AC333" s="57">
        <v>8</v>
      </c>
      <c r="AD333" s="102">
        <v>850</v>
      </c>
      <c r="AE333" s="58">
        <f>AD333*25%</f>
        <v>212.5</v>
      </c>
      <c r="AF333" s="102">
        <v>26</v>
      </c>
      <c r="AG333" s="102">
        <v>3415</v>
      </c>
      <c r="AH333" s="219">
        <f>AG333*25%</f>
        <v>853.75</v>
      </c>
      <c r="AI333" s="102">
        <v>23</v>
      </c>
      <c r="AJ333" s="102">
        <v>2205</v>
      </c>
      <c r="AK333" s="219">
        <f>AJ333*25%</f>
        <v>551.25</v>
      </c>
      <c r="AL333" s="102">
        <v>23</v>
      </c>
      <c r="AM333" s="102">
        <v>2140</v>
      </c>
      <c r="AN333" s="219">
        <f>AM333*25%</f>
        <v>535</v>
      </c>
      <c r="AO333" s="268">
        <v>114</v>
      </c>
      <c r="AP333" s="268">
        <v>7120</v>
      </c>
      <c r="AQ333" s="219">
        <f>AP333*25%</f>
        <v>1780</v>
      </c>
      <c r="AR333" s="222">
        <v>170</v>
      </c>
      <c r="AS333" s="222">
        <v>12090</v>
      </c>
      <c r="AT333" s="219">
        <f>AS333*25%</f>
        <v>3022.5</v>
      </c>
      <c r="AU333" s="222">
        <v>174</v>
      </c>
      <c r="AV333" s="222">
        <v>12900</v>
      </c>
      <c r="AW333" s="222">
        <f t="shared" si="29"/>
        <v>3225</v>
      </c>
      <c r="AX333" s="222">
        <v>31</v>
      </c>
      <c r="AY333" s="222">
        <v>3935</v>
      </c>
      <c r="AZ333" s="222">
        <f t="shared" si="30"/>
        <v>983.75</v>
      </c>
      <c r="BA333" s="222">
        <v>37</v>
      </c>
      <c r="BB333" s="222">
        <v>3600</v>
      </c>
      <c r="BC333" s="222">
        <f t="shared" si="31"/>
        <v>900</v>
      </c>
    </row>
    <row r="334" spans="2:55">
      <c r="B334" s="41" t="s">
        <v>1445</v>
      </c>
      <c r="C334" s="296" t="s">
        <v>1495</v>
      </c>
      <c r="D334" s="44" t="s">
        <v>5</v>
      </c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02">
        <v>0</v>
      </c>
      <c r="X334" s="102">
        <v>0</v>
      </c>
      <c r="Y334" s="58">
        <f>X334*25%</f>
        <v>0</v>
      </c>
      <c r="Z334" s="102">
        <v>14</v>
      </c>
      <c r="AA334" s="102">
        <v>1540</v>
      </c>
      <c r="AB334" s="58">
        <f>AA334*25%</f>
        <v>385</v>
      </c>
      <c r="AC334" s="57">
        <v>18</v>
      </c>
      <c r="AD334" s="102">
        <v>1735</v>
      </c>
      <c r="AE334" s="58">
        <f>AD334*25%</f>
        <v>433.75</v>
      </c>
      <c r="AF334" s="102">
        <v>21</v>
      </c>
      <c r="AG334" s="102">
        <v>1570</v>
      </c>
      <c r="AH334" s="219">
        <f>AG334*25%</f>
        <v>392.5</v>
      </c>
      <c r="AI334" s="102">
        <v>17</v>
      </c>
      <c r="AJ334" s="102">
        <v>1440</v>
      </c>
      <c r="AK334" s="219">
        <f>AJ334*25%</f>
        <v>360</v>
      </c>
      <c r="AL334" s="102">
        <v>5</v>
      </c>
      <c r="AM334" s="102">
        <v>685</v>
      </c>
      <c r="AN334" s="219">
        <f>AM334*25%</f>
        <v>171.25</v>
      </c>
      <c r="AO334" s="268">
        <v>2</v>
      </c>
      <c r="AP334" s="268">
        <v>295</v>
      </c>
      <c r="AQ334" s="219">
        <f>AP334*25%</f>
        <v>73.75</v>
      </c>
      <c r="AR334" s="222">
        <v>3</v>
      </c>
      <c r="AS334" s="222">
        <v>330</v>
      </c>
      <c r="AT334" s="219">
        <f>AS334*25%</f>
        <v>82.5</v>
      </c>
      <c r="AU334" s="222">
        <v>2</v>
      </c>
      <c r="AV334" s="222">
        <v>140</v>
      </c>
      <c r="AW334" s="222">
        <f t="shared" si="29"/>
        <v>35</v>
      </c>
      <c r="AX334" s="222">
        <v>162</v>
      </c>
      <c r="AY334" s="222">
        <v>10590</v>
      </c>
      <c r="AZ334" s="222">
        <f t="shared" si="30"/>
        <v>2647.5</v>
      </c>
      <c r="BA334" s="222">
        <v>190</v>
      </c>
      <c r="BB334" s="222">
        <v>11665</v>
      </c>
      <c r="BC334" s="222">
        <f t="shared" si="31"/>
        <v>2916.25</v>
      </c>
    </row>
    <row r="335" spans="2:55">
      <c r="B335" s="41" t="s">
        <v>1446</v>
      </c>
      <c r="C335" s="296" t="s">
        <v>1496</v>
      </c>
      <c r="D335" s="44" t="s">
        <v>5</v>
      </c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02">
        <v>0</v>
      </c>
      <c r="X335" s="102">
        <v>0</v>
      </c>
      <c r="Y335" s="58">
        <f>X335*25%</f>
        <v>0</v>
      </c>
      <c r="Z335" s="102">
        <v>23</v>
      </c>
      <c r="AA335" s="102">
        <v>2340</v>
      </c>
      <c r="AB335" s="58">
        <f>AA335*25%</f>
        <v>585</v>
      </c>
      <c r="AC335" s="57">
        <v>24</v>
      </c>
      <c r="AD335" s="102">
        <v>2190</v>
      </c>
      <c r="AE335" s="58">
        <f>AD335*25%</f>
        <v>547.5</v>
      </c>
      <c r="AF335" s="102">
        <v>14</v>
      </c>
      <c r="AG335" s="102">
        <v>1305</v>
      </c>
      <c r="AH335" s="219">
        <f>AG335*25%</f>
        <v>326.25</v>
      </c>
      <c r="AI335" s="102">
        <v>18</v>
      </c>
      <c r="AJ335" s="102">
        <v>1870</v>
      </c>
      <c r="AK335" s="219">
        <f>AJ335*25%</f>
        <v>467.5</v>
      </c>
      <c r="AL335" s="102">
        <v>9</v>
      </c>
      <c r="AM335" s="102">
        <v>760</v>
      </c>
      <c r="AN335" s="219">
        <f>AM335*25%</f>
        <v>190</v>
      </c>
      <c r="AO335" s="268">
        <v>4</v>
      </c>
      <c r="AP335" s="268">
        <v>300</v>
      </c>
      <c r="AQ335" s="219">
        <f>AP335*25%</f>
        <v>75</v>
      </c>
      <c r="AR335" s="222">
        <v>8</v>
      </c>
      <c r="AS335" s="222">
        <v>940</v>
      </c>
      <c r="AT335" s="219">
        <f>AS335*25%</f>
        <v>235</v>
      </c>
      <c r="AU335" s="222">
        <v>8</v>
      </c>
      <c r="AV335" s="222">
        <v>755</v>
      </c>
      <c r="AW335" s="222">
        <f t="shared" si="29"/>
        <v>188.75</v>
      </c>
      <c r="AX335" s="222">
        <v>4</v>
      </c>
      <c r="AY335" s="222">
        <v>380</v>
      </c>
      <c r="AZ335" s="222">
        <f t="shared" si="30"/>
        <v>95</v>
      </c>
      <c r="BA335" s="222">
        <v>2</v>
      </c>
      <c r="BB335" s="222">
        <v>160</v>
      </c>
      <c r="BC335" s="222">
        <f t="shared" si="31"/>
        <v>40</v>
      </c>
    </row>
    <row r="336" spans="2:55">
      <c r="B336" s="41" t="s">
        <v>1447</v>
      </c>
      <c r="C336" s="296" t="s">
        <v>1497</v>
      </c>
      <c r="D336" s="44" t="s">
        <v>5</v>
      </c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02">
        <v>0</v>
      </c>
      <c r="X336" s="102">
        <v>0</v>
      </c>
      <c r="Y336" s="58">
        <f>X336*25%</f>
        <v>0</v>
      </c>
      <c r="Z336" s="102">
        <v>41</v>
      </c>
      <c r="AA336" s="102">
        <v>4065</v>
      </c>
      <c r="AB336" s="58">
        <f>AA336*25%</f>
        <v>1016.25</v>
      </c>
      <c r="AC336" s="57">
        <v>76</v>
      </c>
      <c r="AD336" s="102">
        <v>5895</v>
      </c>
      <c r="AE336" s="58">
        <f>AD336*25%</f>
        <v>1473.75</v>
      </c>
      <c r="AF336" s="102">
        <v>85</v>
      </c>
      <c r="AG336" s="102">
        <v>7125</v>
      </c>
      <c r="AH336" s="219">
        <f>AG336*25%</f>
        <v>1781.25</v>
      </c>
      <c r="AI336" s="102">
        <v>99</v>
      </c>
      <c r="AJ336" s="102">
        <v>9675</v>
      </c>
      <c r="AK336" s="219">
        <f>AJ336*25%</f>
        <v>2418.75</v>
      </c>
      <c r="AL336" s="102">
        <v>107</v>
      </c>
      <c r="AM336" s="102">
        <v>9055</v>
      </c>
      <c r="AN336" s="219">
        <f>AM336*25%</f>
        <v>2263.75</v>
      </c>
      <c r="AO336" s="268">
        <v>74</v>
      </c>
      <c r="AP336" s="268">
        <v>6690</v>
      </c>
      <c r="AQ336" s="219">
        <f>AP336*25%</f>
        <v>1672.5</v>
      </c>
      <c r="AR336" s="222">
        <v>56</v>
      </c>
      <c r="AS336" s="222">
        <v>4745</v>
      </c>
      <c r="AT336" s="219">
        <f>AS336*25%</f>
        <v>1186.25</v>
      </c>
      <c r="AU336" s="222">
        <v>36</v>
      </c>
      <c r="AV336" s="222">
        <v>3050</v>
      </c>
      <c r="AW336" s="222">
        <f t="shared" si="29"/>
        <v>762.5</v>
      </c>
      <c r="AX336" s="222">
        <v>12</v>
      </c>
      <c r="AY336" s="222">
        <v>1315</v>
      </c>
      <c r="AZ336" s="222">
        <f t="shared" si="30"/>
        <v>328.75</v>
      </c>
      <c r="BA336" s="222">
        <v>2</v>
      </c>
      <c r="BB336" s="222">
        <v>310</v>
      </c>
      <c r="BC336" s="222">
        <f t="shared" si="31"/>
        <v>77.5</v>
      </c>
    </row>
    <row r="337" spans="2:55">
      <c r="B337" s="41" t="s">
        <v>1448</v>
      </c>
      <c r="C337" s="296" t="s">
        <v>1498</v>
      </c>
      <c r="D337" s="44" t="s">
        <v>5</v>
      </c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02">
        <v>0</v>
      </c>
      <c r="X337" s="102">
        <v>0</v>
      </c>
      <c r="Y337" s="58">
        <f>X337*25%</f>
        <v>0</v>
      </c>
      <c r="Z337" s="102">
        <v>33</v>
      </c>
      <c r="AA337" s="102">
        <v>4210</v>
      </c>
      <c r="AB337" s="58">
        <f>AA337*25%</f>
        <v>1052.5</v>
      </c>
      <c r="AC337" s="57">
        <v>62</v>
      </c>
      <c r="AD337" s="102">
        <v>7995</v>
      </c>
      <c r="AE337" s="58">
        <f>AD337*25%</f>
        <v>1998.75</v>
      </c>
      <c r="AF337" s="102">
        <v>52</v>
      </c>
      <c r="AG337" s="102">
        <v>7770</v>
      </c>
      <c r="AH337" s="219">
        <f>AG337*25%</f>
        <v>1942.5</v>
      </c>
      <c r="AI337" s="102">
        <v>69</v>
      </c>
      <c r="AJ337" s="102">
        <v>9695</v>
      </c>
      <c r="AK337" s="219">
        <f>AJ337*25%</f>
        <v>2423.75</v>
      </c>
      <c r="AL337" s="102">
        <v>45</v>
      </c>
      <c r="AM337" s="102">
        <v>6675</v>
      </c>
      <c r="AN337" s="219">
        <f>AM337*25%</f>
        <v>1668.75</v>
      </c>
      <c r="AO337" s="268">
        <v>32</v>
      </c>
      <c r="AP337" s="268">
        <v>4060</v>
      </c>
      <c r="AQ337" s="219">
        <f>AP337*25%</f>
        <v>1015</v>
      </c>
      <c r="AR337" s="222">
        <v>90</v>
      </c>
      <c r="AS337" s="222">
        <v>10570</v>
      </c>
      <c r="AT337" s="219">
        <f>AS337*25%</f>
        <v>2642.5</v>
      </c>
      <c r="AU337" s="222">
        <v>38</v>
      </c>
      <c r="AV337" s="222">
        <v>5645</v>
      </c>
      <c r="AW337" s="222">
        <f t="shared" si="29"/>
        <v>1411.25</v>
      </c>
      <c r="AX337" s="222">
        <v>26</v>
      </c>
      <c r="AY337" s="222">
        <v>2320</v>
      </c>
      <c r="AZ337" s="222">
        <f t="shared" si="30"/>
        <v>580</v>
      </c>
      <c r="BA337" s="222">
        <v>0</v>
      </c>
      <c r="BB337" s="222">
        <v>0</v>
      </c>
      <c r="BC337" s="222">
        <f t="shared" si="31"/>
        <v>0</v>
      </c>
    </row>
    <row r="338" spans="2:55">
      <c r="B338" s="41" t="s">
        <v>1449</v>
      </c>
      <c r="C338" s="296" t="s">
        <v>1499</v>
      </c>
      <c r="D338" s="44" t="s">
        <v>16</v>
      </c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02">
        <v>0</v>
      </c>
      <c r="X338" s="102">
        <v>0</v>
      </c>
      <c r="Y338" s="58">
        <f>X338*25%</f>
        <v>0</v>
      </c>
      <c r="Z338" s="102">
        <v>43</v>
      </c>
      <c r="AA338" s="102">
        <v>3830</v>
      </c>
      <c r="AB338" s="58">
        <f>AA338*25%</f>
        <v>957.5</v>
      </c>
      <c r="AC338" s="57">
        <v>57</v>
      </c>
      <c r="AD338" s="102">
        <v>5230</v>
      </c>
      <c r="AE338" s="58">
        <f>AD338*25%</f>
        <v>1307.5</v>
      </c>
      <c r="AF338" s="102">
        <v>121</v>
      </c>
      <c r="AG338" s="102">
        <v>11875</v>
      </c>
      <c r="AH338" s="219">
        <f>AG338*25%</f>
        <v>2968.75</v>
      </c>
      <c r="AI338" s="102">
        <v>144</v>
      </c>
      <c r="AJ338" s="102">
        <v>12810</v>
      </c>
      <c r="AK338" s="219">
        <f>AJ338*25%</f>
        <v>3202.5</v>
      </c>
      <c r="AL338" s="102">
        <v>176</v>
      </c>
      <c r="AM338" s="102">
        <v>16085</v>
      </c>
      <c r="AN338" s="219">
        <f>AM338*25%</f>
        <v>4021.25</v>
      </c>
      <c r="AO338" s="268">
        <v>156</v>
      </c>
      <c r="AP338" s="268">
        <v>13700</v>
      </c>
      <c r="AQ338" s="219">
        <f>AP338*25%</f>
        <v>3425</v>
      </c>
      <c r="AR338" s="222">
        <v>190</v>
      </c>
      <c r="AS338" s="222">
        <v>18815</v>
      </c>
      <c r="AT338" s="219">
        <f>AS338*25%</f>
        <v>4703.75</v>
      </c>
      <c r="AU338" s="222">
        <v>193</v>
      </c>
      <c r="AV338" s="222">
        <v>19850</v>
      </c>
      <c r="AW338" s="222">
        <f t="shared" si="29"/>
        <v>4962.5</v>
      </c>
      <c r="AX338" s="222">
        <v>35</v>
      </c>
      <c r="AY338" s="222">
        <v>4210</v>
      </c>
      <c r="AZ338" s="222">
        <f t="shared" si="30"/>
        <v>1052.5</v>
      </c>
      <c r="BA338" s="222">
        <v>23</v>
      </c>
      <c r="BB338" s="222">
        <v>3055</v>
      </c>
      <c r="BC338" s="222">
        <f t="shared" si="31"/>
        <v>763.75</v>
      </c>
    </row>
    <row r="339" spans="2:55">
      <c r="B339" s="41" t="s">
        <v>1450</v>
      </c>
      <c r="C339" s="296" t="s">
        <v>1500</v>
      </c>
      <c r="D339" s="44" t="s">
        <v>23</v>
      </c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02">
        <v>0</v>
      </c>
      <c r="X339" s="102">
        <v>0</v>
      </c>
      <c r="Y339" s="58">
        <f>X339*25%</f>
        <v>0</v>
      </c>
      <c r="Z339" s="102">
        <v>26</v>
      </c>
      <c r="AA339" s="102">
        <v>2440</v>
      </c>
      <c r="AB339" s="58">
        <f>AA339*25%</f>
        <v>610</v>
      </c>
      <c r="AC339" s="57">
        <v>42</v>
      </c>
      <c r="AD339" s="102">
        <v>3410</v>
      </c>
      <c r="AE339" s="58">
        <f>AD339*25%</f>
        <v>852.5</v>
      </c>
      <c r="AF339" s="102">
        <v>69</v>
      </c>
      <c r="AG339" s="102">
        <v>6765</v>
      </c>
      <c r="AH339" s="219">
        <f>AG339*25%</f>
        <v>1691.25</v>
      </c>
      <c r="AI339" s="102">
        <v>64</v>
      </c>
      <c r="AJ339" s="102">
        <v>6220</v>
      </c>
      <c r="AK339" s="219">
        <f>AJ339*25%</f>
        <v>1555</v>
      </c>
      <c r="AL339" s="102">
        <v>57</v>
      </c>
      <c r="AM339" s="102">
        <v>4795</v>
      </c>
      <c r="AN339" s="219">
        <f>AM339*25%</f>
        <v>1198.75</v>
      </c>
      <c r="AO339" s="268">
        <v>78</v>
      </c>
      <c r="AP339" s="268">
        <v>7515</v>
      </c>
      <c r="AQ339" s="219">
        <f>AP339*25%</f>
        <v>1878.75</v>
      </c>
      <c r="AR339" s="222">
        <v>71</v>
      </c>
      <c r="AS339" s="222">
        <v>6360</v>
      </c>
      <c r="AT339" s="219">
        <f>AS339*25%</f>
        <v>1590</v>
      </c>
      <c r="AU339" s="222">
        <v>42</v>
      </c>
      <c r="AV339" s="222">
        <v>4070</v>
      </c>
      <c r="AW339" s="222">
        <f t="shared" si="29"/>
        <v>1017.5</v>
      </c>
      <c r="AX339" s="222">
        <v>201</v>
      </c>
      <c r="AY339" s="222">
        <v>21120</v>
      </c>
      <c r="AZ339" s="222">
        <f t="shared" si="30"/>
        <v>5280</v>
      </c>
      <c r="BA339" s="222">
        <v>212</v>
      </c>
      <c r="BB339" s="222">
        <v>20705</v>
      </c>
      <c r="BC339" s="222">
        <f t="shared" si="31"/>
        <v>5176.25</v>
      </c>
    </row>
    <row r="340" spans="2:55">
      <c r="B340" s="41" t="s">
        <v>1451</v>
      </c>
      <c r="C340" s="296" t="s">
        <v>1501</v>
      </c>
      <c r="D340" s="44" t="s">
        <v>23</v>
      </c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02">
        <v>0</v>
      </c>
      <c r="X340" s="102">
        <v>0</v>
      </c>
      <c r="Y340" s="58">
        <f>X340*25%</f>
        <v>0</v>
      </c>
      <c r="Z340" s="102">
        <v>81</v>
      </c>
      <c r="AA340" s="102">
        <v>8185</v>
      </c>
      <c r="AB340" s="58">
        <f>AA340*25%</f>
        <v>2046.25</v>
      </c>
      <c r="AC340" s="57">
        <v>113</v>
      </c>
      <c r="AD340" s="102">
        <v>10535</v>
      </c>
      <c r="AE340" s="58">
        <f>AD340*25%</f>
        <v>2633.75</v>
      </c>
      <c r="AF340" s="102">
        <v>135</v>
      </c>
      <c r="AG340" s="102">
        <v>11240</v>
      </c>
      <c r="AH340" s="219">
        <f>AG340*25%</f>
        <v>2810</v>
      </c>
      <c r="AI340" s="102">
        <v>180</v>
      </c>
      <c r="AJ340" s="102">
        <v>14635</v>
      </c>
      <c r="AK340" s="219">
        <f>AJ340*25%</f>
        <v>3658.75</v>
      </c>
      <c r="AL340" s="102">
        <v>193</v>
      </c>
      <c r="AM340" s="102">
        <v>14145</v>
      </c>
      <c r="AN340" s="219">
        <f>AM340*25%</f>
        <v>3536.25</v>
      </c>
      <c r="AO340" s="268">
        <v>186</v>
      </c>
      <c r="AP340" s="268">
        <v>15225</v>
      </c>
      <c r="AQ340" s="219">
        <f>AP340*25%</f>
        <v>3806.25</v>
      </c>
      <c r="AR340" s="222">
        <v>250</v>
      </c>
      <c r="AS340" s="222">
        <v>20180</v>
      </c>
      <c r="AT340" s="219">
        <f>AS340*25%</f>
        <v>5045</v>
      </c>
      <c r="AU340" s="222">
        <v>201</v>
      </c>
      <c r="AV340" s="222">
        <v>16230</v>
      </c>
      <c r="AW340" s="222">
        <f t="shared" si="29"/>
        <v>4057.5</v>
      </c>
      <c r="AX340" s="222">
        <v>64</v>
      </c>
      <c r="AY340" s="222">
        <v>7620</v>
      </c>
      <c r="AZ340" s="222">
        <f t="shared" si="30"/>
        <v>1905</v>
      </c>
      <c r="BA340" s="222">
        <v>62</v>
      </c>
      <c r="BB340" s="222">
        <v>6535</v>
      </c>
      <c r="BC340" s="222">
        <f t="shared" si="31"/>
        <v>1633.75</v>
      </c>
    </row>
    <row r="341" spans="2:55">
      <c r="B341" s="41" t="s">
        <v>1452</v>
      </c>
      <c r="C341" s="296" t="s">
        <v>1502</v>
      </c>
      <c r="D341" s="44" t="s">
        <v>5</v>
      </c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02">
        <v>0</v>
      </c>
      <c r="X341" s="102">
        <v>0</v>
      </c>
      <c r="Y341" s="58">
        <f>X341*25%</f>
        <v>0</v>
      </c>
      <c r="Z341" s="102">
        <v>0</v>
      </c>
      <c r="AA341" s="102">
        <v>0</v>
      </c>
      <c r="AB341" s="58">
        <f>AA341*25%</f>
        <v>0</v>
      </c>
      <c r="AC341" s="57">
        <v>0</v>
      </c>
      <c r="AD341" s="102">
        <v>0</v>
      </c>
      <c r="AE341" s="58">
        <f>AD341*25%</f>
        <v>0</v>
      </c>
      <c r="AF341" s="102">
        <v>5</v>
      </c>
      <c r="AG341" s="102">
        <v>735</v>
      </c>
      <c r="AH341" s="219">
        <f>AG341*25%</f>
        <v>183.75</v>
      </c>
      <c r="AI341" s="102">
        <v>11</v>
      </c>
      <c r="AJ341" s="102">
        <v>995</v>
      </c>
      <c r="AK341" s="219">
        <f>AJ341*25%</f>
        <v>248.75</v>
      </c>
      <c r="AL341" s="102">
        <v>16</v>
      </c>
      <c r="AM341" s="102">
        <v>1310</v>
      </c>
      <c r="AN341" s="219">
        <f>AM341*25%</f>
        <v>327.5</v>
      </c>
      <c r="AO341" s="268">
        <v>39</v>
      </c>
      <c r="AP341" s="268">
        <v>3420</v>
      </c>
      <c r="AQ341" s="219">
        <f>AP341*25%</f>
        <v>855</v>
      </c>
      <c r="AR341" s="222">
        <v>31</v>
      </c>
      <c r="AS341" s="222">
        <v>1905</v>
      </c>
      <c r="AT341" s="219">
        <f>AS341*25%</f>
        <v>476.25</v>
      </c>
      <c r="AU341" s="222">
        <v>11</v>
      </c>
      <c r="AV341" s="222">
        <v>1705</v>
      </c>
      <c r="AW341" s="222">
        <f t="shared" si="29"/>
        <v>426.25</v>
      </c>
      <c r="AX341" s="222">
        <v>183</v>
      </c>
      <c r="AY341" s="222">
        <v>15190</v>
      </c>
      <c r="AZ341" s="222">
        <f t="shared" si="30"/>
        <v>3797.5</v>
      </c>
      <c r="BA341" s="222">
        <v>223</v>
      </c>
      <c r="BB341" s="222">
        <v>20155</v>
      </c>
      <c r="BC341" s="222">
        <f t="shared" si="31"/>
        <v>5038.75</v>
      </c>
    </row>
    <row r="342" spans="2:55">
      <c r="B342" s="41" t="s">
        <v>1453</v>
      </c>
      <c r="C342" s="296" t="s">
        <v>2177</v>
      </c>
      <c r="D342" s="44" t="s">
        <v>261</v>
      </c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02">
        <v>0</v>
      </c>
      <c r="X342" s="102">
        <v>0</v>
      </c>
      <c r="Y342" s="58">
        <f>X342*25%</f>
        <v>0</v>
      </c>
      <c r="Z342" s="102">
        <v>41</v>
      </c>
      <c r="AA342" s="102">
        <v>4890</v>
      </c>
      <c r="AB342" s="58">
        <f>AA342*25%</f>
        <v>1222.5</v>
      </c>
      <c r="AC342" s="57">
        <v>44</v>
      </c>
      <c r="AD342" s="102">
        <v>4800</v>
      </c>
      <c r="AE342" s="58">
        <f>AD342*25%</f>
        <v>1200</v>
      </c>
      <c r="AF342" s="102">
        <v>54</v>
      </c>
      <c r="AG342" s="102">
        <v>6200</v>
      </c>
      <c r="AH342" s="219">
        <f>AG342*25%</f>
        <v>1550</v>
      </c>
      <c r="AI342" s="102">
        <v>79</v>
      </c>
      <c r="AJ342" s="102">
        <v>8745</v>
      </c>
      <c r="AK342" s="219">
        <f>AJ342*25%</f>
        <v>2186.25</v>
      </c>
      <c r="AL342" s="102">
        <v>119</v>
      </c>
      <c r="AM342" s="102">
        <v>13005</v>
      </c>
      <c r="AN342" s="219">
        <f>AM342*25%</f>
        <v>3251.25</v>
      </c>
      <c r="AO342" s="268">
        <v>122</v>
      </c>
      <c r="AP342" s="268">
        <v>13165</v>
      </c>
      <c r="AQ342" s="219">
        <f>AP342*25%</f>
        <v>3291.25</v>
      </c>
      <c r="AR342" s="222">
        <v>143</v>
      </c>
      <c r="AS342" s="222">
        <v>16425</v>
      </c>
      <c r="AT342" s="219">
        <f>AS342*25%</f>
        <v>4106.25</v>
      </c>
      <c r="AU342" s="222">
        <v>156</v>
      </c>
      <c r="AV342" s="222">
        <v>20365</v>
      </c>
      <c r="AW342" s="222">
        <f t="shared" si="29"/>
        <v>5091.25</v>
      </c>
      <c r="AX342" s="222">
        <v>22</v>
      </c>
      <c r="AY342" s="222">
        <v>1675</v>
      </c>
      <c r="AZ342" s="222">
        <f t="shared" si="30"/>
        <v>418.75</v>
      </c>
      <c r="BA342" s="222">
        <v>21</v>
      </c>
      <c r="BB342" s="222">
        <v>1780</v>
      </c>
      <c r="BC342" s="222">
        <f t="shared" si="31"/>
        <v>445</v>
      </c>
    </row>
    <row r="343" spans="2:55">
      <c r="B343" s="41" t="s">
        <v>1454</v>
      </c>
      <c r="C343" s="296" t="s">
        <v>1503</v>
      </c>
      <c r="D343" s="44" t="s">
        <v>16</v>
      </c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02">
        <v>0</v>
      </c>
      <c r="X343" s="102">
        <v>0</v>
      </c>
      <c r="Y343" s="58">
        <f>X343*25%</f>
        <v>0</v>
      </c>
      <c r="Z343" s="102">
        <v>113</v>
      </c>
      <c r="AA343" s="102">
        <v>11085</v>
      </c>
      <c r="AB343" s="58">
        <f>AA343*25%</f>
        <v>2771.25</v>
      </c>
      <c r="AC343" s="57">
        <v>229</v>
      </c>
      <c r="AD343" s="102">
        <v>23610</v>
      </c>
      <c r="AE343" s="58">
        <f>AD343*25%</f>
        <v>5902.5</v>
      </c>
      <c r="AF343" s="102">
        <v>234</v>
      </c>
      <c r="AG343" s="102">
        <v>19475</v>
      </c>
      <c r="AH343" s="219">
        <f>AG343*25%</f>
        <v>4868.75</v>
      </c>
      <c r="AI343" s="102">
        <v>277</v>
      </c>
      <c r="AJ343" s="102">
        <v>26220</v>
      </c>
      <c r="AK343" s="219">
        <f>AJ343*25%</f>
        <v>6555</v>
      </c>
      <c r="AL343" s="102">
        <v>260</v>
      </c>
      <c r="AM343" s="102">
        <v>22530</v>
      </c>
      <c r="AN343" s="219">
        <f>AM343*25%</f>
        <v>5632.5</v>
      </c>
      <c r="AO343" s="268">
        <v>230</v>
      </c>
      <c r="AP343" s="268">
        <v>18645</v>
      </c>
      <c r="AQ343" s="219">
        <f>AP343*25%</f>
        <v>4661.25</v>
      </c>
      <c r="AR343" s="222">
        <v>281</v>
      </c>
      <c r="AS343" s="222">
        <v>21130</v>
      </c>
      <c r="AT343" s="219">
        <f>AS343*25%</f>
        <v>5282.5</v>
      </c>
      <c r="AU343" s="222">
        <v>227</v>
      </c>
      <c r="AV343" s="222">
        <v>19925</v>
      </c>
      <c r="AW343" s="222">
        <f t="shared" si="29"/>
        <v>4981.25</v>
      </c>
      <c r="AX343" s="222">
        <v>184</v>
      </c>
      <c r="AY343" s="222">
        <v>23670</v>
      </c>
      <c r="AZ343" s="222">
        <f t="shared" si="30"/>
        <v>5917.5</v>
      </c>
      <c r="BA343" s="222">
        <v>201</v>
      </c>
      <c r="BB343" s="222">
        <v>23725</v>
      </c>
      <c r="BC343" s="222">
        <f t="shared" si="31"/>
        <v>5931.25</v>
      </c>
    </row>
    <row r="344" spans="2:55">
      <c r="B344" s="41" t="s">
        <v>1455</v>
      </c>
      <c r="C344" s="296" t="s">
        <v>1504</v>
      </c>
      <c r="D344" s="44" t="s">
        <v>5</v>
      </c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02">
        <v>0</v>
      </c>
      <c r="X344" s="102">
        <v>0</v>
      </c>
      <c r="Y344" s="58">
        <f>X344*25%</f>
        <v>0</v>
      </c>
      <c r="Z344" s="102">
        <v>12</v>
      </c>
      <c r="AA344" s="102">
        <v>1400</v>
      </c>
      <c r="AB344" s="58">
        <f>AA344*25%</f>
        <v>350</v>
      </c>
      <c r="AC344" s="57">
        <v>14</v>
      </c>
      <c r="AD344" s="102">
        <v>1225</v>
      </c>
      <c r="AE344" s="58">
        <f>AD344*25%</f>
        <v>306.25</v>
      </c>
      <c r="AF344" s="102">
        <v>13</v>
      </c>
      <c r="AG344" s="102">
        <v>1730</v>
      </c>
      <c r="AH344" s="219">
        <f>AG344*25%</f>
        <v>432.5</v>
      </c>
      <c r="AI344" s="102">
        <v>19</v>
      </c>
      <c r="AJ344" s="102">
        <v>1880</v>
      </c>
      <c r="AK344" s="219">
        <f>AJ344*25%</f>
        <v>470</v>
      </c>
      <c r="AL344" s="102">
        <v>19</v>
      </c>
      <c r="AM344" s="102">
        <v>1735</v>
      </c>
      <c r="AN344" s="219">
        <f>AM344*25%</f>
        <v>433.75</v>
      </c>
      <c r="AO344" s="268">
        <v>29</v>
      </c>
      <c r="AP344" s="268">
        <v>1905</v>
      </c>
      <c r="AQ344" s="219">
        <f>AP344*25%</f>
        <v>476.25</v>
      </c>
      <c r="AR344" s="222">
        <v>20</v>
      </c>
      <c r="AS344" s="222">
        <v>1310</v>
      </c>
      <c r="AT344" s="219">
        <f>AS344*25%</f>
        <v>327.5</v>
      </c>
      <c r="AU344" s="222">
        <v>21</v>
      </c>
      <c r="AV344" s="222">
        <v>1595</v>
      </c>
      <c r="AW344" s="222">
        <f t="shared" si="29"/>
        <v>398.75</v>
      </c>
      <c r="AX344" s="222">
        <v>255</v>
      </c>
      <c r="AY344" s="222">
        <v>24880</v>
      </c>
      <c r="AZ344" s="222">
        <f t="shared" si="30"/>
        <v>6220</v>
      </c>
      <c r="BA344" s="222">
        <v>132</v>
      </c>
      <c r="BB344" s="222">
        <v>13140</v>
      </c>
      <c r="BC344" s="222">
        <f t="shared" si="31"/>
        <v>3285</v>
      </c>
    </row>
    <row r="345" spans="2:55">
      <c r="B345" s="41" t="s">
        <v>1456</v>
      </c>
      <c r="C345" s="296" t="s">
        <v>1505</v>
      </c>
      <c r="D345" s="44" t="s">
        <v>5</v>
      </c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02">
        <v>0</v>
      </c>
      <c r="X345" s="102">
        <v>0</v>
      </c>
      <c r="Y345" s="58">
        <f>X345*25%</f>
        <v>0</v>
      </c>
      <c r="Z345" s="102">
        <v>23</v>
      </c>
      <c r="AA345" s="102">
        <v>2595</v>
      </c>
      <c r="AB345" s="58">
        <f>AA345*25%</f>
        <v>648.75</v>
      </c>
      <c r="AC345" s="57">
        <v>7</v>
      </c>
      <c r="AD345" s="102">
        <v>595</v>
      </c>
      <c r="AE345" s="58">
        <f>AD345*25%</f>
        <v>148.75</v>
      </c>
      <c r="AF345" s="102">
        <v>6</v>
      </c>
      <c r="AG345" s="102">
        <v>355</v>
      </c>
      <c r="AH345" s="219">
        <f>AG345*25%</f>
        <v>88.75</v>
      </c>
      <c r="AI345" s="102">
        <v>15</v>
      </c>
      <c r="AJ345" s="102">
        <v>1230</v>
      </c>
      <c r="AK345" s="219">
        <f>AJ345*25%</f>
        <v>307.5</v>
      </c>
      <c r="AL345" s="102">
        <v>4</v>
      </c>
      <c r="AM345" s="102">
        <v>370</v>
      </c>
      <c r="AN345" s="219">
        <f>AM345*25%</f>
        <v>92.5</v>
      </c>
      <c r="AO345" s="268">
        <v>13</v>
      </c>
      <c r="AP345" s="268">
        <v>1090</v>
      </c>
      <c r="AQ345" s="219">
        <f>AP345*25%</f>
        <v>272.5</v>
      </c>
      <c r="AR345" s="222">
        <v>2</v>
      </c>
      <c r="AS345" s="222">
        <v>160</v>
      </c>
      <c r="AT345" s="219">
        <f>AS345*25%</f>
        <v>40</v>
      </c>
      <c r="AU345" s="222">
        <v>12</v>
      </c>
      <c r="AV345" s="222">
        <v>1150</v>
      </c>
      <c r="AW345" s="222">
        <f t="shared" si="29"/>
        <v>287.5</v>
      </c>
      <c r="AX345" s="222">
        <v>15</v>
      </c>
      <c r="AY345" s="222">
        <v>1320</v>
      </c>
      <c r="AZ345" s="222">
        <f t="shared" si="30"/>
        <v>330</v>
      </c>
      <c r="BA345" s="222">
        <v>29</v>
      </c>
      <c r="BB345" s="222">
        <v>2265</v>
      </c>
      <c r="BC345" s="222">
        <f t="shared" si="31"/>
        <v>566.25</v>
      </c>
    </row>
    <row r="346" spans="2:55">
      <c r="B346" s="41" t="s">
        <v>1457</v>
      </c>
      <c r="C346" s="296" t="s">
        <v>1506</v>
      </c>
      <c r="D346" s="44" t="s">
        <v>5</v>
      </c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02">
        <v>0</v>
      </c>
      <c r="X346" s="102">
        <v>0</v>
      </c>
      <c r="Y346" s="58">
        <f>X346*25%</f>
        <v>0</v>
      </c>
      <c r="Z346" s="102">
        <v>1</v>
      </c>
      <c r="AA346" s="102">
        <v>150</v>
      </c>
      <c r="AB346" s="58">
        <f>AA346*25%</f>
        <v>37.5</v>
      </c>
      <c r="AC346" s="57">
        <v>0</v>
      </c>
      <c r="AD346" s="102">
        <v>0</v>
      </c>
      <c r="AE346" s="58">
        <f>AD346*25%</f>
        <v>0</v>
      </c>
      <c r="AF346" s="102">
        <v>3</v>
      </c>
      <c r="AG346" s="102">
        <v>400</v>
      </c>
      <c r="AH346" s="219">
        <f>AG346*25%</f>
        <v>100</v>
      </c>
      <c r="AI346" s="102">
        <v>10</v>
      </c>
      <c r="AJ346" s="102">
        <v>875</v>
      </c>
      <c r="AK346" s="219">
        <f>AJ346*25%</f>
        <v>218.75</v>
      </c>
      <c r="AL346" s="102">
        <v>9</v>
      </c>
      <c r="AM346" s="102">
        <v>670</v>
      </c>
      <c r="AN346" s="219">
        <f>AM346*25%</f>
        <v>167.5</v>
      </c>
      <c r="AO346" s="268">
        <v>13</v>
      </c>
      <c r="AP346" s="268">
        <v>1635</v>
      </c>
      <c r="AQ346" s="219">
        <f>AP346*25%</f>
        <v>408.75</v>
      </c>
      <c r="AR346" s="222">
        <v>6</v>
      </c>
      <c r="AS346" s="222">
        <v>780</v>
      </c>
      <c r="AT346" s="219">
        <f>AS346*25%</f>
        <v>195</v>
      </c>
      <c r="AU346" s="222">
        <v>0</v>
      </c>
      <c r="AV346" s="222">
        <v>0</v>
      </c>
      <c r="AW346" s="222">
        <f t="shared" si="29"/>
        <v>0</v>
      </c>
      <c r="AX346" s="222">
        <v>16</v>
      </c>
      <c r="AY346" s="222">
        <v>2570</v>
      </c>
      <c r="AZ346" s="222">
        <f t="shared" si="30"/>
        <v>642.5</v>
      </c>
      <c r="BA346" s="222">
        <v>1</v>
      </c>
      <c r="BB346" s="222">
        <v>45</v>
      </c>
      <c r="BC346" s="222">
        <f t="shared" si="31"/>
        <v>11.25</v>
      </c>
    </row>
    <row r="347" spans="2:55">
      <c r="B347" s="41" t="s">
        <v>1458</v>
      </c>
      <c r="C347" s="296" t="s">
        <v>1507</v>
      </c>
      <c r="D347" s="44" t="s">
        <v>5</v>
      </c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02">
        <v>0</v>
      </c>
      <c r="X347" s="102">
        <v>0</v>
      </c>
      <c r="Y347" s="58">
        <f>X347*25%</f>
        <v>0</v>
      </c>
      <c r="Z347" s="102">
        <v>36</v>
      </c>
      <c r="AA347" s="102">
        <v>3545</v>
      </c>
      <c r="AB347" s="58">
        <f>AA347*25%</f>
        <v>886.25</v>
      </c>
      <c r="AC347" s="57">
        <v>72</v>
      </c>
      <c r="AD347" s="102">
        <v>6280</v>
      </c>
      <c r="AE347" s="58">
        <f>AD347*25%</f>
        <v>1570</v>
      </c>
      <c r="AF347" s="102">
        <v>126</v>
      </c>
      <c r="AG347" s="102">
        <v>14335</v>
      </c>
      <c r="AH347" s="219">
        <f>AG347*25%</f>
        <v>3583.75</v>
      </c>
      <c r="AI347" s="102">
        <v>85</v>
      </c>
      <c r="AJ347" s="102">
        <v>8710</v>
      </c>
      <c r="AK347" s="219">
        <f>AJ347*25%</f>
        <v>2177.5</v>
      </c>
      <c r="AL347" s="102">
        <v>67</v>
      </c>
      <c r="AM347" s="102">
        <v>6095</v>
      </c>
      <c r="AN347" s="219">
        <f>AM347*25%</f>
        <v>1523.75</v>
      </c>
      <c r="AO347" s="268">
        <v>97</v>
      </c>
      <c r="AP347" s="268">
        <v>8770</v>
      </c>
      <c r="AQ347" s="219">
        <f>AP347*25%</f>
        <v>2192.5</v>
      </c>
      <c r="AR347" s="222">
        <v>67</v>
      </c>
      <c r="AS347" s="222">
        <v>6650</v>
      </c>
      <c r="AT347" s="219">
        <f>AS347*25%</f>
        <v>1662.5</v>
      </c>
      <c r="AU347" s="222">
        <v>56</v>
      </c>
      <c r="AV347" s="222">
        <v>6090</v>
      </c>
      <c r="AW347" s="222">
        <f t="shared" si="29"/>
        <v>1522.5</v>
      </c>
      <c r="AX347" s="222">
        <v>1</v>
      </c>
      <c r="AY347" s="222">
        <v>160</v>
      </c>
      <c r="AZ347" s="222">
        <f t="shared" si="30"/>
        <v>40</v>
      </c>
      <c r="BA347" s="222">
        <v>7</v>
      </c>
      <c r="BB347" s="222">
        <v>980</v>
      </c>
      <c r="BC347" s="222">
        <f t="shared" si="31"/>
        <v>245</v>
      </c>
    </row>
    <row r="348" spans="2:55">
      <c r="B348" s="41" t="s">
        <v>1459</v>
      </c>
      <c r="C348" s="296" t="s">
        <v>1508</v>
      </c>
      <c r="D348" s="44" t="s">
        <v>5</v>
      </c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02">
        <v>0</v>
      </c>
      <c r="X348" s="102">
        <v>0</v>
      </c>
      <c r="Y348" s="58">
        <f>X348*25%</f>
        <v>0</v>
      </c>
      <c r="Z348" s="102">
        <v>48</v>
      </c>
      <c r="AA348" s="102">
        <v>6690</v>
      </c>
      <c r="AB348" s="58">
        <f>AA348*25%</f>
        <v>1672.5</v>
      </c>
      <c r="AC348" s="57">
        <v>98</v>
      </c>
      <c r="AD348" s="102">
        <v>12920</v>
      </c>
      <c r="AE348" s="58">
        <f>AD348*25%</f>
        <v>3230</v>
      </c>
      <c r="AF348" s="102">
        <v>146</v>
      </c>
      <c r="AG348" s="102">
        <v>19845</v>
      </c>
      <c r="AH348" s="219">
        <f>AG348*25%</f>
        <v>4961.25</v>
      </c>
      <c r="AI348" s="102">
        <v>299</v>
      </c>
      <c r="AJ348" s="102">
        <v>36515</v>
      </c>
      <c r="AK348" s="219">
        <f>AJ348*25%</f>
        <v>9128.75</v>
      </c>
      <c r="AL348" s="102">
        <v>337</v>
      </c>
      <c r="AM348" s="102">
        <v>46245</v>
      </c>
      <c r="AN348" s="219">
        <f>AM348*25%</f>
        <v>11561.25</v>
      </c>
      <c r="AO348" s="268">
        <v>357</v>
      </c>
      <c r="AP348" s="268">
        <v>45765</v>
      </c>
      <c r="AQ348" s="219">
        <f>AP348*25%</f>
        <v>11441.25</v>
      </c>
      <c r="AR348" s="222">
        <v>332</v>
      </c>
      <c r="AS348" s="222">
        <v>43715</v>
      </c>
      <c r="AT348" s="219">
        <f>AS348*25%</f>
        <v>10928.75</v>
      </c>
      <c r="AU348" s="222">
        <v>301</v>
      </c>
      <c r="AV348" s="222">
        <v>42650</v>
      </c>
      <c r="AW348" s="222">
        <f t="shared" si="29"/>
        <v>10662.5</v>
      </c>
      <c r="AX348" s="222">
        <v>57</v>
      </c>
      <c r="AY348" s="222">
        <v>7700</v>
      </c>
      <c r="AZ348" s="222">
        <f t="shared" si="30"/>
        <v>1925</v>
      </c>
      <c r="BA348" s="222">
        <v>31</v>
      </c>
      <c r="BB348" s="222">
        <v>2575</v>
      </c>
      <c r="BC348" s="222">
        <f t="shared" si="31"/>
        <v>643.75</v>
      </c>
    </row>
    <row r="349" spans="2:55">
      <c r="B349" s="41" t="s">
        <v>1460</v>
      </c>
      <c r="C349" s="296" t="s">
        <v>1509</v>
      </c>
      <c r="D349" s="44" t="s">
        <v>5</v>
      </c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02">
        <v>0</v>
      </c>
      <c r="X349" s="102">
        <v>0</v>
      </c>
      <c r="Y349" s="58">
        <f>X349*25%</f>
        <v>0</v>
      </c>
      <c r="Z349" s="102">
        <v>0</v>
      </c>
      <c r="AA349" s="102">
        <v>0</v>
      </c>
      <c r="AB349" s="58">
        <f>AA349*25%</f>
        <v>0</v>
      </c>
      <c r="AC349" s="57">
        <v>16</v>
      </c>
      <c r="AD349" s="102">
        <v>1485</v>
      </c>
      <c r="AE349" s="58">
        <f>AD349*25%</f>
        <v>371.25</v>
      </c>
      <c r="AF349" s="102">
        <v>35</v>
      </c>
      <c r="AG349" s="102">
        <v>2770</v>
      </c>
      <c r="AH349" s="219">
        <f>AG349*25%</f>
        <v>692.5</v>
      </c>
      <c r="AI349" s="102">
        <v>48</v>
      </c>
      <c r="AJ349" s="102">
        <v>3905</v>
      </c>
      <c r="AK349" s="219">
        <f>AJ349*25%</f>
        <v>976.25</v>
      </c>
      <c r="AL349" s="102">
        <v>40</v>
      </c>
      <c r="AM349" s="102">
        <v>3630</v>
      </c>
      <c r="AN349" s="219">
        <f>AM349*25%</f>
        <v>907.5</v>
      </c>
      <c r="AO349" s="268">
        <v>62</v>
      </c>
      <c r="AP349" s="268">
        <v>6020</v>
      </c>
      <c r="AQ349" s="219">
        <f>AP349*25%</f>
        <v>1505</v>
      </c>
      <c r="AR349" s="222">
        <v>36</v>
      </c>
      <c r="AS349" s="222">
        <v>2825</v>
      </c>
      <c r="AT349" s="219">
        <f>AS349*25%</f>
        <v>706.25</v>
      </c>
      <c r="AU349" s="222">
        <v>39</v>
      </c>
      <c r="AV349" s="222">
        <v>5095</v>
      </c>
      <c r="AW349" s="222">
        <f t="shared" si="29"/>
        <v>1273.75</v>
      </c>
      <c r="AX349" s="222">
        <v>255</v>
      </c>
      <c r="AY349" s="222">
        <v>34935</v>
      </c>
      <c r="AZ349" s="222">
        <f t="shared" si="30"/>
        <v>8733.75</v>
      </c>
      <c r="BA349" s="222">
        <v>225</v>
      </c>
      <c r="BB349" s="222">
        <v>31990</v>
      </c>
      <c r="BC349" s="222">
        <f t="shared" si="31"/>
        <v>7997.5</v>
      </c>
    </row>
    <row r="350" spans="2:55">
      <c r="B350" s="41" t="s">
        <v>1461</v>
      </c>
      <c r="C350" s="296" t="s">
        <v>1932</v>
      </c>
      <c r="D350" s="44" t="s">
        <v>5</v>
      </c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02">
        <v>0</v>
      </c>
      <c r="X350" s="102">
        <v>0</v>
      </c>
      <c r="Y350" s="58">
        <f>X350*25%</f>
        <v>0</v>
      </c>
      <c r="Z350" s="102">
        <v>86</v>
      </c>
      <c r="AA350" s="102">
        <v>7100</v>
      </c>
      <c r="AB350" s="58">
        <f>AA350*25%</f>
        <v>1775</v>
      </c>
      <c r="AC350" s="57">
        <v>74</v>
      </c>
      <c r="AD350" s="102">
        <v>6285</v>
      </c>
      <c r="AE350" s="58">
        <f>AD350*25%</f>
        <v>1571.25</v>
      </c>
      <c r="AF350" s="102">
        <v>145</v>
      </c>
      <c r="AG350" s="102">
        <v>12965</v>
      </c>
      <c r="AH350" s="219">
        <f>AG350*25%</f>
        <v>3241.25</v>
      </c>
      <c r="AI350" s="102">
        <v>160</v>
      </c>
      <c r="AJ350" s="102">
        <v>14015</v>
      </c>
      <c r="AK350" s="219">
        <f>AJ350*25%</f>
        <v>3503.75</v>
      </c>
      <c r="AL350" s="102">
        <v>99</v>
      </c>
      <c r="AM350" s="102">
        <v>7620</v>
      </c>
      <c r="AN350" s="219">
        <f>AM350*25%</f>
        <v>1905</v>
      </c>
      <c r="AO350" s="268">
        <v>127</v>
      </c>
      <c r="AP350" s="268">
        <v>9475</v>
      </c>
      <c r="AQ350" s="219">
        <f>AP350*25%</f>
        <v>2368.75</v>
      </c>
      <c r="AR350" s="222">
        <v>93</v>
      </c>
      <c r="AS350" s="222">
        <v>8255</v>
      </c>
      <c r="AT350" s="219">
        <f>AS350*25%</f>
        <v>2063.75</v>
      </c>
      <c r="AU350" s="222">
        <v>97</v>
      </c>
      <c r="AV350" s="222">
        <v>9240</v>
      </c>
      <c r="AW350" s="222">
        <f t="shared" si="29"/>
        <v>2310</v>
      </c>
      <c r="AX350" s="222">
        <v>76</v>
      </c>
      <c r="AY350" s="222">
        <v>8100</v>
      </c>
      <c r="AZ350" s="222">
        <f t="shared" si="30"/>
        <v>2025</v>
      </c>
      <c r="BA350" s="222">
        <v>65</v>
      </c>
      <c r="BB350" s="222">
        <v>6465</v>
      </c>
      <c r="BC350" s="222">
        <f t="shared" si="31"/>
        <v>1616.25</v>
      </c>
    </row>
    <row r="351" spans="2:55">
      <c r="B351" s="41" t="s">
        <v>1462</v>
      </c>
      <c r="C351" s="296" t="s">
        <v>1510</v>
      </c>
      <c r="D351" s="44" t="s">
        <v>130</v>
      </c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02">
        <v>0</v>
      </c>
      <c r="X351" s="102">
        <v>0</v>
      </c>
      <c r="Y351" s="58">
        <f>X351*25%</f>
        <v>0</v>
      </c>
      <c r="Z351" s="102">
        <v>17</v>
      </c>
      <c r="AA351" s="102">
        <v>1260</v>
      </c>
      <c r="AB351" s="58">
        <f>AA351*25%</f>
        <v>315</v>
      </c>
      <c r="AC351" s="57">
        <v>17</v>
      </c>
      <c r="AD351" s="102">
        <v>1195</v>
      </c>
      <c r="AE351" s="58">
        <f>AD351*25%</f>
        <v>298.75</v>
      </c>
      <c r="AF351" s="102">
        <v>22</v>
      </c>
      <c r="AG351" s="102">
        <v>2025</v>
      </c>
      <c r="AH351" s="219">
        <f>AG351*25%</f>
        <v>506.25</v>
      </c>
      <c r="AI351" s="102">
        <v>17</v>
      </c>
      <c r="AJ351" s="102">
        <v>1040</v>
      </c>
      <c r="AK351" s="219">
        <f>AJ351*25%</f>
        <v>260</v>
      </c>
      <c r="AL351" s="102">
        <v>5</v>
      </c>
      <c r="AM351" s="102">
        <v>510</v>
      </c>
      <c r="AN351" s="219">
        <f>AM351*25%</f>
        <v>127.5</v>
      </c>
      <c r="AO351" s="268">
        <v>31</v>
      </c>
      <c r="AP351" s="268">
        <v>2565</v>
      </c>
      <c r="AQ351" s="219">
        <f>AP351*25%</f>
        <v>641.25</v>
      </c>
      <c r="AR351" s="222">
        <v>14</v>
      </c>
      <c r="AS351" s="222">
        <v>1020</v>
      </c>
      <c r="AT351" s="219">
        <f>AS351*25%</f>
        <v>255</v>
      </c>
      <c r="AU351" s="222">
        <v>16</v>
      </c>
      <c r="AV351" s="222">
        <v>1690</v>
      </c>
      <c r="AW351" s="222">
        <f t="shared" si="29"/>
        <v>422.5</v>
      </c>
      <c r="AX351" s="222">
        <v>76</v>
      </c>
      <c r="AY351" s="222">
        <v>6175</v>
      </c>
      <c r="AZ351" s="222">
        <f t="shared" si="30"/>
        <v>1543.75</v>
      </c>
      <c r="BA351" s="222">
        <v>66</v>
      </c>
      <c r="BB351" s="222">
        <v>6245</v>
      </c>
      <c r="BC351" s="222">
        <f t="shared" si="31"/>
        <v>1561.25</v>
      </c>
    </row>
    <row r="352" spans="2:55">
      <c r="B352" s="41" t="s">
        <v>1463</v>
      </c>
      <c r="C352" s="296" t="s">
        <v>1511</v>
      </c>
      <c r="D352" s="44" t="s">
        <v>43</v>
      </c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02">
        <v>0</v>
      </c>
      <c r="X352" s="102">
        <v>0</v>
      </c>
      <c r="Y352" s="58">
        <f>X352*25%</f>
        <v>0</v>
      </c>
      <c r="Z352" s="102">
        <v>55</v>
      </c>
      <c r="AA352" s="102">
        <v>5715</v>
      </c>
      <c r="AB352" s="58">
        <f>AA352*25%</f>
        <v>1428.75</v>
      </c>
      <c r="AC352" s="57">
        <v>43</v>
      </c>
      <c r="AD352" s="102">
        <v>4995</v>
      </c>
      <c r="AE352" s="58">
        <f>AD352*25%</f>
        <v>1248.75</v>
      </c>
      <c r="AF352" s="102">
        <v>63</v>
      </c>
      <c r="AG352" s="102">
        <v>6605</v>
      </c>
      <c r="AH352" s="219">
        <f>AG352*25%</f>
        <v>1651.25</v>
      </c>
      <c r="AI352" s="102">
        <v>104</v>
      </c>
      <c r="AJ352" s="102">
        <v>10065</v>
      </c>
      <c r="AK352" s="219">
        <f>AJ352*25%</f>
        <v>2516.25</v>
      </c>
      <c r="AL352" s="102">
        <v>110</v>
      </c>
      <c r="AM352" s="102">
        <v>11075</v>
      </c>
      <c r="AN352" s="219">
        <f>AM352*25%</f>
        <v>2768.75</v>
      </c>
      <c r="AO352" s="268">
        <v>132</v>
      </c>
      <c r="AP352" s="268">
        <v>11780</v>
      </c>
      <c r="AQ352" s="219">
        <f>AP352*25%</f>
        <v>2945</v>
      </c>
      <c r="AR352" s="222">
        <v>250</v>
      </c>
      <c r="AS352" s="222">
        <v>16295</v>
      </c>
      <c r="AT352" s="219">
        <f>AS352*25%</f>
        <v>4073.75</v>
      </c>
      <c r="AU352" s="222">
        <v>235</v>
      </c>
      <c r="AV352" s="222">
        <v>19000</v>
      </c>
      <c r="AW352" s="222">
        <f t="shared" si="29"/>
        <v>4750</v>
      </c>
      <c r="AX352" s="222">
        <v>20</v>
      </c>
      <c r="AY352" s="222">
        <v>2400</v>
      </c>
      <c r="AZ352" s="222">
        <f t="shared" si="30"/>
        <v>600</v>
      </c>
      <c r="BA352" s="222">
        <v>13</v>
      </c>
      <c r="BB352" s="222">
        <v>1670</v>
      </c>
      <c r="BC352" s="222">
        <f t="shared" si="31"/>
        <v>417.5</v>
      </c>
    </row>
    <row r="353" spans="2:55">
      <c r="B353" s="41" t="s">
        <v>1464</v>
      </c>
      <c r="C353" s="296" t="s">
        <v>1512</v>
      </c>
      <c r="D353" s="44" t="s">
        <v>207</v>
      </c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02">
        <v>0</v>
      </c>
      <c r="X353" s="102">
        <v>0</v>
      </c>
      <c r="Y353" s="58">
        <f>X353*25%</f>
        <v>0</v>
      </c>
      <c r="Z353" s="102">
        <v>62</v>
      </c>
      <c r="AA353" s="102">
        <v>5785</v>
      </c>
      <c r="AB353" s="58">
        <f>AA353*25%</f>
        <v>1446.25</v>
      </c>
      <c r="AC353" s="57">
        <v>53</v>
      </c>
      <c r="AD353" s="102">
        <v>4750</v>
      </c>
      <c r="AE353" s="58">
        <f>AD353*25%</f>
        <v>1187.5</v>
      </c>
      <c r="AF353" s="102">
        <v>80</v>
      </c>
      <c r="AG353" s="102">
        <v>7970</v>
      </c>
      <c r="AH353" s="219">
        <f>AG353*25%</f>
        <v>1992.5</v>
      </c>
      <c r="AI353" s="102">
        <v>43</v>
      </c>
      <c r="AJ353" s="102">
        <v>4275</v>
      </c>
      <c r="AK353" s="219">
        <f>AJ353*25%</f>
        <v>1068.75</v>
      </c>
      <c r="AL353" s="102">
        <v>74</v>
      </c>
      <c r="AM353" s="102">
        <v>7525</v>
      </c>
      <c r="AN353" s="219">
        <f>AM353*25%</f>
        <v>1881.25</v>
      </c>
      <c r="AO353" s="268">
        <v>90</v>
      </c>
      <c r="AP353" s="268">
        <v>10195</v>
      </c>
      <c r="AQ353" s="219">
        <f>AP353*25%</f>
        <v>2548.75</v>
      </c>
      <c r="AR353" s="222">
        <v>18</v>
      </c>
      <c r="AS353" s="222">
        <v>1585</v>
      </c>
      <c r="AT353" s="219">
        <f>AS353*25%</f>
        <v>396.25</v>
      </c>
      <c r="AU353" s="222">
        <v>76</v>
      </c>
      <c r="AV353" s="222">
        <v>7045</v>
      </c>
      <c r="AW353" s="222">
        <f t="shared" si="29"/>
        <v>1761.25</v>
      </c>
      <c r="AX353" s="222">
        <v>195</v>
      </c>
      <c r="AY353" s="222">
        <v>13620</v>
      </c>
      <c r="AZ353" s="222">
        <f t="shared" si="30"/>
        <v>3405</v>
      </c>
      <c r="BA353" s="222">
        <v>258</v>
      </c>
      <c r="BB353" s="222">
        <v>17370</v>
      </c>
      <c r="BC353" s="222">
        <f t="shared" si="31"/>
        <v>4342.5</v>
      </c>
    </row>
    <row r="354" spans="2:55">
      <c r="B354" s="41" t="s">
        <v>1465</v>
      </c>
      <c r="C354" s="296" t="s">
        <v>1513</v>
      </c>
      <c r="D354" s="44" t="s">
        <v>207</v>
      </c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02">
        <v>0</v>
      </c>
      <c r="X354" s="102">
        <v>0</v>
      </c>
      <c r="Y354" s="58">
        <f>X354*25%</f>
        <v>0</v>
      </c>
      <c r="Z354" s="102">
        <v>26</v>
      </c>
      <c r="AA354" s="102">
        <v>3250</v>
      </c>
      <c r="AB354" s="58">
        <f>AA354*25%</f>
        <v>812.5</v>
      </c>
      <c r="AC354" s="57">
        <v>33</v>
      </c>
      <c r="AD354" s="102">
        <v>2315</v>
      </c>
      <c r="AE354" s="58">
        <f>AD354*25%</f>
        <v>578.75</v>
      </c>
      <c r="AF354" s="102">
        <v>46</v>
      </c>
      <c r="AG354" s="102">
        <v>5160</v>
      </c>
      <c r="AH354" s="219">
        <f>AG354*25%</f>
        <v>1290</v>
      </c>
      <c r="AI354" s="102">
        <v>60</v>
      </c>
      <c r="AJ354" s="102">
        <v>5135</v>
      </c>
      <c r="AK354" s="219">
        <f>AJ354*25%</f>
        <v>1283.75</v>
      </c>
      <c r="AL354" s="102">
        <v>77</v>
      </c>
      <c r="AM354" s="102">
        <v>9785</v>
      </c>
      <c r="AN354" s="219">
        <f>AM354*25%</f>
        <v>2446.25</v>
      </c>
      <c r="AO354" s="268">
        <v>43</v>
      </c>
      <c r="AP354" s="268">
        <v>2900</v>
      </c>
      <c r="AQ354" s="219">
        <f>AP354*25%</f>
        <v>725</v>
      </c>
      <c r="AR354" s="222">
        <v>56</v>
      </c>
      <c r="AS354" s="222">
        <v>4845</v>
      </c>
      <c r="AT354" s="219">
        <f>AS354*25%</f>
        <v>1211.25</v>
      </c>
      <c r="AU354" s="222">
        <v>59</v>
      </c>
      <c r="AV354" s="222">
        <v>4660</v>
      </c>
      <c r="AW354" s="222">
        <f t="shared" si="29"/>
        <v>1165</v>
      </c>
      <c r="AX354" s="222">
        <v>48</v>
      </c>
      <c r="AY354" s="222">
        <v>4415</v>
      </c>
      <c r="AZ354" s="222">
        <f t="shared" si="30"/>
        <v>1103.75</v>
      </c>
      <c r="BA354" s="222">
        <v>0</v>
      </c>
      <c r="BB354" s="222">
        <v>0</v>
      </c>
      <c r="BC354" s="222">
        <f t="shared" si="31"/>
        <v>0</v>
      </c>
    </row>
    <row r="355" spans="2:55">
      <c r="B355" s="41" t="s">
        <v>1466</v>
      </c>
      <c r="C355" s="296" t="s">
        <v>1514</v>
      </c>
      <c r="D355" s="44" t="s">
        <v>5</v>
      </c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02">
        <v>0</v>
      </c>
      <c r="X355" s="102">
        <v>0</v>
      </c>
      <c r="Y355" s="58">
        <f>X355*25%</f>
        <v>0</v>
      </c>
      <c r="Z355" s="102">
        <v>0</v>
      </c>
      <c r="AA355" s="102">
        <v>0</v>
      </c>
      <c r="AB355" s="58">
        <f>AA355*25%</f>
        <v>0</v>
      </c>
      <c r="AC355" s="57">
        <v>0</v>
      </c>
      <c r="AD355" s="102">
        <v>0</v>
      </c>
      <c r="AE355" s="58">
        <f>AD355*25%</f>
        <v>0</v>
      </c>
      <c r="AF355" s="102">
        <v>8</v>
      </c>
      <c r="AG355" s="102">
        <v>530</v>
      </c>
      <c r="AH355" s="219">
        <f>AG355*25%</f>
        <v>132.5</v>
      </c>
      <c r="AI355" s="102">
        <v>27</v>
      </c>
      <c r="AJ355" s="102">
        <v>1800</v>
      </c>
      <c r="AK355" s="219">
        <f>AJ355*25%</f>
        <v>450</v>
      </c>
      <c r="AL355" s="102">
        <v>51</v>
      </c>
      <c r="AM355" s="102">
        <v>3850</v>
      </c>
      <c r="AN355" s="219">
        <f>AM355*25%</f>
        <v>962.5</v>
      </c>
      <c r="AO355" s="268">
        <v>59</v>
      </c>
      <c r="AP355" s="268">
        <v>4550</v>
      </c>
      <c r="AQ355" s="219">
        <f>AP355*25%</f>
        <v>1137.5</v>
      </c>
      <c r="AR355" s="222">
        <v>42</v>
      </c>
      <c r="AS355" s="222">
        <v>3585</v>
      </c>
      <c r="AT355" s="219">
        <f>AS355*25%</f>
        <v>896.25</v>
      </c>
      <c r="AU355" s="222">
        <v>45</v>
      </c>
      <c r="AV355" s="222">
        <v>3655</v>
      </c>
      <c r="AW355" s="222">
        <f t="shared" si="29"/>
        <v>913.75</v>
      </c>
      <c r="AX355" s="222">
        <v>15</v>
      </c>
      <c r="AY355" s="222">
        <v>965</v>
      </c>
      <c r="AZ355" s="222">
        <f t="shared" si="30"/>
        <v>241.25</v>
      </c>
      <c r="BA355" s="222">
        <v>0</v>
      </c>
      <c r="BB355" s="222">
        <v>0</v>
      </c>
      <c r="BC355" s="222">
        <f t="shared" si="31"/>
        <v>0</v>
      </c>
    </row>
    <row r="356" spans="2:55">
      <c r="B356" s="41" t="s">
        <v>1467</v>
      </c>
      <c r="C356" s="296" t="s">
        <v>2178</v>
      </c>
      <c r="D356" s="44" t="s">
        <v>23</v>
      </c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02">
        <v>0</v>
      </c>
      <c r="X356" s="102">
        <v>0</v>
      </c>
      <c r="Y356" s="58">
        <f>X356*25%</f>
        <v>0</v>
      </c>
      <c r="Z356" s="102">
        <v>0</v>
      </c>
      <c r="AA356" s="102">
        <v>0</v>
      </c>
      <c r="AB356" s="58">
        <f>AA356*25%</f>
        <v>0</v>
      </c>
      <c r="AC356" s="57">
        <v>0</v>
      </c>
      <c r="AD356" s="102">
        <v>0</v>
      </c>
      <c r="AE356" s="58">
        <f>AD356*25%</f>
        <v>0</v>
      </c>
      <c r="AF356" s="102">
        <v>11</v>
      </c>
      <c r="AG356" s="102">
        <v>970</v>
      </c>
      <c r="AH356" s="219">
        <f>AG356*25%</f>
        <v>242.5</v>
      </c>
      <c r="AI356" s="102">
        <v>14</v>
      </c>
      <c r="AJ356" s="102">
        <v>2310</v>
      </c>
      <c r="AK356" s="219">
        <f>AJ356*25%</f>
        <v>577.5</v>
      </c>
      <c r="AL356" s="102">
        <v>4</v>
      </c>
      <c r="AM356" s="102">
        <v>225</v>
      </c>
      <c r="AN356" s="219">
        <f>AM356*25%</f>
        <v>56.25</v>
      </c>
      <c r="AO356" s="268">
        <v>10</v>
      </c>
      <c r="AP356" s="268">
        <v>1490</v>
      </c>
      <c r="AQ356" s="219">
        <f>AP356*25%</f>
        <v>372.5</v>
      </c>
      <c r="AR356" s="222">
        <v>7</v>
      </c>
      <c r="AS356" s="222">
        <v>720</v>
      </c>
      <c r="AT356" s="219">
        <f>AS356*25%</f>
        <v>180</v>
      </c>
      <c r="AU356" s="222">
        <v>16</v>
      </c>
      <c r="AV356" s="222">
        <v>1930</v>
      </c>
      <c r="AW356" s="222">
        <f t="shared" si="29"/>
        <v>482.5</v>
      </c>
      <c r="AX356" s="222">
        <v>44</v>
      </c>
      <c r="AY356" s="222">
        <v>3830</v>
      </c>
      <c r="AZ356" s="222">
        <f t="shared" si="30"/>
        <v>957.5</v>
      </c>
      <c r="BA356" s="222">
        <v>46</v>
      </c>
      <c r="BB356" s="222">
        <v>3730</v>
      </c>
      <c r="BC356" s="222">
        <f t="shared" si="31"/>
        <v>932.5</v>
      </c>
    </row>
    <row r="357" spans="2:55">
      <c r="B357" s="41" t="s">
        <v>1468</v>
      </c>
      <c r="C357" s="296" t="s">
        <v>5316</v>
      </c>
      <c r="D357" s="44" t="s">
        <v>23</v>
      </c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02">
        <v>1</v>
      </c>
      <c r="X357" s="102">
        <v>60</v>
      </c>
      <c r="Y357" s="58">
        <f>X357*25%</f>
        <v>15</v>
      </c>
      <c r="Z357" s="102">
        <v>5</v>
      </c>
      <c r="AA357" s="102">
        <v>505</v>
      </c>
      <c r="AB357" s="58">
        <f>AA357*25%</f>
        <v>126.25</v>
      </c>
      <c r="AC357" s="57">
        <v>2</v>
      </c>
      <c r="AD357" s="102">
        <v>250</v>
      </c>
      <c r="AE357" s="58">
        <f>AD357*25%</f>
        <v>62.5</v>
      </c>
      <c r="AF357" s="102">
        <v>3</v>
      </c>
      <c r="AG357" s="102">
        <v>370</v>
      </c>
      <c r="AH357" s="219">
        <f>AG357*25%</f>
        <v>92.5</v>
      </c>
      <c r="AI357" s="102">
        <v>11</v>
      </c>
      <c r="AJ357" s="102">
        <v>1165</v>
      </c>
      <c r="AK357" s="219">
        <f>AJ357*25%</f>
        <v>291.25</v>
      </c>
      <c r="AL357" s="102">
        <v>5</v>
      </c>
      <c r="AM357" s="102">
        <v>275</v>
      </c>
      <c r="AN357" s="219">
        <f>AM357*25%</f>
        <v>68.75</v>
      </c>
      <c r="AO357" s="268">
        <v>11</v>
      </c>
      <c r="AP357" s="268">
        <v>720</v>
      </c>
      <c r="AQ357" s="219">
        <f>AP357*25%</f>
        <v>180</v>
      </c>
      <c r="AR357" s="222">
        <v>3</v>
      </c>
      <c r="AS357" s="222">
        <v>235</v>
      </c>
      <c r="AT357" s="219">
        <f>AS357*25%</f>
        <v>58.75</v>
      </c>
      <c r="AU357" s="222">
        <v>5</v>
      </c>
      <c r="AV357" s="222">
        <v>350</v>
      </c>
      <c r="AW357" s="222">
        <f t="shared" si="29"/>
        <v>87.5</v>
      </c>
      <c r="AX357" s="222">
        <v>16</v>
      </c>
      <c r="AY357" s="222">
        <v>1750</v>
      </c>
      <c r="AZ357" s="222">
        <f t="shared" si="30"/>
        <v>437.5</v>
      </c>
      <c r="BA357" s="222">
        <v>19</v>
      </c>
      <c r="BB357" s="222">
        <v>2160</v>
      </c>
      <c r="BC357" s="222">
        <f t="shared" si="31"/>
        <v>540</v>
      </c>
    </row>
    <row r="358" spans="2:55">
      <c r="B358" s="41" t="s">
        <v>1469</v>
      </c>
      <c r="C358" s="296" t="s">
        <v>1536</v>
      </c>
      <c r="D358" s="44" t="s">
        <v>5</v>
      </c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02">
        <v>0</v>
      </c>
      <c r="X358" s="102">
        <v>0</v>
      </c>
      <c r="Y358" s="58">
        <f>X358*25%</f>
        <v>0</v>
      </c>
      <c r="Z358" s="102">
        <v>6</v>
      </c>
      <c r="AA358" s="102">
        <v>435</v>
      </c>
      <c r="AB358" s="58">
        <f>AA358*25%</f>
        <v>108.75</v>
      </c>
      <c r="AC358" s="57">
        <v>0</v>
      </c>
      <c r="AD358" s="102">
        <v>0</v>
      </c>
      <c r="AE358" s="58">
        <f>AD358*25%</f>
        <v>0</v>
      </c>
      <c r="AF358" s="102">
        <v>0</v>
      </c>
      <c r="AG358" s="102">
        <v>0</v>
      </c>
      <c r="AH358" s="219">
        <f>AG358*25%</f>
        <v>0</v>
      </c>
      <c r="AI358" s="102">
        <v>0</v>
      </c>
      <c r="AJ358" s="102"/>
      <c r="AK358" s="219">
        <f>AJ358*25%</f>
        <v>0</v>
      </c>
      <c r="AL358" s="102">
        <v>0</v>
      </c>
      <c r="AM358" s="102">
        <v>0</v>
      </c>
      <c r="AN358" s="219">
        <f>AM358*25%</f>
        <v>0</v>
      </c>
      <c r="AO358" s="268">
        <v>0</v>
      </c>
      <c r="AP358" s="268">
        <v>0</v>
      </c>
      <c r="AQ358" s="219">
        <f>AP358*25%</f>
        <v>0</v>
      </c>
      <c r="AR358" s="222">
        <v>0</v>
      </c>
      <c r="AS358" s="222">
        <v>0</v>
      </c>
      <c r="AT358" s="219">
        <f>AS358*25%</f>
        <v>0</v>
      </c>
      <c r="AU358" s="222">
        <v>0</v>
      </c>
      <c r="AV358" s="222">
        <v>0</v>
      </c>
      <c r="AW358" s="222">
        <f t="shared" si="29"/>
        <v>0</v>
      </c>
      <c r="AX358" s="222">
        <v>8</v>
      </c>
      <c r="AY358" s="222">
        <v>1005</v>
      </c>
      <c r="AZ358" s="222">
        <f t="shared" si="30"/>
        <v>251.25</v>
      </c>
      <c r="BA358" s="222">
        <v>10</v>
      </c>
      <c r="BB358" s="222">
        <v>970</v>
      </c>
      <c r="BC358" s="222">
        <f t="shared" si="31"/>
        <v>242.5</v>
      </c>
    </row>
    <row r="359" spans="2:55">
      <c r="B359" s="41" t="s">
        <v>1470</v>
      </c>
      <c r="C359" s="296" t="s">
        <v>1537</v>
      </c>
      <c r="D359" s="44" t="s">
        <v>5</v>
      </c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02">
        <v>0</v>
      </c>
      <c r="X359" s="102">
        <v>0</v>
      </c>
      <c r="Y359" s="58">
        <f>X359*25%</f>
        <v>0</v>
      </c>
      <c r="Z359" s="102">
        <v>7</v>
      </c>
      <c r="AA359" s="102">
        <v>365</v>
      </c>
      <c r="AB359" s="58">
        <f>AA359*25%</f>
        <v>91.25</v>
      </c>
      <c r="AC359" s="57">
        <v>12</v>
      </c>
      <c r="AD359" s="102">
        <v>1800</v>
      </c>
      <c r="AE359" s="58">
        <f>AD359*25%</f>
        <v>450</v>
      </c>
      <c r="AF359" s="102">
        <v>15</v>
      </c>
      <c r="AG359" s="102">
        <v>1380</v>
      </c>
      <c r="AH359" s="219">
        <f>AG359*25%</f>
        <v>345</v>
      </c>
      <c r="AI359" s="102">
        <v>36</v>
      </c>
      <c r="AJ359" s="102">
        <v>3365</v>
      </c>
      <c r="AK359" s="219">
        <f>AJ359*25%</f>
        <v>841.25</v>
      </c>
      <c r="AL359" s="102">
        <v>18</v>
      </c>
      <c r="AM359" s="102">
        <v>1275</v>
      </c>
      <c r="AN359" s="219">
        <f>AM359*25%</f>
        <v>318.75</v>
      </c>
      <c r="AO359" s="268">
        <v>32</v>
      </c>
      <c r="AP359" s="268">
        <v>3295</v>
      </c>
      <c r="AQ359" s="219">
        <f>AP359*25%</f>
        <v>823.75</v>
      </c>
      <c r="AR359" s="222">
        <v>30</v>
      </c>
      <c r="AS359" s="222">
        <v>2860</v>
      </c>
      <c r="AT359" s="219">
        <f>AS359*25%</f>
        <v>715</v>
      </c>
      <c r="AU359" s="222">
        <v>29</v>
      </c>
      <c r="AV359" s="222">
        <v>3945</v>
      </c>
      <c r="AW359" s="222">
        <f t="shared" si="29"/>
        <v>986.25</v>
      </c>
      <c r="AX359" s="222">
        <v>0</v>
      </c>
      <c r="AY359" s="222">
        <v>0</v>
      </c>
      <c r="AZ359" s="222">
        <f t="shared" si="30"/>
        <v>0</v>
      </c>
      <c r="BA359" s="222">
        <v>0</v>
      </c>
      <c r="BB359" s="222">
        <v>0</v>
      </c>
      <c r="BC359" s="222">
        <f t="shared" si="31"/>
        <v>0</v>
      </c>
    </row>
    <row r="360" spans="2:55">
      <c r="B360" s="41" t="s">
        <v>1471</v>
      </c>
      <c r="C360" s="296" t="s">
        <v>1515</v>
      </c>
      <c r="D360" s="227" t="s">
        <v>3</v>
      </c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02">
        <v>11</v>
      </c>
      <c r="X360" s="102">
        <v>945</v>
      </c>
      <c r="Y360" s="58">
        <f>X360*25%</f>
        <v>236.25</v>
      </c>
      <c r="Z360" s="102">
        <v>65</v>
      </c>
      <c r="AA360" s="102">
        <v>7545</v>
      </c>
      <c r="AB360" s="58">
        <f>AA360*25%</f>
        <v>1886.25</v>
      </c>
      <c r="AC360" s="57">
        <v>48</v>
      </c>
      <c r="AD360" s="102">
        <v>5760</v>
      </c>
      <c r="AE360" s="58">
        <f>AD360*25%</f>
        <v>1440</v>
      </c>
      <c r="AF360" s="102">
        <v>60</v>
      </c>
      <c r="AG360" s="102">
        <v>6740</v>
      </c>
      <c r="AH360" s="219">
        <f>AG360*25%</f>
        <v>1685</v>
      </c>
      <c r="AI360" s="102">
        <v>93</v>
      </c>
      <c r="AJ360" s="102">
        <v>9070</v>
      </c>
      <c r="AK360" s="219">
        <f>AJ360*25%</f>
        <v>2267.5</v>
      </c>
      <c r="AL360" s="102">
        <v>104</v>
      </c>
      <c r="AM360" s="102">
        <v>8710</v>
      </c>
      <c r="AN360" s="219">
        <f>AM360*25%</f>
        <v>2177.5</v>
      </c>
      <c r="AO360" s="268">
        <v>105</v>
      </c>
      <c r="AP360" s="268">
        <v>10810</v>
      </c>
      <c r="AQ360" s="219">
        <f>AP360*25%</f>
        <v>2702.5</v>
      </c>
      <c r="AR360" s="222">
        <v>111</v>
      </c>
      <c r="AS360" s="222">
        <v>12075</v>
      </c>
      <c r="AT360" s="219">
        <f>AS360*25%</f>
        <v>3018.75</v>
      </c>
      <c r="AU360" s="222">
        <v>145</v>
      </c>
      <c r="AV360" s="222">
        <v>16295</v>
      </c>
      <c r="AW360" s="222">
        <f t="shared" si="29"/>
        <v>4073.75</v>
      </c>
      <c r="AX360" s="222">
        <v>34</v>
      </c>
      <c r="AY360" s="222">
        <v>3245</v>
      </c>
      <c r="AZ360" s="222">
        <f t="shared" si="30"/>
        <v>811.25</v>
      </c>
      <c r="BA360" s="222">
        <v>28</v>
      </c>
      <c r="BB360" s="222">
        <v>3955</v>
      </c>
      <c r="BC360" s="222">
        <f t="shared" si="31"/>
        <v>988.75</v>
      </c>
    </row>
    <row r="361" spans="2:55">
      <c r="B361" s="41" t="s">
        <v>1472</v>
      </c>
      <c r="C361" s="296" t="s">
        <v>1538</v>
      </c>
      <c r="D361" s="227" t="s">
        <v>216</v>
      </c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02">
        <v>2</v>
      </c>
      <c r="X361" s="102">
        <v>145</v>
      </c>
      <c r="Y361" s="58">
        <f>X361*25%</f>
        <v>36.25</v>
      </c>
      <c r="Z361" s="102">
        <v>2</v>
      </c>
      <c r="AA361" s="102">
        <v>90</v>
      </c>
      <c r="AB361" s="58">
        <f>AA361*25%</f>
        <v>22.5</v>
      </c>
      <c r="AC361" s="57">
        <v>0</v>
      </c>
      <c r="AD361" s="102">
        <v>0</v>
      </c>
      <c r="AE361" s="58">
        <f>AD361*25%</f>
        <v>0</v>
      </c>
      <c r="AF361" s="102">
        <v>4</v>
      </c>
      <c r="AG361" s="102">
        <v>435</v>
      </c>
      <c r="AH361" s="219">
        <f>AG361*25%</f>
        <v>108.75</v>
      </c>
      <c r="AI361" s="102">
        <v>2</v>
      </c>
      <c r="AJ361" s="102">
        <v>230</v>
      </c>
      <c r="AK361" s="219">
        <f>AJ361*25%</f>
        <v>57.5</v>
      </c>
      <c r="AL361" s="102">
        <v>1</v>
      </c>
      <c r="AM361" s="102">
        <v>60</v>
      </c>
      <c r="AN361" s="219">
        <f>AM361*25%</f>
        <v>15</v>
      </c>
      <c r="AO361" s="268">
        <v>4</v>
      </c>
      <c r="AP361" s="268">
        <v>245</v>
      </c>
      <c r="AQ361" s="219">
        <f>AP361*25%</f>
        <v>61.25</v>
      </c>
      <c r="AR361" s="222">
        <v>0</v>
      </c>
      <c r="AS361" s="222">
        <v>0</v>
      </c>
      <c r="AT361" s="219">
        <f>AS361*25%</f>
        <v>0</v>
      </c>
      <c r="AU361" s="222">
        <v>0</v>
      </c>
      <c r="AV361" s="222">
        <v>0</v>
      </c>
      <c r="AW361" s="222">
        <f t="shared" si="29"/>
        <v>0</v>
      </c>
      <c r="AX361" s="222">
        <v>137</v>
      </c>
      <c r="AY361" s="222">
        <v>15000</v>
      </c>
      <c r="AZ361" s="222">
        <f t="shared" si="30"/>
        <v>3750</v>
      </c>
      <c r="BA361" s="222">
        <v>161</v>
      </c>
      <c r="BB361" s="222">
        <v>15985</v>
      </c>
      <c r="BC361" s="222">
        <f t="shared" si="31"/>
        <v>3996.25</v>
      </c>
    </row>
    <row r="362" spans="2:55">
      <c r="B362" s="41" t="s">
        <v>1473</v>
      </c>
      <c r="C362" s="296" t="s">
        <v>1539</v>
      </c>
      <c r="D362" s="44" t="s">
        <v>222</v>
      </c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02"/>
      <c r="X362" s="102"/>
      <c r="Y362" s="58">
        <f>X362*25%</f>
        <v>0</v>
      </c>
      <c r="Z362" s="102">
        <v>17</v>
      </c>
      <c r="AA362" s="102">
        <v>1450</v>
      </c>
      <c r="AB362" s="58">
        <f>AA362*25%</f>
        <v>362.5</v>
      </c>
      <c r="AC362" s="57">
        <v>31</v>
      </c>
      <c r="AD362" s="102">
        <v>3865</v>
      </c>
      <c r="AE362" s="58">
        <f>AD362*25%</f>
        <v>966.25</v>
      </c>
      <c r="AF362" s="102">
        <v>27</v>
      </c>
      <c r="AG362" s="102">
        <v>2685</v>
      </c>
      <c r="AH362" s="219">
        <f>AG362*25%</f>
        <v>671.25</v>
      </c>
      <c r="AI362" s="102">
        <v>32</v>
      </c>
      <c r="AJ362" s="102">
        <v>2860</v>
      </c>
      <c r="AK362" s="219">
        <f>AJ362*25%</f>
        <v>715</v>
      </c>
      <c r="AL362" s="102">
        <v>28</v>
      </c>
      <c r="AM362" s="102">
        <v>3250</v>
      </c>
      <c r="AN362" s="219">
        <f>AM362*25%</f>
        <v>812.5</v>
      </c>
      <c r="AO362" s="268">
        <v>37</v>
      </c>
      <c r="AP362" s="268">
        <v>3860</v>
      </c>
      <c r="AQ362" s="219">
        <f>AP362*25%</f>
        <v>965</v>
      </c>
      <c r="AR362" s="222">
        <v>34</v>
      </c>
      <c r="AS362" s="222">
        <v>2500</v>
      </c>
      <c r="AT362" s="219">
        <f>AS362*25%</f>
        <v>625</v>
      </c>
      <c r="AU362" s="222">
        <v>19</v>
      </c>
      <c r="AV362" s="222">
        <v>1350</v>
      </c>
      <c r="AW362" s="222">
        <f t="shared" si="29"/>
        <v>337.5</v>
      </c>
      <c r="AX362" s="222">
        <v>0</v>
      </c>
      <c r="AY362" s="222">
        <v>0</v>
      </c>
      <c r="AZ362" s="222">
        <f t="shared" si="30"/>
        <v>0</v>
      </c>
      <c r="BA362" s="222">
        <v>0</v>
      </c>
      <c r="BB362" s="222">
        <v>0</v>
      </c>
      <c r="BC362" s="222">
        <f t="shared" si="31"/>
        <v>0</v>
      </c>
    </row>
    <row r="363" spans="2:55">
      <c r="B363" s="41" t="s">
        <v>1474</v>
      </c>
      <c r="C363" s="296" t="s">
        <v>1516</v>
      </c>
      <c r="D363" s="44" t="s">
        <v>66</v>
      </c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02"/>
      <c r="X363" s="102"/>
      <c r="Y363" s="58">
        <f>X363*25%</f>
        <v>0</v>
      </c>
      <c r="Z363" s="102">
        <v>38</v>
      </c>
      <c r="AA363" s="102">
        <v>2560</v>
      </c>
      <c r="AB363" s="58">
        <f>AA363*25%</f>
        <v>640</v>
      </c>
      <c r="AC363" s="57">
        <v>71</v>
      </c>
      <c r="AD363" s="102">
        <v>6195</v>
      </c>
      <c r="AE363" s="58">
        <f>AD363*25%</f>
        <v>1548.75</v>
      </c>
      <c r="AF363" s="102">
        <v>68</v>
      </c>
      <c r="AG363" s="102">
        <v>5055</v>
      </c>
      <c r="AH363" s="219">
        <f>AG363*25%</f>
        <v>1263.75</v>
      </c>
      <c r="AI363" s="102">
        <v>91</v>
      </c>
      <c r="AJ363" s="102">
        <v>7335</v>
      </c>
      <c r="AK363" s="219">
        <f>AJ363*25%</f>
        <v>1833.75</v>
      </c>
      <c r="AL363" s="102">
        <v>97</v>
      </c>
      <c r="AM363" s="102">
        <v>6725</v>
      </c>
      <c r="AN363" s="219">
        <f>AM363*25%</f>
        <v>1681.25</v>
      </c>
      <c r="AO363" s="268">
        <v>133</v>
      </c>
      <c r="AP363" s="268">
        <v>10385</v>
      </c>
      <c r="AQ363" s="219">
        <f>AP363*25%</f>
        <v>2596.25</v>
      </c>
      <c r="AR363" s="222">
        <v>68</v>
      </c>
      <c r="AS363" s="222">
        <v>6060</v>
      </c>
      <c r="AT363" s="219">
        <f>AS363*25%</f>
        <v>1515</v>
      </c>
      <c r="AU363" s="222">
        <v>55</v>
      </c>
      <c r="AV363" s="222">
        <v>5195</v>
      </c>
      <c r="AW363" s="222">
        <f t="shared" si="29"/>
        <v>1298.75</v>
      </c>
      <c r="AX363" s="222">
        <v>34</v>
      </c>
      <c r="AY363" s="222">
        <v>2980</v>
      </c>
      <c r="AZ363" s="222">
        <f t="shared" si="30"/>
        <v>745</v>
      </c>
      <c r="BA363" s="222">
        <v>27</v>
      </c>
      <c r="BB363" s="222">
        <v>3270</v>
      </c>
      <c r="BC363" s="222">
        <f t="shared" si="31"/>
        <v>817.5</v>
      </c>
    </row>
    <row r="364" spans="2:55">
      <c r="B364" s="41" t="s">
        <v>1475</v>
      </c>
      <c r="C364" s="296" t="s">
        <v>1517</v>
      </c>
      <c r="D364" s="44" t="s">
        <v>637</v>
      </c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02"/>
      <c r="X364" s="102"/>
      <c r="Y364" s="58">
        <f>X364*25%</f>
        <v>0</v>
      </c>
      <c r="Z364" s="102">
        <v>325</v>
      </c>
      <c r="AA364" s="102">
        <v>36020</v>
      </c>
      <c r="AB364" s="58">
        <f>AA364*25%</f>
        <v>9005</v>
      </c>
      <c r="AC364" s="57">
        <v>270</v>
      </c>
      <c r="AD364" s="102">
        <v>25240</v>
      </c>
      <c r="AE364" s="58">
        <f>AD364*25%</f>
        <v>6310</v>
      </c>
      <c r="AF364" s="102">
        <v>315</v>
      </c>
      <c r="AG364" s="102">
        <v>33050</v>
      </c>
      <c r="AH364" s="219">
        <f>AG364*25%</f>
        <v>8262.5</v>
      </c>
      <c r="AI364" s="102">
        <v>314</v>
      </c>
      <c r="AJ364" s="102">
        <v>31530</v>
      </c>
      <c r="AK364" s="219">
        <f>AJ364*25%</f>
        <v>7882.5</v>
      </c>
      <c r="AL364" s="102">
        <v>329</v>
      </c>
      <c r="AM364" s="102">
        <v>29340</v>
      </c>
      <c r="AN364" s="219">
        <f>AM364*25%</f>
        <v>7335</v>
      </c>
      <c r="AO364" s="268">
        <v>370</v>
      </c>
      <c r="AP364" s="268">
        <v>37510</v>
      </c>
      <c r="AQ364" s="219">
        <f>AP364*25%</f>
        <v>9377.5</v>
      </c>
      <c r="AR364" s="222">
        <v>329</v>
      </c>
      <c r="AS364" s="222">
        <v>33945</v>
      </c>
      <c r="AT364" s="219">
        <f>AS364*25%</f>
        <v>8486.25</v>
      </c>
      <c r="AU364" s="222">
        <v>257</v>
      </c>
      <c r="AV364" s="222">
        <v>25135</v>
      </c>
      <c r="AW364" s="222">
        <f t="shared" si="29"/>
        <v>6283.75</v>
      </c>
      <c r="AX364" s="222">
        <v>50</v>
      </c>
      <c r="AY364" s="222">
        <v>4920</v>
      </c>
      <c r="AZ364" s="222">
        <f t="shared" si="30"/>
        <v>1230</v>
      </c>
      <c r="BA364" s="222">
        <v>46</v>
      </c>
      <c r="BB364" s="222">
        <v>4640</v>
      </c>
      <c r="BC364" s="222">
        <f t="shared" si="31"/>
        <v>1160</v>
      </c>
    </row>
    <row r="365" spans="2:55">
      <c r="B365" s="41" t="s">
        <v>1476</v>
      </c>
      <c r="C365" s="296" t="s">
        <v>1518</v>
      </c>
      <c r="D365" s="44" t="s">
        <v>5</v>
      </c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02"/>
      <c r="X365" s="102"/>
      <c r="Y365" s="58">
        <f>X365*25%</f>
        <v>0</v>
      </c>
      <c r="Z365" s="102">
        <v>141</v>
      </c>
      <c r="AA365" s="102">
        <v>13215</v>
      </c>
      <c r="AB365" s="58">
        <f>AA365*25%</f>
        <v>3303.75</v>
      </c>
      <c r="AC365" s="57">
        <v>130</v>
      </c>
      <c r="AD365" s="102">
        <v>12160</v>
      </c>
      <c r="AE365" s="58">
        <f>AD365*25%</f>
        <v>3040</v>
      </c>
      <c r="AF365" s="102">
        <v>132</v>
      </c>
      <c r="AG365" s="102">
        <v>11030</v>
      </c>
      <c r="AH365" s="219">
        <f>AG365*25%</f>
        <v>2757.5</v>
      </c>
      <c r="AI365" s="102">
        <v>207</v>
      </c>
      <c r="AJ365" s="102">
        <v>17445</v>
      </c>
      <c r="AK365" s="219">
        <f>AJ365*25%</f>
        <v>4361.25</v>
      </c>
      <c r="AL365" s="102">
        <v>235</v>
      </c>
      <c r="AM365" s="102">
        <v>18885</v>
      </c>
      <c r="AN365" s="219">
        <f>AM365*25%</f>
        <v>4721.25</v>
      </c>
      <c r="AO365" s="268">
        <v>62</v>
      </c>
      <c r="AP365" s="268">
        <v>6240</v>
      </c>
      <c r="AQ365" s="219">
        <f>AP365*25%</f>
        <v>1560</v>
      </c>
      <c r="AR365" s="222">
        <v>0</v>
      </c>
      <c r="AS365" s="222">
        <v>0</v>
      </c>
      <c r="AT365" s="219">
        <f>AS365*25%</f>
        <v>0</v>
      </c>
      <c r="AU365" s="222">
        <v>0</v>
      </c>
      <c r="AV365" s="222">
        <v>0</v>
      </c>
      <c r="AW365" s="222">
        <f t="shared" si="29"/>
        <v>0</v>
      </c>
      <c r="AX365" s="222">
        <v>238</v>
      </c>
      <c r="AY365" s="222">
        <v>24100</v>
      </c>
      <c r="AZ365" s="222">
        <f t="shared" si="30"/>
        <v>6025</v>
      </c>
      <c r="BA365" s="222">
        <v>288</v>
      </c>
      <c r="BB365" s="222">
        <v>30105</v>
      </c>
      <c r="BC365" s="222">
        <f t="shared" si="31"/>
        <v>7526.25</v>
      </c>
    </row>
    <row r="366" spans="2:55">
      <c r="B366" s="41" t="s">
        <v>1477</v>
      </c>
      <c r="C366" s="296" t="s">
        <v>1519</v>
      </c>
      <c r="D366" s="44" t="s">
        <v>5</v>
      </c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02"/>
      <c r="X366" s="102"/>
      <c r="Y366" s="58">
        <f>X366*25%</f>
        <v>0</v>
      </c>
      <c r="Z366" s="102">
        <v>6</v>
      </c>
      <c r="AA366" s="102">
        <v>465</v>
      </c>
      <c r="AB366" s="58">
        <f>AA366*25%</f>
        <v>116.25</v>
      </c>
      <c r="AC366" s="57">
        <v>6</v>
      </c>
      <c r="AD366" s="102">
        <v>410</v>
      </c>
      <c r="AE366" s="58">
        <f>AD366*25%</f>
        <v>102.5</v>
      </c>
      <c r="AF366" s="102">
        <v>5</v>
      </c>
      <c r="AG366" s="102">
        <v>255</v>
      </c>
      <c r="AH366" s="219">
        <f>AG366*25%</f>
        <v>63.75</v>
      </c>
      <c r="AI366" s="102">
        <v>2</v>
      </c>
      <c r="AJ366" s="102">
        <v>160</v>
      </c>
      <c r="AK366" s="219">
        <f>AJ366*25%</f>
        <v>40</v>
      </c>
      <c r="AL366" s="102">
        <v>3</v>
      </c>
      <c r="AM366" s="102">
        <v>395</v>
      </c>
      <c r="AN366" s="219">
        <f>AM366*25%</f>
        <v>98.75</v>
      </c>
      <c r="AO366" s="268">
        <v>0</v>
      </c>
      <c r="AP366" s="268">
        <v>0</v>
      </c>
      <c r="AQ366" s="219">
        <f>AP366*25%</f>
        <v>0</v>
      </c>
      <c r="AR366" s="222">
        <v>0</v>
      </c>
      <c r="AS366" s="222">
        <v>0</v>
      </c>
      <c r="AT366" s="219">
        <f>AS366*25%</f>
        <v>0</v>
      </c>
      <c r="AU366" s="222">
        <v>0</v>
      </c>
      <c r="AV366" s="222">
        <v>0</v>
      </c>
      <c r="AW366" s="222">
        <f t="shared" si="29"/>
        <v>0</v>
      </c>
      <c r="AX366" s="222">
        <v>0</v>
      </c>
      <c r="AY366" s="222">
        <v>0</v>
      </c>
      <c r="AZ366" s="222">
        <f t="shared" si="30"/>
        <v>0</v>
      </c>
      <c r="BA366" s="222">
        <v>0</v>
      </c>
      <c r="BB366" s="222">
        <v>0</v>
      </c>
      <c r="BC366" s="222">
        <f t="shared" si="31"/>
        <v>0</v>
      </c>
    </row>
    <row r="367" spans="2:55">
      <c r="B367" s="41" t="s">
        <v>1478</v>
      </c>
      <c r="C367" s="296" t="s">
        <v>1520</v>
      </c>
      <c r="D367" s="44" t="s">
        <v>19</v>
      </c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02"/>
      <c r="X367" s="102"/>
      <c r="Y367" s="58">
        <f>X367*25%</f>
        <v>0</v>
      </c>
      <c r="Z367" s="102">
        <v>4</v>
      </c>
      <c r="AA367" s="102">
        <v>750</v>
      </c>
      <c r="AB367" s="58">
        <f>AA367*25%</f>
        <v>187.5</v>
      </c>
      <c r="AC367" s="57">
        <v>12</v>
      </c>
      <c r="AD367" s="102">
        <v>1740</v>
      </c>
      <c r="AE367" s="58">
        <f>AD367*25%</f>
        <v>435</v>
      </c>
      <c r="AF367" s="102">
        <v>22</v>
      </c>
      <c r="AG367" s="102">
        <v>3080</v>
      </c>
      <c r="AH367" s="219">
        <f>AG367*25%</f>
        <v>770</v>
      </c>
      <c r="AI367" s="102">
        <v>35</v>
      </c>
      <c r="AJ367" s="102">
        <v>5095</v>
      </c>
      <c r="AK367" s="219">
        <f>AJ367*25%</f>
        <v>1273.75</v>
      </c>
      <c r="AL367" s="102">
        <v>27</v>
      </c>
      <c r="AM367" s="102">
        <v>2965</v>
      </c>
      <c r="AN367" s="219">
        <f>AM367*25%</f>
        <v>741.25</v>
      </c>
      <c r="AO367" s="268">
        <v>38</v>
      </c>
      <c r="AP367" s="268">
        <v>3850</v>
      </c>
      <c r="AQ367" s="219">
        <f>AP367*25%</f>
        <v>962.5</v>
      </c>
      <c r="AR367" s="222">
        <v>52</v>
      </c>
      <c r="AS367" s="222">
        <v>6195</v>
      </c>
      <c r="AT367" s="219">
        <f>AS367*25%</f>
        <v>1548.75</v>
      </c>
      <c r="AU367" s="222">
        <v>59</v>
      </c>
      <c r="AV367" s="222">
        <v>7140</v>
      </c>
      <c r="AW367" s="222">
        <f t="shared" si="29"/>
        <v>1785</v>
      </c>
      <c r="AX367" s="222">
        <v>0</v>
      </c>
      <c r="AY367" s="222">
        <v>0</v>
      </c>
      <c r="AZ367" s="222">
        <f t="shared" si="30"/>
        <v>0</v>
      </c>
      <c r="BA367" s="222">
        <v>0</v>
      </c>
      <c r="BB367" s="222">
        <v>0</v>
      </c>
      <c r="BC367" s="222">
        <f t="shared" si="31"/>
        <v>0</v>
      </c>
    </row>
    <row r="368" spans="2:55">
      <c r="B368" s="41" t="s">
        <v>1479</v>
      </c>
      <c r="C368" s="296" t="s">
        <v>1521</v>
      </c>
      <c r="D368" s="44" t="s">
        <v>3</v>
      </c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02"/>
      <c r="X368" s="102"/>
      <c r="Y368" s="58">
        <f>X368*25%</f>
        <v>0</v>
      </c>
      <c r="Z368" s="102">
        <v>19</v>
      </c>
      <c r="AA368" s="102">
        <v>1765</v>
      </c>
      <c r="AB368" s="58">
        <f>AA368*25%</f>
        <v>441.25</v>
      </c>
      <c r="AC368" s="57">
        <v>5</v>
      </c>
      <c r="AD368" s="102">
        <v>575</v>
      </c>
      <c r="AE368" s="58">
        <f>AD368*25%</f>
        <v>143.75</v>
      </c>
      <c r="AF368" s="102">
        <v>0</v>
      </c>
      <c r="AG368" s="102">
        <v>0</v>
      </c>
      <c r="AH368" s="219">
        <f>AG368*25%</f>
        <v>0</v>
      </c>
      <c r="AI368" s="102">
        <v>0</v>
      </c>
      <c r="AJ368" s="102">
        <v>0</v>
      </c>
      <c r="AK368" s="219">
        <f>AJ368*25%</f>
        <v>0</v>
      </c>
      <c r="AL368" s="102">
        <v>0</v>
      </c>
      <c r="AM368" s="102">
        <v>0</v>
      </c>
      <c r="AN368" s="219">
        <f>AM368*25%</f>
        <v>0</v>
      </c>
      <c r="AO368" s="268">
        <v>0</v>
      </c>
      <c r="AP368" s="268">
        <v>0</v>
      </c>
      <c r="AQ368" s="219">
        <f>AP368*25%</f>
        <v>0</v>
      </c>
      <c r="AR368" s="222">
        <v>0</v>
      </c>
      <c r="AS368" s="222"/>
      <c r="AT368" s="219">
        <f>AS368*25%</f>
        <v>0</v>
      </c>
      <c r="AU368" s="222">
        <v>0</v>
      </c>
      <c r="AV368" s="222">
        <v>0</v>
      </c>
      <c r="AW368" s="222">
        <f t="shared" si="29"/>
        <v>0</v>
      </c>
      <c r="AX368" s="222">
        <v>34</v>
      </c>
      <c r="AY368" s="222">
        <v>3155</v>
      </c>
      <c r="AZ368" s="222">
        <f t="shared" si="30"/>
        <v>788.75</v>
      </c>
      <c r="BA368" s="222">
        <v>30</v>
      </c>
      <c r="BB368" s="222">
        <v>3275</v>
      </c>
      <c r="BC368" s="222">
        <f t="shared" si="31"/>
        <v>818.75</v>
      </c>
    </row>
    <row r="369" spans="2:55">
      <c r="B369" s="41" t="s">
        <v>1480</v>
      </c>
      <c r="C369" s="296" t="s">
        <v>5312</v>
      </c>
      <c r="D369" s="44" t="s">
        <v>5</v>
      </c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02"/>
      <c r="X369" s="102"/>
      <c r="Y369" s="58">
        <f>X369*25%</f>
        <v>0</v>
      </c>
      <c r="Z369" s="102">
        <v>12</v>
      </c>
      <c r="AA369" s="102">
        <v>1205</v>
      </c>
      <c r="AB369" s="58">
        <f>AA369*25%</f>
        <v>301.25</v>
      </c>
      <c r="AC369" s="57">
        <v>16</v>
      </c>
      <c r="AD369" s="102">
        <v>1915</v>
      </c>
      <c r="AE369" s="58">
        <f>AD369*25%</f>
        <v>478.75</v>
      </c>
      <c r="AF369" s="102">
        <v>19</v>
      </c>
      <c r="AG369" s="102">
        <v>2235</v>
      </c>
      <c r="AH369" s="219">
        <f>AG369*25%</f>
        <v>558.75</v>
      </c>
      <c r="AI369" s="102">
        <v>11</v>
      </c>
      <c r="AJ369" s="102">
        <v>1195</v>
      </c>
      <c r="AK369" s="219">
        <f>AJ369*25%</f>
        <v>298.75</v>
      </c>
      <c r="AL369" s="102">
        <v>7</v>
      </c>
      <c r="AM369" s="102">
        <v>715</v>
      </c>
      <c r="AN369" s="219">
        <f>AM369*25%</f>
        <v>178.75</v>
      </c>
      <c r="AO369" s="268">
        <v>25</v>
      </c>
      <c r="AP369" s="268">
        <v>2975</v>
      </c>
      <c r="AQ369" s="219">
        <f>AP369*25%</f>
        <v>743.75</v>
      </c>
      <c r="AR369" s="222">
        <v>26</v>
      </c>
      <c r="AS369" s="222">
        <v>2120</v>
      </c>
      <c r="AT369" s="219">
        <f>AS369*25%</f>
        <v>530</v>
      </c>
      <c r="AU369" s="222">
        <v>15</v>
      </c>
      <c r="AV369" s="222">
        <v>1140</v>
      </c>
      <c r="AW369" s="222">
        <f t="shared" si="29"/>
        <v>285</v>
      </c>
      <c r="AX369" s="222">
        <v>0</v>
      </c>
      <c r="AY369" s="222">
        <v>0</v>
      </c>
      <c r="AZ369" s="222">
        <f t="shared" si="30"/>
        <v>0</v>
      </c>
      <c r="BA369" s="222">
        <v>0</v>
      </c>
      <c r="BB369" s="222">
        <v>0</v>
      </c>
      <c r="BC369" s="222">
        <f t="shared" si="31"/>
        <v>0</v>
      </c>
    </row>
    <row r="370" spans="2:55">
      <c r="B370" s="41" t="s">
        <v>1481</v>
      </c>
      <c r="C370" s="296" t="s">
        <v>1523</v>
      </c>
      <c r="D370" s="44" t="s">
        <v>5</v>
      </c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02"/>
      <c r="X370" s="102"/>
      <c r="Y370" s="58">
        <f>X370*25%</f>
        <v>0</v>
      </c>
      <c r="Z370" s="102">
        <v>3</v>
      </c>
      <c r="AA370" s="102">
        <v>375</v>
      </c>
      <c r="AB370" s="58">
        <f>AA370*25%</f>
        <v>93.75</v>
      </c>
      <c r="AC370" s="57">
        <v>24</v>
      </c>
      <c r="AD370" s="102">
        <v>1670</v>
      </c>
      <c r="AE370" s="58">
        <f>AD370*25%</f>
        <v>417.5</v>
      </c>
      <c r="AF370" s="102">
        <v>19</v>
      </c>
      <c r="AG370" s="102">
        <v>1925</v>
      </c>
      <c r="AH370" s="219">
        <f>AG370*25%</f>
        <v>481.25</v>
      </c>
      <c r="AI370" s="102">
        <v>6</v>
      </c>
      <c r="AJ370" s="102">
        <v>385</v>
      </c>
      <c r="AK370" s="219">
        <f>AJ370*25%</f>
        <v>96.25</v>
      </c>
      <c r="AL370" s="102">
        <v>6</v>
      </c>
      <c r="AM370" s="102">
        <v>650</v>
      </c>
      <c r="AN370" s="219">
        <f>AM370*25%</f>
        <v>162.5</v>
      </c>
      <c r="AO370" s="268">
        <v>4</v>
      </c>
      <c r="AP370" s="268">
        <v>420</v>
      </c>
      <c r="AQ370" s="219">
        <f>AP370*25%</f>
        <v>105</v>
      </c>
      <c r="AR370" s="222">
        <v>8</v>
      </c>
      <c r="AS370" s="222">
        <v>995</v>
      </c>
      <c r="AT370" s="219">
        <f>AS370*25%</f>
        <v>248.75</v>
      </c>
      <c r="AU370" s="222">
        <v>17</v>
      </c>
      <c r="AV370" s="222">
        <v>1585</v>
      </c>
      <c r="AW370" s="222">
        <f t="shared" si="29"/>
        <v>396.25</v>
      </c>
      <c r="AX370" s="222">
        <v>9</v>
      </c>
      <c r="AY370" s="222">
        <v>550</v>
      </c>
      <c r="AZ370" s="222">
        <f t="shared" si="30"/>
        <v>137.5</v>
      </c>
      <c r="BA370" s="222">
        <v>13</v>
      </c>
      <c r="BB370" s="222">
        <v>1010</v>
      </c>
      <c r="BC370" s="222">
        <f t="shared" si="31"/>
        <v>252.5</v>
      </c>
    </row>
    <row r="371" spans="2:55">
      <c r="B371" s="41" t="s">
        <v>1482</v>
      </c>
      <c r="C371" s="296" t="s">
        <v>1524</v>
      </c>
      <c r="D371" s="44" t="s">
        <v>5</v>
      </c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02"/>
      <c r="X371" s="102"/>
      <c r="Y371" s="58">
        <f>X371*25%</f>
        <v>0</v>
      </c>
      <c r="Z371" s="102">
        <v>15</v>
      </c>
      <c r="AA371" s="102">
        <v>1810</v>
      </c>
      <c r="AB371" s="58">
        <f>AA371*25%</f>
        <v>452.5</v>
      </c>
      <c r="AC371" s="57">
        <v>40</v>
      </c>
      <c r="AD371" s="102">
        <v>4375</v>
      </c>
      <c r="AE371" s="58">
        <f>AD371*25%</f>
        <v>1093.75</v>
      </c>
      <c r="AF371" s="102">
        <v>76</v>
      </c>
      <c r="AG371" s="102">
        <v>7855</v>
      </c>
      <c r="AH371" s="219">
        <f>AG371*25%</f>
        <v>1963.75</v>
      </c>
      <c r="AI371" s="102">
        <v>83</v>
      </c>
      <c r="AJ371" s="102">
        <v>8795</v>
      </c>
      <c r="AK371" s="219">
        <f>AJ371*25%</f>
        <v>2198.75</v>
      </c>
      <c r="AL371" s="102">
        <v>94</v>
      </c>
      <c r="AM371" s="102">
        <v>9865</v>
      </c>
      <c r="AN371" s="219">
        <f>AM371*25%</f>
        <v>2466.25</v>
      </c>
      <c r="AO371" s="268">
        <v>130</v>
      </c>
      <c r="AP371" s="268">
        <v>13480</v>
      </c>
      <c r="AQ371" s="219">
        <f>AP371*25%</f>
        <v>3370</v>
      </c>
      <c r="AR371" s="222">
        <v>163</v>
      </c>
      <c r="AS371" s="222">
        <v>17210</v>
      </c>
      <c r="AT371" s="219">
        <f>AS371*25%</f>
        <v>4302.5</v>
      </c>
      <c r="AU371" s="222">
        <v>197</v>
      </c>
      <c r="AV371" s="222">
        <v>19410</v>
      </c>
      <c r="AW371" s="222">
        <f t="shared" si="29"/>
        <v>4852.5</v>
      </c>
      <c r="AX371" s="222">
        <v>6</v>
      </c>
      <c r="AY371" s="222">
        <v>585</v>
      </c>
      <c r="AZ371" s="222">
        <f t="shared" si="30"/>
        <v>146.25</v>
      </c>
      <c r="BA371" s="222">
        <v>21</v>
      </c>
      <c r="BB371" s="222">
        <v>2095</v>
      </c>
      <c r="BC371" s="222">
        <f t="shared" si="31"/>
        <v>523.75</v>
      </c>
    </row>
    <row r="372" spans="2:55">
      <c r="B372" s="41" t="s">
        <v>1483</v>
      </c>
      <c r="C372" s="296" t="s">
        <v>1525</v>
      </c>
      <c r="D372" s="44" t="s">
        <v>5</v>
      </c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02"/>
      <c r="X372" s="102"/>
      <c r="Y372" s="58">
        <f>X372*25%</f>
        <v>0</v>
      </c>
      <c r="Z372" s="102">
        <v>36</v>
      </c>
      <c r="AA372" s="102">
        <v>4590</v>
      </c>
      <c r="AB372" s="58">
        <f>AA372*25%</f>
        <v>1147.5</v>
      </c>
      <c r="AC372" s="57">
        <v>53</v>
      </c>
      <c r="AD372" s="102">
        <v>4945</v>
      </c>
      <c r="AE372" s="58">
        <f>AD372*25%</f>
        <v>1236.25</v>
      </c>
      <c r="AF372" s="102">
        <v>58</v>
      </c>
      <c r="AG372" s="102">
        <v>6180</v>
      </c>
      <c r="AH372" s="219">
        <f>AG372*25%</f>
        <v>1545</v>
      </c>
      <c r="AI372" s="102">
        <v>41</v>
      </c>
      <c r="AJ372" s="102">
        <v>3825</v>
      </c>
      <c r="AK372" s="219">
        <f>AJ372*25%</f>
        <v>956.25</v>
      </c>
      <c r="AL372" s="102">
        <v>67</v>
      </c>
      <c r="AM372" s="102">
        <v>5985</v>
      </c>
      <c r="AN372" s="219">
        <f>AM372*25%</f>
        <v>1496.25</v>
      </c>
      <c r="AO372" s="268">
        <v>102</v>
      </c>
      <c r="AP372" s="268">
        <v>10165</v>
      </c>
      <c r="AQ372" s="219">
        <f>AP372*25%</f>
        <v>2541.25</v>
      </c>
      <c r="AR372" s="222">
        <v>78</v>
      </c>
      <c r="AS372" s="222">
        <v>8280</v>
      </c>
      <c r="AT372" s="219">
        <f>AS372*25%</f>
        <v>2070</v>
      </c>
      <c r="AU372" s="222">
        <v>97</v>
      </c>
      <c r="AV372" s="222">
        <v>8990</v>
      </c>
      <c r="AW372" s="222">
        <f t="shared" si="29"/>
        <v>2247.5</v>
      </c>
      <c r="AX372" s="222">
        <v>161</v>
      </c>
      <c r="AY372" s="222">
        <v>17100</v>
      </c>
      <c r="AZ372" s="222">
        <f t="shared" si="30"/>
        <v>4275</v>
      </c>
      <c r="BA372" s="222">
        <v>216</v>
      </c>
      <c r="BB372" s="222">
        <v>21790</v>
      </c>
      <c r="BC372" s="222">
        <f t="shared" si="31"/>
        <v>5447.5</v>
      </c>
    </row>
    <row r="373" spans="2:55">
      <c r="B373" s="41" t="s">
        <v>1484</v>
      </c>
      <c r="C373" s="296" t="s">
        <v>1526</v>
      </c>
      <c r="D373" s="44" t="s">
        <v>19</v>
      </c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02"/>
      <c r="X373" s="102"/>
      <c r="Y373" s="58"/>
      <c r="Z373" s="102">
        <v>2</v>
      </c>
      <c r="AA373" s="102">
        <v>105</v>
      </c>
      <c r="AB373" s="58">
        <f>AA373*25%</f>
        <v>26.25</v>
      </c>
      <c r="AC373" s="57">
        <v>6</v>
      </c>
      <c r="AD373" s="102">
        <v>500</v>
      </c>
      <c r="AE373" s="58">
        <f>AD373*25%</f>
        <v>125</v>
      </c>
      <c r="AF373" s="102">
        <v>11</v>
      </c>
      <c r="AG373" s="102">
        <v>695</v>
      </c>
      <c r="AH373" s="219">
        <f>AG373*25%</f>
        <v>173.75</v>
      </c>
      <c r="AI373" s="102">
        <v>13</v>
      </c>
      <c r="AJ373" s="102">
        <v>1130</v>
      </c>
      <c r="AK373" s="219">
        <f>AJ373*25%</f>
        <v>282.5</v>
      </c>
      <c r="AL373" s="102">
        <v>5</v>
      </c>
      <c r="AM373" s="102">
        <v>410</v>
      </c>
      <c r="AN373" s="219">
        <f>AM373*25%</f>
        <v>102.5</v>
      </c>
      <c r="AO373" s="268">
        <v>68</v>
      </c>
      <c r="AP373" s="268">
        <v>6005</v>
      </c>
      <c r="AQ373" s="219">
        <f>AP373*25%</f>
        <v>1501.25</v>
      </c>
      <c r="AR373" s="222">
        <v>51</v>
      </c>
      <c r="AS373" s="222">
        <v>3580</v>
      </c>
      <c r="AT373" s="219">
        <f>AS373*25%</f>
        <v>895</v>
      </c>
      <c r="AU373" s="222">
        <v>29</v>
      </c>
      <c r="AV373" s="222">
        <v>2930</v>
      </c>
      <c r="AW373" s="222">
        <f t="shared" si="29"/>
        <v>732.5</v>
      </c>
      <c r="AX373" s="222">
        <v>88</v>
      </c>
      <c r="AY373" s="222">
        <v>8315</v>
      </c>
      <c r="AZ373" s="222">
        <f t="shared" si="30"/>
        <v>2078.75</v>
      </c>
      <c r="BA373" s="222">
        <v>86</v>
      </c>
      <c r="BB373" s="222">
        <v>8520</v>
      </c>
      <c r="BC373" s="222">
        <f t="shared" si="31"/>
        <v>2130</v>
      </c>
    </row>
    <row r="374" spans="2:55">
      <c r="B374" s="41" t="s">
        <v>1685</v>
      </c>
      <c r="C374" s="296" t="s">
        <v>1691</v>
      </c>
      <c r="D374" s="44" t="s">
        <v>341</v>
      </c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02"/>
      <c r="X374" s="102"/>
      <c r="Y374" s="58"/>
      <c r="Z374" s="102">
        <v>19</v>
      </c>
      <c r="AA374" s="102">
        <v>1845</v>
      </c>
      <c r="AB374" s="58">
        <f>AA374*25%</f>
        <v>461.25</v>
      </c>
      <c r="AC374" s="57">
        <v>8</v>
      </c>
      <c r="AD374" s="102">
        <v>760</v>
      </c>
      <c r="AE374" s="58">
        <f>AD374*25%</f>
        <v>190</v>
      </c>
      <c r="AF374" s="102">
        <v>16</v>
      </c>
      <c r="AG374" s="102">
        <v>2020</v>
      </c>
      <c r="AH374" s="219">
        <f>AG374*25%</f>
        <v>505</v>
      </c>
      <c r="AI374" s="102">
        <v>20</v>
      </c>
      <c r="AJ374" s="102">
        <v>1255</v>
      </c>
      <c r="AK374" s="219">
        <f>AJ374*25%</f>
        <v>313.75</v>
      </c>
      <c r="AL374" s="102">
        <v>16</v>
      </c>
      <c r="AM374" s="102">
        <v>1485</v>
      </c>
      <c r="AN374" s="219">
        <f>AM374*25%</f>
        <v>371.25</v>
      </c>
      <c r="AO374" s="268">
        <v>22</v>
      </c>
      <c r="AP374" s="268">
        <v>1920</v>
      </c>
      <c r="AQ374" s="219">
        <f>AP374*25%</f>
        <v>480</v>
      </c>
      <c r="AR374" s="222">
        <v>24</v>
      </c>
      <c r="AS374" s="222">
        <v>1855</v>
      </c>
      <c r="AT374" s="219">
        <f>AS374*25%</f>
        <v>463.75</v>
      </c>
      <c r="AU374" s="222">
        <v>38</v>
      </c>
      <c r="AV374" s="222">
        <v>3650</v>
      </c>
      <c r="AW374" s="222">
        <f t="shared" si="29"/>
        <v>912.5</v>
      </c>
      <c r="AX374" s="222">
        <v>30</v>
      </c>
      <c r="AY374" s="222">
        <v>3880</v>
      </c>
      <c r="AZ374" s="222">
        <f t="shared" si="30"/>
        <v>970</v>
      </c>
      <c r="BA374" s="222">
        <v>49</v>
      </c>
      <c r="BB374" s="222">
        <v>4540</v>
      </c>
      <c r="BC374" s="222">
        <f t="shared" si="31"/>
        <v>1135</v>
      </c>
    </row>
    <row r="375" spans="2:55">
      <c r="B375" s="41" t="s">
        <v>1686</v>
      </c>
      <c r="C375" s="296" t="s">
        <v>1692</v>
      </c>
      <c r="D375" s="44" t="s">
        <v>36</v>
      </c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02"/>
      <c r="X375" s="102"/>
      <c r="Y375" s="58"/>
      <c r="Z375" s="102">
        <v>36</v>
      </c>
      <c r="AA375" s="102">
        <v>3700</v>
      </c>
      <c r="AB375" s="58">
        <f>AA375*25%</f>
        <v>925</v>
      </c>
      <c r="AC375" s="57">
        <v>47</v>
      </c>
      <c r="AD375" s="102">
        <v>4720</v>
      </c>
      <c r="AE375" s="58">
        <f>AD375*25%</f>
        <v>1180</v>
      </c>
      <c r="AF375" s="102">
        <v>78</v>
      </c>
      <c r="AG375" s="102">
        <v>6420</v>
      </c>
      <c r="AH375" s="219">
        <f>AG375*25%</f>
        <v>1605</v>
      </c>
      <c r="AI375" s="102">
        <v>149</v>
      </c>
      <c r="AJ375" s="102">
        <v>12900</v>
      </c>
      <c r="AK375" s="219">
        <f>AJ375*25%</f>
        <v>3225</v>
      </c>
      <c r="AL375" s="102">
        <v>143</v>
      </c>
      <c r="AM375" s="102">
        <v>11670</v>
      </c>
      <c r="AN375" s="219">
        <f>AM375*25%</f>
        <v>2917.5</v>
      </c>
      <c r="AO375" s="268">
        <v>151</v>
      </c>
      <c r="AP375" s="268">
        <v>12795</v>
      </c>
      <c r="AQ375" s="219">
        <f>AP375*25%</f>
        <v>3198.75</v>
      </c>
      <c r="AR375" s="222">
        <v>140</v>
      </c>
      <c r="AS375" s="222">
        <v>12830</v>
      </c>
      <c r="AT375" s="219">
        <f>AS375*25%</f>
        <v>3207.5</v>
      </c>
      <c r="AU375" s="222">
        <v>143</v>
      </c>
      <c r="AV375" s="222">
        <v>14200</v>
      </c>
      <c r="AW375" s="222">
        <f t="shared" si="29"/>
        <v>3550</v>
      </c>
      <c r="AX375" s="222">
        <v>27</v>
      </c>
      <c r="AY375" s="222">
        <v>3505</v>
      </c>
      <c r="AZ375" s="222">
        <f t="shared" si="30"/>
        <v>876.25</v>
      </c>
      <c r="BA375" s="222">
        <v>24</v>
      </c>
      <c r="BB375" s="222">
        <v>2380</v>
      </c>
      <c r="BC375" s="222">
        <f t="shared" si="31"/>
        <v>595</v>
      </c>
    </row>
    <row r="376" spans="2:55">
      <c r="B376" s="41" t="s">
        <v>1687</v>
      </c>
      <c r="C376" s="296" t="s">
        <v>1693</v>
      </c>
      <c r="D376" s="44" t="s">
        <v>5</v>
      </c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02"/>
      <c r="X376" s="102"/>
      <c r="Y376" s="58"/>
      <c r="Z376" s="102">
        <v>6</v>
      </c>
      <c r="AA376" s="102">
        <v>970</v>
      </c>
      <c r="AB376" s="58">
        <f>AA376*25%</f>
        <v>242.5</v>
      </c>
      <c r="AC376" s="57">
        <v>32</v>
      </c>
      <c r="AD376" s="102">
        <v>2670</v>
      </c>
      <c r="AE376" s="58">
        <f>AD376*25%</f>
        <v>667.5</v>
      </c>
      <c r="AF376" s="102">
        <v>25</v>
      </c>
      <c r="AG376" s="102">
        <v>2040</v>
      </c>
      <c r="AH376" s="219">
        <f>AG376*25%</f>
        <v>510</v>
      </c>
      <c r="AI376" s="102">
        <v>31</v>
      </c>
      <c r="AJ376" s="102">
        <v>3625</v>
      </c>
      <c r="AK376" s="219">
        <f>AJ376*25%</f>
        <v>906.25</v>
      </c>
      <c r="AL376" s="102">
        <v>24</v>
      </c>
      <c r="AM376" s="102">
        <v>2270</v>
      </c>
      <c r="AN376" s="219">
        <f>AM376*25%</f>
        <v>567.5</v>
      </c>
      <c r="AO376" s="268">
        <v>19</v>
      </c>
      <c r="AP376" s="268">
        <v>2805</v>
      </c>
      <c r="AQ376" s="219">
        <f>AP376*25%</f>
        <v>701.25</v>
      </c>
      <c r="AR376" s="222">
        <v>7</v>
      </c>
      <c r="AS376" s="222">
        <v>475</v>
      </c>
      <c r="AT376" s="219">
        <f>AS376*25%</f>
        <v>118.75</v>
      </c>
      <c r="AU376" s="222">
        <v>0</v>
      </c>
      <c r="AV376" s="222">
        <v>0</v>
      </c>
      <c r="AW376" s="222">
        <f t="shared" si="29"/>
        <v>0</v>
      </c>
      <c r="AX376" s="222">
        <v>129</v>
      </c>
      <c r="AY376" s="222">
        <v>15130</v>
      </c>
      <c r="AZ376" s="222">
        <f t="shared" si="30"/>
        <v>3782.5</v>
      </c>
      <c r="BA376" s="222">
        <v>180</v>
      </c>
      <c r="BB376" s="222">
        <v>17780</v>
      </c>
      <c r="BC376" s="222">
        <f t="shared" si="31"/>
        <v>4445</v>
      </c>
    </row>
    <row r="377" spans="2:55">
      <c r="B377" s="41" t="s">
        <v>1688</v>
      </c>
      <c r="C377" s="296" t="s">
        <v>1694</v>
      </c>
      <c r="D377" s="44" t="s">
        <v>284</v>
      </c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02"/>
      <c r="X377" s="102"/>
      <c r="Y377" s="58"/>
      <c r="Z377" s="102">
        <v>19</v>
      </c>
      <c r="AA377" s="102">
        <v>1620</v>
      </c>
      <c r="AB377" s="58">
        <f>AA377*25%</f>
        <v>405</v>
      </c>
      <c r="AC377" s="57">
        <v>54</v>
      </c>
      <c r="AD377" s="102">
        <v>3710</v>
      </c>
      <c r="AE377" s="58">
        <f>AD377*25%</f>
        <v>927.5</v>
      </c>
      <c r="AF377" s="102">
        <v>57</v>
      </c>
      <c r="AG377" s="102">
        <v>4355</v>
      </c>
      <c r="AH377" s="219">
        <f>AG377*25%</f>
        <v>1088.75</v>
      </c>
      <c r="AI377" s="102">
        <v>67</v>
      </c>
      <c r="AJ377" s="102">
        <v>6205</v>
      </c>
      <c r="AK377" s="219">
        <f>AJ377*25%</f>
        <v>1551.25</v>
      </c>
      <c r="AL377" s="102">
        <v>51</v>
      </c>
      <c r="AM377" s="102">
        <v>4070</v>
      </c>
      <c r="AN377" s="219">
        <f>AM377*25%</f>
        <v>1017.5</v>
      </c>
      <c r="AO377" s="268">
        <v>55</v>
      </c>
      <c r="AP377" s="268">
        <v>5500</v>
      </c>
      <c r="AQ377" s="219">
        <f>AP377*25%</f>
        <v>1375</v>
      </c>
      <c r="AR377" s="222">
        <v>61</v>
      </c>
      <c r="AS377" s="222">
        <v>5655</v>
      </c>
      <c r="AT377" s="219">
        <f>AS377*25%</f>
        <v>1413.75</v>
      </c>
      <c r="AU377" s="222">
        <v>65</v>
      </c>
      <c r="AV377" s="222">
        <v>5850</v>
      </c>
      <c r="AW377" s="222">
        <f t="shared" si="29"/>
        <v>1462.5</v>
      </c>
      <c r="AX377" s="222">
        <v>0</v>
      </c>
      <c r="AY377" s="222">
        <v>0</v>
      </c>
      <c r="AZ377" s="222">
        <f t="shared" si="30"/>
        <v>0</v>
      </c>
      <c r="BA377" s="222">
        <v>0</v>
      </c>
      <c r="BB377" s="222">
        <v>0</v>
      </c>
      <c r="BC377" s="222">
        <f t="shared" si="31"/>
        <v>0</v>
      </c>
    </row>
    <row r="378" spans="2:55">
      <c r="B378" s="41" t="s">
        <v>1689</v>
      </c>
      <c r="C378" s="296" t="s">
        <v>1695</v>
      </c>
      <c r="D378" s="44" t="s">
        <v>501</v>
      </c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02"/>
      <c r="X378" s="102"/>
      <c r="Y378" s="58"/>
      <c r="Z378" s="102">
        <v>14</v>
      </c>
      <c r="AA378" s="102">
        <v>1180</v>
      </c>
      <c r="AB378" s="58">
        <f>AA378*25%</f>
        <v>295</v>
      </c>
      <c r="AC378" s="57">
        <v>14</v>
      </c>
      <c r="AD378" s="102">
        <v>1360</v>
      </c>
      <c r="AE378" s="58">
        <f>AD378*25%</f>
        <v>340</v>
      </c>
      <c r="AF378" s="102">
        <v>10</v>
      </c>
      <c r="AG378" s="102">
        <v>995</v>
      </c>
      <c r="AH378" s="219">
        <f>AG378*25%</f>
        <v>248.75</v>
      </c>
      <c r="AI378" s="102">
        <v>8</v>
      </c>
      <c r="AJ378" s="102">
        <v>915</v>
      </c>
      <c r="AK378" s="219">
        <f>AJ378*25%</f>
        <v>228.75</v>
      </c>
      <c r="AL378" s="102">
        <v>12</v>
      </c>
      <c r="AM378" s="102">
        <v>1150</v>
      </c>
      <c r="AN378" s="219">
        <f>AM378*25%</f>
        <v>287.5</v>
      </c>
      <c r="AO378" s="268">
        <v>0</v>
      </c>
      <c r="AP378" s="268">
        <v>0</v>
      </c>
      <c r="AQ378" s="219">
        <f>AP378*25%</f>
        <v>0</v>
      </c>
      <c r="AR378" s="222">
        <v>0</v>
      </c>
      <c r="AS378" s="222">
        <v>0</v>
      </c>
      <c r="AT378" s="219">
        <f>AS378*25%</f>
        <v>0</v>
      </c>
      <c r="AU378" s="222">
        <v>0</v>
      </c>
      <c r="AV378" s="222">
        <v>0</v>
      </c>
      <c r="AW378" s="222">
        <f t="shared" si="29"/>
        <v>0</v>
      </c>
      <c r="AX378" s="222">
        <v>51</v>
      </c>
      <c r="AY378" s="222">
        <v>4555</v>
      </c>
      <c r="AZ378" s="222">
        <f t="shared" si="30"/>
        <v>1138.75</v>
      </c>
      <c r="BA378" s="222">
        <v>58</v>
      </c>
      <c r="BB378" s="222">
        <v>5235</v>
      </c>
      <c r="BC378" s="222">
        <f t="shared" si="31"/>
        <v>1308.75</v>
      </c>
    </row>
    <row r="379" spans="2:55">
      <c r="B379" s="41" t="s">
        <v>1690</v>
      </c>
      <c r="C379" s="296" t="s">
        <v>5312</v>
      </c>
      <c r="D379" s="44" t="s">
        <v>5</v>
      </c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02"/>
      <c r="X379" s="102"/>
      <c r="Y379" s="58"/>
      <c r="Z379" s="102"/>
      <c r="AA379" s="102"/>
      <c r="AB379" s="58"/>
      <c r="AC379" s="57">
        <v>11</v>
      </c>
      <c r="AD379" s="102">
        <v>850</v>
      </c>
      <c r="AE379" s="58">
        <f>AD379*25%</f>
        <v>212.5</v>
      </c>
      <c r="AF379" s="102">
        <v>12</v>
      </c>
      <c r="AG379" s="102">
        <v>970</v>
      </c>
      <c r="AH379" s="219">
        <f>AG379*25%</f>
        <v>242.5</v>
      </c>
      <c r="AI379" s="102">
        <v>10</v>
      </c>
      <c r="AJ379" s="102">
        <v>970</v>
      </c>
      <c r="AK379" s="219">
        <f>AJ379*25%</f>
        <v>242.5</v>
      </c>
      <c r="AL379" s="102">
        <v>16</v>
      </c>
      <c r="AM379" s="102">
        <v>995</v>
      </c>
      <c r="AN379" s="219">
        <f>AM379*25%</f>
        <v>248.75</v>
      </c>
      <c r="AO379" s="268">
        <v>12</v>
      </c>
      <c r="AP379" s="268">
        <v>765</v>
      </c>
      <c r="AQ379" s="219">
        <f>AP379*25%</f>
        <v>191.25</v>
      </c>
      <c r="AR379" s="222">
        <v>6</v>
      </c>
      <c r="AS379" s="222">
        <v>350</v>
      </c>
      <c r="AT379" s="219">
        <f>AS379*25%</f>
        <v>87.5</v>
      </c>
      <c r="AU379" s="222">
        <v>7</v>
      </c>
      <c r="AV379" s="222">
        <v>400</v>
      </c>
      <c r="AW379" s="222">
        <f t="shared" si="29"/>
        <v>100</v>
      </c>
      <c r="AX379" s="222">
        <v>0</v>
      </c>
      <c r="AY379" s="222">
        <v>0</v>
      </c>
      <c r="AZ379" s="222">
        <f t="shared" si="30"/>
        <v>0</v>
      </c>
      <c r="BA379" s="222">
        <v>0</v>
      </c>
      <c r="BB379" s="222">
        <v>0</v>
      </c>
      <c r="BC379" s="222">
        <f t="shared" si="31"/>
        <v>0</v>
      </c>
    </row>
    <row r="380" spans="2:55">
      <c r="B380" s="41" t="s">
        <v>1763</v>
      </c>
      <c r="C380" s="296" t="s">
        <v>1847</v>
      </c>
      <c r="D380" s="44" t="s">
        <v>23</v>
      </c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02"/>
      <c r="X380" s="102"/>
      <c r="Y380" s="58"/>
      <c r="Z380" s="102"/>
      <c r="AA380" s="102"/>
      <c r="AB380" s="58"/>
      <c r="AC380" s="57">
        <v>7</v>
      </c>
      <c r="AD380" s="102">
        <v>700</v>
      </c>
      <c r="AE380" s="58">
        <f>AD380*25%</f>
        <v>175</v>
      </c>
      <c r="AF380" s="102">
        <v>73</v>
      </c>
      <c r="AG380" s="102">
        <v>6760</v>
      </c>
      <c r="AH380" s="219">
        <f>AG380*25%</f>
        <v>1690</v>
      </c>
      <c r="AI380" s="102">
        <v>107</v>
      </c>
      <c r="AJ380" s="102">
        <v>10550</v>
      </c>
      <c r="AK380" s="219">
        <f>AJ380*25%</f>
        <v>2637.5</v>
      </c>
      <c r="AL380" s="102">
        <v>63</v>
      </c>
      <c r="AM380" s="102">
        <v>6825</v>
      </c>
      <c r="AN380" s="219">
        <f>AM380*25%</f>
        <v>1706.25</v>
      </c>
      <c r="AO380" s="268">
        <v>138</v>
      </c>
      <c r="AP380" s="268">
        <v>12950</v>
      </c>
      <c r="AQ380" s="219">
        <f>AP380*25%</f>
        <v>3237.5</v>
      </c>
      <c r="AR380" s="222">
        <v>161</v>
      </c>
      <c r="AS380" s="222">
        <v>14455</v>
      </c>
      <c r="AT380" s="219">
        <f>AS380*25%</f>
        <v>3613.75</v>
      </c>
      <c r="AU380" s="222">
        <v>215</v>
      </c>
      <c r="AV380" s="222">
        <v>20470</v>
      </c>
      <c r="AW380" s="222">
        <f t="shared" si="29"/>
        <v>5117.5</v>
      </c>
      <c r="AX380" s="222">
        <v>9</v>
      </c>
      <c r="AY380" s="222">
        <v>645</v>
      </c>
      <c r="AZ380" s="222">
        <f t="shared" si="30"/>
        <v>161.25</v>
      </c>
      <c r="BA380" s="222">
        <v>17</v>
      </c>
      <c r="BB380" s="222">
        <v>1360</v>
      </c>
      <c r="BC380" s="222">
        <f t="shared" si="31"/>
        <v>340</v>
      </c>
    </row>
    <row r="381" spans="2:55">
      <c r="B381" s="41" t="s">
        <v>1764</v>
      </c>
      <c r="C381" s="296" t="s">
        <v>1848</v>
      </c>
      <c r="D381" s="44" t="s">
        <v>12</v>
      </c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02"/>
      <c r="X381" s="102"/>
      <c r="Y381" s="58"/>
      <c r="Z381" s="102"/>
      <c r="AA381" s="102"/>
      <c r="AB381" s="58"/>
      <c r="AC381" s="57">
        <v>6</v>
      </c>
      <c r="AD381" s="102">
        <v>465</v>
      </c>
      <c r="AE381" s="58">
        <f>AD381*25%</f>
        <v>116.25</v>
      </c>
      <c r="AF381" s="102">
        <v>24</v>
      </c>
      <c r="AG381" s="102">
        <v>2725</v>
      </c>
      <c r="AH381" s="219">
        <f>AG381*25%</f>
        <v>681.25</v>
      </c>
      <c r="AI381" s="102">
        <v>31</v>
      </c>
      <c r="AJ381" s="102">
        <v>3785</v>
      </c>
      <c r="AK381" s="219">
        <f>AJ381*25%</f>
        <v>946.25</v>
      </c>
      <c r="AL381" s="102">
        <v>34</v>
      </c>
      <c r="AM381" s="102">
        <v>3945</v>
      </c>
      <c r="AN381" s="219">
        <f>AM381*25%</f>
        <v>986.25</v>
      </c>
      <c r="AO381" s="268">
        <v>57</v>
      </c>
      <c r="AP381" s="268">
        <v>6385</v>
      </c>
      <c r="AQ381" s="219">
        <f>AP381*25%</f>
        <v>1596.25</v>
      </c>
      <c r="AR381" s="222">
        <v>51</v>
      </c>
      <c r="AS381" s="222">
        <v>5865</v>
      </c>
      <c r="AT381" s="219">
        <f>AS381*25%</f>
        <v>1466.25</v>
      </c>
      <c r="AU381" s="222">
        <v>35</v>
      </c>
      <c r="AV381" s="222">
        <v>4020</v>
      </c>
      <c r="AW381" s="222">
        <f t="shared" si="29"/>
        <v>1005</v>
      </c>
      <c r="AX381" s="222">
        <v>232</v>
      </c>
      <c r="AY381" s="222">
        <v>43580</v>
      </c>
      <c r="AZ381" s="222">
        <f t="shared" si="30"/>
        <v>10895</v>
      </c>
      <c r="BA381" s="222">
        <v>243</v>
      </c>
      <c r="BB381" s="222">
        <v>27240</v>
      </c>
      <c r="BC381" s="222">
        <f t="shared" si="31"/>
        <v>6810</v>
      </c>
    </row>
    <row r="382" spans="2:55">
      <c r="B382" s="41" t="s">
        <v>1765</v>
      </c>
      <c r="C382" s="296" t="s">
        <v>1849</v>
      </c>
      <c r="D382" s="44" t="s">
        <v>3</v>
      </c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02"/>
      <c r="X382" s="102"/>
      <c r="Y382" s="58"/>
      <c r="Z382" s="102"/>
      <c r="AA382" s="102"/>
      <c r="AB382" s="58"/>
      <c r="AC382" s="57">
        <v>11</v>
      </c>
      <c r="AD382" s="102">
        <v>805</v>
      </c>
      <c r="AE382" s="58">
        <f>AD382*25%</f>
        <v>201.25</v>
      </c>
      <c r="AF382" s="102">
        <v>47</v>
      </c>
      <c r="AG382" s="102">
        <v>5200</v>
      </c>
      <c r="AH382" s="219">
        <f>AG382*25%</f>
        <v>1300</v>
      </c>
      <c r="AI382" s="102">
        <v>69</v>
      </c>
      <c r="AJ382" s="102">
        <v>6735</v>
      </c>
      <c r="AK382" s="219">
        <f>AJ382*25%</f>
        <v>1683.75</v>
      </c>
      <c r="AL382" s="102">
        <v>79</v>
      </c>
      <c r="AM382" s="102">
        <v>8950</v>
      </c>
      <c r="AN382" s="219">
        <f>AM382*25%</f>
        <v>2237.5</v>
      </c>
      <c r="AO382" s="268">
        <v>90</v>
      </c>
      <c r="AP382" s="268">
        <v>7985</v>
      </c>
      <c r="AQ382" s="219">
        <f>AP382*25%</f>
        <v>1996.25</v>
      </c>
      <c r="AR382" s="222">
        <v>74</v>
      </c>
      <c r="AS382" s="222">
        <v>8545</v>
      </c>
      <c r="AT382" s="219">
        <f>AS382*25%</f>
        <v>2136.25</v>
      </c>
      <c r="AU382" s="222">
        <v>78</v>
      </c>
      <c r="AV382" s="222">
        <v>8115</v>
      </c>
      <c r="AW382" s="222">
        <f t="shared" si="29"/>
        <v>2028.75</v>
      </c>
      <c r="AX382" s="222">
        <v>35</v>
      </c>
      <c r="AY382" s="222">
        <v>3730</v>
      </c>
      <c r="AZ382" s="222">
        <f t="shared" si="30"/>
        <v>932.5</v>
      </c>
      <c r="BA382" s="222">
        <v>20</v>
      </c>
      <c r="BB382" s="222">
        <v>1575</v>
      </c>
      <c r="BC382" s="222">
        <f t="shared" si="31"/>
        <v>393.75</v>
      </c>
    </row>
    <row r="383" spans="2:55">
      <c r="B383" s="41" t="s">
        <v>1766</v>
      </c>
      <c r="C383" s="296" t="s">
        <v>5317</v>
      </c>
      <c r="D383" s="44" t="s">
        <v>341</v>
      </c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02"/>
      <c r="X383" s="102"/>
      <c r="Y383" s="58"/>
      <c r="Z383" s="102"/>
      <c r="AA383" s="102"/>
      <c r="AB383" s="58"/>
      <c r="AC383" s="57">
        <v>0</v>
      </c>
      <c r="AD383" s="102">
        <v>0</v>
      </c>
      <c r="AE383" s="58">
        <f>AD383*25%</f>
        <v>0</v>
      </c>
      <c r="AF383" s="102">
        <v>0</v>
      </c>
      <c r="AG383" s="102">
        <v>0</v>
      </c>
      <c r="AH383" s="219">
        <f>AG383*25%</f>
        <v>0</v>
      </c>
      <c r="AI383" s="102">
        <v>0</v>
      </c>
      <c r="AJ383" s="102"/>
      <c r="AK383" s="219">
        <f>AJ383*25%</f>
        <v>0</v>
      </c>
      <c r="AL383" s="102">
        <v>0</v>
      </c>
      <c r="AM383" s="102">
        <v>0</v>
      </c>
      <c r="AN383" s="219">
        <f>AM383*25%</f>
        <v>0</v>
      </c>
      <c r="AO383" s="268">
        <v>0</v>
      </c>
      <c r="AP383" s="268">
        <v>0</v>
      </c>
      <c r="AQ383" s="219">
        <f>AP383*25%</f>
        <v>0</v>
      </c>
      <c r="AR383" s="222">
        <v>0</v>
      </c>
      <c r="AS383" s="222">
        <v>0</v>
      </c>
      <c r="AT383" s="219">
        <f>AS383*25%</f>
        <v>0</v>
      </c>
      <c r="AU383" s="222">
        <v>0</v>
      </c>
      <c r="AV383" s="222">
        <v>0</v>
      </c>
      <c r="AW383" s="222">
        <f t="shared" si="29"/>
        <v>0</v>
      </c>
      <c r="AX383" s="222">
        <v>121</v>
      </c>
      <c r="AY383" s="222">
        <v>13235</v>
      </c>
      <c r="AZ383" s="222">
        <f t="shared" si="30"/>
        <v>3308.75</v>
      </c>
      <c r="BA383" s="222">
        <v>90</v>
      </c>
      <c r="BB383" s="222">
        <v>10180</v>
      </c>
      <c r="BC383" s="222">
        <f t="shared" si="31"/>
        <v>2545</v>
      </c>
    </row>
    <row r="384" spans="2:55">
      <c r="B384" s="41" t="s">
        <v>1767</v>
      </c>
      <c r="C384" s="296" t="s">
        <v>1851</v>
      </c>
      <c r="D384" s="44" t="s">
        <v>25</v>
      </c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02"/>
      <c r="X384" s="102"/>
      <c r="Y384" s="58"/>
      <c r="Z384" s="102"/>
      <c r="AA384" s="102"/>
      <c r="AB384" s="58"/>
      <c r="AC384" s="57">
        <v>3</v>
      </c>
      <c r="AD384" s="102">
        <v>450</v>
      </c>
      <c r="AE384" s="58">
        <f>AD384*25%</f>
        <v>112.5</v>
      </c>
      <c r="AF384" s="102">
        <v>87</v>
      </c>
      <c r="AG384" s="102">
        <v>8650</v>
      </c>
      <c r="AH384" s="219">
        <f>AG384*25%</f>
        <v>2162.5</v>
      </c>
      <c r="AI384" s="102">
        <v>132</v>
      </c>
      <c r="AJ384" s="102">
        <v>12555</v>
      </c>
      <c r="AK384" s="219">
        <f>AJ384*25%</f>
        <v>3138.75</v>
      </c>
      <c r="AL384" s="102">
        <v>141</v>
      </c>
      <c r="AM384" s="102">
        <v>12815</v>
      </c>
      <c r="AN384" s="219">
        <f>AM384*25%</f>
        <v>3203.75</v>
      </c>
      <c r="AO384" s="268">
        <v>193</v>
      </c>
      <c r="AP384" s="268">
        <v>18475</v>
      </c>
      <c r="AQ384" s="219">
        <f>AP384*25%</f>
        <v>4618.75</v>
      </c>
      <c r="AR384" s="222">
        <v>226</v>
      </c>
      <c r="AS384" s="222">
        <v>23420</v>
      </c>
      <c r="AT384" s="219">
        <f>AS384*25%</f>
        <v>5855</v>
      </c>
      <c r="AU384" s="222">
        <v>274</v>
      </c>
      <c r="AV384" s="222">
        <v>29905</v>
      </c>
      <c r="AW384" s="222">
        <f t="shared" si="29"/>
        <v>7476.25</v>
      </c>
      <c r="AX384" s="222">
        <v>0</v>
      </c>
      <c r="AY384" s="222">
        <v>0</v>
      </c>
      <c r="AZ384" s="222">
        <f t="shared" si="30"/>
        <v>0</v>
      </c>
      <c r="BA384" s="222">
        <v>0</v>
      </c>
      <c r="BB384" s="222">
        <v>0</v>
      </c>
      <c r="BC384" s="222">
        <f t="shared" si="31"/>
        <v>0</v>
      </c>
    </row>
    <row r="385" spans="2:55">
      <c r="B385" s="41" t="s">
        <v>1768</v>
      </c>
      <c r="C385" s="296" t="s">
        <v>1852</v>
      </c>
      <c r="D385" s="44" t="s">
        <v>5</v>
      </c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02"/>
      <c r="X385" s="102"/>
      <c r="Y385" s="58"/>
      <c r="Z385" s="102"/>
      <c r="AA385" s="102"/>
      <c r="AB385" s="58"/>
      <c r="AC385" s="57">
        <v>0</v>
      </c>
      <c r="AD385" s="102">
        <v>0</v>
      </c>
      <c r="AE385" s="58">
        <f>AD385*25%</f>
        <v>0</v>
      </c>
      <c r="AF385" s="102">
        <v>8</v>
      </c>
      <c r="AG385" s="102">
        <v>755</v>
      </c>
      <c r="AH385" s="219">
        <f>AG385*25%</f>
        <v>188.75</v>
      </c>
      <c r="AI385" s="102">
        <v>7</v>
      </c>
      <c r="AJ385" s="102">
        <v>665</v>
      </c>
      <c r="AK385" s="219">
        <f>AJ385*25%</f>
        <v>166.25</v>
      </c>
      <c r="AL385" s="102">
        <v>2</v>
      </c>
      <c r="AM385" s="102">
        <v>200</v>
      </c>
      <c r="AN385" s="219">
        <f>AM385*25%</f>
        <v>50</v>
      </c>
      <c r="AO385" s="268">
        <v>10</v>
      </c>
      <c r="AP385" s="268">
        <v>1700</v>
      </c>
      <c r="AQ385" s="219">
        <f>AP385*25%</f>
        <v>425</v>
      </c>
      <c r="AR385" s="222">
        <v>0</v>
      </c>
      <c r="AS385" s="222">
        <v>0</v>
      </c>
      <c r="AT385" s="219">
        <f>AS385*25%</f>
        <v>0</v>
      </c>
      <c r="AU385" s="222">
        <v>0</v>
      </c>
      <c r="AV385" s="222">
        <v>0</v>
      </c>
      <c r="AW385" s="222">
        <f t="shared" si="29"/>
        <v>0</v>
      </c>
      <c r="AX385" s="222">
        <v>287</v>
      </c>
      <c r="AY385" s="222">
        <v>33770</v>
      </c>
      <c r="AZ385" s="222">
        <f t="shared" si="30"/>
        <v>8442.5</v>
      </c>
      <c r="BA385" s="222">
        <v>290</v>
      </c>
      <c r="BB385" s="222">
        <v>30320</v>
      </c>
      <c r="BC385" s="222">
        <f t="shared" si="31"/>
        <v>7580</v>
      </c>
    </row>
    <row r="386" spans="2:55">
      <c r="B386" s="41" t="s">
        <v>1769</v>
      </c>
      <c r="C386" s="296" t="s">
        <v>1853</v>
      </c>
      <c r="D386" s="44" t="s">
        <v>222</v>
      </c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02"/>
      <c r="X386" s="102"/>
      <c r="Y386" s="58"/>
      <c r="Z386" s="102"/>
      <c r="AA386" s="102"/>
      <c r="AB386" s="58"/>
      <c r="AC386" s="57">
        <v>2</v>
      </c>
      <c r="AD386" s="102">
        <v>160</v>
      </c>
      <c r="AE386" s="58">
        <f>AD386*25%</f>
        <v>40</v>
      </c>
      <c r="AF386" s="102">
        <v>30</v>
      </c>
      <c r="AG386" s="102">
        <v>3475</v>
      </c>
      <c r="AH386" s="219">
        <f>AG386*25%</f>
        <v>868.75</v>
      </c>
      <c r="AI386" s="102">
        <v>34</v>
      </c>
      <c r="AJ386" s="102">
        <v>3575</v>
      </c>
      <c r="AK386" s="219">
        <f>AJ386*25%</f>
        <v>893.75</v>
      </c>
      <c r="AL386" s="102">
        <v>26</v>
      </c>
      <c r="AM386" s="102">
        <v>2550</v>
      </c>
      <c r="AN386" s="219">
        <f>AM386*25%</f>
        <v>637.5</v>
      </c>
      <c r="AO386" s="268">
        <v>44</v>
      </c>
      <c r="AP386" s="268">
        <v>4205</v>
      </c>
      <c r="AQ386" s="219">
        <f>AP386*25%</f>
        <v>1051.25</v>
      </c>
      <c r="AR386" s="222">
        <v>0</v>
      </c>
      <c r="AS386" s="222">
        <v>0</v>
      </c>
      <c r="AT386" s="219">
        <f>AS386*25%</f>
        <v>0</v>
      </c>
      <c r="AU386" s="222">
        <v>0</v>
      </c>
      <c r="AV386" s="222">
        <v>0</v>
      </c>
      <c r="AW386" s="222">
        <f t="shared" si="29"/>
        <v>0</v>
      </c>
      <c r="AX386" s="222">
        <v>0</v>
      </c>
      <c r="AY386" s="222">
        <v>0</v>
      </c>
      <c r="AZ386" s="222">
        <f t="shared" si="30"/>
        <v>0</v>
      </c>
      <c r="BA386" s="222">
        <v>0</v>
      </c>
      <c r="BB386" s="222">
        <v>0</v>
      </c>
      <c r="BC386" s="222">
        <f t="shared" si="31"/>
        <v>0</v>
      </c>
    </row>
    <row r="387" spans="2:55">
      <c r="B387" s="41" t="s">
        <v>1770</v>
      </c>
      <c r="C387" s="296" t="s">
        <v>1854</v>
      </c>
      <c r="D387" s="44" t="s">
        <v>207</v>
      </c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02"/>
      <c r="X387" s="102"/>
      <c r="Y387" s="58"/>
      <c r="Z387" s="102"/>
      <c r="AA387" s="102"/>
      <c r="AB387" s="58"/>
      <c r="AC387" s="57">
        <v>1</v>
      </c>
      <c r="AD387" s="102">
        <v>45</v>
      </c>
      <c r="AE387" s="58">
        <f>AD387*25%</f>
        <v>11.25</v>
      </c>
      <c r="AF387" s="102">
        <v>21</v>
      </c>
      <c r="AG387" s="102">
        <v>1910</v>
      </c>
      <c r="AH387" s="219">
        <f>AG387*25%</f>
        <v>477.5</v>
      </c>
      <c r="AI387" s="102">
        <v>29</v>
      </c>
      <c r="AJ387" s="102">
        <v>2375</v>
      </c>
      <c r="AK387" s="219">
        <f>AJ387*25%</f>
        <v>593.75</v>
      </c>
      <c r="AL387" s="102">
        <v>19</v>
      </c>
      <c r="AM387" s="102">
        <v>1815</v>
      </c>
      <c r="AN387" s="219">
        <f>AM387*25%</f>
        <v>453.75</v>
      </c>
      <c r="AO387" s="268">
        <v>31</v>
      </c>
      <c r="AP387" s="268">
        <v>3105</v>
      </c>
      <c r="AQ387" s="219">
        <f>AP387*25%</f>
        <v>776.25</v>
      </c>
      <c r="AR387" s="222">
        <v>32</v>
      </c>
      <c r="AS387" s="222">
        <v>2505</v>
      </c>
      <c r="AT387" s="219">
        <f>AS387*25%</f>
        <v>626.25</v>
      </c>
      <c r="AU387" s="222">
        <v>50</v>
      </c>
      <c r="AV387" s="222">
        <v>4280</v>
      </c>
      <c r="AW387" s="222">
        <f t="shared" ref="AW387:AW450" si="32">AV387*25%</f>
        <v>1070</v>
      </c>
      <c r="AX387" s="222">
        <v>0</v>
      </c>
      <c r="AY387" s="222">
        <v>0</v>
      </c>
      <c r="AZ387" s="222">
        <f t="shared" si="30"/>
        <v>0</v>
      </c>
      <c r="BA387" s="222">
        <v>0</v>
      </c>
      <c r="BB387" s="222">
        <v>0</v>
      </c>
      <c r="BC387" s="222">
        <f t="shared" si="31"/>
        <v>0</v>
      </c>
    </row>
    <row r="388" spans="2:55">
      <c r="B388" s="41" t="s">
        <v>1771</v>
      </c>
      <c r="C388" s="296" t="s">
        <v>1855</v>
      </c>
      <c r="D388" s="44" t="s">
        <v>5</v>
      </c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02"/>
      <c r="X388" s="102"/>
      <c r="Y388" s="58"/>
      <c r="Z388" s="102"/>
      <c r="AA388" s="102"/>
      <c r="AB388" s="58"/>
      <c r="AC388" s="57">
        <v>26</v>
      </c>
      <c r="AD388" s="102">
        <v>2685</v>
      </c>
      <c r="AE388" s="58">
        <f>AD388*25%</f>
        <v>671.25</v>
      </c>
      <c r="AF388" s="102">
        <v>145</v>
      </c>
      <c r="AG388" s="102">
        <v>13225</v>
      </c>
      <c r="AH388" s="219">
        <f>AG388*25%</f>
        <v>3306.25</v>
      </c>
      <c r="AI388" s="102">
        <v>162</v>
      </c>
      <c r="AJ388" s="102">
        <v>17280</v>
      </c>
      <c r="AK388" s="219">
        <f>AJ388*25%</f>
        <v>4320</v>
      </c>
      <c r="AL388" s="102">
        <v>278</v>
      </c>
      <c r="AM388" s="102">
        <v>29720</v>
      </c>
      <c r="AN388" s="219">
        <f>AM388*25%</f>
        <v>7430</v>
      </c>
      <c r="AO388" s="268">
        <v>213</v>
      </c>
      <c r="AP388" s="268">
        <v>23380</v>
      </c>
      <c r="AQ388" s="219">
        <f>AP388*25%</f>
        <v>5845</v>
      </c>
      <c r="AR388" s="222">
        <v>236</v>
      </c>
      <c r="AS388" s="222">
        <v>23480</v>
      </c>
      <c r="AT388" s="219">
        <f>AS388*25%</f>
        <v>5870</v>
      </c>
      <c r="AU388" s="222">
        <v>249</v>
      </c>
      <c r="AV388" s="222">
        <v>27530</v>
      </c>
      <c r="AW388" s="222">
        <f t="shared" si="32"/>
        <v>6882.5</v>
      </c>
      <c r="AX388" s="222">
        <v>42</v>
      </c>
      <c r="AY388" s="222">
        <v>3520</v>
      </c>
      <c r="AZ388" s="222">
        <f t="shared" ref="AZ388:AZ451" si="33">AY388*25%</f>
        <v>880</v>
      </c>
      <c r="BA388" s="222">
        <v>52</v>
      </c>
      <c r="BB388" s="222">
        <v>4545</v>
      </c>
      <c r="BC388" s="222">
        <f t="shared" ref="BC388:BC451" si="34">BB388*25%</f>
        <v>1136.25</v>
      </c>
    </row>
    <row r="389" spans="2:55">
      <c r="B389" s="41" t="s">
        <v>1772</v>
      </c>
      <c r="C389" s="296" t="s">
        <v>1856</v>
      </c>
      <c r="D389" s="44" t="s">
        <v>16</v>
      </c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02"/>
      <c r="X389" s="102"/>
      <c r="Y389" s="58"/>
      <c r="Z389" s="102"/>
      <c r="AA389" s="102"/>
      <c r="AB389" s="58"/>
      <c r="AC389" s="57">
        <v>6</v>
      </c>
      <c r="AD389" s="102">
        <v>760</v>
      </c>
      <c r="AE389" s="58">
        <f>AD389*25%</f>
        <v>190</v>
      </c>
      <c r="AF389" s="102">
        <v>24</v>
      </c>
      <c r="AG389" s="102">
        <v>2350</v>
      </c>
      <c r="AH389" s="219">
        <f>AG389*25%</f>
        <v>587.5</v>
      </c>
      <c r="AI389" s="102">
        <v>25</v>
      </c>
      <c r="AJ389" s="102">
        <v>2820</v>
      </c>
      <c r="AK389" s="219">
        <f>AJ389*25%</f>
        <v>705</v>
      </c>
      <c r="AL389" s="102">
        <v>49</v>
      </c>
      <c r="AM389" s="102">
        <v>3915</v>
      </c>
      <c r="AN389" s="219">
        <f>AM389*25%</f>
        <v>978.75</v>
      </c>
      <c r="AO389" s="268">
        <v>61</v>
      </c>
      <c r="AP389" s="268">
        <v>4640</v>
      </c>
      <c r="AQ389" s="219">
        <f>AP389*25%</f>
        <v>1160</v>
      </c>
      <c r="AR389" s="222">
        <v>62</v>
      </c>
      <c r="AS389" s="222">
        <v>6315</v>
      </c>
      <c r="AT389" s="219">
        <f>AS389*25%</f>
        <v>1578.75</v>
      </c>
      <c r="AU389" s="222">
        <v>35</v>
      </c>
      <c r="AV389" s="222">
        <v>3570</v>
      </c>
      <c r="AW389" s="222">
        <f t="shared" si="32"/>
        <v>892.5</v>
      </c>
      <c r="AX389" s="222">
        <v>166</v>
      </c>
      <c r="AY389" s="222">
        <v>18820</v>
      </c>
      <c r="AZ389" s="222">
        <f t="shared" si="33"/>
        <v>4705</v>
      </c>
      <c r="BA389" s="222">
        <v>235</v>
      </c>
      <c r="BB389" s="222">
        <v>26750</v>
      </c>
      <c r="BC389" s="222">
        <f t="shared" si="34"/>
        <v>6687.5</v>
      </c>
    </row>
    <row r="390" spans="2:55">
      <c r="B390" s="41" t="s">
        <v>1773</v>
      </c>
      <c r="C390" s="296" t="s">
        <v>1857</v>
      </c>
      <c r="D390" s="44" t="s">
        <v>5</v>
      </c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02"/>
      <c r="X390" s="102"/>
      <c r="Y390" s="58"/>
      <c r="Z390" s="102"/>
      <c r="AA390" s="102"/>
      <c r="AB390" s="58"/>
      <c r="AC390" s="57">
        <v>0</v>
      </c>
      <c r="AD390" s="102">
        <v>0</v>
      </c>
      <c r="AE390" s="58">
        <f>AD390*25%</f>
        <v>0</v>
      </c>
      <c r="AF390" s="102">
        <v>8</v>
      </c>
      <c r="AG390" s="102">
        <v>1125</v>
      </c>
      <c r="AH390" s="219">
        <f>AG390*25%</f>
        <v>281.25</v>
      </c>
      <c r="AI390" s="102">
        <v>39</v>
      </c>
      <c r="AJ390" s="102">
        <v>3605</v>
      </c>
      <c r="AK390" s="219">
        <f>AJ390*25%</f>
        <v>901.25</v>
      </c>
      <c r="AL390" s="102">
        <v>42</v>
      </c>
      <c r="AM390" s="102">
        <v>3695</v>
      </c>
      <c r="AN390" s="219">
        <f>AM390*25%</f>
        <v>923.75</v>
      </c>
      <c r="AO390" s="268">
        <v>68</v>
      </c>
      <c r="AP390" s="268">
        <v>6795</v>
      </c>
      <c r="AQ390" s="219">
        <f>AP390*25%</f>
        <v>1698.75</v>
      </c>
      <c r="AR390" s="222">
        <v>86</v>
      </c>
      <c r="AS390" s="222">
        <v>7075</v>
      </c>
      <c r="AT390" s="219">
        <f>AS390*25%</f>
        <v>1768.75</v>
      </c>
      <c r="AU390" s="222">
        <v>80</v>
      </c>
      <c r="AV390" s="222">
        <v>8100</v>
      </c>
      <c r="AW390" s="222">
        <f t="shared" si="32"/>
        <v>2025</v>
      </c>
      <c r="AX390" s="222">
        <v>54</v>
      </c>
      <c r="AY390" s="222">
        <v>5510</v>
      </c>
      <c r="AZ390" s="222">
        <f t="shared" si="33"/>
        <v>1377.5</v>
      </c>
      <c r="BA390" s="222">
        <v>60</v>
      </c>
      <c r="BB390" s="222">
        <v>5315</v>
      </c>
      <c r="BC390" s="222">
        <f t="shared" si="34"/>
        <v>1328.75</v>
      </c>
    </row>
    <row r="391" spans="2:55">
      <c r="B391" s="41" t="s">
        <v>1774</v>
      </c>
      <c r="C391" s="296" t="s">
        <v>1858</v>
      </c>
      <c r="D391" s="44" t="s">
        <v>297</v>
      </c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02"/>
      <c r="X391" s="102"/>
      <c r="Y391" s="58"/>
      <c r="Z391" s="102"/>
      <c r="AA391" s="102"/>
      <c r="AB391" s="58"/>
      <c r="AC391" s="57">
        <v>2</v>
      </c>
      <c r="AD391" s="102">
        <v>160</v>
      </c>
      <c r="AE391" s="58">
        <f>AD391*25%</f>
        <v>40</v>
      </c>
      <c r="AF391" s="102">
        <v>38</v>
      </c>
      <c r="AG391" s="102">
        <v>3775</v>
      </c>
      <c r="AH391" s="219">
        <f>AG391*25%</f>
        <v>943.75</v>
      </c>
      <c r="AI391" s="102">
        <v>40</v>
      </c>
      <c r="AJ391" s="102">
        <v>4365</v>
      </c>
      <c r="AK391" s="219">
        <f>AJ391*25%</f>
        <v>1091.25</v>
      </c>
      <c r="AL391" s="102">
        <v>59</v>
      </c>
      <c r="AM391" s="102">
        <v>3220</v>
      </c>
      <c r="AN391" s="219">
        <f>AM391*25%</f>
        <v>805</v>
      </c>
      <c r="AO391" s="268">
        <v>38</v>
      </c>
      <c r="AP391" s="268">
        <v>3510</v>
      </c>
      <c r="AQ391" s="219">
        <f>AP391*25%</f>
        <v>877.5</v>
      </c>
      <c r="AR391" s="222">
        <v>40</v>
      </c>
      <c r="AS391" s="222">
        <v>3955</v>
      </c>
      <c r="AT391" s="219">
        <f>AS391*25%</f>
        <v>988.75</v>
      </c>
      <c r="AU391" s="222">
        <v>36</v>
      </c>
      <c r="AV391" s="222">
        <v>3530</v>
      </c>
      <c r="AW391" s="222">
        <f t="shared" si="32"/>
        <v>882.5</v>
      </c>
      <c r="AX391" s="222">
        <v>58</v>
      </c>
      <c r="AY391" s="222">
        <v>5895</v>
      </c>
      <c r="AZ391" s="222">
        <f t="shared" si="33"/>
        <v>1473.75</v>
      </c>
      <c r="BA391" s="222">
        <v>58</v>
      </c>
      <c r="BB391" s="222">
        <v>6640</v>
      </c>
      <c r="BC391" s="222">
        <f t="shared" si="34"/>
        <v>1660</v>
      </c>
    </row>
    <row r="392" spans="2:55">
      <c r="B392" s="41" t="s">
        <v>1775</v>
      </c>
      <c r="C392" s="296" t="s">
        <v>1859</v>
      </c>
      <c r="D392" s="44" t="s">
        <v>204</v>
      </c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02"/>
      <c r="X392" s="102"/>
      <c r="Y392" s="58"/>
      <c r="Z392" s="102"/>
      <c r="AA392" s="102"/>
      <c r="AB392" s="58"/>
      <c r="AC392" s="57">
        <v>3</v>
      </c>
      <c r="AD392" s="102">
        <v>425</v>
      </c>
      <c r="AE392" s="58">
        <f>AD392*25%</f>
        <v>106.25</v>
      </c>
      <c r="AF392" s="102">
        <v>58</v>
      </c>
      <c r="AG392" s="102">
        <v>6670</v>
      </c>
      <c r="AH392" s="219">
        <f>AG392*25%</f>
        <v>1667.5</v>
      </c>
      <c r="AI392" s="102">
        <v>101</v>
      </c>
      <c r="AJ392" s="102">
        <v>11290</v>
      </c>
      <c r="AK392" s="219">
        <f>AJ392*25%</f>
        <v>2822.5</v>
      </c>
      <c r="AL392" s="102">
        <v>83</v>
      </c>
      <c r="AM392" s="102">
        <v>8665</v>
      </c>
      <c r="AN392" s="219">
        <f>AM392*25%</f>
        <v>2166.25</v>
      </c>
      <c r="AO392" s="268">
        <v>102</v>
      </c>
      <c r="AP392" s="268">
        <v>8785</v>
      </c>
      <c r="AQ392" s="219">
        <f>AP392*25%</f>
        <v>2196.25</v>
      </c>
      <c r="AR392" s="222">
        <v>112</v>
      </c>
      <c r="AS392" s="222">
        <v>10370</v>
      </c>
      <c r="AT392" s="219">
        <f>AS392*25%</f>
        <v>2592.5</v>
      </c>
      <c r="AU392" s="222">
        <v>91</v>
      </c>
      <c r="AV392" s="222">
        <v>8875</v>
      </c>
      <c r="AW392" s="222">
        <f t="shared" si="32"/>
        <v>2218.75</v>
      </c>
      <c r="AX392" s="222">
        <v>63</v>
      </c>
      <c r="AY392" s="222">
        <v>6550</v>
      </c>
      <c r="AZ392" s="222">
        <f t="shared" si="33"/>
        <v>1637.5</v>
      </c>
      <c r="BA392" s="222">
        <v>46</v>
      </c>
      <c r="BB392" s="222">
        <v>5695</v>
      </c>
      <c r="BC392" s="222">
        <f t="shared" si="34"/>
        <v>1423.75</v>
      </c>
    </row>
    <row r="393" spans="2:55">
      <c r="B393" s="41" t="s">
        <v>1776</v>
      </c>
      <c r="C393" s="296" t="s">
        <v>1860</v>
      </c>
      <c r="D393" s="44" t="s">
        <v>23</v>
      </c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02"/>
      <c r="X393" s="102"/>
      <c r="Y393" s="58"/>
      <c r="Z393" s="102"/>
      <c r="AA393" s="102"/>
      <c r="AB393" s="58"/>
      <c r="AC393" s="57">
        <v>8</v>
      </c>
      <c r="AD393" s="102">
        <v>875</v>
      </c>
      <c r="AE393" s="58">
        <f>AD393*25%</f>
        <v>218.75</v>
      </c>
      <c r="AF393" s="102">
        <v>14</v>
      </c>
      <c r="AG393" s="102">
        <v>1940</v>
      </c>
      <c r="AH393" s="219">
        <f>AG393*25%</f>
        <v>485</v>
      </c>
      <c r="AI393" s="102">
        <v>7</v>
      </c>
      <c r="AJ393" s="102">
        <v>1090</v>
      </c>
      <c r="AK393" s="219">
        <f>AJ393*25%</f>
        <v>272.5</v>
      </c>
      <c r="AL393" s="102">
        <v>31</v>
      </c>
      <c r="AM393" s="102">
        <v>5330</v>
      </c>
      <c r="AN393" s="219">
        <f>AM393*25%</f>
        <v>1332.5</v>
      </c>
      <c r="AO393" s="268">
        <v>76</v>
      </c>
      <c r="AP393" s="268">
        <v>13960</v>
      </c>
      <c r="AQ393" s="219">
        <f>AP393*25%</f>
        <v>3490</v>
      </c>
      <c r="AR393" s="222">
        <v>21</v>
      </c>
      <c r="AS393" s="222">
        <v>3915</v>
      </c>
      <c r="AT393" s="219">
        <f>AS393*25%</f>
        <v>978.75</v>
      </c>
      <c r="AU393" s="222">
        <v>11</v>
      </c>
      <c r="AV393" s="222">
        <v>1560</v>
      </c>
      <c r="AW393" s="222">
        <f t="shared" si="32"/>
        <v>390</v>
      </c>
      <c r="AX393" s="222">
        <v>52</v>
      </c>
      <c r="AY393" s="222">
        <v>4680</v>
      </c>
      <c r="AZ393" s="222">
        <f t="shared" si="33"/>
        <v>1170</v>
      </c>
      <c r="BA393" s="222">
        <v>92</v>
      </c>
      <c r="BB393" s="222">
        <v>7865</v>
      </c>
      <c r="BC393" s="222">
        <f t="shared" si="34"/>
        <v>1966.25</v>
      </c>
    </row>
    <row r="394" spans="2:55">
      <c r="B394" s="41" t="s">
        <v>1777</v>
      </c>
      <c r="C394" s="296" t="s">
        <v>1861</v>
      </c>
      <c r="D394" s="44" t="s">
        <v>5</v>
      </c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02"/>
      <c r="X394" s="102"/>
      <c r="Y394" s="58"/>
      <c r="Z394" s="102"/>
      <c r="AA394" s="102"/>
      <c r="AB394" s="58"/>
      <c r="AC394" s="57">
        <v>0</v>
      </c>
      <c r="AD394" s="102">
        <v>0</v>
      </c>
      <c r="AE394" s="58">
        <f>AD394*25%</f>
        <v>0</v>
      </c>
      <c r="AF394" s="102">
        <v>0</v>
      </c>
      <c r="AG394" s="102">
        <v>0</v>
      </c>
      <c r="AH394" s="219">
        <f>AG394*25%</f>
        <v>0</v>
      </c>
      <c r="AI394" s="102">
        <v>0</v>
      </c>
      <c r="AJ394" s="102">
        <v>0</v>
      </c>
      <c r="AK394" s="219">
        <f>AJ394*25%</f>
        <v>0</v>
      </c>
      <c r="AL394" s="102">
        <v>0</v>
      </c>
      <c r="AM394" s="102">
        <v>0</v>
      </c>
      <c r="AN394" s="219">
        <f>AM394*25%</f>
        <v>0</v>
      </c>
      <c r="AO394" s="268">
        <v>0</v>
      </c>
      <c r="AP394" s="268">
        <v>0</v>
      </c>
      <c r="AQ394" s="219">
        <f>AP394*25%</f>
        <v>0</v>
      </c>
      <c r="AR394" s="222">
        <v>0</v>
      </c>
      <c r="AS394" s="222">
        <v>0</v>
      </c>
      <c r="AT394" s="219">
        <f>AS394*25%</f>
        <v>0</v>
      </c>
      <c r="AU394" s="222">
        <v>0</v>
      </c>
      <c r="AV394" s="222">
        <v>0</v>
      </c>
      <c r="AW394" s="222">
        <f t="shared" si="32"/>
        <v>0</v>
      </c>
      <c r="AX394" s="222">
        <v>8</v>
      </c>
      <c r="AY394" s="222">
        <v>1220</v>
      </c>
      <c r="AZ394" s="222">
        <f t="shared" si="33"/>
        <v>305</v>
      </c>
      <c r="BA394" s="222">
        <v>10</v>
      </c>
      <c r="BB394" s="222">
        <v>820</v>
      </c>
      <c r="BC394" s="222">
        <f t="shared" si="34"/>
        <v>205</v>
      </c>
    </row>
    <row r="395" spans="2:55">
      <c r="B395" s="41" t="s">
        <v>1778</v>
      </c>
      <c r="C395" s="296" t="s">
        <v>1862</v>
      </c>
      <c r="D395" s="44" t="s">
        <v>222</v>
      </c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02"/>
      <c r="X395" s="102"/>
      <c r="Y395" s="58"/>
      <c r="Z395" s="102"/>
      <c r="AA395" s="102"/>
      <c r="AB395" s="58"/>
      <c r="AC395" s="57">
        <v>5</v>
      </c>
      <c r="AD395" s="102">
        <v>580</v>
      </c>
      <c r="AE395" s="58">
        <f>AD395*25%</f>
        <v>145</v>
      </c>
      <c r="AF395" s="102">
        <v>40</v>
      </c>
      <c r="AG395" s="102">
        <v>2875</v>
      </c>
      <c r="AH395" s="219">
        <f>AG395*25%</f>
        <v>718.75</v>
      </c>
      <c r="AI395" s="102">
        <v>20</v>
      </c>
      <c r="AJ395" s="102">
        <v>1730</v>
      </c>
      <c r="AK395" s="219">
        <f>AJ395*25%</f>
        <v>432.5</v>
      </c>
      <c r="AL395" s="102">
        <v>18</v>
      </c>
      <c r="AM395" s="102">
        <v>2235</v>
      </c>
      <c r="AN395" s="219">
        <f>AM395*25%</f>
        <v>558.75</v>
      </c>
      <c r="AO395" s="268">
        <v>10</v>
      </c>
      <c r="AP395" s="268">
        <v>805</v>
      </c>
      <c r="AQ395" s="219">
        <f>AP395*25%</f>
        <v>201.25</v>
      </c>
      <c r="AR395" s="222">
        <v>8</v>
      </c>
      <c r="AS395" s="222">
        <v>1145</v>
      </c>
      <c r="AT395" s="219">
        <f>AS395*25%</f>
        <v>286.25</v>
      </c>
      <c r="AU395" s="222">
        <v>5</v>
      </c>
      <c r="AV395" s="222">
        <v>435</v>
      </c>
      <c r="AW395" s="222">
        <f t="shared" si="32"/>
        <v>108.75</v>
      </c>
      <c r="AX395" s="222">
        <v>0</v>
      </c>
      <c r="AY395" s="222">
        <v>0</v>
      </c>
      <c r="AZ395" s="222">
        <f t="shared" si="33"/>
        <v>0</v>
      </c>
      <c r="BA395" s="222">
        <v>0</v>
      </c>
      <c r="BB395" s="222">
        <v>0</v>
      </c>
      <c r="BC395" s="222">
        <f t="shared" si="34"/>
        <v>0</v>
      </c>
    </row>
    <row r="396" spans="2:55">
      <c r="B396" s="41" t="s">
        <v>1779</v>
      </c>
      <c r="C396" s="296" t="s">
        <v>1863</v>
      </c>
      <c r="D396" s="44" t="s">
        <v>390</v>
      </c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02"/>
      <c r="X396" s="102"/>
      <c r="Y396" s="58"/>
      <c r="Z396" s="102"/>
      <c r="AA396" s="102"/>
      <c r="AB396" s="58"/>
      <c r="AC396" s="57">
        <v>0</v>
      </c>
      <c r="AD396" s="102">
        <v>0</v>
      </c>
      <c r="AE396" s="58">
        <f>AD396*25%</f>
        <v>0</v>
      </c>
      <c r="AF396" s="102">
        <v>13</v>
      </c>
      <c r="AG396" s="102">
        <v>900</v>
      </c>
      <c r="AH396" s="219">
        <f>AG396*25%</f>
        <v>225</v>
      </c>
      <c r="AI396" s="102">
        <v>29</v>
      </c>
      <c r="AJ396" s="102">
        <v>1775</v>
      </c>
      <c r="AK396" s="219">
        <f>AJ396*25%</f>
        <v>443.75</v>
      </c>
      <c r="AL396" s="102">
        <v>15</v>
      </c>
      <c r="AM396" s="102">
        <v>865</v>
      </c>
      <c r="AN396" s="219">
        <f>AM396*25%</f>
        <v>216.25</v>
      </c>
      <c r="AO396" s="268">
        <v>16</v>
      </c>
      <c r="AP396" s="268">
        <v>1390</v>
      </c>
      <c r="AQ396" s="219">
        <f>AP396*25%</f>
        <v>347.5</v>
      </c>
      <c r="AR396" s="222">
        <v>16</v>
      </c>
      <c r="AS396" s="222">
        <v>1375</v>
      </c>
      <c r="AT396" s="219">
        <f>AS396*25%</f>
        <v>343.75</v>
      </c>
      <c r="AU396" s="222">
        <v>27</v>
      </c>
      <c r="AV396" s="222">
        <v>2240</v>
      </c>
      <c r="AW396" s="222">
        <f t="shared" si="32"/>
        <v>560</v>
      </c>
      <c r="AX396" s="222">
        <v>6</v>
      </c>
      <c r="AY396" s="222">
        <v>515</v>
      </c>
      <c r="AZ396" s="222">
        <f t="shared" si="33"/>
        <v>128.75</v>
      </c>
      <c r="BA396" s="222">
        <v>4</v>
      </c>
      <c r="BB396" s="222">
        <v>285</v>
      </c>
      <c r="BC396" s="222">
        <f t="shared" si="34"/>
        <v>71.25</v>
      </c>
    </row>
    <row r="397" spans="2:55">
      <c r="B397" s="41" t="s">
        <v>1780</v>
      </c>
      <c r="C397" s="296" t="s">
        <v>1864</v>
      </c>
      <c r="D397" s="44" t="s">
        <v>16</v>
      </c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02"/>
      <c r="X397" s="102"/>
      <c r="Y397" s="58"/>
      <c r="Z397" s="102"/>
      <c r="AA397" s="102"/>
      <c r="AB397" s="58"/>
      <c r="AC397" s="57">
        <v>0</v>
      </c>
      <c r="AD397" s="102">
        <v>0</v>
      </c>
      <c r="AE397" s="58">
        <f>AD397*25%</f>
        <v>0</v>
      </c>
      <c r="AF397" s="102">
        <v>0</v>
      </c>
      <c r="AG397" s="102">
        <v>0</v>
      </c>
      <c r="AH397" s="219">
        <f>AG397*25%</f>
        <v>0</v>
      </c>
      <c r="AI397" s="102">
        <v>0</v>
      </c>
      <c r="AJ397" s="102">
        <v>0</v>
      </c>
      <c r="AK397" s="219">
        <f>AJ397*25%</f>
        <v>0</v>
      </c>
      <c r="AL397" s="102">
        <v>0</v>
      </c>
      <c r="AM397" s="102">
        <v>0</v>
      </c>
      <c r="AN397" s="219">
        <f>AM397*25%</f>
        <v>0</v>
      </c>
      <c r="AO397" s="268">
        <v>0</v>
      </c>
      <c r="AP397" s="268">
        <v>0</v>
      </c>
      <c r="AQ397" s="219">
        <f>AP397*25%</f>
        <v>0</v>
      </c>
      <c r="AR397" s="222">
        <v>1</v>
      </c>
      <c r="AS397" s="222">
        <v>45</v>
      </c>
      <c r="AT397" s="219">
        <f>AS397*25%</f>
        <v>11.25</v>
      </c>
      <c r="AU397" s="222">
        <v>1</v>
      </c>
      <c r="AV397" s="222">
        <v>45</v>
      </c>
      <c r="AW397" s="222">
        <f t="shared" si="32"/>
        <v>11.25</v>
      </c>
      <c r="AX397" s="222">
        <v>20</v>
      </c>
      <c r="AY397" s="222">
        <v>1985</v>
      </c>
      <c r="AZ397" s="222">
        <f t="shared" si="33"/>
        <v>496.25</v>
      </c>
      <c r="BA397" s="222">
        <v>20</v>
      </c>
      <c r="BB397" s="222">
        <v>1785</v>
      </c>
      <c r="BC397" s="222">
        <f t="shared" si="34"/>
        <v>446.25</v>
      </c>
    </row>
    <row r="398" spans="2:55">
      <c r="B398" s="41" t="s">
        <v>1781</v>
      </c>
      <c r="C398" s="306" t="s">
        <v>1865</v>
      </c>
      <c r="D398" s="44" t="s">
        <v>390</v>
      </c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02"/>
      <c r="X398" s="102"/>
      <c r="Y398" s="58"/>
      <c r="Z398" s="102"/>
      <c r="AA398" s="102"/>
      <c r="AB398" s="58"/>
      <c r="AC398" s="57">
        <v>66</v>
      </c>
      <c r="AD398" s="102">
        <v>6555</v>
      </c>
      <c r="AE398" s="58">
        <f>AD398*25%</f>
        <v>1638.75</v>
      </c>
      <c r="AF398" s="102">
        <v>112</v>
      </c>
      <c r="AG398" s="102">
        <v>9340</v>
      </c>
      <c r="AH398" s="219">
        <f>AG398*25%</f>
        <v>2335</v>
      </c>
      <c r="AI398" s="102">
        <v>118</v>
      </c>
      <c r="AJ398" s="102">
        <v>10485</v>
      </c>
      <c r="AK398" s="219">
        <f>AJ398*25%</f>
        <v>2621.25</v>
      </c>
      <c r="AL398" s="102">
        <v>178</v>
      </c>
      <c r="AM398" s="102">
        <v>16115</v>
      </c>
      <c r="AN398" s="219">
        <f>AM398*25%</f>
        <v>4028.75</v>
      </c>
      <c r="AO398" s="268">
        <v>186</v>
      </c>
      <c r="AP398" s="268">
        <v>17755</v>
      </c>
      <c r="AQ398" s="219">
        <f>AP398*25%</f>
        <v>4438.75</v>
      </c>
      <c r="AR398" s="222">
        <v>289</v>
      </c>
      <c r="AS398" s="222">
        <v>25845</v>
      </c>
      <c r="AT398" s="219">
        <f>AS398*25%</f>
        <v>6461.25</v>
      </c>
      <c r="AU398" s="222">
        <v>406</v>
      </c>
      <c r="AV398" s="222">
        <v>38340</v>
      </c>
      <c r="AW398" s="222">
        <f t="shared" si="32"/>
        <v>9585</v>
      </c>
      <c r="AX398" s="222">
        <v>4</v>
      </c>
      <c r="AY398" s="222">
        <v>335</v>
      </c>
      <c r="AZ398" s="222">
        <f t="shared" si="33"/>
        <v>83.75</v>
      </c>
      <c r="BA398" s="222">
        <v>3</v>
      </c>
      <c r="BB398" s="222">
        <v>220</v>
      </c>
      <c r="BC398" s="222">
        <f t="shared" si="34"/>
        <v>55</v>
      </c>
    </row>
    <row r="399" spans="2:55">
      <c r="B399" s="41" t="s">
        <v>1782</v>
      </c>
      <c r="C399" s="306" t="s">
        <v>1866</v>
      </c>
      <c r="D399" s="44" t="s">
        <v>23</v>
      </c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02"/>
      <c r="X399" s="102"/>
      <c r="Y399" s="58"/>
      <c r="Z399" s="102"/>
      <c r="AA399" s="102"/>
      <c r="AB399" s="58"/>
      <c r="AC399" s="57">
        <v>2</v>
      </c>
      <c r="AD399" s="102">
        <v>300</v>
      </c>
      <c r="AE399" s="58">
        <f>AD399*25%</f>
        <v>75</v>
      </c>
      <c r="AF399" s="102">
        <v>11</v>
      </c>
      <c r="AG399" s="102">
        <v>760</v>
      </c>
      <c r="AH399" s="219">
        <f>AG399*25%</f>
        <v>190</v>
      </c>
      <c r="AI399" s="102">
        <v>14</v>
      </c>
      <c r="AJ399" s="102">
        <v>1035</v>
      </c>
      <c r="AK399" s="219">
        <f>AJ399*25%</f>
        <v>258.75</v>
      </c>
      <c r="AL399" s="102">
        <v>36</v>
      </c>
      <c r="AM399" s="102">
        <v>3100</v>
      </c>
      <c r="AN399" s="219">
        <f>AM399*25%</f>
        <v>775</v>
      </c>
      <c r="AO399" s="268">
        <v>43</v>
      </c>
      <c r="AP399" s="268">
        <v>3725</v>
      </c>
      <c r="AQ399" s="219">
        <f>AP399*25%</f>
        <v>931.25</v>
      </c>
      <c r="AR399" s="222">
        <v>40</v>
      </c>
      <c r="AS399" s="222">
        <v>2800</v>
      </c>
      <c r="AT399" s="219">
        <f>AS399*25%</f>
        <v>700</v>
      </c>
      <c r="AU399" s="222">
        <v>33</v>
      </c>
      <c r="AV399" s="222">
        <v>2605</v>
      </c>
      <c r="AW399" s="222">
        <f t="shared" si="32"/>
        <v>651.25</v>
      </c>
      <c r="AX399" s="222">
        <v>440</v>
      </c>
      <c r="AY399" s="222">
        <v>38655</v>
      </c>
      <c r="AZ399" s="222">
        <f t="shared" si="33"/>
        <v>9663.75</v>
      </c>
      <c r="BA399" s="222">
        <v>433</v>
      </c>
      <c r="BB399" s="222">
        <v>36355</v>
      </c>
      <c r="BC399" s="222">
        <f t="shared" si="34"/>
        <v>9088.75</v>
      </c>
    </row>
    <row r="400" spans="2:55">
      <c r="B400" s="41" t="s">
        <v>1783</v>
      </c>
      <c r="C400" s="306" t="s">
        <v>1867</v>
      </c>
      <c r="D400" s="44" t="s">
        <v>5</v>
      </c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02"/>
      <c r="X400" s="102"/>
      <c r="Y400" s="58"/>
      <c r="Z400" s="102"/>
      <c r="AA400" s="102"/>
      <c r="AB400" s="58"/>
      <c r="AC400" s="57">
        <v>5</v>
      </c>
      <c r="AD400" s="102">
        <v>830</v>
      </c>
      <c r="AE400" s="58">
        <f>AD400*25%</f>
        <v>207.5</v>
      </c>
      <c r="AF400" s="102">
        <v>8</v>
      </c>
      <c r="AG400" s="102">
        <v>750</v>
      </c>
      <c r="AH400" s="219">
        <f>AG400*25%</f>
        <v>187.5</v>
      </c>
      <c r="AI400" s="102">
        <v>8</v>
      </c>
      <c r="AJ400" s="102">
        <v>690</v>
      </c>
      <c r="AK400" s="219">
        <f>AJ400*25%</f>
        <v>172.5</v>
      </c>
      <c r="AL400" s="102">
        <v>10</v>
      </c>
      <c r="AM400" s="102">
        <v>800</v>
      </c>
      <c r="AN400" s="219">
        <f>AM400*25%</f>
        <v>200</v>
      </c>
      <c r="AO400" s="268">
        <v>14</v>
      </c>
      <c r="AP400" s="268">
        <v>1130</v>
      </c>
      <c r="AQ400" s="219">
        <f>AP400*25%</f>
        <v>282.5</v>
      </c>
      <c r="AR400" s="222">
        <v>7</v>
      </c>
      <c r="AS400" s="222">
        <v>950</v>
      </c>
      <c r="AT400" s="219">
        <f>AS400*25%</f>
        <v>237.5</v>
      </c>
      <c r="AU400" s="222">
        <v>8</v>
      </c>
      <c r="AV400" s="222">
        <v>880</v>
      </c>
      <c r="AW400" s="222">
        <f t="shared" si="32"/>
        <v>220</v>
      </c>
      <c r="AX400" s="222">
        <v>18</v>
      </c>
      <c r="AY400" s="222">
        <v>1220</v>
      </c>
      <c r="AZ400" s="222">
        <f t="shared" si="33"/>
        <v>305</v>
      </c>
      <c r="BA400" s="222">
        <v>69</v>
      </c>
      <c r="BB400" s="222">
        <v>5920</v>
      </c>
      <c r="BC400" s="222">
        <f t="shared" si="34"/>
        <v>1480</v>
      </c>
    </row>
    <row r="401" spans="2:55">
      <c r="B401" s="41" t="s">
        <v>1784</v>
      </c>
      <c r="C401" s="306" t="s">
        <v>1868</v>
      </c>
      <c r="D401" s="44" t="s">
        <v>307</v>
      </c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02"/>
      <c r="X401" s="102"/>
      <c r="Y401" s="58"/>
      <c r="Z401" s="102"/>
      <c r="AA401" s="102"/>
      <c r="AB401" s="58"/>
      <c r="AC401" s="57">
        <v>4</v>
      </c>
      <c r="AD401" s="102">
        <v>260</v>
      </c>
      <c r="AE401" s="58">
        <f>AD401*25%</f>
        <v>65</v>
      </c>
      <c r="AF401" s="102">
        <v>12</v>
      </c>
      <c r="AG401" s="102">
        <v>835</v>
      </c>
      <c r="AH401" s="219">
        <f>AG401*25%</f>
        <v>208.75</v>
      </c>
      <c r="AI401" s="102">
        <v>23</v>
      </c>
      <c r="AJ401" s="102">
        <v>2880</v>
      </c>
      <c r="AK401" s="219">
        <f>AJ401*25%</f>
        <v>720</v>
      </c>
      <c r="AL401" s="102">
        <v>20</v>
      </c>
      <c r="AM401" s="102">
        <v>2120</v>
      </c>
      <c r="AN401" s="219">
        <f>AM401*25%</f>
        <v>530</v>
      </c>
      <c r="AO401" s="268">
        <v>9</v>
      </c>
      <c r="AP401" s="268">
        <v>900</v>
      </c>
      <c r="AQ401" s="219">
        <f>AP401*25%</f>
        <v>225</v>
      </c>
      <c r="AR401" s="222">
        <v>24</v>
      </c>
      <c r="AS401" s="222">
        <v>1810</v>
      </c>
      <c r="AT401" s="219">
        <f>AS401*25%</f>
        <v>452.5</v>
      </c>
      <c r="AU401" s="222">
        <v>22</v>
      </c>
      <c r="AV401" s="222">
        <v>2165</v>
      </c>
      <c r="AW401" s="222">
        <f t="shared" si="32"/>
        <v>541.25</v>
      </c>
      <c r="AX401" s="222">
        <v>19</v>
      </c>
      <c r="AY401" s="222">
        <v>1785</v>
      </c>
      <c r="AZ401" s="222">
        <f t="shared" si="33"/>
        <v>446.25</v>
      </c>
      <c r="BA401" s="222">
        <v>13</v>
      </c>
      <c r="BB401" s="222">
        <v>1575</v>
      </c>
      <c r="BC401" s="222">
        <f t="shared" si="34"/>
        <v>393.75</v>
      </c>
    </row>
    <row r="402" spans="2:55">
      <c r="B402" s="41" t="s">
        <v>1785</v>
      </c>
      <c r="C402" s="296" t="s">
        <v>1869</v>
      </c>
      <c r="D402" s="44" t="s">
        <v>5</v>
      </c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02"/>
      <c r="X402" s="102"/>
      <c r="Y402" s="58"/>
      <c r="Z402" s="102"/>
      <c r="AA402" s="102"/>
      <c r="AB402" s="58"/>
      <c r="AC402" s="57">
        <v>4</v>
      </c>
      <c r="AD402" s="102">
        <v>320</v>
      </c>
      <c r="AE402" s="58">
        <f>AD402*25%</f>
        <v>80</v>
      </c>
      <c r="AF402" s="102">
        <v>12</v>
      </c>
      <c r="AG402" s="102">
        <v>1880</v>
      </c>
      <c r="AH402" s="219">
        <f>AG402*25%</f>
        <v>470</v>
      </c>
      <c r="AI402" s="102">
        <v>24</v>
      </c>
      <c r="AJ402" s="102">
        <v>3040</v>
      </c>
      <c r="AK402" s="219">
        <f>AJ402*25%</f>
        <v>760</v>
      </c>
      <c r="AL402" s="102">
        <v>10</v>
      </c>
      <c r="AM402" s="102">
        <v>860</v>
      </c>
      <c r="AN402" s="219">
        <f>AM402*25%</f>
        <v>215</v>
      </c>
      <c r="AO402" s="268">
        <v>17</v>
      </c>
      <c r="AP402" s="268">
        <v>1905</v>
      </c>
      <c r="AQ402" s="219">
        <f>AP402*25%</f>
        <v>476.25</v>
      </c>
      <c r="AR402" s="222">
        <v>59</v>
      </c>
      <c r="AS402" s="222">
        <v>5355</v>
      </c>
      <c r="AT402" s="219">
        <f>AS402*25%</f>
        <v>1338.75</v>
      </c>
      <c r="AU402" s="222">
        <v>55</v>
      </c>
      <c r="AV402" s="222">
        <v>6780</v>
      </c>
      <c r="AW402" s="222">
        <f t="shared" si="32"/>
        <v>1695</v>
      </c>
      <c r="AX402" s="222">
        <v>20</v>
      </c>
      <c r="AY402" s="222">
        <v>2265</v>
      </c>
      <c r="AZ402" s="222">
        <f t="shared" si="33"/>
        <v>566.25</v>
      </c>
      <c r="BA402" s="222">
        <v>39</v>
      </c>
      <c r="BB402" s="222">
        <v>3100</v>
      </c>
      <c r="BC402" s="222">
        <f t="shared" si="34"/>
        <v>775</v>
      </c>
    </row>
    <row r="403" spans="2:55">
      <c r="B403" s="41" t="s">
        <v>1786</v>
      </c>
      <c r="C403" s="296" t="s">
        <v>1870</v>
      </c>
      <c r="D403" s="44" t="s">
        <v>5</v>
      </c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02"/>
      <c r="X403" s="102"/>
      <c r="Y403" s="58"/>
      <c r="Z403" s="102"/>
      <c r="AA403" s="102"/>
      <c r="AB403" s="58"/>
      <c r="AC403" s="57">
        <v>1</v>
      </c>
      <c r="AD403" s="102">
        <v>100</v>
      </c>
      <c r="AE403" s="58">
        <f>AD403*25%</f>
        <v>25</v>
      </c>
      <c r="AF403" s="102">
        <v>9</v>
      </c>
      <c r="AG403" s="102">
        <v>520</v>
      </c>
      <c r="AH403" s="219">
        <f>AG403*25%</f>
        <v>130</v>
      </c>
      <c r="AI403" s="102">
        <v>28</v>
      </c>
      <c r="AJ403" s="102">
        <v>3330</v>
      </c>
      <c r="AK403" s="219">
        <f>AJ403*25%</f>
        <v>832.5</v>
      </c>
      <c r="AL403" s="102">
        <v>36</v>
      </c>
      <c r="AM403" s="102">
        <v>3460</v>
      </c>
      <c r="AN403" s="219">
        <f>AM403*25%</f>
        <v>865</v>
      </c>
      <c r="AO403" s="268">
        <v>56</v>
      </c>
      <c r="AP403" s="268">
        <v>5065</v>
      </c>
      <c r="AQ403" s="219">
        <f>AP403*25%</f>
        <v>1266.25</v>
      </c>
      <c r="AR403" s="222">
        <v>39</v>
      </c>
      <c r="AS403" s="222">
        <v>3235</v>
      </c>
      <c r="AT403" s="219">
        <f>AS403*25%</f>
        <v>808.75</v>
      </c>
      <c r="AU403" s="222">
        <v>36</v>
      </c>
      <c r="AV403" s="222">
        <v>4555</v>
      </c>
      <c r="AW403" s="222">
        <f t="shared" si="32"/>
        <v>1138.75</v>
      </c>
      <c r="AX403" s="222">
        <v>76</v>
      </c>
      <c r="AY403" s="222">
        <v>9230</v>
      </c>
      <c r="AZ403" s="222">
        <f t="shared" si="33"/>
        <v>2307.5</v>
      </c>
      <c r="BA403" s="222">
        <v>74</v>
      </c>
      <c r="BB403" s="222">
        <v>8445</v>
      </c>
      <c r="BC403" s="222">
        <f t="shared" si="34"/>
        <v>2111.25</v>
      </c>
    </row>
    <row r="404" spans="2:55">
      <c r="B404" s="41" t="s">
        <v>1787</v>
      </c>
      <c r="C404" s="296" t="s">
        <v>1871</v>
      </c>
      <c r="D404" s="44" t="s">
        <v>84</v>
      </c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02"/>
      <c r="X404" s="102"/>
      <c r="Y404" s="58"/>
      <c r="Z404" s="102"/>
      <c r="AA404" s="102"/>
      <c r="AB404" s="58"/>
      <c r="AC404" s="57">
        <v>1</v>
      </c>
      <c r="AD404" s="102">
        <v>45</v>
      </c>
      <c r="AE404" s="58">
        <f>AD404*25%</f>
        <v>11.25</v>
      </c>
      <c r="AF404" s="102">
        <v>5</v>
      </c>
      <c r="AG404" s="102">
        <v>325</v>
      </c>
      <c r="AH404" s="219">
        <f>AG404*25%</f>
        <v>81.25</v>
      </c>
      <c r="AI404" s="102">
        <v>5</v>
      </c>
      <c r="AJ404" s="102">
        <v>520</v>
      </c>
      <c r="AK404" s="219">
        <f>AJ404*25%</f>
        <v>130</v>
      </c>
      <c r="AL404" s="102">
        <v>13</v>
      </c>
      <c r="AM404" s="102">
        <v>770</v>
      </c>
      <c r="AN404" s="219">
        <f>AM404*25%</f>
        <v>192.5</v>
      </c>
      <c r="AO404" s="268">
        <v>13</v>
      </c>
      <c r="AP404" s="268">
        <v>1010</v>
      </c>
      <c r="AQ404" s="219">
        <f>AP404*25%</f>
        <v>252.5</v>
      </c>
      <c r="AR404" s="222">
        <v>0</v>
      </c>
      <c r="AS404" s="222">
        <v>0</v>
      </c>
      <c r="AT404" s="219">
        <f>AS404*25%</f>
        <v>0</v>
      </c>
      <c r="AU404" s="222">
        <v>0</v>
      </c>
      <c r="AV404" s="222">
        <v>0</v>
      </c>
      <c r="AW404" s="222">
        <f t="shared" si="32"/>
        <v>0</v>
      </c>
      <c r="AX404" s="222">
        <v>68</v>
      </c>
      <c r="AY404" s="222">
        <v>6765</v>
      </c>
      <c r="AZ404" s="222">
        <f t="shared" si="33"/>
        <v>1691.25</v>
      </c>
      <c r="BA404" s="222">
        <v>53</v>
      </c>
      <c r="BB404" s="222">
        <v>4570</v>
      </c>
      <c r="BC404" s="222">
        <f t="shared" si="34"/>
        <v>1142.5</v>
      </c>
    </row>
    <row r="405" spans="2:55">
      <c r="B405" s="41" t="s">
        <v>1788</v>
      </c>
      <c r="C405" s="296" t="s">
        <v>1872</v>
      </c>
      <c r="D405" s="44" t="s">
        <v>25</v>
      </c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02"/>
      <c r="X405" s="102"/>
      <c r="Y405" s="58"/>
      <c r="Z405" s="102"/>
      <c r="AA405" s="102"/>
      <c r="AB405" s="58"/>
      <c r="AC405" s="57">
        <v>44</v>
      </c>
      <c r="AD405" s="102">
        <v>5350</v>
      </c>
      <c r="AE405" s="58">
        <f>AD405*25%</f>
        <v>1337.5</v>
      </c>
      <c r="AF405" s="102">
        <v>182</v>
      </c>
      <c r="AG405" s="102">
        <v>18240</v>
      </c>
      <c r="AH405" s="219">
        <f>AG405*25%</f>
        <v>4560</v>
      </c>
      <c r="AI405" s="102">
        <v>271</v>
      </c>
      <c r="AJ405" s="102">
        <v>25930</v>
      </c>
      <c r="AK405" s="219">
        <f>AJ405*25%</f>
        <v>6482.5</v>
      </c>
      <c r="AL405" s="102">
        <v>280</v>
      </c>
      <c r="AM405" s="102">
        <v>28745</v>
      </c>
      <c r="AN405" s="219">
        <f>AM405*25%</f>
        <v>7186.25</v>
      </c>
      <c r="AO405" s="268">
        <v>286</v>
      </c>
      <c r="AP405" s="268">
        <v>31585</v>
      </c>
      <c r="AQ405" s="219">
        <f>AP405*25%</f>
        <v>7896.25</v>
      </c>
      <c r="AR405" s="222">
        <v>118</v>
      </c>
      <c r="AS405" s="222">
        <v>14865</v>
      </c>
      <c r="AT405" s="219">
        <f>AS405*25%</f>
        <v>3716.25</v>
      </c>
      <c r="AU405" s="222">
        <v>0</v>
      </c>
      <c r="AV405" s="222">
        <v>0</v>
      </c>
      <c r="AW405" s="222">
        <f t="shared" si="32"/>
        <v>0</v>
      </c>
      <c r="AX405" s="222">
        <v>2</v>
      </c>
      <c r="AY405" s="222">
        <v>120</v>
      </c>
      <c r="AZ405" s="222">
        <f t="shared" si="33"/>
        <v>30</v>
      </c>
      <c r="BA405" s="222">
        <v>2</v>
      </c>
      <c r="BB405" s="222">
        <v>120</v>
      </c>
      <c r="BC405" s="222">
        <f t="shared" si="34"/>
        <v>30</v>
      </c>
    </row>
    <row r="406" spans="2:55">
      <c r="B406" s="41" t="s">
        <v>1789</v>
      </c>
      <c r="C406" s="296" t="s">
        <v>5312</v>
      </c>
      <c r="D406" s="44" t="s">
        <v>5</v>
      </c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02"/>
      <c r="X406" s="102"/>
      <c r="Y406" s="58"/>
      <c r="Z406" s="102"/>
      <c r="AA406" s="102"/>
      <c r="AB406" s="58"/>
      <c r="AC406" s="57">
        <v>25</v>
      </c>
      <c r="AD406" s="102">
        <v>2795</v>
      </c>
      <c r="AE406" s="58">
        <f>AD406*25%</f>
        <v>698.75</v>
      </c>
      <c r="AF406" s="102">
        <v>79</v>
      </c>
      <c r="AG406" s="102">
        <v>7065</v>
      </c>
      <c r="AH406" s="219">
        <f>AG406*25%</f>
        <v>1766.25</v>
      </c>
      <c r="AI406" s="102">
        <v>66</v>
      </c>
      <c r="AJ406" s="102">
        <v>7800</v>
      </c>
      <c r="AK406" s="219">
        <f>AJ406*25%</f>
        <v>1950</v>
      </c>
      <c r="AL406" s="102">
        <v>86</v>
      </c>
      <c r="AM406" s="102">
        <v>8990</v>
      </c>
      <c r="AN406" s="219">
        <f>AM406*25%</f>
        <v>2247.5</v>
      </c>
      <c r="AO406" s="268">
        <v>106</v>
      </c>
      <c r="AP406" s="268">
        <v>10565</v>
      </c>
      <c r="AQ406" s="219">
        <f>AP406*25%</f>
        <v>2641.25</v>
      </c>
      <c r="AR406" s="222">
        <v>87</v>
      </c>
      <c r="AS406" s="222">
        <v>8380</v>
      </c>
      <c r="AT406" s="219">
        <f>AS406*25%</f>
        <v>2095</v>
      </c>
      <c r="AU406" s="222">
        <v>86</v>
      </c>
      <c r="AV406" s="222">
        <v>8390</v>
      </c>
      <c r="AW406" s="222">
        <f t="shared" si="32"/>
        <v>2097.5</v>
      </c>
      <c r="AX406" s="222">
        <v>0</v>
      </c>
      <c r="AY406" s="222">
        <v>0</v>
      </c>
      <c r="AZ406" s="222">
        <f t="shared" si="33"/>
        <v>0</v>
      </c>
      <c r="BA406" s="222">
        <v>0</v>
      </c>
      <c r="BB406" s="222">
        <v>0</v>
      </c>
      <c r="BC406" s="222">
        <f t="shared" si="34"/>
        <v>0</v>
      </c>
    </row>
    <row r="407" spans="2:55">
      <c r="B407" s="41" t="s">
        <v>1790</v>
      </c>
      <c r="C407" s="296" t="s">
        <v>1874</v>
      </c>
      <c r="D407" s="44" t="s">
        <v>5</v>
      </c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02"/>
      <c r="X407" s="102"/>
      <c r="Y407" s="58"/>
      <c r="Z407" s="102"/>
      <c r="AA407" s="102"/>
      <c r="AB407" s="58"/>
      <c r="AC407" s="57">
        <v>13</v>
      </c>
      <c r="AD407" s="102">
        <v>1200</v>
      </c>
      <c r="AE407" s="58">
        <f>AD407*25%</f>
        <v>300</v>
      </c>
      <c r="AF407" s="102">
        <v>38</v>
      </c>
      <c r="AG407" s="102">
        <v>3010</v>
      </c>
      <c r="AH407" s="219">
        <f>AG407*25%</f>
        <v>752.5</v>
      </c>
      <c r="AI407" s="102">
        <v>34</v>
      </c>
      <c r="AJ407" s="102">
        <v>3725</v>
      </c>
      <c r="AK407" s="219">
        <f>AJ407*25%</f>
        <v>931.25</v>
      </c>
      <c r="AL407" s="102">
        <v>27</v>
      </c>
      <c r="AM407" s="102">
        <v>3055</v>
      </c>
      <c r="AN407" s="219">
        <f>AM407*25%</f>
        <v>763.75</v>
      </c>
      <c r="AO407" s="268">
        <v>43</v>
      </c>
      <c r="AP407" s="268">
        <v>4565</v>
      </c>
      <c r="AQ407" s="219">
        <f>AP407*25%</f>
        <v>1141.25</v>
      </c>
      <c r="AR407" s="222">
        <v>21</v>
      </c>
      <c r="AS407" s="222">
        <v>2440</v>
      </c>
      <c r="AT407" s="219">
        <f>AS407*25%</f>
        <v>610</v>
      </c>
      <c r="AU407" s="222">
        <v>35</v>
      </c>
      <c r="AV407" s="222">
        <v>3375</v>
      </c>
      <c r="AW407" s="222">
        <f t="shared" si="32"/>
        <v>843.75</v>
      </c>
      <c r="AX407" s="222">
        <v>83</v>
      </c>
      <c r="AY407" s="222">
        <v>7195</v>
      </c>
      <c r="AZ407" s="222">
        <f t="shared" si="33"/>
        <v>1798.75</v>
      </c>
      <c r="BA407" s="222">
        <v>128</v>
      </c>
      <c r="BB407" s="222">
        <v>10485</v>
      </c>
      <c r="BC407" s="222">
        <f t="shared" si="34"/>
        <v>2621.25</v>
      </c>
    </row>
    <row r="408" spans="2:55">
      <c r="B408" s="41" t="s">
        <v>1791</v>
      </c>
      <c r="C408" s="296" t="s">
        <v>1875</v>
      </c>
      <c r="D408" s="44" t="s">
        <v>84</v>
      </c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02"/>
      <c r="X408" s="102"/>
      <c r="Y408" s="58"/>
      <c r="Z408" s="102"/>
      <c r="AA408" s="102"/>
      <c r="AB408" s="58"/>
      <c r="AC408" s="57">
        <v>39</v>
      </c>
      <c r="AD408" s="102">
        <v>3700</v>
      </c>
      <c r="AE408" s="58">
        <f>AD408*25%</f>
        <v>925</v>
      </c>
      <c r="AF408" s="102">
        <v>233</v>
      </c>
      <c r="AG408" s="102">
        <v>23490</v>
      </c>
      <c r="AH408" s="219">
        <f>AG408*25%</f>
        <v>5872.5</v>
      </c>
      <c r="AI408" s="102">
        <v>227</v>
      </c>
      <c r="AJ408" s="102">
        <v>19470</v>
      </c>
      <c r="AK408" s="219">
        <f>AJ408*25%</f>
        <v>4867.5</v>
      </c>
      <c r="AL408" s="102">
        <v>238</v>
      </c>
      <c r="AM408" s="102">
        <v>24770</v>
      </c>
      <c r="AN408" s="219">
        <f>AM408*25%</f>
        <v>6192.5</v>
      </c>
      <c r="AO408" s="268">
        <v>386</v>
      </c>
      <c r="AP408" s="268">
        <v>36430</v>
      </c>
      <c r="AQ408" s="219">
        <f>AP408*25%</f>
        <v>9107.5</v>
      </c>
      <c r="AR408" s="222">
        <v>369</v>
      </c>
      <c r="AS408" s="222">
        <v>32940</v>
      </c>
      <c r="AT408" s="219">
        <f>AS408*25%</f>
        <v>8235</v>
      </c>
      <c r="AU408" s="222">
        <v>364</v>
      </c>
      <c r="AV408" s="222">
        <v>32695</v>
      </c>
      <c r="AW408" s="222">
        <f t="shared" si="32"/>
        <v>8173.75</v>
      </c>
      <c r="AX408" s="222">
        <v>12</v>
      </c>
      <c r="AY408" s="222">
        <v>1445</v>
      </c>
      <c r="AZ408" s="222">
        <f t="shared" si="33"/>
        <v>361.25</v>
      </c>
      <c r="BA408" s="222">
        <v>8</v>
      </c>
      <c r="BB408" s="222">
        <v>895</v>
      </c>
      <c r="BC408" s="222">
        <f t="shared" si="34"/>
        <v>223.75</v>
      </c>
    </row>
    <row r="409" spans="2:55">
      <c r="B409" s="41" t="s">
        <v>1792</v>
      </c>
      <c r="C409" s="296" t="s">
        <v>1876</v>
      </c>
      <c r="D409" s="44" t="s">
        <v>84</v>
      </c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02"/>
      <c r="X409" s="102"/>
      <c r="Y409" s="58"/>
      <c r="Z409" s="102"/>
      <c r="AA409" s="102"/>
      <c r="AB409" s="58"/>
      <c r="AC409" s="57">
        <v>0</v>
      </c>
      <c r="AD409" s="102">
        <v>0</v>
      </c>
      <c r="AE409" s="58">
        <f>AD409*25%</f>
        <v>0</v>
      </c>
      <c r="AF409" s="102">
        <v>44</v>
      </c>
      <c r="AG409" s="102">
        <v>3940</v>
      </c>
      <c r="AH409" s="219">
        <f>AG409*25%</f>
        <v>985</v>
      </c>
      <c r="AI409" s="102">
        <v>49</v>
      </c>
      <c r="AJ409" s="102">
        <v>4700</v>
      </c>
      <c r="AK409" s="219">
        <f>AJ409*25%</f>
        <v>1175</v>
      </c>
      <c r="AL409" s="102">
        <v>29</v>
      </c>
      <c r="AM409" s="102">
        <v>2875</v>
      </c>
      <c r="AN409" s="219">
        <f>AM409*25%</f>
        <v>718.75</v>
      </c>
      <c r="AO409" s="268">
        <v>33</v>
      </c>
      <c r="AP409" s="268">
        <v>5360</v>
      </c>
      <c r="AQ409" s="219">
        <f>AP409*25%</f>
        <v>1340</v>
      </c>
      <c r="AR409" s="222">
        <v>24</v>
      </c>
      <c r="AS409" s="222">
        <v>2930</v>
      </c>
      <c r="AT409" s="219">
        <f>AS409*25%</f>
        <v>732.5</v>
      </c>
      <c r="AU409" s="222">
        <v>16</v>
      </c>
      <c r="AV409" s="222">
        <v>1570</v>
      </c>
      <c r="AW409" s="222">
        <f t="shared" si="32"/>
        <v>392.5</v>
      </c>
      <c r="AX409" s="222">
        <v>327</v>
      </c>
      <c r="AY409" s="222">
        <v>32840</v>
      </c>
      <c r="AZ409" s="222">
        <f t="shared" si="33"/>
        <v>8210</v>
      </c>
      <c r="BA409" s="222">
        <v>376</v>
      </c>
      <c r="BB409" s="222">
        <v>39260</v>
      </c>
      <c r="BC409" s="222">
        <f t="shared" si="34"/>
        <v>9815</v>
      </c>
    </row>
    <row r="410" spans="2:55">
      <c r="B410" s="41" t="s">
        <v>1793</v>
      </c>
      <c r="C410" s="296" t="s">
        <v>1877</v>
      </c>
      <c r="D410" s="44" t="s">
        <v>552</v>
      </c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02"/>
      <c r="X410" s="102"/>
      <c r="Y410" s="58"/>
      <c r="Z410" s="102"/>
      <c r="AA410" s="102"/>
      <c r="AB410" s="58"/>
      <c r="AC410" s="57">
        <v>75</v>
      </c>
      <c r="AD410" s="102">
        <v>9270</v>
      </c>
      <c r="AE410" s="58">
        <f>AD410*25%</f>
        <v>2317.5</v>
      </c>
      <c r="AF410" s="102">
        <v>168</v>
      </c>
      <c r="AG410" s="102">
        <v>15755</v>
      </c>
      <c r="AH410" s="219">
        <f>AG410*25%</f>
        <v>3938.75</v>
      </c>
      <c r="AI410" s="102">
        <v>180</v>
      </c>
      <c r="AJ410" s="102">
        <v>16330</v>
      </c>
      <c r="AK410" s="219">
        <f>AJ410*25%</f>
        <v>4082.5</v>
      </c>
      <c r="AL410" s="102">
        <v>125</v>
      </c>
      <c r="AM410" s="102">
        <v>13430</v>
      </c>
      <c r="AN410" s="219">
        <f>AM410*25%</f>
        <v>3357.5</v>
      </c>
      <c r="AO410" s="268">
        <v>76</v>
      </c>
      <c r="AP410" s="268">
        <v>7500</v>
      </c>
      <c r="AQ410" s="219">
        <f>AP410*25%</f>
        <v>1875</v>
      </c>
      <c r="AR410" s="222">
        <v>26</v>
      </c>
      <c r="AS410" s="222">
        <v>1735</v>
      </c>
      <c r="AT410" s="219">
        <f>AS410*25%</f>
        <v>433.75</v>
      </c>
      <c r="AU410" s="222">
        <v>9</v>
      </c>
      <c r="AV410" s="222">
        <v>775</v>
      </c>
      <c r="AW410" s="222">
        <f t="shared" si="32"/>
        <v>193.75</v>
      </c>
      <c r="AX410" s="222">
        <v>22</v>
      </c>
      <c r="AY410" s="222">
        <v>2125</v>
      </c>
      <c r="AZ410" s="222">
        <f t="shared" si="33"/>
        <v>531.25</v>
      </c>
      <c r="BA410" s="222">
        <v>36</v>
      </c>
      <c r="BB410" s="222">
        <v>2425</v>
      </c>
      <c r="BC410" s="222">
        <f t="shared" si="34"/>
        <v>606.25</v>
      </c>
    </row>
    <row r="411" spans="2:55">
      <c r="B411" s="41" t="s">
        <v>1794</v>
      </c>
      <c r="C411" s="296" t="s">
        <v>1878</v>
      </c>
      <c r="D411" s="44" t="s">
        <v>501</v>
      </c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02"/>
      <c r="X411" s="102"/>
      <c r="Y411" s="58"/>
      <c r="Z411" s="102"/>
      <c r="AA411" s="102"/>
      <c r="AB411" s="58"/>
      <c r="AC411" s="57">
        <v>0</v>
      </c>
      <c r="AD411" s="102">
        <v>0</v>
      </c>
      <c r="AE411" s="58">
        <f>AD411*25%</f>
        <v>0</v>
      </c>
      <c r="AF411" s="102">
        <v>8</v>
      </c>
      <c r="AG411" s="102">
        <v>690</v>
      </c>
      <c r="AH411" s="219">
        <f>AG411*25%</f>
        <v>172.5</v>
      </c>
      <c r="AI411" s="102">
        <v>23</v>
      </c>
      <c r="AJ411" s="102">
        <v>3010</v>
      </c>
      <c r="AK411" s="219">
        <f>AJ411*25%</f>
        <v>752.5</v>
      </c>
      <c r="AL411" s="102">
        <v>39</v>
      </c>
      <c r="AM411" s="102">
        <v>5020</v>
      </c>
      <c r="AN411" s="219">
        <f>AM411*25%</f>
        <v>1255</v>
      </c>
      <c r="AO411" s="268">
        <v>39</v>
      </c>
      <c r="AP411" s="268">
        <v>3795</v>
      </c>
      <c r="AQ411" s="219">
        <f>AP411*25%</f>
        <v>948.75</v>
      </c>
      <c r="AR411" s="222">
        <v>22</v>
      </c>
      <c r="AS411" s="222">
        <v>2020</v>
      </c>
      <c r="AT411" s="219">
        <f>AS411*25%</f>
        <v>505</v>
      </c>
      <c r="AU411" s="222">
        <v>23</v>
      </c>
      <c r="AV411" s="222">
        <v>2840</v>
      </c>
      <c r="AW411" s="222">
        <f t="shared" si="32"/>
        <v>710</v>
      </c>
      <c r="AX411" s="222">
        <v>0</v>
      </c>
      <c r="AY411" s="222">
        <v>0</v>
      </c>
      <c r="AZ411" s="222">
        <f t="shared" si="33"/>
        <v>0</v>
      </c>
      <c r="BA411" s="222">
        <v>0</v>
      </c>
      <c r="BB411" s="222">
        <v>0</v>
      </c>
      <c r="BC411" s="222">
        <f t="shared" si="34"/>
        <v>0</v>
      </c>
    </row>
    <row r="412" spans="2:55">
      <c r="B412" s="41" t="s">
        <v>1795</v>
      </c>
      <c r="C412" s="296" t="s">
        <v>1879</v>
      </c>
      <c r="D412" s="44" t="s">
        <v>390</v>
      </c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02"/>
      <c r="X412" s="102"/>
      <c r="Y412" s="58"/>
      <c r="Z412" s="102"/>
      <c r="AA412" s="102"/>
      <c r="AB412" s="58"/>
      <c r="AC412" s="57">
        <v>27</v>
      </c>
      <c r="AD412" s="102">
        <v>2410</v>
      </c>
      <c r="AE412" s="58">
        <f>AD412*25%</f>
        <v>602.5</v>
      </c>
      <c r="AF412" s="102">
        <v>96</v>
      </c>
      <c r="AG412" s="102">
        <v>9880</v>
      </c>
      <c r="AH412" s="219">
        <f>AG412*25%</f>
        <v>2470</v>
      </c>
      <c r="AI412" s="102">
        <v>113</v>
      </c>
      <c r="AJ412" s="102">
        <v>9875</v>
      </c>
      <c r="AK412" s="219">
        <f>AJ412*25%</f>
        <v>2468.75</v>
      </c>
      <c r="AL412" s="102">
        <v>132</v>
      </c>
      <c r="AM412" s="102">
        <v>10260</v>
      </c>
      <c r="AN412" s="219">
        <f>AM412*25%</f>
        <v>2565</v>
      </c>
      <c r="AO412" s="268">
        <v>179</v>
      </c>
      <c r="AP412" s="268">
        <v>17380</v>
      </c>
      <c r="AQ412" s="219">
        <f>AP412*25%</f>
        <v>4345</v>
      </c>
      <c r="AR412" s="222">
        <v>169</v>
      </c>
      <c r="AS412" s="222">
        <v>17395</v>
      </c>
      <c r="AT412" s="219">
        <f>AS412*25%</f>
        <v>4348.75</v>
      </c>
      <c r="AU412" s="222">
        <v>187</v>
      </c>
      <c r="AV412" s="222">
        <v>20305</v>
      </c>
      <c r="AW412" s="222">
        <f t="shared" si="32"/>
        <v>5076.25</v>
      </c>
      <c r="AX412" s="222">
        <v>22</v>
      </c>
      <c r="AY412" s="222">
        <v>3040</v>
      </c>
      <c r="AZ412" s="222">
        <f t="shared" si="33"/>
        <v>760</v>
      </c>
      <c r="BA412" s="222">
        <v>24</v>
      </c>
      <c r="BB412" s="222">
        <v>2445</v>
      </c>
      <c r="BC412" s="222">
        <f t="shared" si="34"/>
        <v>611.25</v>
      </c>
    </row>
    <row r="413" spans="2:55">
      <c r="B413" s="41" t="s">
        <v>1796</v>
      </c>
      <c r="C413" s="296" t="s">
        <v>1880</v>
      </c>
      <c r="D413" s="44" t="s">
        <v>29</v>
      </c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02"/>
      <c r="X413" s="102"/>
      <c r="Y413" s="58"/>
      <c r="Z413" s="102"/>
      <c r="AA413" s="102"/>
      <c r="AB413" s="58"/>
      <c r="AC413" s="57">
        <v>21</v>
      </c>
      <c r="AD413" s="102">
        <v>1740</v>
      </c>
      <c r="AE413" s="58">
        <f>AD413*25%</f>
        <v>435</v>
      </c>
      <c r="AF413" s="102">
        <v>76</v>
      </c>
      <c r="AG413" s="102">
        <v>6815</v>
      </c>
      <c r="AH413" s="219">
        <f>AG413*25%</f>
        <v>1703.75</v>
      </c>
      <c r="AI413" s="102">
        <v>86</v>
      </c>
      <c r="AJ413" s="102">
        <v>7215</v>
      </c>
      <c r="AK413" s="219">
        <f>AJ413*25%</f>
        <v>1803.75</v>
      </c>
      <c r="AL413" s="102">
        <v>82</v>
      </c>
      <c r="AM413" s="102">
        <v>7475</v>
      </c>
      <c r="AN413" s="219">
        <f>AM413*25%</f>
        <v>1868.75</v>
      </c>
      <c r="AO413" s="268">
        <v>133</v>
      </c>
      <c r="AP413" s="268">
        <v>12185</v>
      </c>
      <c r="AQ413" s="219">
        <f>AP413*25%</f>
        <v>3046.25</v>
      </c>
      <c r="AR413" s="222">
        <v>142</v>
      </c>
      <c r="AS413" s="222">
        <v>12965</v>
      </c>
      <c r="AT413" s="219">
        <f>AS413*25%</f>
        <v>3241.25</v>
      </c>
      <c r="AU413" s="222">
        <v>308</v>
      </c>
      <c r="AV413" s="222">
        <v>23155</v>
      </c>
      <c r="AW413" s="222">
        <f t="shared" si="32"/>
        <v>5788.75</v>
      </c>
      <c r="AX413" s="222">
        <v>163</v>
      </c>
      <c r="AY413" s="222">
        <v>16605</v>
      </c>
      <c r="AZ413" s="222">
        <f t="shared" si="33"/>
        <v>4151.25</v>
      </c>
      <c r="BA413" s="222">
        <v>177</v>
      </c>
      <c r="BB413" s="222">
        <v>18700</v>
      </c>
      <c r="BC413" s="222">
        <f t="shared" si="34"/>
        <v>4675</v>
      </c>
    </row>
    <row r="414" spans="2:55">
      <c r="B414" s="41" t="s">
        <v>1797</v>
      </c>
      <c r="C414" s="296" t="s">
        <v>1881</v>
      </c>
      <c r="D414" s="44" t="s">
        <v>29</v>
      </c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02"/>
      <c r="X414" s="102"/>
      <c r="Y414" s="58"/>
      <c r="Z414" s="102"/>
      <c r="AA414" s="102"/>
      <c r="AB414" s="58"/>
      <c r="AC414" s="57">
        <v>95</v>
      </c>
      <c r="AD414" s="102">
        <v>8995</v>
      </c>
      <c r="AE414" s="58">
        <f>AD414*25%</f>
        <v>2248.75</v>
      </c>
      <c r="AF414" s="102">
        <v>290</v>
      </c>
      <c r="AG414" s="102">
        <v>25435</v>
      </c>
      <c r="AH414" s="219">
        <f>AG414*25%</f>
        <v>6358.75</v>
      </c>
      <c r="AI414" s="102">
        <v>310</v>
      </c>
      <c r="AJ414" s="102">
        <v>26465</v>
      </c>
      <c r="AK414" s="219">
        <f>AJ414*25%</f>
        <v>6616.25</v>
      </c>
      <c r="AL414" s="102">
        <v>337</v>
      </c>
      <c r="AM414" s="102">
        <v>31260</v>
      </c>
      <c r="AN414" s="219">
        <f>AM414*25%</f>
        <v>7815</v>
      </c>
      <c r="AO414" s="268">
        <v>488</v>
      </c>
      <c r="AP414" s="268">
        <v>47110</v>
      </c>
      <c r="AQ414" s="219">
        <f>AP414*25%</f>
        <v>11777.5</v>
      </c>
      <c r="AR414" s="222">
        <v>443</v>
      </c>
      <c r="AS414" s="222">
        <v>43235</v>
      </c>
      <c r="AT414" s="219">
        <f>AS414*25%</f>
        <v>10808.75</v>
      </c>
      <c r="AU414" s="222">
        <v>424</v>
      </c>
      <c r="AV414" s="222">
        <v>45785</v>
      </c>
      <c r="AW414" s="222">
        <f t="shared" si="32"/>
        <v>11446.25</v>
      </c>
      <c r="AX414" s="222">
        <v>381</v>
      </c>
      <c r="AY414" s="222">
        <v>26200</v>
      </c>
      <c r="AZ414" s="222">
        <f t="shared" si="33"/>
        <v>6550</v>
      </c>
      <c r="BA414" s="222">
        <v>372</v>
      </c>
      <c r="BB414" s="222">
        <v>27495</v>
      </c>
      <c r="BC414" s="222">
        <f t="shared" si="34"/>
        <v>6873.75</v>
      </c>
    </row>
    <row r="415" spans="2:55">
      <c r="B415" s="41" t="s">
        <v>1798</v>
      </c>
      <c r="C415" s="296" t="s">
        <v>1882</v>
      </c>
      <c r="D415" s="44" t="s">
        <v>29</v>
      </c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02"/>
      <c r="X415" s="102"/>
      <c r="Y415" s="58"/>
      <c r="Z415" s="102"/>
      <c r="AA415" s="102"/>
      <c r="AB415" s="58"/>
      <c r="AC415" s="57">
        <v>0</v>
      </c>
      <c r="AD415" s="102">
        <v>0</v>
      </c>
      <c r="AE415" s="58">
        <f>AD415*25%</f>
        <v>0</v>
      </c>
      <c r="AF415" s="102">
        <v>35</v>
      </c>
      <c r="AG415" s="102">
        <v>4885</v>
      </c>
      <c r="AH415" s="219">
        <f>AG415*25%</f>
        <v>1221.25</v>
      </c>
      <c r="AI415" s="102">
        <v>51</v>
      </c>
      <c r="AJ415" s="102">
        <v>5825</v>
      </c>
      <c r="AK415" s="219">
        <f>AJ415*25%</f>
        <v>1456.25</v>
      </c>
      <c r="AL415" s="102">
        <v>48</v>
      </c>
      <c r="AM415" s="102">
        <v>5645</v>
      </c>
      <c r="AN415" s="219">
        <f>AM415*25%</f>
        <v>1411.25</v>
      </c>
      <c r="AO415" s="268">
        <v>36</v>
      </c>
      <c r="AP415" s="268">
        <v>3930</v>
      </c>
      <c r="AQ415" s="219">
        <f>AP415*25%</f>
        <v>982.5</v>
      </c>
      <c r="AR415" s="222">
        <v>94</v>
      </c>
      <c r="AS415" s="222">
        <v>11215</v>
      </c>
      <c r="AT415" s="219">
        <f>AS415*25%</f>
        <v>2803.75</v>
      </c>
      <c r="AU415" s="222">
        <v>172</v>
      </c>
      <c r="AV415" s="222">
        <v>19780</v>
      </c>
      <c r="AW415" s="222">
        <f t="shared" si="32"/>
        <v>4945</v>
      </c>
      <c r="AX415" s="222">
        <v>405</v>
      </c>
      <c r="AY415" s="222">
        <v>46110</v>
      </c>
      <c r="AZ415" s="222">
        <f t="shared" si="33"/>
        <v>11527.5</v>
      </c>
      <c r="BA415" s="222">
        <v>456</v>
      </c>
      <c r="BB415" s="222">
        <v>47065</v>
      </c>
      <c r="BC415" s="222">
        <f t="shared" si="34"/>
        <v>11766.25</v>
      </c>
    </row>
    <row r="416" spans="2:55">
      <c r="B416" s="41" t="s">
        <v>1799</v>
      </c>
      <c r="C416" s="296" t="s">
        <v>1883</v>
      </c>
      <c r="D416" s="44" t="s">
        <v>5</v>
      </c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02"/>
      <c r="X416" s="102"/>
      <c r="Y416" s="58"/>
      <c r="Z416" s="102"/>
      <c r="AA416" s="102"/>
      <c r="AB416" s="58"/>
      <c r="AC416" s="57">
        <v>2</v>
      </c>
      <c r="AD416" s="102">
        <v>105</v>
      </c>
      <c r="AE416" s="58">
        <f>AD416*25%</f>
        <v>26.25</v>
      </c>
      <c r="AF416" s="102">
        <v>10</v>
      </c>
      <c r="AG416" s="102">
        <v>1580</v>
      </c>
      <c r="AH416" s="219">
        <f>AG416*25%</f>
        <v>395</v>
      </c>
      <c r="AI416" s="102">
        <v>3</v>
      </c>
      <c r="AJ416" s="102">
        <v>190</v>
      </c>
      <c r="AK416" s="219">
        <f>AJ416*25%</f>
        <v>47.5</v>
      </c>
      <c r="AL416" s="102">
        <v>0</v>
      </c>
      <c r="AM416" s="102">
        <v>0</v>
      </c>
      <c r="AN416" s="219">
        <f>AM416*25%</f>
        <v>0</v>
      </c>
      <c r="AO416" s="268">
        <v>0</v>
      </c>
      <c r="AP416" s="268">
        <v>0</v>
      </c>
      <c r="AQ416" s="219">
        <f>AP416*25%</f>
        <v>0</v>
      </c>
      <c r="AR416" s="222">
        <v>0</v>
      </c>
      <c r="AS416" s="222">
        <v>0</v>
      </c>
      <c r="AT416" s="219">
        <f>AS416*25%</f>
        <v>0</v>
      </c>
      <c r="AU416" s="222">
        <v>0</v>
      </c>
      <c r="AV416" s="222">
        <v>0</v>
      </c>
      <c r="AW416" s="222">
        <f t="shared" si="32"/>
        <v>0</v>
      </c>
      <c r="AX416" s="222">
        <v>163</v>
      </c>
      <c r="AY416" s="222">
        <v>19265</v>
      </c>
      <c r="AZ416" s="222">
        <f t="shared" si="33"/>
        <v>4816.25</v>
      </c>
      <c r="BA416" s="222">
        <v>166</v>
      </c>
      <c r="BB416" s="222">
        <v>20845</v>
      </c>
      <c r="BC416" s="222">
        <f t="shared" si="34"/>
        <v>5211.25</v>
      </c>
    </row>
    <row r="417" spans="2:55">
      <c r="B417" s="41" t="s">
        <v>1800</v>
      </c>
      <c r="C417" s="296" t="s">
        <v>1884</v>
      </c>
      <c r="D417" s="44" t="s">
        <v>130</v>
      </c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02"/>
      <c r="X417" s="102"/>
      <c r="Y417" s="58"/>
      <c r="Z417" s="102"/>
      <c r="AA417" s="102"/>
      <c r="AB417" s="58"/>
      <c r="AC417" s="57">
        <v>2</v>
      </c>
      <c r="AD417" s="102">
        <v>105</v>
      </c>
      <c r="AE417" s="58">
        <f>AD417*25%</f>
        <v>26.25</v>
      </c>
      <c r="AF417" s="102">
        <v>18</v>
      </c>
      <c r="AG417" s="102">
        <v>1305</v>
      </c>
      <c r="AH417" s="219">
        <f>AG417*25%</f>
        <v>326.25</v>
      </c>
      <c r="AI417" s="102">
        <v>45</v>
      </c>
      <c r="AJ417" s="102">
        <v>2915</v>
      </c>
      <c r="AK417" s="219">
        <f>AJ417*25%</f>
        <v>728.75</v>
      </c>
      <c r="AL417" s="102">
        <v>32</v>
      </c>
      <c r="AM417" s="102">
        <v>2460</v>
      </c>
      <c r="AN417" s="219">
        <f>AM417*25%</f>
        <v>615</v>
      </c>
      <c r="AO417" s="268">
        <v>30</v>
      </c>
      <c r="AP417" s="268">
        <v>2285</v>
      </c>
      <c r="AQ417" s="219">
        <f>AP417*25%</f>
        <v>571.25</v>
      </c>
      <c r="AR417" s="222">
        <v>38</v>
      </c>
      <c r="AS417" s="222">
        <v>2665</v>
      </c>
      <c r="AT417" s="219">
        <f>AS417*25%</f>
        <v>666.25</v>
      </c>
      <c r="AU417" s="222">
        <v>42</v>
      </c>
      <c r="AV417" s="222">
        <v>3810</v>
      </c>
      <c r="AW417" s="222">
        <f t="shared" si="32"/>
        <v>952.5</v>
      </c>
      <c r="AX417" s="222">
        <v>0</v>
      </c>
      <c r="AY417" s="222">
        <v>0</v>
      </c>
      <c r="AZ417" s="222">
        <f t="shared" si="33"/>
        <v>0</v>
      </c>
      <c r="BA417" s="222">
        <v>0</v>
      </c>
      <c r="BB417" s="222">
        <v>0</v>
      </c>
      <c r="BC417" s="222">
        <f t="shared" si="34"/>
        <v>0</v>
      </c>
    </row>
    <row r="418" spans="2:55">
      <c r="B418" s="41" t="s">
        <v>1801</v>
      </c>
      <c r="C418" s="296" t="s">
        <v>1885</v>
      </c>
      <c r="D418" s="44" t="s">
        <v>310</v>
      </c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02"/>
      <c r="X418" s="102"/>
      <c r="Y418" s="58"/>
      <c r="Z418" s="102"/>
      <c r="AA418" s="102"/>
      <c r="AB418" s="58"/>
      <c r="AC418" s="57">
        <v>0</v>
      </c>
      <c r="AD418" s="102">
        <v>0</v>
      </c>
      <c r="AE418" s="58">
        <f>AD418*25%</f>
        <v>0</v>
      </c>
      <c r="AF418" s="102">
        <v>34</v>
      </c>
      <c r="AG418" s="102">
        <v>5270</v>
      </c>
      <c r="AH418" s="219">
        <f>AG418*25%</f>
        <v>1317.5</v>
      </c>
      <c r="AI418" s="102">
        <v>221</v>
      </c>
      <c r="AJ418" s="102">
        <v>20925</v>
      </c>
      <c r="AK418" s="219">
        <f>AJ418*25%</f>
        <v>5231.25</v>
      </c>
      <c r="AL418" s="102">
        <v>415</v>
      </c>
      <c r="AM418" s="102">
        <v>37430</v>
      </c>
      <c r="AN418" s="219">
        <f>AM418*25%</f>
        <v>9357.5</v>
      </c>
      <c r="AO418" s="268">
        <v>590</v>
      </c>
      <c r="AP418" s="268">
        <v>51335</v>
      </c>
      <c r="AQ418" s="219">
        <f>AP418*25%</f>
        <v>12833.75</v>
      </c>
      <c r="AR418" s="222">
        <v>947</v>
      </c>
      <c r="AS418" s="222">
        <v>98400</v>
      </c>
      <c r="AT418" s="219">
        <f>AS418*25%</f>
        <v>24600</v>
      </c>
      <c r="AU418" s="222">
        <v>863</v>
      </c>
      <c r="AV418" s="222">
        <v>90990</v>
      </c>
      <c r="AW418" s="222">
        <f t="shared" si="32"/>
        <v>22747.5</v>
      </c>
      <c r="AX418" s="222">
        <v>27</v>
      </c>
      <c r="AY418" s="222">
        <v>2210</v>
      </c>
      <c r="AZ418" s="222">
        <f t="shared" si="33"/>
        <v>552.5</v>
      </c>
      <c r="BA418" s="222">
        <v>49</v>
      </c>
      <c r="BB418" s="222">
        <v>4850</v>
      </c>
      <c r="BC418" s="222">
        <f t="shared" si="34"/>
        <v>1212.5</v>
      </c>
    </row>
    <row r="419" spans="2:55">
      <c r="B419" s="41" t="s">
        <v>1802</v>
      </c>
      <c r="C419" s="296" t="s">
        <v>1886</v>
      </c>
      <c r="D419" s="44" t="s">
        <v>5</v>
      </c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02"/>
      <c r="X419" s="102"/>
      <c r="Y419" s="58"/>
      <c r="Z419" s="102"/>
      <c r="AA419" s="102"/>
      <c r="AB419" s="58"/>
      <c r="AC419" s="57">
        <v>13</v>
      </c>
      <c r="AD419" s="102">
        <v>1120</v>
      </c>
      <c r="AE419" s="58">
        <f>AD419*25%</f>
        <v>280</v>
      </c>
      <c r="AF419" s="102">
        <v>47</v>
      </c>
      <c r="AG419" s="102">
        <v>4125</v>
      </c>
      <c r="AH419" s="219">
        <f>AG419*25%</f>
        <v>1031.25</v>
      </c>
      <c r="AI419" s="102">
        <v>64</v>
      </c>
      <c r="AJ419" s="102">
        <v>5150</v>
      </c>
      <c r="AK419" s="219">
        <f>AJ419*25%</f>
        <v>1287.5</v>
      </c>
      <c r="AL419" s="102">
        <v>80</v>
      </c>
      <c r="AM419" s="102">
        <v>7455</v>
      </c>
      <c r="AN419" s="219">
        <f>AM419*25%</f>
        <v>1863.75</v>
      </c>
      <c r="AO419" s="268">
        <v>69</v>
      </c>
      <c r="AP419" s="268">
        <v>7135</v>
      </c>
      <c r="AQ419" s="219">
        <f>AP419*25%</f>
        <v>1783.75</v>
      </c>
      <c r="AR419" s="222">
        <v>76</v>
      </c>
      <c r="AS419" s="222">
        <v>6280</v>
      </c>
      <c r="AT419" s="219">
        <f>AS419*25%</f>
        <v>1570</v>
      </c>
      <c r="AU419" s="222">
        <v>100</v>
      </c>
      <c r="AV419" s="222">
        <v>10450</v>
      </c>
      <c r="AW419" s="222">
        <f t="shared" si="32"/>
        <v>2612.5</v>
      </c>
      <c r="AX419" s="222">
        <v>1144</v>
      </c>
      <c r="AY419" s="222">
        <v>108985</v>
      </c>
      <c r="AZ419" s="222">
        <f t="shared" si="33"/>
        <v>27246.25</v>
      </c>
      <c r="BA419" s="222">
        <v>1578</v>
      </c>
      <c r="BB419" s="222">
        <v>146580</v>
      </c>
      <c r="BC419" s="222">
        <f t="shared" si="34"/>
        <v>36645</v>
      </c>
    </row>
    <row r="420" spans="2:55">
      <c r="B420" s="41" t="s">
        <v>1803</v>
      </c>
      <c r="C420" s="296" t="s">
        <v>1887</v>
      </c>
      <c r="D420" s="44" t="s">
        <v>125</v>
      </c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02"/>
      <c r="X420" s="102"/>
      <c r="Y420" s="58"/>
      <c r="Z420" s="102"/>
      <c r="AA420" s="102"/>
      <c r="AB420" s="58"/>
      <c r="AC420" s="57">
        <v>2</v>
      </c>
      <c r="AD420" s="102">
        <v>180</v>
      </c>
      <c r="AE420" s="58">
        <f>AD420*25%</f>
        <v>45</v>
      </c>
      <c r="AF420" s="102">
        <v>7</v>
      </c>
      <c r="AG420" s="102">
        <v>805</v>
      </c>
      <c r="AH420" s="219">
        <f>AG420*25%</f>
        <v>201.25</v>
      </c>
      <c r="AI420" s="102">
        <v>0</v>
      </c>
      <c r="AJ420" s="102">
        <v>0</v>
      </c>
      <c r="AK420" s="219">
        <f>AJ420*25%</f>
        <v>0</v>
      </c>
      <c r="AL420" s="102">
        <v>0</v>
      </c>
      <c r="AM420" s="102"/>
      <c r="AN420" s="219">
        <f>AM420*25%</f>
        <v>0</v>
      </c>
      <c r="AO420" s="268">
        <v>76</v>
      </c>
      <c r="AP420" s="268">
        <v>7980</v>
      </c>
      <c r="AQ420" s="219">
        <f>AP420*25%</f>
        <v>1995</v>
      </c>
      <c r="AR420" s="222">
        <v>199</v>
      </c>
      <c r="AS420" s="222">
        <v>18900</v>
      </c>
      <c r="AT420" s="219">
        <f>AS420*25%</f>
        <v>4725</v>
      </c>
      <c r="AU420" s="222">
        <v>209</v>
      </c>
      <c r="AV420" s="222">
        <v>18565</v>
      </c>
      <c r="AW420" s="222">
        <f t="shared" si="32"/>
        <v>4641.25</v>
      </c>
      <c r="AX420" s="222">
        <v>101</v>
      </c>
      <c r="AY420" s="222">
        <v>8360</v>
      </c>
      <c r="AZ420" s="222">
        <f t="shared" si="33"/>
        <v>2090</v>
      </c>
      <c r="BA420" s="222">
        <v>89</v>
      </c>
      <c r="BB420" s="222">
        <v>8695</v>
      </c>
      <c r="BC420" s="222">
        <f t="shared" si="34"/>
        <v>2173.75</v>
      </c>
    </row>
    <row r="421" spans="2:55">
      <c r="B421" s="41" t="s">
        <v>1804</v>
      </c>
      <c r="C421" s="296" t="s">
        <v>1888</v>
      </c>
      <c r="D421" s="44" t="s">
        <v>5</v>
      </c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02"/>
      <c r="X421" s="102"/>
      <c r="Y421" s="58"/>
      <c r="Z421" s="102"/>
      <c r="AA421" s="102"/>
      <c r="AB421" s="58"/>
      <c r="AC421" s="57">
        <v>43</v>
      </c>
      <c r="AD421" s="102">
        <v>3540</v>
      </c>
      <c r="AE421" s="58">
        <f>AD421*25%</f>
        <v>885</v>
      </c>
      <c r="AF421" s="102">
        <v>93</v>
      </c>
      <c r="AG421" s="102">
        <v>7875</v>
      </c>
      <c r="AH421" s="219">
        <f>AG421*25%</f>
        <v>1968.75</v>
      </c>
      <c r="AI421" s="102">
        <v>112</v>
      </c>
      <c r="AJ421" s="102">
        <v>8785</v>
      </c>
      <c r="AK421" s="219">
        <f>AJ421*25%</f>
        <v>2196.25</v>
      </c>
      <c r="AL421" s="102">
        <v>104</v>
      </c>
      <c r="AM421" s="102">
        <v>8655</v>
      </c>
      <c r="AN421" s="219">
        <f>AM421*25%</f>
        <v>2163.75</v>
      </c>
      <c r="AO421" s="268">
        <v>186</v>
      </c>
      <c r="AP421" s="268">
        <v>14960</v>
      </c>
      <c r="AQ421" s="219">
        <f>AP421*25%</f>
        <v>3740</v>
      </c>
      <c r="AR421" s="222">
        <v>94</v>
      </c>
      <c r="AS421" s="222">
        <v>8480</v>
      </c>
      <c r="AT421" s="219">
        <f>AS421*25%</f>
        <v>2120</v>
      </c>
      <c r="AU421" s="222">
        <v>125</v>
      </c>
      <c r="AV421" s="222">
        <v>10850</v>
      </c>
      <c r="AW421" s="222">
        <f t="shared" si="32"/>
        <v>2712.5</v>
      </c>
      <c r="AX421" s="222">
        <v>235</v>
      </c>
      <c r="AY421" s="222">
        <v>26165</v>
      </c>
      <c r="AZ421" s="222">
        <f t="shared" si="33"/>
        <v>6541.25</v>
      </c>
      <c r="BA421" s="222">
        <v>248</v>
      </c>
      <c r="BB421" s="222">
        <v>21455</v>
      </c>
      <c r="BC421" s="222">
        <f t="shared" si="34"/>
        <v>5363.75</v>
      </c>
    </row>
    <row r="422" spans="2:55">
      <c r="B422" s="41" t="s">
        <v>1805</v>
      </c>
      <c r="C422" s="296" t="s">
        <v>1889</v>
      </c>
      <c r="D422" s="44" t="s">
        <v>14</v>
      </c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02"/>
      <c r="X422" s="102"/>
      <c r="Y422" s="58"/>
      <c r="Z422" s="102"/>
      <c r="AA422" s="102"/>
      <c r="AB422" s="58"/>
      <c r="AC422" s="57">
        <v>30</v>
      </c>
      <c r="AD422" s="102">
        <v>2475</v>
      </c>
      <c r="AE422" s="58">
        <f>AD422*25%</f>
        <v>618.75</v>
      </c>
      <c r="AF422" s="102">
        <v>125</v>
      </c>
      <c r="AG422" s="102">
        <v>12965</v>
      </c>
      <c r="AH422" s="219">
        <f>AG422*25%</f>
        <v>3241.25</v>
      </c>
      <c r="AI422" s="102">
        <v>175</v>
      </c>
      <c r="AJ422" s="102">
        <v>15130</v>
      </c>
      <c r="AK422" s="219">
        <f>AJ422*25%</f>
        <v>3782.5</v>
      </c>
      <c r="AL422" s="102">
        <v>145</v>
      </c>
      <c r="AM422" s="102">
        <v>13555</v>
      </c>
      <c r="AN422" s="219">
        <f>AM422*25%</f>
        <v>3388.75</v>
      </c>
      <c r="AO422" s="268">
        <v>249</v>
      </c>
      <c r="AP422" s="268">
        <v>23755</v>
      </c>
      <c r="AQ422" s="219">
        <f>AP422*25%</f>
        <v>5938.75</v>
      </c>
      <c r="AR422" s="222">
        <v>131</v>
      </c>
      <c r="AS422" s="222">
        <v>11460</v>
      </c>
      <c r="AT422" s="219">
        <f>AS422*25%</f>
        <v>2865</v>
      </c>
      <c r="AU422" s="222">
        <v>99</v>
      </c>
      <c r="AV422" s="222">
        <v>9465</v>
      </c>
      <c r="AW422" s="222">
        <f t="shared" si="32"/>
        <v>2366.25</v>
      </c>
      <c r="AX422" s="222">
        <v>119</v>
      </c>
      <c r="AY422" s="222">
        <v>12335</v>
      </c>
      <c r="AZ422" s="222">
        <f t="shared" si="33"/>
        <v>3083.75</v>
      </c>
      <c r="BA422" s="222">
        <v>111</v>
      </c>
      <c r="BB422" s="222">
        <v>9435</v>
      </c>
      <c r="BC422" s="222">
        <f t="shared" si="34"/>
        <v>2358.75</v>
      </c>
    </row>
    <row r="423" spans="2:55">
      <c r="B423" s="41" t="s">
        <v>1806</v>
      </c>
      <c r="C423" s="296" t="s">
        <v>1890</v>
      </c>
      <c r="D423" s="44" t="s">
        <v>43</v>
      </c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02"/>
      <c r="X423" s="102"/>
      <c r="Y423" s="58"/>
      <c r="Z423" s="102"/>
      <c r="AA423" s="102"/>
      <c r="AB423" s="58"/>
      <c r="AC423" s="57">
        <v>10</v>
      </c>
      <c r="AD423" s="102">
        <v>845</v>
      </c>
      <c r="AE423" s="58">
        <f>AD423*25%</f>
        <v>211.25</v>
      </c>
      <c r="AF423" s="102">
        <v>128</v>
      </c>
      <c r="AG423" s="102">
        <v>12345</v>
      </c>
      <c r="AH423" s="219">
        <f>AG423*25%</f>
        <v>3086.25</v>
      </c>
      <c r="AI423" s="102">
        <v>118</v>
      </c>
      <c r="AJ423" s="102">
        <v>11490</v>
      </c>
      <c r="AK423" s="219">
        <f>AJ423*25%</f>
        <v>2872.5</v>
      </c>
      <c r="AL423" s="102">
        <v>148</v>
      </c>
      <c r="AM423" s="102">
        <v>12925</v>
      </c>
      <c r="AN423" s="219">
        <f>AM423*25%</f>
        <v>3231.25</v>
      </c>
      <c r="AO423" s="268">
        <v>166</v>
      </c>
      <c r="AP423" s="268">
        <v>16895</v>
      </c>
      <c r="AQ423" s="219">
        <f>AP423*25%</f>
        <v>4223.75</v>
      </c>
      <c r="AR423" s="222">
        <v>192</v>
      </c>
      <c r="AS423" s="222">
        <v>19610</v>
      </c>
      <c r="AT423" s="219">
        <f>AS423*25%</f>
        <v>4902.5</v>
      </c>
      <c r="AU423" s="222">
        <v>191</v>
      </c>
      <c r="AV423" s="222">
        <v>18615</v>
      </c>
      <c r="AW423" s="222">
        <f t="shared" si="32"/>
        <v>4653.75</v>
      </c>
      <c r="AX423" s="222">
        <v>75</v>
      </c>
      <c r="AY423" s="222">
        <v>6960</v>
      </c>
      <c r="AZ423" s="222">
        <f t="shared" si="33"/>
        <v>1740</v>
      </c>
      <c r="BA423" s="222">
        <v>87</v>
      </c>
      <c r="BB423" s="222">
        <v>8515</v>
      </c>
      <c r="BC423" s="222">
        <f t="shared" si="34"/>
        <v>2128.75</v>
      </c>
    </row>
    <row r="424" spans="2:55">
      <c r="B424" s="41" t="s">
        <v>1807</v>
      </c>
      <c r="C424" s="296" t="s">
        <v>1891</v>
      </c>
      <c r="D424" s="44" t="s">
        <v>932</v>
      </c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02"/>
      <c r="X424" s="102"/>
      <c r="Y424" s="58"/>
      <c r="Z424" s="102"/>
      <c r="AA424" s="102"/>
      <c r="AB424" s="58"/>
      <c r="AC424" s="57">
        <v>2</v>
      </c>
      <c r="AD424" s="102">
        <v>90</v>
      </c>
      <c r="AE424" s="58">
        <f>AD424*25%</f>
        <v>22.5</v>
      </c>
      <c r="AF424" s="102">
        <v>22</v>
      </c>
      <c r="AG424" s="102">
        <v>1735</v>
      </c>
      <c r="AH424" s="219">
        <f>AG424*25%</f>
        <v>433.75</v>
      </c>
      <c r="AI424" s="102">
        <v>39</v>
      </c>
      <c r="AJ424" s="102">
        <v>3455</v>
      </c>
      <c r="AK424" s="219">
        <f>AJ424*25%</f>
        <v>863.75</v>
      </c>
      <c r="AL424" s="102">
        <v>34</v>
      </c>
      <c r="AM424" s="102">
        <v>3460</v>
      </c>
      <c r="AN424" s="219">
        <f>AM424*25%</f>
        <v>865</v>
      </c>
      <c r="AO424" s="268">
        <v>40</v>
      </c>
      <c r="AP424" s="268">
        <v>3265</v>
      </c>
      <c r="AQ424" s="219">
        <f>AP424*25%</f>
        <v>816.25</v>
      </c>
      <c r="AR424" s="222">
        <v>48</v>
      </c>
      <c r="AS424" s="222">
        <v>4195</v>
      </c>
      <c r="AT424" s="219">
        <f>AS424*25%</f>
        <v>1048.75</v>
      </c>
      <c r="AU424" s="222">
        <v>34</v>
      </c>
      <c r="AV424" s="222">
        <v>3440</v>
      </c>
      <c r="AW424" s="222">
        <f t="shared" si="32"/>
        <v>860</v>
      </c>
      <c r="AX424" s="222">
        <v>168</v>
      </c>
      <c r="AY424" s="222">
        <v>20185</v>
      </c>
      <c r="AZ424" s="222">
        <f t="shared" si="33"/>
        <v>5046.25</v>
      </c>
      <c r="BA424" s="222">
        <v>202</v>
      </c>
      <c r="BB424" s="222">
        <v>18815</v>
      </c>
      <c r="BC424" s="222">
        <f t="shared" si="34"/>
        <v>4703.75</v>
      </c>
    </row>
    <row r="425" spans="2:55">
      <c r="B425" s="41" t="s">
        <v>1808</v>
      </c>
      <c r="C425" s="296" t="s">
        <v>1892</v>
      </c>
      <c r="D425" s="44" t="s">
        <v>34</v>
      </c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02"/>
      <c r="X425" s="102"/>
      <c r="Y425" s="58"/>
      <c r="Z425" s="102"/>
      <c r="AA425" s="102"/>
      <c r="AB425" s="58"/>
      <c r="AC425" s="57">
        <v>12</v>
      </c>
      <c r="AD425" s="102">
        <v>970</v>
      </c>
      <c r="AE425" s="58">
        <f>AD425*25%</f>
        <v>242.5</v>
      </c>
      <c r="AF425" s="102">
        <v>90</v>
      </c>
      <c r="AG425" s="102">
        <v>8510</v>
      </c>
      <c r="AH425" s="219">
        <f>AG425*25%</f>
        <v>2127.5</v>
      </c>
      <c r="AI425" s="102">
        <v>106</v>
      </c>
      <c r="AJ425" s="102">
        <v>8875</v>
      </c>
      <c r="AK425" s="219">
        <f>AJ425*25%</f>
        <v>2218.75</v>
      </c>
      <c r="AL425" s="102">
        <v>73</v>
      </c>
      <c r="AM425" s="102">
        <v>6365</v>
      </c>
      <c r="AN425" s="219">
        <f>AM425*25%</f>
        <v>1591.25</v>
      </c>
      <c r="AO425" s="268">
        <v>95</v>
      </c>
      <c r="AP425" s="268">
        <v>7925</v>
      </c>
      <c r="AQ425" s="219">
        <f>AP425*25%</f>
        <v>1981.25</v>
      </c>
      <c r="AR425" s="222">
        <v>137</v>
      </c>
      <c r="AS425" s="222">
        <v>9655</v>
      </c>
      <c r="AT425" s="219">
        <f>AS425*25%</f>
        <v>2413.75</v>
      </c>
      <c r="AU425" s="222">
        <v>93</v>
      </c>
      <c r="AV425" s="222">
        <v>7190</v>
      </c>
      <c r="AW425" s="222">
        <f t="shared" si="32"/>
        <v>1797.5</v>
      </c>
      <c r="AX425" s="222">
        <v>45</v>
      </c>
      <c r="AY425" s="222">
        <v>5855</v>
      </c>
      <c r="AZ425" s="222">
        <f t="shared" si="33"/>
        <v>1463.75</v>
      </c>
      <c r="BA425" s="222">
        <v>52</v>
      </c>
      <c r="BB425" s="222">
        <v>5105</v>
      </c>
      <c r="BC425" s="222">
        <f t="shared" si="34"/>
        <v>1276.25</v>
      </c>
    </row>
    <row r="426" spans="2:55">
      <c r="B426" s="41" t="s">
        <v>1809</v>
      </c>
      <c r="C426" s="296" t="s">
        <v>1893</v>
      </c>
      <c r="D426" s="44" t="s">
        <v>38</v>
      </c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02"/>
      <c r="X426" s="102"/>
      <c r="Y426" s="58"/>
      <c r="Z426" s="102"/>
      <c r="AA426" s="102"/>
      <c r="AB426" s="58"/>
      <c r="AC426" s="57">
        <v>0</v>
      </c>
      <c r="AD426" s="102">
        <v>0</v>
      </c>
      <c r="AE426" s="58">
        <f>AD426*25%</f>
        <v>0</v>
      </c>
      <c r="AF426" s="102">
        <v>19</v>
      </c>
      <c r="AG426" s="102">
        <v>1820</v>
      </c>
      <c r="AH426" s="219">
        <f>AG426*25%</f>
        <v>455</v>
      </c>
      <c r="AI426" s="102">
        <v>16</v>
      </c>
      <c r="AJ426" s="102">
        <v>1145</v>
      </c>
      <c r="AK426" s="219">
        <f>AJ426*25%</f>
        <v>286.25</v>
      </c>
      <c r="AL426" s="102">
        <v>15</v>
      </c>
      <c r="AM426" s="102">
        <v>855</v>
      </c>
      <c r="AN426" s="219">
        <f>AM426*25%</f>
        <v>213.75</v>
      </c>
      <c r="AO426" s="268">
        <v>11</v>
      </c>
      <c r="AP426" s="268">
        <v>965</v>
      </c>
      <c r="AQ426" s="219">
        <f>AP426*25%</f>
        <v>241.25</v>
      </c>
      <c r="AR426" s="222">
        <v>0</v>
      </c>
      <c r="AS426" s="222">
        <v>0</v>
      </c>
      <c r="AT426" s="219">
        <f>AS426*25%</f>
        <v>0</v>
      </c>
      <c r="AU426" s="222">
        <v>0</v>
      </c>
      <c r="AV426" s="222">
        <v>0</v>
      </c>
      <c r="AW426" s="222">
        <f t="shared" si="32"/>
        <v>0</v>
      </c>
      <c r="AX426" s="222">
        <v>0</v>
      </c>
      <c r="AY426" s="222">
        <v>0</v>
      </c>
      <c r="AZ426" s="222">
        <f t="shared" si="33"/>
        <v>0</v>
      </c>
      <c r="BA426" s="222">
        <v>0</v>
      </c>
      <c r="BB426" s="222">
        <v>0</v>
      </c>
      <c r="BC426" s="222">
        <f t="shared" si="34"/>
        <v>0</v>
      </c>
    </row>
    <row r="427" spans="2:55">
      <c r="B427" s="41" t="s">
        <v>1810</v>
      </c>
      <c r="C427" s="296" t="s">
        <v>1894</v>
      </c>
      <c r="D427" s="44" t="s">
        <v>16</v>
      </c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02"/>
      <c r="X427" s="102"/>
      <c r="Y427" s="58"/>
      <c r="Z427" s="102"/>
      <c r="AA427" s="102"/>
      <c r="AB427" s="58"/>
      <c r="AC427" s="57">
        <v>21</v>
      </c>
      <c r="AD427" s="102">
        <v>1785</v>
      </c>
      <c r="AE427" s="58">
        <f>AD427*25%</f>
        <v>446.25</v>
      </c>
      <c r="AF427" s="102">
        <v>73</v>
      </c>
      <c r="AG427" s="102">
        <v>5990</v>
      </c>
      <c r="AH427" s="219">
        <f>AG427*25%</f>
        <v>1497.5</v>
      </c>
      <c r="AI427" s="102">
        <v>131</v>
      </c>
      <c r="AJ427" s="102">
        <v>11365</v>
      </c>
      <c r="AK427" s="219">
        <f>AJ427*25%</f>
        <v>2841.25</v>
      </c>
      <c r="AL427" s="102">
        <v>159</v>
      </c>
      <c r="AM427" s="102">
        <v>14060</v>
      </c>
      <c r="AN427" s="219">
        <f>AM427*25%</f>
        <v>3515</v>
      </c>
      <c r="AO427" s="268">
        <v>117</v>
      </c>
      <c r="AP427" s="268">
        <v>10210</v>
      </c>
      <c r="AQ427" s="219">
        <f>AP427*25%</f>
        <v>2552.5</v>
      </c>
      <c r="AR427" s="222">
        <v>104</v>
      </c>
      <c r="AS427" s="222">
        <v>8350</v>
      </c>
      <c r="AT427" s="219">
        <f>AS427*25%</f>
        <v>2087.5</v>
      </c>
      <c r="AU427" s="222">
        <v>92</v>
      </c>
      <c r="AV427" s="222">
        <v>7980</v>
      </c>
      <c r="AW427" s="222">
        <f t="shared" si="32"/>
        <v>1995</v>
      </c>
      <c r="AX427" s="222">
        <v>0</v>
      </c>
      <c r="AY427" s="222">
        <v>0</v>
      </c>
      <c r="AZ427" s="222">
        <f t="shared" si="33"/>
        <v>0</v>
      </c>
      <c r="BA427" s="222">
        <v>0</v>
      </c>
      <c r="BB427" s="222">
        <v>0</v>
      </c>
      <c r="BC427" s="222">
        <f t="shared" si="34"/>
        <v>0</v>
      </c>
    </row>
    <row r="428" spans="2:55">
      <c r="B428" s="41" t="s">
        <v>1811</v>
      </c>
      <c r="C428" s="296" t="s">
        <v>1895</v>
      </c>
      <c r="D428" s="44" t="s">
        <v>5</v>
      </c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02"/>
      <c r="X428" s="102"/>
      <c r="Y428" s="58"/>
      <c r="Z428" s="102"/>
      <c r="AA428" s="102"/>
      <c r="AB428" s="58"/>
      <c r="AC428" s="57">
        <v>42</v>
      </c>
      <c r="AD428" s="102">
        <v>3650</v>
      </c>
      <c r="AE428" s="58">
        <f>AD428*25%</f>
        <v>912.5</v>
      </c>
      <c r="AF428" s="102">
        <v>75</v>
      </c>
      <c r="AG428" s="102">
        <v>8115</v>
      </c>
      <c r="AH428" s="219">
        <f>AG428*25%</f>
        <v>2028.75</v>
      </c>
      <c r="AI428" s="102">
        <v>97</v>
      </c>
      <c r="AJ428" s="102">
        <v>7110</v>
      </c>
      <c r="AK428" s="219">
        <f>AJ428*25%</f>
        <v>1777.5</v>
      </c>
      <c r="AL428" s="102">
        <v>110</v>
      </c>
      <c r="AM428" s="102">
        <v>9380</v>
      </c>
      <c r="AN428" s="219">
        <f>AM428*25%</f>
        <v>2345</v>
      </c>
      <c r="AO428" s="268">
        <v>108</v>
      </c>
      <c r="AP428" s="268">
        <v>9005</v>
      </c>
      <c r="AQ428" s="219">
        <f>AP428*25%</f>
        <v>2251.25</v>
      </c>
      <c r="AR428" s="222">
        <v>163</v>
      </c>
      <c r="AS428" s="222">
        <v>13405</v>
      </c>
      <c r="AT428" s="219">
        <f>AS428*25%</f>
        <v>3351.25</v>
      </c>
      <c r="AU428" s="222">
        <v>116</v>
      </c>
      <c r="AV428" s="222">
        <v>9900</v>
      </c>
      <c r="AW428" s="222">
        <f t="shared" si="32"/>
        <v>2475</v>
      </c>
      <c r="AX428" s="222">
        <v>72</v>
      </c>
      <c r="AY428" s="222">
        <v>6245</v>
      </c>
      <c r="AZ428" s="222">
        <f t="shared" si="33"/>
        <v>1561.25</v>
      </c>
      <c r="BA428" s="222">
        <v>88</v>
      </c>
      <c r="BB428" s="222">
        <v>6735</v>
      </c>
      <c r="BC428" s="222">
        <f t="shared" si="34"/>
        <v>1683.75</v>
      </c>
    </row>
    <row r="429" spans="2:55">
      <c r="B429" s="41" t="s">
        <v>1812</v>
      </c>
      <c r="C429" s="296" t="s">
        <v>1896</v>
      </c>
      <c r="D429" s="44" t="s">
        <v>14</v>
      </c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02"/>
      <c r="X429" s="102"/>
      <c r="Y429" s="58"/>
      <c r="Z429" s="102"/>
      <c r="AA429" s="102"/>
      <c r="AB429" s="58"/>
      <c r="AC429" s="57">
        <v>15</v>
      </c>
      <c r="AD429" s="102">
        <v>1190</v>
      </c>
      <c r="AE429" s="58">
        <f>AD429*25%</f>
        <v>297.5</v>
      </c>
      <c r="AF429" s="102">
        <v>30</v>
      </c>
      <c r="AG429" s="102">
        <v>2370</v>
      </c>
      <c r="AH429" s="219">
        <f>AG429*25%</f>
        <v>592.5</v>
      </c>
      <c r="AI429" s="102">
        <v>30</v>
      </c>
      <c r="AJ429" s="102">
        <v>1855</v>
      </c>
      <c r="AK429" s="219">
        <f>AJ429*25%</f>
        <v>463.75</v>
      </c>
      <c r="AL429" s="102">
        <v>42</v>
      </c>
      <c r="AM429" s="102">
        <v>2625</v>
      </c>
      <c r="AN429" s="219">
        <f>AM429*25%</f>
        <v>656.25</v>
      </c>
      <c r="AO429" s="268">
        <v>30</v>
      </c>
      <c r="AP429" s="268">
        <v>2095</v>
      </c>
      <c r="AQ429" s="219">
        <f>AP429*25%</f>
        <v>523.75</v>
      </c>
      <c r="AR429" s="222">
        <v>49</v>
      </c>
      <c r="AS429" s="222">
        <v>4180</v>
      </c>
      <c r="AT429" s="219">
        <f>AS429*25%</f>
        <v>1045</v>
      </c>
      <c r="AU429" s="222">
        <v>42</v>
      </c>
      <c r="AV429" s="222">
        <v>3015</v>
      </c>
      <c r="AW429" s="222">
        <f t="shared" si="32"/>
        <v>753.75</v>
      </c>
      <c r="AX429" s="222">
        <v>138</v>
      </c>
      <c r="AY429" s="222">
        <v>12580</v>
      </c>
      <c r="AZ429" s="222">
        <f t="shared" si="33"/>
        <v>3145</v>
      </c>
      <c r="BA429" s="222">
        <v>135</v>
      </c>
      <c r="BB429" s="222">
        <v>12560</v>
      </c>
      <c r="BC429" s="222">
        <f t="shared" si="34"/>
        <v>3140</v>
      </c>
    </row>
    <row r="430" spans="2:55">
      <c r="B430" s="41" t="s">
        <v>1813</v>
      </c>
      <c r="C430" s="296" t="s">
        <v>1897</v>
      </c>
      <c r="D430" s="44" t="s">
        <v>3</v>
      </c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02"/>
      <c r="X430" s="102"/>
      <c r="Y430" s="58"/>
      <c r="Z430" s="102"/>
      <c r="AA430" s="102"/>
      <c r="AB430" s="58"/>
      <c r="AC430" s="57">
        <v>0</v>
      </c>
      <c r="AD430" s="102">
        <v>0</v>
      </c>
      <c r="AE430" s="58">
        <f>AD430*25%</f>
        <v>0</v>
      </c>
      <c r="AF430" s="102">
        <v>0</v>
      </c>
      <c r="AG430" s="102">
        <v>0</v>
      </c>
      <c r="AH430" s="219">
        <f>AG430*25%</f>
        <v>0</v>
      </c>
      <c r="AI430" s="102">
        <v>0</v>
      </c>
      <c r="AJ430" s="102">
        <v>0</v>
      </c>
      <c r="AK430" s="219">
        <f>AJ430*25%</f>
        <v>0</v>
      </c>
      <c r="AL430" s="102">
        <v>0</v>
      </c>
      <c r="AM430" s="102">
        <v>0</v>
      </c>
      <c r="AN430" s="219">
        <f>AM430*25%</f>
        <v>0</v>
      </c>
      <c r="AO430" s="268">
        <v>0</v>
      </c>
      <c r="AP430" s="268">
        <v>0</v>
      </c>
      <c r="AQ430" s="219">
        <f>AP430*25%</f>
        <v>0</v>
      </c>
      <c r="AR430" s="222">
        <v>0</v>
      </c>
      <c r="AS430" s="222">
        <v>0</v>
      </c>
      <c r="AT430" s="219">
        <f>AS430*25%</f>
        <v>0</v>
      </c>
      <c r="AU430" s="222">
        <v>0</v>
      </c>
      <c r="AV430" s="222">
        <v>0</v>
      </c>
      <c r="AW430" s="222">
        <f t="shared" si="32"/>
        <v>0</v>
      </c>
      <c r="AX430" s="222">
        <v>58</v>
      </c>
      <c r="AY430" s="222">
        <v>4685</v>
      </c>
      <c r="AZ430" s="222">
        <f t="shared" si="33"/>
        <v>1171.25</v>
      </c>
      <c r="BA430" s="222">
        <v>28</v>
      </c>
      <c r="BB430" s="222">
        <v>2225</v>
      </c>
      <c r="BC430" s="222">
        <f t="shared" si="34"/>
        <v>556.25</v>
      </c>
    </row>
    <row r="431" spans="2:55">
      <c r="B431" s="41" t="s">
        <v>1814</v>
      </c>
      <c r="C431" s="296" t="s">
        <v>1898</v>
      </c>
      <c r="D431" s="44" t="s">
        <v>259</v>
      </c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02"/>
      <c r="X431" s="102"/>
      <c r="Y431" s="58"/>
      <c r="Z431" s="102"/>
      <c r="AA431" s="102"/>
      <c r="AB431" s="58"/>
      <c r="AC431" s="57">
        <v>15</v>
      </c>
      <c r="AD431" s="102">
        <v>1360</v>
      </c>
      <c r="AE431" s="58">
        <f>AD431*25%</f>
        <v>340</v>
      </c>
      <c r="AF431" s="102">
        <v>27</v>
      </c>
      <c r="AG431" s="102">
        <v>2830</v>
      </c>
      <c r="AH431" s="219">
        <f>AG431*25%</f>
        <v>707.5</v>
      </c>
      <c r="AI431" s="102">
        <v>37</v>
      </c>
      <c r="AJ431" s="102">
        <v>2355</v>
      </c>
      <c r="AK431" s="219">
        <f>AJ431*25%</f>
        <v>588.75</v>
      </c>
      <c r="AL431" s="102">
        <v>21</v>
      </c>
      <c r="AM431" s="102">
        <v>1440</v>
      </c>
      <c r="AN431" s="219">
        <f>AM431*25%</f>
        <v>360</v>
      </c>
      <c r="AO431" s="268">
        <v>23</v>
      </c>
      <c r="AP431" s="268">
        <v>1780</v>
      </c>
      <c r="AQ431" s="219">
        <f>AP431*25%</f>
        <v>445</v>
      </c>
      <c r="AR431" s="222">
        <v>26</v>
      </c>
      <c r="AS431" s="222">
        <v>2585</v>
      </c>
      <c r="AT431" s="219">
        <f>AS431*25%</f>
        <v>646.25</v>
      </c>
      <c r="AU431" s="222">
        <v>19</v>
      </c>
      <c r="AV431" s="222">
        <v>1505</v>
      </c>
      <c r="AW431" s="222">
        <f t="shared" si="32"/>
        <v>376.25</v>
      </c>
      <c r="AX431" s="222">
        <v>0</v>
      </c>
      <c r="AY431" s="222">
        <v>0</v>
      </c>
      <c r="AZ431" s="222">
        <f t="shared" si="33"/>
        <v>0</v>
      </c>
      <c r="BA431" s="222">
        <v>0</v>
      </c>
      <c r="BB431" s="222">
        <v>0</v>
      </c>
      <c r="BC431" s="222">
        <f t="shared" si="34"/>
        <v>0</v>
      </c>
    </row>
    <row r="432" spans="2:55">
      <c r="B432" s="41" t="s">
        <v>1815</v>
      </c>
      <c r="C432" s="296" t="s">
        <v>1899</v>
      </c>
      <c r="D432" s="44" t="s">
        <v>341</v>
      </c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02"/>
      <c r="X432" s="102"/>
      <c r="Y432" s="58"/>
      <c r="Z432" s="102"/>
      <c r="AA432" s="102"/>
      <c r="AB432" s="58"/>
      <c r="AC432" s="57">
        <v>10</v>
      </c>
      <c r="AD432" s="102">
        <v>855</v>
      </c>
      <c r="AE432" s="58">
        <f>AD432*25%</f>
        <v>213.75</v>
      </c>
      <c r="AF432" s="102">
        <v>17</v>
      </c>
      <c r="AG432" s="102">
        <v>1945</v>
      </c>
      <c r="AH432" s="219">
        <f>AG432*25%</f>
        <v>486.25</v>
      </c>
      <c r="AI432" s="102">
        <v>22</v>
      </c>
      <c r="AJ432" s="102">
        <v>2165</v>
      </c>
      <c r="AK432" s="219">
        <f>AJ432*25%</f>
        <v>541.25</v>
      </c>
      <c r="AL432" s="102">
        <v>24</v>
      </c>
      <c r="AM432" s="102">
        <v>3005</v>
      </c>
      <c r="AN432" s="219">
        <f>AM432*25%</f>
        <v>751.25</v>
      </c>
      <c r="AO432" s="268">
        <v>32</v>
      </c>
      <c r="AP432" s="268">
        <v>3015</v>
      </c>
      <c r="AQ432" s="219">
        <f>AP432*25%</f>
        <v>753.75</v>
      </c>
      <c r="AR432" s="222">
        <v>65</v>
      </c>
      <c r="AS432" s="222">
        <v>6085</v>
      </c>
      <c r="AT432" s="219">
        <f>AS432*25%</f>
        <v>1521.25</v>
      </c>
      <c r="AU432" s="222">
        <v>66</v>
      </c>
      <c r="AV432" s="222">
        <v>6595</v>
      </c>
      <c r="AW432" s="222">
        <f t="shared" si="32"/>
        <v>1648.75</v>
      </c>
      <c r="AX432" s="222">
        <v>24</v>
      </c>
      <c r="AY432" s="222">
        <v>1680</v>
      </c>
      <c r="AZ432" s="222">
        <f t="shared" si="33"/>
        <v>420</v>
      </c>
      <c r="BA432" s="222">
        <v>40</v>
      </c>
      <c r="BB432" s="222">
        <v>3700</v>
      </c>
      <c r="BC432" s="222">
        <f t="shared" si="34"/>
        <v>925</v>
      </c>
    </row>
    <row r="433" spans="2:55">
      <c r="B433" s="41" t="s">
        <v>1816</v>
      </c>
      <c r="C433" s="296" t="s">
        <v>1900</v>
      </c>
      <c r="D433" s="44" t="s">
        <v>125</v>
      </c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02"/>
      <c r="X433" s="102"/>
      <c r="Y433" s="58"/>
      <c r="Z433" s="102"/>
      <c r="AA433" s="102"/>
      <c r="AB433" s="58"/>
      <c r="AC433" s="57">
        <v>1</v>
      </c>
      <c r="AD433" s="102">
        <v>45</v>
      </c>
      <c r="AE433" s="58">
        <f>AD433*25%</f>
        <v>11.25</v>
      </c>
      <c r="AF433" s="102">
        <v>13</v>
      </c>
      <c r="AG433" s="102">
        <v>1055</v>
      </c>
      <c r="AH433" s="219">
        <f>AG433*25%</f>
        <v>263.75</v>
      </c>
      <c r="AI433" s="102">
        <v>7</v>
      </c>
      <c r="AJ433" s="102">
        <v>590</v>
      </c>
      <c r="AK433" s="219">
        <f>AJ433*25%</f>
        <v>147.5</v>
      </c>
      <c r="AL433" s="102">
        <v>4</v>
      </c>
      <c r="AM433" s="102">
        <v>495</v>
      </c>
      <c r="AN433" s="219">
        <f>AM433*25%</f>
        <v>123.75</v>
      </c>
      <c r="AO433" s="268">
        <v>6</v>
      </c>
      <c r="AP433" s="268">
        <v>580</v>
      </c>
      <c r="AQ433" s="219">
        <f>AP433*25%</f>
        <v>145</v>
      </c>
      <c r="AR433" s="222">
        <v>0</v>
      </c>
      <c r="AS433" s="222">
        <v>0</v>
      </c>
      <c r="AT433" s="219">
        <f>AS433*25%</f>
        <v>0</v>
      </c>
      <c r="AU433" s="222">
        <v>0</v>
      </c>
      <c r="AV433" s="222">
        <v>0</v>
      </c>
      <c r="AW433" s="222">
        <f t="shared" si="32"/>
        <v>0</v>
      </c>
      <c r="AX433" s="222">
        <v>53</v>
      </c>
      <c r="AY433" s="222">
        <v>5165</v>
      </c>
      <c r="AZ433" s="222">
        <f t="shared" si="33"/>
        <v>1291.25</v>
      </c>
      <c r="BA433" s="222">
        <v>51</v>
      </c>
      <c r="BB433" s="222">
        <v>5570</v>
      </c>
      <c r="BC433" s="222">
        <f t="shared" si="34"/>
        <v>1392.5</v>
      </c>
    </row>
    <row r="434" spans="2:55">
      <c r="B434" s="41" t="s">
        <v>1817</v>
      </c>
      <c r="C434" s="296" t="s">
        <v>1901</v>
      </c>
      <c r="D434" s="44" t="s">
        <v>5</v>
      </c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02"/>
      <c r="X434" s="102"/>
      <c r="Y434" s="58"/>
      <c r="Z434" s="102"/>
      <c r="AA434" s="102"/>
      <c r="AB434" s="58"/>
      <c r="AC434" s="57">
        <v>15</v>
      </c>
      <c r="AD434" s="102">
        <v>1720</v>
      </c>
      <c r="AE434" s="58">
        <f>AD434*25%</f>
        <v>430</v>
      </c>
      <c r="AF434" s="102">
        <v>60</v>
      </c>
      <c r="AG434" s="102">
        <v>5695</v>
      </c>
      <c r="AH434" s="219">
        <f>AG434*25%</f>
        <v>1423.75</v>
      </c>
      <c r="AI434" s="102">
        <v>86</v>
      </c>
      <c r="AJ434" s="102">
        <v>6335</v>
      </c>
      <c r="AK434" s="219">
        <f>AJ434*25%</f>
        <v>1583.75</v>
      </c>
      <c r="AL434" s="102">
        <v>54</v>
      </c>
      <c r="AM434" s="102">
        <v>6000</v>
      </c>
      <c r="AN434" s="219">
        <f>AM434*25%</f>
        <v>1500</v>
      </c>
      <c r="AO434" s="268">
        <v>91</v>
      </c>
      <c r="AP434" s="268">
        <v>8295</v>
      </c>
      <c r="AQ434" s="219">
        <f>AP434*25%</f>
        <v>2073.75</v>
      </c>
      <c r="AR434" s="222">
        <v>118</v>
      </c>
      <c r="AS434" s="222">
        <v>10010</v>
      </c>
      <c r="AT434" s="219">
        <f>AS434*25%</f>
        <v>2502.5</v>
      </c>
      <c r="AU434" s="222">
        <v>167</v>
      </c>
      <c r="AV434" s="222">
        <v>15460</v>
      </c>
      <c r="AW434" s="222">
        <f t="shared" si="32"/>
        <v>3865</v>
      </c>
      <c r="AX434" s="222">
        <v>0</v>
      </c>
      <c r="AY434" s="222">
        <v>0</v>
      </c>
      <c r="AZ434" s="222">
        <f t="shared" si="33"/>
        <v>0</v>
      </c>
      <c r="BA434" s="222">
        <v>0</v>
      </c>
      <c r="BB434" s="222">
        <v>0</v>
      </c>
      <c r="BC434" s="222">
        <f t="shared" si="34"/>
        <v>0</v>
      </c>
    </row>
    <row r="435" spans="2:55">
      <c r="B435" s="41" t="s">
        <v>1818</v>
      </c>
      <c r="C435" s="296" t="s">
        <v>1902</v>
      </c>
      <c r="D435" s="44" t="s">
        <v>5</v>
      </c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02"/>
      <c r="X435" s="102"/>
      <c r="Y435" s="58"/>
      <c r="Z435" s="102"/>
      <c r="AA435" s="102"/>
      <c r="AB435" s="58"/>
      <c r="AC435" s="57">
        <v>5</v>
      </c>
      <c r="AD435" s="102">
        <v>485</v>
      </c>
      <c r="AE435" s="58">
        <f>AD435*25%</f>
        <v>121.25</v>
      </c>
      <c r="AF435" s="102">
        <v>29</v>
      </c>
      <c r="AG435" s="102">
        <v>2450</v>
      </c>
      <c r="AH435" s="219">
        <f>AG435*25%</f>
        <v>612.5</v>
      </c>
      <c r="AI435" s="102">
        <v>35</v>
      </c>
      <c r="AJ435" s="102">
        <v>3315</v>
      </c>
      <c r="AK435" s="219">
        <f>AJ435*25%</f>
        <v>828.75</v>
      </c>
      <c r="AL435" s="102">
        <v>35</v>
      </c>
      <c r="AM435" s="102">
        <v>2905</v>
      </c>
      <c r="AN435" s="219">
        <f>AM435*25%</f>
        <v>726.25</v>
      </c>
      <c r="AO435" s="268">
        <v>42</v>
      </c>
      <c r="AP435" s="268">
        <v>3780</v>
      </c>
      <c r="AQ435" s="219">
        <f>AP435*25%</f>
        <v>945</v>
      </c>
      <c r="AR435" s="222">
        <v>51</v>
      </c>
      <c r="AS435" s="222">
        <v>4495</v>
      </c>
      <c r="AT435" s="219">
        <f>AS435*25%</f>
        <v>1123.75</v>
      </c>
      <c r="AU435" s="222">
        <v>55</v>
      </c>
      <c r="AV435" s="222">
        <v>4830</v>
      </c>
      <c r="AW435" s="222">
        <f t="shared" si="32"/>
        <v>1207.5</v>
      </c>
      <c r="AX435" s="222">
        <v>120</v>
      </c>
      <c r="AY435" s="222">
        <v>13160</v>
      </c>
      <c r="AZ435" s="222">
        <f t="shared" si="33"/>
        <v>3290</v>
      </c>
      <c r="BA435" s="222">
        <v>145</v>
      </c>
      <c r="BB435" s="222">
        <v>14395</v>
      </c>
      <c r="BC435" s="222">
        <f t="shared" si="34"/>
        <v>3598.75</v>
      </c>
    </row>
    <row r="436" spans="2:55">
      <c r="B436" s="41" t="s">
        <v>1819</v>
      </c>
      <c r="C436" s="296" t="s">
        <v>1903</v>
      </c>
      <c r="D436" s="44" t="s">
        <v>14</v>
      </c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02"/>
      <c r="X436" s="102"/>
      <c r="Y436" s="58"/>
      <c r="Z436" s="102"/>
      <c r="AA436" s="102"/>
      <c r="AB436" s="58"/>
      <c r="AC436" s="57">
        <v>1</v>
      </c>
      <c r="AD436" s="102">
        <v>60</v>
      </c>
      <c r="AE436" s="58">
        <f>AD436*25%</f>
        <v>15</v>
      </c>
      <c r="AF436" s="102">
        <v>8</v>
      </c>
      <c r="AG436" s="102">
        <v>1305</v>
      </c>
      <c r="AH436" s="219">
        <f>AG436*25%</f>
        <v>326.25</v>
      </c>
      <c r="AI436" s="102">
        <v>1</v>
      </c>
      <c r="AJ436" s="102">
        <v>100</v>
      </c>
      <c r="AK436" s="219">
        <f>AJ436*25%</f>
        <v>25</v>
      </c>
      <c r="AL436" s="102">
        <v>3</v>
      </c>
      <c r="AM436" s="102">
        <v>255</v>
      </c>
      <c r="AN436" s="219">
        <f>AM436*25%</f>
        <v>63.75</v>
      </c>
      <c r="AO436" s="268">
        <v>0</v>
      </c>
      <c r="AP436" s="268">
        <v>0</v>
      </c>
      <c r="AQ436" s="219">
        <f>AP436*25%</f>
        <v>0</v>
      </c>
      <c r="AR436" s="222">
        <v>6</v>
      </c>
      <c r="AS436" s="222">
        <v>655</v>
      </c>
      <c r="AT436" s="219">
        <f>AS436*25%</f>
        <v>163.75</v>
      </c>
      <c r="AU436" s="222">
        <v>5</v>
      </c>
      <c r="AV436" s="222">
        <v>795</v>
      </c>
      <c r="AW436" s="222">
        <f t="shared" si="32"/>
        <v>198.75</v>
      </c>
      <c r="AX436" s="222">
        <v>79</v>
      </c>
      <c r="AY436" s="222">
        <v>7560</v>
      </c>
      <c r="AZ436" s="222">
        <f t="shared" si="33"/>
        <v>1890</v>
      </c>
      <c r="BA436" s="222">
        <v>98</v>
      </c>
      <c r="BB436" s="222">
        <v>9265</v>
      </c>
      <c r="BC436" s="222">
        <f t="shared" si="34"/>
        <v>2316.25</v>
      </c>
    </row>
    <row r="437" spans="2:55">
      <c r="B437" s="41" t="s">
        <v>1820</v>
      </c>
      <c r="C437" s="296" t="s">
        <v>1904</v>
      </c>
      <c r="D437" s="44" t="s">
        <v>259</v>
      </c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02"/>
      <c r="X437" s="102"/>
      <c r="Y437" s="58"/>
      <c r="Z437" s="102"/>
      <c r="AA437" s="102"/>
      <c r="AB437" s="58"/>
      <c r="AC437" s="57">
        <v>9</v>
      </c>
      <c r="AD437" s="102">
        <v>755</v>
      </c>
      <c r="AE437" s="58">
        <f>AD437*25%</f>
        <v>188.75</v>
      </c>
      <c r="AF437" s="102">
        <v>40</v>
      </c>
      <c r="AG437" s="102">
        <v>3060</v>
      </c>
      <c r="AH437" s="219">
        <f>AG437*25%</f>
        <v>765</v>
      </c>
      <c r="AI437" s="102">
        <v>50</v>
      </c>
      <c r="AJ437" s="102">
        <v>4120</v>
      </c>
      <c r="AK437" s="219">
        <f>AJ437*25%</f>
        <v>1030</v>
      </c>
      <c r="AL437" s="102">
        <v>49</v>
      </c>
      <c r="AM437" s="102">
        <v>3565</v>
      </c>
      <c r="AN437" s="219">
        <f>AM437*25%</f>
        <v>891.25</v>
      </c>
      <c r="AO437" s="268">
        <v>56</v>
      </c>
      <c r="AP437" s="268">
        <v>4560</v>
      </c>
      <c r="AQ437" s="219">
        <f>AP437*25%</f>
        <v>1140</v>
      </c>
      <c r="AR437" s="222">
        <v>80</v>
      </c>
      <c r="AS437" s="222">
        <v>6450</v>
      </c>
      <c r="AT437" s="219">
        <f>AS437*25%</f>
        <v>1612.5</v>
      </c>
      <c r="AU437" s="222">
        <v>68</v>
      </c>
      <c r="AV437" s="222">
        <v>6270</v>
      </c>
      <c r="AW437" s="222">
        <f t="shared" si="32"/>
        <v>1567.5</v>
      </c>
      <c r="AX437" s="222">
        <v>7</v>
      </c>
      <c r="AY437" s="222">
        <v>490</v>
      </c>
      <c r="AZ437" s="222">
        <f t="shared" si="33"/>
        <v>122.5</v>
      </c>
      <c r="BA437" s="222">
        <v>14</v>
      </c>
      <c r="BB437" s="222">
        <v>950</v>
      </c>
      <c r="BC437" s="222">
        <f t="shared" si="34"/>
        <v>237.5</v>
      </c>
    </row>
    <row r="438" spans="2:55">
      <c r="B438" s="41" t="s">
        <v>1821</v>
      </c>
      <c r="C438" s="296" t="s">
        <v>1905</v>
      </c>
      <c r="D438" s="44" t="s">
        <v>259</v>
      </c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02"/>
      <c r="X438" s="102"/>
      <c r="Y438" s="58"/>
      <c r="Z438" s="102"/>
      <c r="AA438" s="102"/>
      <c r="AB438" s="58"/>
      <c r="AC438" s="57">
        <v>41</v>
      </c>
      <c r="AD438" s="102">
        <v>1950</v>
      </c>
      <c r="AE438" s="58">
        <f>AD438*25%</f>
        <v>487.5</v>
      </c>
      <c r="AF438" s="102">
        <v>128</v>
      </c>
      <c r="AG438" s="102">
        <v>6895</v>
      </c>
      <c r="AH438" s="219">
        <f>AG438*25%</f>
        <v>1723.75</v>
      </c>
      <c r="AI438" s="102">
        <v>50</v>
      </c>
      <c r="AJ438" s="102">
        <v>3015</v>
      </c>
      <c r="AK438" s="219">
        <f>AJ438*25%</f>
        <v>753.75</v>
      </c>
      <c r="AL438" s="102">
        <v>56</v>
      </c>
      <c r="AM438" s="102">
        <v>3035</v>
      </c>
      <c r="AN438" s="219">
        <f>AM438*25%</f>
        <v>758.75</v>
      </c>
      <c r="AO438" s="268">
        <v>71</v>
      </c>
      <c r="AP438" s="268">
        <v>4520</v>
      </c>
      <c r="AQ438" s="219">
        <f>AP438*25%</f>
        <v>1130</v>
      </c>
      <c r="AR438" s="222">
        <v>61</v>
      </c>
      <c r="AS438" s="222">
        <v>3680</v>
      </c>
      <c r="AT438" s="219">
        <f>AS438*25%</f>
        <v>920</v>
      </c>
      <c r="AU438" s="222">
        <v>55</v>
      </c>
      <c r="AV438" s="222">
        <v>3450</v>
      </c>
      <c r="AW438" s="222">
        <f t="shared" si="32"/>
        <v>862.5</v>
      </c>
      <c r="AX438" s="222">
        <v>68</v>
      </c>
      <c r="AY438" s="222">
        <v>5910</v>
      </c>
      <c r="AZ438" s="222">
        <f t="shared" si="33"/>
        <v>1477.5</v>
      </c>
      <c r="BA438" s="222">
        <v>103</v>
      </c>
      <c r="BB438" s="222">
        <v>7655</v>
      </c>
      <c r="BC438" s="222">
        <f t="shared" si="34"/>
        <v>1913.75</v>
      </c>
    </row>
    <row r="439" spans="2:55">
      <c r="B439" s="41" t="s">
        <v>1822</v>
      </c>
      <c r="C439" s="296" t="s">
        <v>1906</v>
      </c>
      <c r="D439" s="44" t="s">
        <v>259</v>
      </c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02"/>
      <c r="X439" s="102"/>
      <c r="Y439" s="58"/>
      <c r="Z439" s="102"/>
      <c r="AA439" s="102"/>
      <c r="AB439" s="58"/>
      <c r="AC439" s="57">
        <v>0</v>
      </c>
      <c r="AD439" s="102">
        <v>0</v>
      </c>
      <c r="AE439" s="58">
        <f>AD439*25%</f>
        <v>0</v>
      </c>
      <c r="AF439" s="102">
        <v>24</v>
      </c>
      <c r="AG439" s="102">
        <v>2145</v>
      </c>
      <c r="AH439" s="219">
        <f>AG439*25%</f>
        <v>536.25</v>
      </c>
      <c r="AI439" s="102">
        <v>39</v>
      </c>
      <c r="AJ439" s="102">
        <v>3870</v>
      </c>
      <c r="AK439" s="219">
        <f>AJ439*25%</f>
        <v>967.5</v>
      </c>
      <c r="AL439" s="102">
        <v>61</v>
      </c>
      <c r="AM439" s="102">
        <v>5430</v>
      </c>
      <c r="AN439" s="219">
        <f>AM439*25%</f>
        <v>1357.5</v>
      </c>
      <c r="AO439" s="268">
        <v>66</v>
      </c>
      <c r="AP439" s="268">
        <v>6985</v>
      </c>
      <c r="AQ439" s="219">
        <f>AP439*25%</f>
        <v>1746.25</v>
      </c>
      <c r="AR439" s="222">
        <v>86</v>
      </c>
      <c r="AS439" s="222">
        <v>8540</v>
      </c>
      <c r="AT439" s="219">
        <f>AS439*25%</f>
        <v>2135</v>
      </c>
      <c r="AU439" s="222">
        <v>73</v>
      </c>
      <c r="AV439" s="222">
        <v>7540</v>
      </c>
      <c r="AW439" s="222">
        <f t="shared" si="32"/>
        <v>1885</v>
      </c>
      <c r="AX439" s="222">
        <v>62</v>
      </c>
      <c r="AY439" s="222">
        <v>4525</v>
      </c>
      <c r="AZ439" s="222">
        <f t="shared" si="33"/>
        <v>1131.25</v>
      </c>
      <c r="BA439" s="222">
        <v>59</v>
      </c>
      <c r="BB439" s="222">
        <v>3605</v>
      </c>
      <c r="BC439" s="222">
        <f t="shared" si="34"/>
        <v>901.25</v>
      </c>
    </row>
    <row r="440" spans="2:55">
      <c r="B440" s="41" t="s">
        <v>1823</v>
      </c>
      <c r="C440" s="296" t="s">
        <v>1907</v>
      </c>
      <c r="D440" s="44" t="s">
        <v>148</v>
      </c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02"/>
      <c r="X440" s="102"/>
      <c r="Y440" s="58"/>
      <c r="Z440" s="102"/>
      <c r="AA440" s="102"/>
      <c r="AB440" s="58"/>
      <c r="AC440" s="57">
        <v>0</v>
      </c>
      <c r="AD440" s="102">
        <v>0</v>
      </c>
      <c r="AE440" s="58">
        <f>AD440*25%</f>
        <v>0</v>
      </c>
      <c r="AF440" s="102">
        <v>44</v>
      </c>
      <c r="AG440" s="102">
        <v>4100</v>
      </c>
      <c r="AH440" s="219">
        <f>AG440*25%</f>
        <v>1025</v>
      </c>
      <c r="AI440" s="102">
        <v>56</v>
      </c>
      <c r="AJ440" s="102">
        <v>6475</v>
      </c>
      <c r="AK440" s="219">
        <f>AJ440*25%</f>
        <v>1618.75</v>
      </c>
      <c r="AL440" s="102">
        <v>60</v>
      </c>
      <c r="AM440" s="102">
        <v>6295</v>
      </c>
      <c r="AN440" s="219">
        <f>AM440*25%</f>
        <v>1573.75</v>
      </c>
      <c r="AO440" s="268">
        <v>66</v>
      </c>
      <c r="AP440" s="268">
        <v>6725</v>
      </c>
      <c r="AQ440" s="219">
        <f>AP440*25%</f>
        <v>1681.25</v>
      </c>
      <c r="AR440" s="222">
        <v>82</v>
      </c>
      <c r="AS440" s="222">
        <v>7065</v>
      </c>
      <c r="AT440" s="219">
        <f>AS440*25%</f>
        <v>1766.25</v>
      </c>
      <c r="AU440" s="222">
        <v>90</v>
      </c>
      <c r="AV440" s="222">
        <v>9795</v>
      </c>
      <c r="AW440" s="222">
        <f t="shared" si="32"/>
        <v>2448.75</v>
      </c>
      <c r="AX440" s="222">
        <v>27</v>
      </c>
      <c r="AY440" s="222">
        <v>2650</v>
      </c>
      <c r="AZ440" s="222">
        <f t="shared" si="33"/>
        <v>662.5</v>
      </c>
      <c r="BA440" s="222">
        <v>36</v>
      </c>
      <c r="BB440" s="222">
        <v>3690</v>
      </c>
      <c r="BC440" s="222">
        <f t="shared" si="34"/>
        <v>922.5</v>
      </c>
    </row>
    <row r="441" spans="2:55">
      <c r="B441" s="41" t="s">
        <v>1824</v>
      </c>
      <c r="C441" s="296" t="s">
        <v>1908</v>
      </c>
      <c r="D441" s="44" t="s">
        <v>5</v>
      </c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02"/>
      <c r="X441" s="102"/>
      <c r="Y441" s="58"/>
      <c r="Z441" s="102"/>
      <c r="AA441" s="102"/>
      <c r="AB441" s="58"/>
      <c r="AC441" s="57">
        <v>0</v>
      </c>
      <c r="AD441" s="102">
        <v>0</v>
      </c>
      <c r="AE441" s="58">
        <f>AD441*25%</f>
        <v>0</v>
      </c>
      <c r="AF441" s="102">
        <v>38</v>
      </c>
      <c r="AG441" s="102">
        <v>3640</v>
      </c>
      <c r="AH441" s="219">
        <f>AG441*25%</f>
        <v>910</v>
      </c>
      <c r="AI441" s="102">
        <v>36</v>
      </c>
      <c r="AJ441" s="102">
        <v>3475</v>
      </c>
      <c r="AK441" s="219">
        <f>AJ441*25%</f>
        <v>868.75</v>
      </c>
      <c r="AL441" s="102">
        <v>37</v>
      </c>
      <c r="AM441" s="102">
        <v>4140</v>
      </c>
      <c r="AN441" s="219">
        <f>AM441*25%</f>
        <v>1035</v>
      </c>
      <c r="AO441" s="268">
        <v>35</v>
      </c>
      <c r="AP441" s="268">
        <v>3075</v>
      </c>
      <c r="AQ441" s="219">
        <f>AP441*25%</f>
        <v>768.75</v>
      </c>
      <c r="AR441" s="222">
        <v>36</v>
      </c>
      <c r="AS441" s="222">
        <v>3480</v>
      </c>
      <c r="AT441" s="219">
        <f>AS441*25%</f>
        <v>870</v>
      </c>
      <c r="AU441" s="222">
        <v>34</v>
      </c>
      <c r="AV441" s="222">
        <v>3185</v>
      </c>
      <c r="AW441" s="222">
        <f t="shared" si="32"/>
        <v>796.25</v>
      </c>
      <c r="AX441" s="222">
        <v>50</v>
      </c>
      <c r="AY441" s="222">
        <v>4955</v>
      </c>
      <c r="AZ441" s="222">
        <f t="shared" si="33"/>
        <v>1238.75</v>
      </c>
      <c r="BA441" s="222">
        <v>0</v>
      </c>
      <c r="BB441" s="222">
        <v>0</v>
      </c>
      <c r="BC441" s="222">
        <f t="shared" si="34"/>
        <v>0</v>
      </c>
    </row>
    <row r="442" spans="2:55">
      <c r="B442" s="41" t="s">
        <v>1825</v>
      </c>
      <c r="C442" s="296" t="s">
        <v>1909</v>
      </c>
      <c r="D442" s="44" t="s">
        <v>5</v>
      </c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02"/>
      <c r="X442" s="102"/>
      <c r="Y442" s="58"/>
      <c r="Z442" s="102"/>
      <c r="AA442" s="102"/>
      <c r="AB442" s="58"/>
      <c r="AC442" s="57">
        <v>0</v>
      </c>
      <c r="AD442" s="102">
        <v>0</v>
      </c>
      <c r="AE442" s="58">
        <f>AD442*25%</f>
        <v>0</v>
      </c>
      <c r="AF442" s="102">
        <v>54</v>
      </c>
      <c r="AG442" s="102">
        <v>5005</v>
      </c>
      <c r="AH442" s="219">
        <f>AG442*25%</f>
        <v>1251.25</v>
      </c>
      <c r="AI442" s="102">
        <v>35</v>
      </c>
      <c r="AJ442" s="102">
        <v>3640</v>
      </c>
      <c r="AK442" s="219">
        <f>AJ442*25%</f>
        <v>910</v>
      </c>
      <c r="AL442" s="102">
        <v>14</v>
      </c>
      <c r="AM442" s="102">
        <v>1095</v>
      </c>
      <c r="AN442" s="219">
        <f>AM442*25%</f>
        <v>273.75</v>
      </c>
      <c r="AO442" s="268">
        <v>21</v>
      </c>
      <c r="AP442" s="268">
        <v>2220</v>
      </c>
      <c r="AQ442" s="219">
        <f>AP442*25%</f>
        <v>555</v>
      </c>
      <c r="AR442" s="222">
        <v>25</v>
      </c>
      <c r="AS442" s="222">
        <v>1540</v>
      </c>
      <c r="AT442" s="219">
        <f>AS442*25%</f>
        <v>385</v>
      </c>
      <c r="AU442" s="222">
        <v>13</v>
      </c>
      <c r="AV442" s="222">
        <v>1020</v>
      </c>
      <c r="AW442" s="222">
        <f t="shared" si="32"/>
        <v>255</v>
      </c>
      <c r="AX442" s="222">
        <v>28</v>
      </c>
      <c r="AY442" s="222">
        <v>3265</v>
      </c>
      <c r="AZ442" s="222">
        <f t="shared" si="33"/>
        <v>816.25</v>
      </c>
      <c r="BA442" s="222">
        <v>22</v>
      </c>
      <c r="BB442" s="222">
        <v>2160</v>
      </c>
      <c r="BC442" s="222">
        <f t="shared" si="34"/>
        <v>540</v>
      </c>
    </row>
    <row r="443" spans="2:55">
      <c r="B443" s="41" t="s">
        <v>1826</v>
      </c>
      <c r="C443" s="296" t="s">
        <v>1910</v>
      </c>
      <c r="D443" s="44" t="s">
        <v>307</v>
      </c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02"/>
      <c r="X443" s="102"/>
      <c r="Y443" s="58"/>
      <c r="Z443" s="102"/>
      <c r="AA443" s="102"/>
      <c r="AB443" s="58"/>
      <c r="AC443" s="57">
        <v>0</v>
      </c>
      <c r="AD443" s="102">
        <v>0</v>
      </c>
      <c r="AE443" s="58">
        <f>AD443*25%</f>
        <v>0</v>
      </c>
      <c r="AF443" s="102">
        <v>20</v>
      </c>
      <c r="AG443" s="102">
        <v>2785</v>
      </c>
      <c r="AH443" s="219">
        <f>AG443*25%</f>
        <v>696.25</v>
      </c>
      <c r="AI443" s="102">
        <v>49</v>
      </c>
      <c r="AJ443" s="102">
        <v>5125</v>
      </c>
      <c r="AK443" s="219">
        <f>AJ443*25%</f>
        <v>1281.25</v>
      </c>
      <c r="AL443" s="102">
        <v>67</v>
      </c>
      <c r="AM443" s="102">
        <v>3990</v>
      </c>
      <c r="AN443" s="219">
        <f>AM443*25%</f>
        <v>997.5</v>
      </c>
      <c r="AO443" s="268">
        <v>35</v>
      </c>
      <c r="AP443" s="268">
        <v>3050</v>
      </c>
      <c r="AQ443" s="219">
        <f>AP443*25%</f>
        <v>762.5</v>
      </c>
      <c r="AR443" s="222">
        <v>47</v>
      </c>
      <c r="AS443" s="222">
        <v>4380</v>
      </c>
      <c r="AT443" s="219">
        <f>AS443*25%</f>
        <v>1095</v>
      </c>
      <c r="AU443" s="222">
        <v>46</v>
      </c>
      <c r="AV443" s="222">
        <v>5820</v>
      </c>
      <c r="AW443" s="222">
        <f t="shared" si="32"/>
        <v>1455</v>
      </c>
      <c r="AX443" s="222">
        <v>5</v>
      </c>
      <c r="AY443" s="222">
        <v>360</v>
      </c>
      <c r="AZ443" s="222">
        <f t="shared" si="33"/>
        <v>90</v>
      </c>
      <c r="BA443" s="222">
        <v>0</v>
      </c>
      <c r="BB443" s="222">
        <v>0</v>
      </c>
      <c r="BC443" s="222">
        <f t="shared" si="34"/>
        <v>0</v>
      </c>
    </row>
    <row r="444" spans="2:55">
      <c r="B444" s="41" t="s">
        <v>1827</v>
      </c>
      <c r="C444" s="296" t="s">
        <v>1911</v>
      </c>
      <c r="D444" s="44" t="s">
        <v>5</v>
      </c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02"/>
      <c r="X444" s="102"/>
      <c r="Y444" s="58"/>
      <c r="Z444" s="102"/>
      <c r="AA444" s="102"/>
      <c r="AB444" s="58"/>
      <c r="AC444" s="57">
        <v>0</v>
      </c>
      <c r="AD444" s="102">
        <v>0</v>
      </c>
      <c r="AE444" s="58">
        <f>AD444*25%</f>
        <v>0</v>
      </c>
      <c r="AF444" s="102">
        <v>25</v>
      </c>
      <c r="AG444" s="102">
        <v>2770</v>
      </c>
      <c r="AH444" s="219">
        <f>AG444*25%</f>
        <v>692.5</v>
      </c>
      <c r="AI444" s="102">
        <v>39</v>
      </c>
      <c r="AJ444" s="102">
        <v>3215</v>
      </c>
      <c r="AK444" s="219">
        <f>AJ444*25%</f>
        <v>803.75</v>
      </c>
      <c r="AL444" s="102">
        <v>61</v>
      </c>
      <c r="AM444" s="102">
        <v>6995</v>
      </c>
      <c r="AN444" s="219">
        <f>AM444*25%</f>
        <v>1748.75</v>
      </c>
      <c r="AO444" s="268">
        <v>78</v>
      </c>
      <c r="AP444" s="268">
        <v>7820</v>
      </c>
      <c r="AQ444" s="219">
        <f>AP444*25%</f>
        <v>1955</v>
      </c>
      <c r="AR444" s="222">
        <v>104</v>
      </c>
      <c r="AS444" s="222">
        <v>9480</v>
      </c>
      <c r="AT444" s="219">
        <f>AS444*25%</f>
        <v>2370</v>
      </c>
      <c r="AU444" s="222">
        <v>95</v>
      </c>
      <c r="AV444" s="222">
        <v>9365</v>
      </c>
      <c r="AW444" s="222">
        <f t="shared" si="32"/>
        <v>2341.25</v>
      </c>
      <c r="AX444" s="222">
        <v>72</v>
      </c>
      <c r="AY444" s="222">
        <v>7240</v>
      </c>
      <c r="AZ444" s="222">
        <f t="shared" si="33"/>
        <v>1810</v>
      </c>
      <c r="BA444" s="222">
        <v>65</v>
      </c>
      <c r="BB444" s="222">
        <v>6705</v>
      </c>
      <c r="BC444" s="222">
        <f t="shared" si="34"/>
        <v>1676.25</v>
      </c>
    </row>
    <row r="445" spans="2:55">
      <c r="B445" s="41" t="s">
        <v>1828</v>
      </c>
      <c r="C445" s="296" t="s">
        <v>1912</v>
      </c>
      <c r="D445" s="44" t="s">
        <v>5</v>
      </c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02"/>
      <c r="X445" s="102"/>
      <c r="Y445" s="58"/>
      <c r="Z445" s="102"/>
      <c r="AA445" s="102"/>
      <c r="AB445" s="58"/>
      <c r="AC445" s="57">
        <v>0</v>
      </c>
      <c r="AD445" s="102">
        <v>0</v>
      </c>
      <c r="AE445" s="58">
        <f>AD445*25%</f>
        <v>0</v>
      </c>
      <c r="AF445" s="102">
        <v>63</v>
      </c>
      <c r="AG445" s="102">
        <v>6695</v>
      </c>
      <c r="AH445" s="219">
        <f>AG445*25%</f>
        <v>1673.75</v>
      </c>
      <c r="AI445" s="102">
        <v>37</v>
      </c>
      <c r="AJ445" s="102">
        <v>3640</v>
      </c>
      <c r="AK445" s="219">
        <f>AJ445*25%</f>
        <v>910</v>
      </c>
      <c r="AL445" s="102">
        <v>73</v>
      </c>
      <c r="AM445" s="102">
        <v>7440</v>
      </c>
      <c r="AN445" s="219">
        <f>AM445*25%</f>
        <v>1860</v>
      </c>
      <c r="AO445" s="268">
        <v>121</v>
      </c>
      <c r="AP445" s="268">
        <v>11675</v>
      </c>
      <c r="AQ445" s="219">
        <f>AP445*25%</f>
        <v>2918.75</v>
      </c>
      <c r="AR445" s="222">
        <v>126</v>
      </c>
      <c r="AS445" s="222">
        <v>13640</v>
      </c>
      <c r="AT445" s="219">
        <f>AS445*25%</f>
        <v>3410</v>
      </c>
      <c r="AU445" s="222">
        <v>91</v>
      </c>
      <c r="AV445" s="222">
        <v>8725</v>
      </c>
      <c r="AW445" s="222">
        <f t="shared" si="32"/>
        <v>2181.25</v>
      </c>
      <c r="AX445" s="222">
        <v>88</v>
      </c>
      <c r="AY445" s="222">
        <v>10725</v>
      </c>
      <c r="AZ445" s="222">
        <f t="shared" si="33"/>
        <v>2681.25</v>
      </c>
      <c r="BA445" s="222">
        <v>75</v>
      </c>
      <c r="BB445" s="222">
        <v>7430</v>
      </c>
      <c r="BC445" s="222">
        <f t="shared" si="34"/>
        <v>1857.5</v>
      </c>
    </row>
    <row r="446" spans="2:55">
      <c r="B446" s="41" t="s">
        <v>1829</v>
      </c>
      <c r="C446" s="296" t="s">
        <v>1913</v>
      </c>
      <c r="D446" s="44" t="s">
        <v>5</v>
      </c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02"/>
      <c r="X446" s="102"/>
      <c r="Y446" s="58"/>
      <c r="Z446" s="102"/>
      <c r="AA446" s="102"/>
      <c r="AB446" s="58"/>
      <c r="AC446" s="57">
        <v>0</v>
      </c>
      <c r="AD446" s="102">
        <v>0</v>
      </c>
      <c r="AE446" s="58">
        <f>AD446*25%</f>
        <v>0</v>
      </c>
      <c r="AF446" s="102">
        <v>25</v>
      </c>
      <c r="AG446" s="102">
        <v>4440</v>
      </c>
      <c r="AH446" s="219">
        <f>AG446*25%</f>
        <v>1110</v>
      </c>
      <c r="AI446" s="102">
        <v>39</v>
      </c>
      <c r="AJ446" s="102">
        <v>4890</v>
      </c>
      <c r="AK446" s="219">
        <f>AJ446*25%</f>
        <v>1222.5</v>
      </c>
      <c r="AL446" s="102">
        <v>55</v>
      </c>
      <c r="AM446" s="102">
        <v>7110</v>
      </c>
      <c r="AN446" s="219">
        <f>AM446*25%</f>
        <v>1777.5</v>
      </c>
      <c r="AO446" s="268">
        <v>38</v>
      </c>
      <c r="AP446" s="268">
        <v>5215</v>
      </c>
      <c r="AQ446" s="219">
        <f>AP446*25%</f>
        <v>1303.75</v>
      </c>
      <c r="AR446" s="222">
        <v>42</v>
      </c>
      <c r="AS446" s="222">
        <v>4620</v>
      </c>
      <c r="AT446" s="219">
        <f>AS446*25%</f>
        <v>1155</v>
      </c>
      <c r="AU446" s="222">
        <v>39</v>
      </c>
      <c r="AV446" s="222">
        <v>4640</v>
      </c>
      <c r="AW446" s="222">
        <f t="shared" si="32"/>
        <v>1160</v>
      </c>
      <c r="AX446" s="222">
        <v>90</v>
      </c>
      <c r="AY446" s="222">
        <v>9290</v>
      </c>
      <c r="AZ446" s="222">
        <f t="shared" si="33"/>
        <v>2322.5</v>
      </c>
      <c r="BA446" s="222">
        <v>82</v>
      </c>
      <c r="BB446" s="222">
        <v>8530</v>
      </c>
      <c r="BC446" s="222">
        <f t="shared" si="34"/>
        <v>2132.5</v>
      </c>
    </row>
    <row r="447" spans="2:55">
      <c r="B447" s="41" t="s">
        <v>1830</v>
      </c>
      <c r="C447" s="296" t="s">
        <v>1914</v>
      </c>
      <c r="D447" s="44" t="s">
        <v>5</v>
      </c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02"/>
      <c r="X447" s="102"/>
      <c r="Y447" s="58"/>
      <c r="Z447" s="102"/>
      <c r="AA447" s="102"/>
      <c r="AB447" s="58"/>
      <c r="AC447" s="57">
        <v>0</v>
      </c>
      <c r="AD447" s="102">
        <v>0</v>
      </c>
      <c r="AE447" s="58">
        <f>AD447*25%</f>
        <v>0</v>
      </c>
      <c r="AF447" s="102">
        <v>49</v>
      </c>
      <c r="AG447" s="102">
        <v>4610</v>
      </c>
      <c r="AH447" s="219">
        <f>AG447*25%</f>
        <v>1152.5</v>
      </c>
      <c r="AI447" s="102">
        <v>70</v>
      </c>
      <c r="AJ447" s="102">
        <v>6270</v>
      </c>
      <c r="AK447" s="219">
        <f>AJ447*25%</f>
        <v>1567.5</v>
      </c>
      <c r="AL447" s="102">
        <v>59</v>
      </c>
      <c r="AM447" s="102">
        <v>5215</v>
      </c>
      <c r="AN447" s="219">
        <f>AM447*25%</f>
        <v>1303.75</v>
      </c>
      <c r="AO447" s="268">
        <v>67</v>
      </c>
      <c r="AP447" s="268">
        <v>5560</v>
      </c>
      <c r="AQ447" s="219">
        <f>AP447*25%</f>
        <v>1390</v>
      </c>
      <c r="AR447" s="222">
        <v>79</v>
      </c>
      <c r="AS447" s="222">
        <v>9235</v>
      </c>
      <c r="AT447" s="219">
        <f>AS447*25%</f>
        <v>2308.75</v>
      </c>
      <c r="AU447" s="222">
        <v>98</v>
      </c>
      <c r="AV447" s="222">
        <v>12370</v>
      </c>
      <c r="AW447" s="222">
        <f t="shared" si="32"/>
        <v>3092.5</v>
      </c>
      <c r="AX447" s="222">
        <v>52</v>
      </c>
      <c r="AY447" s="222">
        <v>7810</v>
      </c>
      <c r="AZ447" s="222">
        <f t="shared" si="33"/>
        <v>1952.5</v>
      </c>
      <c r="BA447" s="222">
        <v>32</v>
      </c>
      <c r="BB447" s="222">
        <v>3780</v>
      </c>
      <c r="BC447" s="222">
        <f t="shared" si="34"/>
        <v>945</v>
      </c>
    </row>
    <row r="448" spans="2:55">
      <c r="B448" s="41" t="s">
        <v>1831</v>
      </c>
      <c r="C448" s="296" t="s">
        <v>1915</v>
      </c>
      <c r="D448" s="44" t="s">
        <v>16</v>
      </c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02"/>
      <c r="X448" s="102"/>
      <c r="Y448" s="58"/>
      <c r="Z448" s="102"/>
      <c r="AA448" s="102"/>
      <c r="AB448" s="58"/>
      <c r="AC448" s="57">
        <v>0</v>
      </c>
      <c r="AD448" s="102">
        <v>0</v>
      </c>
      <c r="AE448" s="58">
        <f>AD448*25%</f>
        <v>0</v>
      </c>
      <c r="AF448" s="102">
        <v>36</v>
      </c>
      <c r="AG448" s="102">
        <v>3720</v>
      </c>
      <c r="AH448" s="219">
        <f>AG448*25%</f>
        <v>930</v>
      </c>
      <c r="AI448" s="102">
        <v>65</v>
      </c>
      <c r="AJ448" s="102">
        <v>8210</v>
      </c>
      <c r="AK448" s="219">
        <f>AJ448*25%</f>
        <v>2052.5</v>
      </c>
      <c r="AL448" s="102">
        <v>52</v>
      </c>
      <c r="AM448" s="102">
        <v>5690</v>
      </c>
      <c r="AN448" s="219">
        <f>AM448*25%</f>
        <v>1422.5</v>
      </c>
      <c r="AO448" s="268">
        <v>89</v>
      </c>
      <c r="AP448" s="268">
        <v>10060</v>
      </c>
      <c r="AQ448" s="219">
        <f>AP448*25%</f>
        <v>2515</v>
      </c>
      <c r="AR448" s="222">
        <v>85</v>
      </c>
      <c r="AS448" s="222">
        <v>8225</v>
      </c>
      <c r="AT448" s="219">
        <f>AS448*25%</f>
        <v>2056.25</v>
      </c>
      <c r="AU448" s="222">
        <v>69</v>
      </c>
      <c r="AV448" s="222">
        <v>7270</v>
      </c>
      <c r="AW448" s="222">
        <f t="shared" si="32"/>
        <v>1817.5</v>
      </c>
      <c r="AX448" s="222">
        <v>99</v>
      </c>
      <c r="AY448" s="222">
        <v>10460</v>
      </c>
      <c r="AZ448" s="222">
        <f t="shared" si="33"/>
        <v>2615</v>
      </c>
      <c r="BA448" s="222">
        <v>107</v>
      </c>
      <c r="BB448" s="222">
        <v>10995</v>
      </c>
      <c r="BC448" s="222">
        <f t="shared" si="34"/>
        <v>2748.75</v>
      </c>
    </row>
    <row r="449" spans="2:55">
      <c r="B449" s="41" t="s">
        <v>1832</v>
      </c>
      <c r="C449" s="296" t="s">
        <v>1916</v>
      </c>
      <c r="D449" s="44" t="s">
        <v>5</v>
      </c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02"/>
      <c r="X449" s="102"/>
      <c r="Y449" s="58"/>
      <c r="Z449" s="102"/>
      <c r="AA449" s="102"/>
      <c r="AB449" s="58"/>
      <c r="AC449" s="57">
        <v>0</v>
      </c>
      <c r="AD449" s="102">
        <v>0</v>
      </c>
      <c r="AE449" s="58">
        <f>AD449*25%</f>
        <v>0</v>
      </c>
      <c r="AF449" s="102">
        <v>128</v>
      </c>
      <c r="AG449" s="102">
        <v>18210</v>
      </c>
      <c r="AH449" s="219">
        <f>AG449*25%</f>
        <v>4552.5</v>
      </c>
      <c r="AI449" s="102">
        <v>88</v>
      </c>
      <c r="AJ449" s="102">
        <v>9590</v>
      </c>
      <c r="AK449" s="219">
        <f>AJ449*25%</f>
        <v>2397.5</v>
      </c>
      <c r="AL449" s="102">
        <v>92</v>
      </c>
      <c r="AM449" s="102">
        <v>10095</v>
      </c>
      <c r="AN449" s="219">
        <f>AM449*25%</f>
        <v>2523.75</v>
      </c>
      <c r="AO449" s="268">
        <v>127</v>
      </c>
      <c r="AP449" s="268">
        <v>15160</v>
      </c>
      <c r="AQ449" s="219">
        <f>AP449*25%</f>
        <v>3790</v>
      </c>
      <c r="AR449" s="222">
        <v>118</v>
      </c>
      <c r="AS449" s="222">
        <v>13850</v>
      </c>
      <c r="AT449" s="219">
        <f>AS449*25%</f>
        <v>3462.5</v>
      </c>
      <c r="AU449" s="222">
        <v>137</v>
      </c>
      <c r="AV449" s="222">
        <v>14670</v>
      </c>
      <c r="AW449" s="222">
        <f t="shared" si="32"/>
        <v>3667.5</v>
      </c>
      <c r="AX449" s="222">
        <v>73</v>
      </c>
      <c r="AY449" s="222">
        <v>8825</v>
      </c>
      <c r="AZ449" s="222">
        <f t="shared" si="33"/>
        <v>2206.25</v>
      </c>
      <c r="BA449" s="222">
        <v>99</v>
      </c>
      <c r="BB449" s="222">
        <v>14785</v>
      </c>
      <c r="BC449" s="222">
        <f t="shared" si="34"/>
        <v>3696.25</v>
      </c>
    </row>
    <row r="450" spans="2:55">
      <c r="B450" s="41" t="s">
        <v>1833</v>
      </c>
      <c r="C450" s="296" t="s">
        <v>1917</v>
      </c>
      <c r="D450" s="44" t="s">
        <v>23</v>
      </c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02"/>
      <c r="X450" s="102"/>
      <c r="Y450" s="58"/>
      <c r="Z450" s="102"/>
      <c r="AA450" s="102"/>
      <c r="AB450" s="58"/>
      <c r="AC450" s="57">
        <v>0</v>
      </c>
      <c r="AD450" s="102">
        <v>0</v>
      </c>
      <c r="AE450" s="58">
        <f>AD450*25%</f>
        <v>0</v>
      </c>
      <c r="AF450" s="102">
        <v>132</v>
      </c>
      <c r="AG450" s="102">
        <v>13790</v>
      </c>
      <c r="AH450" s="219">
        <f>AG450*25%</f>
        <v>3447.5</v>
      </c>
      <c r="AI450" s="102">
        <v>217</v>
      </c>
      <c r="AJ450" s="102">
        <v>23525</v>
      </c>
      <c r="AK450" s="219">
        <f>AJ450*25%</f>
        <v>5881.25</v>
      </c>
      <c r="AL450" s="102">
        <v>239</v>
      </c>
      <c r="AM450" s="102">
        <v>23065</v>
      </c>
      <c r="AN450" s="219">
        <f>AM450*25%</f>
        <v>5766.25</v>
      </c>
      <c r="AO450" s="268">
        <v>306</v>
      </c>
      <c r="AP450" s="268">
        <v>27105</v>
      </c>
      <c r="AQ450" s="219">
        <f>AP450*25%</f>
        <v>6776.25</v>
      </c>
      <c r="AR450" s="222">
        <v>553</v>
      </c>
      <c r="AS450" s="222">
        <v>46820</v>
      </c>
      <c r="AT450" s="219">
        <f>AS450*25%</f>
        <v>11705</v>
      </c>
      <c r="AU450" s="222">
        <v>631</v>
      </c>
      <c r="AV450" s="222">
        <v>61935</v>
      </c>
      <c r="AW450" s="222">
        <f t="shared" si="32"/>
        <v>15483.75</v>
      </c>
      <c r="AX450" s="222">
        <v>131</v>
      </c>
      <c r="AY450" s="222">
        <v>15910</v>
      </c>
      <c r="AZ450" s="222">
        <f t="shared" si="33"/>
        <v>3977.5</v>
      </c>
      <c r="BA450" s="222">
        <v>140</v>
      </c>
      <c r="BB450" s="222">
        <v>19265</v>
      </c>
      <c r="BC450" s="222">
        <f t="shared" si="34"/>
        <v>4816.25</v>
      </c>
    </row>
    <row r="451" spans="2:55">
      <c r="B451" s="41" t="s">
        <v>1834</v>
      </c>
      <c r="C451" s="296" t="s">
        <v>1918</v>
      </c>
      <c r="D451" s="44" t="s">
        <v>23</v>
      </c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02"/>
      <c r="X451" s="102"/>
      <c r="Y451" s="58"/>
      <c r="Z451" s="102"/>
      <c r="AA451" s="102"/>
      <c r="AB451" s="58"/>
      <c r="AC451" s="57">
        <v>0</v>
      </c>
      <c r="AD451" s="102">
        <v>0</v>
      </c>
      <c r="AE451" s="58">
        <f>AD451*25%</f>
        <v>0</v>
      </c>
      <c r="AF451" s="102">
        <v>14</v>
      </c>
      <c r="AG451" s="102">
        <v>2240</v>
      </c>
      <c r="AH451" s="219">
        <f>AG451*25%</f>
        <v>560</v>
      </c>
      <c r="AI451" s="102">
        <v>28</v>
      </c>
      <c r="AJ451" s="102">
        <v>3140</v>
      </c>
      <c r="AK451" s="219">
        <f>AJ451*25%</f>
        <v>785</v>
      </c>
      <c r="AL451" s="102">
        <v>17</v>
      </c>
      <c r="AM451" s="102">
        <v>1925</v>
      </c>
      <c r="AN451" s="219">
        <f>AM451*25%</f>
        <v>481.25</v>
      </c>
      <c r="AO451" s="268">
        <v>27</v>
      </c>
      <c r="AP451" s="268">
        <v>3655</v>
      </c>
      <c r="AQ451" s="219">
        <f>AP451*25%</f>
        <v>913.75</v>
      </c>
      <c r="AR451" s="222">
        <v>31</v>
      </c>
      <c r="AS451" s="222">
        <v>3440</v>
      </c>
      <c r="AT451" s="219">
        <f>AS451*25%</f>
        <v>860</v>
      </c>
      <c r="AU451" s="222">
        <v>50</v>
      </c>
      <c r="AV451" s="222">
        <v>6515</v>
      </c>
      <c r="AW451" s="222">
        <f t="shared" ref="AW451:AW514" si="35">AV451*25%</f>
        <v>1628.75</v>
      </c>
      <c r="AX451" s="222">
        <v>693</v>
      </c>
      <c r="AY451" s="222">
        <v>71030</v>
      </c>
      <c r="AZ451" s="222">
        <f t="shared" si="33"/>
        <v>17757.5</v>
      </c>
      <c r="BA451" s="222">
        <v>648</v>
      </c>
      <c r="BB451" s="222">
        <v>64720</v>
      </c>
      <c r="BC451" s="222">
        <f t="shared" si="34"/>
        <v>16180</v>
      </c>
    </row>
    <row r="452" spans="2:55">
      <c r="B452" s="41" t="s">
        <v>1835</v>
      </c>
      <c r="C452" s="296" t="s">
        <v>1919</v>
      </c>
      <c r="D452" s="44" t="s">
        <v>5</v>
      </c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02"/>
      <c r="X452" s="102"/>
      <c r="Y452" s="58"/>
      <c r="Z452" s="102"/>
      <c r="AA452" s="102"/>
      <c r="AB452" s="58"/>
      <c r="AC452" s="57">
        <v>0</v>
      </c>
      <c r="AD452" s="102">
        <v>0</v>
      </c>
      <c r="AE452" s="58">
        <f>AD452*25%</f>
        <v>0</v>
      </c>
      <c r="AF452" s="102">
        <v>20</v>
      </c>
      <c r="AG452" s="102">
        <v>1540</v>
      </c>
      <c r="AH452" s="219">
        <f>AG452*25%</f>
        <v>385</v>
      </c>
      <c r="AI452" s="102">
        <v>40</v>
      </c>
      <c r="AJ452" s="102">
        <v>3155</v>
      </c>
      <c r="AK452" s="219">
        <f>AJ452*25%</f>
        <v>788.75</v>
      </c>
      <c r="AL452" s="102">
        <v>34</v>
      </c>
      <c r="AM452" s="102">
        <v>3375</v>
      </c>
      <c r="AN452" s="219">
        <f>AM452*25%</f>
        <v>843.75</v>
      </c>
      <c r="AO452" s="268">
        <v>64</v>
      </c>
      <c r="AP452" s="268">
        <v>4830</v>
      </c>
      <c r="AQ452" s="219">
        <f>AP452*25%</f>
        <v>1207.5</v>
      </c>
      <c r="AR452" s="222">
        <v>48</v>
      </c>
      <c r="AS452" s="222">
        <v>3905</v>
      </c>
      <c r="AT452" s="219">
        <f>AS452*25%</f>
        <v>976.25</v>
      </c>
      <c r="AU452" s="222">
        <v>47</v>
      </c>
      <c r="AV452" s="222">
        <v>5045</v>
      </c>
      <c r="AW452" s="222">
        <f t="shared" si="35"/>
        <v>1261.25</v>
      </c>
      <c r="AX452" s="222">
        <v>32</v>
      </c>
      <c r="AY452" s="222">
        <v>4125</v>
      </c>
      <c r="AZ452" s="222">
        <f t="shared" ref="AZ452:AZ515" si="36">AY452*25%</f>
        <v>1031.25</v>
      </c>
      <c r="BA452" s="222">
        <v>34</v>
      </c>
      <c r="BB452" s="222">
        <v>3375</v>
      </c>
      <c r="BC452" s="222">
        <f t="shared" ref="BC452:BC515" si="37">BB452*25%</f>
        <v>843.75</v>
      </c>
    </row>
    <row r="453" spans="2:55">
      <c r="B453" s="41" t="s">
        <v>1836</v>
      </c>
      <c r="C453" s="296" t="s">
        <v>1920</v>
      </c>
      <c r="D453" s="44" t="s">
        <v>23</v>
      </c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02"/>
      <c r="X453" s="102"/>
      <c r="Y453" s="58"/>
      <c r="Z453" s="102"/>
      <c r="AA453" s="102"/>
      <c r="AB453" s="58"/>
      <c r="AC453" s="57">
        <v>0</v>
      </c>
      <c r="AD453" s="102">
        <v>0</v>
      </c>
      <c r="AE453" s="58">
        <f>AD453*25%</f>
        <v>0</v>
      </c>
      <c r="AF453" s="102">
        <v>36</v>
      </c>
      <c r="AG453" s="102">
        <v>3345</v>
      </c>
      <c r="AH453" s="219">
        <f>AG453*25%</f>
        <v>836.25</v>
      </c>
      <c r="AI453" s="102">
        <v>63</v>
      </c>
      <c r="AJ453" s="102">
        <v>4870</v>
      </c>
      <c r="AK453" s="219">
        <f>AJ453*25%</f>
        <v>1217.5</v>
      </c>
      <c r="AL453" s="102">
        <v>57</v>
      </c>
      <c r="AM453" s="102">
        <v>4565</v>
      </c>
      <c r="AN453" s="219">
        <f>AM453*25%</f>
        <v>1141.25</v>
      </c>
      <c r="AO453" s="268">
        <v>51</v>
      </c>
      <c r="AP453" s="268">
        <v>5105</v>
      </c>
      <c r="AQ453" s="219">
        <f>AP453*25%</f>
        <v>1276.25</v>
      </c>
      <c r="AR453" s="222">
        <v>104</v>
      </c>
      <c r="AS453" s="222">
        <v>10605</v>
      </c>
      <c r="AT453" s="219">
        <f>AS453*25%</f>
        <v>2651.25</v>
      </c>
      <c r="AU453" s="222">
        <v>59</v>
      </c>
      <c r="AV453" s="222">
        <v>6165</v>
      </c>
      <c r="AW453" s="222">
        <f t="shared" si="35"/>
        <v>1541.25</v>
      </c>
      <c r="AX453" s="222">
        <v>47</v>
      </c>
      <c r="AY453" s="222">
        <v>4345</v>
      </c>
      <c r="AZ453" s="222">
        <f t="shared" si="36"/>
        <v>1086.25</v>
      </c>
      <c r="BA453" s="222">
        <v>62</v>
      </c>
      <c r="BB453" s="222">
        <v>5810</v>
      </c>
      <c r="BC453" s="222">
        <f t="shared" si="37"/>
        <v>1452.5</v>
      </c>
    </row>
    <row r="454" spans="2:55">
      <c r="B454" s="41" t="s">
        <v>1837</v>
      </c>
      <c r="C454" s="296" t="s">
        <v>1921</v>
      </c>
      <c r="D454" s="44" t="s">
        <v>23</v>
      </c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02"/>
      <c r="X454" s="102"/>
      <c r="Y454" s="58"/>
      <c r="Z454" s="102"/>
      <c r="AA454" s="102"/>
      <c r="AB454" s="58"/>
      <c r="AC454" s="57">
        <v>3</v>
      </c>
      <c r="AD454" s="102">
        <v>270</v>
      </c>
      <c r="AE454" s="58">
        <f>AD454*25%</f>
        <v>67.5</v>
      </c>
      <c r="AF454" s="102">
        <v>86</v>
      </c>
      <c r="AG454" s="102">
        <v>8340</v>
      </c>
      <c r="AH454" s="219">
        <f>AG454*25%</f>
        <v>2085</v>
      </c>
      <c r="AI454" s="102">
        <v>185</v>
      </c>
      <c r="AJ454" s="102">
        <v>14090</v>
      </c>
      <c r="AK454" s="219">
        <f>AJ454*25%</f>
        <v>3522.5</v>
      </c>
      <c r="AL454" s="102">
        <v>204</v>
      </c>
      <c r="AM454" s="102">
        <v>21830</v>
      </c>
      <c r="AN454" s="219">
        <f>AM454*25%</f>
        <v>5457.5</v>
      </c>
      <c r="AO454" s="268">
        <v>203</v>
      </c>
      <c r="AP454" s="268">
        <v>20415</v>
      </c>
      <c r="AQ454" s="219">
        <f>AP454*25%</f>
        <v>5103.75</v>
      </c>
      <c r="AR454" s="222">
        <v>239</v>
      </c>
      <c r="AS454" s="222">
        <v>19680</v>
      </c>
      <c r="AT454" s="219">
        <f>AS454*25%</f>
        <v>4920</v>
      </c>
      <c r="AU454" s="222">
        <v>241</v>
      </c>
      <c r="AV454" s="222">
        <v>21695</v>
      </c>
      <c r="AW454" s="222">
        <f t="shared" si="35"/>
        <v>5423.75</v>
      </c>
      <c r="AX454" s="222">
        <v>41</v>
      </c>
      <c r="AY454" s="222">
        <v>4045</v>
      </c>
      <c r="AZ454" s="222">
        <f t="shared" si="36"/>
        <v>1011.25</v>
      </c>
      <c r="BA454" s="222">
        <v>70</v>
      </c>
      <c r="BB454" s="222">
        <v>6355</v>
      </c>
      <c r="BC454" s="222">
        <f t="shared" si="37"/>
        <v>1588.75</v>
      </c>
    </row>
    <row r="455" spans="2:55">
      <c r="B455" s="41" t="s">
        <v>1838</v>
      </c>
      <c r="C455" s="296" t="s">
        <v>1922</v>
      </c>
      <c r="D455" s="44" t="s">
        <v>5</v>
      </c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02"/>
      <c r="X455" s="102"/>
      <c r="Y455" s="58"/>
      <c r="Z455" s="102"/>
      <c r="AA455" s="102"/>
      <c r="AB455" s="58"/>
      <c r="AC455" s="57">
        <v>0</v>
      </c>
      <c r="AD455" s="102">
        <v>0</v>
      </c>
      <c r="AE455" s="58">
        <f>AD455*25%</f>
        <v>0</v>
      </c>
      <c r="AF455" s="102">
        <v>7</v>
      </c>
      <c r="AG455" s="102">
        <v>915</v>
      </c>
      <c r="AH455" s="219">
        <f>AG455*25%</f>
        <v>228.75</v>
      </c>
      <c r="AI455" s="102">
        <v>29</v>
      </c>
      <c r="AJ455" s="102">
        <v>3020</v>
      </c>
      <c r="AK455" s="219">
        <f>AJ455*25%</f>
        <v>755</v>
      </c>
      <c r="AL455" s="102">
        <v>7</v>
      </c>
      <c r="AM455" s="102">
        <v>1040</v>
      </c>
      <c r="AN455" s="219">
        <f>AM455*25%</f>
        <v>260</v>
      </c>
      <c r="AO455" s="268">
        <v>0</v>
      </c>
      <c r="AP455" s="268">
        <v>0</v>
      </c>
      <c r="AQ455" s="219">
        <f>AP455*25%</f>
        <v>0</v>
      </c>
      <c r="AR455" s="222">
        <v>0</v>
      </c>
      <c r="AS455" s="222">
        <v>0</v>
      </c>
      <c r="AT455" s="219">
        <f>AS455*25%</f>
        <v>0</v>
      </c>
      <c r="AU455" s="222">
        <v>0</v>
      </c>
      <c r="AV455" s="222">
        <v>0</v>
      </c>
      <c r="AW455" s="222">
        <f t="shared" si="35"/>
        <v>0</v>
      </c>
      <c r="AX455" s="222">
        <v>256</v>
      </c>
      <c r="AY455" s="222">
        <v>34305</v>
      </c>
      <c r="AZ455" s="222">
        <f t="shared" si="36"/>
        <v>8576.25</v>
      </c>
      <c r="BA455" s="222">
        <v>275</v>
      </c>
      <c r="BB455" s="222">
        <v>29850</v>
      </c>
      <c r="BC455" s="222">
        <f t="shared" si="37"/>
        <v>7462.5</v>
      </c>
    </row>
    <row r="456" spans="2:55">
      <c r="B456" s="41" t="s">
        <v>1839</v>
      </c>
      <c r="C456" s="296" t="s">
        <v>1923</v>
      </c>
      <c r="D456" s="44" t="s">
        <v>383</v>
      </c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02"/>
      <c r="X456" s="102"/>
      <c r="Y456" s="58"/>
      <c r="Z456" s="102"/>
      <c r="AA456" s="102"/>
      <c r="AB456" s="58"/>
      <c r="AC456" s="57">
        <v>0</v>
      </c>
      <c r="AD456" s="102">
        <v>0</v>
      </c>
      <c r="AE456" s="58">
        <f>AD456*25%</f>
        <v>0</v>
      </c>
      <c r="AF456" s="102">
        <v>79</v>
      </c>
      <c r="AG456" s="102">
        <v>5895</v>
      </c>
      <c r="AH456" s="219">
        <f>AG456*25%</f>
        <v>1473.75</v>
      </c>
      <c r="AI456" s="102">
        <v>99</v>
      </c>
      <c r="AJ456" s="102">
        <v>8505</v>
      </c>
      <c r="AK456" s="219">
        <f>AJ456*25%</f>
        <v>2126.25</v>
      </c>
      <c r="AL456" s="102">
        <v>97</v>
      </c>
      <c r="AM456" s="102">
        <v>8930</v>
      </c>
      <c r="AN456" s="219">
        <f>AM456*25%</f>
        <v>2232.5</v>
      </c>
      <c r="AO456" s="268">
        <v>135</v>
      </c>
      <c r="AP456" s="268">
        <v>10900</v>
      </c>
      <c r="AQ456" s="219">
        <f>AP456*25%</f>
        <v>2725</v>
      </c>
      <c r="AR456" s="222">
        <v>68</v>
      </c>
      <c r="AS456" s="222">
        <v>6220</v>
      </c>
      <c r="AT456" s="219">
        <f>AS456*25%</f>
        <v>1555</v>
      </c>
      <c r="AU456" s="222">
        <v>134</v>
      </c>
      <c r="AV456" s="222">
        <v>10540</v>
      </c>
      <c r="AW456" s="222">
        <f t="shared" si="35"/>
        <v>2635</v>
      </c>
      <c r="AX456" s="222">
        <v>0</v>
      </c>
      <c r="AY456" s="222">
        <v>0</v>
      </c>
      <c r="AZ456" s="222">
        <f t="shared" si="36"/>
        <v>0</v>
      </c>
      <c r="BA456" s="222">
        <v>0</v>
      </c>
      <c r="BB456" s="222">
        <v>0</v>
      </c>
      <c r="BC456" s="222">
        <f t="shared" si="37"/>
        <v>0</v>
      </c>
    </row>
    <row r="457" spans="2:55">
      <c r="B457" s="41" t="s">
        <v>1840</v>
      </c>
      <c r="C457" s="296" t="s">
        <v>1924</v>
      </c>
      <c r="D457" s="44" t="s">
        <v>5</v>
      </c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02"/>
      <c r="X457" s="102"/>
      <c r="Y457" s="58"/>
      <c r="Z457" s="102"/>
      <c r="AA457" s="102"/>
      <c r="AB457" s="58"/>
      <c r="AC457" s="57">
        <v>0</v>
      </c>
      <c r="AD457" s="102">
        <v>0</v>
      </c>
      <c r="AE457" s="58">
        <f>AD457*25%</f>
        <v>0</v>
      </c>
      <c r="AF457" s="102">
        <v>43</v>
      </c>
      <c r="AG457" s="102">
        <v>4605</v>
      </c>
      <c r="AH457" s="219">
        <f>AG457*25%</f>
        <v>1151.25</v>
      </c>
      <c r="AI457" s="102">
        <v>95</v>
      </c>
      <c r="AJ457" s="102">
        <v>8625</v>
      </c>
      <c r="AK457" s="219">
        <f>AJ457*25%</f>
        <v>2156.25</v>
      </c>
      <c r="AL457" s="102">
        <v>120</v>
      </c>
      <c r="AM457" s="102">
        <v>10925</v>
      </c>
      <c r="AN457" s="219">
        <f>AM457*25%</f>
        <v>2731.25</v>
      </c>
      <c r="AO457" s="268">
        <v>112</v>
      </c>
      <c r="AP457" s="268">
        <v>10550</v>
      </c>
      <c r="AQ457" s="219">
        <f>AP457*25%</f>
        <v>2637.5</v>
      </c>
      <c r="AR457" s="222">
        <v>65</v>
      </c>
      <c r="AS457" s="222">
        <v>6215</v>
      </c>
      <c r="AT457" s="219">
        <f>AS457*25%</f>
        <v>1553.75</v>
      </c>
      <c r="AU457" s="222">
        <v>99</v>
      </c>
      <c r="AV457" s="222">
        <v>11185</v>
      </c>
      <c r="AW457" s="222">
        <f t="shared" si="35"/>
        <v>2796.25</v>
      </c>
      <c r="AX457" s="222">
        <v>112</v>
      </c>
      <c r="AY457" s="222">
        <v>8765</v>
      </c>
      <c r="AZ457" s="222">
        <f t="shared" si="36"/>
        <v>2191.25</v>
      </c>
      <c r="BA457" s="222">
        <v>83</v>
      </c>
      <c r="BB457" s="222">
        <v>6155</v>
      </c>
      <c r="BC457" s="222">
        <f t="shared" si="37"/>
        <v>1538.75</v>
      </c>
    </row>
    <row r="458" spans="2:55">
      <c r="B458" s="41" t="s">
        <v>1841</v>
      </c>
      <c r="C458" s="296" t="s">
        <v>1925</v>
      </c>
      <c r="D458" s="44" t="s">
        <v>148</v>
      </c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02"/>
      <c r="X458" s="102"/>
      <c r="Y458" s="58"/>
      <c r="Z458" s="102"/>
      <c r="AA458" s="102"/>
      <c r="AB458" s="58"/>
      <c r="AC458" s="57">
        <v>0</v>
      </c>
      <c r="AD458" s="102">
        <v>0</v>
      </c>
      <c r="AE458" s="58">
        <f>AD458*25%</f>
        <v>0</v>
      </c>
      <c r="AF458" s="102">
        <v>46</v>
      </c>
      <c r="AG458" s="102">
        <v>4325</v>
      </c>
      <c r="AH458" s="219">
        <f>AG458*25%</f>
        <v>1081.25</v>
      </c>
      <c r="AI458" s="102">
        <v>45</v>
      </c>
      <c r="AJ458" s="102">
        <v>3645</v>
      </c>
      <c r="AK458" s="219">
        <f>AJ458*25%</f>
        <v>911.25</v>
      </c>
      <c r="AL458" s="102">
        <v>59</v>
      </c>
      <c r="AM458" s="102">
        <v>5260</v>
      </c>
      <c r="AN458" s="219">
        <f>AM458*25%</f>
        <v>1315</v>
      </c>
      <c r="AO458" s="268">
        <v>43</v>
      </c>
      <c r="AP458" s="268">
        <v>3960</v>
      </c>
      <c r="AQ458" s="219">
        <f>AP458*25%</f>
        <v>990</v>
      </c>
      <c r="AR458" s="222">
        <v>0</v>
      </c>
      <c r="AS458" s="222">
        <v>0</v>
      </c>
      <c r="AT458" s="219">
        <f>AS458*25%</f>
        <v>0</v>
      </c>
      <c r="AU458" s="222">
        <v>0</v>
      </c>
      <c r="AV458" s="222">
        <v>0</v>
      </c>
      <c r="AW458" s="222">
        <f t="shared" si="35"/>
        <v>0</v>
      </c>
      <c r="AX458" s="222">
        <v>43</v>
      </c>
      <c r="AY458" s="222">
        <v>6110</v>
      </c>
      <c r="AZ458" s="222">
        <f t="shared" si="36"/>
        <v>1527.5</v>
      </c>
      <c r="BA458" s="222">
        <v>45</v>
      </c>
      <c r="BB458" s="222">
        <v>5225</v>
      </c>
      <c r="BC458" s="222">
        <f t="shared" si="37"/>
        <v>1306.25</v>
      </c>
    </row>
    <row r="459" spans="2:55">
      <c r="B459" s="41" t="s">
        <v>1842</v>
      </c>
      <c r="C459" s="296" t="s">
        <v>1926</v>
      </c>
      <c r="D459" s="44" t="s">
        <v>5</v>
      </c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02"/>
      <c r="X459" s="102"/>
      <c r="Y459" s="58"/>
      <c r="Z459" s="102"/>
      <c r="AA459" s="102"/>
      <c r="AB459" s="58"/>
      <c r="AC459" s="57">
        <v>0</v>
      </c>
      <c r="AD459" s="102">
        <v>0</v>
      </c>
      <c r="AE459" s="58">
        <f>AD459*25%</f>
        <v>0</v>
      </c>
      <c r="AF459" s="102">
        <v>6</v>
      </c>
      <c r="AG459" s="102">
        <v>355</v>
      </c>
      <c r="AH459" s="219">
        <f>AG459*25%</f>
        <v>88.75</v>
      </c>
      <c r="AI459" s="102">
        <v>13</v>
      </c>
      <c r="AJ459" s="102">
        <v>940</v>
      </c>
      <c r="AK459" s="219">
        <f>AJ459*25%</f>
        <v>235</v>
      </c>
      <c r="AL459" s="102">
        <v>29</v>
      </c>
      <c r="AM459" s="102">
        <v>1835</v>
      </c>
      <c r="AN459" s="219">
        <f>AM459*25%</f>
        <v>458.75</v>
      </c>
      <c r="AO459" s="268">
        <v>40</v>
      </c>
      <c r="AP459" s="268">
        <v>2585</v>
      </c>
      <c r="AQ459" s="219">
        <f>AP459*25%</f>
        <v>646.25</v>
      </c>
      <c r="AR459" s="222">
        <v>44</v>
      </c>
      <c r="AS459" s="222">
        <v>4065</v>
      </c>
      <c r="AT459" s="219">
        <f>AS459*25%</f>
        <v>1016.25</v>
      </c>
      <c r="AU459" s="222">
        <v>27</v>
      </c>
      <c r="AV459" s="222">
        <v>2865</v>
      </c>
      <c r="AW459" s="222">
        <f t="shared" si="35"/>
        <v>716.25</v>
      </c>
      <c r="AX459" s="222">
        <v>0</v>
      </c>
      <c r="AY459" s="222">
        <v>0</v>
      </c>
      <c r="AZ459" s="222">
        <f t="shared" si="36"/>
        <v>0</v>
      </c>
      <c r="BA459" s="222">
        <v>0</v>
      </c>
      <c r="BB459" s="222">
        <v>0</v>
      </c>
      <c r="BC459" s="222">
        <f t="shared" si="37"/>
        <v>0</v>
      </c>
    </row>
    <row r="460" spans="2:55">
      <c r="B460" s="41" t="s">
        <v>1843</v>
      </c>
      <c r="C460" s="296" t="s">
        <v>1927</v>
      </c>
      <c r="D460" s="44" t="s">
        <v>123</v>
      </c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02"/>
      <c r="X460" s="102"/>
      <c r="Y460" s="58"/>
      <c r="Z460" s="102"/>
      <c r="AA460" s="102"/>
      <c r="AB460" s="58"/>
      <c r="AC460" s="57">
        <v>0</v>
      </c>
      <c r="AD460" s="102">
        <v>0</v>
      </c>
      <c r="AE460" s="58">
        <f>AD460*25%</f>
        <v>0</v>
      </c>
      <c r="AF460" s="102">
        <v>102</v>
      </c>
      <c r="AG460" s="102">
        <v>8635</v>
      </c>
      <c r="AH460" s="219">
        <f>AG460*25%</f>
        <v>2158.75</v>
      </c>
      <c r="AI460" s="102">
        <v>98</v>
      </c>
      <c r="AJ460" s="102">
        <v>7120</v>
      </c>
      <c r="AK460" s="219">
        <f>AJ460*25%</f>
        <v>1780</v>
      </c>
      <c r="AL460" s="102">
        <v>64</v>
      </c>
      <c r="AM460" s="102">
        <v>5625</v>
      </c>
      <c r="AN460" s="219">
        <f>AM460*25%</f>
        <v>1406.25</v>
      </c>
      <c r="AO460" s="268">
        <v>78</v>
      </c>
      <c r="AP460" s="268">
        <v>6680</v>
      </c>
      <c r="AQ460" s="219">
        <f>AP460*25%</f>
        <v>1670</v>
      </c>
      <c r="AR460" s="222">
        <v>72</v>
      </c>
      <c r="AS460" s="222">
        <v>5665</v>
      </c>
      <c r="AT460" s="219">
        <f>AS460*25%</f>
        <v>1416.25</v>
      </c>
      <c r="AU460" s="222">
        <v>66</v>
      </c>
      <c r="AV460" s="222">
        <v>5345</v>
      </c>
      <c r="AW460" s="222">
        <f t="shared" si="35"/>
        <v>1336.25</v>
      </c>
      <c r="AX460" s="222">
        <v>20</v>
      </c>
      <c r="AY460" s="222">
        <v>2305</v>
      </c>
      <c r="AZ460" s="222">
        <f t="shared" si="36"/>
        <v>576.25</v>
      </c>
      <c r="BA460" s="222">
        <v>18</v>
      </c>
      <c r="BB460" s="222">
        <v>2245</v>
      </c>
      <c r="BC460" s="222">
        <f t="shared" si="37"/>
        <v>561.25</v>
      </c>
    </row>
    <row r="461" spans="2:55">
      <c r="B461" s="41" t="s">
        <v>1844</v>
      </c>
      <c r="C461" s="296" t="s">
        <v>1928</v>
      </c>
      <c r="D461" s="44" t="s">
        <v>5</v>
      </c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02"/>
      <c r="X461" s="102"/>
      <c r="Y461" s="58"/>
      <c r="Z461" s="102"/>
      <c r="AA461" s="102"/>
      <c r="AB461" s="58"/>
      <c r="AC461" s="57">
        <v>0</v>
      </c>
      <c r="AD461" s="102">
        <v>0</v>
      </c>
      <c r="AE461" s="58">
        <f>AD461*25%</f>
        <v>0</v>
      </c>
      <c r="AF461" s="102">
        <v>163</v>
      </c>
      <c r="AG461" s="102">
        <v>16365</v>
      </c>
      <c r="AH461" s="219">
        <f>AG461*25%</f>
        <v>4091.25</v>
      </c>
      <c r="AI461" s="102">
        <v>181</v>
      </c>
      <c r="AJ461" s="102">
        <v>18690</v>
      </c>
      <c r="AK461" s="219">
        <f>AJ461*25%</f>
        <v>4672.5</v>
      </c>
      <c r="AL461" s="102">
        <v>160</v>
      </c>
      <c r="AM461" s="102">
        <v>17195</v>
      </c>
      <c r="AN461" s="219">
        <f>AM461*25%</f>
        <v>4298.75</v>
      </c>
      <c r="AO461" s="268">
        <v>205</v>
      </c>
      <c r="AP461" s="268">
        <v>20620</v>
      </c>
      <c r="AQ461" s="219">
        <f>AP461*25%</f>
        <v>5155</v>
      </c>
      <c r="AR461" s="222">
        <v>225</v>
      </c>
      <c r="AS461" s="222">
        <v>21085</v>
      </c>
      <c r="AT461" s="219">
        <f>AS461*25%</f>
        <v>5271.25</v>
      </c>
      <c r="AU461" s="222">
        <v>242</v>
      </c>
      <c r="AV461" s="222">
        <v>25500</v>
      </c>
      <c r="AW461" s="222">
        <f t="shared" si="35"/>
        <v>6375</v>
      </c>
      <c r="AX461" s="222">
        <v>45</v>
      </c>
      <c r="AY461" s="222">
        <v>3490</v>
      </c>
      <c r="AZ461" s="222">
        <f t="shared" si="36"/>
        <v>872.5</v>
      </c>
      <c r="BA461" s="222">
        <v>52</v>
      </c>
      <c r="BB461" s="222">
        <v>4685</v>
      </c>
      <c r="BC461" s="222">
        <f t="shared" si="37"/>
        <v>1171.25</v>
      </c>
    </row>
    <row r="462" spans="2:55">
      <c r="B462" s="41" t="s">
        <v>1845</v>
      </c>
      <c r="C462" s="296" t="s">
        <v>1929</v>
      </c>
      <c r="D462" s="44" t="s">
        <v>148</v>
      </c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02"/>
      <c r="X462" s="102"/>
      <c r="Y462" s="58"/>
      <c r="Z462" s="102"/>
      <c r="AA462" s="102"/>
      <c r="AB462" s="58"/>
      <c r="AC462" s="57">
        <v>6</v>
      </c>
      <c r="AD462" s="102">
        <v>405</v>
      </c>
      <c r="AE462" s="58">
        <f>AD462*25%</f>
        <v>101.25</v>
      </c>
      <c r="AF462" s="102">
        <v>48</v>
      </c>
      <c r="AG462" s="102">
        <v>6235</v>
      </c>
      <c r="AH462" s="219">
        <f>AG462*25%</f>
        <v>1558.75</v>
      </c>
      <c r="AI462" s="102">
        <v>43</v>
      </c>
      <c r="AJ462" s="102">
        <v>4085</v>
      </c>
      <c r="AK462" s="219">
        <f>AJ462*25%</f>
        <v>1021.25</v>
      </c>
      <c r="AL462" s="102">
        <v>0</v>
      </c>
      <c r="AM462" s="102">
        <v>0</v>
      </c>
      <c r="AN462" s="219">
        <f>AM462*25%</f>
        <v>0</v>
      </c>
      <c r="AO462" s="268">
        <v>46</v>
      </c>
      <c r="AP462" s="268">
        <v>4520</v>
      </c>
      <c r="AQ462" s="219">
        <f>AP462*25%</f>
        <v>1130</v>
      </c>
      <c r="AR462" s="222">
        <v>71</v>
      </c>
      <c r="AS462" s="222">
        <v>5080</v>
      </c>
      <c r="AT462" s="219">
        <f>AS462*25%</f>
        <v>1270</v>
      </c>
      <c r="AU462" s="222">
        <v>29</v>
      </c>
      <c r="AV462" s="222">
        <v>1950</v>
      </c>
      <c r="AW462" s="222">
        <f t="shared" si="35"/>
        <v>487.5</v>
      </c>
      <c r="AX462" s="222">
        <v>217</v>
      </c>
      <c r="AY462" s="222">
        <v>25990</v>
      </c>
      <c r="AZ462" s="222">
        <f t="shared" si="36"/>
        <v>6497.5</v>
      </c>
      <c r="BA462" s="222">
        <v>228</v>
      </c>
      <c r="BB462" s="222">
        <v>27045</v>
      </c>
      <c r="BC462" s="222">
        <f t="shared" si="37"/>
        <v>6761.25</v>
      </c>
    </row>
    <row r="463" spans="2:55">
      <c r="B463" s="41" t="s">
        <v>1846</v>
      </c>
      <c r="C463" s="296" t="s">
        <v>1930</v>
      </c>
      <c r="D463" s="44" t="s">
        <v>23</v>
      </c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02"/>
      <c r="X463" s="102"/>
      <c r="Y463" s="58"/>
      <c r="Z463" s="102"/>
      <c r="AA463" s="102"/>
      <c r="AB463" s="58"/>
      <c r="AC463" s="57"/>
      <c r="AD463" s="102"/>
      <c r="AE463" s="58"/>
      <c r="AF463" s="102">
        <v>96</v>
      </c>
      <c r="AG463" s="102">
        <v>8955</v>
      </c>
      <c r="AH463" s="219">
        <f>AG463*25%</f>
        <v>2238.75</v>
      </c>
      <c r="AI463" s="102">
        <v>172</v>
      </c>
      <c r="AJ463" s="102">
        <v>16620</v>
      </c>
      <c r="AK463" s="219">
        <f>AJ463*25%</f>
        <v>4155</v>
      </c>
      <c r="AL463" s="102">
        <v>141</v>
      </c>
      <c r="AM463" s="102">
        <v>14400</v>
      </c>
      <c r="AN463" s="219">
        <f>AM463*25%</f>
        <v>3600</v>
      </c>
      <c r="AO463" s="268">
        <v>156</v>
      </c>
      <c r="AP463" s="268">
        <v>14565</v>
      </c>
      <c r="AQ463" s="219">
        <f>AP463*25%</f>
        <v>3641.25</v>
      </c>
      <c r="AR463" s="222">
        <v>203</v>
      </c>
      <c r="AS463" s="222">
        <v>22100</v>
      </c>
      <c r="AT463" s="219">
        <f>AS463*25%</f>
        <v>5525</v>
      </c>
      <c r="AU463" s="222">
        <v>151</v>
      </c>
      <c r="AV463" s="222">
        <v>16225</v>
      </c>
      <c r="AW463" s="222">
        <f t="shared" si="35"/>
        <v>4056.25</v>
      </c>
      <c r="AX463" s="222">
        <v>48</v>
      </c>
      <c r="AY463" s="222">
        <v>4435</v>
      </c>
      <c r="AZ463" s="222">
        <f t="shared" si="36"/>
        <v>1108.75</v>
      </c>
      <c r="BA463" s="222">
        <v>43</v>
      </c>
      <c r="BB463" s="222">
        <v>3595</v>
      </c>
      <c r="BC463" s="222">
        <f t="shared" si="37"/>
        <v>898.75</v>
      </c>
    </row>
    <row r="464" spans="2:55">
      <c r="B464" s="41" t="s">
        <v>1941</v>
      </c>
      <c r="C464" s="296" t="s">
        <v>3074</v>
      </c>
      <c r="D464" s="44" t="s">
        <v>148</v>
      </c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02"/>
      <c r="X464" s="102"/>
      <c r="Y464" s="58"/>
      <c r="Z464" s="102"/>
      <c r="AA464" s="102"/>
      <c r="AB464" s="58"/>
      <c r="AC464" s="57"/>
      <c r="AD464" s="102"/>
      <c r="AE464" s="58"/>
      <c r="AF464" s="102">
        <v>46</v>
      </c>
      <c r="AG464" s="102">
        <v>4495</v>
      </c>
      <c r="AH464" s="219">
        <f>AG464*25%</f>
        <v>1123.75</v>
      </c>
      <c r="AI464" s="102">
        <v>71</v>
      </c>
      <c r="AJ464" s="102">
        <v>6590</v>
      </c>
      <c r="AK464" s="219">
        <f>AJ464*25%</f>
        <v>1647.5</v>
      </c>
      <c r="AL464" s="102">
        <v>75</v>
      </c>
      <c r="AM464" s="102">
        <v>7230</v>
      </c>
      <c r="AN464" s="219">
        <f>AM464*25%</f>
        <v>1807.5</v>
      </c>
      <c r="AO464" s="268">
        <v>66</v>
      </c>
      <c r="AP464" s="268">
        <v>5040</v>
      </c>
      <c r="AQ464" s="219">
        <f>AP464*25%</f>
        <v>1260</v>
      </c>
      <c r="AR464" s="222">
        <v>52</v>
      </c>
      <c r="AS464" s="222">
        <v>4410</v>
      </c>
      <c r="AT464" s="219">
        <f>AS464*25%</f>
        <v>1102.5</v>
      </c>
      <c r="AU464" s="222">
        <v>88</v>
      </c>
      <c r="AV464" s="222">
        <v>7930</v>
      </c>
      <c r="AW464" s="222">
        <f t="shared" si="35"/>
        <v>1982.5</v>
      </c>
      <c r="AX464" s="222">
        <v>228</v>
      </c>
      <c r="AY464" s="222">
        <v>25085</v>
      </c>
      <c r="AZ464" s="222">
        <f t="shared" si="36"/>
        <v>6271.25</v>
      </c>
      <c r="BA464" s="222">
        <v>154</v>
      </c>
      <c r="BB464" s="222">
        <v>17705</v>
      </c>
      <c r="BC464" s="222">
        <f t="shared" si="37"/>
        <v>4426.25</v>
      </c>
    </row>
    <row r="465" spans="2:55">
      <c r="B465" s="41" t="s">
        <v>1942</v>
      </c>
      <c r="C465" s="296" t="s">
        <v>7545</v>
      </c>
      <c r="D465" s="44" t="s">
        <v>23</v>
      </c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02"/>
      <c r="X465" s="102"/>
      <c r="Y465" s="58"/>
      <c r="Z465" s="102"/>
      <c r="AA465" s="102"/>
      <c r="AB465" s="58"/>
      <c r="AC465" s="57"/>
      <c r="AD465" s="102"/>
      <c r="AE465" s="58"/>
      <c r="AF465" s="102">
        <v>6</v>
      </c>
      <c r="AG465" s="102">
        <v>690</v>
      </c>
      <c r="AH465" s="219">
        <f>AG465*25%</f>
        <v>172.5</v>
      </c>
      <c r="AI465" s="102">
        <v>34</v>
      </c>
      <c r="AJ465" s="102">
        <v>2635</v>
      </c>
      <c r="AK465" s="219">
        <f>AJ465*25%</f>
        <v>658.75</v>
      </c>
      <c r="AL465" s="102">
        <v>0</v>
      </c>
      <c r="AM465" s="102"/>
      <c r="AN465" s="219">
        <f>AM465*25%</f>
        <v>0</v>
      </c>
      <c r="AO465" s="268">
        <v>0</v>
      </c>
      <c r="AP465" s="268">
        <v>0</v>
      </c>
      <c r="AQ465" s="219">
        <f>AP465*25%</f>
        <v>0</v>
      </c>
      <c r="AR465" s="222">
        <v>0</v>
      </c>
      <c r="AS465" s="222">
        <v>0</v>
      </c>
      <c r="AT465" s="219">
        <f>AS465*25%</f>
        <v>0</v>
      </c>
      <c r="AU465" s="222">
        <v>0</v>
      </c>
      <c r="AV465" s="222">
        <v>0</v>
      </c>
      <c r="AW465" s="222">
        <f t="shared" si="35"/>
        <v>0</v>
      </c>
      <c r="AX465" s="222">
        <v>59</v>
      </c>
      <c r="AY465" s="222">
        <v>6490</v>
      </c>
      <c r="AZ465" s="222">
        <f t="shared" si="36"/>
        <v>1622.5</v>
      </c>
      <c r="BA465" s="222">
        <v>2</v>
      </c>
      <c r="BB465" s="222">
        <v>145</v>
      </c>
      <c r="BC465" s="222">
        <f t="shared" si="37"/>
        <v>36.25</v>
      </c>
    </row>
    <row r="466" spans="2:55">
      <c r="B466" s="41" t="s">
        <v>1943</v>
      </c>
      <c r="C466" s="296" t="s">
        <v>5312</v>
      </c>
      <c r="D466" s="44" t="s">
        <v>5</v>
      </c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02"/>
      <c r="X466" s="102"/>
      <c r="Y466" s="58"/>
      <c r="Z466" s="102"/>
      <c r="AA466" s="102"/>
      <c r="AB466" s="58"/>
      <c r="AC466" s="57"/>
      <c r="AD466" s="102"/>
      <c r="AE466" s="58"/>
      <c r="AF466" s="102">
        <v>81</v>
      </c>
      <c r="AG466" s="102">
        <v>7725</v>
      </c>
      <c r="AH466" s="219">
        <f>AG466*25%</f>
        <v>1931.25</v>
      </c>
      <c r="AI466" s="102">
        <v>67</v>
      </c>
      <c r="AJ466" s="102">
        <v>5955</v>
      </c>
      <c r="AK466" s="219">
        <f>AJ466*25%</f>
        <v>1488.75</v>
      </c>
      <c r="AL466" s="102">
        <v>17</v>
      </c>
      <c r="AM466" s="102">
        <v>1485</v>
      </c>
      <c r="AN466" s="219">
        <f>AM466*25%</f>
        <v>371.25</v>
      </c>
      <c r="AO466" s="268">
        <v>39</v>
      </c>
      <c r="AP466" s="268">
        <v>3825</v>
      </c>
      <c r="AQ466" s="219">
        <f>AP466*25%</f>
        <v>956.25</v>
      </c>
      <c r="AR466" s="222">
        <v>20</v>
      </c>
      <c r="AS466" s="222">
        <v>1430</v>
      </c>
      <c r="AT466" s="219">
        <f>AS466*25%</f>
        <v>357.5</v>
      </c>
      <c r="AU466" s="222">
        <v>11</v>
      </c>
      <c r="AV466" s="222">
        <v>1020</v>
      </c>
      <c r="AW466" s="222">
        <f t="shared" si="35"/>
        <v>255</v>
      </c>
      <c r="AX466" s="222">
        <v>0</v>
      </c>
      <c r="AY466" s="222">
        <v>0</v>
      </c>
      <c r="AZ466" s="222">
        <f t="shared" si="36"/>
        <v>0</v>
      </c>
      <c r="BA466" s="222">
        <v>0</v>
      </c>
      <c r="BB466" s="222">
        <v>0</v>
      </c>
      <c r="BC466" s="222">
        <f t="shared" si="37"/>
        <v>0</v>
      </c>
    </row>
    <row r="467" spans="2:55">
      <c r="B467" s="41" t="s">
        <v>1944</v>
      </c>
      <c r="C467" s="296" t="s">
        <v>7546</v>
      </c>
      <c r="D467" s="44" t="s">
        <v>5</v>
      </c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02"/>
      <c r="X467" s="102"/>
      <c r="Y467" s="58"/>
      <c r="Z467" s="102"/>
      <c r="AA467" s="102"/>
      <c r="AB467" s="58"/>
      <c r="AC467" s="57"/>
      <c r="AD467" s="102"/>
      <c r="AE467" s="58"/>
      <c r="AF467" s="102">
        <v>6</v>
      </c>
      <c r="AG467" s="102">
        <v>810</v>
      </c>
      <c r="AH467" s="219">
        <f>AG467*25%</f>
        <v>202.5</v>
      </c>
      <c r="AI467" s="102">
        <v>32</v>
      </c>
      <c r="AJ467" s="102">
        <v>3135</v>
      </c>
      <c r="AK467" s="219">
        <f>AJ467*25%</f>
        <v>783.75</v>
      </c>
      <c r="AL467" s="102">
        <v>115</v>
      </c>
      <c r="AM467" s="102">
        <v>13435</v>
      </c>
      <c r="AN467" s="219">
        <f>AM467*25%</f>
        <v>3358.75</v>
      </c>
      <c r="AO467" s="268">
        <v>134</v>
      </c>
      <c r="AP467" s="268">
        <v>17075</v>
      </c>
      <c r="AQ467" s="219">
        <f>AP467*25%</f>
        <v>4268.75</v>
      </c>
      <c r="AR467" s="222">
        <v>205</v>
      </c>
      <c r="AS467" s="222">
        <v>22460</v>
      </c>
      <c r="AT467" s="219">
        <f>AS467*25%</f>
        <v>5615</v>
      </c>
      <c r="AU467" s="222">
        <v>191</v>
      </c>
      <c r="AV467" s="222">
        <v>21045</v>
      </c>
      <c r="AW467" s="222">
        <f t="shared" si="35"/>
        <v>5261.25</v>
      </c>
      <c r="AX467" s="222">
        <v>18</v>
      </c>
      <c r="AY467" s="222">
        <v>1265</v>
      </c>
      <c r="AZ467" s="222">
        <f t="shared" si="36"/>
        <v>316.25</v>
      </c>
      <c r="BA467" s="222">
        <v>3</v>
      </c>
      <c r="BB467" s="222">
        <v>165</v>
      </c>
      <c r="BC467" s="222">
        <f t="shared" si="37"/>
        <v>41.25</v>
      </c>
    </row>
    <row r="468" spans="2:55">
      <c r="B468" s="41" t="s">
        <v>1945</v>
      </c>
      <c r="C468" s="296" t="s">
        <v>2032</v>
      </c>
      <c r="D468" s="44" t="s">
        <v>5</v>
      </c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02"/>
      <c r="X468" s="102"/>
      <c r="Y468" s="58"/>
      <c r="Z468" s="102"/>
      <c r="AA468" s="102"/>
      <c r="AB468" s="58"/>
      <c r="AC468" s="57"/>
      <c r="AD468" s="102"/>
      <c r="AE468" s="58"/>
      <c r="AF468" s="102">
        <v>6</v>
      </c>
      <c r="AG468" s="102">
        <v>650</v>
      </c>
      <c r="AH468" s="219">
        <f>AG468*25%</f>
        <v>162.5</v>
      </c>
      <c r="AI468" s="102">
        <v>19</v>
      </c>
      <c r="AJ468" s="102">
        <v>1795</v>
      </c>
      <c r="AK468" s="219">
        <f>AJ468*25%</f>
        <v>448.75</v>
      </c>
      <c r="AL468" s="102">
        <v>25</v>
      </c>
      <c r="AM468" s="102">
        <v>2490</v>
      </c>
      <c r="AN468" s="219">
        <f>AM468*25%</f>
        <v>622.5</v>
      </c>
      <c r="AO468" s="268">
        <v>12</v>
      </c>
      <c r="AP468" s="268">
        <v>1150</v>
      </c>
      <c r="AQ468" s="219">
        <f>AP468*25%</f>
        <v>287.5</v>
      </c>
      <c r="AR468" s="222">
        <v>14</v>
      </c>
      <c r="AS468" s="222">
        <v>1305</v>
      </c>
      <c r="AT468" s="219">
        <f>AS468*25%</f>
        <v>326.25</v>
      </c>
      <c r="AU468" s="222">
        <v>0</v>
      </c>
      <c r="AV468" s="222">
        <v>0</v>
      </c>
      <c r="AW468" s="222">
        <f t="shared" si="35"/>
        <v>0</v>
      </c>
      <c r="AX468" s="222">
        <v>95</v>
      </c>
      <c r="AY468" s="222">
        <v>8040</v>
      </c>
      <c r="AZ468" s="222">
        <f t="shared" si="36"/>
        <v>2010</v>
      </c>
      <c r="BA468" s="222">
        <v>31</v>
      </c>
      <c r="BB468" s="222">
        <v>3420</v>
      </c>
      <c r="BC468" s="222">
        <f t="shared" si="37"/>
        <v>855</v>
      </c>
    </row>
    <row r="469" spans="2:55">
      <c r="B469" s="41" t="s">
        <v>1946</v>
      </c>
      <c r="C469" s="296" t="s">
        <v>2033</v>
      </c>
      <c r="D469" s="44" t="s">
        <v>29</v>
      </c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02"/>
      <c r="X469" s="102"/>
      <c r="Y469" s="58"/>
      <c r="Z469" s="102"/>
      <c r="AA469" s="102"/>
      <c r="AB469" s="58"/>
      <c r="AC469" s="57"/>
      <c r="AD469" s="102"/>
      <c r="AE469" s="58"/>
      <c r="AF469" s="102">
        <v>14</v>
      </c>
      <c r="AG469" s="102">
        <v>1020</v>
      </c>
      <c r="AH469" s="219">
        <f>AG469*25%</f>
        <v>255</v>
      </c>
      <c r="AI469" s="102">
        <v>40</v>
      </c>
      <c r="AJ469" s="102">
        <v>4260</v>
      </c>
      <c r="AK469" s="219">
        <f>AJ469*25%</f>
        <v>1065</v>
      </c>
      <c r="AL469" s="102">
        <v>31</v>
      </c>
      <c r="AM469" s="102">
        <v>3335</v>
      </c>
      <c r="AN469" s="219">
        <f>AM469*25%</f>
        <v>833.75</v>
      </c>
      <c r="AO469" s="268">
        <v>52</v>
      </c>
      <c r="AP469" s="268">
        <v>5660</v>
      </c>
      <c r="AQ469" s="219">
        <f>AP469*25%</f>
        <v>1415</v>
      </c>
      <c r="AR469" s="222">
        <v>64</v>
      </c>
      <c r="AS469" s="222">
        <v>5985</v>
      </c>
      <c r="AT469" s="219">
        <f>AS469*25%</f>
        <v>1496.25</v>
      </c>
      <c r="AU469" s="222">
        <v>89</v>
      </c>
      <c r="AV469" s="222">
        <v>8555</v>
      </c>
      <c r="AW469" s="222">
        <f t="shared" si="35"/>
        <v>2138.75</v>
      </c>
      <c r="AX469" s="222">
        <v>0</v>
      </c>
      <c r="AY469" s="222">
        <v>0</v>
      </c>
      <c r="AZ469" s="222">
        <f t="shared" si="36"/>
        <v>0</v>
      </c>
      <c r="BA469" s="222">
        <v>0</v>
      </c>
      <c r="BB469" s="222">
        <v>0</v>
      </c>
      <c r="BC469" s="222">
        <f t="shared" si="37"/>
        <v>0</v>
      </c>
    </row>
    <row r="470" spans="2:55">
      <c r="B470" s="41" t="s">
        <v>1947</v>
      </c>
      <c r="C470" s="296" t="s">
        <v>7547</v>
      </c>
      <c r="D470" s="44" t="s">
        <v>19</v>
      </c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02"/>
      <c r="X470" s="102"/>
      <c r="Y470" s="58"/>
      <c r="Z470" s="102"/>
      <c r="AA470" s="102"/>
      <c r="AB470" s="58"/>
      <c r="AC470" s="57"/>
      <c r="AD470" s="102"/>
      <c r="AE470" s="58"/>
      <c r="AF470" s="102">
        <v>6</v>
      </c>
      <c r="AG470" s="102">
        <v>550</v>
      </c>
      <c r="AH470" s="219">
        <f>AG470*25%</f>
        <v>137.5</v>
      </c>
      <c r="AI470" s="102">
        <v>57</v>
      </c>
      <c r="AJ470" s="102">
        <v>4795</v>
      </c>
      <c r="AK470" s="219">
        <f>AJ470*25%</f>
        <v>1198.75</v>
      </c>
      <c r="AL470" s="102">
        <v>107</v>
      </c>
      <c r="AM470" s="102">
        <v>9825</v>
      </c>
      <c r="AN470" s="219">
        <f>AM470*25%</f>
        <v>2456.25</v>
      </c>
      <c r="AO470" s="268">
        <v>204</v>
      </c>
      <c r="AP470" s="268">
        <v>12790</v>
      </c>
      <c r="AQ470" s="219">
        <f>AP470*25%</f>
        <v>3197.5</v>
      </c>
      <c r="AR470" s="222">
        <v>146</v>
      </c>
      <c r="AS470" s="222">
        <v>11650</v>
      </c>
      <c r="AT470" s="219">
        <f>AS470*25%</f>
        <v>2912.5</v>
      </c>
      <c r="AU470" s="222">
        <v>343</v>
      </c>
      <c r="AV470" s="222">
        <v>23675</v>
      </c>
      <c r="AW470" s="222">
        <f t="shared" si="35"/>
        <v>5918.75</v>
      </c>
      <c r="AX470" s="222">
        <v>100</v>
      </c>
      <c r="AY470" s="222">
        <v>10050</v>
      </c>
      <c r="AZ470" s="222">
        <f t="shared" si="36"/>
        <v>2512.5</v>
      </c>
      <c r="BA470" s="222">
        <v>88</v>
      </c>
      <c r="BB470" s="222">
        <v>7670</v>
      </c>
      <c r="BC470" s="222">
        <f t="shared" si="37"/>
        <v>1917.5</v>
      </c>
    </row>
    <row r="471" spans="2:55">
      <c r="B471" s="41" t="s">
        <v>1948</v>
      </c>
      <c r="C471" s="296" t="s">
        <v>2034</v>
      </c>
      <c r="D471" s="44" t="s">
        <v>5</v>
      </c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02"/>
      <c r="X471" s="102"/>
      <c r="Y471" s="58"/>
      <c r="Z471" s="102"/>
      <c r="AA471" s="102"/>
      <c r="AB471" s="58"/>
      <c r="AC471" s="57"/>
      <c r="AD471" s="102"/>
      <c r="AE471" s="58"/>
      <c r="AF471" s="102">
        <v>7</v>
      </c>
      <c r="AG471" s="102">
        <v>470</v>
      </c>
      <c r="AH471" s="219">
        <f>AG471*25%</f>
        <v>117.5</v>
      </c>
      <c r="AI471" s="102">
        <v>54</v>
      </c>
      <c r="AJ471" s="102">
        <v>5670</v>
      </c>
      <c r="AK471" s="219">
        <f>AJ471*25%</f>
        <v>1417.5</v>
      </c>
      <c r="AL471" s="102">
        <v>59</v>
      </c>
      <c r="AM471" s="102">
        <v>6290</v>
      </c>
      <c r="AN471" s="219">
        <f>AM471*25%</f>
        <v>1572.5</v>
      </c>
      <c r="AO471" s="268">
        <v>73</v>
      </c>
      <c r="AP471" s="268">
        <v>8230</v>
      </c>
      <c r="AQ471" s="219">
        <f>AP471*25%</f>
        <v>2057.5</v>
      </c>
      <c r="AR471" s="222">
        <v>54</v>
      </c>
      <c r="AS471" s="222">
        <v>4620</v>
      </c>
      <c r="AT471" s="219">
        <f>AS471*25%</f>
        <v>1155</v>
      </c>
      <c r="AU471" s="222">
        <v>91</v>
      </c>
      <c r="AV471" s="222">
        <v>8470</v>
      </c>
      <c r="AW471" s="222">
        <f t="shared" si="35"/>
        <v>2117.5</v>
      </c>
      <c r="AX471" s="222">
        <v>591</v>
      </c>
      <c r="AY471" s="222">
        <v>41040</v>
      </c>
      <c r="AZ471" s="222">
        <f t="shared" si="36"/>
        <v>10260</v>
      </c>
      <c r="BA471" s="222">
        <v>165</v>
      </c>
      <c r="BB471" s="222">
        <v>22385</v>
      </c>
      <c r="BC471" s="222">
        <f t="shared" si="37"/>
        <v>5596.25</v>
      </c>
    </row>
    <row r="472" spans="2:55">
      <c r="B472" s="41" t="s">
        <v>1949</v>
      </c>
      <c r="C472" s="296" t="s">
        <v>7548</v>
      </c>
      <c r="D472" s="44" t="s">
        <v>16</v>
      </c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02"/>
      <c r="X472" s="102"/>
      <c r="Y472" s="58"/>
      <c r="Z472" s="102"/>
      <c r="AA472" s="102"/>
      <c r="AB472" s="58"/>
      <c r="AC472" s="57"/>
      <c r="AD472" s="102"/>
      <c r="AE472" s="58"/>
      <c r="AF472" s="102">
        <v>78</v>
      </c>
      <c r="AG472" s="102">
        <v>5560</v>
      </c>
      <c r="AH472" s="219">
        <f>AG472*25%</f>
        <v>1390</v>
      </c>
      <c r="AI472" s="102">
        <v>122</v>
      </c>
      <c r="AJ472" s="102">
        <v>8775</v>
      </c>
      <c r="AK472" s="219">
        <f>AJ472*25%</f>
        <v>2193.75</v>
      </c>
      <c r="AL472" s="102">
        <v>124</v>
      </c>
      <c r="AM472" s="102">
        <v>9420</v>
      </c>
      <c r="AN472" s="219">
        <f>AM472*25%</f>
        <v>2355</v>
      </c>
      <c r="AO472" s="268">
        <v>133</v>
      </c>
      <c r="AP472" s="268">
        <v>10590</v>
      </c>
      <c r="AQ472" s="219">
        <f>AP472*25%</f>
        <v>2647.5</v>
      </c>
      <c r="AR472" s="222">
        <v>115</v>
      </c>
      <c r="AS472" s="222">
        <v>8275</v>
      </c>
      <c r="AT472" s="219">
        <f>AS472*25%</f>
        <v>2068.75</v>
      </c>
      <c r="AU472" s="222">
        <v>143</v>
      </c>
      <c r="AV472" s="222">
        <v>9685</v>
      </c>
      <c r="AW472" s="222">
        <f t="shared" si="35"/>
        <v>2421.25</v>
      </c>
      <c r="AX472" s="222">
        <v>66</v>
      </c>
      <c r="AY472" s="222">
        <v>5880</v>
      </c>
      <c r="AZ472" s="222">
        <f t="shared" si="36"/>
        <v>1470</v>
      </c>
      <c r="BA472" s="222">
        <v>59</v>
      </c>
      <c r="BB472" s="222">
        <v>5835</v>
      </c>
      <c r="BC472" s="222">
        <f t="shared" si="37"/>
        <v>1458.75</v>
      </c>
    </row>
    <row r="473" spans="2:55">
      <c r="B473" s="41" t="s">
        <v>1950</v>
      </c>
      <c r="C473" s="296" t="s">
        <v>2035</v>
      </c>
      <c r="D473" s="44" t="s">
        <v>5</v>
      </c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02"/>
      <c r="X473" s="102"/>
      <c r="Y473" s="58"/>
      <c r="Z473" s="102"/>
      <c r="AA473" s="102"/>
      <c r="AB473" s="58"/>
      <c r="AC473" s="57"/>
      <c r="AD473" s="102"/>
      <c r="AE473" s="58"/>
      <c r="AF473" s="102">
        <v>21</v>
      </c>
      <c r="AG473" s="102">
        <v>1615</v>
      </c>
      <c r="AH473" s="219">
        <f>AG473*25%</f>
        <v>403.75</v>
      </c>
      <c r="AI473" s="102">
        <v>2</v>
      </c>
      <c r="AJ473" s="102">
        <v>250</v>
      </c>
      <c r="AK473" s="219">
        <f>AJ473*25%</f>
        <v>62.5</v>
      </c>
      <c r="AL473" s="102">
        <v>0</v>
      </c>
      <c r="AM473" s="102">
        <v>0</v>
      </c>
      <c r="AN473" s="219">
        <f>AM473*25%</f>
        <v>0</v>
      </c>
      <c r="AO473" s="268">
        <v>0</v>
      </c>
      <c r="AP473" s="268">
        <v>0</v>
      </c>
      <c r="AQ473" s="219">
        <f>AP473*25%</f>
        <v>0</v>
      </c>
      <c r="AR473" s="222">
        <v>0</v>
      </c>
      <c r="AS473" s="222">
        <v>0</v>
      </c>
      <c r="AT473" s="219">
        <f>AS473*25%</f>
        <v>0</v>
      </c>
      <c r="AU473" s="222">
        <v>0</v>
      </c>
      <c r="AV473" s="222">
        <v>0</v>
      </c>
      <c r="AW473" s="222">
        <f t="shared" si="35"/>
        <v>0</v>
      </c>
      <c r="AX473" s="222">
        <v>126</v>
      </c>
      <c r="AY473" s="222">
        <v>9500</v>
      </c>
      <c r="AZ473" s="222">
        <f t="shared" si="36"/>
        <v>2375</v>
      </c>
      <c r="BA473" s="222">
        <v>241</v>
      </c>
      <c r="BB473" s="222">
        <v>18055</v>
      </c>
      <c r="BC473" s="222">
        <f t="shared" si="37"/>
        <v>4513.75</v>
      </c>
    </row>
    <row r="474" spans="2:55">
      <c r="B474" s="41" t="s">
        <v>1951</v>
      </c>
      <c r="C474" s="296" t="s">
        <v>7549</v>
      </c>
      <c r="D474" s="44" t="s">
        <v>935</v>
      </c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02"/>
      <c r="X474" s="102"/>
      <c r="Y474" s="58"/>
      <c r="Z474" s="102"/>
      <c r="AA474" s="102"/>
      <c r="AB474" s="58"/>
      <c r="AC474" s="57"/>
      <c r="AD474" s="102"/>
      <c r="AE474" s="58"/>
      <c r="AF474" s="102">
        <v>28</v>
      </c>
      <c r="AG474" s="102">
        <v>2285</v>
      </c>
      <c r="AH474" s="219">
        <f>AG474*25%</f>
        <v>571.25</v>
      </c>
      <c r="AI474" s="102">
        <v>32</v>
      </c>
      <c r="AJ474" s="102">
        <v>2975</v>
      </c>
      <c r="AK474" s="219">
        <f>AJ474*25%</f>
        <v>743.75</v>
      </c>
      <c r="AL474" s="102">
        <v>19</v>
      </c>
      <c r="AM474" s="102">
        <v>1685</v>
      </c>
      <c r="AN474" s="219">
        <f>AM474*25%</f>
        <v>421.25</v>
      </c>
      <c r="AO474" s="268">
        <v>23</v>
      </c>
      <c r="AP474" s="268">
        <v>1750</v>
      </c>
      <c r="AQ474" s="219">
        <f>AP474*25%</f>
        <v>437.5</v>
      </c>
      <c r="AR474" s="222">
        <v>16</v>
      </c>
      <c r="AS474" s="222">
        <v>1390</v>
      </c>
      <c r="AT474" s="219">
        <f>AS474*25%</f>
        <v>347.5</v>
      </c>
      <c r="AU474" s="222">
        <v>12</v>
      </c>
      <c r="AV474" s="222">
        <v>705</v>
      </c>
      <c r="AW474" s="222">
        <f t="shared" si="35"/>
        <v>176.25</v>
      </c>
      <c r="AX474" s="222">
        <v>5</v>
      </c>
      <c r="AY474" s="222">
        <v>610</v>
      </c>
      <c r="AZ474" s="222">
        <f t="shared" si="36"/>
        <v>152.5</v>
      </c>
      <c r="BA474" s="222">
        <v>9</v>
      </c>
      <c r="BB474" s="222">
        <v>765</v>
      </c>
      <c r="BC474" s="222">
        <f t="shared" si="37"/>
        <v>191.25</v>
      </c>
    </row>
    <row r="475" spans="2:55">
      <c r="B475" s="41" t="s">
        <v>1952</v>
      </c>
      <c r="C475" s="307" t="s">
        <v>2036</v>
      </c>
      <c r="D475" s="44" t="s">
        <v>19</v>
      </c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02"/>
      <c r="X475" s="102"/>
      <c r="Y475" s="58"/>
      <c r="Z475" s="102"/>
      <c r="AA475" s="102"/>
      <c r="AB475" s="58"/>
      <c r="AC475" s="57"/>
      <c r="AD475" s="102"/>
      <c r="AE475" s="58"/>
      <c r="AF475" s="102">
        <v>20</v>
      </c>
      <c r="AG475" s="102">
        <v>1275</v>
      </c>
      <c r="AH475" s="219">
        <f>AG475*25%</f>
        <v>318.75</v>
      </c>
      <c r="AI475" s="102">
        <v>28</v>
      </c>
      <c r="AJ475" s="102">
        <v>2130</v>
      </c>
      <c r="AK475" s="219">
        <f>AJ475*25%</f>
        <v>532.5</v>
      </c>
      <c r="AL475" s="102">
        <v>47</v>
      </c>
      <c r="AM475" s="102">
        <v>4380</v>
      </c>
      <c r="AN475" s="219">
        <f>AM475*25%</f>
        <v>1095</v>
      </c>
      <c r="AO475" s="268">
        <v>31</v>
      </c>
      <c r="AP475" s="268">
        <v>2770</v>
      </c>
      <c r="AQ475" s="219">
        <f>AP475*25%</f>
        <v>692.5</v>
      </c>
      <c r="AR475" s="222">
        <v>32</v>
      </c>
      <c r="AS475" s="222">
        <v>2910</v>
      </c>
      <c r="AT475" s="219">
        <f>AS475*25%</f>
        <v>727.5</v>
      </c>
      <c r="AU475" s="222">
        <v>19</v>
      </c>
      <c r="AV475" s="222">
        <v>1050</v>
      </c>
      <c r="AW475" s="222">
        <f t="shared" si="35"/>
        <v>262.5</v>
      </c>
      <c r="AX475" s="222">
        <v>20</v>
      </c>
      <c r="AY475" s="222">
        <v>1575</v>
      </c>
      <c r="AZ475" s="222">
        <f t="shared" si="36"/>
        <v>393.75</v>
      </c>
      <c r="BA475" s="222">
        <v>20</v>
      </c>
      <c r="BB475" s="222">
        <v>1820</v>
      </c>
      <c r="BC475" s="222">
        <f t="shared" si="37"/>
        <v>455</v>
      </c>
    </row>
    <row r="476" spans="2:55">
      <c r="B476" s="41" t="s">
        <v>1953</v>
      </c>
      <c r="C476" s="296" t="s">
        <v>7550</v>
      </c>
      <c r="D476" s="44" t="s">
        <v>552</v>
      </c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02"/>
      <c r="X476" s="102"/>
      <c r="Y476" s="58"/>
      <c r="Z476" s="102"/>
      <c r="AA476" s="102"/>
      <c r="AB476" s="58"/>
      <c r="AC476" s="57"/>
      <c r="AD476" s="102"/>
      <c r="AE476" s="58"/>
      <c r="AF476" s="102">
        <v>15</v>
      </c>
      <c r="AG476" s="102">
        <v>1535</v>
      </c>
      <c r="AH476" s="219">
        <f>AG476*25%</f>
        <v>383.75</v>
      </c>
      <c r="AI476" s="102">
        <v>67</v>
      </c>
      <c r="AJ476" s="102">
        <v>5455</v>
      </c>
      <c r="AK476" s="219">
        <f>AJ476*25%</f>
        <v>1363.75</v>
      </c>
      <c r="AL476" s="102">
        <v>100</v>
      </c>
      <c r="AM476" s="102">
        <v>10410</v>
      </c>
      <c r="AN476" s="219">
        <f>AM476*25%</f>
        <v>2602.5</v>
      </c>
      <c r="AO476" s="268">
        <v>161</v>
      </c>
      <c r="AP476" s="268">
        <v>13330</v>
      </c>
      <c r="AQ476" s="219">
        <f>AP476*25%</f>
        <v>3332.5</v>
      </c>
      <c r="AR476" s="222">
        <v>263</v>
      </c>
      <c r="AS476" s="222">
        <v>21120</v>
      </c>
      <c r="AT476" s="219">
        <f>AS476*25%</f>
        <v>5280</v>
      </c>
      <c r="AU476" s="222">
        <v>280</v>
      </c>
      <c r="AV476" s="222">
        <v>24040</v>
      </c>
      <c r="AW476" s="222">
        <f t="shared" si="35"/>
        <v>6010</v>
      </c>
      <c r="AX476" s="222">
        <v>15</v>
      </c>
      <c r="AY476" s="222">
        <v>2190</v>
      </c>
      <c r="AZ476" s="222">
        <f t="shared" si="36"/>
        <v>547.5</v>
      </c>
      <c r="BA476" s="222">
        <v>6</v>
      </c>
      <c r="BB476" s="222">
        <v>670</v>
      </c>
      <c r="BC476" s="222">
        <f t="shared" si="37"/>
        <v>167.5</v>
      </c>
    </row>
    <row r="477" spans="2:55">
      <c r="B477" s="41" t="s">
        <v>1954</v>
      </c>
      <c r="C477" s="296" t="s">
        <v>2037</v>
      </c>
      <c r="D477" s="44" t="s">
        <v>207</v>
      </c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02"/>
      <c r="X477" s="102"/>
      <c r="Y477" s="58"/>
      <c r="Z477" s="102"/>
      <c r="AA477" s="102"/>
      <c r="AB477" s="58"/>
      <c r="AC477" s="57"/>
      <c r="AD477" s="102"/>
      <c r="AE477" s="58"/>
      <c r="AF477" s="102">
        <v>69</v>
      </c>
      <c r="AG477" s="102">
        <v>6110</v>
      </c>
      <c r="AH477" s="219">
        <f>AG477*25%</f>
        <v>1527.5</v>
      </c>
      <c r="AI477" s="102">
        <v>80</v>
      </c>
      <c r="AJ477" s="102">
        <v>9080</v>
      </c>
      <c r="AK477" s="219">
        <f>AJ477*25%</f>
        <v>2270</v>
      </c>
      <c r="AL477" s="102">
        <v>95</v>
      </c>
      <c r="AM477" s="102">
        <v>8370</v>
      </c>
      <c r="AN477" s="219">
        <f>AM477*25%</f>
        <v>2092.5</v>
      </c>
      <c r="AO477" s="268">
        <v>186</v>
      </c>
      <c r="AP477" s="268">
        <v>18810</v>
      </c>
      <c r="AQ477" s="219">
        <f>AP477*25%</f>
        <v>4702.5</v>
      </c>
      <c r="AR477" s="222">
        <v>270</v>
      </c>
      <c r="AS477" s="222">
        <v>23580</v>
      </c>
      <c r="AT477" s="219">
        <f>AS477*25%</f>
        <v>5895</v>
      </c>
      <c r="AU477" s="222">
        <v>183</v>
      </c>
      <c r="AV477" s="222">
        <v>13240</v>
      </c>
      <c r="AW477" s="222">
        <f t="shared" si="35"/>
        <v>3310</v>
      </c>
      <c r="AX477" s="222">
        <v>315</v>
      </c>
      <c r="AY477" s="222">
        <v>26715</v>
      </c>
      <c r="AZ477" s="222">
        <f t="shared" si="36"/>
        <v>6678.75</v>
      </c>
      <c r="BA477" s="222">
        <v>315</v>
      </c>
      <c r="BB477" s="222">
        <v>27105</v>
      </c>
      <c r="BC477" s="222">
        <f t="shared" si="37"/>
        <v>6776.25</v>
      </c>
    </row>
    <row r="478" spans="2:55">
      <c r="B478" s="41" t="s">
        <v>1955</v>
      </c>
      <c r="C478" s="296" t="s">
        <v>7551</v>
      </c>
      <c r="D478" s="44" t="s">
        <v>43</v>
      </c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02"/>
      <c r="X478" s="102"/>
      <c r="Y478" s="58"/>
      <c r="Z478" s="102"/>
      <c r="AA478" s="102"/>
      <c r="AB478" s="58"/>
      <c r="AC478" s="57"/>
      <c r="AD478" s="102"/>
      <c r="AE478" s="58"/>
      <c r="AF478" s="102">
        <v>33</v>
      </c>
      <c r="AG478" s="102">
        <v>7395</v>
      </c>
      <c r="AH478" s="219">
        <f>AG478*25%</f>
        <v>1848.75</v>
      </c>
      <c r="AI478" s="102">
        <v>10</v>
      </c>
      <c r="AJ478" s="102">
        <v>1270</v>
      </c>
      <c r="AK478" s="219">
        <f>AJ478*25%</f>
        <v>317.5</v>
      </c>
      <c r="AL478" s="102">
        <v>18</v>
      </c>
      <c r="AM478" s="102">
        <v>3150</v>
      </c>
      <c r="AN478" s="219">
        <f>AM478*25%</f>
        <v>787.5</v>
      </c>
      <c r="AO478" s="268">
        <v>13</v>
      </c>
      <c r="AP478" s="268">
        <v>1715</v>
      </c>
      <c r="AQ478" s="219">
        <f>AP478*25%</f>
        <v>428.75</v>
      </c>
      <c r="AR478" s="222">
        <v>12</v>
      </c>
      <c r="AS478" s="222">
        <v>2300</v>
      </c>
      <c r="AT478" s="219">
        <f>AS478*25%</f>
        <v>575</v>
      </c>
      <c r="AU478" s="222">
        <v>3</v>
      </c>
      <c r="AV478" s="222">
        <v>400</v>
      </c>
      <c r="AW478" s="222">
        <f t="shared" si="35"/>
        <v>100</v>
      </c>
      <c r="AX478" s="222">
        <v>171</v>
      </c>
      <c r="AY478" s="222">
        <v>13230</v>
      </c>
      <c r="AZ478" s="222">
        <f t="shared" si="36"/>
        <v>3307.5</v>
      </c>
      <c r="BA478" s="222">
        <v>203</v>
      </c>
      <c r="BB478" s="222">
        <v>15835</v>
      </c>
      <c r="BC478" s="222">
        <f t="shared" si="37"/>
        <v>3958.75</v>
      </c>
    </row>
    <row r="479" spans="2:55">
      <c r="B479" s="41" t="s">
        <v>1956</v>
      </c>
      <c r="C479" s="296" t="s">
        <v>7552</v>
      </c>
      <c r="D479" s="44" t="s">
        <v>552</v>
      </c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221"/>
      <c r="AA479" s="221"/>
      <c r="AB479" s="221"/>
      <c r="AC479" s="221"/>
      <c r="AD479" s="221"/>
      <c r="AE479" s="221"/>
      <c r="AF479" s="102">
        <v>30</v>
      </c>
      <c r="AG479" s="102">
        <v>3145</v>
      </c>
      <c r="AH479" s="219">
        <f>AG479*25%</f>
        <v>786.25</v>
      </c>
      <c r="AI479" s="102">
        <v>103</v>
      </c>
      <c r="AJ479" s="102">
        <v>10145</v>
      </c>
      <c r="AK479" s="219">
        <f>AJ479*25%</f>
        <v>2536.25</v>
      </c>
      <c r="AL479" s="102">
        <v>132</v>
      </c>
      <c r="AM479" s="102">
        <v>11365</v>
      </c>
      <c r="AN479" s="219">
        <f>AM479*25%</f>
        <v>2841.25</v>
      </c>
      <c r="AO479" s="268">
        <v>145</v>
      </c>
      <c r="AP479" s="268">
        <v>15090</v>
      </c>
      <c r="AQ479" s="219">
        <f>AP479*25%</f>
        <v>3772.5</v>
      </c>
      <c r="AR479" s="222">
        <v>145</v>
      </c>
      <c r="AS479" s="222">
        <v>14615</v>
      </c>
      <c r="AT479" s="219">
        <f>AS479*25%</f>
        <v>3653.75</v>
      </c>
      <c r="AU479" s="222">
        <v>131</v>
      </c>
      <c r="AV479" s="222">
        <v>14135</v>
      </c>
      <c r="AW479" s="222">
        <f t="shared" si="35"/>
        <v>3533.75</v>
      </c>
      <c r="AX479" s="222">
        <v>1</v>
      </c>
      <c r="AY479" s="222">
        <v>45</v>
      </c>
      <c r="AZ479" s="222">
        <f t="shared" si="36"/>
        <v>11.25</v>
      </c>
      <c r="BA479" s="222">
        <v>0</v>
      </c>
      <c r="BB479" s="222">
        <v>0</v>
      </c>
      <c r="BC479" s="222">
        <f t="shared" si="37"/>
        <v>0</v>
      </c>
    </row>
    <row r="480" spans="2:55">
      <c r="B480" s="41" t="s">
        <v>1957</v>
      </c>
      <c r="C480" s="296" t="s">
        <v>7553</v>
      </c>
      <c r="D480" s="44" t="s">
        <v>5</v>
      </c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221"/>
      <c r="AA480" s="221"/>
      <c r="AB480" s="221"/>
      <c r="AC480" s="221"/>
      <c r="AD480" s="221"/>
      <c r="AE480" s="221"/>
      <c r="AF480" s="102">
        <v>11</v>
      </c>
      <c r="AG480" s="102">
        <v>1285</v>
      </c>
      <c r="AH480" s="219">
        <f>AG480*25%</f>
        <v>321.25</v>
      </c>
      <c r="AI480" s="102">
        <v>33</v>
      </c>
      <c r="AJ480" s="102">
        <v>3160</v>
      </c>
      <c r="AK480" s="219">
        <f>AJ480*25%</f>
        <v>790</v>
      </c>
      <c r="AL480" s="102">
        <v>40</v>
      </c>
      <c r="AM480" s="102">
        <v>3940</v>
      </c>
      <c r="AN480" s="219">
        <f>AM480*25%</f>
        <v>985</v>
      </c>
      <c r="AO480" s="268">
        <v>38</v>
      </c>
      <c r="AP480" s="268">
        <v>3055</v>
      </c>
      <c r="AQ480" s="219">
        <f>AP480*25%</f>
        <v>763.75</v>
      </c>
      <c r="AR480" s="222">
        <v>31</v>
      </c>
      <c r="AS480" s="222">
        <v>2630</v>
      </c>
      <c r="AT480" s="219">
        <f>AS480*25%</f>
        <v>657.5</v>
      </c>
      <c r="AU480" s="222">
        <v>45</v>
      </c>
      <c r="AV480" s="222">
        <v>4000</v>
      </c>
      <c r="AW480" s="222">
        <f t="shared" si="35"/>
        <v>1000</v>
      </c>
      <c r="AX480" s="222">
        <v>167</v>
      </c>
      <c r="AY480" s="222">
        <v>19215</v>
      </c>
      <c r="AZ480" s="222">
        <f t="shared" si="36"/>
        <v>4803.75</v>
      </c>
      <c r="BA480" s="222">
        <v>205</v>
      </c>
      <c r="BB480" s="222">
        <v>23180</v>
      </c>
      <c r="BC480" s="222">
        <f t="shared" si="37"/>
        <v>5795</v>
      </c>
    </row>
    <row r="481" spans="2:55">
      <c r="B481" s="41" t="s">
        <v>1958</v>
      </c>
      <c r="C481" s="296" t="s">
        <v>7554</v>
      </c>
      <c r="D481" s="44" t="s">
        <v>552</v>
      </c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221"/>
      <c r="AA481" s="221"/>
      <c r="AB481" s="221"/>
      <c r="AC481" s="221"/>
      <c r="AD481" s="221"/>
      <c r="AE481" s="221"/>
      <c r="AF481" s="102">
        <v>61</v>
      </c>
      <c r="AG481" s="102">
        <v>5440</v>
      </c>
      <c r="AH481" s="219">
        <f>AG481*25%</f>
        <v>1360</v>
      </c>
      <c r="AI481" s="102">
        <v>101</v>
      </c>
      <c r="AJ481" s="102">
        <v>9990</v>
      </c>
      <c r="AK481" s="219">
        <f>AJ481*25%</f>
        <v>2497.5</v>
      </c>
      <c r="AL481" s="102">
        <v>147</v>
      </c>
      <c r="AM481" s="102">
        <v>15210</v>
      </c>
      <c r="AN481" s="219">
        <f>AM481*25%</f>
        <v>3802.5</v>
      </c>
      <c r="AO481" s="268">
        <v>193</v>
      </c>
      <c r="AP481" s="268">
        <v>16520</v>
      </c>
      <c r="AQ481" s="219">
        <f>AP481*25%</f>
        <v>4130</v>
      </c>
      <c r="AR481" s="222">
        <v>237</v>
      </c>
      <c r="AS481" s="222">
        <v>21060</v>
      </c>
      <c r="AT481" s="219">
        <f>AS481*25%</f>
        <v>5265</v>
      </c>
      <c r="AU481" s="222">
        <v>205</v>
      </c>
      <c r="AV481" s="222">
        <v>19965</v>
      </c>
      <c r="AW481" s="222">
        <f t="shared" si="35"/>
        <v>4991.25</v>
      </c>
      <c r="AX481" s="222">
        <v>32</v>
      </c>
      <c r="AY481" s="222">
        <v>3100</v>
      </c>
      <c r="AZ481" s="222">
        <f t="shared" si="36"/>
        <v>775</v>
      </c>
      <c r="BA481" s="222">
        <v>42</v>
      </c>
      <c r="BB481" s="222">
        <v>4650</v>
      </c>
      <c r="BC481" s="222">
        <f t="shared" si="37"/>
        <v>1162.5</v>
      </c>
    </row>
    <row r="482" spans="2:55">
      <c r="B482" s="41" t="s">
        <v>1959</v>
      </c>
      <c r="C482" s="296" t="s">
        <v>2038</v>
      </c>
      <c r="D482" s="44" t="s">
        <v>5</v>
      </c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221"/>
      <c r="AA482" s="221"/>
      <c r="AB482" s="221"/>
      <c r="AC482" s="221"/>
      <c r="AD482" s="221"/>
      <c r="AE482" s="221"/>
      <c r="AF482" s="102">
        <v>31</v>
      </c>
      <c r="AG482" s="102">
        <v>2530</v>
      </c>
      <c r="AH482" s="219">
        <f>AG482*25%</f>
        <v>632.5</v>
      </c>
      <c r="AI482" s="102">
        <v>51</v>
      </c>
      <c r="AJ482" s="102">
        <v>5350</v>
      </c>
      <c r="AK482" s="219">
        <f>AJ482*25%</f>
        <v>1337.5</v>
      </c>
      <c r="AL482" s="102">
        <v>57</v>
      </c>
      <c r="AM482" s="102">
        <v>4885</v>
      </c>
      <c r="AN482" s="219">
        <f>AM482*25%</f>
        <v>1221.25</v>
      </c>
      <c r="AO482" s="268">
        <v>62</v>
      </c>
      <c r="AP482" s="268">
        <v>6415</v>
      </c>
      <c r="AQ482" s="219">
        <f>AP482*25%</f>
        <v>1603.75</v>
      </c>
      <c r="AR482" s="222">
        <v>27</v>
      </c>
      <c r="AS482" s="222">
        <v>3320</v>
      </c>
      <c r="AT482" s="219">
        <f>AS482*25%</f>
        <v>830</v>
      </c>
      <c r="AU482" s="222">
        <v>25</v>
      </c>
      <c r="AV482" s="222">
        <v>2660</v>
      </c>
      <c r="AW482" s="222">
        <f t="shared" si="35"/>
        <v>665</v>
      </c>
      <c r="AX482" s="222">
        <v>285</v>
      </c>
      <c r="AY482" s="222">
        <v>29520</v>
      </c>
      <c r="AZ482" s="222">
        <f t="shared" si="36"/>
        <v>7380</v>
      </c>
      <c r="BA482" s="222">
        <v>350</v>
      </c>
      <c r="BB482" s="222">
        <v>33775</v>
      </c>
      <c r="BC482" s="222">
        <f t="shared" si="37"/>
        <v>8443.75</v>
      </c>
    </row>
    <row r="483" spans="2:55">
      <c r="B483" s="41" t="s">
        <v>1960</v>
      </c>
      <c r="C483" s="296" t="s">
        <v>7555</v>
      </c>
      <c r="D483" s="227" t="s">
        <v>367</v>
      </c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221"/>
      <c r="AA483" s="221"/>
      <c r="AB483" s="221"/>
      <c r="AC483" s="221"/>
      <c r="AD483" s="221"/>
      <c r="AE483" s="221"/>
      <c r="AF483" s="102">
        <v>13</v>
      </c>
      <c r="AG483" s="102">
        <v>1260</v>
      </c>
      <c r="AH483" s="219">
        <f>AG483*25%</f>
        <v>315</v>
      </c>
      <c r="AI483" s="102">
        <v>74</v>
      </c>
      <c r="AJ483" s="102">
        <v>7975</v>
      </c>
      <c r="AK483" s="219">
        <f>AJ483*25%</f>
        <v>1993.75</v>
      </c>
      <c r="AL483" s="102">
        <v>92</v>
      </c>
      <c r="AM483" s="102">
        <v>9935</v>
      </c>
      <c r="AN483" s="219">
        <f>AM483*25%</f>
        <v>2483.75</v>
      </c>
      <c r="AO483" s="268">
        <v>149</v>
      </c>
      <c r="AP483" s="268">
        <v>13195</v>
      </c>
      <c r="AQ483" s="219">
        <f>AP483*25%</f>
        <v>3298.75</v>
      </c>
      <c r="AR483" s="222">
        <v>222</v>
      </c>
      <c r="AS483" s="222">
        <v>20540</v>
      </c>
      <c r="AT483" s="219">
        <f>AS483*25%</f>
        <v>5135</v>
      </c>
      <c r="AU483" s="222">
        <v>168</v>
      </c>
      <c r="AV483" s="222">
        <v>17255</v>
      </c>
      <c r="AW483" s="222">
        <f t="shared" si="35"/>
        <v>4313.75</v>
      </c>
      <c r="AX483" s="222">
        <v>28</v>
      </c>
      <c r="AY483" s="222">
        <v>3035</v>
      </c>
      <c r="AZ483" s="222">
        <f t="shared" si="36"/>
        <v>758.75</v>
      </c>
      <c r="BA483" s="222">
        <v>25</v>
      </c>
      <c r="BB483" s="222">
        <v>3220</v>
      </c>
      <c r="BC483" s="222">
        <f t="shared" si="37"/>
        <v>805</v>
      </c>
    </row>
    <row r="484" spans="2:55">
      <c r="B484" s="41" t="s">
        <v>1961</v>
      </c>
      <c r="C484" s="296" t="s">
        <v>7556</v>
      </c>
      <c r="D484" s="227" t="s">
        <v>34</v>
      </c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221"/>
      <c r="AA484" s="221"/>
      <c r="AB484" s="221"/>
      <c r="AC484" s="221"/>
      <c r="AD484" s="221"/>
      <c r="AE484" s="221"/>
      <c r="AF484" s="102">
        <v>70</v>
      </c>
      <c r="AG484" s="102">
        <v>6220</v>
      </c>
      <c r="AH484" s="219">
        <f>AG484*25%</f>
        <v>1555</v>
      </c>
      <c r="AI484" s="102">
        <v>105</v>
      </c>
      <c r="AJ484" s="102">
        <v>8590</v>
      </c>
      <c r="AK484" s="219">
        <f>AJ484*25%</f>
        <v>2147.5</v>
      </c>
      <c r="AL484" s="102">
        <v>103</v>
      </c>
      <c r="AM484" s="102">
        <v>8875</v>
      </c>
      <c r="AN484" s="219">
        <f>AM484*25%</f>
        <v>2218.75</v>
      </c>
      <c r="AO484" s="268">
        <v>136</v>
      </c>
      <c r="AP484" s="268">
        <v>11890</v>
      </c>
      <c r="AQ484" s="219">
        <f>AP484*25%</f>
        <v>2972.5</v>
      </c>
      <c r="AR484" s="222">
        <v>174</v>
      </c>
      <c r="AS484" s="222">
        <v>15355</v>
      </c>
      <c r="AT484" s="219">
        <f>AS484*25%</f>
        <v>3838.75</v>
      </c>
      <c r="AU484" s="222">
        <v>162</v>
      </c>
      <c r="AV484" s="222">
        <v>14345</v>
      </c>
      <c r="AW484" s="222">
        <f t="shared" si="35"/>
        <v>3586.25</v>
      </c>
      <c r="AX484" s="222">
        <v>145</v>
      </c>
      <c r="AY484" s="222">
        <v>18275</v>
      </c>
      <c r="AZ484" s="222">
        <f t="shared" si="36"/>
        <v>4568.75</v>
      </c>
      <c r="BA484" s="222">
        <v>116</v>
      </c>
      <c r="BB484" s="222">
        <v>13485</v>
      </c>
      <c r="BC484" s="222">
        <f t="shared" si="37"/>
        <v>3371.25</v>
      </c>
    </row>
    <row r="485" spans="2:55">
      <c r="B485" s="41" t="s">
        <v>1962</v>
      </c>
      <c r="C485" s="296" t="s">
        <v>7557</v>
      </c>
      <c r="D485" s="227" t="s">
        <v>261</v>
      </c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221"/>
      <c r="AA485" s="221"/>
      <c r="AB485" s="221"/>
      <c r="AC485" s="221"/>
      <c r="AD485" s="221"/>
      <c r="AE485" s="221"/>
      <c r="AF485" s="102">
        <v>5</v>
      </c>
      <c r="AG485" s="102">
        <v>455</v>
      </c>
      <c r="AH485" s="219">
        <f>AG485*25%</f>
        <v>113.75</v>
      </c>
      <c r="AI485" s="102">
        <v>20</v>
      </c>
      <c r="AJ485" s="102">
        <v>2240</v>
      </c>
      <c r="AK485" s="219">
        <f>AJ485*25%</f>
        <v>560</v>
      </c>
      <c r="AL485" s="102">
        <v>24</v>
      </c>
      <c r="AM485" s="102">
        <v>3030</v>
      </c>
      <c r="AN485" s="219">
        <f>AM485*25%</f>
        <v>757.5</v>
      </c>
      <c r="AO485" s="268">
        <v>48</v>
      </c>
      <c r="AP485" s="268">
        <v>6230</v>
      </c>
      <c r="AQ485" s="219">
        <f>AP485*25%</f>
        <v>1557.5</v>
      </c>
      <c r="AR485" s="222">
        <v>21</v>
      </c>
      <c r="AS485" s="222">
        <v>2260</v>
      </c>
      <c r="AT485" s="219">
        <f>AS485*25%</f>
        <v>565</v>
      </c>
      <c r="AU485" s="222">
        <v>19</v>
      </c>
      <c r="AV485" s="222">
        <v>1910</v>
      </c>
      <c r="AW485" s="222">
        <f t="shared" si="35"/>
        <v>477.5</v>
      </c>
      <c r="AX485" s="222">
        <v>127</v>
      </c>
      <c r="AY485" s="222">
        <v>10270</v>
      </c>
      <c r="AZ485" s="222">
        <f t="shared" si="36"/>
        <v>2567.5</v>
      </c>
      <c r="BA485" s="222">
        <v>155</v>
      </c>
      <c r="BB485" s="222">
        <v>14145</v>
      </c>
      <c r="BC485" s="222">
        <f t="shared" si="37"/>
        <v>3536.25</v>
      </c>
    </row>
    <row r="486" spans="2:55">
      <c r="B486" s="41" t="s">
        <v>1963</v>
      </c>
      <c r="C486" s="296" t="s">
        <v>2039</v>
      </c>
      <c r="D486" s="227" t="s">
        <v>259</v>
      </c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221"/>
      <c r="AA486" s="221"/>
      <c r="AB486" s="221"/>
      <c r="AC486" s="221"/>
      <c r="AD486" s="221"/>
      <c r="AE486" s="221"/>
      <c r="AF486" s="102">
        <v>5</v>
      </c>
      <c r="AG486" s="102">
        <v>575</v>
      </c>
      <c r="AH486" s="219">
        <f>AG486*25%</f>
        <v>143.75</v>
      </c>
      <c r="AI486" s="102">
        <v>17</v>
      </c>
      <c r="AJ486" s="102">
        <v>1445</v>
      </c>
      <c r="AK486" s="219">
        <f>AJ486*25%</f>
        <v>361.25</v>
      </c>
      <c r="AL486" s="102">
        <v>9</v>
      </c>
      <c r="AM486" s="102">
        <v>780</v>
      </c>
      <c r="AN486" s="219">
        <f>AM486*25%</f>
        <v>195</v>
      </c>
      <c r="AO486" s="268">
        <v>0</v>
      </c>
      <c r="AP486" s="268">
        <v>0</v>
      </c>
      <c r="AQ486" s="219">
        <f>AP486*25%</f>
        <v>0</v>
      </c>
      <c r="AR486" s="222">
        <v>0</v>
      </c>
      <c r="AS486" s="222">
        <v>0</v>
      </c>
      <c r="AT486" s="219">
        <f>AS486*25%</f>
        <v>0</v>
      </c>
      <c r="AU486" s="222">
        <v>0</v>
      </c>
      <c r="AV486" s="222">
        <v>0</v>
      </c>
      <c r="AW486" s="222">
        <f t="shared" si="35"/>
        <v>0</v>
      </c>
      <c r="AX486" s="222">
        <v>21</v>
      </c>
      <c r="AY486" s="222">
        <v>2245</v>
      </c>
      <c r="AZ486" s="222">
        <f t="shared" si="36"/>
        <v>561.25</v>
      </c>
      <c r="BA486" s="222">
        <v>28</v>
      </c>
      <c r="BB486" s="222">
        <v>2575</v>
      </c>
      <c r="BC486" s="222">
        <f t="shared" si="37"/>
        <v>643.75</v>
      </c>
    </row>
    <row r="487" spans="2:55">
      <c r="B487" s="41" t="s">
        <v>1964</v>
      </c>
      <c r="C487" s="296" t="s">
        <v>7558</v>
      </c>
      <c r="D487" s="227" t="s">
        <v>14</v>
      </c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221"/>
      <c r="AA487" s="221"/>
      <c r="AB487" s="221"/>
      <c r="AC487" s="221"/>
      <c r="AD487" s="221"/>
      <c r="AE487" s="221"/>
      <c r="AF487" s="102">
        <v>3</v>
      </c>
      <c r="AG487" s="102">
        <v>340</v>
      </c>
      <c r="AH487" s="219">
        <f>AG487*25%</f>
        <v>85</v>
      </c>
      <c r="AI487" s="102">
        <v>14</v>
      </c>
      <c r="AJ487" s="102">
        <v>1295</v>
      </c>
      <c r="AK487" s="219">
        <f>AJ487*25%</f>
        <v>323.75</v>
      </c>
      <c r="AL487" s="102">
        <v>13</v>
      </c>
      <c r="AM487" s="102">
        <v>1405</v>
      </c>
      <c r="AN487" s="219">
        <f>AM487*25%</f>
        <v>351.25</v>
      </c>
      <c r="AO487" s="268">
        <v>12</v>
      </c>
      <c r="AP487" s="268">
        <v>720</v>
      </c>
      <c r="AQ487" s="219">
        <f>AP487*25%</f>
        <v>180</v>
      </c>
      <c r="AR487" s="222">
        <v>6</v>
      </c>
      <c r="AS487" s="222">
        <v>745</v>
      </c>
      <c r="AT487" s="219">
        <f>AS487*25%</f>
        <v>186.25</v>
      </c>
      <c r="AU487" s="222">
        <v>4</v>
      </c>
      <c r="AV487" s="222">
        <v>620</v>
      </c>
      <c r="AW487" s="222">
        <f t="shared" si="35"/>
        <v>155</v>
      </c>
      <c r="AX487" s="222">
        <v>0</v>
      </c>
      <c r="AY487" s="222">
        <v>0</v>
      </c>
      <c r="AZ487" s="222">
        <f t="shared" si="36"/>
        <v>0</v>
      </c>
      <c r="BA487" s="222">
        <v>0</v>
      </c>
      <c r="BB487" s="222">
        <v>0</v>
      </c>
      <c r="BC487" s="222">
        <f t="shared" si="37"/>
        <v>0</v>
      </c>
    </row>
    <row r="488" spans="2:55">
      <c r="B488" s="41" t="s">
        <v>1965</v>
      </c>
      <c r="C488" s="296" t="s">
        <v>7559</v>
      </c>
      <c r="D488" s="227" t="s">
        <v>515</v>
      </c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221"/>
      <c r="AA488" s="221"/>
      <c r="AB488" s="221"/>
      <c r="AC488" s="221"/>
      <c r="AD488" s="221"/>
      <c r="AE488" s="221"/>
      <c r="AF488" s="102">
        <v>2</v>
      </c>
      <c r="AG488" s="102">
        <v>125</v>
      </c>
      <c r="AH488" s="219">
        <f>AG488*25%</f>
        <v>31.25</v>
      </c>
      <c r="AI488" s="102">
        <v>5</v>
      </c>
      <c r="AJ488" s="102">
        <v>350</v>
      </c>
      <c r="AK488" s="219">
        <f>AJ488*25%</f>
        <v>87.5</v>
      </c>
      <c r="AL488" s="102">
        <v>2</v>
      </c>
      <c r="AM488" s="102">
        <v>120</v>
      </c>
      <c r="AN488" s="219">
        <f>AM488*25%</f>
        <v>30</v>
      </c>
      <c r="AO488" s="268">
        <v>5</v>
      </c>
      <c r="AP488" s="268">
        <v>335</v>
      </c>
      <c r="AQ488" s="219">
        <f>AP488*25%</f>
        <v>83.75</v>
      </c>
      <c r="AR488" s="222">
        <v>3</v>
      </c>
      <c r="AS488" s="222">
        <v>235</v>
      </c>
      <c r="AT488" s="219">
        <f>AS488*25%</f>
        <v>58.75</v>
      </c>
      <c r="AU488" s="222">
        <v>5</v>
      </c>
      <c r="AV488" s="222">
        <v>325</v>
      </c>
      <c r="AW488" s="222">
        <f t="shared" si="35"/>
        <v>81.25</v>
      </c>
      <c r="AX488" s="222">
        <v>0</v>
      </c>
      <c r="AY488" s="222">
        <v>0</v>
      </c>
      <c r="AZ488" s="222">
        <f t="shared" si="36"/>
        <v>0</v>
      </c>
      <c r="BA488" s="222">
        <v>0</v>
      </c>
      <c r="BB488" s="222">
        <v>0</v>
      </c>
      <c r="BC488" s="222">
        <f t="shared" si="37"/>
        <v>0</v>
      </c>
    </row>
    <row r="489" spans="2:55">
      <c r="B489" s="41" t="s">
        <v>1966</v>
      </c>
      <c r="C489" s="296" t="s">
        <v>2040</v>
      </c>
      <c r="D489" s="44" t="s">
        <v>36</v>
      </c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221"/>
      <c r="AA489" s="221"/>
      <c r="AB489" s="221"/>
      <c r="AC489" s="221"/>
      <c r="AD489" s="221"/>
      <c r="AE489" s="221"/>
      <c r="AF489" s="102">
        <v>11</v>
      </c>
      <c r="AG489" s="102">
        <v>1170</v>
      </c>
      <c r="AH489" s="219">
        <f>AG489*25%</f>
        <v>292.5</v>
      </c>
      <c r="AI489" s="102">
        <v>14</v>
      </c>
      <c r="AJ489" s="102">
        <v>1175</v>
      </c>
      <c r="AK489" s="219">
        <f>AJ489*25%</f>
        <v>293.75</v>
      </c>
      <c r="AL489" s="102">
        <v>29</v>
      </c>
      <c r="AM489" s="102">
        <v>2465</v>
      </c>
      <c r="AN489" s="219">
        <f>AM489*25%</f>
        <v>616.25</v>
      </c>
      <c r="AO489" s="268">
        <v>36</v>
      </c>
      <c r="AP489" s="268">
        <v>2730</v>
      </c>
      <c r="AQ489" s="219">
        <f>AP489*25%</f>
        <v>682.5</v>
      </c>
      <c r="AR489" s="222">
        <v>8</v>
      </c>
      <c r="AS489" s="222">
        <v>1025</v>
      </c>
      <c r="AT489" s="219">
        <f>AS489*25%</f>
        <v>256.25</v>
      </c>
      <c r="AU489" s="222">
        <v>15</v>
      </c>
      <c r="AV489" s="222">
        <v>810</v>
      </c>
      <c r="AW489" s="222">
        <f t="shared" si="35"/>
        <v>202.5</v>
      </c>
      <c r="AX489" s="222">
        <v>18</v>
      </c>
      <c r="AY489" s="222">
        <v>1405</v>
      </c>
      <c r="AZ489" s="222">
        <f t="shared" si="36"/>
        <v>351.25</v>
      </c>
      <c r="BA489" s="222">
        <v>11</v>
      </c>
      <c r="BB489" s="222">
        <v>1215</v>
      </c>
      <c r="BC489" s="222">
        <f t="shared" si="37"/>
        <v>303.75</v>
      </c>
    </row>
    <row r="490" spans="2:55">
      <c r="B490" s="41" t="s">
        <v>1967</v>
      </c>
      <c r="C490" s="296" t="s">
        <v>7560</v>
      </c>
      <c r="D490" s="44" t="s">
        <v>5</v>
      </c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221"/>
      <c r="AA490" s="221"/>
      <c r="AB490" s="221"/>
      <c r="AC490" s="221"/>
      <c r="AD490" s="221"/>
      <c r="AE490" s="221"/>
      <c r="AF490" s="102">
        <v>62</v>
      </c>
      <c r="AG490" s="102">
        <v>5435</v>
      </c>
      <c r="AH490" s="219">
        <f>AG490*25%</f>
        <v>1358.75</v>
      </c>
      <c r="AI490" s="102">
        <v>104</v>
      </c>
      <c r="AJ490" s="102">
        <v>8670</v>
      </c>
      <c r="AK490" s="219">
        <f>AJ490*25%</f>
        <v>2167.5</v>
      </c>
      <c r="AL490" s="102">
        <v>135</v>
      </c>
      <c r="AM490" s="102">
        <v>11390</v>
      </c>
      <c r="AN490" s="219">
        <f>AM490*25%</f>
        <v>2847.5</v>
      </c>
      <c r="AO490" s="268">
        <v>189</v>
      </c>
      <c r="AP490" s="268">
        <v>15790</v>
      </c>
      <c r="AQ490" s="219">
        <f>AP490*25%</f>
        <v>3947.5</v>
      </c>
      <c r="AR490" s="222">
        <v>299</v>
      </c>
      <c r="AS490" s="222">
        <v>23065</v>
      </c>
      <c r="AT490" s="219">
        <f>AS490*25%</f>
        <v>5766.25</v>
      </c>
      <c r="AU490" s="222">
        <v>214</v>
      </c>
      <c r="AV490" s="222">
        <v>18330</v>
      </c>
      <c r="AW490" s="222">
        <f t="shared" si="35"/>
        <v>4582.5</v>
      </c>
      <c r="AX490" s="222">
        <v>22</v>
      </c>
      <c r="AY490" s="222">
        <v>2260</v>
      </c>
      <c r="AZ490" s="222">
        <f t="shared" si="36"/>
        <v>565</v>
      </c>
      <c r="BA490" s="222">
        <v>32</v>
      </c>
      <c r="BB490" s="222">
        <v>2410</v>
      </c>
      <c r="BC490" s="222">
        <f t="shared" si="37"/>
        <v>602.5</v>
      </c>
    </row>
    <row r="491" spans="2:55">
      <c r="B491" s="41" t="s">
        <v>1968</v>
      </c>
      <c r="C491" s="296" t="s">
        <v>2041</v>
      </c>
      <c r="D491" s="227" t="s">
        <v>34</v>
      </c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221"/>
      <c r="AA491" s="221"/>
      <c r="AB491" s="221"/>
      <c r="AC491" s="221"/>
      <c r="AD491" s="221"/>
      <c r="AE491" s="221"/>
      <c r="AF491" s="102">
        <v>5</v>
      </c>
      <c r="AG491" s="102">
        <v>640</v>
      </c>
      <c r="AH491" s="219">
        <f>AG491*25%</f>
        <v>160</v>
      </c>
      <c r="AI491" s="102">
        <v>5</v>
      </c>
      <c r="AJ491" s="102">
        <v>345</v>
      </c>
      <c r="AK491" s="219">
        <f>AJ491*25%</f>
        <v>86.25</v>
      </c>
      <c r="AL491" s="102">
        <v>5</v>
      </c>
      <c r="AM491" s="102">
        <v>470</v>
      </c>
      <c r="AN491" s="219">
        <f>AM491*25%</f>
        <v>117.5</v>
      </c>
      <c r="AO491" s="268">
        <v>11</v>
      </c>
      <c r="AP491" s="268">
        <v>1340</v>
      </c>
      <c r="AQ491" s="219">
        <f>AP491*25%</f>
        <v>335</v>
      </c>
      <c r="AR491" s="222">
        <v>5</v>
      </c>
      <c r="AS491" s="222">
        <v>435</v>
      </c>
      <c r="AT491" s="219">
        <f>AS491*25%</f>
        <v>108.75</v>
      </c>
      <c r="AU491" s="222">
        <v>8</v>
      </c>
      <c r="AV491" s="222">
        <v>780</v>
      </c>
      <c r="AW491" s="222">
        <f t="shared" si="35"/>
        <v>195</v>
      </c>
      <c r="AX491" s="222">
        <v>218</v>
      </c>
      <c r="AY491" s="222">
        <v>19220</v>
      </c>
      <c r="AZ491" s="222">
        <f t="shared" si="36"/>
        <v>4805</v>
      </c>
      <c r="BA491" s="222">
        <v>305</v>
      </c>
      <c r="BB491" s="222">
        <v>26165</v>
      </c>
      <c r="BC491" s="222">
        <f t="shared" si="37"/>
        <v>6541.25</v>
      </c>
    </row>
    <row r="492" spans="2:55">
      <c r="B492" s="41" t="s">
        <v>1969</v>
      </c>
      <c r="C492" s="296" t="s">
        <v>2042</v>
      </c>
      <c r="D492" s="227" t="s">
        <v>313</v>
      </c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221"/>
      <c r="AA492" s="221"/>
      <c r="AB492" s="221"/>
      <c r="AC492" s="221"/>
      <c r="AD492" s="221"/>
      <c r="AE492" s="221"/>
      <c r="AF492" s="102">
        <v>4</v>
      </c>
      <c r="AG492" s="102">
        <v>300</v>
      </c>
      <c r="AH492" s="219">
        <f>AG492*25%</f>
        <v>75</v>
      </c>
      <c r="AI492" s="102">
        <v>19</v>
      </c>
      <c r="AJ492" s="102">
        <v>1345</v>
      </c>
      <c r="AK492" s="219">
        <f>AJ492*25%</f>
        <v>336.25</v>
      </c>
      <c r="AL492" s="102">
        <v>8</v>
      </c>
      <c r="AM492" s="102">
        <v>660</v>
      </c>
      <c r="AN492" s="219">
        <f>AM492*25%</f>
        <v>165</v>
      </c>
      <c r="AO492" s="268">
        <v>15</v>
      </c>
      <c r="AP492" s="268">
        <v>1390</v>
      </c>
      <c r="AQ492" s="219">
        <f>AP492*25%</f>
        <v>347.5</v>
      </c>
      <c r="AR492" s="222">
        <v>0</v>
      </c>
      <c r="AS492" s="222">
        <v>0</v>
      </c>
      <c r="AT492" s="219">
        <f>AS492*25%</f>
        <v>0</v>
      </c>
      <c r="AU492" s="222">
        <v>0</v>
      </c>
      <c r="AV492" s="222">
        <v>0</v>
      </c>
      <c r="AW492" s="222">
        <f t="shared" si="35"/>
        <v>0</v>
      </c>
      <c r="AX492" s="222">
        <v>4</v>
      </c>
      <c r="AY492" s="222">
        <v>460</v>
      </c>
      <c r="AZ492" s="222">
        <f t="shared" si="36"/>
        <v>115</v>
      </c>
      <c r="BA492" s="222">
        <v>12</v>
      </c>
      <c r="BB492" s="222">
        <v>1675</v>
      </c>
      <c r="BC492" s="222">
        <f t="shared" si="37"/>
        <v>418.75</v>
      </c>
    </row>
    <row r="493" spans="2:55">
      <c r="B493" s="41" t="s">
        <v>1970</v>
      </c>
      <c r="C493" s="296" t="s">
        <v>5312</v>
      </c>
      <c r="D493" s="227" t="s">
        <v>383</v>
      </c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221"/>
      <c r="AA493" s="221"/>
      <c r="AB493" s="221"/>
      <c r="AC493" s="221"/>
      <c r="AD493" s="221"/>
      <c r="AE493" s="221"/>
      <c r="AF493" s="102">
        <v>3</v>
      </c>
      <c r="AG493" s="102">
        <v>600</v>
      </c>
      <c r="AH493" s="219">
        <f>AG493*25%</f>
        <v>150</v>
      </c>
      <c r="AI493" s="102">
        <v>16</v>
      </c>
      <c r="AJ493" s="102">
        <v>1535</v>
      </c>
      <c r="AK493" s="219">
        <f>AJ493*25%</f>
        <v>383.75</v>
      </c>
      <c r="AL493" s="102">
        <v>3</v>
      </c>
      <c r="AM493" s="102">
        <v>135</v>
      </c>
      <c r="AN493" s="219">
        <f>AM493*25%</f>
        <v>33.75</v>
      </c>
      <c r="AO493" s="268">
        <v>6</v>
      </c>
      <c r="AP493" s="268">
        <v>1000</v>
      </c>
      <c r="AQ493" s="219">
        <f>AP493*25%</f>
        <v>250</v>
      </c>
      <c r="AR493" s="222">
        <v>7</v>
      </c>
      <c r="AS493" s="222">
        <v>705</v>
      </c>
      <c r="AT493" s="219">
        <f>AS493*25%</f>
        <v>176.25</v>
      </c>
      <c r="AU493" s="222">
        <v>13</v>
      </c>
      <c r="AV493" s="222">
        <v>1250</v>
      </c>
      <c r="AW493" s="222">
        <f t="shared" si="35"/>
        <v>312.5</v>
      </c>
      <c r="AX493" s="222">
        <v>0</v>
      </c>
      <c r="AY493" s="222">
        <v>0</v>
      </c>
      <c r="AZ493" s="222">
        <f t="shared" si="36"/>
        <v>0</v>
      </c>
      <c r="BA493" s="222">
        <v>0</v>
      </c>
      <c r="BB493" s="222">
        <v>0</v>
      </c>
      <c r="BC493" s="222">
        <f t="shared" si="37"/>
        <v>0</v>
      </c>
    </row>
    <row r="494" spans="2:55">
      <c r="B494" s="41" t="s">
        <v>1971</v>
      </c>
      <c r="C494" s="296" t="s">
        <v>7561</v>
      </c>
      <c r="D494" s="227" t="s">
        <v>43</v>
      </c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221"/>
      <c r="AA494" s="221"/>
      <c r="AB494" s="221"/>
      <c r="AC494" s="221"/>
      <c r="AD494" s="221"/>
      <c r="AE494" s="221"/>
      <c r="AF494" s="102">
        <v>2</v>
      </c>
      <c r="AG494" s="102">
        <v>125</v>
      </c>
      <c r="AH494" s="219">
        <f>AG494*25%</f>
        <v>31.25</v>
      </c>
      <c r="AI494" s="102">
        <v>43</v>
      </c>
      <c r="AJ494" s="102">
        <v>4145</v>
      </c>
      <c r="AK494" s="219">
        <f>AJ494*25%</f>
        <v>1036.25</v>
      </c>
      <c r="AL494" s="102">
        <v>42</v>
      </c>
      <c r="AM494" s="102">
        <v>4465</v>
      </c>
      <c r="AN494" s="219">
        <f>AM494*25%</f>
        <v>1116.25</v>
      </c>
      <c r="AO494" s="268">
        <v>62</v>
      </c>
      <c r="AP494" s="268">
        <v>4955</v>
      </c>
      <c r="AQ494" s="219">
        <f>AP494*25%</f>
        <v>1238.75</v>
      </c>
      <c r="AR494" s="222">
        <v>60</v>
      </c>
      <c r="AS494" s="222">
        <v>5615</v>
      </c>
      <c r="AT494" s="219">
        <f>AS494*25%</f>
        <v>1403.75</v>
      </c>
      <c r="AU494" s="222">
        <v>50</v>
      </c>
      <c r="AV494" s="222">
        <v>4350</v>
      </c>
      <c r="AW494" s="222">
        <f t="shared" si="35"/>
        <v>1087.5</v>
      </c>
      <c r="AX494" s="222">
        <v>13</v>
      </c>
      <c r="AY494" s="222">
        <v>1370</v>
      </c>
      <c r="AZ494" s="222">
        <f t="shared" si="36"/>
        <v>342.5</v>
      </c>
      <c r="BA494" s="222">
        <v>16</v>
      </c>
      <c r="BB494" s="222">
        <v>1730</v>
      </c>
      <c r="BC494" s="222">
        <f t="shared" si="37"/>
        <v>432.5</v>
      </c>
    </row>
    <row r="495" spans="2:55">
      <c r="B495" s="41" t="s">
        <v>1972</v>
      </c>
      <c r="C495" s="296" t="s">
        <v>2043</v>
      </c>
      <c r="D495" s="44" t="s">
        <v>307</v>
      </c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221"/>
      <c r="AA495" s="221"/>
      <c r="AB495" s="221"/>
      <c r="AC495" s="221"/>
      <c r="AD495" s="221"/>
      <c r="AE495" s="221"/>
      <c r="AF495" s="102">
        <v>77</v>
      </c>
      <c r="AG495" s="102">
        <v>9130</v>
      </c>
      <c r="AH495" s="219">
        <f>AG495*25%</f>
        <v>2282.5</v>
      </c>
      <c r="AI495" s="102">
        <v>202</v>
      </c>
      <c r="AJ495" s="102">
        <v>27020</v>
      </c>
      <c r="AK495" s="219">
        <f>AJ495*25%</f>
        <v>6755</v>
      </c>
      <c r="AL495" s="102">
        <v>207</v>
      </c>
      <c r="AM495" s="102">
        <v>21695</v>
      </c>
      <c r="AN495" s="219">
        <f>AM495*25%</f>
        <v>5423.75</v>
      </c>
      <c r="AO495" s="268">
        <v>265</v>
      </c>
      <c r="AP495" s="268">
        <v>32240</v>
      </c>
      <c r="AQ495" s="219">
        <f>AP495*25%</f>
        <v>8060</v>
      </c>
      <c r="AR495" s="222">
        <v>221</v>
      </c>
      <c r="AS495" s="222">
        <v>24105</v>
      </c>
      <c r="AT495" s="219">
        <f>AS495*25%</f>
        <v>6026.25</v>
      </c>
      <c r="AU495" s="222">
        <v>201</v>
      </c>
      <c r="AV495" s="222">
        <v>23215</v>
      </c>
      <c r="AW495" s="222">
        <f t="shared" si="35"/>
        <v>5803.75</v>
      </c>
      <c r="AX495" s="222">
        <v>60</v>
      </c>
      <c r="AY495" s="222">
        <v>4845</v>
      </c>
      <c r="AZ495" s="222">
        <f t="shared" si="36"/>
        <v>1211.25</v>
      </c>
      <c r="BA495" s="222">
        <v>51</v>
      </c>
      <c r="BB495" s="222">
        <v>4830</v>
      </c>
      <c r="BC495" s="222">
        <f t="shared" si="37"/>
        <v>1207.5</v>
      </c>
    </row>
    <row r="496" spans="2:55">
      <c r="B496" s="41" t="s">
        <v>1973</v>
      </c>
      <c r="C496" s="296" t="s">
        <v>2044</v>
      </c>
      <c r="D496" s="44" t="s">
        <v>5</v>
      </c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221"/>
      <c r="AA496" s="221"/>
      <c r="AB496" s="221"/>
      <c r="AC496" s="221"/>
      <c r="AD496" s="221"/>
      <c r="AE496" s="221"/>
      <c r="AF496" s="102">
        <v>2</v>
      </c>
      <c r="AG496" s="102">
        <v>310</v>
      </c>
      <c r="AH496" s="219">
        <f>AG496*25%</f>
        <v>77.5</v>
      </c>
      <c r="AI496" s="102">
        <v>28</v>
      </c>
      <c r="AJ496" s="102">
        <v>2730</v>
      </c>
      <c r="AK496" s="219">
        <f>AJ496*25%</f>
        <v>682.5</v>
      </c>
      <c r="AL496" s="102">
        <v>29</v>
      </c>
      <c r="AM496" s="102">
        <v>3095</v>
      </c>
      <c r="AN496" s="219">
        <f>AM496*25%</f>
        <v>773.75</v>
      </c>
      <c r="AO496" s="268">
        <v>31</v>
      </c>
      <c r="AP496" s="268">
        <v>3465</v>
      </c>
      <c r="AQ496" s="219">
        <f>AP496*25%</f>
        <v>866.25</v>
      </c>
      <c r="AR496" s="222">
        <v>79</v>
      </c>
      <c r="AS496" s="222">
        <v>7870</v>
      </c>
      <c r="AT496" s="219">
        <f>AS496*25%</f>
        <v>1967.5</v>
      </c>
      <c r="AU496" s="222">
        <v>79</v>
      </c>
      <c r="AV496" s="222">
        <v>8835</v>
      </c>
      <c r="AW496" s="222">
        <f t="shared" si="35"/>
        <v>2208.75</v>
      </c>
      <c r="AX496" s="222">
        <v>196</v>
      </c>
      <c r="AY496" s="222">
        <v>29540</v>
      </c>
      <c r="AZ496" s="222">
        <f t="shared" si="36"/>
        <v>7385</v>
      </c>
      <c r="BA496" s="222">
        <v>221</v>
      </c>
      <c r="BB496" s="222">
        <v>28790</v>
      </c>
      <c r="BC496" s="222">
        <f t="shared" si="37"/>
        <v>7197.5</v>
      </c>
    </row>
    <row r="497" spans="2:55">
      <c r="B497" s="41" t="s">
        <v>1974</v>
      </c>
      <c r="C497" s="296" t="s">
        <v>2045</v>
      </c>
      <c r="D497" s="44" t="s">
        <v>5</v>
      </c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221"/>
      <c r="AA497" s="221"/>
      <c r="AB497" s="221"/>
      <c r="AC497" s="221"/>
      <c r="AD497" s="221"/>
      <c r="AE497" s="221"/>
      <c r="AF497" s="102">
        <v>2</v>
      </c>
      <c r="AG497" s="102">
        <v>105</v>
      </c>
      <c r="AH497" s="219">
        <f>AG497*25%</f>
        <v>26.25</v>
      </c>
      <c r="AI497" s="102">
        <v>10</v>
      </c>
      <c r="AJ497" s="102">
        <v>770</v>
      </c>
      <c r="AK497" s="219">
        <f>AJ497*25%</f>
        <v>192.5</v>
      </c>
      <c r="AL497" s="102">
        <v>2</v>
      </c>
      <c r="AM497" s="102">
        <v>120</v>
      </c>
      <c r="AN497" s="219">
        <f>AM497*25%</f>
        <v>30</v>
      </c>
      <c r="AO497" s="268">
        <v>1</v>
      </c>
      <c r="AP497" s="268">
        <v>60</v>
      </c>
      <c r="AQ497" s="219">
        <f>AP497*25%</f>
        <v>15</v>
      </c>
      <c r="AR497" s="222">
        <v>0</v>
      </c>
      <c r="AS497" s="222">
        <v>0</v>
      </c>
      <c r="AT497" s="219">
        <f>AS497*25%</f>
        <v>0</v>
      </c>
      <c r="AU497" s="222">
        <v>1</v>
      </c>
      <c r="AV497" s="222">
        <v>60</v>
      </c>
      <c r="AW497" s="222">
        <f t="shared" si="35"/>
        <v>15</v>
      </c>
      <c r="AX497" s="222">
        <v>89</v>
      </c>
      <c r="AY497" s="222">
        <v>9060</v>
      </c>
      <c r="AZ497" s="222">
        <f t="shared" si="36"/>
        <v>2265</v>
      </c>
      <c r="BA497" s="222">
        <v>131</v>
      </c>
      <c r="BB497" s="222">
        <v>14795</v>
      </c>
      <c r="BC497" s="222">
        <f t="shared" si="37"/>
        <v>3698.75</v>
      </c>
    </row>
    <row r="498" spans="2:55">
      <c r="B498" s="41" t="s">
        <v>1975</v>
      </c>
      <c r="C498" s="296" t="s">
        <v>2046</v>
      </c>
      <c r="D498" s="44" t="s">
        <v>238</v>
      </c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221"/>
      <c r="AA498" s="221"/>
      <c r="AB498" s="221"/>
      <c r="AC498" s="221"/>
      <c r="AD498" s="221"/>
      <c r="AE498" s="221"/>
      <c r="AF498" s="102">
        <v>27</v>
      </c>
      <c r="AG498" s="102">
        <v>1725</v>
      </c>
      <c r="AH498" s="219">
        <f>AG498*25%</f>
        <v>431.25</v>
      </c>
      <c r="AI498" s="102">
        <v>81</v>
      </c>
      <c r="AJ498" s="102">
        <v>6285</v>
      </c>
      <c r="AK498" s="219">
        <f>AJ498*25%</f>
        <v>1571.25</v>
      </c>
      <c r="AL498" s="102">
        <v>111</v>
      </c>
      <c r="AM498" s="102">
        <v>8710</v>
      </c>
      <c r="AN498" s="219">
        <f>AM498*25%</f>
        <v>2177.5</v>
      </c>
      <c r="AO498" s="268">
        <v>180</v>
      </c>
      <c r="AP498" s="268">
        <v>14345</v>
      </c>
      <c r="AQ498" s="219">
        <f>AP498*25%</f>
        <v>3586.25</v>
      </c>
      <c r="AR498" s="222">
        <v>189</v>
      </c>
      <c r="AS498" s="222">
        <v>14345</v>
      </c>
      <c r="AT498" s="219">
        <f>AS498*25%</f>
        <v>3586.25</v>
      </c>
      <c r="AU498" s="222">
        <v>228</v>
      </c>
      <c r="AV498" s="222">
        <v>19755</v>
      </c>
      <c r="AW498" s="222">
        <f t="shared" si="35"/>
        <v>4938.75</v>
      </c>
      <c r="AX498" s="222">
        <v>2</v>
      </c>
      <c r="AY498" s="222">
        <v>180</v>
      </c>
      <c r="AZ498" s="222">
        <f t="shared" si="36"/>
        <v>45</v>
      </c>
      <c r="BA498" s="222">
        <v>0</v>
      </c>
      <c r="BB498" s="222">
        <v>0</v>
      </c>
      <c r="BC498" s="222">
        <f t="shared" si="37"/>
        <v>0</v>
      </c>
    </row>
    <row r="499" spans="2:55">
      <c r="B499" s="41" t="s">
        <v>1976</v>
      </c>
      <c r="C499" s="296" t="s">
        <v>2047</v>
      </c>
      <c r="D499" s="44" t="s">
        <v>5</v>
      </c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221"/>
      <c r="AA499" s="221"/>
      <c r="AB499" s="221"/>
      <c r="AC499" s="221"/>
      <c r="AD499" s="221"/>
      <c r="AE499" s="221"/>
      <c r="AF499" s="102">
        <v>3</v>
      </c>
      <c r="AG499" s="102">
        <v>260</v>
      </c>
      <c r="AH499" s="219">
        <f>AG499*25%</f>
        <v>65</v>
      </c>
      <c r="AI499" s="102">
        <v>7</v>
      </c>
      <c r="AJ499" s="102">
        <v>890</v>
      </c>
      <c r="AK499" s="219">
        <f>AJ499*25%</f>
        <v>222.5</v>
      </c>
      <c r="AL499" s="102">
        <v>17</v>
      </c>
      <c r="AM499" s="102">
        <v>1795</v>
      </c>
      <c r="AN499" s="219">
        <f>AM499*25%</f>
        <v>448.75</v>
      </c>
      <c r="AO499" s="268">
        <v>17</v>
      </c>
      <c r="AP499" s="268">
        <v>1270</v>
      </c>
      <c r="AQ499" s="219">
        <f>AP499*25%</f>
        <v>317.5</v>
      </c>
      <c r="AR499" s="222">
        <v>9</v>
      </c>
      <c r="AS499" s="222">
        <v>1275</v>
      </c>
      <c r="AT499" s="219">
        <f>AS499*25%</f>
        <v>318.75</v>
      </c>
      <c r="AU499" s="222">
        <v>22</v>
      </c>
      <c r="AV499" s="222">
        <v>2525</v>
      </c>
      <c r="AW499" s="222">
        <f t="shared" si="35"/>
        <v>631.25</v>
      </c>
      <c r="AX499" s="222">
        <v>198</v>
      </c>
      <c r="AY499" s="222">
        <v>16095</v>
      </c>
      <c r="AZ499" s="222">
        <f t="shared" si="36"/>
        <v>4023.75</v>
      </c>
      <c r="BA499" s="222">
        <v>255</v>
      </c>
      <c r="BB499" s="222">
        <v>23625</v>
      </c>
      <c r="BC499" s="222">
        <f t="shared" si="37"/>
        <v>5906.25</v>
      </c>
    </row>
    <row r="500" spans="2:55">
      <c r="B500" s="41" t="s">
        <v>1977</v>
      </c>
      <c r="C500" s="296" t="s">
        <v>2048</v>
      </c>
      <c r="D500" s="44" t="s">
        <v>261</v>
      </c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221"/>
      <c r="AA500" s="221"/>
      <c r="AB500" s="221"/>
      <c r="AC500" s="221"/>
      <c r="AD500" s="221"/>
      <c r="AE500" s="221"/>
      <c r="AF500" s="102">
        <v>0</v>
      </c>
      <c r="AG500" s="102">
        <v>0</v>
      </c>
      <c r="AH500" s="219">
        <f>AG500*25%</f>
        <v>0</v>
      </c>
      <c r="AI500" s="102">
        <v>0</v>
      </c>
      <c r="AJ500" s="102">
        <v>0</v>
      </c>
      <c r="AK500" s="219">
        <f>AJ500*25%</f>
        <v>0</v>
      </c>
      <c r="AL500" s="102">
        <v>35</v>
      </c>
      <c r="AM500" s="102">
        <v>2595</v>
      </c>
      <c r="AN500" s="219">
        <f>AM500*25%</f>
        <v>648.75</v>
      </c>
      <c r="AO500" s="268">
        <v>67</v>
      </c>
      <c r="AP500" s="268">
        <v>6190</v>
      </c>
      <c r="AQ500" s="219">
        <f>AP500*25%</f>
        <v>1547.5</v>
      </c>
      <c r="AR500" s="222">
        <v>121</v>
      </c>
      <c r="AS500" s="222">
        <v>9145</v>
      </c>
      <c r="AT500" s="219">
        <f>AS500*25%</f>
        <v>2286.25</v>
      </c>
      <c r="AU500" s="222">
        <v>127</v>
      </c>
      <c r="AV500" s="222">
        <v>9875</v>
      </c>
      <c r="AW500" s="222">
        <f t="shared" si="35"/>
        <v>2468.75</v>
      </c>
      <c r="AX500" s="222">
        <v>17</v>
      </c>
      <c r="AY500" s="222">
        <v>1285</v>
      </c>
      <c r="AZ500" s="222">
        <f t="shared" si="36"/>
        <v>321.25</v>
      </c>
      <c r="BA500" s="222">
        <v>22</v>
      </c>
      <c r="BB500" s="222">
        <v>2035</v>
      </c>
      <c r="BC500" s="222">
        <f t="shared" si="37"/>
        <v>508.75</v>
      </c>
    </row>
    <row r="501" spans="2:55">
      <c r="B501" s="41" t="s">
        <v>1978</v>
      </c>
      <c r="C501" s="296" t="s">
        <v>2049</v>
      </c>
      <c r="D501" s="44" t="s">
        <v>5</v>
      </c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221"/>
      <c r="AA501" s="221"/>
      <c r="AB501" s="221"/>
      <c r="AC501" s="221"/>
      <c r="AD501" s="221"/>
      <c r="AE501" s="221"/>
      <c r="AF501" s="102">
        <v>7</v>
      </c>
      <c r="AG501" s="102">
        <v>450</v>
      </c>
      <c r="AH501" s="219">
        <f>AG501*25%</f>
        <v>112.5</v>
      </c>
      <c r="AI501" s="102">
        <v>46</v>
      </c>
      <c r="AJ501" s="102">
        <v>4125</v>
      </c>
      <c r="AK501" s="219">
        <f>AJ501*25%</f>
        <v>1031.25</v>
      </c>
      <c r="AL501" s="102">
        <v>30</v>
      </c>
      <c r="AM501" s="102">
        <v>3185</v>
      </c>
      <c r="AN501" s="219">
        <f>AM501*25%</f>
        <v>796.25</v>
      </c>
      <c r="AO501" s="268">
        <v>29</v>
      </c>
      <c r="AP501" s="268">
        <v>3000</v>
      </c>
      <c r="AQ501" s="219">
        <f>AP501*25%</f>
        <v>750</v>
      </c>
      <c r="AR501" s="222">
        <v>24</v>
      </c>
      <c r="AS501" s="222">
        <v>2515</v>
      </c>
      <c r="AT501" s="219">
        <f>AS501*25%</f>
        <v>628.75</v>
      </c>
      <c r="AU501" s="222">
        <v>22</v>
      </c>
      <c r="AV501" s="222">
        <v>2770</v>
      </c>
      <c r="AW501" s="222">
        <f t="shared" si="35"/>
        <v>692.5</v>
      </c>
      <c r="AX501" s="222">
        <v>77</v>
      </c>
      <c r="AY501" s="222">
        <v>6205</v>
      </c>
      <c r="AZ501" s="222">
        <f t="shared" si="36"/>
        <v>1551.25</v>
      </c>
      <c r="BA501" s="222">
        <v>108</v>
      </c>
      <c r="BB501" s="222">
        <v>9215</v>
      </c>
      <c r="BC501" s="222">
        <f t="shared" si="37"/>
        <v>2303.75</v>
      </c>
    </row>
    <row r="502" spans="2:55">
      <c r="B502" s="41" t="s">
        <v>1979</v>
      </c>
      <c r="C502" s="296" t="s">
        <v>2050</v>
      </c>
      <c r="D502" s="44" t="s">
        <v>932</v>
      </c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221"/>
      <c r="AA502" s="221"/>
      <c r="AB502" s="221"/>
      <c r="AC502" s="221"/>
      <c r="AD502" s="221"/>
      <c r="AE502" s="221"/>
      <c r="AF502" s="102">
        <v>21</v>
      </c>
      <c r="AG502" s="102">
        <v>1325</v>
      </c>
      <c r="AH502" s="219">
        <f>AG502*25%</f>
        <v>331.25</v>
      </c>
      <c r="AI502" s="102">
        <v>43</v>
      </c>
      <c r="AJ502" s="102">
        <v>4680</v>
      </c>
      <c r="AK502" s="219">
        <f>AJ502*25%</f>
        <v>1170</v>
      </c>
      <c r="AL502" s="102">
        <v>46</v>
      </c>
      <c r="AM502" s="102">
        <v>3935</v>
      </c>
      <c r="AN502" s="219">
        <f>AM502*25%</f>
        <v>983.75</v>
      </c>
      <c r="AO502" s="268">
        <v>63</v>
      </c>
      <c r="AP502" s="268">
        <v>5770</v>
      </c>
      <c r="AQ502" s="219">
        <f>AP502*25%</f>
        <v>1442.5</v>
      </c>
      <c r="AR502" s="222">
        <v>49</v>
      </c>
      <c r="AS502" s="222">
        <v>5920</v>
      </c>
      <c r="AT502" s="219">
        <f>AS502*25%</f>
        <v>1480</v>
      </c>
      <c r="AU502" s="222">
        <v>48</v>
      </c>
      <c r="AV502" s="222">
        <v>4020</v>
      </c>
      <c r="AW502" s="222">
        <f t="shared" si="35"/>
        <v>1005</v>
      </c>
      <c r="AX502" s="222">
        <v>17</v>
      </c>
      <c r="AY502" s="222">
        <v>1935</v>
      </c>
      <c r="AZ502" s="222">
        <f t="shared" si="36"/>
        <v>483.75</v>
      </c>
      <c r="BA502" s="222">
        <v>29</v>
      </c>
      <c r="BB502" s="222">
        <v>2885</v>
      </c>
      <c r="BC502" s="222">
        <f t="shared" si="37"/>
        <v>721.25</v>
      </c>
    </row>
    <row r="503" spans="2:55">
      <c r="B503" s="41" t="s">
        <v>1980</v>
      </c>
      <c r="C503" s="296" t="s">
        <v>7562</v>
      </c>
      <c r="D503" s="44" t="s">
        <v>5</v>
      </c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221"/>
      <c r="AA503" s="221"/>
      <c r="AB503" s="221"/>
      <c r="AC503" s="221"/>
      <c r="AD503" s="221"/>
      <c r="AE503" s="221"/>
      <c r="AF503" s="102">
        <v>107</v>
      </c>
      <c r="AG503" s="102">
        <v>11040</v>
      </c>
      <c r="AH503" s="219">
        <f>AG503*25%</f>
        <v>2760</v>
      </c>
      <c r="AI503" s="102">
        <v>199</v>
      </c>
      <c r="AJ503" s="102">
        <v>17560</v>
      </c>
      <c r="AK503" s="219">
        <f>AJ503*25%</f>
        <v>4390</v>
      </c>
      <c r="AL503" s="102">
        <v>168</v>
      </c>
      <c r="AM503" s="102">
        <v>13985</v>
      </c>
      <c r="AN503" s="219">
        <f>AM503*25%</f>
        <v>3496.25</v>
      </c>
      <c r="AO503" s="268">
        <v>198</v>
      </c>
      <c r="AP503" s="268">
        <v>15250</v>
      </c>
      <c r="AQ503" s="219">
        <f>AP503*25%</f>
        <v>3812.5</v>
      </c>
      <c r="AR503" s="222">
        <v>205</v>
      </c>
      <c r="AS503" s="222">
        <v>16645</v>
      </c>
      <c r="AT503" s="219">
        <f>AS503*25%</f>
        <v>4161.25</v>
      </c>
      <c r="AU503" s="222">
        <v>211</v>
      </c>
      <c r="AV503" s="222">
        <v>17300</v>
      </c>
      <c r="AW503" s="222">
        <f t="shared" si="35"/>
        <v>4325</v>
      </c>
      <c r="AX503" s="222">
        <v>52</v>
      </c>
      <c r="AY503" s="222">
        <v>4650</v>
      </c>
      <c r="AZ503" s="222">
        <f t="shared" si="36"/>
        <v>1162.5</v>
      </c>
      <c r="BA503" s="222">
        <v>107</v>
      </c>
      <c r="BB503" s="222">
        <v>9405</v>
      </c>
      <c r="BC503" s="222">
        <f t="shared" si="37"/>
        <v>2351.25</v>
      </c>
    </row>
    <row r="504" spans="2:55">
      <c r="B504" s="41" t="s">
        <v>1981</v>
      </c>
      <c r="C504" s="296" t="s">
        <v>2051</v>
      </c>
      <c r="D504" s="227" t="s">
        <v>463</v>
      </c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221"/>
      <c r="AA504" s="221"/>
      <c r="AB504" s="221"/>
      <c r="AC504" s="221"/>
      <c r="AD504" s="221"/>
      <c r="AE504" s="221"/>
      <c r="AF504" s="102">
        <v>2</v>
      </c>
      <c r="AG504" s="102">
        <v>310</v>
      </c>
      <c r="AH504" s="219">
        <f>AG504*25%</f>
        <v>77.5</v>
      </c>
      <c r="AI504" s="102">
        <v>0</v>
      </c>
      <c r="AJ504" s="102">
        <v>0</v>
      </c>
      <c r="AK504" s="219">
        <f>AJ504*25%</f>
        <v>0</v>
      </c>
      <c r="AL504" s="102">
        <v>0</v>
      </c>
      <c r="AM504" s="102">
        <v>0</v>
      </c>
      <c r="AN504" s="219">
        <f>AM504*25%</f>
        <v>0</v>
      </c>
      <c r="AO504" s="268">
        <v>0</v>
      </c>
      <c r="AP504" s="268">
        <v>0</v>
      </c>
      <c r="AQ504" s="219">
        <f>AP504*25%</f>
        <v>0</v>
      </c>
      <c r="AR504" s="222">
        <v>0</v>
      </c>
      <c r="AS504" s="222">
        <v>0</v>
      </c>
      <c r="AT504" s="219">
        <f>AS504*25%</f>
        <v>0</v>
      </c>
      <c r="AU504" s="222">
        <v>0</v>
      </c>
      <c r="AV504" s="222">
        <v>0</v>
      </c>
      <c r="AW504" s="222">
        <f t="shared" si="35"/>
        <v>0</v>
      </c>
      <c r="AX504" s="222">
        <v>101</v>
      </c>
      <c r="AY504" s="222">
        <v>8660</v>
      </c>
      <c r="AZ504" s="222">
        <f t="shared" si="36"/>
        <v>2165</v>
      </c>
      <c r="BA504" s="222">
        <v>154</v>
      </c>
      <c r="BB504" s="222">
        <v>11650</v>
      </c>
      <c r="BC504" s="222">
        <f t="shared" si="37"/>
        <v>2912.5</v>
      </c>
    </row>
    <row r="505" spans="2:55">
      <c r="B505" s="41" t="s">
        <v>1982</v>
      </c>
      <c r="C505" s="296" t="s">
        <v>7563</v>
      </c>
      <c r="D505" s="227" t="s">
        <v>36</v>
      </c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221"/>
      <c r="AA505" s="221"/>
      <c r="AB505" s="221"/>
      <c r="AC505" s="221"/>
      <c r="AD505" s="221"/>
      <c r="AE505" s="221"/>
      <c r="AF505" s="102">
        <v>37</v>
      </c>
      <c r="AG505" s="102">
        <v>3400</v>
      </c>
      <c r="AH505" s="219">
        <f>AG505*25%</f>
        <v>850</v>
      </c>
      <c r="AI505" s="102">
        <v>105</v>
      </c>
      <c r="AJ505" s="102">
        <v>9010</v>
      </c>
      <c r="AK505" s="219">
        <f>AJ505*25%</f>
        <v>2252.5</v>
      </c>
      <c r="AL505" s="102">
        <v>75</v>
      </c>
      <c r="AM505" s="102">
        <v>5960</v>
      </c>
      <c r="AN505" s="219">
        <f>AM505*25%</f>
        <v>1490</v>
      </c>
      <c r="AO505" s="268">
        <v>127</v>
      </c>
      <c r="AP505" s="268">
        <v>12930</v>
      </c>
      <c r="AQ505" s="219">
        <f>AP505*25%</f>
        <v>3232.5</v>
      </c>
      <c r="AR505" s="222">
        <v>150</v>
      </c>
      <c r="AS505" s="222">
        <v>12320</v>
      </c>
      <c r="AT505" s="219">
        <f>AS505*25%</f>
        <v>3080</v>
      </c>
      <c r="AU505" s="222">
        <v>98</v>
      </c>
      <c r="AV505" s="222">
        <v>7895</v>
      </c>
      <c r="AW505" s="222">
        <f t="shared" si="35"/>
        <v>1973.75</v>
      </c>
      <c r="AX505" s="222">
        <v>0</v>
      </c>
      <c r="AY505" s="222">
        <v>0</v>
      </c>
      <c r="AZ505" s="222">
        <f t="shared" si="36"/>
        <v>0</v>
      </c>
      <c r="BA505" s="222">
        <v>0</v>
      </c>
      <c r="BB505" s="222">
        <v>0</v>
      </c>
      <c r="BC505" s="222">
        <f t="shared" si="37"/>
        <v>0</v>
      </c>
    </row>
    <row r="506" spans="2:55">
      <c r="B506" s="41" t="s">
        <v>1983</v>
      </c>
      <c r="C506" s="296" t="s">
        <v>7564</v>
      </c>
      <c r="D506" s="44" t="s">
        <v>36</v>
      </c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221"/>
      <c r="AA506" s="221"/>
      <c r="AB506" s="221"/>
      <c r="AC506" s="221"/>
      <c r="AD506" s="221"/>
      <c r="AE506" s="221"/>
      <c r="AF506" s="102">
        <v>0</v>
      </c>
      <c r="AG506" s="102">
        <v>0</v>
      </c>
      <c r="AH506" s="219">
        <f>AG506*25%</f>
        <v>0</v>
      </c>
      <c r="AI506" s="102">
        <v>0</v>
      </c>
      <c r="AJ506" s="102">
        <v>0</v>
      </c>
      <c r="AK506" s="219">
        <f>AJ506*25%</f>
        <v>0</v>
      </c>
      <c r="AL506" s="102">
        <v>0</v>
      </c>
      <c r="AM506" s="102">
        <v>0</v>
      </c>
      <c r="AN506" s="219">
        <f>AM506*25%</f>
        <v>0</v>
      </c>
      <c r="AO506" s="268">
        <v>0</v>
      </c>
      <c r="AP506" s="268">
        <v>0</v>
      </c>
      <c r="AQ506" s="219">
        <f>AP506*25%</f>
        <v>0</v>
      </c>
      <c r="AR506" s="222">
        <v>0</v>
      </c>
      <c r="AS506" s="222">
        <v>0</v>
      </c>
      <c r="AT506" s="219">
        <f>AS506*25%</f>
        <v>0</v>
      </c>
      <c r="AU506" s="222">
        <v>70</v>
      </c>
      <c r="AV506" s="222">
        <v>6675</v>
      </c>
      <c r="AW506" s="222">
        <f t="shared" si="35"/>
        <v>1668.75</v>
      </c>
      <c r="AX506" s="222">
        <v>97</v>
      </c>
      <c r="AY506" s="222">
        <v>10490</v>
      </c>
      <c r="AZ506" s="222">
        <f t="shared" si="36"/>
        <v>2622.5</v>
      </c>
      <c r="BA506" s="222">
        <v>60</v>
      </c>
      <c r="BB506" s="222">
        <v>6575</v>
      </c>
      <c r="BC506" s="222">
        <f t="shared" si="37"/>
        <v>1643.75</v>
      </c>
    </row>
    <row r="507" spans="2:55">
      <c r="B507" s="41" t="s">
        <v>1984</v>
      </c>
      <c r="C507" s="296" t="s">
        <v>5318</v>
      </c>
      <c r="D507" s="227" t="s">
        <v>259</v>
      </c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221"/>
      <c r="AA507" s="221"/>
      <c r="AB507" s="221"/>
      <c r="AC507" s="221"/>
      <c r="AD507" s="221"/>
      <c r="AE507" s="221"/>
      <c r="AF507" s="102">
        <v>38</v>
      </c>
      <c r="AG507" s="102">
        <v>3640</v>
      </c>
      <c r="AH507" s="219">
        <f>AG507*25%</f>
        <v>910</v>
      </c>
      <c r="AI507" s="102">
        <v>91</v>
      </c>
      <c r="AJ507" s="102">
        <v>8145</v>
      </c>
      <c r="AK507" s="219">
        <f>AJ507*25%</f>
        <v>2036.25</v>
      </c>
      <c r="AL507" s="102">
        <v>51</v>
      </c>
      <c r="AM507" s="102">
        <v>5530</v>
      </c>
      <c r="AN507" s="219">
        <f>AM507*25%</f>
        <v>1382.5</v>
      </c>
      <c r="AO507" s="268">
        <v>58</v>
      </c>
      <c r="AP507" s="268">
        <v>5965</v>
      </c>
      <c r="AQ507" s="219">
        <f>AP507*25%</f>
        <v>1491.25</v>
      </c>
      <c r="AR507" s="222">
        <v>66</v>
      </c>
      <c r="AS507" s="222">
        <v>6925</v>
      </c>
      <c r="AT507" s="219">
        <f>AS507*25%</f>
        <v>1731.25</v>
      </c>
      <c r="AU507" s="222">
        <v>75</v>
      </c>
      <c r="AV507" s="222">
        <v>6205</v>
      </c>
      <c r="AW507" s="222">
        <f t="shared" si="35"/>
        <v>1551.25</v>
      </c>
      <c r="AX507" s="222">
        <v>69</v>
      </c>
      <c r="AY507" s="222">
        <v>6875</v>
      </c>
      <c r="AZ507" s="222">
        <f t="shared" si="36"/>
        <v>1718.75</v>
      </c>
      <c r="BA507" s="222">
        <v>58</v>
      </c>
      <c r="BB507" s="222">
        <v>5145</v>
      </c>
      <c r="BC507" s="222">
        <f t="shared" si="37"/>
        <v>1286.25</v>
      </c>
    </row>
    <row r="508" spans="2:55">
      <c r="B508" s="41" t="s">
        <v>1985</v>
      </c>
      <c r="C508" s="296" t="s">
        <v>2052</v>
      </c>
      <c r="D508" s="227" t="s">
        <v>38</v>
      </c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221"/>
      <c r="AA508" s="221"/>
      <c r="AB508" s="221"/>
      <c r="AC508" s="221"/>
      <c r="AD508" s="221"/>
      <c r="AE508" s="221"/>
      <c r="AF508" s="102">
        <v>21</v>
      </c>
      <c r="AG508" s="102">
        <v>1655</v>
      </c>
      <c r="AH508" s="219">
        <f>AG508*25%</f>
        <v>413.75</v>
      </c>
      <c r="AI508" s="102">
        <v>42</v>
      </c>
      <c r="AJ508" s="102">
        <v>2705</v>
      </c>
      <c r="AK508" s="219">
        <f>AJ508*25%</f>
        <v>676.25</v>
      </c>
      <c r="AL508" s="102">
        <v>34</v>
      </c>
      <c r="AM508" s="102">
        <v>2880</v>
      </c>
      <c r="AN508" s="219">
        <f>AM508*25%</f>
        <v>720</v>
      </c>
      <c r="AO508" s="268">
        <v>35</v>
      </c>
      <c r="AP508" s="268">
        <v>3180</v>
      </c>
      <c r="AQ508" s="219">
        <f>AP508*25%</f>
        <v>795</v>
      </c>
      <c r="AR508" s="222">
        <v>52</v>
      </c>
      <c r="AS508" s="222">
        <v>4345</v>
      </c>
      <c r="AT508" s="219">
        <f>AS508*25%</f>
        <v>1086.25</v>
      </c>
      <c r="AU508" s="222">
        <v>46</v>
      </c>
      <c r="AV508" s="222">
        <v>3035</v>
      </c>
      <c r="AW508" s="222">
        <f t="shared" si="35"/>
        <v>758.75</v>
      </c>
      <c r="AX508" s="222">
        <v>57</v>
      </c>
      <c r="AY508" s="222">
        <v>5205</v>
      </c>
      <c r="AZ508" s="222">
        <f t="shared" si="36"/>
        <v>1301.25</v>
      </c>
      <c r="BA508" s="222">
        <v>38</v>
      </c>
      <c r="BB508" s="222">
        <v>4085</v>
      </c>
      <c r="BC508" s="222">
        <f t="shared" si="37"/>
        <v>1021.25</v>
      </c>
    </row>
    <row r="509" spans="2:55">
      <c r="B509" s="41" t="s">
        <v>1986</v>
      </c>
      <c r="C509" s="296" t="s">
        <v>2053</v>
      </c>
      <c r="D509" s="44" t="s">
        <v>284</v>
      </c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221"/>
      <c r="AA509" s="221"/>
      <c r="AB509" s="221"/>
      <c r="AC509" s="221"/>
      <c r="AD509" s="221"/>
      <c r="AE509" s="221"/>
      <c r="AF509" s="102">
        <v>11</v>
      </c>
      <c r="AG509" s="102">
        <v>980</v>
      </c>
      <c r="AH509" s="219">
        <f>AG509*25%</f>
        <v>245</v>
      </c>
      <c r="AI509" s="102">
        <v>97</v>
      </c>
      <c r="AJ509" s="102">
        <v>7900</v>
      </c>
      <c r="AK509" s="219">
        <f>AJ509*25%</f>
        <v>1975</v>
      </c>
      <c r="AL509" s="102">
        <v>106</v>
      </c>
      <c r="AM509" s="102">
        <v>9005</v>
      </c>
      <c r="AN509" s="219">
        <f>AM509*25%</f>
        <v>2251.25</v>
      </c>
      <c r="AO509" s="268">
        <v>80</v>
      </c>
      <c r="AP509" s="268">
        <v>6940</v>
      </c>
      <c r="AQ509" s="219">
        <f>AP509*25%</f>
        <v>1735</v>
      </c>
      <c r="AR509" s="222">
        <v>69</v>
      </c>
      <c r="AS509" s="222">
        <v>5450</v>
      </c>
      <c r="AT509" s="219">
        <f>AS509*25%</f>
        <v>1362.5</v>
      </c>
      <c r="AU509" s="222">
        <v>120</v>
      </c>
      <c r="AV509" s="222">
        <v>8285</v>
      </c>
      <c r="AW509" s="222">
        <f t="shared" si="35"/>
        <v>2071.25</v>
      </c>
      <c r="AX509" s="222">
        <v>58</v>
      </c>
      <c r="AY509" s="222">
        <v>4020</v>
      </c>
      <c r="AZ509" s="222">
        <f t="shared" si="36"/>
        <v>1005</v>
      </c>
      <c r="BA509" s="222">
        <v>69</v>
      </c>
      <c r="BB509" s="222">
        <v>4915</v>
      </c>
      <c r="BC509" s="222">
        <f t="shared" si="37"/>
        <v>1228.75</v>
      </c>
    </row>
    <row r="510" spans="2:55">
      <c r="B510" s="41" t="s">
        <v>1987</v>
      </c>
      <c r="C510" s="296" t="s">
        <v>2054</v>
      </c>
      <c r="D510" s="44" t="s">
        <v>5</v>
      </c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221"/>
      <c r="AA510" s="221"/>
      <c r="AB510" s="221"/>
      <c r="AC510" s="221"/>
      <c r="AD510" s="221"/>
      <c r="AE510" s="221"/>
      <c r="AF510" s="102">
        <v>3</v>
      </c>
      <c r="AG510" s="102">
        <v>370</v>
      </c>
      <c r="AH510" s="219">
        <f>AG510*25%</f>
        <v>92.5</v>
      </c>
      <c r="AI510" s="102">
        <v>76</v>
      </c>
      <c r="AJ510" s="102">
        <v>7905</v>
      </c>
      <c r="AK510" s="219">
        <f>AJ510*25%</f>
        <v>1976.25</v>
      </c>
      <c r="AL510" s="102">
        <v>96</v>
      </c>
      <c r="AM510" s="102">
        <v>10390</v>
      </c>
      <c r="AN510" s="219">
        <f>AM510*25%</f>
        <v>2597.5</v>
      </c>
      <c r="AO510" s="268">
        <v>98</v>
      </c>
      <c r="AP510" s="268">
        <v>9715</v>
      </c>
      <c r="AQ510" s="219">
        <f>AP510*25%</f>
        <v>2428.75</v>
      </c>
      <c r="AR510" s="222">
        <v>143</v>
      </c>
      <c r="AS510" s="222">
        <v>14165</v>
      </c>
      <c r="AT510" s="219">
        <f>AS510*25%</f>
        <v>3541.25</v>
      </c>
      <c r="AU510" s="222">
        <v>182</v>
      </c>
      <c r="AV510" s="222">
        <v>16700</v>
      </c>
      <c r="AW510" s="222">
        <f t="shared" si="35"/>
        <v>4175</v>
      </c>
      <c r="AX510" s="222">
        <v>67</v>
      </c>
      <c r="AY510" s="222">
        <v>6145</v>
      </c>
      <c r="AZ510" s="222">
        <f t="shared" si="36"/>
        <v>1536.25</v>
      </c>
      <c r="BA510" s="222">
        <v>84</v>
      </c>
      <c r="BB510" s="222">
        <v>7315</v>
      </c>
      <c r="BC510" s="222">
        <f t="shared" si="37"/>
        <v>1828.75</v>
      </c>
    </row>
    <row r="511" spans="2:55">
      <c r="B511" s="41" t="s">
        <v>1988</v>
      </c>
      <c r="C511" s="296" t="s">
        <v>2055</v>
      </c>
      <c r="D511" s="227" t="s">
        <v>25</v>
      </c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221"/>
      <c r="AA511" s="221"/>
      <c r="AB511" s="221"/>
      <c r="AC511" s="221"/>
      <c r="AD511" s="221"/>
      <c r="AE511" s="221"/>
      <c r="AF511" s="102">
        <v>0</v>
      </c>
      <c r="AG511" s="102">
        <v>0</v>
      </c>
      <c r="AH511" s="219">
        <f>AG511*25%</f>
        <v>0</v>
      </c>
      <c r="AI511" s="102">
        <v>9</v>
      </c>
      <c r="AJ511" s="102">
        <v>925</v>
      </c>
      <c r="AK511" s="219">
        <f>AJ511*25%</f>
        <v>231.25</v>
      </c>
      <c r="AL511" s="102">
        <v>48</v>
      </c>
      <c r="AM511" s="102">
        <v>4620</v>
      </c>
      <c r="AN511" s="219">
        <f>AM511*25%</f>
        <v>1155</v>
      </c>
      <c r="AO511" s="268">
        <v>32</v>
      </c>
      <c r="AP511" s="268">
        <v>2220</v>
      </c>
      <c r="AQ511" s="219">
        <f>AP511*25%</f>
        <v>555</v>
      </c>
      <c r="AR511" s="222">
        <v>0</v>
      </c>
      <c r="AS511" s="222">
        <v>0</v>
      </c>
      <c r="AT511" s="219">
        <f>AS511*25%</f>
        <v>0</v>
      </c>
      <c r="AU511" s="222">
        <v>0</v>
      </c>
      <c r="AV511" s="222">
        <v>0</v>
      </c>
      <c r="AW511" s="222">
        <f t="shared" si="35"/>
        <v>0</v>
      </c>
      <c r="AX511" s="222">
        <v>167</v>
      </c>
      <c r="AY511" s="222">
        <v>15310</v>
      </c>
      <c r="AZ511" s="222">
        <f t="shared" si="36"/>
        <v>3827.5</v>
      </c>
      <c r="BA511" s="222">
        <v>162</v>
      </c>
      <c r="BB511" s="222">
        <v>14480</v>
      </c>
      <c r="BC511" s="222">
        <f t="shared" si="37"/>
        <v>3620</v>
      </c>
    </row>
    <row r="512" spans="2:55">
      <c r="B512" s="41" t="s">
        <v>1989</v>
      </c>
      <c r="C512" s="296" t="s">
        <v>2056</v>
      </c>
      <c r="D512" s="44" t="s">
        <v>25</v>
      </c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221"/>
      <c r="AA512" s="221"/>
      <c r="AB512" s="221"/>
      <c r="AC512" s="221"/>
      <c r="AD512" s="221"/>
      <c r="AE512" s="221"/>
      <c r="AF512" s="102">
        <v>84</v>
      </c>
      <c r="AG512" s="102">
        <v>5730</v>
      </c>
      <c r="AH512" s="219">
        <f>AG512*25%</f>
        <v>1432.5</v>
      </c>
      <c r="AI512" s="102">
        <v>271</v>
      </c>
      <c r="AJ512" s="102">
        <v>18550</v>
      </c>
      <c r="AK512" s="219">
        <f>AJ512*25%</f>
        <v>4637.5</v>
      </c>
      <c r="AL512" s="102">
        <v>345</v>
      </c>
      <c r="AM512" s="102">
        <v>25445</v>
      </c>
      <c r="AN512" s="219">
        <f>AM512*25%</f>
        <v>6361.25</v>
      </c>
      <c r="AO512" s="268">
        <v>242</v>
      </c>
      <c r="AP512" s="268">
        <v>18640</v>
      </c>
      <c r="AQ512" s="219">
        <f>AP512*25%</f>
        <v>4660</v>
      </c>
      <c r="AR512" s="222">
        <v>194</v>
      </c>
      <c r="AS512" s="222">
        <v>13920</v>
      </c>
      <c r="AT512" s="219">
        <f>AS512*25%</f>
        <v>3480</v>
      </c>
      <c r="AU512" s="222">
        <v>166</v>
      </c>
      <c r="AV512" s="222">
        <v>11245</v>
      </c>
      <c r="AW512" s="222">
        <f t="shared" si="35"/>
        <v>2811.25</v>
      </c>
      <c r="AX512" s="222">
        <v>0</v>
      </c>
      <c r="AY512" s="222">
        <v>0</v>
      </c>
      <c r="AZ512" s="222">
        <f t="shared" si="36"/>
        <v>0</v>
      </c>
      <c r="BA512" s="222">
        <v>0</v>
      </c>
      <c r="BB512" s="222">
        <v>0</v>
      </c>
      <c r="BC512" s="222">
        <f t="shared" si="37"/>
        <v>0</v>
      </c>
    </row>
    <row r="513" spans="2:55">
      <c r="B513" s="41" t="s">
        <v>1990</v>
      </c>
      <c r="C513" s="296" t="s">
        <v>7565</v>
      </c>
      <c r="D513" s="44" t="s">
        <v>5</v>
      </c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221"/>
      <c r="AA513" s="221"/>
      <c r="AB513" s="221"/>
      <c r="AC513" s="221"/>
      <c r="AD513" s="221"/>
      <c r="AE513" s="221"/>
      <c r="AF513" s="102">
        <v>14</v>
      </c>
      <c r="AG513" s="102">
        <v>2505</v>
      </c>
      <c r="AH513" s="219">
        <f>AG513*25%</f>
        <v>626.25</v>
      </c>
      <c r="AI513" s="102">
        <v>7</v>
      </c>
      <c r="AJ513" s="102">
        <v>815</v>
      </c>
      <c r="AK513" s="219">
        <f>AJ513*25%</f>
        <v>203.75</v>
      </c>
      <c r="AL513" s="102">
        <v>115</v>
      </c>
      <c r="AM513" s="102">
        <v>14505</v>
      </c>
      <c r="AN513" s="219">
        <f>AM513*25%</f>
        <v>3626.25</v>
      </c>
      <c r="AO513" s="268">
        <v>397</v>
      </c>
      <c r="AP513" s="268">
        <v>43540</v>
      </c>
      <c r="AQ513" s="219">
        <f>AP513*25%</f>
        <v>10885</v>
      </c>
      <c r="AR513" s="222">
        <v>402</v>
      </c>
      <c r="AS513" s="222">
        <v>41760</v>
      </c>
      <c r="AT513" s="219">
        <f>AS513*25%</f>
        <v>10440</v>
      </c>
      <c r="AU513" s="222">
        <v>358</v>
      </c>
      <c r="AV513" s="222">
        <v>39140</v>
      </c>
      <c r="AW513" s="222">
        <f t="shared" si="35"/>
        <v>9785</v>
      </c>
      <c r="AX513" s="222">
        <v>164</v>
      </c>
      <c r="AY513" s="222">
        <v>12295</v>
      </c>
      <c r="AZ513" s="222">
        <f t="shared" si="36"/>
        <v>3073.75</v>
      </c>
      <c r="BA513" s="222">
        <v>196</v>
      </c>
      <c r="BB513" s="222">
        <v>12550</v>
      </c>
      <c r="BC513" s="222">
        <f t="shared" si="37"/>
        <v>3137.5</v>
      </c>
    </row>
    <row r="514" spans="2:55">
      <c r="B514" s="41" t="s">
        <v>1991</v>
      </c>
      <c r="C514" s="296" t="s">
        <v>5319</v>
      </c>
      <c r="D514" s="44" t="s">
        <v>5</v>
      </c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221"/>
      <c r="AA514" s="221"/>
      <c r="AB514" s="221"/>
      <c r="AC514" s="221"/>
      <c r="AD514" s="221"/>
      <c r="AE514" s="221"/>
      <c r="AF514" s="102">
        <v>94</v>
      </c>
      <c r="AG514" s="102">
        <v>9140</v>
      </c>
      <c r="AH514" s="219">
        <f>AG514*25%</f>
        <v>2285</v>
      </c>
      <c r="AI514" s="102">
        <v>102</v>
      </c>
      <c r="AJ514" s="102">
        <v>10530</v>
      </c>
      <c r="AK514" s="219">
        <f>AJ514*25%</f>
        <v>2632.5</v>
      </c>
      <c r="AL514" s="102">
        <v>130</v>
      </c>
      <c r="AM514" s="102">
        <v>13150</v>
      </c>
      <c r="AN514" s="219">
        <f>AM514*25%</f>
        <v>3287.5</v>
      </c>
      <c r="AO514" s="268">
        <v>97</v>
      </c>
      <c r="AP514" s="268">
        <v>9310</v>
      </c>
      <c r="AQ514" s="219">
        <f>AP514*25%</f>
        <v>2327.5</v>
      </c>
      <c r="AR514" s="222">
        <v>77</v>
      </c>
      <c r="AS514" s="222">
        <v>6760</v>
      </c>
      <c r="AT514" s="219">
        <f>AS514*25%</f>
        <v>1690</v>
      </c>
      <c r="AU514" s="222">
        <v>64</v>
      </c>
      <c r="AV514" s="222">
        <v>4245</v>
      </c>
      <c r="AW514" s="222">
        <f t="shared" si="35"/>
        <v>1061.25</v>
      </c>
      <c r="AX514" s="222">
        <v>138</v>
      </c>
      <c r="AY514" s="222">
        <v>16315</v>
      </c>
      <c r="AZ514" s="222">
        <f t="shared" si="36"/>
        <v>4078.75</v>
      </c>
      <c r="BA514" s="222">
        <v>201</v>
      </c>
      <c r="BB514" s="222">
        <v>21415</v>
      </c>
      <c r="BC514" s="222">
        <f t="shared" si="37"/>
        <v>5353.75</v>
      </c>
    </row>
    <row r="515" spans="2:55">
      <c r="B515" s="41" t="s">
        <v>1992</v>
      </c>
      <c r="C515" s="296" t="s">
        <v>7566</v>
      </c>
      <c r="D515" s="44" t="s">
        <v>390</v>
      </c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221"/>
      <c r="AA515" s="221"/>
      <c r="AB515" s="221"/>
      <c r="AC515" s="221"/>
      <c r="AD515" s="221"/>
      <c r="AE515" s="221"/>
      <c r="AF515" s="102">
        <v>1</v>
      </c>
      <c r="AG515" s="102">
        <v>150</v>
      </c>
      <c r="AH515" s="219">
        <f>AG515*25%</f>
        <v>37.5</v>
      </c>
      <c r="AI515" s="102">
        <v>7</v>
      </c>
      <c r="AJ515" s="102">
        <v>920</v>
      </c>
      <c r="AK515" s="219">
        <f>AJ515*25%</f>
        <v>230</v>
      </c>
      <c r="AL515" s="102">
        <v>8</v>
      </c>
      <c r="AM515" s="102">
        <v>1045</v>
      </c>
      <c r="AN515" s="219">
        <f>AM515*25%</f>
        <v>261.25</v>
      </c>
      <c r="AO515" s="268">
        <v>16</v>
      </c>
      <c r="AP515" s="268">
        <v>1945</v>
      </c>
      <c r="AQ515" s="219">
        <f>AP515*25%</f>
        <v>486.25</v>
      </c>
      <c r="AR515" s="222">
        <v>32</v>
      </c>
      <c r="AS515" s="222">
        <v>3135</v>
      </c>
      <c r="AT515" s="219">
        <f>AS515*25%</f>
        <v>783.75</v>
      </c>
      <c r="AU515" s="222">
        <v>23</v>
      </c>
      <c r="AV515" s="222">
        <v>1645</v>
      </c>
      <c r="AW515" s="222">
        <f t="shared" ref="AW515:AW578" si="38">AV515*25%</f>
        <v>411.25</v>
      </c>
      <c r="AX515" s="222">
        <v>67</v>
      </c>
      <c r="AY515" s="222">
        <v>6095</v>
      </c>
      <c r="AZ515" s="222">
        <f t="shared" si="36"/>
        <v>1523.75</v>
      </c>
      <c r="BA515" s="222">
        <v>149</v>
      </c>
      <c r="BB515" s="222">
        <v>15095</v>
      </c>
      <c r="BC515" s="222">
        <f t="shared" si="37"/>
        <v>3773.75</v>
      </c>
    </row>
    <row r="516" spans="2:55">
      <c r="B516" s="41" t="s">
        <v>1993</v>
      </c>
      <c r="C516" s="296" t="s">
        <v>2057</v>
      </c>
      <c r="D516" s="44" t="s">
        <v>5</v>
      </c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221"/>
      <c r="AA516" s="221"/>
      <c r="AB516" s="221"/>
      <c r="AC516" s="221"/>
      <c r="AD516" s="221"/>
      <c r="AE516" s="221"/>
      <c r="AF516" s="102">
        <v>3</v>
      </c>
      <c r="AG516" s="102">
        <v>235</v>
      </c>
      <c r="AH516" s="219">
        <f>AG516*25%</f>
        <v>58.75</v>
      </c>
      <c r="AI516" s="102">
        <v>12</v>
      </c>
      <c r="AJ516" s="102">
        <v>895</v>
      </c>
      <c r="AK516" s="219">
        <f>AJ516*25%</f>
        <v>223.75</v>
      </c>
      <c r="AL516" s="102">
        <v>11</v>
      </c>
      <c r="AM516" s="102">
        <v>735</v>
      </c>
      <c r="AN516" s="219">
        <f>AM516*25%</f>
        <v>183.75</v>
      </c>
      <c r="AO516" s="268">
        <v>15</v>
      </c>
      <c r="AP516" s="268">
        <v>995</v>
      </c>
      <c r="AQ516" s="219">
        <f>AP516*25%</f>
        <v>248.75</v>
      </c>
      <c r="AR516" s="222">
        <v>33</v>
      </c>
      <c r="AS516" s="222">
        <v>3215</v>
      </c>
      <c r="AT516" s="219">
        <f>AS516*25%</f>
        <v>803.75</v>
      </c>
      <c r="AU516" s="222">
        <v>38</v>
      </c>
      <c r="AV516" s="222">
        <v>2845</v>
      </c>
      <c r="AW516" s="222">
        <f t="shared" si="38"/>
        <v>711.25</v>
      </c>
      <c r="AX516" s="222">
        <v>29</v>
      </c>
      <c r="AY516" s="222">
        <v>2520</v>
      </c>
      <c r="AZ516" s="222">
        <f t="shared" ref="AZ516:AZ579" si="39">AY516*25%</f>
        <v>630</v>
      </c>
      <c r="BA516" s="222">
        <v>26</v>
      </c>
      <c r="BB516" s="222">
        <v>1705</v>
      </c>
      <c r="BC516" s="222">
        <f t="shared" ref="BC516:BC579" si="40">BB516*25%</f>
        <v>426.25</v>
      </c>
    </row>
    <row r="517" spans="2:55">
      <c r="B517" s="41" t="s">
        <v>1994</v>
      </c>
      <c r="C517" s="296" t="s">
        <v>7567</v>
      </c>
      <c r="D517" s="227" t="s">
        <v>84</v>
      </c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221"/>
      <c r="AA517" s="221"/>
      <c r="AB517" s="221"/>
      <c r="AC517" s="221"/>
      <c r="AD517" s="221"/>
      <c r="AE517" s="221"/>
      <c r="AF517" s="102">
        <v>3</v>
      </c>
      <c r="AG517" s="102">
        <v>280</v>
      </c>
      <c r="AH517" s="219">
        <f>AG517*25%</f>
        <v>70</v>
      </c>
      <c r="AI517" s="102">
        <v>9</v>
      </c>
      <c r="AJ517" s="102">
        <v>685</v>
      </c>
      <c r="AK517" s="219">
        <f>AJ517*25%</f>
        <v>171.25</v>
      </c>
      <c r="AL517" s="102">
        <v>1</v>
      </c>
      <c r="AM517" s="102">
        <v>130</v>
      </c>
      <c r="AN517" s="219">
        <f>AM517*25%</f>
        <v>32.5</v>
      </c>
      <c r="AO517" s="268">
        <v>0</v>
      </c>
      <c r="AP517" s="268">
        <v>0</v>
      </c>
      <c r="AQ517" s="219">
        <f>AP517*25%</f>
        <v>0</v>
      </c>
      <c r="AR517" s="222">
        <v>8</v>
      </c>
      <c r="AS517" s="222">
        <v>1100</v>
      </c>
      <c r="AT517" s="219">
        <f>AS517*25%</f>
        <v>275</v>
      </c>
      <c r="AU517" s="222">
        <v>10</v>
      </c>
      <c r="AV517" s="222">
        <v>810</v>
      </c>
      <c r="AW517" s="222">
        <f t="shared" si="38"/>
        <v>202.5</v>
      </c>
      <c r="AX517" s="222">
        <v>87</v>
      </c>
      <c r="AY517" s="222">
        <v>6130</v>
      </c>
      <c r="AZ517" s="222">
        <f t="shared" si="39"/>
        <v>1532.5</v>
      </c>
      <c r="BA517" s="222">
        <v>141</v>
      </c>
      <c r="BB517" s="222">
        <v>10740</v>
      </c>
      <c r="BC517" s="222">
        <f t="shared" si="40"/>
        <v>2685</v>
      </c>
    </row>
    <row r="518" spans="2:55">
      <c r="B518" s="41" t="s">
        <v>1995</v>
      </c>
      <c r="C518" s="296" t="s">
        <v>2058</v>
      </c>
      <c r="D518" s="227" t="s">
        <v>216</v>
      </c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221"/>
      <c r="AA518" s="221"/>
      <c r="AB518" s="221"/>
      <c r="AC518" s="221"/>
      <c r="AD518" s="221"/>
      <c r="AE518" s="221"/>
      <c r="AF518" s="102">
        <v>7</v>
      </c>
      <c r="AG518" s="102">
        <v>820</v>
      </c>
      <c r="AH518" s="219">
        <f>AG518*25%</f>
        <v>205</v>
      </c>
      <c r="AI518" s="102">
        <v>61</v>
      </c>
      <c r="AJ518" s="102">
        <v>5285</v>
      </c>
      <c r="AK518" s="219">
        <f>AJ518*25%</f>
        <v>1321.25</v>
      </c>
      <c r="AL518" s="102">
        <v>75</v>
      </c>
      <c r="AM518" s="102">
        <v>6435</v>
      </c>
      <c r="AN518" s="219">
        <f>AM518*25%</f>
        <v>1608.75</v>
      </c>
      <c r="AO518" s="268">
        <v>113</v>
      </c>
      <c r="AP518" s="268">
        <v>10685</v>
      </c>
      <c r="AQ518" s="219">
        <f>AP518*25%</f>
        <v>2671.25</v>
      </c>
      <c r="AR518" s="222">
        <v>153</v>
      </c>
      <c r="AS518" s="222">
        <v>12470</v>
      </c>
      <c r="AT518" s="219">
        <f>AS518*25%</f>
        <v>3117.5</v>
      </c>
      <c r="AU518" s="222">
        <v>173</v>
      </c>
      <c r="AV518" s="222">
        <v>15220</v>
      </c>
      <c r="AW518" s="222">
        <f t="shared" si="38"/>
        <v>3805</v>
      </c>
      <c r="AX518" s="222">
        <v>9</v>
      </c>
      <c r="AY518" s="222">
        <v>685</v>
      </c>
      <c r="AZ518" s="222">
        <f t="shared" si="39"/>
        <v>171.25</v>
      </c>
      <c r="BA518" s="222">
        <v>15</v>
      </c>
      <c r="BB518" s="222">
        <v>1415</v>
      </c>
      <c r="BC518" s="222">
        <f t="shared" si="40"/>
        <v>353.75</v>
      </c>
    </row>
    <row r="519" spans="2:55">
      <c r="B519" s="41" t="s">
        <v>1996</v>
      </c>
      <c r="C519" s="296" t="s">
        <v>2059</v>
      </c>
      <c r="D519" s="227" t="s">
        <v>16</v>
      </c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221"/>
      <c r="AA519" s="221"/>
      <c r="AB519" s="221"/>
      <c r="AC519" s="221"/>
      <c r="AD519" s="221"/>
      <c r="AE519" s="221"/>
      <c r="AF519" s="102">
        <v>10</v>
      </c>
      <c r="AG519" s="102">
        <v>870</v>
      </c>
      <c r="AH519" s="219">
        <f>AG519*25%</f>
        <v>217.5</v>
      </c>
      <c r="AI519" s="102">
        <v>16</v>
      </c>
      <c r="AJ519" s="102">
        <v>940</v>
      </c>
      <c r="AK519" s="219">
        <f>AJ519*25%</f>
        <v>235</v>
      </c>
      <c r="AL519" s="102">
        <v>38</v>
      </c>
      <c r="AM519" s="102">
        <v>2445</v>
      </c>
      <c r="AN519" s="219">
        <f>AM519*25%</f>
        <v>611.25</v>
      </c>
      <c r="AO519" s="268">
        <v>0</v>
      </c>
      <c r="AP519" s="268">
        <v>0</v>
      </c>
      <c r="AQ519" s="219">
        <f>AP519*25%</f>
        <v>0</v>
      </c>
      <c r="AR519" s="222">
        <v>0</v>
      </c>
      <c r="AS519" s="222">
        <v>0</v>
      </c>
      <c r="AT519" s="219">
        <f>AS519*25%</f>
        <v>0</v>
      </c>
      <c r="AU519" s="222">
        <v>0</v>
      </c>
      <c r="AV519" s="222">
        <v>0</v>
      </c>
      <c r="AW519" s="222">
        <f t="shared" si="38"/>
        <v>0</v>
      </c>
      <c r="AX519" s="222">
        <v>158</v>
      </c>
      <c r="AY519" s="222">
        <v>13915</v>
      </c>
      <c r="AZ519" s="222">
        <f t="shared" si="39"/>
        <v>3478.75</v>
      </c>
      <c r="BA519" s="222">
        <v>107</v>
      </c>
      <c r="BB519" s="222">
        <v>9610</v>
      </c>
      <c r="BC519" s="222">
        <f t="shared" si="40"/>
        <v>2402.5</v>
      </c>
    </row>
    <row r="520" spans="2:55">
      <c r="B520" s="41" t="s">
        <v>1997</v>
      </c>
      <c r="C520" s="296" t="s">
        <v>5312</v>
      </c>
      <c r="D520" s="227" t="s">
        <v>148</v>
      </c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221"/>
      <c r="AA520" s="221"/>
      <c r="AB520" s="221"/>
      <c r="AC520" s="221"/>
      <c r="AD520" s="221"/>
      <c r="AE520" s="221"/>
      <c r="AF520" s="102">
        <v>49</v>
      </c>
      <c r="AG520" s="102">
        <v>5645</v>
      </c>
      <c r="AH520" s="219">
        <f>AG520*25%</f>
        <v>1411.25</v>
      </c>
      <c r="AI520" s="102">
        <v>27</v>
      </c>
      <c r="AJ520" s="102">
        <v>1745</v>
      </c>
      <c r="AK520" s="219">
        <f>AJ520*25%</f>
        <v>436.25</v>
      </c>
      <c r="AL520" s="102">
        <v>31</v>
      </c>
      <c r="AM520" s="102">
        <v>1800</v>
      </c>
      <c r="AN520" s="219">
        <f>AM520*25%</f>
        <v>450</v>
      </c>
      <c r="AO520" s="268">
        <v>19</v>
      </c>
      <c r="AP520" s="268">
        <v>1110</v>
      </c>
      <c r="AQ520" s="219">
        <f>AP520*25%</f>
        <v>277.5</v>
      </c>
      <c r="AR520" s="222">
        <v>19</v>
      </c>
      <c r="AS520" s="222">
        <v>1020</v>
      </c>
      <c r="AT520" s="219">
        <f>AS520*25%</f>
        <v>255</v>
      </c>
      <c r="AU520" s="222">
        <v>36</v>
      </c>
      <c r="AV520" s="222">
        <v>2025</v>
      </c>
      <c r="AW520" s="222">
        <f t="shared" si="38"/>
        <v>506.25</v>
      </c>
      <c r="AX520" s="222">
        <v>0</v>
      </c>
      <c r="AY520" s="222">
        <v>0</v>
      </c>
      <c r="AZ520" s="222">
        <f t="shared" si="39"/>
        <v>0</v>
      </c>
      <c r="BA520" s="222">
        <v>0</v>
      </c>
      <c r="BB520" s="222">
        <v>0</v>
      </c>
      <c r="BC520" s="222">
        <f t="shared" si="40"/>
        <v>0</v>
      </c>
    </row>
    <row r="521" spans="2:55">
      <c r="B521" s="41" t="s">
        <v>1998</v>
      </c>
      <c r="C521" s="296" t="s">
        <v>2060</v>
      </c>
      <c r="D521" s="44" t="s">
        <v>29</v>
      </c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221"/>
      <c r="AA521" s="221"/>
      <c r="AB521" s="221"/>
      <c r="AC521" s="221"/>
      <c r="AD521" s="221"/>
      <c r="AE521" s="221"/>
      <c r="AF521" s="102">
        <v>0</v>
      </c>
      <c r="AG521" s="102">
        <v>0</v>
      </c>
      <c r="AH521" s="219">
        <f>AG521*25%</f>
        <v>0</v>
      </c>
      <c r="AI521" s="102">
        <v>0</v>
      </c>
      <c r="AJ521" s="102"/>
      <c r="AK521" s="219">
        <f>AJ521*25%</f>
        <v>0</v>
      </c>
      <c r="AL521" s="102">
        <v>30</v>
      </c>
      <c r="AM521" s="102">
        <v>2525</v>
      </c>
      <c r="AN521" s="219">
        <f>AM521*25%</f>
        <v>631.25</v>
      </c>
      <c r="AO521" s="268">
        <v>87</v>
      </c>
      <c r="AP521" s="268">
        <v>8785</v>
      </c>
      <c r="AQ521" s="219">
        <f>AP521*25%</f>
        <v>2196.25</v>
      </c>
      <c r="AR521" s="222">
        <v>158</v>
      </c>
      <c r="AS521" s="222">
        <v>11660</v>
      </c>
      <c r="AT521" s="219">
        <f>AS521*25%</f>
        <v>2915</v>
      </c>
      <c r="AU521" s="222">
        <v>118</v>
      </c>
      <c r="AV521" s="222">
        <v>13270</v>
      </c>
      <c r="AW521" s="222">
        <f t="shared" si="38"/>
        <v>3317.5</v>
      </c>
      <c r="AX521" s="222">
        <v>31</v>
      </c>
      <c r="AY521" s="222">
        <v>1795</v>
      </c>
      <c r="AZ521" s="222">
        <f t="shared" si="39"/>
        <v>448.75</v>
      </c>
      <c r="BA521" s="222">
        <v>19</v>
      </c>
      <c r="BB521" s="222">
        <v>1170</v>
      </c>
      <c r="BC521" s="222">
        <f t="shared" si="40"/>
        <v>292.5</v>
      </c>
    </row>
    <row r="522" spans="2:55">
      <c r="B522" s="41" t="s">
        <v>1999</v>
      </c>
      <c r="C522" s="296" t="s">
        <v>7568</v>
      </c>
      <c r="D522" s="44" t="s">
        <v>5</v>
      </c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221"/>
      <c r="AA522" s="221"/>
      <c r="AB522" s="221"/>
      <c r="AC522" s="221"/>
      <c r="AD522" s="221"/>
      <c r="AE522" s="221"/>
      <c r="AF522" s="102">
        <v>0</v>
      </c>
      <c r="AG522" s="102">
        <v>0</v>
      </c>
      <c r="AH522" s="219">
        <f>AG522*25%</f>
        <v>0</v>
      </c>
      <c r="AI522" s="102">
        <v>97</v>
      </c>
      <c r="AJ522" s="102">
        <v>6105</v>
      </c>
      <c r="AK522" s="219">
        <f>AJ522*25%</f>
        <v>1526.25</v>
      </c>
      <c r="AL522" s="102">
        <v>115</v>
      </c>
      <c r="AM522" s="102">
        <v>9405</v>
      </c>
      <c r="AN522" s="219">
        <f>AM522*25%</f>
        <v>2351.25</v>
      </c>
      <c r="AO522" s="268">
        <v>168</v>
      </c>
      <c r="AP522" s="268">
        <v>14685</v>
      </c>
      <c r="AQ522" s="219">
        <f>AP522*25%</f>
        <v>3671.25</v>
      </c>
      <c r="AR522" s="222">
        <v>227</v>
      </c>
      <c r="AS522" s="222">
        <v>19790</v>
      </c>
      <c r="AT522" s="219">
        <f>AS522*25%</f>
        <v>4947.5</v>
      </c>
      <c r="AU522" s="222">
        <v>251</v>
      </c>
      <c r="AV522" s="222">
        <v>24475</v>
      </c>
      <c r="AW522" s="222">
        <f t="shared" si="38"/>
        <v>6118.75</v>
      </c>
      <c r="AX522" s="222">
        <v>78</v>
      </c>
      <c r="AY522" s="222">
        <v>8950</v>
      </c>
      <c r="AZ522" s="222">
        <f t="shared" si="39"/>
        <v>2237.5</v>
      </c>
      <c r="BA522" s="222">
        <v>131</v>
      </c>
      <c r="BB522" s="222">
        <v>13895</v>
      </c>
      <c r="BC522" s="222">
        <f t="shared" si="40"/>
        <v>3473.75</v>
      </c>
    </row>
    <row r="523" spans="2:55">
      <c r="B523" s="41" t="s">
        <v>2000</v>
      </c>
      <c r="C523" s="296" t="s">
        <v>7569</v>
      </c>
      <c r="D523" s="44" t="s">
        <v>5</v>
      </c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221"/>
      <c r="AA523" s="221"/>
      <c r="AB523" s="221"/>
      <c r="AC523" s="221"/>
      <c r="AD523" s="221"/>
      <c r="AE523" s="221"/>
      <c r="AF523" s="102">
        <v>0</v>
      </c>
      <c r="AG523" s="102">
        <v>0</v>
      </c>
      <c r="AH523" s="219">
        <f>AG523*25%</f>
        <v>0</v>
      </c>
      <c r="AI523" s="102">
        <v>3</v>
      </c>
      <c r="AJ523" s="102">
        <v>245</v>
      </c>
      <c r="AK523" s="219">
        <f>AJ523*25%</f>
        <v>61.25</v>
      </c>
      <c r="AL523" s="102">
        <v>17</v>
      </c>
      <c r="AM523" s="102">
        <v>1250</v>
      </c>
      <c r="AN523" s="219">
        <f>AM523*25%</f>
        <v>312.5</v>
      </c>
      <c r="AO523" s="268">
        <v>17</v>
      </c>
      <c r="AP523" s="268">
        <v>1660</v>
      </c>
      <c r="AQ523" s="219">
        <f>AP523*25%</f>
        <v>415</v>
      </c>
      <c r="AR523" s="222">
        <v>6</v>
      </c>
      <c r="AS523" s="222">
        <v>320</v>
      </c>
      <c r="AT523" s="219">
        <f>AS523*25%</f>
        <v>80</v>
      </c>
      <c r="AU523" s="222">
        <v>3</v>
      </c>
      <c r="AV523" s="222">
        <v>165</v>
      </c>
      <c r="AW523" s="222">
        <f t="shared" si="38"/>
        <v>41.25</v>
      </c>
      <c r="AX523" s="222">
        <v>247</v>
      </c>
      <c r="AY523" s="222">
        <v>23570</v>
      </c>
      <c r="AZ523" s="222">
        <f t="shared" si="39"/>
        <v>5892.5</v>
      </c>
      <c r="BA523" s="222">
        <v>187</v>
      </c>
      <c r="BB523" s="222">
        <v>16760</v>
      </c>
      <c r="BC523" s="222">
        <f t="shared" si="40"/>
        <v>4190</v>
      </c>
    </row>
    <row r="524" spans="2:55">
      <c r="B524" s="41" t="s">
        <v>2001</v>
      </c>
      <c r="C524" s="296" t="s">
        <v>7570</v>
      </c>
      <c r="D524" s="227" t="s">
        <v>3</v>
      </c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221"/>
      <c r="AA524" s="221"/>
      <c r="AB524" s="221"/>
      <c r="AC524" s="221"/>
      <c r="AD524" s="221"/>
      <c r="AE524" s="221"/>
      <c r="AF524" s="102">
        <v>0</v>
      </c>
      <c r="AG524" s="102">
        <v>0</v>
      </c>
      <c r="AH524" s="219">
        <f>AG524*25%</f>
        <v>0</v>
      </c>
      <c r="AI524" s="102">
        <v>15</v>
      </c>
      <c r="AJ524" s="102">
        <v>940</v>
      </c>
      <c r="AK524" s="219">
        <f>AJ524*25%</f>
        <v>235</v>
      </c>
      <c r="AL524" s="102">
        <v>14</v>
      </c>
      <c r="AM524" s="102">
        <v>1145</v>
      </c>
      <c r="AN524" s="219">
        <f>AM524*25%</f>
        <v>286.25</v>
      </c>
      <c r="AO524" s="268">
        <v>0</v>
      </c>
      <c r="AP524" s="268">
        <v>0</v>
      </c>
      <c r="AQ524" s="219">
        <f>AP524*25%</f>
        <v>0</v>
      </c>
      <c r="AR524" s="222">
        <v>0</v>
      </c>
      <c r="AS524" s="222">
        <v>0</v>
      </c>
      <c r="AT524" s="219">
        <f>AS524*25%</f>
        <v>0</v>
      </c>
      <c r="AU524" s="222">
        <v>0</v>
      </c>
      <c r="AV524" s="222">
        <v>0</v>
      </c>
      <c r="AW524" s="222">
        <f t="shared" si="38"/>
        <v>0</v>
      </c>
      <c r="AX524" s="222">
        <v>22</v>
      </c>
      <c r="AY524" s="222">
        <v>2660</v>
      </c>
      <c r="AZ524" s="222">
        <f t="shared" si="39"/>
        <v>665</v>
      </c>
      <c r="BA524" s="222">
        <v>116</v>
      </c>
      <c r="BB524" s="222">
        <v>11890</v>
      </c>
      <c r="BC524" s="222">
        <f t="shared" si="40"/>
        <v>2972.5</v>
      </c>
    </row>
    <row r="525" spans="2:55">
      <c r="B525" s="41" t="s">
        <v>2002</v>
      </c>
      <c r="C525" s="296" t="s">
        <v>5312</v>
      </c>
      <c r="D525" s="227" t="s">
        <v>341</v>
      </c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221"/>
      <c r="AA525" s="221"/>
      <c r="AB525" s="221"/>
      <c r="AC525" s="221"/>
      <c r="AD525" s="221"/>
      <c r="AE525" s="221"/>
      <c r="AF525" s="102">
        <v>0</v>
      </c>
      <c r="AG525" s="102">
        <v>0</v>
      </c>
      <c r="AH525" s="219">
        <f>AG525*25%</f>
        <v>0</v>
      </c>
      <c r="AI525" s="102">
        <v>14</v>
      </c>
      <c r="AJ525" s="102">
        <v>1125</v>
      </c>
      <c r="AK525" s="219">
        <f>AJ525*25%</f>
        <v>281.25</v>
      </c>
      <c r="AL525" s="102">
        <v>7</v>
      </c>
      <c r="AM525" s="102">
        <v>640</v>
      </c>
      <c r="AN525" s="219">
        <f>AM525*25%</f>
        <v>160</v>
      </c>
      <c r="AO525" s="268">
        <v>9</v>
      </c>
      <c r="AP525" s="268">
        <v>890</v>
      </c>
      <c r="AQ525" s="219">
        <f>AP525*25%</f>
        <v>222.5</v>
      </c>
      <c r="AR525" s="222">
        <v>3</v>
      </c>
      <c r="AS525" s="222">
        <v>185</v>
      </c>
      <c r="AT525" s="219">
        <f>AS525*25%</f>
        <v>46.25</v>
      </c>
      <c r="AU525" s="222">
        <v>3</v>
      </c>
      <c r="AV525" s="222">
        <v>290</v>
      </c>
      <c r="AW525" s="222">
        <f t="shared" si="38"/>
        <v>72.5</v>
      </c>
      <c r="AX525" s="222">
        <v>0</v>
      </c>
      <c r="AY525" s="222">
        <v>0</v>
      </c>
      <c r="AZ525" s="222">
        <f t="shared" si="39"/>
        <v>0</v>
      </c>
      <c r="BA525" s="222">
        <v>0</v>
      </c>
      <c r="BB525" s="222">
        <v>0</v>
      </c>
      <c r="BC525" s="222">
        <f t="shared" si="40"/>
        <v>0</v>
      </c>
    </row>
    <row r="526" spans="2:55">
      <c r="B526" s="41" t="s">
        <v>2003</v>
      </c>
      <c r="C526" s="296" t="s">
        <v>7571</v>
      </c>
      <c r="D526" s="227" t="s">
        <v>36</v>
      </c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221"/>
      <c r="AA526" s="221"/>
      <c r="AB526" s="221"/>
      <c r="AC526" s="221"/>
      <c r="AD526" s="221"/>
      <c r="AE526" s="221"/>
      <c r="AF526" s="102">
        <v>0</v>
      </c>
      <c r="AG526" s="102">
        <v>0</v>
      </c>
      <c r="AH526" s="219">
        <f>AG526*25%</f>
        <v>0</v>
      </c>
      <c r="AI526" s="102">
        <v>4</v>
      </c>
      <c r="AJ526" s="102">
        <v>195</v>
      </c>
      <c r="AK526" s="219">
        <f>AJ526*25%</f>
        <v>48.75</v>
      </c>
      <c r="AL526" s="102">
        <v>6</v>
      </c>
      <c r="AM526" s="102">
        <v>570</v>
      </c>
      <c r="AN526" s="219">
        <f>AM526*25%</f>
        <v>142.5</v>
      </c>
      <c r="AO526" s="268">
        <v>5</v>
      </c>
      <c r="AP526" s="268">
        <v>435</v>
      </c>
      <c r="AQ526" s="219">
        <f>AP526*25%</f>
        <v>108.75</v>
      </c>
      <c r="AR526" s="222">
        <v>0</v>
      </c>
      <c r="AS526" s="222">
        <v>0</v>
      </c>
      <c r="AT526" s="219">
        <f>AS526*25%</f>
        <v>0</v>
      </c>
      <c r="AU526" s="222">
        <v>0</v>
      </c>
      <c r="AV526" s="222">
        <v>0</v>
      </c>
      <c r="AW526" s="222">
        <f t="shared" si="38"/>
        <v>0</v>
      </c>
      <c r="AX526" s="222">
        <v>1</v>
      </c>
      <c r="AY526" s="222">
        <v>45</v>
      </c>
      <c r="AZ526" s="222">
        <f t="shared" si="39"/>
        <v>11.25</v>
      </c>
      <c r="BA526" s="222">
        <v>6</v>
      </c>
      <c r="BB526" s="222">
        <v>710</v>
      </c>
      <c r="BC526" s="222">
        <f t="shared" si="40"/>
        <v>177.5</v>
      </c>
    </row>
    <row r="527" spans="2:55">
      <c r="B527" s="41" t="s">
        <v>2004</v>
      </c>
      <c r="C527" s="296" t="s">
        <v>2061</v>
      </c>
      <c r="D527" s="44" t="s">
        <v>307</v>
      </c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221"/>
      <c r="AA527" s="221"/>
      <c r="AB527" s="221"/>
      <c r="AC527" s="221"/>
      <c r="AD527" s="221"/>
      <c r="AE527" s="221"/>
      <c r="AF527" s="102">
        <v>0</v>
      </c>
      <c r="AG527" s="102">
        <v>0</v>
      </c>
      <c r="AH527" s="219">
        <f>AG527*25%</f>
        <v>0</v>
      </c>
      <c r="AI527" s="102">
        <v>0</v>
      </c>
      <c r="AJ527" s="102">
        <v>0</v>
      </c>
      <c r="AK527" s="219">
        <f>AJ527*25%</f>
        <v>0</v>
      </c>
      <c r="AL527" s="102">
        <v>0</v>
      </c>
      <c r="AM527" s="102">
        <v>0</v>
      </c>
      <c r="AN527" s="219">
        <f>AM527*25%</f>
        <v>0</v>
      </c>
      <c r="AO527" s="268">
        <v>0</v>
      </c>
      <c r="AP527" s="268">
        <v>0</v>
      </c>
      <c r="AQ527" s="219">
        <f>AP527*25%</f>
        <v>0</v>
      </c>
      <c r="AR527" s="222">
        <v>0</v>
      </c>
      <c r="AS527" s="222">
        <v>0</v>
      </c>
      <c r="AT527" s="219">
        <f>AS527*25%</f>
        <v>0</v>
      </c>
      <c r="AU527" s="222">
        <v>0</v>
      </c>
      <c r="AV527" s="222">
        <v>0</v>
      </c>
      <c r="AW527" s="222">
        <f t="shared" si="38"/>
        <v>0</v>
      </c>
      <c r="AX527" s="222">
        <v>1</v>
      </c>
      <c r="AY527" s="222">
        <v>45</v>
      </c>
      <c r="AZ527" s="222">
        <f t="shared" si="39"/>
        <v>11.25</v>
      </c>
      <c r="BA527" s="222">
        <v>0</v>
      </c>
      <c r="BB527" s="222">
        <v>0</v>
      </c>
      <c r="BC527" s="222">
        <f t="shared" si="40"/>
        <v>0</v>
      </c>
    </row>
    <row r="528" spans="2:55">
      <c r="B528" s="41" t="s">
        <v>2005</v>
      </c>
      <c r="C528" s="296" t="s">
        <v>5312</v>
      </c>
      <c r="D528" s="44" t="s">
        <v>5</v>
      </c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221"/>
      <c r="AA528" s="221"/>
      <c r="AB528" s="221"/>
      <c r="AC528" s="221"/>
      <c r="AD528" s="221"/>
      <c r="AE528" s="221"/>
      <c r="AF528" s="102">
        <v>0</v>
      </c>
      <c r="AG528" s="102">
        <v>0</v>
      </c>
      <c r="AH528" s="219">
        <f>AG528*25%</f>
        <v>0</v>
      </c>
      <c r="AI528" s="102">
        <v>0</v>
      </c>
      <c r="AJ528" s="102">
        <v>0</v>
      </c>
      <c r="AK528" s="219">
        <f>AJ528*25%</f>
        <v>0</v>
      </c>
      <c r="AL528" s="102">
        <v>10</v>
      </c>
      <c r="AM528" s="102">
        <v>1120</v>
      </c>
      <c r="AN528" s="219">
        <f>AM528*25%</f>
        <v>280</v>
      </c>
      <c r="AO528" s="268">
        <v>9</v>
      </c>
      <c r="AP528" s="268">
        <v>810</v>
      </c>
      <c r="AQ528" s="219">
        <f>AP528*25%</f>
        <v>202.5</v>
      </c>
      <c r="AR528" s="222">
        <v>14</v>
      </c>
      <c r="AS528" s="222">
        <v>940</v>
      </c>
      <c r="AT528" s="219">
        <f>AS528*25%</f>
        <v>235</v>
      </c>
      <c r="AU528" s="222">
        <v>13</v>
      </c>
      <c r="AV528" s="222">
        <v>1305</v>
      </c>
      <c r="AW528" s="222">
        <f t="shared" si="38"/>
        <v>326.25</v>
      </c>
      <c r="AX528" s="222">
        <v>0</v>
      </c>
      <c r="AY528" s="222">
        <v>0</v>
      </c>
      <c r="AZ528" s="222">
        <f t="shared" si="39"/>
        <v>0</v>
      </c>
      <c r="BA528" s="222">
        <v>0</v>
      </c>
      <c r="BB528" s="222">
        <v>0</v>
      </c>
      <c r="BC528" s="222">
        <f t="shared" si="40"/>
        <v>0</v>
      </c>
    </row>
    <row r="529" spans="2:55">
      <c r="B529" s="41" t="s">
        <v>2006</v>
      </c>
      <c r="C529" s="296" t="s">
        <v>2062</v>
      </c>
      <c r="D529" s="44" t="s">
        <v>5</v>
      </c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221"/>
      <c r="AA529" s="221"/>
      <c r="AB529" s="221"/>
      <c r="AC529" s="221"/>
      <c r="AD529" s="221"/>
      <c r="AE529" s="221"/>
      <c r="AF529" s="102">
        <v>0</v>
      </c>
      <c r="AG529" s="102">
        <v>0</v>
      </c>
      <c r="AH529" s="219">
        <f>AG529*25%</f>
        <v>0</v>
      </c>
      <c r="AI529" s="102">
        <v>18</v>
      </c>
      <c r="AJ529" s="102">
        <v>1795</v>
      </c>
      <c r="AK529" s="219">
        <f>AJ529*25%</f>
        <v>448.75</v>
      </c>
      <c r="AL529" s="102">
        <v>45</v>
      </c>
      <c r="AM529" s="102">
        <v>2900</v>
      </c>
      <c r="AN529" s="219">
        <f>AM529*25%</f>
        <v>725</v>
      </c>
      <c r="AO529" s="268">
        <v>61</v>
      </c>
      <c r="AP529" s="268">
        <v>5220</v>
      </c>
      <c r="AQ529" s="219">
        <f>AP529*25%</f>
        <v>1305</v>
      </c>
      <c r="AR529" s="222">
        <v>120</v>
      </c>
      <c r="AS529" s="222">
        <v>11325</v>
      </c>
      <c r="AT529" s="219">
        <f>AS529*25%</f>
        <v>2831.25</v>
      </c>
      <c r="AU529" s="222">
        <v>123</v>
      </c>
      <c r="AV529" s="222">
        <v>10130</v>
      </c>
      <c r="AW529" s="222">
        <f t="shared" si="38"/>
        <v>2532.5</v>
      </c>
      <c r="AX529" s="222">
        <v>14</v>
      </c>
      <c r="AY529" s="222">
        <v>1720</v>
      </c>
      <c r="AZ529" s="222">
        <f t="shared" si="39"/>
        <v>430</v>
      </c>
      <c r="BA529" s="222">
        <v>17</v>
      </c>
      <c r="BB529" s="222">
        <v>2140</v>
      </c>
      <c r="BC529" s="222">
        <f t="shared" si="40"/>
        <v>535</v>
      </c>
    </row>
    <row r="530" spans="2:55">
      <c r="B530" s="41" t="s">
        <v>2007</v>
      </c>
      <c r="C530" s="296" t="s">
        <v>2063</v>
      </c>
      <c r="D530" s="44" t="s">
        <v>5</v>
      </c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221"/>
      <c r="AA530" s="221"/>
      <c r="AB530" s="221"/>
      <c r="AC530" s="221"/>
      <c r="AD530" s="221"/>
      <c r="AE530" s="221"/>
      <c r="AF530" s="102">
        <v>0</v>
      </c>
      <c r="AG530" s="102">
        <v>0</v>
      </c>
      <c r="AH530" s="219">
        <f>AG530*25%</f>
        <v>0</v>
      </c>
      <c r="AI530" s="102">
        <v>3</v>
      </c>
      <c r="AJ530" s="102">
        <v>295</v>
      </c>
      <c r="AK530" s="219">
        <f>AJ530*25%</f>
        <v>73.75</v>
      </c>
      <c r="AL530" s="102">
        <v>28</v>
      </c>
      <c r="AM530" s="102">
        <v>2120</v>
      </c>
      <c r="AN530" s="219">
        <f>AM530*25%</f>
        <v>530</v>
      </c>
      <c r="AO530" s="268">
        <v>30</v>
      </c>
      <c r="AP530" s="268">
        <v>3240</v>
      </c>
      <c r="AQ530" s="219">
        <f>AP530*25%</f>
        <v>810</v>
      </c>
      <c r="AR530" s="222">
        <v>10</v>
      </c>
      <c r="AS530" s="222">
        <v>915</v>
      </c>
      <c r="AT530" s="219">
        <f>AS530*25%</f>
        <v>228.75</v>
      </c>
      <c r="AU530" s="222">
        <v>9</v>
      </c>
      <c r="AV530" s="222">
        <v>760</v>
      </c>
      <c r="AW530" s="222">
        <f t="shared" si="38"/>
        <v>190</v>
      </c>
      <c r="AX530" s="222">
        <v>87</v>
      </c>
      <c r="AY530" s="222">
        <v>6950</v>
      </c>
      <c r="AZ530" s="222">
        <f t="shared" si="39"/>
        <v>1737.5</v>
      </c>
      <c r="BA530" s="222">
        <v>83</v>
      </c>
      <c r="BB530" s="222">
        <v>7515</v>
      </c>
      <c r="BC530" s="222">
        <f t="shared" si="40"/>
        <v>1878.75</v>
      </c>
    </row>
    <row r="531" spans="2:55">
      <c r="B531" s="41" t="s">
        <v>2008</v>
      </c>
      <c r="C531" s="296" t="s">
        <v>2064</v>
      </c>
      <c r="D531" s="227" t="s">
        <v>16</v>
      </c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221"/>
      <c r="AA531" s="221"/>
      <c r="AB531" s="221"/>
      <c r="AC531" s="221"/>
      <c r="AD531" s="221"/>
      <c r="AE531" s="221"/>
      <c r="AF531" s="102">
        <v>0</v>
      </c>
      <c r="AG531" s="102">
        <v>0</v>
      </c>
      <c r="AH531" s="219">
        <f>AG531*25%</f>
        <v>0</v>
      </c>
      <c r="AI531" s="102">
        <v>42</v>
      </c>
      <c r="AJ531" s="102">
        <v>4580</v>
      </c>
      <c r="AK531" s="219">
        <f>AJ531*25%</f>
        <v>1145</v>
      </c>
      <c r="AL531" s="102">
        <v>40</v>
      </c>
      <c r="AM531" s="102">
        <v>4335</v>
      </c>
      <c r="AN531" s="219">
        <f>AM531*25%</f>
        <v>1083.75</v>
      </c>
      <c r="AO531" s="268">
        <v>63</v>
      </c>
      <c r="AP531" s="268">
        <v>7065</v>
      </c>
      <c r="AQ531" s="219">
        <f>AP531*25%</f>
        <v>1766.25</v>
      </c>
      <c r="AR531" s="222">
        <v>77</v>
      </c>
      <c r="AS531" s="222">
        <v>7370</v>
      </c>
      <c r="AT531" s="219">
        <f>AS531*25%</f>
        <v>1842.5</v>
      </c>
      <c r="AU531" s="222">
        <v>84</v>
      </c>
      <c r="AV531" s="222">
        <v>9230</v>
      </c>
      <c r="AW531" s="222">
        <f t="shared" si="38"/>
        <v>2307.5</v>
      </c>
      <c r="AX531" s="222">
        <v>14</v>
      </c>
      <c r="AY531" s="222">
        <v>1730</v>
      </c>
      <c r="AZ531" s="222">
        <f t="shared" si="39"/>
        <v>432.5</v>
      </c>
      <c r="BA531" s="222">
        <v>4</v>
      </c>
      <c r="BB531" s="222">
        <v>285</v>
      </c>
      <c r="BC531" s="222">
        <f t="shared" si="40"/>
        <v>71.25</v>
      </c>
    </row>
    <row r="532" spans="2:55">
      <c r="B532" s="41" t="s">
        <v>2009</v>
      </c>
      <c r="C532" s="296" t="s">
        <v>7572</v>
      </c>
      <c r="D532" s="227" t="s">
        <v>23</v>
      </c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221"/>
      <c r="AA532" s="221"/>
      <c r="AB532" s="221"/>
      <c r="AC532" s="221"/>
      <c r="AD532" s="221"/>
      <c r="AE532" s="221"/>
      <c r="AF532" s="102">
        <v>0</v>
      </c>
      <c r="AG532" s="102">
        <v>0</v>
      </c>
      <c r="AH532" s="219">
        <f>AG532*25%</f>
        <v>0</v>
      </c>
      <c r="AI532" s="102">
        <v>0</v>
      </c>
      <c r="AJ532" s="102">
        <v>0</v>
      </c>
      <c r="AK532" s="219">
        <f>AJ532*25%</f>
        <v>0</v>
      </c>
      <c r="AL532" s="102">
        <v>10</v>
      </c>
      <c r="AM532" s="102">
        <v>1030</v>
      </c>
      <c r="AN532" s="219">
        <f>AM532*25%</f>
        <v>257.5</v>
      </c>
      <c r="AO532" s="268">
        <v>20</v>
      </c>
      <c r="AP532" s="268">
        <v>2230</v>
      </c>
      <c r="AQ532" s="219">
        <f>AP532*25%</f>
        <v>557.5</v>
      </c>
      <c r="AR532" s="222">
        <v>15</v>
      </c>
      <c r="AS532" s="222">
        <v>1390</v>
      </c>
      <c r="AT532" s="219">
        <f>AS532*25%</f>
        <v>347.5</v>
      </c>
      <c r="AU532" s="222">
        <v>13</v>
      </c>
      <c r="AV532" s="222">
        <v>1165</v>
      </c>
      <c r="AW532" s="222">
        <f t="shared" si="38"/>
        <v>291.25</v>
      </c>
      <c r="AX532" s="222">
        <v>63</v>
      </c>
      <c r="AY532" s="222">
        <v>7885</v>
      </c>
      <c r="AZ532" s="222">
        <f t="shared" si="39"/>
        <v>1971.25</v>
      </c>
      <c r="BA532" s="222">
        <v>86</v>
      </c>
      <c r="BB532" s="222">
        <v>9870</v>
      </c>
      <c r="BC532" s="222">
        <f t="shared" si="40"/>
        <v>2467.5</v>
      </c>
    </row>
    <row r="533" spans="2:55">
      <c r="B533" s="41" t="s">
        <v>2010</v>
      </c>
      <c r="C533" s="296" t="s">
        <v>2065</v>
      </c>
      <c r="D533" s="44" t="s">
        <v>148</v>
      </c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221"/>
      <c r="AA533" s="221"/>
      <c r="AB533" s="221"/>
      <c r="AC533" s="221"/>
      <c r="AD533" s="221"/>
      <c r="AE533" s="221"/>
      <c r="AF533" s="102">
        <v>0</v>
      </c>
      <c r="AG533" s="102">
        <v>0</v>
      </c>
      <c r="AH533" s="219">
        <f>AG533*25%</f>
        <v>0</v>
      </c>
      <c r="AI533" s="102">
        <v>42</v>
      </c>
      <c r="AJ533" s="102">
        <v>4930</v>
      </c>
      <c r="AK533" s="219">
        <f>AJ533*25%</f>
        <v>1232.5</v>
      </c>
      <c r="AL533" s="102">
        <v>67</v>
      </c>
      <c r="AM533" s="102">
        <v>7030</v>
      </c>
      <c r="AN533" s="219">
        <f>AM533*25%</f>
        <v>1757.5</v>
      </c>
      <c r="AO533" s="268">
        <v>190</v>
      </c>
      <c r="AP533" s="268">
        <v>16025</v>
      </c>
      <c r="AQ533" s="219">
        <f>AP533*25%</f>
        <v>4006.25</v>
      </c>
      <c r="AR533" s="222">
        <v>162</v>
      </c>
      <c r="AS533" s="222">
        <v>14995</v>
      </c>
      <c r="AT533" s="219">
        <f>AS533*25%</f>
        <v>3748.75</v>
      </c>
      <c r="AU533" s="222">
        <v>144</v>
      </c>
      <c r="AV533" s="222">
        <v>14770</v>
      </c>
      <c r="AW533" s="222">
        <f t="shared" si="38"/>
        <v>3692.5</v>
      </c>
      <c r="AX533" s="222">
        <v>11</v>
      </c>
      <c r="AY533" s="222">
        <v>1270</v>
      </c>
      <c r="AZ533" s="222">
        <f t="shared" si="39"/>
        <v>317.5</v>
      </c>
      <c r="BA533" s="222">
        <v>7</v>
      </c>
      <c r="BB533" s="222">
        <v>1055</v>
      </c>
      <c r="BC533" s="222">
        <f t="shared" si="40"/>
        <v>263.75</v>
      </c>
    </row>
    <row r="534" spans="2:55">
      <c r="B534" s="41" t="s">
        <v>2011</v>
      </c>
      <c r="C534" s="296" t="s">
        <v>2066</v>
      </c>
      <c r="D534" s="44" t="s">
        <v>5</v>
      </c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221"/>
      <c r="AA534" s="221"/>
      <c r="AB534" s="221"/>
      <c r="AC534" s="221"/>
      <c r="AD534" s="221"/>
      <c r="AE534" s="221"/>
      <c r="AF534" s="102">
        <v>0</v>
      </c>
      <c r="AG534" s="102">
        <v>0</v>
      </c>
      <c r="AH534" s="219">
        <f>AG534*25%</f>
        <v>0</v>
      </c>
      <c r="AI534" s="102">
        <v>3</v>
      </c>
      <c r="AJ534" s="102">
        <v>330</v>
      </c>
      <c r="AK534" s="219">
        <f>AJ534*25%</f>
        <v>82.5</v>
      </c>
      <c r="AL534" s="102">
        <v>30</v>
      </c>
      <c r="AM534" s="102">
        <v>2490</v>
      </c>
      <c r="AN534" s="219">
        <f>AM534*25%</f>
        <v>622.5</v>
      </c>
      <c r="AO534" s="268">
        <v>75</v>
      </c>
      <c r="AP534" s="268">
        <v>6770</v>
      </c>
      <c r="AQ534" s="219">
        <f>AP534*25%</f>
        <v>1692.5</v>
      </c>
      <c r="AR534" s="222">
        <v>143</v>
      </c>
      <c r="AS534" s="222">
        <v>13425</v>
      </c>
      <c r="AT534" s="219">
        <f>AS534*25%</f>
        <v>3356.25</v>
      </c>
      <c r="AU534" s="222">
        <v>121</v>
      </c>
      <c r="AV534" s="222">
        <v>12265</v>
      </c>
      <c r="AW534" s="222">
        <f t="shared" si="38"/>
        <v>3066.25</v>
      </c>
      <c r="AX534" s="222">
        <v>84</v>
      </c>
      <c r="AY534" s="222">
        <v>8240</v>
      </c>
      <c r="AZ534" s="222">
        <f t="shared" si="39"/>
        <v>2060</v>
      </c>
      <c r="BA534" s="222">
        <v>101</v>
      </c>
      <c r="BB534" s="222">
        <v>9635</v>
      </c>
      <c r="BC534" s="222">
        <f t="shared" si="40"/>
        <v>2408.75</v>
      </c>
    </row>
    <row r="535" spans="2:55">
      <c r="B535" s="41" t="s">
        <v>2012</v>
      </c>
      <c r="C535" s="296" t="s">
        <v>2067</v>
      </c>
      <c r="D535" s="227" t="s">
        <v>322</v>
      </c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221"/>
      <c r="AA535" s="221"/>
      <c r="AB535" s="221"/>
      <c r="AC535" s="221"/>
      <c r="AD535" s="221"/>
      <c r="AE535" s="221"/>
      <c r="AF535" s="102">
        <v>0</v>
      </c>
      <c r="AG535" s="102">
        <v>0</v>
      </c>
      <c r="AH535" s="219">
        <f>AG535*25%</f>
        <v>0</v>
      </c>
      <c r="AI535" s="102">
        <v>2</v>
      </c>
      <c r="AJ535" s="102">
        <v>310</v>
      </c>
      <c r="AK535" s="219">
        <f>AJ535*25%</f>
        <v>77.5</v>
      </c>
      <c r="AL535" s="102">
        <v>11</v>
      </c>
      <c r="AM535" s="102">
        <v>1055</v>
      </c>
      <c r="AN535" s="219">
        <f>AM535*25%</f>
        <v>263.75</v>
      </c>
      <c r="AO535" s="268">
        <v>10</v>
      </c>
      <c r="AP535" s="268">
        <v>880</v>
      </c>
      <c r="AQ535" s="219">
        <f>AP535*25%</f>
        <v>220</v>
      </c>
      <c r="AR535" s="222">
        <v>18</v>
      </c>
      <c r="AS535" s="222">
        <v>2095</v>
      </c>
      <c r="AT535" s="219">
        <f>AS535*25%</f>
        <v>523.75</v>
      </c>
      <c r="AU535" s="222">
        <v>27</v>
      </c>
      <c r="AV535" s="222">
        <v>2665</v>
      </c>
      <c r="AW535" s="222">
        <f t="shared" si="38"/>
        <v>666.25</v>
      </c>
      <c r="AX535" s="222">
        <v>117</v>
      </c>
      <c r="AY535" s="222">
        <v>10300</v>
      </c>
      <c r="AZ535" s="222">
        <f t="shared" si="39"/>
        <v>2575</v>
      </c>
      <c r="BA535" s="222">
        <v>98</v>
      </c>
      <c r="BB535" s="222">
        <v>9695</v>
      </c>
      <c r="BC535" s="222">
        <f t="shared" si="40"/>
        <v>2423.75</v>
      </c>
    </row>
    <row r="536" spans="2:55">
      <c r="B536" s="41" t="s">
        <v>2013</v>
      </c>
      <c r="C536" s="296" t="s">
        <v>2068</v>
      </c>
      <c r="D536" s="227" t="s">
        <v>23</v>
      </c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221"/>
      <c r="AA536" s="221"/>
      <c r="AB536" s="221"/>
      <c r="AC536" s="221"/>
      <c r="AD536" s="221"/>
      <c r="AE536" s="221"/>
      <c r="AF536" s="102">
        <v>0</v>
      </c>
      <c r="AG536" s="102">
        <v>0</v>
      </c>
      <c r="AH536" s="219">
        <f>AG536*25%</f>
        <v>0</v>
      </c>
      <c r="AI536" s="102">
        <v>44</v>
      </c>
      <c r="AJ536" s="102">
        <v>4510</v>
      </c>
      <c r="AK536" s="219">
        <f>AJ536*25%</f>
        <v>1127.5</v>
      </c>
      <c r="AL536" s="102">
        <v>132</v>
      </c>
      <c r="AM536" s="102">
        <v>12220</v>
      </c>
      <c r="AN536" s="219">
        <f>AM536*25%</f>
        <v>3055</v>
      </c>
      <c r="AO536" s="268">
        <v>169</v>
      </c>
      <c r="AP536" s="268">
        <v>14290</v>
      </c>
      <c r="AQ536" s="219">
        <f>AP536*25%</f>
        <v>3572.5</v>
      </c>
      <c r="AR536" s="222">
        <v>122</v>
      </c>
      <c r="AS536" s="222">
        <v>12780</v>
      </c>
      <c r="AT536" s="219">
        <f>AS536*25%</f>
        <v>3195</v>
      </c>
      <c r="AU536" s="222">
        <v>155</v>
      </c>
      <c r="AV536" s="222">
        <v>15995</v>
      </c>
      <c r="AW536" s="222">
        <f t="shared" si="38"/>
        <v>3998.75</v>
      </c>
      <c r="AX536" s="222">
        <v>35</v>
      </c>
      <c r="AY536" s="222">
        <v>4380</v>
      </c>
      <c r="AZ536" s="222">
        <f t="shared" si="39"/>
        <v>1095</v>
      </c>
      <c r="BA536" s="222">
        <v>43</v>
      </c>
      <c r="BB536" s="222">
        <v>5025</v>
      </c>
      <c r="BC536" s="222">
        <f t="shared" si="40"/>
        <v>1256.25</v>
      </c>
    </row>
    <row r="537" spans="2:55">
      <c r="B537" s="41" t="s">
        <v>2014</v>
      </c>
      <c r="C537" s="296" t="s">
        <v>7573</v>
      </c>
      <c r="D537" s="227" t="s">
        <v>23</v>
      </c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221"/>
      <c r="AA537" s="221"/>
      <c r="AB537" s="221"/>
      <c r="AC537" s="221"/>
      <c r="AD537" s="221"/>
      <c r="AE537" s="221"/>
      <c r="AF537" s="102">
        <v>0</v>
      </c>
      <c r="AG537" s="102">
        <v>0</v>
      </c>
      <c r="AH537" s="219">
        <f>AG537*25%</f>
        <v>0</v>
      </c>
      <c r="AI537" s="102">
        <v>3</v>
      </c>
      <c r="AJ537" s="102">
        <v>150</v>
      </c>
      <c r="AK537" s="219">
        <f>AJ537*25%</f>
        <v>37.5</v>
      </c>
      <c r="AL537" s="102">
        <v>44</v>
      </c>
      <c r="AM537" s="102">
        <v>4885</v>
      </c>
      <c r="AN537" s="219">
        <f>AM537*25%</f>
        <v>1221.25</v>
      </c>
      <c r="AO537" s="268">
        <v>56</v>
      </c>
      <c r="AP537" s="268">
        <v>4985</v>
      </c>
      <c r="AQ537" s="219">
        <f>AP537*25%</f>
        <v>1246.25</v>
      </c>
      <c r="AR537" s="222">
        <v>40</v>
      </c>
      <c r="AS537" s="222">
        <v>4185</v>
      </c>
      <c r="AT537" s="219">
        <f>AS537*25%</f>
        <v>1046.25</v>
      </c>
      <c r="AU537" s="222">
        <v>47</v>
      </c>
      <c r="AV537" s="222">
        <v>4900</v>
      </c>
      <c r="AW537" s="222">
        <f t="shared" si="38"/>
        <v>1225</v>
      </c>
      <c r="AX537" s="222">
        <v>76</v>
      </c>
      <c r="AY537" s="222">
        <v>9740</v>
      </c>
      <c r="AZ537" s="222">
        <f t="shared" si="39"/>
        <v>2435</v>
      </c>
      <c r="BA537" s="222">
        <v>84</v>
      </c>
      <c r="BB537" s="222">
        <v>9310</v>
      </c>
      <c r="BC537" s="222">
        <f t="shared" si="40"/>
        <v>2327.5</v>
      </c>
    </row>
    <row r="538" spans="2:55">
      <c r="B538" s="41" t="s">
        <v>2015</v>
      </c>
      <c r="C538" s="296" t="s">
        <v>2069</v>
      </c>
      <c r="D538" s="227" t="s">
        <v>29</v>
      </c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221"/>
      <c r="AA538" s="221"/>
      <c r="AB538" s="221"/>
      <c r="AC538" s="221"/>
      <c r="AD538" s="221"/>
      <c r="AE538" s="221"/>
      <c r="AF538" s="102">
        <v>0</v>
      </c>
      <c r="AG538" s="102">
        <v>0</v>
      </c>
      <c r="AH538" s="219">
        <f>AG538*25%</f>
        <v>0</v>
      </c>
      <c r="AI538" s="102">
        <v>3</v>
      </c>
      <c r="AJ538" s="102">
        <v>220</v>
      </c>
      <c r="AK538" s="219">
        <f>AJ538*25%</f>
        <v>55</v>
      </c>
      <c r="AL538" s="102">
        <v>19</v>
      </c>
      <c r="AM538" s="102">
        <v>2425</v>
      </c>
      <c r="AN538" s="219">
        <f>AM538*25%</f>
        <v>606.25</v>
      </c>
      <c r="AO538" s="268">
        <v>26</v>
      </c>
      <c r="AP538" s="268">
        <v>2285</v>
      </c>
      <c r="AQ538" s="219">
        <f>AP538*25%</f>
        <v>571.25</v>
      </c>
      <c r="AR538" s="222">
        <v>26</v>
      </c>
      <c r="AS538" s="222">
        <v>2795</v>
      </c>
      <c r="AT538" s="219">
        <f>AS538*25%</f>
        <v>698.75</v>
      </c>
      <c r="AU538" s="222">
        <v>57</v>
      </c>
      <c r="AV538" s="222">
        <v>6000</v>
      </c>
      <c r="AW538" s="222">
        <f t="shared" si="38"/>
        <v>1500</v>
      </c>
      <c r="AX538" s="222">
        <v>35</v>
      </c>
      <c r="AY538" s="222">
        <v>4125</v>
      </c>
      <c r="AZ538" s="222">
        <f t="shared" si="39"/>
        <v>1031.25</v>
      </c>
      <c r="BA538" s="222">
        <v>62</v>
      </c>
      <c r="BB538" s="222">
        <v>8585</v>
      </c>
      <c r="BC538" s="222">
        <f t="shared" si="40"/>
        <v>2146.25</v>
      </c>
    </row>
    <row r="539" spans="2:55">
      <c r="B539" s="41" t="s">
        <v>2016</v>
      </c>
      <c r="C539" s="296" t="s">
        <v>7574</v>
      </c>
      <c r="D539" s="44" t="s">
        <v>29</v>
      </c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221"/>
      <c r="AA539" s="221"/>
      <c r="AB539" s="221"/>
      <c r="AC539" s="221"/>
      <c r="AD539" s="221"/>
      <c r="AE539" s="221"/>
      <c r="AF539" s="102">
        <v>0</v>
      </c>
      <c r="AG539" s="102">
        <v>0</v>
      </c>
      <c r="AH539" s="219">
        <f>AG539*25%</f>
        <v>0</v>
      </c>
      <c r="AI539" s="102">
        <v>0</v>
      </c>
      <c r="AJ539" s="102">
        <v>0</v>
      </c>
      <c r="AK539" s="219">
        <f>AJ539*25%</f>
        <v>0</v>
      </c>
      <c r="AL539" s="102">
        <v>0</v>
      </c>
      <c r="AM539" s="102">
        <v>0</v>
      </c>
      <c r="AN539" s="219">
        <f>AM539*25%</f>
        <v>0</v>
      </c>
      <c r="AO539" s="268">
        <v>0</v>
      </c>
      <c r="AP539" s="268">
        <v>0</v>
      </c>
      <c r="AQ539" s="219">
        <f>AP539*25%</f>
        <v>0</v>
      </c>
      <c r="AR539" s="222">
        <v>0</v>
      </c>
      <c r="AS539" s="222">
        <v>0</v>
      </c>
      <c r="AT539" s="219">
        <f>AS539*25%</f>
        <v>0</v>
      </c>
      <c r="AU539" s="222">
        <v>0</v>
      </c>
      <c r="AV539" s="222">
        <v>0</v>
      </c>
      <c r="AW539" s="222">
        <f t="shared" si="38"/>
        <v>0</v>
      </c>
      <c r="AX539" s="222">
        <v>74</v>
      </c>
      <c r="AY539" s="222">
        <v>7735</v>
      </c>
      <c r="AZ539" s="222">
        <f t="shared" si="39"/>
        <v>1933.75</v>
      </c>
      <c r="BA539" s="222">
        <v>109</v>
      </c>
      <c r="BB539" s="222">
        <v>10065</v>
      </c>
      <c r="BC539" s="222">
        <f t="shared" si="40"/>
        <v>2516.25</v>
      </c>
    </row>
    <row r="540" spans="2:55">
      <c r="B540" s="41" t="s">
        <v>2017</v>
      </c>
      <c r="C540" s="296" t="s">
        <v>2070</v>
      </c>
      <c r="D540" s="44" t="s">
        <v>5</v>
      </c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221"/>
      <c r="AA540" s="221"/>
      <c r="AB540" s="221"/>
      <c r="AC540" s="221"/>
      <c r="AD540" s="221"/>
      <c r="AE540" s="221"/>
      <c r="AF540" s="102">
        <v>0</v>
      </c>
      <c r="AG540" s="102">
        <v>0</v>
      </c>
      <c r="AH540" s="219">
        <f>AG540*25%</f>
        <v>0</v>
      </c>
      <c r="AI540" s="102">
        <v>17</v>
      </c>
      <c r="AJ540" s="102">
        <v>1305</v>
      </c>
      <c r="AK540" s="219">
        <f>AJ540*25%</f>
        <v>326.25</v>
      </c>
      <c r="AL540" s="102">
        <v>36</v>
      </c>
      <c r="AM540" s="102">
        <v>2830</v>
      </c>
      <c r="AN540" s="219">
        <f>AM540*25%</f>
        <v>707.5</v>
      </c>
      <c r="AO540" s="268">
        <v>59</v>
      </c>
      <c r="AP540" s="268">
        <v>4620</v>
      </c>
      <c r="AQ540" s="219">
        <f>AP540*25%</f>
        <v>1155</v>
      </c>
      <c r="AR540" s="222">
        <v>63</v>
      </c>
      <c r="AS540" s="222">
        <v>6750</v>
      </c>
      <c r="AT540" s="219">
        <f>AS540*25%</f>
        <v>1687.5</v>
      </c>
      <c r="AU540" s="222">
        <v>96</v>
      </c>
      <c r="AV540" s="222">
        <v>9865</v>
      </c>
      <c r="AW540" s="222">
        <f t="shared" si="38"/>
        <v>2466.25</v>
      </c>
      <c r="AX540" s="222">
        <v>0</v>
      </c>
      <c r="AY540" s="222">
        <v>0</v>
      </c>
      <c r="AZ540" s="222">
        <f t="shared" si="39"/>
        <v>0</v>
      </c>
      <c r="BA540" s="222">
        <v>0</v>
      </c>
      <c r="BB540" s="222">
        <v>0</v>
      </c>
      <c r="BC540" s="222">
        <f t="shared" si="40"/>
        <v>0</v>
      </c>
    </row>
    <row r="541" spans="2:55">
      <c r="B541" s="41" t="s">
        <v>2018</v>
      </c>
      <c r="C541" s="296" t="s">
        <v>2071</v>
      </c>
      <c r="D541" s="44" t="s">
        <v>29</v>
      </c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221"/>
      <c r="AA541" s="221"/>
      <c r="AB541" s="221"/>
      <c r="AC541" s="221"/>
      <c r="AD541" s="221"/>
      <c r="AE541" s="221"/>
      <c r="AF541" s="102">
        <v>8</v>
      </c>
      <c r="AG541" s="102">
        <v>595</v>
      </c>
      <c r="AH541" s="219">
        <f>AG541*25%</f>
        <v>148.75</v>
      </c>
      <c r="AI541" s="102">
        <v>133</v>
      </c>
      <c r="AJ541" s="102">
        <v>12735</v>
      </c>
      <c r="AK541" s="219">
        <f>AJ541*25%</f>
        <v>3183.75</v>
      </c>
      <c r="AL541" s="102">
        <v>112</v>
      </c>
      <c r="AM541" s="102">
        <v>10050</v>
      </c>
      <c r="AN541" s="219">
        <f>AM541*25%</f>
        <v>2512.5</v>
      </c>
      <c r="AO541" s="268">
        <v>142</v>
      </c>
      <c r="AP541" s="268">
        <v>13435</v>
      </c>
      <c r="AQ541" s="219">
        <f>AP541*25%</f>
        <v>3358.75</v>
      </c>
      <c r="AR541" s="222">
        <v>102</v>
      </c>
      <c r="AS541" s="222">
        <v>9650</v>
      </c>
      <c r="AT541" s="219">
        <f>AS541*25%</f>
        <v>2412.5</v>
      </c>
      <c r="AU541" s="222">
        <v>109</v>
      </c>
      <c r="AV541" s="222">
        <v>11025</v>
      </c>
      <c r="AW541" s="222">
        <f t="shared" si="38"/>
        <v>2756.25</v>
      </c>
      <c r="AX541" s="222">
        <v>81</v>
      </c>
      <c r="AY541" s="222">
        <v>10180</v>
      </c>
      <c r="AZ541" s="222">
        <f t="shared" si="39"/>
        <v>2545</v>
      </c>
      <c r="BA541" s="222">
        <v>149</v>
      </c>
      <c r="BB541" s="222">
        <v>14865</v>
      </c>
      <c r="BC541" s="222">
        <f t="shared" si="40"/>
        <v>3716.25</v>
      </c>
    </row>
    <row r="542" spans="2:55">
      <c r="B542" s="41" t="s">
        <v>2019</v>
      </c>
      <c r="C542" s="296" t="s">
        <v>2072</v>
      </c>
      <c r="D542" s="44" t="s">
        <v>5</v>
      </c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221"/>
      <c r="AA542" s="221"/>
      <c r="AB542" s="221"/>
      <c r="AC542" s="221"/>
      <c r="AD542" s="221"/>
      <c r="AE542" s="221"/>
      <c r="AF542" s="102">
        <v>12</v>
      </c>
      <c r="AG542" s="102">
        <v>1180</v>
      </c>
      <c r="AH542" s="219">
        <f>AG542*25%</f>
        <v>295</v>
      </c>
      <c r="AI542" s="102">
        <v>65</v>
      </c>
      <c r="AJ542" s="102">
        <v>4570</v>
      </c>
      <c r="AK542" s="219">
        <f>AJ542*25%</f>
        <v>1142.5</v>
      </c>
      <c r="AL542" s="102">
        <v>39</v>
      </c>
      <c r="AM542" s="102">
        <v>3085</v>
      </c>
      <c r="AN542" s="219">
        <f>AM542*25%</f>
        <v>771.25</v>
      </c>
      <c r="AO542" s="268">
        <v>43</v>
      </c>
      <c r="AP542" s="268">
        <v>2925</v>
      </c>
      <c r="AQ542" s="219">
        <f>AP542*25%</f>
        <v>731.25</v>
      </c>
      <c r="AR542" s="222">
        <v>36</v>
      </c>
      <c r="AS542" s="222">
        <v>2190</v>
      </c>
      <c r="AT542" s="219">
        <f>AS542*25%</f>
        <v>547.5</v>
      </c>
      <c r="AU542" s="222">
        <v>26</v>
      </c>
      <c r="AV542" s="222">
        <v>1765</v>
      </c>
      <c r="AW542" s="222">
        <f t="shared" si="38"/>
        <v>441.25</v>
      </c>
      <c r="AX542" s="222">
        <v>112</v>
      </c>
      <c r="AY542" s="222">
        <v>11710</v>
      </c>
      <c r="AZ542" s="222">
        <f t="shared" si="39"/>
        <v>2927.5</v>
      </c>
      <c r="BA542" s="222">
        <v>158</v>
      </c>
      <c r="BB542" s="222">
        <v>17940</v>
      </c>
      <c r="BC542" s="222">
        <f t="shared" si="40"/>
        <v>4485</v>
      </c>
    </row>
    <row r="543" spans="2:55">
      <c r="B543" s="41" t="s">
        <v>2020</v>
      </c>
      <c r="C543" s="296" t="s">
        <v>2073</v>
      </c>
      <c r="D543" s="44" t="s">
        <v>130</v>
      </c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221"/>
      <c r="AA543" s="221"/>
      <c r="AB543" s="221"/>
      <c r="AC543" s="221"/>
      <c r="AD543" s="221"/>
      <c r="AE543" s="221"/>
      <c r="AF543" s="102">
        <v>4</v>
      </c>
      <c r="AG543" s="102">
        <v>510</v>
      </c>
      <c r="AH543" s="219">
        <f>AG543*25%</f>
        <v>127.5</v>
      </c>
      <c r="AI543" s="102">
        <v>28</v>
      </c>
      <c r="AJ543" s="102">
        <v>2575</v>
      </c>
      <c r="AK543" s="219">
        <f>AJ543*25%</f>
        <v>643.75</v>
      </c>
      <c r="AL543" s="102">
        <v>32</v>
      </c>
      <c r="AM543" s="102">
        <v>3015</v>
      </c>
      <c r="AN543" s="219">
        <f>AM543*25%</f>
        <v>753.75</v>
      </c>
      <c r="AO543" s="268">
        <v>37</v>
      </c>
      <c r="AP543" s="268">
        <v>3380</v>
      </c>
      <c r="AQ543" s="219">
        <f>AP543*25%</f>
        <v>845</v>
      </c>
      <c r="AR543" s="222">
        <v>36</v>
      </c>
      <c r="AS543" s="222">
        <v>3835</v>
      </c>
      <c r="AT543" s="219">
        <f>AS543*25%</f>
        <v>958.75</v>
      </c>
      <c r="AU543" s="222">
        <v>66</v>
      </c>
      <c r="AV543" s="222">
        <v>5650</v>
      </c>
      <c r="AW543" s="222">
        <f t="shared" si="38"/>
        <v>1412.5</v>
      </c>
      <c r="AX543" s="222">
        <v>23</v>
      </c>
      <c r="AY543" s="222">
        <v>1575</v>
      </c>
      <c r="AZ543" s="222">
        <f t="shared" si="39"/>
        <v>393.75</v>
      </c>
      <c r="BA543" s="222">
        <v>27</v>
      </c>
      <c r="BB543" s="222">
        <v>2070</v>
      </c>
      <c r="BC543" s="222">
        <f t="shared" si="40"/>
        <v>517.5</v>
      </c>
    </row>
    <row r="544" spans="2:55">
      <c r="B544" s="41" t="s">
        <v>2021</v>
      </c>
      <c r="C544" s="296" t="s">
        <v>2074</v>
      </c>
      <c r="D544" s="44" t="s">
        <v>5</v>
      </c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221"/>
      <c r="AA544" s="221"/>
      <c r="AB544" s="221"/>
      <c r="AC544" s="221"/>
      <c r="AD544" s="221"/>
      <c r="AE544" s="221"/>
      <c r="AF544" s="102">
        <v>46</v>
      </c>
      <c r="AG544" s="102">
        <v>3520</v>
      </c>
      <c r="AH544" s="219">
        <f>AG544*25%</f>
        <v>880</v>
      </c>
      <c r="AI544" s="102">
        <v>208</v>
      </c>
      <c r="AJ544" s="102">
        <v>16645</v>
      </c>
      <c r="AK544" s="219">
        <f>AJ544*25%</f>
        <v>4161.25</v>
      </c>
      <c r="AL544" s="102">
        <v>211</v>
      </c>
      <c r="AM544" s="102">
        <v>16865</v>
      </c>
      <c r="AN544" s="219">
        <f>AM544*25%</f>
        <v>4216.25</v>
      </c>
      <c r="AO544" s="268">
        <v>226</v>
      </c>
      <c r="AP544" s="268">
        <v>17690</v>
      </c>
      <c r="AQ544" s="219">
        <f>AP544*25%</f>
        <v>4422.5</v>
      </c>
      <c r="AR544" s="222">
        <v>279</v>
      </c>
      <c r="AS544" s="222">
        <v>21115</v>
      </c>
      <c r="AT544" s="219">
        <f>AS544*25%</f>
        <v>5278.75</v>
      </c>
      <c r="AU544" s="222">
        <v>237</v>
      </c>
      <c r="AV544" s="222">
        <v>19760</v>
      </c>
      <c r="AW544" s="222">
        <f t="shared" si="38"/>
        <v>4940</v>
      </c>
      <c r="AX544" s="222">
        <v>47</v>
      </c>
      <c r="AY544" s="222">
        <v>4255</v>
      </c>
      <c r="AZ544" s="222">
        <f t="shared" si="39"/>
        <v>1063.75</v>
      </c>
      <c r="BA544" s="222">
        <v>44</v>
      </c>
      <c r="BB544" s="222">
        <v>4575</v>
      </c>
      <c r="BC544" s="222">
        <f t="shared" si="40"/>
        <v>1143.75</v>
      </c>
    </row>
    <row r="545" spans="2:55">
      <c r="B545" s="41" t="s">
        <v>2022</v>
      </c>
      <c r="C545" s="296" t="s">
        <v>2075</v>
      </c>
      <c r="D545" s="227" t="s">
        <v>130</v>
      </c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221"/>
      <c r="AA545" s="221"/>
      <c r="AB545" s="221"/>
      <c r="AC545" s="221"/>
      <c r="AD545" s="221"/>
      <c r="AE545" s="221"/>
      <c r="AF545" s="102">
        <v>17</v>
      </c>
      <c r="AG545" s="102">
        <v>1750</v>
      </c>
      <c r="AH545" s="219">
        <f>AG545*25%</f>
        <v>437.5</v>
      </c>
      <c r="AI545" s="102">
        <v>9</v>
      </c>
      <c r="AJ545" s="102">
        <v>925</v>
      </c>
      <c r="AK545" s="219">
        <f>AJ545*25%</f>
        <v>231.25</v>
      </c>
      <c r="AL545" s="102">
        <v>9</v>
      </c>
      <c r="AM545" s="102">
        <v>760</v>
      </c>
      <c r="AN545" s="219">
        <f>AM545*25%</f>
        <v>190</v>
      </c>
      <c r="AO545" s="268">
        <v>10</v>
      </c>
      <c r="AP545" s="268">
        <v>1065</v>
      </c>
      <c r="AQ545" s="219">
        <f>AP545*25%</f>
        <v>266.25</v>
      </c>
      <c r="AR545" s="222">
        <v>0</v>
      </c>
      <c r="AS545" s="222">
        <v>0</v>
      </c>
      <c r="AT545" s="219">
        <f>AS545*25%</f>
        <v>0</v>
      </c>
      <c r="AU545" s="222">
        <v>0</v>
      </c>
      <c r="AV545" s="222">
        <v>0</v>
      </c>
      <c r="AW545" s="222">
        <f t="shared" si="38"/>
        <v>0</v>
      </c>
      <c r="AX545" s="222">
        <v>215</v>
      </c>
      <c r="AY545" s="222">
        <v>16000</v>
      </c>
      <c r="AZ545" s="222">
        <f t="shared" si="39"/>
        <v>4000</v>
      </c>
      <c r="BA545" s="222">
        <v>271</v>
      </c>
      <c r="BB545" s="222">
        <v>22185</v>
      </c>
      <c r="BC545" s="222">
        <f t="shared" si="40"/>
        <v>5546.25</v>
      </c>
    </row>
    <row r="546" spans="2:55">
      <c r="B546" s="41" t="s">
        <v>2023</v>
      </c>
      <c r="C546" s="296" t="s">
        <v>5312</v>
      </c>
      <c r="D546" s="227" t="s">
        <v>148</v>
      </c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221"/>
      <c r="AA546" s="221"/>
      <c r="AB546" s="221"/>
      <c r="AC546" s="221"/>
      <c r="AD546" s="221"/>
      <c r="AE546" s="221"/>
      <c r="AF546" s="102">
        <v>8</v>
      </c>
      <c r="AG546" s="102">
        <v>575</v>
      </c>
      <c r="AH546" s="219">
        <f>AG546*25%</f>
        <v>143.75</v>
      </c>
      <c r="AI546" s="102">
        <v>0</v>
      </c>
      <c r="AJ546" s="102">
        <v>0</v>
      </c>
      <c r="AK546" s="219">
        <f>AJ546*25%</f>
        <v>0</v>
      </c>
      <c r="AL546" s="102">
        <v>0</v>
      </c>
      <c r="AM546" s="102">
        <v>0</v>
      </c>
      <c r="AN546" s="219">
        <f>AM546*25%</f>
        <v>0</v>
      </c>
      <c r="AO546" s="268">
        <v>0</v>
      </c>
      <c r="AP546" s="268">
        <v>0</v>
      </c>
      <c r="AQ546" s="219">
        <f>AP546*25%</f>
        <v>0</v>
      </c>
      <c r="AR546" s="222">
        <v>0</v>
      </c>
      <c r="AS546" s="222">
        <v>0</v>
      </c>
      <c r="AT546" s="219">
        <f>AS546*25%</f>
        <v>0</v>
      </c>
      <c r="AU546" s="222">
        <v>0</v>
      </c>
      <c r="AV546" s="222">
        <v>0</v>
      </c>
      <c r="AW546" s="222">
        <f t="shared" si="38"/>
        <v>0</v>
      </c>
      <c r="AX546" s="222">
        <v>0</v>
      </c>
      <c r="AY546" s="222">
        <v>0</v>
      </c>
      <c r="AZ546" s="222">
        <f t="shared" si="39"/>
        <v>0</v>
      </c>
      <c r="BA546" s="222">
        <v>0</v>
      </c>
      <c r="BB546" s="222">
        <v>0</v>
      </c>
      <c r="BC546" s="222">
        <f t="shared" si="40"/>
        <v>0</v>
      </c>
    </row>
    <row r="547" spans="2:55">
      <c r="B547" s="41" t="s">
        <v>2024</v>
      </c>
      <c r="C547" s="296" t="s">
        <v>7575</v>
      </c>
      <c r="D547" s="227" t="s">
        <v>545</v>
      </c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221"/>
      <c r="AA547" s="221"/>
      <c r="AB547" s="221"/>
      <c r="AC547" s="221"/>
      <c r="AD547" s="221"/>
      <c r="AE547" s="221"/>
      <c r="AF547" s="102">
        <v>125</v>
      </c>
      <c r="AG547" s="102">
        <v>11770</v>
      </c>
      <c r="AH547" s="219">
        <f>AG547*25%</f>
        <v>2942.5</v>
      </c>
      <c r="AI547" s="102">
        <v>258</v>
      </c>
      <c r="AJ547" s="102">
        <v>22290</v>
      </c>
      <c r="AK547" s="219">
        <f>AJ547*25%</f>
        <v>5572.5</v>
      </c>
      <c r="AL547" s="102">
        <v>247</v>
      </c>
      <c r="AM547" s="102">
        <v>24370</v>
      </c>
      <c r="AN547" s="219">
        <f>AM547*25%</f>
        <v>6092.5</v>
      </c>
      <c r="AO547" s="268">
        <v>0</v>
      </c>
      <c r="AP547" s="268">
        <v>0</v>
      </c>
      <c r="AQ547" s="219">
        <f>AP547*25%</f>
        <v>0</v>
      </c>
      <c r="AR547" s="222">
        <v>0</v>
      </c>
      <c r="AS547" s="222">
        <v>0</v>
      </c>
      <c r="AT547" s="219">
        <f>AS547*25%</f>
        <v>0</v>
      </c>
      <c r="AU547" s="222">
        <v>0</v>
      </c>
      <c r="AV547" s="222">
        <v>0</v>
      </c>
      <c r="AW547" s="222">
        <f t="shared" si="38"/>
        <v>0</v>
      </c>
      <c r="AX547" s="222">
        <v>0</v>
      </c>
      <c r="AY547" s="222">
        <v>0</v>
      </c>
      <c r="AZ547" s="222">
        <f t="shared" si="39"/>
        <v>0</v>
      </c>
      <c r="BA547" s="222">
        <v>16</v>
      </c>
      <c r="BB547" s="222">
        <v>1380</v>
      </c>
      <c r="BC547" s="222">
        <f t="shared" si="40"/>
        <v>345</v>
      </c>
    </row>
    <row r="548" spans="2:55">
      <c r="B548" s="41" t="s">
        <v>2025</v>
      </c>
      <c r="C548" s="296" t="s">
        <v>7576</v>
      </c>
      <c r="D548" s="44" t="s">
        <v>501</v>
      </c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221"/>
      <c r="AA548" s="221"/>
      <c r="AB548" s="221"/>
      <c r="AC548" s="221"/>
      <c r="AD548" s="221"/>
      <c r="AE548" s="221"/>
      <c r="AF548" s="102">
        <v>0</v>
      </c>
      <c r="AG548" s="102">
        <v>0</v>
      </c>
      <c r="AH548" s="219">
        <f>AG548*25%</f>
        <v>0</v>
      </c>
      <c r="AI548" s="102">
        <v>1</v>
      </c>
      <c r="AJ548" s="102">
        <v>45</v>
      </c>
      <c r="AK548" s="219">
        <f>AJ548*25%</f>
        <v>11.25</v>
      </c>
      <c r="AL548" s="102">
        <v>10</v>
      </c>
      <c r="AM548" s="102">
        <v>1465</v>
      </c>
      <c r="AN548" s="219">
        <f>AM548*25%</f>
        <v>366.25</v>
      </c>
      <c r="AO548" s="268">
        <v>14</v>
      </c>
      <c r="AP548" s="268">
        <v>1225</v>
      </c>
      <c r="AQ548" s="219">
        <f>AP548*25%</f>
        <v>306.25</v>
      </c>
      <c r="AR548" s="222">
        <v>10</v>
      </c>
      <c r="AS548" s="222">
        <v>1175</v>
      </c>
      <c r="AT548" s="219">
        <f>AS548*25%</f>
        <v>293.75</v>
      </c>
      <c r="AU548" s="222">
        <v>18</v>
      </c>
      <c r="AV548" s="222">
        <v>2005</v>
      </c>
      <c r="AW548" s="222">
        <f t="shared" si="38"/>
        <v>501.25</v>
      </c>
      <c r="AX548" s="222">
        <v>0</v>
      </c>
      <c r="AY548" s="222">
        <v>0</v>
      </c>
      <c r="AZ548" s="222">
        <f t="shared" si="39"/>
        <v>0</v>
      </c>
      <c r="BA548" s="222">
        <v>0</v>
      </c>
      <c r="BB548" s="222">
        <v>0</v>
      </c>
      <c r="BC548" s="222">
        <f t="shared" si="40"/>
        <v>0</v>
      </c>
    </row>
    <row r="549" spans="2:55">
      <c r="B549" s="41" t="s">
        <v>2026</v>
      </c>
      <c r="C549" s="296" t="s">
        <v>2076</v>
      </c>
      <c r="D549" s="44" t="s">
        <v>5</v>
      </c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221"/>
      <c r="AA549" s="221"/>
      <c r="AB549" s="221"/>
      <c r="AC549" s="221"/>
      <c r="AD549" s="221"/>
      <c r="AE549" s="221"/>
      <c r="AF549" s="102">
        <v>0</v>
      </c>
      <c r="AG549" s="102">
        <v>0</v>
      </c>
      <c r="AH549" s="219">
        <f>AG549*25%</f>
        <v>0</v>
      </c>
      <c r="AI549" s="102">
        <v>0</v>
      </c>
      <c r="AJ549" s="102">
        <v>0</v>
      </c>
      <c r="AK549" s="219">
        <f>AJ549*25%</f>
        <v>0</v>
      </c>
      <c r="AL549" s="102">
        <v>0</v>
      </c>
      <c r="AM549" s="102">
        <v>0</v>
      </c>
      <c r="AN549" s="219">
        <f>AM549*25%</f>
        <v>0</v>
      </c>
      <c r="AO549" s="268">
        <v>0</v>
      </c>
      <c r="AP549" s="268">
        <v>0</v>
      </c>
      <c r="AQ549" s="219">
        <f>AP549*25%</f>
        <v>0</v>
      </c>
      <c r="AR549" s="222">
        <v>0</v>
      </c>
      <c r="AS549" s="222">
        <v>0</v>
      </c>
      <c r="AT549" s="219">
        <f>AS549*25%</f>
        <v>0</v>
      </c>
      <c r="AU549" s="222">
        <v>0</v>
      </c>
      <c r="AV549" s="222">
        <v>0</v>
      </c>
      <c r="AW549" s="222">
        <f t="shared" si="38"/>
        <v>0</v>
      </c>
      <c r="AX549" s="222">
        <v>12</v>
      </c>
      <c r="AY549" s="222">
        <v>1145</v>
      </c>
      <c r="AZ549" s="222">
        <f t="shared" si="39"/>
        <v>286.25</v>
      </c>
      <c r="BA549" s="222">
        <v>0</v>
      </c>
      <c r="BB549" s="222">
        <v>0</v>
      </c>
      <c r="BC549" s="222">
        <f t="shared" si="40"/>
        <v>0</v>
      </c>
    </row>
    <row r="550" spans="2:55">
      <c r="B550" s="41" t="s">
        <v>2027</v>
      </c>
      <c r="C550" s="296" t="s">
        <v>7577</v>
      </c>
      <c r="D550" s="227" t="s">
        <v>216</v>
      </c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221"/>
      <c r="AA550" s="221"/>
      <c r="AB550" s="221"/>
      <c r="AC550" s="221"/>
      <c r="AD550" s="221"/>
      <c r="AE550" s="221"/>
      <c r="AF550" s="102">
        <v>7</v>
      </c>
      <c r="AG550" s="102">
        <v>430</v>
      </c>
      <c r="AH550" s="219">
        <f>AG550*25%</f>
        <v>107.5</v>
      </c>
      <c r="AI550" s="102">
        <v>36</v>
      </c>
      <c r="AJ550" s="102">
        <v>3515</v>
      </c>
      <c r="AK550" s="219">
        <f>AJ550*25%</f>
        <v>878.75</v>
      </c>
      <c r="AL550" s="102">
        <v>48</v>
      </c>
      <c r="AM550" s="102">
        <v>5215</v>
      </c>
      <c r="AN550" s="219">
        <f>AM550*25%</f>
        <v>1303.75</v>
      </c>
      <c r="AO550" s="268">
        <v>70</v>
      </c>
      <c r="AP550" s="268">
        <v>8825</v>
      </c>
      <c r="AQ550" s="219">
        <f>AP550*25%</f>
        <v>2206.25</v>
      </c>
      <c r="AR550" s="222">
        <v>29</v>
      </c>
      <c r="AS550" s="222">
        <v>3190</v>
      </c>
      <c r="AT550" s="219">
        <f>AS550*25%</f>
        <v>797.5</v>
      </c>
      <c r="AU550" s="222">
        <v>0</v>
      </c>
      <c r="AV550" s="222">
        <v>0</v>
      </c>
      <c r="AW550" s="222">
        <f t="shared" si="38"/>
        <v>0</v>
      </c>
      <c r="AX550" s="222">
        <v>0</v>
      </c>
      <c r="AY550" s="222">
        <v>0</v>
      </c>
      <c r="AZ550" s="222">
        <f t="shared" si="39"/>
        <v>0</v>
      </c>
      <c r="BA550" s="222">
        <v>0</v>
      </c>
      <c r="BB550" s="222">
        <v>0</v>
      </c>
      <c r="BC550" s="222">
        <f t="shared" si="40"/>
        <v>0</v>
      </c>
    </row>
    <row r="551" spans="2:55">
      <c r="B551" s="41" t="s">
        <v>2028</v>
      </c>
      <c r="C551" s="296" t="s">
        <v>5312</v>
      </c>
      <c r="D551" s="227" t="s">
        <v>501</v>
      </c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221"/>
      <c r="AA551" s="221"/>
      <c r="AB551" s="221"/>
      <c r="AC551" s="221"/>
      <c r="AD551" s="221"/>
      <c r="AE551" s="221"/>
      <c r="AF551" s="102">
        <v>15</v>
      </c>
      <c r="AG551" s="102">
        <v>925</v>
      </c>
      <c r="AH551" s="219">
        <f>AG551*25%</f>
        <v>231.25</v>
      </c>
      <c r="AI551" s="102">
        <v>31</v>
      </c>
      <c r="AJ551" s="102">
        <v>2430</v>
      </c>
      <c r="AK551" s="219">
        <f>AJ551*25%</f>
        <v>607.5</v>
      </c>
      <c r="AL551" s="102">
        <v>39</v>
      </c>
      <c r="AM551" s="102">
        <v>3260</v>
      </c>
      <c r="AN551" s="219">
        <f>AM551*25%</f>
        <v>815</v>
      </c>
      <c r="AO551" s="268">
        <v>13</v>
      </c>
      <c r="AP551" s="268">
        <v>1590</v>
      </c>
      <c r="AQ551" s="219">
        <f>AP551*25%</f>
        <v>397.5</v>
      </c>
      <c r="AR551" s="222">
        <v>29</v>
      </c>
      <c r="AS551" s="222">
        <v>3055</v>
      </c>
      <c r="AT551" s="219">
        <f>AS551*25%</f>
        <v>763.75</v>
      </c>
      <c r="AU551" s="222">
        <v>15</v>
      </c>
      <c r="AV551" s="222">
        <v>2140</v>
      </c>
      <c r="AW551" s="222">
        <f t="shared" si="38"/>
        <v>535</v>
      </c>
      <c r="AX551" s="222">
        <v>0</v>
      </c>
      <c r="AY551" s="222">
        <v>0</v>
      </c>
      <c r="AZ551" s="222">
        <f t="shared" si="39"/>
        <v>0</v>
      </c>
      <c r="BA551" s="222">
        <v>0</v>
      </c>
      <c r="BB551" s="222">
        <v>0</v>
      </c>
      <c r="BC551" s="222">
        <f t="shared" si="40"/>
        <v>0</v>
      </c>
    </row>
    <row r="552" spans="2:55">
      <c r="B552" s="41" t="s">
        <v>2029</v>
      </c>
      <c r="C552" s="296" t="s">
        <v>7578</v>
      </c>
      <c r="D552" s="227" t="s">
        <v>222</v>
      </c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221"/>
      <c r="AA552" s="221"/>
      <c r="AB552" s="221"/>
      <c r="AC552" s="221"/>
      <c r="AD552" s="221"/>
      <c r="AE552" s="221"/>
      <c r="AF552" s="102">
        <v>20</v>
      </c>
      <c r="AG552" s="102">
        <v>2195</v>
      </c>
      <c r="AH552" s="219">
        <f>AG552*25%</f>
        <v>548.75</v>
      </c>
      <c r="AI552" s="102">
        <v>43</v>
      </c>
      <c r="AJ552" s="102">
        <v>4585</v>
      </c>
      <c r="AK552" s="219">
        <f>AJ552*25%</f>
        <v>1146.25</v>
      </c>
      <c r="AL552" s="102">
        <v>51</v>
      </c>
      <c r="AM552" s="102">
        <v>5960</v>
      </c>
      <c r="AN552" s="219">
        <f>AM552*25%</f>
        <v>1490</v>
      </c>
      <c r="AO552" s="268">
        <v>51</v>
      </c>
      <c r="AP552" s="268">
        <v>5190</v>
      </c>
      <c r="AQ552" s="219">
        <f>AP552*25%</f>
        <v>1297.5</v>
      </c>
      <c r="AR552" s="222">
        <v>77</v>
      </c>
      <c r="AS552" s="222">
        <v>7795</v>
      </c>
      <c r="AT552" s="219">
        <f>AS552*25%</f>
        <v>1948.75</v>
      </c>
      <c r="AU552" s="222">
        <v>84</v>
      </c>
      <c r="AV552" s="222">
        <v>9085</v>
      </c>
      <c r="AW552" s="222">
        <f t="shared" si="38"/>
        <v>2271.25</v>
      </c>
      <c r="AX552" s="222">
        <v>13</v>
      </c>
      <c r="AY552" s="222">
        <v>1835</v>
      </c>
      <c r="AZ552" s="222">
        <f t="shared" si="39"/>
        <v>458.75</v>
      </c>
      <c r="BA552" s="222">
        <v>6</v>
      </c>
      <c r="BB552" s="222">
        <v>685</v>
      </c>
      <c r="BC552" s="222">
        <f t="shared" si="40"/>
        <v>171.25</v>
      </c>
    </row>
    <row r="553" spans="2:55">
      <c r="B553" s="41" t="s">
        <v>2030</v>
      </c>
      <c r="C553" s="296" t="s">
        <v>2077</v>
      </c>
      <c r="D553" s="227" t="s">
        <v>23</v>
      </c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221"/>
      <c r="AA553" s="221"/>
      <c r="AB553" s="221"/>
      <c r="AC553" s="221"/>
      <c r="AD553" s="221"/>
      <c r="AE553" s="221"/>
      <c r="AF553" s="102">
        <v>31</v>
      </c>
      <c r="AG553" s="102">
        <v>2980</v>
      </c>
      <c r="AH553" s="219">
        <f>AG553*25%</f>
        <v>745</v>
      </c>
      <c r="AI553" s="102">
        <v>47</v>
      </c>
      <c r="AJ553" s="102">
        <v>4830</v>
      </c>
      <c r="AK553" s="219">
        <f>AJ553*25%</f>
        <v>1207.5</v>
      </c>
      <c r="AL553" s="102">
        <v>93</v>
      </c>
      <c r="AM553" s="102">
        <v>8395</v>
      </c>
      <c r="AN553" s="219">
        <f>AM553*25%</f>
        <v>2098.75</v>
      </c>
      <c r="AO553" s="268">
        <v>63</v>
      </c>
      <c r="AP553" s="268">
        <v>6940</v>
      </c>
      <c r="AQ553" s="219">
        <f>AP553*25%</f>
        <v>1735</v>
      </c>
      <c r="AR553" s="222">
        <v>108</v>
      </c>
      <c r="AS553" s="222">
        <v>9360</v>
      </c>
      <c r="AT553" s="219">
        <f>AS553*25%</f>
        <v>2340</v>
      </c>
      <c r="AU553" s="222">
        <v>123</v>
      </c>
      <c r="AV553" s="222">
        <v>10530</v>
      </c>
      <c r="AW553" s="222">
        <f t="shared" si="38"/>
        <v>2632.5</v>
      </c>
      <c r="AX553" s="222">
        <v>60</v>
      </c>
      <c r="AY553" s="222">
        <v>6955</v>
      </c>
      <c r="AZ553" s="222">
        <f t="shared" si="39"/>
        <v>1738.75</v>
      </c>
      <c r="BA553" s="222">
        <v>68</v>
      </c>
      <c r="BB553" s="222">
        <v>7425</v>
      </c>
      <c r="BC553" s="222">
        <f t="shared" si="40"/>
        <v>1856.25</v>
      </c>
    </row>
    <row r="554" spans="2:55">
      <c r="B554" s="41" t="s">
        <v>2031</v>
      </c>
      <c r="C554" s="296" t="s">
        <v>2078</v>
      </c>
      <c r="D554" s="44" t="s">
        <v>23</v>
      </c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221"/>
      <c r="AA554" s="221"/>
      <c r="AB554" s="221"/>
      <c r="AC554" s="221"/>
      <c r="AD554" s="221"/>
      <c r="AE554" s="221"/>
      <c r="AF554" s="221"/>
      <c r="AG554" s="221"/>
      <c r="AH554" s="221"/>
      <c r="AI554" s="221">
        <v>32</v>
      </c>
      <c r="AJ554" s="221">
        <v>2835</v>
      </c>
      <c r="AK554" s="219">
        <f>AJ554*25%</f>
        <v>708.75</v>
      </c>
      <c r="AL554" s="221">
        <v>80</v>
      </c>
      <c r="AM554" s="221">
        <v>7330</v>
      </c>
      <c r="AN554" s="219">
        <f>AM554*25%</f>
        <v>1832.5</v>
      </c>
      <c r="AO554" s="219">
        <v>133</v>
      </c>
      <c r="AP554" s="219">
        <v>14055</v>
      </c>
      <c r="AQ554" s="219">
        <f>AP554*25%</f>
        <v>3513.75</v>
      </c>
      <c r="AR554" s="222">
        <v>186</v>
      </c>
      <c r="AS554" s="222">
        <v>20850</v>
      </c>
      <c r="AT554" s="219">
        <f>AS554*25%</f>
        <v>5212.5</v>
      </c>
      <c r="AU554" s="222">
        <v>131</v>
      </c>
      <c r="AV554" s="222">
        <v>10475</v>
      </c>
      <c r="AW554" s="222">
        <f t="shared" si="38"/>
        <v>2618.75</v>
      </c>
      <c r="AX554" s="222">
        <v>98</v>
      </c>
      <c r="AY554" s="222">
        <v>9050</v>
      </c>
      <c r="AZ554" s="222">
        <f t="shared" si="39"/>
        <v>2262.5</v>
      </c>
      <c r="BA554" s="222">
        <v>124</v>
      </c>
      <c r="BB554" s="222">
        <v>11965</v>
      </c>
      <c r="BC554" s="222">
        <f t="shared" si="40"/>
        <v>2991.25</v>
      </c>
    </row>
    <row r="555" spans="2:55">
      <c r="B555" s="41" t="s">
        <v>2079</v>
      </c>
      <c r="C555" s="296" t="s">
        <v>2141</v>
      </c>
      <c r="D555" s="44" t="s">
        <v>5</v>
      </c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221"/>
      <c r="AA555" s="221"/>
      <c r="AB555" s="221"/>
      <c r="AC555" s="221"/>
      <c r="AD555" s="221"/>
      <c r="AE555" s="221"/>
      <c r="AF555" s="221"/>
      <c r="AG555" s="221"/>
      <c r="AH555" s="221"/>
      <c r="AI555" s="221">
        <v>1</v>
      </c>
      <c r="AJ555" s="221">
        <v>45</v>
      </c>
      <c r="AK555" s="219">
        <f>AJ555*25%</f>
        <v>11.25</v>
      </c>
      <c r="AL555" s="221">
        <v>20</v>
      </c>
      <c r="AM555" s="221">
        <v>2585</v>
      </c>
      <c r="AN555" s="219">
        <f>AM555*25%</f>
        <v>646.25</v>
      </c>
      <c r="AO555" s="219">
        <v>29</v>
      </c>
      <c r="AP555" s="219">
        <v>2765</v>
      </c>
      <c r="AQ555" s="219">
        <f>AP555*25%</f>
        <v>691.25</v>
      </c>
      <c r="AR555" s="222">
        <v>59</v>
      </c>
      <c r="AS555" s="222">
        <v>6060</v>
      </c>
      <c r="AT555" s="219">
        <f>AS555*25%</f>
        <v>1515</v>
      </c>
      <c r="AU555" s="222">
        <v>45</v>
      </c>
      <c r="AV555" s="222">
        <v>4735</v>
      </c>
      <c r="AW555" s="222">
        <f t="shared" si="38"/>
        <v>1183.75</v>
      </c>
      <c r="AX555" s="222">
        <v>117</v>
      </c>
      <c r="AY555" s="222">
        <v>9535</v>
      </c>
      <c r="AZ555" s="222">
        <f t="shared" si="39"/>
        <v>2383.75</v>
      </c>
      <c r="BA555" s="222">
        <v>153</v>
      </c>
      <c r="BB555" s="222">
        <v>13565</v>
      </c>
      <c r="BC555" s="222">
        <f t="shared" si="40"/>
        <v>3391.25</v>
      </c>
    </row>
    <row r="556" spans="2:55">
      <c r="B556" s="41" t="s">
        <v>2080</v>
      </c>
      <c r="C556" s="296" t="s">
        <v>7579</v>
      </c>
      <c r="D556" s="227" t="s">
        <v>130</v>
      </c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221"/>
      <c r="AA556" s="221"/>
      <c r="AB556" s="221"/>
      <c r="AC556" s="221"/>
      <c r="AD556" s="221"/>
      <c r="AE556" s="221"/>
      <c r="AF556" s="221"/>
      <c r="AG556" s="221"/>
      <c r="AH556" s="221"/>
      <c r="AI556" s="221">
        <v>2</v>
      </c>
      <c r="AJ556" s="221">
        <v>105</v>
      </c>
      <c r="AK556" s="219">
        <f>AJ556*25%</f>
        <v>26.25</v>
      </c>
      <c r="AL556" s="221">
        <v>44</v>
      </c>
      <c r="AM556" s="221">
        <v>5755</v>
      </c>
      <c r="AN556" s="219">
        <f>AM556*25%</f>
        <v>1438.75</v>
      </c>
      <c r="AO556" s="219">
        <v>77</v>
      </c>
      <c r="AP556" s="219">
        <v>11090</v>
      </c>
      <c r="AQ556" s="219">
        <f>AP556*25%</f>
        <v>2772.5</v>
      </c>
      <c r="AR556" s="222">
        <v>70</v>
      </c>
      <c r="AS556" s="222">
        <v>5485</v>
      </c>
      <c r="AT556" s="219">
        <f>AS556*25%</f>
        <v>1371.25</v>
      </c>
      <c r="AU556" s="222">
        <v>31</v>
      </c>
      <c r="AV556" s="222">
        <v>2840</v>
      </c>
      <c r="AW556" s="222">
        <f t="shared" si="38"/>
        <v>710</v>
      </c>
      <c r="AX556" s="222">
        <v>46</v>
      </c>
      <c r="AY556" s="222">
        <v>4945</v>
      </c>
      <c r="AZ556" s="222">
        <f t="shared" si="39"/>
        <v>1236.25</v>
      </c>
      <c r="BA556" s="222">
        <v>52</v>
      </c>
      <c r="BB556" s="222">
        <v>4765</v>
      </c>
      <c r="BC556" s="222">
        <f t="shared" si="40"/>
        <v>1191.25</v>
      </c>
    </row>
    <row r="557" spans="2:55">
      <c r="B557" s="41" t="s">
        <v>2081</v>
      </c>
      <c r="C557" s="296" t="s">
        <v>2142</v>
      </c>
      <c r="D557" s="227" t="s">
        <v>130</v>
      </c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221"/>
      <c r="AA557" s="221"/>
      <c r="AB557" s="221"/>
      <c r="AC557" s="221"/>
      <c r="AD557" s="221"/>
      <c r="AE557" s="221"/>
      <c r="AF557" s="221"/>
      <c r="AG557" s="221"/>
      <c r="AH557" s="221"/>
      <c r="AI557" s="222">
        <v>0</v>
      </c>
      <c r="AJ557" s="222">
        <v>0</v>
      </c>
      <c r="AK557" s="219">
        <f>AJ557*25%</f>
        <v>0</v>
      </c>
      <c r="AL557" s="222">
        <v>10</v>
      </c>
      <c r="AM557" s="222">
        <v>830</v>
      </c>
      <c r="AN557" s="219">
        <f>AM557*25%</f>
        <v>207.5</v>
      </c>
      <c r="AO557" s="298">
        <v>10</v>
      </c>
      <c r="AP557" s="298">
        <v>1120</v>
      </c>
      <c r="AQ557" s="219">
        <f>AP557*25%</f>
        <v>280</v>
      </c>
      <c r="AR557" s="222">
        <v>35</v>
      </c>
      <c r="AS557" s="222">
        <v>2915</v>
      </c>
      <c r="AT557" s="219">
        <f>AS557*25%</f>
        <v>728.75</v>
      </c>
      <c r="AU557" s="222">
        <v>23</v>
      </c>
      <c r="AV557" s="222">
        <v>3000</v>
      </c>
      <c r="AW557" s="222">
        <f t="shared" si="38"/>
        <v>750</v>
      </c>
      <c r="AX557" s="222">
        <v>0</v>
      </c>
      <c r="AY557" s="222">
        <v>0</v>
      </c>
      <c r="AZ557" s="222">
        <f t="shared" si="39"/>
        <v>0</v>
      </c>
      <c r="BA557" s="222">
        <v>0</v>
      </c>
      <c r="BB557" s="222">
        <v>0</v>
      </c>
      <c r="BC557" s="222">
        <f t="shared" si="40"/>
        <v>0</v>
      </c>
    </row>
    <row r="558" spans="2:55">
      <c r="B558" s="41" t="s">
        <v>2082</v>
      </c>
      <c r="C558" s="296" t="s">
        <v>7580</v>
      </c>
      <c r="D558" s="44" t="s">
        <v>3</v>
      </c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221"/>
      <c r="AA558" s="221"/>
      <c r="AB558" s="221"/>
      <c r="AC558" s="221"/>
      <c r="AD558" s="221"/>
      <c r="AE558" s="221"/>
      <c r="AF558" s="221"/>
      <c r="AG558" s="221"/>
      <c r="AH558" s="221"/>
      <c r="AI558" s="221">
        <v>59</v>
      </c>
      <c r="AJ558" s="221">
        <v>6025</v>
      </c>
      <c r="AK558" s="219">
        <f>AJ558*25%</f>
        <v>1506.25</v>
      </c>
      <c r="AL558" s="221">
        <v>126</v>
      </c>
      <c r="AM558" s="221">
        <v>10840</v>
      </c>
      <c r="AN558" s="219">
        <f>AM558*25%</f>
        <v>2710</v>
      </c>
      <c r="AO558" s="219">
        <v>233</v>
      </c>
      <c r="AP558" s="219">
        <v>19020</v>
      </c>
      <c r="AQ558" s="219">
        <f>AP558*25%</f>
        <v>4755</v>
      </c>
      <c r="AR558" s="222">
        <v>152</v>
      </c>
      <c r="AS558" s="222">
        <v>14040</v>
      </c>
      <c r="AT558" s="219">
        <f>AS558*25%</f>
        <v>3510</v>
      </c>
      <c r="AU558" s="222">
        <v>0</v>
      </c>
      <c r="AV558" s="222">
        <v>0</v>
      </c>
      <c r="AW558" s="222">
        <f t="shared" si="38"/>
        <v>0</v>
      </c>
      <c r="AX558" s="222">
        <v>34</v>
      </c>
      <c r="AY558" s="222">
        <v>3915</v>
      </c>
      <c r="AZ558" s="222">
        <f t="shared" si="39"/>
        <v>978.75</v>
      </c>
      <c r="BA558" s="222">
        <v>32</v>
      </c>
      <c r="BB558" s="222">
        <v>4480</v>
      </c>
      <c r="BC558" s="222">
        <f t="shared" si="40"/>
        <v>1120</v>
      </c>
    </row>
    <row r="559" spans="2:55">
      <c r="B559" s="41" t="s">
        <v>2083</v>
      </c>
      <c r="C559" s="296" t="s">
        <v>5312</v>
      </c>
      <c r="D559" s="44" t="s">
        <v>5</v>
      </c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221"/>
      <c r="AA559" s="221"/>
      <c r="AB559" s="221"/>
      <c r="AC559" s="221"/>
      <c r="AD559" s="221"/>
      <c r="AE559" s="221"/>
      <c r="AF559" s="221"/>
      <c r="AG559" s="221"/>
      <c r="AH559" s="221"/>
      <c r="AI559" s="221">
        <v>12</v>
      </c>
      <c r="AJ559" s="221">
        <v>1290</v>
      </c>
      <c r="AK559" s="219">
        <f>AJ559*25%</f>
        <v>322.5</v>
      </c>
      <c r="AL559" s="221">
        <v>26</v>
      </c>
      <c r="AM559" s="221">
        <v>2185</v>
      </c>
      <c r="AN559" s="219">
        <f>AM559*25%</f>
        <v>546.25</v>
      </c>
      <c r="AO559" s="219">
        <v>45</v>
      </c>
      <c r="AP559" s="219">
        <v>3015</v>
      </c>
      <c r="AQ559" s="219">
        <f>AP559*25%</f>
        <v>753.75</v>
      </c>
      <c r="AR559" s="222">
        <v>69</v>
      </c>
      <c r="AS559" s="222">
        <v>6235</v>
      </c>
      <c r="AT559" s="219">
        <f>AS559*25%</f>
        <v>1558.75</v>
      </c>
      <c r="AU559" s="222">
        <v>64</v>
      </c>
      <c r="AV559" s="222">
        <v>6425</v>
      </c>
      <c r="AW559" s="222">
        <f t="shared" si="38"/>
        <v>1606.25</v>
      </c>
      <c r="AX559" s="222">
        <v>0</v>
      </c>
      <c r="AY559" s="222">
        <v>0</v>
      </c>
      <c r="AZ559" s="222">
        <f t="shared" si="39"/>
        <v>0</v>
      </c>
      <c r="BA559" s="222">
        <v>0</v>
      </c>
      <c r="BB559" s="222">
        <v>0</v>
      </c>
      <c r="BC559" s="222">
        <f t="shared" si="40"/>
        <v>0</v>
      </c>
    </row>
    <row r="560" spans="2:55">
      <c r="B560" s="41" t="s">
        <v>2084</v>
      </c>
      <c r="C560" s="296" t="s">
        <v>2143</v>
      </c>
      <c r="D560" s="227" t="s">
        <v>341</v>
      </c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221"/>
      <c r="AA560" s="221"/>
      <c r="AB560" s="221"/>
      <c r="AC560" s="221"/>
      <c r="AD560" s="221"/>
      <c r="AE560" s="221"/>
      <c r="AF560" s="221"/>
      <c r="AG560" s="221"/>
      <c r="AH560" s="221"/>
      <c r="AI560" s="221">
        <v>21</v>
      </c>
      <c r="AJ560" s="221">
        <v>1935</v>
      </c>
      <c r="AK560" s="219">
        <f>AJ560*25%</f>
        <v>483.75</v>
      </c>
      <c r="AL560" s="221">
        <v>40</v>
      </c>
      <c r="AM560" s="221">
        <v>3980</v>
      </c>
      <c r="AN560" s="219">
        <f>AM560*25%</f>
        <v>995</v>
      </c>
      <c r="AO560" s="219">
        <v>36</v>
      </c>
      <c r="AP560" s="219">
        <v>4195</v>
      </c>
      <c r="AQ560" s="219">
        <f>AP560*25%</f>
        <v>1048.75</v>
      </c>
      <c r="AR560" s="222">
        <v>41</v>
      </c>
      <c r="AS560" s="222">
        <v>3140</v>
      </c>
      <c r="AT560" s="219">
        <f>AS560*25%</f>
        <v>785</v>
      </c>
      <c r="AU560" s="222">
        <v>41</v>
      </c>
      <c r="AV560" s="222">
        <v>3755</v>
      </c>
      <c r="AW560" s="222">
        <f t="shared" si="38"/>
        <v>938.75</v>
      </c>
      <c r="AX560" s="222">
        <v>42</v>
      </c>
      <c r="AY560" s="222">
        <v>3670</v>
      </c>
      <c r="AZ560" s="222">
        <f t="shared" si="39"/>
        <v>917.5</v>
      </c>
      <c r="BA560" s="222">
        <v>0</v>
      </c>
      <c r="BB560" s="222">
        <v>0</v>
      </c>
      <c r="BC560" s="222">
        <f t="shared" si="40"/>
        <v>0</v>
      </c>
    </row>
    <row r="561" spans="2:55">
      <c r="B561" s="41" t="s">
        <v>2085</v>
      </c>
      <c r="C561" s="296" t="s">
        <v>2144</v>
      </c>
      <c r="D561" s="44" t="s">
        <v>19</v>
      </c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221"/>
      <c r="AA561" s="221"/>
      <c r="AB561" s="221"/>
      <c r="AC561" s="221"/>
      <c r="AD561" s="221"/>
      <c r="AE561" s="221"/>
      <c r="AF561" s="221"/>
      <c r="AG561" s="221"/>
      <c r="AH561" s="221"/>
      <c r="AI561" s="221">
        <v>14</v>
      </c>
      <c r="AJ561" s="221">
        <v>1025</v>
      </c>
      <c r="AK561" s="219">
        <f>AJ561*25%</f>
        <v>256.25</v>
      </c>
      <c r="AL561" s="221">
        <v>17</v>
      </c>
      <c r="AM561" s="221">
        <v>1345</v>
      </c>
      <c r="AN561" s="219">
        <f>AM561*25%</f>
        <v>336.25</v>
      </c>
      <c r="AO561" s="219">
        <v>3</v>
      </c>
      <c r="AP561" s="219">
        <v>310</v>
      </c>
      <c r="AQ561" s="219">
        <f>AP561*25%</f>
        <v>77.5</v>
      </c>
      <c r="AR561" s="222">
        <v>8</v>
      </c>
      <c r="AS561" s="222">
        <v>915</v>
      </c>
      <c r="AT561" s="219">
        <f>AS561*25%</f>
        <v>228.75</v>
      </c>
      <c r="AU561" s="222">
        <v>1</v>
      </c>
      <c r="AV561" s="222">
        <v>60</v>
      </c>
      <c r="AW561" s="222">
        <f t="shared" si="38"/>
        <v>15</v>
      </c>
      <c r="AX561" s="222">
        <v>37</v>
      </c>
      <c r="AY561" s="222">
        <v>5340</v>
      </c>
      <c r="AZ561" s="222">
        <f t="shared" si="39"/>
        <v>1335</v>
      </c>
      <c r="BA561" s="222">
        <v>39</v>
      </c>
      <c r="BB561" s="222">
        <v>2710</v>
      </c>
      <c r="BC561" s="222">
        <f t="shared" si="40"/>
        <v>677.5</v>
      </c>
    </row>
    <row r="562" spans="2:55">
      <c r="B562" s="41" t="s">
        <v>2086</v>
      </c>
      <c r="C562" s="296" t="s">
        <v>2145</v>
      </c>
      <c r="D562" s="44" t="s">
        <v>341</v>
      </c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221"/>
      <c r="AA562" s="221"/>
      <c r="AB562" s="221"/>
      <c r="AC562" s="221"/>
      <c r="AD562" s="221"/>
      <c r="AE562" s="221"/>
      <c r="AF562" s="221"/>
      <c r="AG562" s="221"/>
      <c r="AH562" s="221"/>
      <c r="AI562" s="221">
        <v>17</v>
      </c>
      <c r="AJ562" s="221">
        <v>1235</v>
      </c>
      <c r="AK562" s="219">
        <f>AJ562*25%</f>
        <v>308.75</v>
      </c>
      <c r="AL562" s="221">
        <v>97</v>
      </c>
      <c r="AM562" s="221">
        <v>7835</v>
      </c>
      <c r="AN562" s="219">
        <f>AM562*25%</f>
        <v>1958.75</v>
      </c>
      <c r="AO562" s="219">
        <v>117</v>
      </c>
      <c r="AP562" s="219">
        <v>10945</v>
      </c>
      <c r="AQ562" s="219">
        <f>AP562*25%</f>
        <v>2736.25</v>
      </c>
      <c r="AR562" s="222">
        <v>182</v>
      </c>
      <c r="AS562" s="222">
        <v>15490</v>
      </c>
      <c r="AT562" s="219">
        <f>AS562*25%</f>
        <v>3872.5</v>
      </c>
      <c r="AU562" s="222">
        <v>195</v>
      </c>
      <c r="AV562" s="222">
        <v>16440</v>
      </c>
      <c r="AW562" s="222">
        <f t="shared" si="38"/>
        <v>4110</v>
      </c>
      <c r="AX562" s="222"/>
      <c r="AY562" s="222"/>
      <c r="AZ562" s="222">
        <f t="shared" si="39"/>
        <v>0</v>
      </c>
      <c r="BA562" s="222">
        <v>0</v>
      </c>
      <c r="BB562" s="222">
        <v>0</v>
      </c>
      <c r="BC562" s="222">
        <f t="shared" si="40"/>
        <v>0</v>
      </c>
    </row>
    <row r="563" spans="2:55">
      <c r="B563" s="41" t="s">
        <v>2087</v>
      </c>
      <c r="C563" s="296" t="s">
        <v>2146</v>
      </c>
      <c r="D563" s="44" t="s">
        <v>5</v>
      </c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221"/>
      <c r="AA563" s="221"/>
      <c r="AB563" s="221"/>
      <c r="AC563" s="221"/>
      <c r="AD563" s="221"/>
      <c r="AE563" s="221"/>
      <c r="AF563" s="221"/>
      <c r="AG563" s="221"/>
      <c r="AH563" s="221"/>
      <c r="AI563" s="221">
        <v>14</v>
      </c>
      <c r="AJ563" s="221">
        <v>1845</v>
      </c>
      <c r="AK563" s="219">
        <f>AJ563*25%</f>
        <v>461.25</v>
      </c>
      <c r="AL563" s="221">
        <v>146</v>
      </c>
      <c r="AM563" s="221">
        <v>14785</v>
      </c>
      <c r="AN563" s="219">
        <f>AM563*25%</f>
        <v>3696.25</v>
      </c>
      <c r="AO563" s="219">
        <v>242</v>
      </c>
      <c r="AP563" s="219">
        <v>25520</v>
      </c>
      <c r="AQ563" s="219">
        <f>AP563*25%</f>
        <v>6380</v>
      </c>
      <c r="AR563" s="222">
        <v>340</v>
      </c>
      <c r="AS563" s="222">
        <v>31560</v>
      </c>
      <c r="AT563" s="219">
        <f>AS563*25%</f>
        <v>7890</v>
      </c>
      <c r="AU563" s="222">
        <v>361</v>
      </c>
      <c r="AV563" s="222">
        <v>33720</v>
      </c>
      <c r="AW563" s="222">
        <f t="shared" si="38"/>
        <v>8430</v>
      </c>
      <c r="AX563" s="222">
        <v>182</v>
      </c>
      <c r="AY563" s="222">
        <v>16240</v>
      </c>
      <c r="AZ563" s="222">
        <f t="shared" si="39"/>
        <v>4060</v>
      </c>
      <c r="BA563" s="222">
        <v>312</v>
      </c>
      <c r="BB563" s="222">
        <v>23570</v>
      </c>
      <c r="BC563" s="222">
        <f t="shared" si="40"/>
        <v>5892.5</v>
      </c>
    </row>
    <row r="564" spans="2:55">
      <c r="B564" s="41" t="s">
        <v>2088</v>
      </c>
      <c r="C564" s="296" t="s">
        <v>2147</v>
      </c>
      <c r="D564" s="44" t="s">
        <v>5</v>
      </c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221"/>
      <c r="AA564" s="221"/>
      <c r="AB564" s="221"/>
      <c r="AC564" s="221"/>
      <c r="AD564" s="221"/>
      <c r="AE564" s="221"/>
      <c r="AF564" s="221"/>
      <c r="AG564" s="221"/>
      <c r="AH564" s="221"/>
      <c r="AI564" s="221">
        <v>6</v>
      </c>
      <c r="AJ564" s="221">
        <v>340</v>
      </c>
      <c r="AK564" s="219">
        <f>AJ564*25%</f>
        <v>85</v>
      </c>
      <c r="AL564" s="221">
        <v>7</v>
      </c>
      <c r="AM564" s="221">
        <v>660</v>
      </c>
      <c r="AN564" s="219">
        <f>AM564*25%</f>
        <v>165</v>
      </c>
      <c r="AO564" s="219">
        <v>15</v>
      </c>
      <c r="AP564" s="219">
        <v>1765</v>
      </c>
      <c r="AQ564" s="219">
        <f>AP564*25%</f>
        <v>441.25</v>
      </c>
      <c r="AR564" s="222">
        <v>19</v>
      </c>
      <c r="AS564" s="222">
        <v>2045</v>
      </c>
      <c r="AT564" s="219">
        <f>AS564*25%</f>
        <v>511.25</v>
      </c>
      <c r="AU564" s="222">
        <v>13</v>
      </c>
      <c r="AV564" s="222">
        <v>1210</v>
      </c>
      <c r="AW564" s="222">
        <f t="shared" si="38"/>
        <v>302.5</v>
      </c>
      <c r="AX564" s="222">
        <v>393</v>
      </c>
      <c r="AY564" s="222">
        <v>41650</v>
      </c>
      <c r="AZ564" s="222">
        <f t="shared" si="39"/>
        <v>10412.5</v>
      </c>
      <c r="BA564" s="222">
        <v>465</v>
      </c>
      <c r="BB564" s="222">
        <v>44975</v>
      </c>
      <c r="BC564" s="222">
        <f t="shared" si="40"/>
        <v>11243.75</v>
      </c>
    </row>
    <row r="565" spans="2:55">
      <c r="B565" s="41" t="s">
        <v>2089</v>
      </c>
      <c r="C565" s="296" t="s">
        <v>7581</v>
      </c>
      <c r="D565" s="227" t="s">
        <v>16</v>
      </c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221"/>
      <c r="AA565" s="221"/>
      <c r="AB565" s="221"/>
      <c r="AC565" s="221"/>
      <c r="AD565" s="221"/>
      <c r="AE565" s="221"/>
      <c r="AF565" s="221"/>
      <c r="AG565" s="221"/>
      <c r="AH565" s="221"/>
      <c r="AI565" s="222">
        <v>0</v>
      </c>
      <c r="AJ565" s="222">
        <v>0</v>
      </c>
      <c r="AK565" s="219">
        <f>AJ565*25%</f>
        <v>0</v>
      </c>
      <c r="AL565" s="222">
        <v>0</v>
      </c>
      <c r="AM565" s="222">
        <v>0</v>
      </c>
      <c r="AN565" s="219">
        <f>AM565*25%</f>
        <v>0</v>
      </c>
      <c r="AO565" s="298">
        <v>0</v>
      </c>
      <c r="AP565" s="298">
        <v>0</v>
      </c>
      <c r="AQ565" s="219">
        <f>AP565*25%</f>
        <v>0</v>
      </c>
      <c r="AR565" s="222">
        <v>0</v>
      </c>
      <c r="AS565" s="222">
        <v>0</v>
      </c>
      <c r="AT565" s="219">
        <f>AS565*25%</f>
        <v>0</v>
      </c>
      <c r="AU565" s="222">
        <v>0</v>
      </c>
      <c r="AV565" s="222">
        <v>0</v>
      </c>
      <c r="AW565" s="222">
        <f t="shared" si="38"/>
        <v>0</v>
      </c>
      <c r="AX565" s="222">
        <v>5</v>
      </c>
      <c r="AY565" s="222">
        <v>720</v>
      </c>
      <c r="AZ565" s="222">
        <f t="shared" si="39"/>
        <v>180</v>
      </c>
      <c r="BA565" s="222">
        <v>7</v>
      </c>
      <c r="BB565" s="222">
        <v>1110</v>
      </c>
      <c r="BC565" s="222">
        <f t="shared" si="40"/>
        <v>277.5</v>
      </c>
    </row>
    <row r="566" spans="2:55">
      <c r="B566" s="41" t="s">
        <v>2090</v>
      </c>
      <c r="C566" s="296" t="s">
        <v>2148</v>
      </c>
      <c r="D566" s="44" t="s">
        <v>19</v>
      </c>
      <c r="E566" s="19"/>
      <c r="F566" s="19"/>
      <c r="G566" s="19"/>
      <c r="H566" s="19"/>
      <c r="I566" s="19"/>
      <c r="J566" s="19"/>
      <c r="K566" s="19"/>
      <c r="L566" s="19"/>
      <c r="M566" s="19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221"/>
      <c r="AA566" s="221"/>
      <c r="AB566" s="221"/>
      <c r="AC566" s="221"/>
      <c r="AD566" s="221"/>
      <c r="AE566" s="221"/>
      <c r="AF566" s="221"/>
      <c r="AG566" s="221"/>
      <c r="AH566" s="221"/>
      <c r="AI566" s="221">
        <v>7</v>
      </c>
      <c r="AJ566" s="221">
        <v>535</v>
      </c>
      <c r="AK566" s="219">
        <f>AJ566*25%</f>
        <v>133.75</v>
      </c>
      <c r="AL566" s="221">
        <v>17</v>
      </c>
      <c r="AM566" s="221">
        <v>1530</v>
      </c>
      <c r="AN566" s="219">
        <f>AM566*25%</f>
        <v>382.5</v>
      </c>
      <c r="AO566" s="219">
        <v>41</v>
      </c>
      <c r="AP566" s="219">
        <v>4465</v>
      </c>
      <c r="AQ566" s="219">
        <f>AP566*25%</f>
        <v>1116.25</v>
      </c>
      <c r="AR566" s="222">
        <v>18</v>
      </c>
      <c r="AS566" s="222">
        <v>1565</v>
      </c>
      <c r="AT566" s="219">
        <f>AS566*25%</f>
        <v>391.25</v>
      </c>
      <c r="AU566" s="222">
        <v>38</v>
      </c>
      <c r="AV566" s="222">
        <v>3480</v>
      </c>
      <c r="AW566" s="222">
        <f t="shared" si="38"/>
        <v>870</v>
      </c>
      <c r="AX566" s="222">
        <v>0</v>
      </c>
      <c r="AY566" s="222">
        <v>0</v>
      </c>
      <c r="AZ566" s="222">
        <f t="shared" si="39"/>
        <v>0</v>
      </c>
      <c r="BA566" s="222">
        <v>0</v>
      </c>
      <c r="BB566" s="222">
        <v>0</v>
      </c>
      <c r="BC566" s="222">
        <f t="shared" si="40"/>
        <v>0</v>
      </c>
    </row>
    <row r="567" spans="2:55">
      <c r="B567" s="41" t="s">
        <v>2091</v>
      </c>
      <c r="C567" s="296" t="s">
        <v>7582</v>
      </c>
      <c r="D567" s="227" t="s">
        <v>21</v>
      </c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221"/>
      <c r="AA567" s="221"/>
      <c r="AB567" s="221"/>
      <c r="AC567" s="221"/>
      <c r="AD567" s="221"/>
      <c r="AE567" s="221"/>
      <c r="AF567" s="221"/>
      <c r="AG567" s="221"/>
      <c r="AH567" s="221"/>
      <c r="AI567" s="221">
        <v>10</v>
      </c>
      <c r="AJ567" s="221">
        <v>615</v>
      </c>
      <c r="AK567" s="219">
        <f>AJ567*25%</f>
        <v>153.75</v>
      </c>
      <c r="AL567" s="221">
        <v>24</v>
      </c>
      <c r="AM567" s="221">
        <v>2005</v>
      </c>
      <c r="AN567" s="219">
        <f>AM567*25%</f>
        <v>501.25</v>
      </c>
      <c r="AO567" s="219">
        <v>40</v>
      </c>
      <c r="AP567" s="219">
        <v>2595</v>
      </c>
      <c r="AQ567" s="219">
        <f>AP567*25%</f>
        <v>648.75</v>
      </c>
      <c r="AR567" s="222">
        <v>56</v>
      </c>
      <c r="AS567" s="222">
        <v>5780</v>
      </c>
      <c r="AT567" s="219">
        <f>AS567*25%</f>
        <v>1445</v>
      </c>
      <c r="AU567" s="222">
        <v>85</v>
      </c>
      <c r="AV567" s="222">
        <v>9630</v>
      </c>
      <c r="AW567" s="222">
        <f t="shared" si="38"/>
        <v>2407.5</v>
      </c>
      <c r="AX567" s="222">
        <v>18</v>
      </c>
      <c r="AY567" s="222">
        <v>1935</v>
      </c>
      <c r="AZ567" s="222">
        <f t="shared" si="39"/>
        <v>483.75</v>
      </c>
      <c r="BA567" s="222">
        <v>34</v>
      </c>
      <c r="BB567" s="222">
        <v>3360</v>
      </c>
      <c r="BC567" s="222">
        <f t="shared" si="40"/>
        <v>840</v>
      </c>
    </row>
    <row r="568" spans="2:55">
      <c r="B568" s="41" t="s">
        <v>2092</v>
      </c>
      <c r="C568" s="296" t="s">
        <v>2149</v>
      </c>
      <c r="D568" s="227" t="s">
        <v>23</v>
      </c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221"/>
      <c r="AA568" s="221"/>
      <c r="AB568" s="221"/>
      <c r="AC568" s="221"/>
      <c r="AD568" s="221"/>
      <c r="AE568" s="221"/>
      <c r="AF568" s="221"/>
      <c r="AG568" s="221"/>
      <c r="AH568" s="221"/>
      <c r="AI568" s="221">
        <v>39</v>
      </c>
      <c r="AJ568" s="221">
        <v>2955</v>
      </c>
      <c r="AK568" s="219">
        <f>AJ568*25%</f>
        <v>738.75</v>
      </c>
      <c r="AL568" s="221">
        <v>40</v>
      </c>
      <c r="AM568" s="221">
        <v>3195</v>
      </c>
      <c r="AN568" s="219">
        <f>AM568*25%</f>
        <v>798.75</v>
      </c>
      <c r="AO568" s="219">
        <v>53</v>
      </c>
      <c r="AP568" s="219">
        <v>4530</v>
      </c>
      <c r="AQ568" s="219">
        <f>AP568*25%</f>
        <v>1132.5</v>
      </c>
      <c r="AR568" s="222">
        <v>59</v>
      </c>
      <c r="AS568" s="222">
        <v>4980</v>
      </c>
      <c r="AT568" s="219">
        <f>AS568*25%</f>
        <v>1245</v>
      </c>
      <c r="AU568" s="222">
        <v>61</v>
      </c>
      <c r="AV568" s="222">
        <v>5695</v>
      </c>
      <c r="AW568" s="222">
        <f t="shared" si="38"/>
        <v>1423.75</v>
      </c>
      <c r="AX568" s="222">
        <v>131</v>
      </c>
      <c r="AY568" s="222">
        <v>10920</v>
      </c>
      <c r="AZ568" s="222">
        <f t="shared" si="39"/>
        <v>2730</v>
      </c>
      <c r="BA568" s="222">
        <v>67</v>
      </c>
      <c r="BB568" s="222">
        <v>7395</v>
      </c>
      <c r="BC568" s="222">
        <f t="shared" si="40"/>
        <v>1848.75</v>
      </c>
    </row>
    <row r="569" spans="2:55">
      <c r="B569" s="41" t="s">
        <v>2093</v>
      </c>
      <c r="C569" s="296" t="s">
        <v>2150</v>
      </c>
      <c r="D569" s="44" t="s">
        <v>12</v>
      </c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221"/>
      <c r="AA569" s="221"/>
      <c r="AB569" s="221"/>
      <c r="AC569" s="221"/>
      <c r="AD569" s="221"/>
      <c r="AE569" s="221"/>
      <c r="AF569" s="221"/>
      <c r="AG569" s="221"/>
      <c r="AH569" s="221"/>
      <c r="AI569" s="221">
        <v>5</v>
      </c>
      <c r="AJ569" s="221">
        <v>400</v>
      </c>
      <c r="AK569" s="219">
        <f>AJ569*25%</f>
        <v>100</v>
      </c>
      <c r="AL569" s="221">
        <v>27</v>
      </c>
      <c r="AM569" s="221">
        <v>2335</v>
      </c>
      <c r="AN569" s="219">
        <f>AM569*25%</f>
        <v>583.75</v>
      </c>
      <c r="AO569" s="219">
        <v>61</v>
      </c>
      <c r="AP569" s="219">
        <v>5165</v>
      </c>
      <c r="AQ569" s="219">
        <f>AP569*25%</f>
        <v>1291.25</v>
      </c>
      <c r="AR569" s="222">
        <v>96</v>
      </c>
      <c r="AS569" s="222">
        <v>7115</v>
      </c>
      <c r="AT569" s="219">
        <f>AS569*25%</f>
        <v>1778.75</v>
      </c>
      <c r="AU569" s="222">
        <v>130</v>
      </c>
      <c r="AV569" s="222">
        <v>8425</v>
      </c>
      <c r="AW569" s="222">
        <f t="shared" si="38"/>
        <v>2106.25</v>
      </c>
      <c r="AX569" s="222">
        <v>36</v>
      </c>
      <c r="AY569" s="222">
        <v>2515</v>
      </c>
      <c r="AZ569" s="222">
        <f t="shared" si="39"/>
        <v>628.75</v>
      </c>
      <c r="BA569" s="222">
        <v>58</v>
      </c>
      <c r="BB569" s="222">
        <v>4810</v>
      </c>
      <c r="BC569" s="222">
        <f t="shared" si="40"/>
        <v>1202.5</v>
      </c>
    </row>
    <row r="570" spans="2:55">
      <c r="B570" s="41" t="s">
        <v>2094</v>
      </c>
      <c r="C570" s="296" t="s">
        <v>7583</v>
      </c>
      <c r="D570" s="44" t="s">
        <v>5</v>
      </c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221"/>
      <c r="AA570" s="221"/>
      <c r="AB570" s="221"/>
      <c r="AC570" s="221"/>
      <c r="AD570" s="221"/>
      <c r="AE570" s="221"/>
      <c r="AF570" s="221"/>
      <c r="AG570" s="221"/>
      <c r="AH570" s="221"/>
      <c r="AI570" s="221">
        <v>3</v>
      </c>
      <c r="AJ570" s="221">
        <v>265</v>
      </c>
      <c r="AK570" s="219">
        <f>AJ570*25%</f>
        <v>66.25</v>
      </c>
      <c r="AL570" s="221">
        <v>31</v>
      </c>
      <c r="AM570" s="221">
        <v>2625</v>
      </c>
      <c r="AN570" s="219">
        <f>AM570*25%</f>
        <v>656.25</v>
      </c>
      <c r="AO570" s="219">
        <v>38</v>
      </c>
      <c r="AP570" s="219">
        <v>3635</v>
      </c>
      <c r="AQ570" s="219">
        <f>AP570*25%</f>
        <v>908.75</v>
      </c>
      <c r="AR570" s="222">
        <v>19</v>
      </c>
      <c r="AS570" s="222">
        <v>1320</v>
      </c>
      <c r="AT570" s="219">
        <f>AS570*25%</f>
        <v>330</v>
      </c>
      <c r="AU570" s="222">
        <v>20</v>
      </c>
      <c r="AV570" s="222">
        <v>2620</v>
      </c>
      <c r="AW570" s="222">
        <f t="shared" si="38"/>
        <v>655</v>
      </c>
      <c r="AX570" s="222">
        <v>121</v>
      </c>
      <c r="AY570" s="222">
        <v>8090</v>
      </c>
      <c r="AZ570" s="222">
        <f t="shared" si="39"/>
        <v>2022.5</v>
      </c>
      <c r="BA570" s="222">
        <v>152</v>
      </c>
      <c r="BB570" s="222">
        <v>8885</v>
      </c>
      <c r="BC570" s="222">
        <f t="shared" si="40"/>
        <v>2221.25</v>
      </c>
    </row>
    <row r="571" spans="2:55">
      <c r="B571" s="41" t="s">
        <v>2095</v>
      </c>
      <c r="C571" s="296" t="s">
        <v>7584</v>
      </c>
      <c r="D571" s="44" t="s">
        <v>5</v>
      </c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221"/>
      <c r="AA571" s="221"/>
      <c r="AB571" s="221"/>
      <c r="AC571" s="221"/>
      <c r="AD571" s="221"/>
      <c r="AE571" s="221"/>
      <c r="AF571" s="221"/>
      <c r="AG571" s="221"/>
      <c r="AH571" s="221"/>
      <c r="AI571" s="221">
        <v>4</v>
      </c>
      <c r="AJ571" s="221">
        <v>230</v>
      </c>
      <c r="AK571" s="219">
        <f>AJ571*25%</f>
        <v>57.5</v>
      </c>
      <c r="AL571" s="221">
        <v>27</v>
      </c>
      <c r="AM571" s="221">
        <v>3005</v>
      </c>
      <c r="AN571" s="219">
        <f>AM571*25%</f>
        <v>751.25</v>
      </c>
      <c r="AO571" s="219">
        <v>45</v>
      </c>
      <c r="AP571" s="219">
        <v>4435</v>
      </c>
      <c r="AQ571" s="219">
        <f>AP571*25%</f>
        <v>1108.75</v>
      </c>
      <c r="AR571" s="222">
        <v>44</v>
      </c>
      <c r="AS571" s="222">
        <v>4450</v>
      </c>
      <c r="AT571" s="219">
        <f>AS571*25%</f>
        <v>1112.5</v>
      </c>
      <c r="AU571" s="222">
        <v>55</v>
      </c>
      <c r="AV571" s="222">
        <v>5655</v>
      </c>
      <c r="AW571" s="222">
        <f t="shared" si="38"/>
        <v>1413.75</v>
      </c>
      <c r="AX571" s="222">
        <v>23</v>
      </c>
      <c r="AY571" s="222">
        <v>2340</v>
      </c>
      <c r="AZ571" s="222">
        <f t="shared" si="39"/>
        <v>585</v>
      </c>
      <c r="BA571" s="222">
        <v>26</v>
      </c>
      <c r="BB571" s="222">
        <v>3125</v>
      </c>
      <c r="BC571" s="222">
        <f t="shared" si="40"/>
        <v>781.25</v>
      </c>
    </row>
    <row r="572" spans="2:55">
      <c r="B572" s="41" t="s">
        <v>2096</v>
      </c>
      <c r="C572" s="296" t="s">
        <v>2151</v>
      </c>
      <c r="D572" s="44" t="s">
        <v>5</v>
      </c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221"/>
      <c r="AA572" s="221"/>
      <c r="AB572" s="221"/>
      <c r="AC572" s="221"/>
      <c r="AD572" s="221"/>
      <c r="AE572" s="221"/>
      <c r="AF572" s="221"/>
      <c r="AG572" s="221"/>
      <c r="AH572" s="221"/>
      <c r="AI572" s="221">
        <v>1</v>
      </c>
      <c r="AJ572" s="221">
        <v>100</v>
      </c>
      <c r="AK572" s="219">
        <f>AJ572*25%</f>
        <v>25</v>
      </c>
      <c r="AL572" s="221">
        <v>5</v>
      </c>
      <c r="AM572" s="221">
        <v>710</v>
      </c>
      <c r="AN572" s="219">
        <f>AM572*25%</f>
        <v>177.5</v>
      </c>
      <c r="AO572" s="219">
        <v>3</v>
      </c>
      <c r="AP572" s="219">
        <v>295</v>
      </c>
      <c r="AQ572" s="219">
        <f>AP572*25%</f>
        <v>73.75</v>
      </c>
      <c r="AR572" s="222">
        <v>10</v>
      </c>
      <c r="AS572" s="222">
        <v>1030</v>
      </c>
      <c r="AT572" s="219">
        <f>AS572*25%</f>
        <v>257.5</v>
      </c>
      <c r="AU572" s="222">
        <v>5</v>
      </c>
      <c r="AV572" s="222">
        <v>380</v>
      </c>
      <c r="AW572" s="222">
        <f t="shared" si="38"/>
        <v>95</v>
      </c>
      <c r="AX572" s="222">
        <v>37</v>
      </c>
      <c r="AY572" s="222">
        <v>3750</v>
      </c>
      <c r="AZ572" s="222">
        <f t="shared" si="39"/>
        <v>937.5</v>
      </c>
      <c r="BA572" s="222">
        <v>38</v>
      </c>
      <c r="BB572" s="222">
        <v>4255</v>
      </c>
      <c r="BC572" s="222">
        <f t="shared" si="40"/>
        <v>1063.75</v>
      </c>
    </row>
    <row r="573" spans="2:55">
      <c r="B573" s="41" t="s">
        <v>2097</v>
      </c>
      <c r="C573" s="296" t="s">
        <v>7585</v>
      </c>
      <c r="D573" s="227" t="s">
        <v>259</v>
      </c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221"/>
      <c r="AA573" s="221"/>
      <c r="AB573" s="221"/>
      <c r="AC573" s="221"/>
      <c r="AD573" s="221"/>
      <c r="AE573" s="221"/>
      <c r="AF573" s="221"/>
      <c r="AG573" s="221"/>
      <c r="AH573" s="221"/>
      <c r="AI573" s="221">
        <v>0</v>
      </c>
      <c r="AJ573" s="221"/>
      <c r="AK573" s="219">
        <f>AJ573*25%</f>
        <v>0</v>
      </c>
      <c r="AL573" s="221">
        <v>0</v>
      </c>
      <c r="AM573" s="221">
        <v>0</v>
      </c>
      <c r="AN573" s="219">
        <f>AM573*25%</f>
        <v>0</v>
      </c>
      <c r="AO573" s="298">
        <v>0</v>
      </c>
      <c r="AP573" s="298">
        <v>0</v>
      </c>
      <c r="AQ573" s="219">
        <f>AP573*25%</f>
        <v>0</v>
      </c>
      <c r="AR573" s="222">
        <v>0</v>
      </c>
      <c r="AS573" s="222">
        <v>0</v>
      </c>
      <c r="AT573" s="219">
        <f>AS573*25%</f>
        <v>0</v>
      </c>
      <c r="AU573" s="222">
        <v>0</v>
      </c>
      <c r="AV573" s="222">
        <v>0</v>
      </c>
      <c r="AW573" s="222">
        <f t="shared" si="38"/>
        <v>0</v>
      </c>
      <c r="AX573" s="222">
        <v>12</v>
      </c>
      <c r="AY573" s="222">
        <v>1490</v>
      </c>
      <c r="AZ573" s="222">
        <f t="shared" si="39"/>
        <v>372.5</v>
      </c>
      <c r="BA573" s="222">
        <v>6</v>
      </c>
      <c r="BB573" s="222">
        <v>485</v>
      </c>
      <c r="BC573" s="222">
        <f t="shared" si="40"/>
        <v>121.25</v>
      </c>
    </row>
    <row r="574" spans="2:55">
      <c r="B574" s="41" t="s">
        <v>2098</v>
      </c>
      <c r="C574" s="296" t="s">
        <v>2152</v>
      </c>
      <c r="D574" s="227" t="s">
        <v>259</v>
      </c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221"/>
      <c r="AA574" s="221"/>
      <c r="AB574" s="221"/>
      <c r="AC574" s="221"/>
      <c r="AD574" s="221"/>
      <c r="AE574" s="221"/>
      <c r="AF574" s="221"/>
      <c r="AG574" s="221"/>
      <c r="AH574" s="221"/>
      <c r="AI574" s="221">
        <v>11</v>
      </c>
      <c r="AJ574" s="221">
        <v>765</v>
      </c>
      <c r="AK574" s="219">
        <f>AJ574*25%</f>
        <v>191.25</v>
      </c>
      <c r="AL574" s="221">
        <v>46</v>
      </c>
      <c r="AM574" s="221">
        <v>3330</v>
      </c>
      <c r="AN574" s="219">
        <f>AM574*25%</f>
        <v>832.5</v>
      </c>
      <c r="AO574" s="219">
        <v>38</v>
      </c>
      <c r="AP574" s="219">
        <v>3135</v>
      </c>
      <c r="AQ574" s="219">
        <f>AP574*25%</f>
        <v>783.75</v>
      </c>
      <c r="AR574" s="222">
        <v>46</v>
      </c>
      <c r="AS574" s="222">
        <v>3920</v>
      </c>
      <c r="AT574" s="219">
        <f>AS574*25%</f>
        <v>980</v>
      </c>
      <c r="AU574" s="222">
        <v>34</v>
      </c>
      <c r="AV574" s="222">
        <v>2755</v>
      </c>
      <c r="AW574" s="222">
        <f t="shared" si="38"/>
        <v>688.75</v>
      </c>
      <c r="AX574" s="222">
        <v>0</v>
      </c>
      <c r="AY574" s="222">
        <v>0</v>
      </c>
      <c r="AZ574" s="222">
        <f t="shared" si="39"/>
        <v>0</v>
      </c>
      <c r="BA574" s="222">
        <v>0</v>
      </c>
      <c r="BB574" s="222">
        <v>0</v>
      </c>
      <c r="BC574" s="222">
        <f t="shared" si="40"/>
        <v>0</v>
      </c>
    </row>
    <row r="575" spans="2:55">
      <c r="B575" s="41" t="s">
        <v>2099</v>
      </c>
      <c r="C575" s="296" t="s">
        <v>2153</v>
      </c>
      <c r="D575" s="227" t="s">
        <v>130</v>
      </c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221"/>
      <c r="AA575" s="221"/>
      <c r="AB575" s="221"/>
      <c r="AC575" s="221"/>
      <c r="AD575" s="221"/>
      <c r="AE575" s="221"/>
      <c r="AF575" s="221"/>
      <c r="AG575" s="221"/>
      <c r="AH575" s="221"/>
      <c r="AI575" s="221">
        <v>3</v>
      </c>
      <c r="AJ575" s="221">
        <v>240</v>
      </c>
      <c r="AK575" s="219">
        <f>AJ575*25%</f>
        <v>60</v>
      </c>
      <c r="AL575" s="221">
        <v>56</v>
      </c>
      <c r="AM575" s="221">
        <v>4455</v>
      </c>
      <c r="AN575" s="219">
        <f>AM575*25%</f>
        <v>1113.75</v>
      </c>
      <c r="AO575" s="219">
        <v>37</v>
      </c>
      <c r="AP575" s="219">
        <v>3380</v>
      </c>
      <c r="AQ575" s="219">
        <f>AP575*25%</f>
        <v>845</v>
      </c>
      <c r="AR575" s="222">
        <v>29</v>
      </c>
      <c r="AS575" s="222">
        <v>2755</v>
      </c>
      <c r="AT575" s="219">
        <f>AS575*25%</f>
        <v>688.75</v>
      </c>
      <c r="AU575" s="222">
        <v>20</v>
      </c>
      <c r="AV575" s="222">
        <v>1765</v>
      </c>
      <c r="AW575" s="222">
        <f t="shared" si="38"/>
        <v>441.25</v>
      </c>
      <c r="AX575" s="222">
        <v>26</v>
      </c>
      <c r="AY575" s="222">
        <v>1965</v>
      </c>
      <c r="AZ575" s="222">
        <f t="shared" si="39"/>
        <v>491.25</v>
      </c>
      <c r="BA575" s="222">
        <v>33</v>
      </c>
      <c r="BB575" s="222">
        <v>2650</v>
      </c>
      <c r="BC575" s="222">
        <f t="shared" si="40"/>
        <v>662.5</v>
      </c>
    </row>
    <row r="576" spans="2:55">
      <c r="B576" s="41" t="s">
        <v>2100</v>
      </c>
      <c r="C576" s="296" t="s">
        <v>2154</v>
      </c>
      <c r="D576" s="227" t="s">
        <v>43</v>
      </c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221"/>
      <c r="AA576" s="221"/>
      <c r="AB576" s="221"/>
      <c r="AC576" s="221"/>
      <c r="AD576" s="221"/>
      <c r="AE576" s="221"/>
      <c r="AF576" s="221"/>
      <c r="AG576" s="221"/>
      <c r="AH576" s="221"/>
      <c r="AI576" s="221">
        <v>4</v>
      </c>
      <c r="AJ576" s="221">
        <v>295</v>
      </c>
      <c r="AK576" s="219">
        <f>AJ576*25%</f>
        <v>73.75</v>
      </c>
      <c r="AL576" s="221">
        <v>17</v>
      </c>
      <c r="AM576" s="221">
        <v>1370</v>
      </c>
      <c r="AN576" s="219">
        <f>AM576*25%</f>
        <v>342.5</v>
      </c>
      <c r="AO576" s="219">
        <v>29</v>
      </c>
      <c r="AP576" s="219">
        <v>3220</v>
      </c>
      <c r="AQ576" s="219">
        <f>AP576*25%</f>
        <v>805</v>
      </c>
      <c r="AR576" s="222">
        <v>24</v>
      </c>
      <c r="AS576" s="222">
        <v>2120</v>
      </c>
      <c r="AT576" s="219">
        <f>AS576*25%</f>
        <v>530</v>
      </c>
      <c r="AU576" s="222">
        <v>29</v>
      </c>
      <c r="AV576" s="222">
        <v>3300</v>
      </c>
      <c r="AW576" s="222">
        <f t="shared" si="38"/>
        <v>825</v>
      </c>
      <c r="AX576" s="222">
        <v>33</v>
      </c>
      <c r="AY576" s="222">
        <v>3010</v>
      </c>
      <c r="AZ576" s="222">
        <f t="shared" si="39"/>
        <v>752.5</v>
      </c>
      <c r="BA576" s="222">
        <v>49</v>
      </c>
      <c r="BB576" s="222">
        <v>4780</v>
      </c>
      <c r="BC576" s="222">
        <f t="shared" si="40"/>
        <v>1195</v>
      </c>
    </row>
    <row r="577" spans="2:55">
      <c r="B577" s="41" t="s">
        <v>2101</v>
      </c>
      <c r="C577" s="296" t="s">
        <v>7586</v>
      </c>
      <c r="D577" s="227" t="s">
        <v>307</v>
      </c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221"/>
      <c r="AA577" s="221"/>
      <c r="AB577" s="221"/>
      <c r="AC577" s="221"/>
      <c r="AD577" s="221"/>
      <c r="AE577" s="221"/>
      <c r="AF577" s="221"/>
      <c r="AG577" s="221"/>
      <c r="AH577" s="221"/>
      <c r="AI577" s="221">
        <v>18</v>
      </c>
      <c r="AJ577" s="221">
        <v>1055</v>
      </c>
      <c r="AK577" s="219">
        <f>AJ577*25%</f>
        <v>263.75</v>
      </c>
      <c r="AL577" s="221">
        <v>27</v>
      </c>
      <c r="AM577" s="221">
        <v>2325</v>
      </c>
      <c r="AN577" s="219">
        <f>AM577*25%</f>
        <v>581.25</v>
      </c>
      <c r="AO577" s="219">
        <v>13</v>
      </c>
      <c r="AP577" s="219">
        <v>820</v>
      </c>
      <c r="AQ577" s="219">
        <f>AP577*25%</f>
        <v>205</v>
      </c>
      <c r="AR577" s="222">
        <v>8</v>
      </c>
      <c r="AS577" s="222">
        <v>810</v>
      </c>
      <c r="AT577" s="219">
        <f>AS577*25%</f>
        <v>202.5</v>
      </c>
      <c r="AU577" s="222">
        <v>11</v>
      </c>
      <c r="AV577" s="222">
        <v>1280</v>
      </c>
      <c r="AW577" s="222">
        <f t="shared" si="38"/>
        <v>320</v>
      </c>
      <c r="AX577" s="222">
        <v>19</v>
      </c>
      <c r="AY577" s="222">
        <v>1685</v>
      </c>
      <c r="AZ577" s="222">
        <f t="shared" si="39"/>
        <v>421.25</v>
      </c>
      <c r="BA577" s="222">
        <v>23</v>
      </c>
      <c r="BB577" s="222">
        <v>1950</v>
      </c>
      <c r="BC577" s="222">
        <f t="shared" si="40"/>
        <v>487.5</v>
      </c>
    </row>
    <row r="578" spans="2:55">
      <c r="B578" s="41" t="s">
        <v>2102</v>
      </c>
      <c r="C578" s="296" t="s">
        <v>2155</v>
      </c>
      <c r="D578" s="227" t="s">
        <v>501</v>
      </c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221"/>
      <c r="AA578" s="221"/>
      <c r="AB578" s="221"/>
      <c r="AC578" s="221"/>
      <c r="AD578" s="221"/>
      <c r="AE578" s="221"/>
      <c r="AF578" s="221"/>
      <c r="AG578" s="221"/>
      <c r="AH578" s="221"/>
      <c r="AI578" s="222">
        <v>0</v>
      </c>
      <c r="AJ578" s="222">
        <v>0</v>
      </c>
      <c r="AK578" s="219">
        <f>AJ578*25%</f>
        <v>0</v>
      </c>
      <c r="AL578" s="222">
        <v>0</v>
      </c>
      <c r="AM578" s="222">
        <v>0</v>
      </c>
      <c r="AN578" s="219">
        <f>AM578*25%</f>
        <v>0</v>
      </c>
      <c r="AO578" s="298">
        <v>0</v>
      </c>
      <c r="AP578" s="298">
        <v>0</v>
      </c>
      <c r="AQ578" s="219">
        <f>AP578*25%</f>
        <v>0</v>
      </c>
      <c r="AR578" s="222">
        <v>0</v>
      </c>
      <c r="AS578" s="222">
        <v>0</v>
      </c>
      <c r="AT578" s="219">
        <f>AS578*25%</f>
        <v>0</v>
      </c>
      <c r="AU578" s="222">
        <v>0</v>
      </c>
      <c r="AV578" s="222">
        <v>0</v>
      </c>
      <c r="AW578" s="222">
        <f t="shared" si="38"/>
        <v>0</v>
      </c>
      <c r="AX578" s="222">
        <v>6</v>
      </c>
      <c r="AY578" s="222">
        <v>680</v>
      </c>
      <c r="AZ578" s="222">
        <f t="shared" si="39"/>
        <v>170</v>
      </c>
      <c r="BA578" s="222">
        <v>5</v>
      </c>
      <c r="BB578" s="222">
        <v>760</v>
      </c>
      <c r="BC578" s="222">
        <f t="shared" si="40"/>
        <v>190</v>
      </c>
    </row>
    <row r="579" spans="2:55">
      <c r="B579" s="41" t="s">
        <v>2103</v>
      </c>
      <c r="C579" s="296" t="s">
        <v>7587</v>
      </c>
      <c r="D579" s="227" t="s">
        <v>501</v>
      </c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221"/>
      <c r="AA579" s="221"/>
      <c r="AB579" s="221"/>
      <c r="AC579" s="221"/>
      <c r="AD579" s="221"/>
      <c r="AE579" s="221"/>
      <c r="AF579" s="221"/>
      <c r="AG579" s="221"/>
      <c r="AH579" s="221"/>
      <c r="AI579" s="221">
        <v>45</v>
      </c>
      <c r="AJ579" s="221">
        <v>5280</v>
      </c>
      <c r="AK579" s="219">
        <f>AJ579*25%</f>
        <v>1320</v>
      </c>
      <c r="AL579" s="221">
        <v>79</v>
      </c>
      <c r="AM579" s="221">
        <v>7700</v>
      </c>
      <c r="AN579" s="219">
        <f>AM579*25%</f>
        <v>1925</v>
      </c>
      <c r="AO579" s="219">
        <v>107</v>
      </c>
      <c r="AP579" s="219">
        <v>11615</v>
      </c>
      <c r="AQ579" s="219">
        <f>AP579*25%</f>
        <v>2903.75</v>
      </c>
      <c r="AR579" s="222">
        <v>128</v>
      </c>
      <c r="AS579" s="222">
        <v>12905</v>
      </c>
      <c r="AT579" s="219">
        <f>AS579*25%</f>
        <v>3226.25</v>
      </c>
      <c r="AU579" s="222">
        <v>149</v>
      </c>
      <c r="AV579" s="222">
        <v>14525</v>
      </c>
      <c r="AW579" s="222">
        <f t="shared" ref="AW579:AW608" si="41">AV579*25%</f>
        <v>3631.25</v>
      </c>
      <c r="AX579" s="222">
        <v>0</v>
      </c>
      <c r="AY579" s="222">
        <v>0</v>
      </c>
      <c r="AZ579" s="222">
        <f t="shared" si="39"/>
        <v>0</v>
      </c>
      <c r="BA579" s="222">
        <v>0</v>
      </c>
      <c r="BB579" s="222">
        <v>0</v>
      </c>
      <c r="BC579" s="222">
        <f t="shared" si="40"/>
        <v>0</v>
      </c>
    </row>
    <row r="580" spans="2:55">
      <c r="B580" s="41" t="s">
        <v>2104</v>
      </c>
      <c r="C580" s="296" t="s">
        <v>2156</v>
      </c>
      <c r="D580" s="227" t="s">
        <v>501</v>
      </c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221"/>
      <c r="AA580" s="221"/>
      <c r="AB580" s="221"/>
      <c r="AC580" s="221"/>
      <c r="AD580" s="221"/>
      <c r="AE580" s="221"/>
      <c r="AF580" s="221"/>
      <c r="AG580" s="221"/>
      <c r="AH580" s="221"/>
      <c r="AI580" s="221">
        <v>8</v>
      </c>
      <c r="AJ580" s="221">
        <v>730</v>
      </c>
      <c r="AK580" s="219">
        <f>AJ580*25%</f>
        <v>182.5</v>
      </c>
      <c r="AL580" s="221">
        <v>28</v>
      </c>
      <c r="AM580" s="221">
        <v>2205</v>
      </c>
      <c r="AN580" s="219">
        <f>AM580*25%</f>
        <v>551.25</v>
      </c>
      <c r="AO580" s="219">
        <v>58</v>
      </c>
      <c r="AP580" s="219">
        <v>4465</v>
      </c>
      <c r="AQ580" s="219">
        <f>AP580*25%</f>
        <v>1116.25</v>
      </c>
      <c r="AR580" s="222">
        <v>53</v>
      </c>
      <c r="AS580" s="222">
        <v>5360</v>
      </c>
      <c r="AT580" s="219">
        <f>AS580*25%</f>
        <v>1340</v>
      </c>
      <c r="AU580" s="222">
        <v>81</v>
      </c>
      <c r="AV580" s="222">
        <v>5625</v>
      </c>
      <c r="AW580" s="222">
        <f t="shared" si="41"/>
        <v>1406.25</v>
      </c>
      <c r="AX580" s="222">
        <v>114</v>
      </c>
      <c r="AY580" s="222">
        <v>12820</v>
      </c>
      <c r="AZ580" s="222">
        <f t="shared" ref="AZ580:AZ643" si="42">AY580*25%</f>
        <v>3205</v>
      </c>
      <c r="BA580" s="222">
        <v>156</v>
      </c>
      <c r="BB580" s="222">
        <v>16680</v>
      </c>
      <c r="BC580" s="222">
        <f t="shared" ref="BC580:BC643" si="43">BB580*25%</f>
        <v>4170</v>
      </c>
    </row>
    <row r="581" spans="2:55">
      <c r="B581" s="41" t="s">
        <v>2105</v>
      </c>
      <c r="C581" s="296" t="s">
        <v>2157</v>
      </c>
      <c r="D581" s="44" t="s">
        <v>372</v>
      </c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221"/>
      <c r="AA581" s="221"/>
      <c r="AB581" s="221"/>
      <c r="AC581" s="221"/>
      <c r="AD581" s="221"/>
      <c r="AE581" s="221"/>
      <c r="AF581" s="221"/>
      <c r="AG581" s="221"/>
      <c r="AH581" s="221"/>
      <c r="AI581" s="221">
        <v>1</v>
      </c>
      <c r="AJ581" s="221">
        <v>100</v>
      </c>
      <c r="AK581" s="219">
        <f>AJ581*25%</f>
        <v>25</v>
      </c>
      <c r="AL581" s="222">
        <v>0</v>
      </c>
      <c r="AM581" s="222">
        <v>0</v>
      </c>
      <c r="AN581" s="219">
        <f>AM581*25%</f>
        <v>0</v>
      </c>
      <c r="AO581" s="298">
        <v>1</v>
      </c>
      <c r="AP581" s="298">
        <v>45</v>
      </c>
      <c r="AQ581" s="219">
        <f>AP581*25%</f>
        <v>11.25</v>
      </c>
      <c r="AR581" s="222">
        <v>0</v>
      </c>
      <c r="AS581" s="222">
        <v>0</v>
      </c>
      <c r="AT581" s="219">
        <f>AS581*25%</f>
        <v>0</v>
      </c>
      <c r="AU581" s="222">
        <v>0</v>
      </c>
      <c r="AV581" s="222">
        <v>0</v>
      </c>
      <c r="AW581" s="222">
        <f t="shared" si="41"/>
        <v>0</v>
      </c>
      <c r="AX581" s="222">
        <v>32</v>
      </c>
      <c r="AY581" s="222">
        <v>2545</v>
      </c>
      <c r="AZ581" s="222">
        <f t="shared" si="42"/>
        <v>636.25</v>
      </c>
      <c r="BA581" s="222">
        <v>31</v>
      </c>
      <c r="BB581" s="222">
        <v>2730</v>
      </c>
      <c r="BC581" s="222">
        <f t="shared" si="43"/>
        <v>682.5</v>
      </c>
    </row>
    <row r="582" spans="2:55">
      <c r="B582" s="41" t="s">
        <v>2106</v>
      </c>
      <c r="C582" s="296" t="s">
        <v>7588</v>
      </c>
      <c r="D582" s="44" t="s">
        <v>5</v>
      </c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221"/>
      <c r="AA582" s="221"/>
      <c r="AB582" s="221"/>
      <c r="AC582" s="221"/>
      <c r="AD582" s="221"/>
      <c r="AE582" s="221"/>
      <c r="AF582" s="221"/>
      <c r="AG582" s="221"/>
      <c r="AH582" s="221"/>
      <c r="AI582" s="221">
        <v>1</v>
      </c>
      <c r="AJ582" s="221">
        <v>190</v>
      </c>
      <c r="AK582" s="219">
        <f>AJ582*25%</f>
        <v>47.5</v>
      </c>
      <c r="AL582" s="221">
        <v>21</v>
      </c>
      <c r="AM582" s="221">
        <v>1645</v>
      </c>
      <c r="AN582" s="219">
        <f>AM582*25%</f>
        <v>411.25</v>
      </c>
      <c r="AO582" s="219">
        <v>24</v>
      </c>
      <c r="AP582" s="219">
        <v>2140</v>
      </c>
      <c r="AQ582" s="219">
        <f>AP582*25%</f>
        <v>535</v>
      </c>
      <c r="AR582" s="222">
        <v>25</v>
      </c>
      <c r="AS582" s="222">
        <v>2005</v>
      </c>
      <c r="AT582" s="219">
        <f>AS582*25%</f>
        <v>501.25</v>
      </c>
      <c r="AU582" s="222">
        <v>15</v>
      </c>
      <c r="AV582" s="222">
        <v>1575</v>
      </c>
      <c r="AW582" s="222">
        <f t="shared" si="41"/>
        <v>393.75</v>
      </c>
      <c r="AX582" s="222">
        <v>0</v>
      </c>
      <c r="AY582" s="222">
        <v>0</v>
      </c>
      <c r="AZ582" s="222">
        <f t="shared" si="42"/>
        <v>0</v>
      </c>
      <c r="BA582" s="222">
        <v>0</v>
      </c>
      <c r="BB582" s="222">
        <v>0</v>
      </c>
      <c r="BC582" s="222">
        <f t="shared" si="43"/>
        <v>0</v>
      </c>
    </row>
    <row r="583" spans="2:55">
      <c r="B583" s="41" t="s">
        <v>2107</v>
      </c>
      <c r="C583" s="296" t="s">
        <v>7589</v>
      </c>
      <c r="D583" s="44" t="s">
        <v>5</v>
      </c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221"/>
      <c r="AA583" s="221"/>
      <c r="AB583" s="221"/>
      <c r="AC583" s="221"/>
      <c r="AD583" s="221"/>
      <c r="AE583" s="221"/>
      <c r="AF583" s="221"/>
      <c r="AG583" s="221"/>
      <c r="AH583" s="221"/>
      <c r="AI583" s="221">
        <v>327</v>
      </c>
      <c r="AJ583" s="221">
        <v>23950</v>
      </c>
      <c r="AK583" s="219">
        <f>AJ583*25%</f>
        <v>5987.5</v>
      </c>
      <c r="AL583" s="222">
        <v>0</v>
      </c>
      <c r="AM583" s="222">
        <v>0</v>
      </c>
      <c r="AN583" s="222">
        <f>AM583*25%</f>
        <v>0</v>
      </c>
      <c r="AO583" s="298">
        <v>0</v>
      </c>
      <c r="AP583" s="298">
        <v>0</v>
      </c>
      <c r="AQ583" s="298">
        <f>AP583*25%</f>
        <v>0</v>
      </c>
      <c r="AR583" s="222">
        <v>0</v>
      </c>
      <c r="AS583" s="222">
        <v>0</v>
      </c>
      <c r="AT583" s="298">
        <f>AS583*25%</f>
        <v>0</v>
      </c>
      <c r="AU583" s="222">
        <v>0</v>
      </c>
      <c r="AV583" s="222">
        <v>0</v>
      </c>
      <c r="AW583" s="222">
        <f t="shared" si="41"/>
        <v>0</v>
      </c>
      <c r="AX583" s="222">
        <v>13</v>
      </c>
      <c r="AY583" s="222">
        <v>1275</v>
      </c>
      <c r="AZ583" s="222">
        <f t="shared" si="42"/>
        <v>318.75</v>
      </c>
      <c r="BA583" s="222">
        <v>40</v>
      </c>
      <c r="BB583" s="222">
        <v>4415</v>
      </c>
      <c r="BC583" s="222">
        <f t="shared" si="43"/>
        <v>1103.75</v>
      </c>
    </row>
    <row r="584" spans="2:55">
      <c r="B584" s="41" t="s">
        <v>2108</v>
      </c>
      <c r="C584" s="296" t="s">
        <v>5312</v>
      </c>
      <c r="D584" s="44" t="s">
        <v>5</v>
      </c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221"/>
      <c r="AA584" s="221"/>
      <c r="AB584" s="221"/>
      <c r="AC584" s="221"/>
      <c r="AD584" s="221"/>
      <c r="AE584" s="221"/>
      <c r="AF584" s="221"/>
      <c r="AG584" s="221"/>
      <c r="AH584" s="221"/>
      <c r="AI584" s="221">
        <v>57</v>
      </c>
      <c r="AJ584" s="221">
        <v>5185</v>
      </c>
      <c r="AK584" s="219">
        <f>AJ584*25%</f>
        <v>1296.25</v>
      </c>
      <c r="AL584" s="221">
        <v>138</v>
      </c>
      <c r="AM584" s="221">
        <v>12805</v>
      </c>
      <c r="AN584" s="219">
        <f>AM584*25%</f>
        <v>3201.25</v>
      </c>
      <c r="AO584" s="219">
        <v>235</v>
      </c>
      <c r="AP584" s="219">
        <v>21145</v>
      </c>
      <c r="AQ584" s="219">
        <f>AP584*25%</f>
        <v>5286.25</v>
      </c>
      <c r="AR584" s="222">
        <v>300</v>
      </c>
      <c r="AS584" s="222">
        <v>29480</v>
      </c>
      <c r="AT584" s="219">
        <f>AS584*25%</f>
        <v>7370</v>
      </c>
      <c r="AU584" s="222">
        <v>243</v>
      </c>
      <c r="AV584" s="222">
        <v>25820</v>
      </c>
      <c r="AW584" s="222">
        <f t="shared" si="41"/>
        <v>6455</v>
      </c>
      <c r="AX584" s="222">
        <v>0</v>
      </c>
      <c r="AY584" s="222">
        <v>0</v>
      </c>
      <c r="AZ584" s="222">
        <f t="shared" si="42"/>
        <v>0</v>
      </c>
      <c r="BA584" s="222">
        <v>0</v>
      </c>
      <c r="BB584" s="222">
        <v>0</v>
      </c>
      <c r="BC584" s="222">
        <f t="shared" si="43"/>
        <v>0</v>
      </c>
    </row>
    <row r="585" spans="2:55">
      <c r="B585" s="41" t="s">
        <v>2109</v>
      </c>
      <c r="C585" s="296" t="s">
        <v>2158</v>
      </c>
      <c r="D585" s="44" t="s">
        <v>5</v>
      </c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221"/>
      <c r="AA585" s="221"/>
      <c r="AB585" s="221"/>
      <c r="AC585" s="221"/>
      <c r="AD585" s="221"/>
      <c r="AE585" s="221"/>
      <c r="AF585" s="221"/>
      <c r="AG585" s="221"/>
      <c r="AH585" s="221"/>
      <c r="AI585" s="221">
        <v>2</v>
      </c>
      <c r="AJ585" s="221">
        <v>440</v>
      </c>
      <c r="AK585" s="219">
        <f>AJ585*25%</f>
        <v>110</v>
      </c>
      <c r="AL585" s="221">
        <v>23</v>
      </c>
      <c r="AM585" s="221">
        <v>3305</v>
      </c>
      <c r="AN585" s="219">
        <f>AM585*25%</f>
        <v>826.25</v>
      </c>
      <c r="AO585" s="219">
        <v>21</v>
      </c>
      <c r="AP585" s="219">
        <v>2380</v>
      </c>
      <c r="AQ585" s="219">
        <f>AP585*25%</f>
        <v>595</v>
      </c>
      <c r="AR585" s="222">
        <v>6</v>
      </c>
      <c r="AS585" s="222">
        <v>680</v>
      </c>
      <c r="AT585" s="219">
        <f>AS585*25%</f>
        <v>170</v>
      </c>
      <c r="AU585" s="222">
        <v>2</v>
      </c>
      <c r="AV585" s="222">
        <v>250</v>
      </c>
      <c r="AW585" s="222">
        <f t="shared" si="41"/>
        <v>62.5</v>
      </c>
      <c r="AX585" s="222">
        <v>255</v>
      </c>
      <c r="AY585" s="222">
        <v>24980</v>
      </c>
      <c r="AZ585" s="222">
        <f t="shared" si="42"/>
        <v>6245</v>
      </c>
      <c r="BA585" s="222">
        <v>269</v>
      </c>
      <c r="BB585" s="222">
        <v>26810</v>
      </c>
      <c r="BC585" s="222">
        <f t="shared" si="43"/>
        <v>6702.5</v>
      </c>
    </row>
    <row r="586" spans="2:55">
      <c r="B586" s="41" t="s">
        <v>2110</v>
      </c>
      <c r="C586" s="296" t="s">
        <v>5312</v>
      </c>
      <c r="D586" s="44" t="s">
        <v>5</v>
      </c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221"/>
      <c r="AA586" s="221"/>
      <c r="AB586" s="221"/>
      <c r="AC586" s="221"/>
      <c r="AD586" s="221"/>
      <c r="AE586" s="221"/>
      <c r="AF586" s="221"/>
      <c r="AG586" s="221"/>
      <c r="AH586" s="221"/>
      <c r="AI586" s="221">
        <v>101</v>
      </c>
      <c r="AJ586" s="221">
        <v>11955</v>
      </c>
      <c r="AK586" s="219">
        <f>AJ586*25%</f>
        <v>2988.75</v>
      </c>
      <c r="AL586" s="221">
        <v>161</v>
      </c>
      <c r="AM586" s="221">
        <v>19785</v>
      </c>
      <c r="AN586" s="219">
        <f>AM586*25%</f>
        <v>4946.25</v>
      </c>
      <c r="AO586" s="219">
        <v>241</v>
      </c>
      <c r="AP586" s="219">
        <v>26330</v>
      </c>
      <c r="AQ586" s="219">
        <f>AP586*25%</f>
        <v>6582.5</v>
      </c>
      <c r="AR586" s="222">
        <v>311</v>
      </c>
      <c r="AS586" s="222">
        <v>34420</v>
      </c>
      <c r="AT586" s="219">
        <f>AS586*25%</f>
        <v>8605</v>
      </c>
      <c r="AU586" s="222">
        <v>346</v>
      </c>
      <c r="AV586" s="222">
        <v>40380</v>
      </c>
      <c r="AW586" s="222">
        <f t="shared" si="41"/>
        <v>10095</v>
      </c>
      <c r="AX586" s="222">
        <v>0</v>
      </c>
      <c r="AY586" s="222">
        <v>0</v>
      </c>
      <c r="AZ586" s="222">
        <f t="shared" si="42"/>
        <v>0</v>
      </c>
      <c r="BA586" s="222">
        <v>0</v>
      </c>
      <c r="BB586" s="222">
        <v>0</v>
      </c>
      <c r="BC586" s="222">
        <f t="shared" si="43"/>
        <v>0</v>
      </c>
    </row>
    <row r="587" spans="2:55">
      <c r="B587" s="41" t="s">
        <v>2111</v>
      </c>
      <c r="C587" s="296" t="s">
        <v>2159</v>
      </c>
      <c r="D587" s="44" t="s">
        <v>5</v>
      </c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221"/>
      <c r="AA587" s="221"/>
      <c r="AB587" s="221"/>
      <c r="AC587" s="221"/>
      <c r="AD587" s="221"/>
      <c r="AE587" s="221"/>
      <c r="AF587" s="221"/>
      <c r="AG587" s="221"/>
      <c r="AH587" s="221"/>
      <c r="AI587" s="222">
        <v>0</v>
      </c>
      <c r="AJ587" s="222">
        <v>0</v>
      </c>
      <c r="AK587" s="219">
        <f>AJ587*25%</f>
        <v>0</v>
      </c>
      <c r="AL587" s="222">
        <v>0</v>
      </c>
      <c r="AM587" s="222">
        <v>0</v>
      </c>
      <c r="AN587" s="219">
        <f>AM587*25%</f>
        <v>0</v>
      </c>
      <c r="AO587" s="298">
        <v>131</v>
      </c>
      <c r="AP587" s="298">
        <v>10845</v>
      </c>
      <c r="AQ587" s="219">
        <f>AP587*25%</f>
        <v>2711.25</v>
      </c>
      <c r="AR587" s="222">
        <v>342</v>
      </c>
      <c r="AS587" s="222">
        <v>35150</v>
      </c>
      <c r="AT587" s="219">
        <f>AS587*25%</f>
        <v>8787.5</v>
      </c>
      <c r="AU587" s="222">
        <v>0</v>
      </c>
      <c r="AV587" s="222">
        <v>0</v>
      </c>
      <c r="AW587" s="222">
        <f t="shared" si="41"/>
        <v>0</v>
      </c>
      <c r="AX587" s="222">
        <v>410</v>
      </c>
      <c r="AY587" s="222">
        <v>48395</v>
      </c>
      <c r="AZ587" s="222">
        <f t="shared" si="42"/>
        <v>12098.75</v>
      </c>
      <c r="BA587" s="222">
        <v>449</v>
      </c>
      <c r="BB587" s="222">
        <v>51810</v>
      </c>
      <c r="BC587" s="222">
        <f t="shared" si="43"/>
        <v>12952.5</v>
      </c>
    </row>
    <row r="588" spans="2:55">
      <c r="B588" s="41" t="s">
        <v>2112</v>
      </c>
      <c r="C588" s="296" t="s">
        <v>7590</v>
      </c>
      <c r="D588" s="44" t="s">
        <v>5</v>
      </c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221"/>
      <c r="AA588" s="221"/>
      <c r="AB588" s="221"/>
      <c r="AC588" s="221"/>
      <c r="AD588" s="221"/>
      <c r="AE588" s="221"/>
      <c r="AF588" s="221"/>
      <c r="AG588" s="221"/>
      <c r="AH588" s="221"/>
      <c r="AI588" s="221">
        <v>5</v>
      </c>
      <c r="AJ588" s="221">
        <v>325</v>
      </c>
      <c r="AK588" s="219">
        <f>AJ588*25%</f>
        <v>81.25</v>
      </c>
      <c r="AL588" s="221">
        <v>70</v>
      </c>
      <c r="AM588" s="221">
        <v>9240</v>
      </c>
      <c r="AN588" s="219">
        <f>AM588*25%</f>
        <v>2310</v>
      </c>
      <c r="AO588" s="219">
        <v>153</v>
      </c>
      <c r="AP588" s="219">
        <v>19905</v>
      </c>
      <c r="AQ588" s="219">
        <f>AP588*25%</f>
        <v>4976.25</v>
      </c>
      <c r="AR588" s="222">
        <v>122</v>
      </c>
      <c r="AS588" s="222">
        <v>17620</v>
      </c>
      <c r="AT588" s="219">
        <f>AS588*25%</f>
        <v>4405</v>
      </c>
      <c r="AU588" s="222">
        <v>55</v>
      </c>
      <c r="AV588" s="222">
        <v>7250</v>
      </c>
      <c r="AW588" s="222">
        <f t="shared" si="41"/>
        <v>1812.5</v>
      </c>
      <c r="AX588" s="222">
        <v>0</v>
      </c>
      <c r="AY588" s="222">
        <v>0</v>
      </c>
      <c r="AZ588" s="222">
        <f t="shared" si="42"/>
        <v>0</v>
      </c>
      <c r="BA588" s="222">
        <v>0</v>
      </c>
      <c r="BB588" s="222">
        <v>0</v>
      </c>
      <c r="BC588" s="222">
        <f t="shared" si="43"/>
        <v>0</v>
      </c>
    </row>
    <row r="589" spans="2:55">
      <c r="B589" s="41" t="s">
        <v>2113</v>
      </c>
      <c r="C589" s="296" t="s">
        <v>2160</v>
      </c>
      <c r="D589" s="44" t="s">
        <v>5</v>
      </c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221"/>
      <c r="AA589" s="221"/>
      <c r="AB589" s="221"/>
      <c r="AC589" s="221"/>
      <c r="AD589" s="221"/>
      <c r="AE589" s="221"/>
      <c r="AF589" s="221"/>
      <c r="AG589" s="221"/>
      <c r="AH589" s="221"/>
      <c r="AI589" s="221">
        <v>8</v>
      </c>
      <c r="AJ589" s="221">
        <v>910</v>
      </c>
      <c r="AK589" s="219">
        <f>AJ589*25%</f>
        <v>227.5</v>
      </c>
      <c r="AL589" s="221">
        <v>9</v>
      </c>
      <c r="AM589" s="221">
        <v>835</v>
      </c>
      <c r="AN589" s="219">
        <f>AM589*25%</f>
        <v>208.75</v>
      </c>
      <c r="AO589" s="219">
        <v>4</v>
      </c>
      <c r="AP589" s="219">
        <v>290</v>
      </c>
      <c r="AQ589" s="219">
        <f>AP589*25%</f>
        <v>72.5</v>
      </c>
      <c r="AR589" s="222">
        <v>0</v>
      </c>
      <c r="AS589" s="222">
        <v>0</v>
      </c>
      <c r="AT589" s="219">
        <f>AS589*25%</f>
        <v>0</v>
      </c>
      <c r="AU589" s="222">
        <v>0</v>
      </c>
      <c r="AV589" s="222">
        <v>0</v>
      </c>
      <c r="AW589" s="222">
        <f t="shared" si="41"/>
        <v>0</v>
      </c>
      <c r="AX589" s="222">
        <v>31</v>
      </c>
      <c r="AY589" s="222">
        <v>3740</v>
      </c>
      <c r="AZ589" s="222">
        <f t="shared" si="42"/>
        <v>935</v>
      </c>
      <c r="BA589" s="222">
        <v>18</v>
      </c>
      <c r="BB589" s="222">
        <v>2415</v>
      </c>
      <c r="BC589" s="222">
        <f t="shared" si="43"/>
        <v>603.75</v>
      </c>
    </row>
    <row r="590" spans="2:55">
      <c r="B590" s="41" t="s">
        <v>2114</v>
      </c>
      <c r="C590" s="296" t="s">
        <v>5312</v>
      </c>
      <c r="D590" s="227" t="s">
        <v>29</v>
      </c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221"/>
      <c r="AA590" s="221"/>
      <c r="AB590" s="221"/>
      <c r="AC590" s="221"/>
      <c r="AD590" s="221"/>
      <c r="AE590" s="221"/>
      <c r="AF590" s="221"/>
      <c r="AG590" s="221"/>
      <c r="AH590" s="221"/>
      <c r="AI590" s="221">
        <v>2</v>
      </c>
      <c r="AJ590" s="221">
        <v>125</v>
      </c>
      <c r="AK590" s="219">
        <f>AJ590*25%</f>
        <v>31.25</v>
      </c>
      <c r="AL590" s="221">
        <v>38</v>
      </c>
      <c r="AM590" s="221">
        <v>2935</v>
      </c>
      <c r="AN590" s="219">
        <f>AM590*25%</f>
        <v>733.75</v>
      </c>
      <c r="AO590" s="219">
        <v>59</v>
      </c>
      <c r="AP590" s="219">
        <v>4820</v>
      </c>
      <c r="AQ590" s="219">
        <f>AP590*25%</f>
        <v>1205</v>
      </c>
      <c r="AR590" s="222">
        <v>87</v>
      </c>
      <c r="AS590" s="222">
        <v>6405</v>
      </c>
      <c r="AT590" s="219">
        <f>AS590*25%</f>
        <v>1601.25</v>
      </c>
      <c r="AU590" s="222">
        <v>62</v>
      </c>
      <c r="AV590" s="222">
        <v>5245</v>
      </c>
      <c r="AW590" s="222">
        <f t="shared" si="41"/>
        <v>1311.25</v>
      </c>
      <c r="AX590" s="222">
        <v>0</v>
      </c>
      <c r="AY590" s="222">
        <v>0</v>
      </c>
      <c r="AZ590" s="222">
        <f t="shared" si="42"/>
        <v>0</v>
      </c>
      <c r="BA590" s="222">
        <v>0</v>
      </c>
      <c r="BB590" s="222">
        <v>0</v>
      </c>
      <c r="BC590" s="222">
        <f t="shared" si="43"/>
        <v>0</v>
      </c>
    </row>
    <row r="591" spans="2:55">
      <c r="B591" s="41" t="s">
        <v>2115</v>
      </c>
      <c r="C591" s="296" t="s">
        <v>7591</v>
      </c>
      <c r="D591" s="227" t="s">
        <v>261</v>
      </c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221"/>
      <c r="AA591" s="221"/>
      <c r="AB591" s="221"/>
      <c r="AC591" s="221"/>
      <c r="AD591" s="221"/>
      <c r="AE591" s="221"/>
      <c r="AF591" s="221"/>
      <c r="AG591" s="221"/>
      <c r="AH591" s="221"/>
      <c r="AI591" s="221">
        <v>17</v>
      </c>
      <c r="AJ591" s="221">
        <v>1085</v>
      </c>
      <c r="AK591" s="219">
        <f>AJ591*25%</f>
        <v>271.25</v>
      </c>
      <c r="AL591" s="221">
        <v>21</v>
      </c>
      <c r="AM591" s="221">
        <v>2290</v>
      </c>
      <c r="AN591" s="219">
        <f>AM591*25%</f>
        <v>572.5</v>
      </c>
      <c r="AO591" s="219">
        <v>46</v>
      </c>
      <c r="AP591" s="219">
        <v>5300</v>
      </c>
      <c r="AQ591" s="219">
        <f>AP591*25%</f>
        <v>1325</v>
      </c>
      <c r="AR591" s="222">
        <v>42</v>
      </c>
      <c r="AS591" s="222">
        <v>4510</v>
      </c>
      <c r="AT591" s="219">
        <f>AS591*25%</f>
        <v>1127.5</v>
      </c>
      <c r="AU591" s="222">
        <v>49</v>
      </c>
      <c r="AV591" s="222">
        <v>4425</v>
      </c>
      <c r="AW591" s="222">
        <f t="shared" si="41"/>
        <v>1106.25</v>
      </c>
      <c r="AX591" s="222">
        <v>74</v>
      </c>
      <c r="AY591" s="222">
        <v>6905</v>
      </c>
      <c r="AZ591" s="222">
        <f t="shared" si="42"/>
        <v>1726.25</v>
      </c>
      <c r="BA591" s="222">
        <v>126</v>
      </c>
      <c r="BB591" s="222">
        <v>11165</v>
      </c>
      <c r="BC591" s="222">
        <f t="shared" si="43"/>
        <v>2791.25</v>
      </c>
    </row>
    <row r="592" spans="2:55">
      <c r="B592" s="41" t="s">
        <v>2116</v>
      </c>
      <c r="C592" s="296" t="s">
        <v>7592</v>
      </c>
      <c r="D592" s="227" t="s">
        <v>29</v>
      </c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221"/>
      <c r="AA592" s="221"/>
      <c r="AB592" s="221"/>
      <c r="AC592" s="221"/>
      <c r="AD592" s="221"/>
      <c r="AE592" s="221"/>
      <c r="AF592" s="221"/>
      <c r="AG592" s="221"/>
      <c r="AH592" s="221"/>
      <c r="AI592" s="222">
        <v>0</v>
      </c>
      <c r="AJ592" s="222">
        <v>0</v>
      </c>
      <c r="AK592" s="219">
        <f>AJ592*25%</f>
        <v>0</v>
      </c>
      <c r="AL592" s="222">
        <v>24</v>
      </c>
      <c r="AM592" s="222">
        <v>2895</v>
      </c>
      <c r="AN592" s="219">
        <f>AM592*25%</f>
        <v>723.75</v>
      </c>
      <c r="AO592" s="298">
        <v>80</v>
      </c>
      <c r="AP592" s="298">
        <v>8550</v>
      </c>
      <c r="AQ592" s="219">
        <f>AP592*25%</f>
        <v>2137.5</v>
      </c>
      <c r="AR592" s="222">
        <v>127</v>
      </c>
      <c r="AS592" s="222">
        <v>14060</v>
      </c>
      <c r="AT592" s="219">
        <f>AS592*25%</f>
        <v>3515</v>
      </c>
      <c r="AU592" s="222">
        <v>126</v>
      </c>
      <c r="AV592" s="222">
        <v>13865</v>
      </c>
      <c r="AW592" s="222">
        <f t="shared" si="41"/>
        <v>3466.25</v>
      </c>
      <c r="AX592" s="222">
        <v>29</v>
      </c>
      <c r="AY592" s="222">
        <v>3385</v>
      </c>
      <c r="AZ592" s="222">
        <f t="shared" si="42"/>
        <v>846.25</v>
      </c>
      <c r="BA592" s="222">
        <v>63</v>
      </c>
      <c r="BB592" s="222">
        <v>7020</v>
      </c>
      <c r="BC592" s="222">
        <f t="shared" si="43"/>
        <v>1755</v>
      </c>
    </row>
    <row r="593" spans="2:55">
      <c r="B593" s="41" t="s">
        <v>2117</v>
      </c>
      <c r="C593" s="296" t="s">
        <v>7593</v>
      </c>
      <c r="D593" s="227" t="s">
        <v>125</v>
      </c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221"/>
      <c r="AA593" s="221"/>
      <c r="AB593" s="221"/>
      <c r="AC593" s="221"/>
      <c r="AD593" s="221"/>
      <c r="AE593" s="221"/>
      <c r="AF593" s="221"/>
      <c r="AG593" s="221"/>
      <c r="AH593" s="221"/>
      <c r="AI593" s="221">
        <v>6</v>
      </c>
      <c r="AJ593" s="221">
        <v>545</v>
      </c>
      <c r="AK593" s="219">
        <f>AJ593*25%</f>
        <v>136.25</v>
      </c>
      <c r="AL593" s="221">
        <v>16</v>
      </c>
      <c r="AM593" s="221">
        <v>1910</v>
      </c>
      <c r="AN593" s="219">
        <f>AM593*25%</f>
        <v>477.5</v>
      </c>
      <c r="AO593" s="219">
        <v>8</v>
      </c>
      <c r="AP593" s="219">
        <v>645</v>
      </c>
      <c r="AQ593" s="219">
        <f>AP593*25%</f>
        <v>161.25</v>
      </c>
      <c r="AR593" s="222">
        <v>15</v>
      </c>
      <c r="AS593" s="222">
        <v>895</v>
      </c>
      <c r="AT593" s="219">
        <f>AS593*25%</f>
        <v>223.75</v>
      </c>
      <c r="AU593" s="222">
        <v>7</v>
      </c>
      <c r="AV593" s="222">
        <v>345</v>
      </c>
      <c r="AW593" s="222">
        <f t="shared" si="41"/>
        <v>86.25</v>
      </c>
      <c r="AX593" s="222">
        <v>87</v>
      </c>
      <c r="AY593" s="222">
        <v>8450</v>
      </c>
      <c r="AZ593" s="222">
        <f t="shared" si="42"/>
        <v>2112.5</v>
      </c>
      <c r="BA593" s="222">
        <v>155</v>
      </c>
      <c r="BB593" s="222">
        <v>15325</v>
      </c>
      <c r="BC593" s="222">
        <f t="shared" si="43"/>
        <v>3831.25</v>
      </c>
    </row>
    <row r="594" spans="2:55">
      <c r="B594" s="41" t="s">
        <v>2118</v>
      </c>
      <c r="C594" s="296" t="s">
        <v>2161</v>
      </c>
      <c r="D594" s="227" t="s">
        <v>341</v>
      </c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221"/>
      <c r="AA594" s="221"/>
      <c r="AB594" s="221"/>
      <c r="AC594" s="221"/>
      <c r="AD594" s="221"/>
      <c r="AE594" s="221"/>
      <c r="AF594" s="221"/>
      <c r="AG594" s="221"/>
      <c r="AH594" s="221"/>
      <c r="AI594" s="221">
        <v>14</v>
      </c>
      <c r="AJ594" s="221">
        <v>1760</v>
      </c>
      <c r="AK594" s="219">
        <f>AJ594*25%</f>
        <v>440</v>
      </c>
      <c r="AL594" s="221">
        <v>134</v>
      </c>
      <c r="AM594" s="221">
        <v>12435</v>
      </c>
      <c r="AN594" s="219">
        <f>AM594*25%</f>
        <v>3108.75</v>
      </c>
      <c r="AO594" s="219">
        <v>178</v>
      </c>
      <c r="AP594" s="219">
        <v>17990</v>
      </c>
      <c r="AQ594" s="219">
        <f>AP594*25%</f>
        <v>4497.5</v>
      </c>
      <c r="AR594" s="222">
        <v>282</v>
      </c>
      <c r="AS594" s="222">
        <v>25825</v>
      </c>
      <c r="AT594" s="219">
        <f>AS594*25%</f>
        <v>6456.25</v>
      </c>
      <c r="AU594" s="222">
        <v>254</v>
      </c>
      <c r="AV594" s="222">
        <v>25500</v>
      </c>
      <c r="AW594" s="222">
        <f t="shared" si="41"/>
        <v>6375</v>
      </c>
      <c r="AX594" s="222">
        <v>4</v>
      </c>
      <c r="AY594" s="222">
        <v>315</v>
      </c>
      <c r="AZ594" s="222">
        <f t="shared" si="42"/>
        <v>78.75</v>
      </c>
      <c r="BA594" s="222">
        <v>5</v>
      </c>
      <c r="BB594" s="222">
        <v>295</v>
      </c>
      <c r="BC594" s="222">
        <f t="shared" si="43"/>
        <v>73.75</v>
      </c>
    </row>
    <row r="595" spans="2:55">
      <c r="B595" s="41" t="s">
        <v>2119</v>
      </c>
      <c r="C595" s="296" t="s">
        <v>7594</v>
      </c>
      <c r="D595" s="227" t="s">
        <v>29</v>
      </c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221"/>
      <c r="AA595" s="221"/>
      <c r="AB595" s="221"/>
      <c r="AC595" s="221"/>
      <c r="AD595" s="221"/>
      <c r="AE595" s="221"/>
      <c r="AF595" s="221"/>
      <c r="AG595" s="221"/>
      <c r="AH595" s="221"/>
      <c r="AI595" s="221">
        <v>5</v>
      </c>
      <c r="AJ595" s="221">
        <v>420</v>
      </c>
      <c r="AK595" s="219">
        <f>AJ595*25%</f>
        <v>105</v>
      </c>
      <c r="AL595" s="221">
        <v>30</v>
      </c>
      <c r="AM595" s="221">
        <v>3180</v>
      </c>
      <c r="AN595" s="219">
        <f>AM595*25%</f>
        <v>795</v>
      </c>
      <c r="AO595" s="219">
        <v>37</v>
      </c>
      <c r="AP595" s="219">
        <v>3540</v>
      </c>
      <c r="AQ595" s="219">
        <f>AP595*25%</f>
        <v>885</v>
      </c>
      <c r="AR595" s="222">
        <v>61</v>
      </c>
      <c r="AS595" s="222">
        <v>5970</v>
      </c>
      <c r="AT595" s="219">
        <f>AS595*25%</f>
        <v>1492.5</v>
      </c>
      <c r="AU595" s="222">
        <v>75</v>
      </c>
      <c r="AV595" s="222">
        <v>8050</v>
      </c>
      <c r="AW595" s="222">
        <f t="shared" si="41"/>
        <v>2012.5</v>
      </c>
      <c r="AX595" s="222">
        <v>327</v>
      </c>
      <c r="AY595" s="222">
        <v>26770</v>
      </c>
      <c r="AZ595" s="222">
        <f t="shared" si="42"/>
        <v>6692.5</v>
      </c>
      <c r="BA595" s="222">
        <v>322</v>
      </c>
      <c r="BB595" s="222">
        <v>29625</v>
      </c>
      <c r="BC595" s="222">
        <f t="shared" si="43"/>
        <v>7406.25</v>
      </c>
    </row>
    <row r="596" spans="2:55">
      <c r="B596" s="41" t="s">
        <v>2120</v>
      </c>
      <c r="C596" s="296" t="s">
        <v>7595</v>
      </c>
      <c r="D596" s="227" t="s">
        <v>14</v>
      </c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221"/>
      <c r="AA596" s="221"/>
      <c r="AB596" s="221"/>
      <c r="AC596" s="221"/>
      <c r="AD596" s="221"/>
      <c r="AE596" s="221"/>
      <c r="AF596" s="221"/>
      <c r="AG596" s="221"/>
      <c r="AH596" s="221"/>
      <c r="AI596" s="221">
        <v>56</v>
      </c>
      <c r="AJ596" s="221">
        <v>3835</v>
      </c>
      <c r="AK596" s="219">
        <f>AJ596*25%</f>
        <v>958.75</v>
      </c>
      <c r="AL596" s="221">
        <v>57</v>
      </c>
      <c r="AM596" s="221">
        <v>3685</v>
      </c>
      <c r="AN596" s="219">
        <f>AM596*25%</f>
        <v>921.25</v>
      </c>
      <c r="AO596" s="219">
        <v>54</v>
      </c>
      <c r="AP596" s="219">
        <v>5235</v>
      </c>
      <c r="AQ596" s="219">
        <f>AP596*25%</f>
        <v>1308.75</v>
      </c>
      <c r="AR596" s="222">
        <v>46</v>
      </c>
      <c r="AS596" s="222">
        <v>3460</v>
      </c>
      <c r="AT596" s="219">
        <f>AS596*25%</f>
        <v>865</v>
      </c>
      <c r="AU596" s="222">
        <v>33</v>
      </c>
      <c r="AV596" s="222">
        <v>2650</v>
      </c>
      <c r="AW596" s="222">
        <f t="shared" si="41"/>
        <v>662.5</v>
      </c>
      <c r="AX596" s="222">
        <v>57</v>
      </c>
      <c r="AY596" s="222">
        <v>5275</v>
      </c>
      <c r="AZ596" s="222">
        <f t="shared" si="42"/>
        <v>1318.75</v>
      </c>
      <c r="BA596" s="222">
        <v>85</v>
      </c>
      <c r="BB596" s="222">
        <v>7680</v>
      </c>
      <c r="BC596" s="222">
        <f t="shared" si="43"/>
        <v>1920</v>
      </c>
    </row>
    <row r="597" spans="2:55">
      <c r="B597" s="41" t="s">
        <v>2121</v>
      </c>
      <c r="C597" s="296" t="s">
        <v>2162</v>
      </c>
      <c r="D597" s="44" t="s">
        <v>259</v>
      </c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221"/>
      <c r="AA597" s="221"/>
      <c r="AB597" s="221"/>
      <c r="AC597" s="221"/>
      <c r="AD597" s="221"/>
      <c r="AE597" s="221"/>
      <c r="AF597" s="221"/>
      <c r="AG597" s="221"/>
      <c r="AH597" s="221"/>
      <c r="AI597" s="221">
        <v>1</v>
      </c>
      <c r="AJ597" s="221">
        <v>190</v>
      </c>
      <c r="AK597" s="219">
        <f>AJ597*25%</f>
        <v>47.5</v>
      </c>
      <c r="AL597" s="221">
        <v>4</v>
      </c>
      <c r="AM597" s="221">
        <v>300</v>
      </c>
      <c r="AN597" s="219">
        <f>AM597*25%</f>
        <v>75</v>
      </c>
      <c r="AO597" s="219">
        <v>9</v>
      </c>
      <c r="AP597" s="219">
        <v>705</v>
      </c>
      <c r="AQ597" s="219">
        <f>AP597*25%</f>
        <v>176.25</v>
      </c>
      <c r="AR597" s="222">
        <v>18</v>
      </c>
      <c r="AS597" s="222">
        <v>1970</v>
      </c>
      <c r="AT597" s="219">
        <f>AS597*25%</f>
        <v>492.5</v>
      </c>
      <c r="AU597" s="222">
        <v>17</v>
      </c>
      <c r="AV597" s="222">
        <v>1880</v>
      </c>
      <c r="AW597" s="222">
        <f t="shared" si="41"/>
        <v>470</v>
      </c>
      <c r="AX597" s="222">
        <v>53</v>
      </c>
      <c r="AY597" s="222">
        <v>5305</v>
      </c>
      <c r="AZ597" s="222">
        <f t="shared" si="42"/>
        <v>1326.25</v>
      </c>
      <c r="BA597" s="222">
        <v>55</v>
      </c>
      <c r="BB597" s="222">
        <v>6045</v>
      </c>
      <c r="BC597" s="222">
        <f t="shared" si="43"/>
        <v>1511.25</v>
      </c>
    </row>
    <row r="598" spans="2:55">
      <c r="B598" s="41" t="s">
        <v>2122</v>
      </c>
      <c r="C598" s="296" t="s">
        <v>2163</v>
      </c>
      <c r="D598" s="44" t="s">
        <v>5</v>
      </c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221"/>
      <c r="AA598" s="221"/>
      <c r="AB598" s="221"/>
      <c r="AC598" s="221"/>
      <c r="AD598" s="221"/>
      <c r="AE598" s="221"/>
      <c r="AF598" s="221"/>
      <c r="AG598" s="221"/>
      <c r="AH598" s="221"/>
      <c r="AI598" s="221">
        <v>6</v>
      </c>
      <c r="AJ598" s="221">
        <v>1050</v>
      </c>
      <c r="AK598" s="219">
        <f>AJ598*25%</f>
        <v>262.5</v>
      </c>
      <c r="AL598" s="221">
        <v>43</v>
      </c>
      <c r="AM598" s="221">
        <v>5000</v>
      </c>
      <c r="AN598" s="219">
        <f>AM598*25%</f>
        <v>1250</v>
      </c>
      <c r="AO598" s="219">
        <v>63</v>
      </c>
      <c r="AP598" s="219">
        <v>6900</v>
      </c>
      <c r="AQ598" s="219">
        <f>AP598*25%</f>
        <v>1725</v>
      </c>
      <c r="AR598" s="222">
        <v>104</v>
      </c>
      <c r="AS598" s="222">
        <v>12515</v>
      </c>
      <c r="AT598" s="219">
        <f>AS598*25%</f>
        <v>3128.75</v>
      </c>
      <c r="AU598" s="222">
        <v>99</v>
      </c>
      <c r="AV598" s="222">
        <v>9760</v>
      </c>
      <c r="AW598" s="222">
        <f t="shared" si="41"/>
        <v>2440</v>
      </c>
      <c r="AX598" s="222">
        <v>30</v>
      </c>
      <c r="AY598" s="222">
        <v>3030</v>
      </c>
      <c r="AZ598" s="222">
        <f t="shared" si="42"/>
        <v>757.5</v>
      </c>
      <c r="BA598" s="222">
        <v>30</v>
      </c>
      <c r="BB598" s="222">
        <v>3325</v>
      </c>
      <c r="BC598" s="222">
        <f t="shared" si="43"/>
        <v>831.25</v>
      </c>
    </row>
    <row r="599" spans="2:55">
      <c r="B599" s="41" t="s">
        <v>2123</v>
      </c>
      <c r="C599" s="296" t="s">
        <v>2164</v>
      </c>
      <c r="D599" s="44" t="s">
        <v>5</v>
      </c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221"/>
      <c r="AA599" s="221"/>
      <c r="AB599" s="221"/>
      <c r="AC599" s="221"/>
      <c r="AD599" s="221"/>
      <c r="AE599" s="221"/>
      <c r="AF599" s="221"/>
      <c r="AG599" s="221"/>
      <c r="AH599" s="221"/>
      <c r="AI599" s="222">
        <v>0</v>
      </c>
      <c r="AJ599" s="222">
        <v>0</v>
      </c>
      <c r="AK599" s="219">
        <f>AJ599*25%</f>
        <v>0</v>
      </c>
      <c r="AL599" s="222">
        <v>0</v>
      </c>
      <c r="AM599" s="222">
        <v>0</v>
      </c>
      <c r="AN599" s="219">
        <f>AM599*25%</f>
        <v>0</v>
      </c>
      <c r="AO599" s="298">
        <v>0</v>
      </c>
      <c r="AP599" s="298">
        <v>0</v>
      </c>
      <c r="AQ599" s="219">
        <f>AP599*25%</f>
        <v>0</v>
      </c>
      <c r="AR599" s="222">
        <v>0</v>
      </c>
      <c r="AS599" s="222">
        <v>0</v>
      </c>
      <c r="AT599" s="219">
        <f>AS599*25%</f>
        <v>0</v>
      </c>
      <c r="AU599" s="222">
        <v>71</v>
      </c>
      <c r="AV599" s="222">
        <v>7545</v>
      </c>
      <c r="AW599" s="222">
        <f t="shared" si="41"/>
        <v>1886.25</v>
      </c>
      <c r="AX599" s="222">
        <v>70</v>
      </c>
      <c r="AY599" s="222">
        <v>9090</v>
      </c>
      <c r="AZ599" s="222">
        <f t="shared" si="42"/>
        <v>2272.5</v>
      </c>
      <c r="BA599" s="222">
        <v>87</v>
      </c>
      <c r="BB599" s="222">
        <v>9350</v>
      </c>
      <c r="BC599" s="222">
        <f t="shared" si="43"/>
        <v>2337.5</v>
      </c>
    </row>
    <row r="600" spans="2:55">
      <c r="B600" s="41" t="s">
        <v>2124</v>
      </c>
      <c r="C600" s="296" t="s">
        <v>7596</v>
      </c>
      <c r="D600" s="227" t="s">
        <v>16</v>
      </c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221"/>
      <c r="AA600" s="221"/>
      <c r="AB600" s="221"/>
      <c r="AC600" s="221"/>
      <c r="AD600" s="221"/>
      <c r="AE600" s="221"/>
      <c r="AF600" s="221"/>
      <c r="AG600" s="221"/>
      <c r="AH600" s="221"/>
      <c r="AI600" s="221">
        <v>6</v>
      </c>
      <c r="AJ600" s="221">
        <v>640</v>
      </c>
      <c r="AK600" s="219">
        <f>AJ600*25%</f>
        <v>160</v>
      </c>
      <c r="AL600" s="221">
        <v>39</v>
      </c>
      <c r="AM600" s="221">
        <v>3685</v>
      </c>
      <c r="AN600" s="219">
        <f>AM600*25%</f>
        <v>921.25</v>
      </c>
      <c r="AO600" s="219">
        <v>84</v>
      </c>
      <c r="AP600" s="219">
        <v>7640</v>
      </c>
      <c r="AQ600" s="219">
        <f>AP600*25%</f>
        <v>1910</v>
      </c>
      <c r="AR600" s="222">
        <v>66</v>
      </c>
      <c r="AS600" s="222">
        <v>6910</v>
      </c>
      <c r="AT600" s="219">
        <f>AS600*25%</f>
        <v>1727.5</v>
      </c>
      <c r="AU600" s="222">
        <v>45</v>
      </c>
      <c r="AV600" s="222">
        <v>5175</v>
      </c>
      <c r="AW600" s="222">
        <f t="shared" si="41"/>
        <v>1293.75</v>
      </c>
      <c r="AX600" s="222">
        <v>86</v>
      </c>
      <c r="AY600" s="222">
        <v>6870</v>
      </c>
      <c r="AZ600" s="222">
        <f t="shared" si="42"/>
        <v>1717.5</v>
      </c>
      <c r="BA600" s="222">
        <v>81</v>
      </c>
      <c r="BB600" s="222">
        <v>10300</v>
      </c>
      <c r="BC600" s="222">
        <f t="shared" si="43"/>
        <v>2575</v>
      </c>
    </row>
    <row r="601" spans="2:55">
      <c r="B601" s="41" t="s">
        <v>2125</v>
      </c>
      <c r="C601" s="296" t="s">
        <v>2165</v>
      </c>
      <c r="D601" s="44" t="s">
        <v>16</v>
      </c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221"/>
      <c r="AA601" s="221"/>
      <c r="AB601" s="221"/>
      <c r="AC601" s="221"/>
      <c r="AD601" s="221"/>
      <c r="AE601" s="221"/>
      <c r="AF601" s="221"/>
      <c r="AG601" s="221"/>
      <c r="AH601" s="221"/>
      <c r="AI601" s="221">
        <v>15</v>
      </c>
      <c r="AJ601" s="221">
        <v>1390</v>
      </c>
      <c r="AK601" s="219">
        <f>AJ601*25%</f>
        <v>347.5</v>
      </c>
      <c r="AL601" s="221">
        <v>79</v>
      </c>
      <c r="AM601" s="221">
        <v>8815</v>
      </c>
      <c r="AN601" s="219">
        <f>AM601*25%</f>
        <v>2203.75</v>
      </c>
      <c r="AO601" s="219">
        <v>95</v>
      </c>
      <c r="AP601" s="219">
        <v>8475</v>
      </c>
      <c r="AQ601" s="219">
        <f>AP601*25%</f>
        <v>2118.75</v>
      </c>
      <c r="AR601" s="222">
        <v>175</v>
      </c>
      <c r="AS601" s="222">
        <v>16250</v>
      </c>
      <c r="AT601" s="219">
        <f>AS601*25%</f>
        <v>4062.5</v>
      </c>
      <c r="AU601" s="222">
        <v>181</v>
      </c>
      <c r="AV601" s="222">
        <v>14715</v>
      </c>
      <c r="AW601" s="222">
        <f t="shared" si="41"/>
        <v>3678.75</v>
      </c>
      <c r="AX601" s="222">
        <v>37</v>
      </c>
      <c r="AY601" s="222">
        <v>3895</v>
      </c>
      <c r="AZ601" s="222">
        <f t="shared" si="42"/>
        <v>973.75</v>
      </c>
      <c r="BA601" s="222">
        <v>57</v>
      </c>
      <c r="BB601" s="222">
        <v>6625</v>
      </c>
      <c r="BC601" s="222">
        <f t="shared" si="43"/>
        <v>1656.25</v>
      </c>
    </row>
    <row r="602" spans="2:55">
      <c r="B602" s="41" t="s">
        <v>2126</v>
      </c>
      <c r="C602" s="296" t="s">
        <v>7597</v>
      </c>
      <c r="D602" s="44" t="s">
        <v>5</v>
      </c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221"/>
      <c r="AA602" s="221"/>
      <c r="AB602" s="221"/>
      <c r="AC602" s="221"/>
      <c r="AD602" s="221"/>
      <c r="AE602" s="221"/>
      <c r="AF602" s="221"/>
      <c r="AG602" s="221"/>
      <c r="AH602" s="221"/>
      <c r="AI602" s="221">
        <v>22</v>
      </c>
      <c r="AJ602" s="221">
        <v>2740</v>
      </c>
      <c r="AK602" s="219">
        <f>AJ602*25%</f>
        <v>685</v>
      </c>
      <c r="AL602" s="221">
        <v>53</v>
      </c>
      <c r="AM602" s="221">
        <v>6155</v>
      </c>
      <c r="AN602" s="219">
        <f>AM602*25%</f>
        <v>1538.75</v>
      </c>
      <c r="AO602" s="219">
        <v>96</v>
      </c>
      <c r="AP602" s="219">
        <v>11285</v>
      </c>
      <c r="AQ602" s="219">
        <f>AP602*25%</f>
        <v>2821.25</v>
      </c>
      <c r="AR602" s="222">
        <v>96</v>
      </c>
      <c r="AS602" s="222">
        <v>10325</v>
      </c>
      <c r="AT602" s="219">
        <f>AS602*25%</f>
        <v>2581.25</v>
      </c>
      <c r="AU602" s="222">
        <v>91</v>
      </c>
      <c r="AV602" s="222">
        <v>8125</v>
      </c>
      <c r="AW602" s="222">
        <f t="shared" si="41"/>
        <v>2031.25</v>
      </c>
      <c r="AX602" s="222">
        <v>167</v>
      </c>
      <c r="AY602" s="222">
        <v>13835</v>
      </c>
      <c r="AZ602" s="222">
        <f t="shared" si="42"/>
        <v>3458.75</v>
      </c>
      <c r="BA602" s="222">
        <v>204</v>
      </c>
      <c r="BB602" s="222">
        <v>17200</v>
      </c>
      <c r="BC602" s="222">
        <f t="shared" si="43"/>
        <v>4300</v>
      </c>
    </row>
    <row r="603" spans="2:55">
      <c r="B603" s="41" t="s">
        <v>2127</v>
      </c>
      <c r="C603" s="296" t="s">
        <v>2166</v>
      </c>
      <c r="D603" s="44" t="s">
        <v>5</v>
      </c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221"/>
      <c r="AA603" s="221"/>
      <c r="AB603" s="221"/>
      <c r="AC603" s="221"/>
      <c r="AD603" s="221"/>
      <c r="AE603" s="221"/>
      <c r="AF603" s="221"/>
      <c r="AG603" s="221"/>
      <c r="AH603" s="221"/>
      <c r="AI603" s="221">
        <v>2</v>
      </c>
      <c r="AJ603" s="221">
        <v>160</v>
      </c>
      <c r="AK603" s="219">
        <f>AJ603*25%</f>
        <v>40</v>
      </c>
      <c r="AL603" s="221">
        <v>28</v>
      </c>
      <c r="AM603" s="221">
        <v>3420</v>
      </c>
      <c r="AN603" s="219">
        <f>AM603*25%</f>
        <v>855</v>
      </c>
      <c r="AO603" s="298">
        <v>0</v>
      </c>
      <c r="AP603" s="298">
        <v>0</v>
      </c>
      <c r="AQ603" s="219">
        <f>AP603*25%</f>
        <v>0</v>
      </c>
      <c r="AR603" s="222">
        <v>0</v>
      </c>
      <c r="AS603" s="222">
        <v>0</v>
      </c>
      <c r="AT603" s="219">
        <f>AS603*25%</f>
        <v>0</v>
      </c>
      <c r="AU603" s="222">
        <v>0</v>
      </c>
      <c r="AV603" s="222">
        <v>0</v>
      </c>
      <c r="AW603" s="222">
        <f t="shared" si="41"/>
        <v>0</v>
      </c>
      <c r="AX603" s="222">
        <v>31</v>
      </c>
      <c r="AY603" s="222">
        <v>3430</v>
      </c>
      <c r="AZ603" s="222">
        <f t="shared" si="42"/>
        <v>857.5</v>
      </c>
      <c r="BA603" s="222">
        <v>0</v>
      </c>
      <c r="BB603" s="222">
        <v>0</v>
      </c>
      <c r="BC603" s="222">
        <f t="shared" si="43"/>
        <v>0</v>
      </c>
    </row>
    <row r="604" spans="2:55">
      <c r="B604" s="41" t="s">
        <v>2128</v>
      </c>
      <c r="C604" s="296" t="s">
        <v>2167</v>
      </c>
      <c r="D604" s="44" t="s">
        <v>5</v>
      </c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221"/>
      <c r="AA604" s="221"/>
      <c r="AB604" s="221"/>
      <c r="AC604" s="221"/>
      <c r="AD604" s="221"/>
      <c r="AE604" s="221"/>
      <c r="AF604" s="221"/>
      <c r="AG604" s="221"/>
      <c r="AH604" s="221"/>
      <c r="AI604" s="221">
        <v>60</v>
      </c>
      <c r="AJ604" s="221">
        <v>5630</v>
      </c>
      <c r="AK604" s="219">
        <f>AJ604*25%</f>
        <v>1407.5</v>
      </c>
      <c r="AL604" s="221">
        <v>181</v>
      </c>
      <c r="AM604" s="221">
        <v>19390</v>
      </c>
      <c r="AN604" s="219">
        <f>AM604*25%</f>
        <v>4847.5</v>
      </c>
      <c r="AO604" s="219">
        <v>142</v>
      </c>
      <c r="AP604" s="219">
        <v>12870</v>
      </c>
      <c r="AQ604" s="219">
        <f>AP604*25%</f>
        <v>3217.5</v>
      </c>
      <c r="AR604" s="222">
        <v>141</v>
      </c>
      <c r="AS604" s="222">
        <v>13540</v>
      </c>
      <c r="AT604" s="219">
        <f>AS604*25%</f>
        <v>3385</v>
      </c>
      <c r="AU604" s="222">
        <v>162</v>
      </c>
      <c r="AV604" s="222">
        <v>14575</v>
      </c>
      <c r="AW604" s="222">
        <f t="shared" si="41"/>
        <v>3643.75</v>
      </c>
      <c r="AX604" s="222">
        <v>0</v>
      </c>
      <c r="AY604" s="222">
        <v>0</v>
      </c>
      <c r="AZ604" s="222">
        <f t="shared" si="42"/>
        <v>0</v>
      </c>
      <c r="BA604" s="222">
        <v>0</v>
      </c>
      <c r="BB604" s="222">
        <v>0</v>
      </c>
      <c r="BC604" s="222">
        <f t="shared" si="43"/>
        <v>0</v>
      </c>
    </row>
    <row r="605" spans="2:55">
      <c r="B605" s="41" t="s">
        <v>2129</v>
      </c>
      <c r="C605" s="296" t="s">
        <v>7598</v>
      </c>
      <c r="D605" s="44" t="s">
        <v>5</v>
      </c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221"/>
      <c r="AA605" s="221"/>
      <c r="AB605" s="221"/>
      <c r="AC605" s="221"/>
      <c r="AD605" s="221"/>
      <c r="AE605" s="221"/>
      <c r="AF605" s="221"/>
      <c r="AG605" s="221"/>
      <c r="AH605" s="221"/>
      <c r="AI605" s="221">
        <v>10</v>
      </c>
      <c r="AJ605" s="221">
        <v>885</v>
      </c>
      <c r="AK605" s="219">
        <f>AJ605*25%</f>
        <v>221.25</v>
      </c>
      <c r="AL605" s="221">
        <v>20</v>
      </c>
      <c r="AM605" s="221">
        <v>1325</v>
      </c>
      <c r="AN605" s="219">
        <f>AM605*25%</f>
        <v>331.25</v>
      </c>
      <c r="AO605" s="219">
        <v>16</v>
      </c>
      <c r="AP605" s="219">
        <v>1325</v>
      </c>
      <c r="AQ605" s="219">
        <f>AP605*25%</f>
        <v>331.25</v>
      </c>
      <c r="AR605" s="222">
        <v>50</v>
      </c>
      <c r="AS605" s="222">
        <v>5125</v>
      </c>
      <c r="AT605" s="219">
        <f>AS605*25%</f>
        <v>1281.25</v>
      </c>
      <c r="AU605" s="222">
        <v>157</v>
      </c>
      <c r="AV605" s="222">
        <v>12405</v>
      </c>
      <c r="AW605" s="222">
        <f t="shared" si="41"/>
        <v>3101.25</v>
      </c>
      <c r="AX605" s="222">
        <v>134</v>
      </c>
      <c r="AY605" s="222">
        <v>13335</v>
      </c>
      <c r="AZ605" s="222">
        <f t="shared" si="42"/>
        <v>3333.75</v>
      </c>
      <c r="BA605" s="222">
        <v>123</v>
      </c>
      <c r="BB605" s="222">
        <v>12310</v>
      </c>
      <c r="BC605" s="222">
        <f t="shared" si="43"/>
        <v>3077.5</v>
      </c>
    </row>
    <row r="606" spans="2:55">
      <c r="B606" s="41" t="s">
        <v>2130</v>
      </c>
      <c r="C606" s="296" t="s">
        <v>2168</v>
      </c>
      <c r="D606" s="227" t="s">
        <v>25</v>
      </c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221"/>
      <c r="AA606" s="221"/>
      <c r="AB606" s="221"/>
      <c r="AC606" s="221"/>
      <c r="AD606" s="221"/>
      <c r="AE606" s="221"/>
      <c r="AF606" s="221"/>
      <c r="AG606" s="221"/>
      <c r="AH606" s="221"/>
      <c r="AI606" s="221">
        <v>44</v>
      </c>
      <c r="AJ606" s="221">
        <v>3840</v>
      </c>
      <c r="AK606" s="219">
        <f>AJ606*25%</f>
        <v>960</v>
      </c>
      <c r="AL606" s="221">
        <v>120</v>
      </c>
      <c r="AM606" s="221">
        <v>9985</v>
      </c>
      <c r="AN606" s="219">
        <f>AM606*25%</f>
        <v>2496.25</v>
      </c>
      <c r="AO606" s="219">
        <v>186</v>
      </c>
      <c r="AP606" s="219">
        <v>16420</v>
      </c>
      <c r="AQ606" s="219">
        <f>AP606*25%</f>
        <v>4105</v>
      </c>
      <c r="AR606" s="222">
        <v>248</v>
      </c>
      <c r="AS606" s="222">
        <v>21285</v>
      </c>
      <c r="AT606" s="219">
        <f>AS606*25%</f>
        <v>5321.25</v>
      </c>
      <c r="AU606" s="222">
        <v>270</v>
      </c>
      <c r="AV606" s="222">
        <v>22810</v>
      </c>
      <c r="AW606" s="222">
        <f t="shared" si="41"/>
        <v>5702.5</v>
      </c>
      <c r="AX606" s="222">
        <v>194</v>
      </c>
      <c r="AY606" s="222">
        <v>14670</v>
      </c>
      <c r="AZ606" s="222">
        <f t="shared" si="42"/>
        <v>3667.5</v>
      </c>
      <c r="BA606" s="222">
        <v>192</v>
      </c>
      <c r="BB606" s="222">
        <v>15215</v>
      </c>
      <c r="BC606" s="222">
        <f t="shared" si="43"/>
        <v>3803.75</v>
      </c>
    </row>
    <row r="607" spans="2:55">
      <c r="B607" s="41" t="s">
        <v>2131</v>
      </c>
      <c r="C607" s="296" t="s">
        <v>2169</v>
      </c>
      <c r="D607" s="227" t="s">
        <v>25</v>
      </c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221"/>
      <c r="AA607" s="221"/>
      <c r="AB607" s="221"/>
      <c r="AC607" s="221"/>
      <c r="AD607" s="221"/>
      <c r="AE607" s="221"/>
      <c r="AF607" s="221"/>
      <c r="AG607" s="221"/>
      <c r="AH607" s="221"/>
      <c r="AI607" s="221">
        <v>9</v>
      </c>
      <c r="AJ607" s="221">
        <v>540</v>
      </c>
      <c r="AK607" s="219">
        <f>AJ607*25%</f>
        <v>135</v>
      </c>
      <c r="AL607" s="221">
        <v>32</v>
      </c>
      <c r="AM607" s="221">
        <v>4000</v>
      </c>
      <c r="AN607" s="219">
        <f>AM607*25%</f>
        <v>1000</v>
      </c>
      <c r="AO607" s="219">
        <v>21</v>
      </c>
      <c r="AP607" s="219">
        <v>2135</v>
      </c>
      <c r="AQ607" s="219">
        <f>AP607*25%</f>
        <v>533.75</v>
      </c>
      <c r="AR607" s="222">
        <v>15</v>
      </c>
      <c r="AS607" s="222">
        <v>1350</v>
      </c>
      <c r="AT607" s="219">
        <f>AS607*25%</f>
        <v>337.5</v>
      </c>
      <c r="AU607" s="222">
        <v>21</v>
      </c>
      <c r="AV607" s="222">
        <v>1770</v>
      </c>
      <c r="AW607" s="222">
        <f t="shared" si="41"/>
        <v>442.5</v>
      </c>
      <c r="AX607" s="222">
        <v>261</v>
      </c>
      <c r="AY607" s="222">
        <v>23030</v>
      </c>
      <c r="AZ607" s="222">
        <f t="shared" si="42"/>
        <v>5757.5</v>
      </c>
      <c r="BA607" s="222">
        <v>289</v>
      </c>
      <c r="BB607" s="222">
        <v>25285</v>
      </c>
      <c r="BC607" s="222">
        <f t="shared" si="43"/>
        <v>6321.25</v>
      </c>
    </row>
    <row r="608" spans="2:55">
      <c r="B608" s="41" t="s">
        <v>2132</v>
      </c>
      <c r="C608" s="296" t="s">
        <v>2170</v>
      </c>
      <c r="D608" s="44" t="s">
        <v>284</v>
      </c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221"/>
      <c r="AA608" s="221"/>
      <c r="AB608" s="221"/>
      <c r="AC608" s="221"/>
      <c r="AD608" s="221"/>
      <c r="AE608" s="221"/>
      <c r="AF608" s="221"/>
      <c r="AG608" s="221"/>
      <c r="AH608" s="221"/>
      <c r="AI608" s="222">
        <v>0</v>
      </c>
      <c r="AJ608" s="222">
        <v>0</v>
      </c>
      <c r="AK608" s="219">
        <f>AJ608*25%</f>
        <v>0</v>
      </c>
      <c r="AL608" s="222">
        <v>9</v>
      </c>
      <c r="AM608" s="222">
        <v>850</v>
      </c>
      <c r="AN608" s="219">
        <f>AM608*25%</f>
        <v>212.5</v>
      </c>
      <c r="AO608" s="298">
        <v>14</v>
      </c>
      <c r="AP608" s="298">
        <v>1415</v>
      </c>
      <c r="AQ608" s="219">
        <f>AP608*25%</f>
        <v>353.75</v>
      </c>
      <c r="AR608" s="222">
        <v>55</v>
      </c>
      <c r="AS608" s="222">
        <v>6000</v>
      </c>
      <c r="AT608" s="219">
        <f>AS608*25%</f>
        <v>1500</v>
      </c>
      <c r="AU608" s="222">
        <v>51</v>
      </c>
      <c r="AV608" s="222">
        <v>4765</v>
      </c>
      <c r="AW608" s="222">
        <f t="shared" si="41"/>
        <v>1191.25</v>
      </c>
      <c r="AX608" s="222">
        <v>27</v>
      </c>
      <c r="AY608" s="222">
        <v>2525</v>
      </c>
      <c r="AZ608" s="222">
        <f t="shared" si="42"/>
        <v>631.25</v>
      </c>
      <c r="BA608" s="222">
        <v>6</v>
      </c>
      <c r="BB608" s="222">
        <v>460</v>
      </c>
      <c r="BC608" s="222">
        <f t="shared" si="43"/>
        <v>115</v>
      </c>
    </row>
    <row r="609" spans="2:55">
      <c r="B609" s="41" t="s">
        <v>2133</v>
      </c>
      <c r="C609" s="296" t="s">
        <v>2171</v>
      </c>
      <c r="D609" s="44" t="s">
        <v>5</v>
      </c>
      <c r="E609" s="19"/>
      <c r="F609" s="19"/>
      <c r="G609" s="19"/>
      <c r="H609" s="19"/>
      <c r="I609" s="19"/>
      <c r="J609" s="19"/>
      <c r="K609" s="19"/>
      <c r="L609" s="19"/>
      <c r="M609" s="19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221"/>
      <c r="AA609" s="221"/>
      <c r="AB609" s="221"/>
      <c r="AC609" s="221"/>
      <c r="AD609" s="221"/>
      <c r="AE609" s="221"/>
      <c r="AF609" s="221"/>
      <c r="AG609" s="221"/>
      <c r="AH609" s="221"/>
      <c r="AI609" s="221">
        <v>17</v>
      </c>
      <c r="AJ609" s="221">
        <v>2500</v>
      </c>
      <c r="AK609" s="219">
        <f>AJ609*25%</f>
        <v>625</v>
      </c>
      <c r="AL609" s="221">
        <v>60</v>
      </c>
      <c r="AM609" s="221">
        <v>5930</v>
      </c>
      <c r="AN609" s="219">
        <f>AM609*25%</f>
        <v>1482.5</v>
      </c>
      <c r="AO609" s="219">
        <v>58</v>
      </c>
      <c r="AP609" s="219">
        <v>6025</v>
      </c>
      <c r="AQ609" s="219">
        <f>AP609*25%</f>
        <v>1506.25</v>
      </c>
      <c r="AR609" s="222">
        <v>88</v>
      </c>
      <c r="AS609" s="222">
        <v>10265</v>
      </c>
      <c r="AT609" s="219">
        <f>AS609*25%</f>
        <v>2566.25</v>
      </c>
      <c r="AU609" s="222">
        <v>0</v>
      </c>
      <c r="AV609" s="222">
        <v>0</v>
      </c>
      <c r="AW609" s="222">
        <f>AV609*25%</f>
        <v>0</v>
      </c>
      <c r="AX609" s="222">
        <v>23</v>
      </c>
      <c r="AY609" s="222">
        <v>2415</v>
      </c>
      <c r="AZ609" s="222">
        <f t="shared" si="42"/>
        <v>603.75</v>
      </c>
      <c r="BA609" s="222">
        <v>2</v>
      </c>
      <c r="BB609" s="222">
        <v>130</v>
      </c>
      <c r="BC609" s="222">
        <f t="shared" si="43"/>
        <v>32.5</v>
      </c>
    </row>
    <row r="610" spans="2:55">
      <c r="B610" s="41" t="s">
        <v>4840</v>
      </c>
      <c r="C610" s="296" t="s">
        <v>5312</v>
      </c>
      <c r="D610" s="44" t="s">
        <v>552</v>
      </c>
      <c r="E610" s="19"/>
      <c r="F610" s="19"/>
      <c r="G610" s="19"/>
      <c r="H610" s="19"/>
      <c r="I610" s="19"/>
      <c r="J610" s="19"/>
      <c r="K610" s="19"/>
      <c r="L610" s="19"/>
      <c r="M610" s="19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221"/>
      <c r="AA610" s="221"/>
      <c r="AB610" s="221"/>
      <c r="AC610" s="221"/>
      <c r="AD610" s="221"/>
      <c r="AE610" s="221"/>
      <c r="AF610" s="221"/>
      <c r="AG610" s="221"/>
      <c r="AH610" s="221"/>
      <c r="AI610" s="221">
        <v>26</v>
      </c>
      <c r="AJ610" s="221">
        <v>2275</v>
      </c>
      <c r="AK610" s="219">
        <f>AJ610*25%</f>
        <v>568.75</v>
      </c>
      <c r="AL610" s="221">
        <v>35</v>
      </c>
      <c r="AM610" s="221">
        <v>3490</v>
      </c>
      <c r="AN610" s="219">
        <f>AM610*25%</f>
        <v>872.5</v>
      </c>
      <c r="AO610" s="219">
        <v>50</v>
      </c>
      <c r="AP610" s="219">
        <v>4930</v>
      </c>
      <c r="AQ610" s="219">
        <f>AP610*25%</f>
        <v>1232.5</v>
      </c>
      <c r="AR610" s="222">
        <v>63</v>
      </c>
      <c r="AS610" s="222">
        <v>7640</v>
      </c>
      <c r="AT610" s="219">
        <f>AS610*25%</f>
        <v>1910</v>
      </c>
      <c r="AU610" s="222">
        <v>57</v>
      </c>
      <c r="AV610" s="222">
        <v>8565</v>
      </c>
      <c r="AW610" s="222">
        <f>AV610*25%</f>
        <v>2141.25</v>
      </c>
      <c r="AX610" s="222">
        <v>0</v>
      </c>
      <c r="AY610" s="222">
        <v>0</v>
      </c>
      <c r="AZ610" s="222">
        <f t="shared" si="42"/>
        <v>0</v>
      </c>
      <c r="BA610" s="222">
        <v>0</v>
      </c>
      <c r="BB610" s="222">
        <v>0</v>
      </c>
      <c r="BC610" s="222">
        <f t="shared" si="43"/>
        <v>0</v>
      </c>
    </row>
    <row r="611" spans="2:55">
      <c r="B611" s="41" t="s">
        <v>2134</v>
      </c>
      <c r="C611" s="296" t="s">
        <v>2172</v>
      </c>
      <c r="D611" s="44" t="s">
        <v>123</v>
      </c>
      <c r="E611" s="19"/>
      <c r="F611" s="19"/>
      <c r="G611" s="19"/>
      <c r="H611" s="19"/>
      <c r="I611" s="19"/>
      <c r="J611" s="19"/>
      <c r="K611" s="19"/>
      <c r="L611" s="19"/>
      <c r="M611" s="19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221"/>
      <c r="AA611" s="221"/>
      <c r="AB611" s="221"/>
      <c r="AC611" s="221"/>
      <c r="AD611" s="221"/>
      <c r="AE611" s="221"/>
      <c r="AF611" s="221"/>
      <c r="AG611" s="221"/>
      <c r="AH611" s="221"/>
      <c r="AI611" s="221">
        <v>17</v>
      </c>
      <c r="AJ611" s="221">
        <v>2055</v>
      </c>
      <c r="AK611" s="219">
        <f>AJ611*25%</f>
        <v>513.75</v>
      </c>
      <c r="AL611" s="221">
        <v>71</v>
      </c>
      <c r="AM611" s="221">
        <v>5080</v>
      </c>
      <c r="AN611" s="219">
        <f>AM611*25%</f>
        <v>1270</v>
      </c>
      <c r="AO611" s="298">
        <v>0</v>
      </c>
      <c r="AP611" s="298">
        <v>0</v>
      </c>
      <c r="AQ611" s="219">
        <f>AP611*25%</f>
        <v>0</v>
      </c>
      <c r="AR611" s="222">
        <v>0</v>
      </c>
      <c r="AS611" s="222">
        <v>0</v>
      </c>
      <c r="AT611" s="219">
        <f>AS611*25%</f>
        <v>0</v>
      </c>
      <c r="AU611" s="222">
        <v>58</v>
      </c>
      <c r="AV611" s="222">
        <v>6245</v>
      </c>
      <c r="AW611" s="222">
        <f>AV611*25%</f>
        <v>1561.25</v>
      </c>
      <c r="AX611" s="222">
        <v>61</v>
      </c>
      <c r="AY611" s="222">
        <v>6290</v>
      </c>
      <c r="AZ611" s="222">
        <f t="shared" si="42"/>
        <v>1572.5</v>
      </c>
      <c r="BA611" s="222">
        <v>88</v>
      </c>
      <c r="BB611" s="222">
        <v>9830</v>
      </c>
      <c r="BC611" s="222">
        <f t="shared" si="43"/>
        <v>2457.5</v>
      </c>
    </row>
    <row r="612" spans="2:55">
      <c r="B612" s="41" t="s">
        <v>2135</v>
      </c>
      <c r="C612" s="296" t="s">
        <v>2173</v>
      </c>
      <c r="D612" s="44" t="s">
        <v>5</v>
      </c>
      <c r="E612" s="19"/>
      <c r="F612" s="19"/>
      <c r="G612" s="19"/>
      <c r="H612" s="19"/>
      <c r="I612" s="19"/>
      <c r="J612" s="19"/>
      <c r="K612" s="19"/>
      <c r="L612" s="19"/>
      <c r="M612" s="19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221"/>
      <c r="AA612" s="221"/>
      <c r="AB612" s="221"/>
      <c r="AC612" s="221"/>
      <c r="AD612" s="221"/>
      <c r="AE612" s="221"/>
      <c r="AF612" s="221"/>
      <c r="AG612" s="221"/>
      <c r="AH612" s="221"/>
      <c r="AI612" s="221">
        <v>21</v>
      </c>
      <c r="AJ612" s="221">
        <v>1775</v>
      </c>
      <c r="AK612" s="219">
        <f>AJ612*25%</f>
        <v>443.75</v>
      </c>
      <c r="AL612" s="221">
        <v>39</v>
      </c>
      <c r="AM612" s="221">
        <v>3810</v>
      </c>
      <c r="AN612" s="219">
        <f>AM612*25%</f>
        <v>952.5</v>
      </c>
      <c r="AO612" s="219">
        <v>31</v>
      </c>
      <c r="AP612" s="219">
        <v>2955</v>
      </c>
      <c r="AQ612" s="219">
        <f>AP612*25%</f>
        <v>738.75</v>
      </c>
      <c r="AR612" s="222">
        <v>74</v>
      </c>
      <c r="AS612" s="222">
        <v>6130</v>
      </c>
      <c r="AT612" s="219">
        <f>AS612*25%</f>
        <v>1532.5</v>
      </c>
      <c r="AU612" s="222">
        <v>0</v>
      </c>
      <c r="AV612" s="222">
        <v>0</v>
      </c>
      <c r="AW612" s="222">
        <f t="shared" ref="AW612:AW675" si="44">AV612*25%</f>
        <v>0</v>
      </c>
      <c r="AX612" s="222">
        <v>71</v>
      </c>
      <c r="AY612" s="222">
        <v>10055</v>
      </c>
      <c r="AZ612" s="222">
        <f t="shared" si="42"/>
        <v>2513.75</v>
      </c>
      <c r="BA612" s="222">
        <v>27</v>
      </c>
      <c r="BB612" s="222">
        <v>3000</v>
      </c>
      <c r="BC612" s="222">
        <f t="shared" si="43"/>
        <v>750</v>
      </c>
    </row>
    <row r="613" spans="2:55">
      <c r="B613" s="41" t="s">
        <v>2136</v>
      </c>
      <c r="C613" s="296" t="s">
        <v>7599</v>
      </c>
      <c r="D613" s="44" t="s">
        <v>5</v>
      </c>
      <c r="E613" s="19"/>
      <c r="F613" s="19"/>
      <c r="G613" s="19"/>
      <c r="H613" s="19"/>
      <c r="I613" s="19"/>
      <c r="J613" s="19"/>
      <c r="K613" s="19"/>
      <c r="L613" s="19"/>
      <c r="M613" s="19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221"/>
      <c r="AA613" s="221"/>
      <c r="AB613" s="221"/>
      <c r="AC613" s="221"/>
      <c r="AD613" s="221"/>
      <c r="AE613" s="221"/>
      <c r="AF613" s="221"/>
      <c r="AG613" s="221"/>
      <c r="AH613" s="221"/>
      <c r="AI613" s="221">
        <v>45</v>
      </c>
      <c r="AJ613" s="221">
        <v>4095</v>
      </c>
      <c r="AK613" s="219">
        <f>AJ613*25%</f>
        <v>1023.75</v>
      </c>
      <c r="AL613" s="221">
        <v>66</v>
      </c>
      <c r="AM613" s="221">
        <v>6475</v>
      </c>
      <c r="AN613" s="219">
        <f>AM613*25%</f>
        <v>1618.75</v>
      </c>
      <c r="AO613" s="219">
        <v>113</v>
      </c>
      <c r="AP613" s="219">
        <v>11560</v>
      </c>
      <c r="AQ613" s="219">
        <f>AP613*25%</f>
        <v>2890</v>
      </c>
      <c r="AR613" s="222">
        <v>101</v>
      </c>
      <c r="AS613" s="222">
        <v>9385</v>
      </c>
      <c r="AT613" s="219">
        <f>AS613*25%</f>
        <v>2346.25</v>
      </c>
      <c r="AU613" s="222">
        <v>86</v>
      </c>
      <c r="AV613" s="222">
        <v>7880</v>
      </c>
      <c r="AW613" s="222">
        <f t="shared" si="44"/>
        <v>1970</v>
      </c>
      <c r="AX613" s="222">
        <v>0</v>
      </c>
      <c r="AY613" s="222">
        <v>0</v>
      </c>
      <c r="AZ613" s="222">
        <f t="shared" si="42"/>
        <v>0</v>
      </c>
      <c r="BA613" s="222">
        <v>0</v>
      </c>
      <c r="BB613" s="222">
        <v>0</v>
      </c>
      <c r="BC613" s="222">
        <f t="shared" si="43"/>
        <v>0</v>
      </c>
    </row>
    <row r="614" spans="2:55">
      <c r="B614" s="41" t="s">
        <v>2137</v>
      </c>
      <c r="C614" s="296" t="s">
        <v>2174</v>
      </c>
      <c r="D614" s="44" t="s">
        <v>36</v>
      </c>
      <c r="E614" s="19"/>
      <c r="F614" s="19"/>
      <c r="G614" s="19"/>
      <c r="H614" s="19"/>
      <c r="I614" s="19"/>
      <c r="J614" s="19"/>
      <c r="K614" s="19"/>
      <c r="L614" s="19"/>
      <c r="M614" s="19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221"/>
      <c r="AA614" s="221"/>
      <c r="AB614" s="221"/>
      <c r="AC614" s="221"/>
      <c r="AD614" s="221"/>
      <c r="AE614" s="221"/>
      <c r="AF614" s="221"/>
      <c r="AG614" s="221"/>
      <c r="AH614" s="221"/>
      <c r="AI614" s="221">
        <v>48</v>
      </c>
      <c r="AJ614" s="221">
        <v>3980</v>
      </c>
      <c r="AK614" s="219">
        <f>AJ614*25%</f>
        <v>995</v>
      </c>
      <c r="AL614" s="221">
        <v>67</v>
      </c>
      <c r="AM614" s="221">
        <v>5985</v>
      </c>
      <c r="AN614" s="219">
        <f>AM614*25%</f>
        <v>1496.25</v>
      </c>
      <c r="AO614" s="219">
        <v>102</v>
      </c>
      <c r="AP614" s="219">
        <v>8270</v>
      </c>
      <c r="AQ614" s="219">
        <f>AP614*25%</f>
        <v>2067.5</v>
      </c>
      <c r="AR614" s="222">
        <v>138</v>
      </c>
      <c r="AS614" s="222">
        <v>10545</v>
      </c>
      <c r="AT614" s="219">
        <f>AS614*25%</f>
        <v>2636.25</v>
      </c>
      <c r="AU614" s="222">
        <v>100</v>
      </c>
      <c r="AV614" s="222">
        <v>11380</v>
      </c>
      <c r="AW614" s="222">
        <f t="shared" si="44"/>
        <v>2845</v>
      </c>
      <c r="AX614" s="222">
        <v>62</v>
      </c>
      <c r="AY614" s="222">
        <v>5315</v>
      </c>
      <c r="AZ614" s="222">
        <f t="shared" si="42"/>
        <v>1328.75</v>
      </c>
      <c r="BA614" s="222">
        <v>79</v>
      </c>
      <c r="BB614" s="222">
        <v>6645</v>
      </c>
      <c r="BC614" s="222">
        <f t="shared" si="43"/>
        <v>1661.25</v>
      </c>
    </row>
    <row r="615" spans="2:55">
      <c r="B615" s="41" t="s">
        <v>2138</v>
      </c>
      <c r="C615" s="296" t="s">
        <v>7600</v>
      </c>
      <c r="D615" s="44" t="s">
        <v>307</v>
      </c>
      <c r="E615" s="19"/>
      <c r="F615" s="19"/>
      <c r="G615" s="19"/>
      <c r="H615" s="19"/>
      <c r="I615" s="19"/>
      <c r="J615" s="19"/>
      <c r="K615" s="19"/>
      <c r="L615" s="19"/>
      <c r="M615" s="19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221"/>
      <c r="AA615" s="221"/>
      <c r="AB615" s="221"/>
      <c r="AC615" s="221"/>
      <c r="AD615" s="221"/>
      <c r="AE615" s="221"/>
      <c r="AF615" s="221"/>
      <c r="AG615" s="221"/>
      <c r="AH615" s="221"/>
      <c r="AI615" s="221">
        <v>4</v>
      </c>
      <c r="AJ615" s="221">
        <v>600</v>
      </c>
      <c r="AK615" s="219">
        <f>AJ615*25%</f>
        <v>150</v>
      </c>
      <c r="AL615" s="221">
        <v>25</v>
      </c>
      <c r="AM615" s="221">
        <v>2785</v>
      </c>
      <c r="AN615" s="219">
        <f>AM615*25%</f>
        <v>696.25</v>
      </c>
      <c r="AO615" s="219">
        <v>28</v>
      </c>
      <c r="AP615" s="219">
        <v>2440</v>
      </c>
      <c r="AQ615" s="219">
        <f>AP615*25%</f>
        <v>610</v>
      </c>
      <c r="AR615" s="222">
        <v>31</v>
      </c>
      <c r="AS615" s="222">
        <v>2590</v>
      </c>
      <c r="AT615" s="219">
        <f>AS615*25%</f>
        <v>647.5</v>
      </c>
      <c r="AU615" s="222">
        <v>101</v>
      </c>
      <c r="AV615" s="222">
        <v>9675</v>
      </c>
      <c r="AW615" s="222">
        <f t="shared" si="44"/>
        <v>2418.75</v>
      </c>
      <c r="AX615" s="222">
        <v>73</v>
      </c>
      <c r="AY615" s="222">
        <v>7260</v>
      </c>
      <c r="AZ615" s="222">
        <f t="shared" si="42"/>
        <v>1815</v>
      </c>
      <c r="BA615" s="222">
        <v>57</v>
      </c>
      <c r="BB615" s="222">
        <v>7375</v>
      </c>
      <c r="BC615" s="222">
        <f t="shared" si="43"/>
        <v>1843.75</v>
      </c>
    </row>
    <row r="616" spans="2:55">
      <c r="B616" s="41" t="s">
        <v>2139</v>
      </c>
      <c r="C616" s="296" t="s">
        <v>2175</v>
      </c>
      <c r="D616" s="44" t="s">
        <v>5</v>
      </c>
      <c r="E616" s="19"/>
      <c r="F616" s="19"/>
      <c r="G616" s="19"/>
      <c r="H616" s="19"/>
      <c r="I616" s="19"/>
      <c r="J616" s="19"/>
      <c r="K616" s="19"/>
      <c r="L616" s="19"/>
      <c r="M616" s="19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221"/>
      <c r="AA616" s="221"/>
      <c r="AB616" s="221"/>
      <c r="AC616" s="221"/>
      <c r="AD616" s="221"/>
      <c r="AE616" s="221"/>
      <c r="AF616" s="221"/>
      <c r="AG616" s="221"/>
      <c r="AH616" s="221"/>
      <c r="AI616" s="221"/>
      <c r="AJ616" s="221"/>
      <c r="AK616" s="221"/>
      <c r="AL616" s="221">
        <v>3</v>
      </c>
      <c r="AM616" s="221">
        <v>185</v>
      </c>
      <c r="AN616" s="219">
        <f>AM616*25%</f>
        <v>46.25</v>
      </c>
      <c r="AO616" s="219">
        <v>6</v>
      </c>
      <c r="AP616" s="219">
        <v>500</v>
      </c>
      <c r="AQ616" s="219">
        <f>AP616*25%</f>
        <v>125</v>
      </c>
      <c r="AR616" s="222">
        <v>42</v>
      </c>
      <c r="AS616" s="222">
        <v>4180</v>
      </c>
      <c r="AT616" s="219">
        <f>AS616*25%</f>
        <v>1045</v>
      </c>
      <c r="AU616" s="222">
        <v>36</v>
      </c>
      <c r="AV616" s="222">
        <v>3270</v>
      </c>
      <c r="AW616" s="222">
        <f t="shared" si="44"/>
        <v>817.5</v>
      </c>
      <c r="AX616" s="222">
        <v>103</v>
      </c>
      <c r="AY616" s="222">
        <v>7165</v>
      </c>
      <c r="AZ616" s="222">
        <f t="shared" si="42"/>
        <v>1791.25</v>
      </c>
      <c r="BA616" s="222">
        <v>117</v>
      </c>
      <c r="BB616" s="222">
        <v>9305</v>
      </c>
      <c r="BC616" s="222">
        <f t="shared" si="43"/>
        <v>2326.25</v>
      </c>
    </row>
    <row r="617" spans="2:55">
      <c r="B617" s="41" t="s">
        <v>2140</v>
      </c>
      <c r="C617" s="296" t="s">
        <v>2176</v>
      </c>
      <c r="D617" s="44" t="s">
        <v>463</v>
      </c>
      <c r="E617" s="19"/>
      <c r="F617" s="19"/>
      <c r="G617" s="19"/>
      <c r="H617" s="19"/>
      <c r="I617" s="19"/>
      <c r="J617" s="19"/>
      <c r="K617" s="19"/>
      <c r="L617" s="19"/>
      <c r="M617" s="19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221"/>
      <c r="AA617" s="221"/>
      <c r="AB617" s="221"/>
      <c r="AC617" s="221"/>
      <c r="AD617" s="221"/>
      <c r="AE617" s="221"/>
      <c r="AF617" s="221"/>
      <c r="AG617" s="221"/>
      <c r="AH617" s="221"/>
      <c r="AI617" s="221"/>
      <c r="AJ617" s="221"/>
      <c r="AK617" s="221"/>
      <c r="AL617" s="222">
        <v>0</v>
      </c>
      <c r="AM617" s="222">
        <v>0</v>
      </c>
      <c r="AN617" s="219">
        <f>AM617*25%</f>
        <v>0</v>
      </c>
      <c r="AO617" s="298">
        <v>29</v>
      </c>
      <c r="AP617" s="298">
        <v>3705</v>
      </c>
      <c r="AQ617" s="219">
        <f>AP617*25%</f>
        <v>926.25</v>
      </c>
      <c r="AR617" s="222">
        <v>48</v>
      </c>
      <c r="AS617" s="222">
        <v>4960</v>
      </c>
      <c r="AT617" s="219">
        <f>AS617*25%</f>
        <v>1240</v>
      </c>
      <c r="AU617" s="222">
        <v>64</v>
      </c>
      <c r="AV617" s="222">
        <v>5885</v>
      </c>
      <c r="AW617" s="222">
        <f t="shared" si="44"/>
        <v>1471.25</v>
      </c>
      <c r="AX617" s="222">
        <v>29</v>
      </c>
      <c r="AY617" s="222">
        <v>3490</v>
      </c>
      <c r="AZ617" s="222">
        <f t="shared" si="42"/>
        <v>872.5</v>
      </c>
      <c r="BA617" s="222">
        <v>44</v>
      </c>
      <c r="BB617" s="222">
        <v>4560</v>
      </c>
      <c r="BC617" s="222">
        <f t="shared" si="43"/>
        <v>1140</v>
      </c>
    </row>
    <row r="618" spans="2:55">
      <c r="B618" s="41" t="s">
        <v>2530</v>
      </c>
      <c r="C618" s="296" t="s">
        <v>7601</v>
      </c>
      <c r="D618" s="44" t="s">
        <v>383</v>
      </c>
      <c r="E618" s="19"/>
      <c r="F618" s="19"/>
      <c r="G618" s="19"/>
      <c r="H618" s="19"/>
      <c r="I618" s="19"/>
      <c r="J618" s="19"/>
      <c r="K618" s="19"/>
      <c r="L618" s="19"/>
      <c r="M618" s="19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221"/>
      <c r="AA618" s="221"/>
      <c r="AB618" s="221"/>
      <c r="AC618" s="221"/>
      <c r="AD618" s="221"/>
      <c r="AE618" s="221"/>
      <c r="AF618" s="221"/>
      <c r="AG618" s="221"/>
      <c r="AH618" s="221"/>
      <c r="AI618" s="221"/>
      <c r="AJ618" s="221"/>
      <c r="AK618" s="221"/>
      <c r="AL618" s="221">
        <v>19</v>
      </c>
      <c r="AM618" s="221">
        <v>2370</v>
      </c>
      <c r="AN618" s="219">
        <f>AM618*25%</f>
        <v>592.5</v>
      </c>
      <c r="AO618" s="219">
        <v>26</v>
      </c>
      <c r="AP618" s="219">
        <v>2355</v>
      </c>
      <c r="AQ618" s="219">
        <f>AP618*25%</f>
        <v>588.75</v>
      </c>
      <c r="AR618" s="222">
        <v>47</v>
      </c>
      <c r="AS618" s="222">
        <v>5100</v>
      </c>
      <c r="AT618" s="219">
        <f>AS618*25%</f>
        <v>1275</v>
      </c>
      <c r="AU618" s="222">
        <v>28</v>
      </c>
      <c r="AV618" s="222">
        <v>2580</v>
      </c>
      <c r="AW618" s="222">
        <f t="shared" si="44"/>
        <v>645</v>
      </c>
      <c r="AX618" s="222">
        <v>38</v>
      </c>
      <c r="AY618" s="222">
        <v>3135</v>
      </c>
      <c r="AZ618" s="222">
        <f t="shared" si="42"/>
        <v>783.75</v>
      </c>
      <c r="BA618" s="222">
        <v>15</v>
      </c>
      <c r="BB618" s="222">
        <v>1370</v>
      </c>
      <c r="BC618" s="222">
        <f t="shared" si="43"/>
        <v>342.5</v>
      </c>
    </row>
    <row r="619" spans="2:55">
      <c r="B619" s="41" t="s">
        <v>2531</v>
      </c>
      <c r="C619" s="296" t="s">
        <v>7602</v>
      </c>
      <c r="D619" s="44" t="s">
        <v>5</v>
      </c>
      <c r="E619" s="19"/>
      <c r="F619" s="19"/>
      <c r="G619" s="19"/>
      <c r="H619" s="19"/>
      <c r="I619" s="19"/>
      <c r="J619" s="19"/>
      <c r="K619" s="19"/>
      <c r="L619" s="19"/>
      <c r="M619" s="19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221"/>
      <c r="AA619" s="221"/>
      <c r="AB619" s="221"/>
      <c r="AC619" s="221"/>
      <c r="AD619" s="221"/>
      <c r="AE619" s="221"/>
      <c r="AF619" s="221"/>
      <c r="AG619" s="221"/>
      <c r="AH619" s="221"/>
      <c r="AI619" s="221"/>
      <c r="AJ619" s="221"/>
      <c r="AK619" s="221"/>
      <c r="AL619" s="221">
        <v>11</v>
      </c>
      <c r="AM619" s="221">
        <v>890</v>
      </c>
      <c r="AN619" s="219">
        <f>AM619*25%</f>
        <v>222.5</v>
      </c>
      <c r="AO619" s="219">
        <v>15</v>
      </c>
      <c r="AP619" s="219">
        <v>1690</v>
      </c>
      <c r="AQ619" s="219">
        <f>AP619*25%</f>
        <v>422.5</v>
      </c>
      <c r="AR619" s="222">
        <v>70</v>
      </c>
      <c r="AS619" s="222">
        <v>7005</v>
      </c>
      <c r="AT619" s="219">
        <f>AS619*25%</f>
        <v>1751.25</v>
      </c>
      <c r="AU619" s="222">
        <v>79</v>
      </c>
      <c r="AV619" s="222">
        <v>8580</v>
      </c>
      <c r="AW619" s="222">
        <f t="shared" si="44"/>
        <v>2145</v>
      </c>
      <c r="AX619" s="222">
        <v>0</v>
      </c>
      <c r="AY619" s="222">
        <v>0</v>
      </c>
      <c r="AZ619" s="222">
        <f t="shared" si="42"/>
        <v>0</v>
      </c>
      <c r="BA619" s="222">
        <v>0</v>
      </c>
      <c r="BB619" s="222">
        <v>0</v>
      </c>
      <c r="BC619" s="222">
        <f t="shared" si="43"/>
        <v>0</v>
      </c>
    </row>
    <row r="620" spans="2:55">
      <c r="B620" s="41" t="s">
        <v>2532</v>
      </c>
      <c r="C620" s="296" t="s">
        <v>7603</v>
      </c>
      <c r="D620" s="227" t="s">
        <v>545</v>
      </c>
      <c r="E620" s="19"/>
      <c r="F620" s="19"/>
      <c r="G620" s="19"/>
      <c r="H620" s="19"/>
      <c r="I620" s="19"/>
      <c r="J620" s="19"/>
      <c r="K620" s="19"/>
      <c r="L620" s="19"/>
      <c r="M620" s="19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221"/>
      <c r="AA620" s="221"/>
      <c r="AB620" s="221"/>
      <c r="AC620" s="221"/>
      <c r="AD620" s="221"/>
      <c r="AE620" s="221"/>
      <c r="AF620" s="221"/>
      <c r="AG620" s="221"/>
      <c r="AH620" s="221"/>
      <c r="AI620" s="221"/>
      <c r="AJ620" s="221"/>
      <c r="AK620" s="221"/>
      <c r="AL620" s="222">
        <v>0</v>
      </c>
      <c r="AM620" s="222">
        <v>0</v>
      </c>
      <c r="AN620" s="219">
        <f>AM620*25%</f>
        <v>0</v>
      </c>
      <c r="AO620" s="298">
        <v>1</v>
      </c>
      <c r="AP620" s="298">
        <v>45</v>
      </c>
      <c r="AQ620" s="219">
        <f>AP620*25%</f>
        <v>11.25</v>
      </c>
      <c r="AR620" s="222">
        <v>11</v>
      </c>
      <c r="AS620" s="222">
        <v>790</v>
      </c>
      <c r="AT620" s="219">
        <f>AS620*25%</f>
        <v>197.5</v>
      </c>
      <c r="AU620" s="222">
        <v>64</v>
      </c>
      <c r="AV620" s="222">
        <v>7640</v>
      </c>
      <c r="AW620" s="222">
        <f t="shared" si="44"/>
        <v>1910</v>
      </c>
      <c r="AX620" s="222">
        <v>92</v>
      </c>
      <c r="AY620" s="222">
        <v>10910</v>
      </c>
      <c r="AZ620" s="222">
        <f t="shared" si="42"/>
        <v>2727.5</v>
      </c>
      <c r="BA620" s="222">
        <v>82</v>
      </c>
      <c r="BB620" s="222">
        <v>7950</v>
      </c>
      <c r="BC620" s="222">
        <f t="shared" si="43"/>
        <v>1987.5</v>
      </c>
    </row>
    <row r="621" spans="2:55">
      <c r="B621" s="41" t="s">
        <v>2533</v>
      </c>
      <c r="C621" s="296" t="s">
        <v>7604</v>
      </c>
      <c r="D621" s="44" t="s">
        <v>545</v>
      </c>
      <c r="E621" s="19"/>
      <c r="F621" s="19"/>
      <c r="G621" s="19"/>
      <c r="H621" s="19"/>
      <c r="I621" s="19"/>
      <c r="J621" s="19"/>
      <c r="K621" s="19"/>
      <c r="L621" s="19"/>
      <c r="M621" s="19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221"/>
      <c r="AA621" s="221"/>
      <c r="AB621" s="221"/>
      <c r="AC621" s="221"/>
      <c r="AD621" s="221"/>
      <c r="AE621" s="221"/>
      <c r="AF621" s="221"/>
      <c r="AG621" s="221"/>
      <c r="AH621" s="221"/>
      <c r="AI621" s="221"/>
      <c r="AJ621" s="221"/>
      <c r="AK621" s="221"/>
      <c r="AL621" s="221">
        <v>32</v>
      </c>
      <c r="AM621" s="221">
        <v>3895</v>
      </c>
      <c r="AN621" s="219">
        <f>AM621*25%</f>
        <v>973.75</v>
      </c>
      <c r="AO621" s="219">
        <v>62</v>
      </c>
      <c r="AP621" s="219">
        <v>6155</v>
      </c>
      <c r="AQ621" s="219">
        <f>AP621*25%</f>
        <v>1538.75</v>
      </c>
      <c r="AR621" s="222">
        <v>167</v>
      </c>
      <c r="AS621" s="222">
        <v>15350</v>
      </c>
      <c r="AT621" s="219">
        <f>AS621*25%</f>
        <v>3837.5</v>
      </c>
      <c r="AU621" s="222">
        <v>10</v>
      </c>
      <c r="AV621" s="222">
        <v>1300</v>
      </c>
      <c r="AW621" s="222">
        <f t="shared" si="44"/>
        <v>325</v>
      </c>
      <c r="AX621" s="222">
        <v>65</v>
      </c>
      <c r="AY621" s="222">
        <v>6005</v>
      </c>
      <c r="AZ621" s="222">
        <f t="shared" si="42"/>
        <v>1501.25</v>
      </c>
      <c r="BA621" s="222">
        <v>73</v>
      </c>
      <c r="BB621" s="222">
        <v>6445</v>
      </c>
      <c r="BC621" s="222">
        <f t="shared" si="43"/>
        <v>1611.25</v>
      </c>
    </row>
    <row r="622" spans="2:55">
      <c r="B622" s="41" t="s">
        <v>2534</v>
      </c>
      <c r="C622" s="296" t="s">
        <v>2657</v>
      </c>
      <c r="D622" s="227" t="s">
        <v>216</v>
      </c>
      <c r="E622" s="19"/>
      <c r="F622" s="19"/>
      <c r="G622" s="19"/>
      <c r="H622" s="19"/>
      <c r="I622" s="19"/>
      <c r="J622" s="19"/>
      <c r="K622" s="19"/>
      <c r="L622" s="19"/>
      <c r="M622" s="19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221"/>
      <c r="AA622" s="221"/>
      <c r="AB622" s="221"/>
      <c r="AC622" s="221"/>
      <c r="AD622" s="221"/>
      <c r="AE622" s="221"/>
      <c r="AF622" s="221"/>
      <c r="AG622" s="221"/>
      <c r="AH622" s="221"/>
      <c r="AI622" s="221"/>
      <c r="AJ622" s="221"/>
      <c r="AK622" s="221"/>
      <c r="AL622" s="221">
        <v>14</v>
      </c>
      <c r="AM622" s="221">
        <v>1750</v>
      </c>
      <c r="AN622" s="219">
        <f>AM622*25%</f>
        <v>437.5</v>
      </c>
      <c r="AO622" s="219">
        <v>114</v>
      </c>
      <c r="AP622" s="219">
        <v>10040</v>
      </c>
      <c r="AQ622" s="219">
        <f>AP622*25%</f>
        <v>2510</v>
      </c>
      <c r="AR622" s="222">
        <v>178</v>
      </c>
      <c r="AS622" s="222">
        <v>16020</v>
      </c>
      <c r="AT622" s="219">
        <f>AS622*25%</f>
        <v>4005</v>
      </c>
      <c r="AU622" s="222">
        <v>107</v>
      </c>
      <c r="AV622" s="222">
        <v>8500</v>
      </c>
      <c r="AW622" s="222">
        <f t="shared" si="44"/>
        <v>2125</v>
      </c>
      <c r="AX622" s="222">
        <v>11</v>
      </c>
      <c r="AY622" s="222">
        <v>1060</v>
      </c>
      <c r="AZ622" s="222">
        <f t="shared" si="42"/>
        <v>265</v>
      </c>
      <c r="BA622" s="222">
        <v>5</v>
      </c>
      <c r="BB622" s="222">
        <v>295</v>
      </c>
      <c r="BC622" s="222">
        <f t="shared" si="43"/>
        <v>73.75</v>
      </c>
    </row>
    <row r="623" spans="2:55">
      <c r="B623" s="41" t="s">
        <v>2535</v>
      </c>
      <c r="C623" s="296" t="s">
        <v>2658</v>
      </c>
      <c r="D623" s="44" t="s">
        <v>5</v>
      </c>
      <c r="E623" s="19"/>
      <c r="F623" s="19"/>
      <c r="G623" s="19"/>
      <c r="H623" s="19"/>
      <c r="I623" s="19"/>
      <c r="J623" s="19"/>
      <c r="K623" s="19"/>
      <c r="L623" s="19"/>
      <c r="M623" s="19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221"/>
      <c r="AA623" s="221"/>
      <c r="AB623" s="221"/>
      <c r="AC623" s="221"/>
      <c r="AD623" s="221"/>
      <c r="AE623" s="221"/>
      <c r="AF623" s="221"/>
      <c r="AG623" s="221"/>
      <c r="AH623" s="221"/>
      <c r="AI623" s="221"/>
      <c r="AJ623" s="221"/>
      <c r="AK623" s="221"/>
      <c r="AL623" s="221">
        <v>14</v>
      </c>
      <c r="AM623" s="221">
        <v>995</v>
      </c>
      <c r="AN623" s="219">
        <f>AM623*25%</f>
        <v>248.75</v>
      </c>
      <c r="AO623" s="219">
        <v>40</v>
      </c>
      <c r="AP623" s="219">
        <v>4570</v>
      </c>
      <c r="AQ623" s="219">
        <f>AP623*25%</f>
        <v>1142.5</v>
      </c>
      <c r="AR623" s="222">
        <v>30</v>
      </c>
      <c r="AS623" s="222">
        <v>2170</v>
      </c>
      <c r="AT623" s="219">
        <f>AS623*25%</f>
        <v>542.5</v>
      </c>
      <c r="AU623" s="222">
        <v>266</v>
      </c>
      <c r="AV623" s="222">
        <v>21125</v>
      </c>
      <c r="AW623" s="222">
        <f t="shared" si="44"/>
        <v>5281.25</v>
      </c>
      <c r="AX623" s="222">
        <v>160</v>
      </c>
      <c r="AY623" s="222">
        <v>14270</v>
      </c>
      <c r="AZ623" s="222">
        <f t="shared" si="42"/>
        <v>3567.5</v>
      </c>
      <c r="BA623" s="222">
        <v>155</v>
      </c>
      <c r="BB623" s="222">
        <v>14125</v>
      </c>
      <c r="BC623" s="222">
        <f t="shared" si="43"/>
        <v>3531.25</v>
      </c>
    </row>
    <row r="624" spans="2:55">
      <c r="B624" s="41" t="s">
        <v>2536</v>
      </c>
      <c r="C624" s="296" t="s">
        <v>2659</v>
      </c>
      <c r="D624" s="44" t="s">
        <v>5</v>
      </c>
      <c r="E624" s="19"/>
      <c r="F624" s="19"/>
      <c r="G624" s="19"/>
      <c r="H624" s="19"/>
      <c r="I624" s="19"/>
      <c r="J624" s="19"/>
      <c r="K624" s="19"/>
      <c r="L624" s="19"/>
      <c r="M624" s="19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221"/>
      <c r="AA624" s="221"/>
      <c r="AB624" s="221"/>
      <c r="AC624" s="221"/>
      <c r="AD624" s="221"/>
      <c r="AE624" s="221"/>
      <c r="AF624" s="221"/>
      <c r="AG624" s="221"/>
      <c r="AH624" s="221"/>
      <c r="AI624" s="221"/>
      <c r="AJ624" s="221"/>
      <c r="AK624" s="221"/>
      <c r="AL624" s="221">
        <v>3</v>
      </c>
      <c r="AM624" s="221">
        <v>340</v>
      </c>
      <c r="AN624" s="219">
        <f>AM624*25%</f>
        <v>85</v>
      </c>
      <c r="AO624" s="298">
        <v>0</v>
      </c>
      <c r="AP624" s="298">
        <v>0</v>
      </c>
      <c r="AQ624" s="298">
        <f>AP624*25%</f>
        <v>0</v>
      </c>
      <c r="AR624" s="222">
        <v>0</v>
      </c>
      <c r="AS624" s="222">
        <v>0</v>
      </c>
      <c r="AT624" s="298">
        <f>AS624*25%</f>
        <v>0</v>
      </c>
      <c r="AU624" s="222">
        <v>42</v>
      </c>
      <c r="AV624" s="222">
        <v>3490</v>
      </c>
      <c r="AW624" s="222">
        <f t="shared" si="44"/>
        <v>872.5</v>
      </c>
      <c r="AX624" s="222">
        <v>149</v>
      </c>
      <c r="AY624" s="222">
        <v>14435</v>
      </c>
      <c r="AZ624" s="222">
        <f t="shared" si="42"/>
        <v>3608.75</v>
      </c>
      <c r="BA624" s="222">
        <v>198</v>
      </c>
      <c r="BB624" s="222">
        <v>18295</v>
      </c>
      <c r="BC624" s="222">
        <f t="shared" si="43"/>
        <v>4573.75</v>
      </c>
    </row>
    <row r="625" spans="2:55">
      <c r="B625" s="41" t="s">
        <v>2537</v>
      </c>
      <c r="C625" s="296" t="s">
        <v>7605</v>
      </c>
      <c r="D625" s="44" t="s">
        <v>5</v>
      </c>
      <c r="E625" s="19"/>
      <c r="F625" s="19"/>
      <c r="G625" s="19"/>
      <c r="H625" s="19"/>
      <c r="I625" s="19"/>
      <c r="J625" s="19"/>
      <c r="K625" s="19"/>
      <c r="L625" s="19"/>
      <c r="M625" s="19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221"/>
      <c r="AA625" s="221"/>
      <c r="AB625" s="221"/>
      <c r="AC625" s="221"/>
      <c r="AD625" s="221"/>
      <c r="AE625" s="221"/>
      <c r="AF625" s="221"/>
      <c r="AG625" s="221"/>
      <c r="AH625" s="221"/>
      <c r="AI625" s="221"/>
      <c r="AJ625" s="221"/>
      <c r="AK625" s="221"/>
      <c r="AL625" s="221">
        <v>3</v>
      </c>
      <c r="AM625" s="221">
        <v>205</v>
      </c>
      <c r="AN625" s="219">
        <f>AM625*25%</f>
        <v>51.25</v>
      </c>
      <c r="AO625" s="219">
        <v>2</v>
      </c>
      <c r="AP625" s="219">
        <v>200</v>
      </c>
      <c r="AQ625" s="219">
        <f>AP625*25%</f>
        <v>50</v>
      </c>
      <c r="AR625" s="222">
        <v>9</v>
      </c>
      <c r="AS625" s="222">
        <v>700</v>
      </c>
      <c r="AT625" s="219">
        <f>AS625*25%</f>
        <v>175</v>
      </c>
      <c r="AU625" s="222">
        <v>0</v>
      </c>
      <c r="AV625" s="222">
        <v>0</v>
      </c>
      <c r="AW625" s="222">
        <f t="shared" si="44"/>
        <v>0</v>
      </c>
      <c r="AX625" s="222">
        <v>33</v>
      </c>
      <c r="AY625" s="222">
        <v>3015</v>
      </c>
      <c r="AZ625" s="222">
        <f t="shared" si="42"/>
        <v>753.75</v>
      </c>
      <c r="BA625" s="222">
        <v>0</v>
      </c>
      <c r="BB625" s="222">
        <v>0</v>
      </c>
      <c r="BC625" s="222">
        <f t="shared" si="43"/>
        <v>0</v>
      </c>
    </row>
    <row r="626" spans="2:55">
      <c r="B626" s="41" t="s">
        <v>2538</v>
      </c>
      <c r="C626" s="296" t="s">
        <v>5312</v>
      </c>
      <c r="D626" s="44" t="s">
        <v>5</v>
      </c>
      <c r="E626" s="19"/>
      <c r="F626" s="19"/>
      <c r="G626" s="19"/>
      <c r="H626" s="19"/>
      <c r="I626" s="19"/>
      <c r="J626" s="19"/>
      <c r="K626" s="19"/>
      <c r="L626" s="19"/>
      <c r="M626" s="19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221"/>
      <c r="AA626" s="221"/>
      <c r="AB626" s="221"/>
      <c r="AC626" s="221"/>
      <c r="AD626" s="221"/>
      <c r="AE626" s="221"/>
      <c r="AF626" s="221"/>
      <c r="AG626" s="221"/>
      <c r="AH626" s="221"/>
      <c r="AI626" s="221"/>
      <c r="AJ626" s="221"/>
      <c r="AK626" s="221"/>
      <c r="AL626" s="221">
        <v>96</v>
      </c>
      <c r="AM626" s="221">
        <v>9880</v>
      </c>
      <c r="AN626" s="219">
        <f>AM626*25%</f>
        <v>2470</v>
      </c>
      <c r="AO626" s="219">
        <v>144</v>
      </c>
      <c r="AP626" s="219">
        <v>14640</v>
      </c>
      <c r="AQ626" s="219">
        <f>AP626*25%</f>
        <v>3660</v>
      </c>
      <c r="AR626" s="222">
        <v>240</v>
      </c>
      <c r="AS626" s="222">
        <v>22765</v>
      </c>
      <c r="AT626" s="219">
        <f>AS626*25%</f>
        <v>5691.25</v>
      </c>
      <c r="AU626" s="222">
        <v>11</v>
      </c>
      <c r="AV626" s="222">
        <v>1585</v>
      </c>
      <c r="AW626" s="222">
        <f t="shared" si="44"/>
        <v>396.25</v>
      </c>
      <c r="AX626" s="222">
        <v>0</v>
      </c>
      <c r="AY626" s="222">
        <v>0</v>
      </c>
      <c r="AZ626" s="222">
        <f t="shared" si="42"/>
        <v>0</v>
      </c>
      <c r="BA626" s="222">
        <v>0</v>
      </c>
      <c r="BB626" s="222">
        <v>0</v>
      </c>
      <c r="BC626" s="222">
        <f t="shared" si="43"/>
        <v>0</v>
      </c>
    </row>
    <row r="627" spans="2:55">
      <c r="B627" s="41" t="s">
        <v>2539</v>
      </c>
      <c r="C627" s="296" t="s">
        <v>7606</v>
      </c>
      <c r="D627" s="44" t="s">
        <v>5</v>
      </c>
      <c r="E627" s="19"/>
      <c r="F627" s="19"/>
      <c r="G627" s="19"/>
      <c r="H627" s="19"/>
      <c r="I627" s="19"/>
      <c r="J627" s="19"/>
      <c r="K627" s="19"/>
      <c r="L627" s="19"/>
      <c r="M627" s="19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221"/>
      <c r="AA627" s="221"/>
      <c r="AB627" s="221"/>
      <c r="AC627" s="221"/>
      <c r="AD627" s="221"/>
      <c r="AE627" s="221"/>
      <c r="AF627" s="221"/>
      <c r="AG627" s="221"/>
      <c r="AH627" s="221"/>
      <c r="AI627" s="221"/>
      <c r="AJ627" s="221"/>
      <c r="AK627" s="221"/>
      <c r="AL627" s="221">
        <v>2</v>
      </c>
      <c r="AM627" s="221">
        <v>230</v>
      </c>
      <c r="AN627" s="219">
        <f>AM627*25%</f>
        <v>57.5</v>
      </c>
      <c r="AO627" s="219">
        <v>2</v>
      </c>
      <c r="AP627" s="219">
        <v>330</v>
      </c>
      <c r="AQ627" s="219">
        <f>AP627*25%</f>
        <v>82.5</v>
      </c>
      <c r="AR627" s="222">
        <v>31</v>
      </c>
      <c r="AS627" s="222">
        <v>3165</v>
      </c>
      <c r="AT627" s="219">
        <f>AS627*25%</f>
        <v>791.25</v>
      </c>
      <c r="AU627" s="222">
        <v>169</v>
      </c>
      <c r="AV627" s="222">
        <v>17015</v>
      </c>
      <c r="AW627" s="222">
        <f t="shared" si="44"/>
        <v>4253.75</v>
      </c>
      <c r="AX627" s="222">
        <v>7</v>
      </c>
      <c r="AY627" s="222">
        <v>710</v>
      </c>
      <c r="AZ627" s="222">
        <f t="shared" si="42"/>
        <v>177.5</v>
      </c>
      <c r="BA627" s="222">
        <v>3</v>
      </c>
      <c r="BB627" s="222">
        <v>350</v>
      </c>
      <c r="BC627" s="222">
        <f t="shared" si="43"/>
        <v>87.5</v>
      </c>
    </row>
    <row r="628" spans="2:55">
      <c r="B628" s="41" t="s">
        <v>2540</v>
      </c>
      <c r="C628" s="296" t="s">
        <v>2660</v>
      </c>
      <c r="D628" s="44" t="s">
        <v>5</v>
      </c>
      <c r="E628" s="19"/>
      <c r="F628" s="19"/>
      <c r="G628" s="19"/>
      <c r="H628" s="19"/>
      <c r="I628" s="19"/>
      <c r="J628" s="19"/>
      <c r="K628" s="19"/>
      <c r="L628" s="19"/>
      <c r="M628" s="19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221"/>
      <c r="AA628" s="221"/>
      <c r="AB628" s="221"/>
      <c r="AC628" s="221"/>
      <c r="AD628" s="221"/>
      <c r="AE628" s="221"/>
      <c r="AF628" s="221"/>
      <c r="AG628" s="221"/>
      <c r="AH628" s="221"/>
      <c r="AI628" s="221"/>
      <c r="AJ628" s="221"/>
      <c r="AK628" s="221"/>
      <c r="AL628" s="221">
        <v>2</v>
      </c>
      <c r="AM628" s="221">
        <v>120</v>
      </c>
      <c r="AN628" s="219">
        <f>AM628*25%</f>
        <v>30</v>
      </c>
      <c r="AO628" s="219">
        <v>7</v>
      </c>
      <c r="AP628" s="219">
        <v>710</v>
      </c>
      <c r="AQ628" s="219">
        <f>AP628*25%</f>
        <v>177.5</v>
      </c>
      <c r="AR628" s="222">
        <v>33</v>
      </c>
      <c r="AS628" s="222">
        <v>3370</v>
      </c>
      <c r="AT628" s="219">
        <f>AS628*25%</f>
        <v>842.5</v>
      </c>
      <c r="AU628" s="222">
        <v>17</v>
      </c>
      <c r="AV628" s="222">
        <v>1580</v>
      </c>
      <c r="AW628" s="222">
        <f t="shared" si="44"/>
        <v>395</v>
      </c>
      <c r="AX628" s="222">
        <v>193</v>
      </c>
      <c r="AY628" s="222">
        <v>17470</v>
      </c>
      <c r="AZ628" s="222">
        <f t="shared" si="42"/>
        <v>4367.5</v>
      </c>
      <c r="BA628" s="222">
        <v>217</v>
      </c>
      <c r="BB628" s="222">
        <v>22100</v>
      </c>
      <c r="BC628" s="222">
        <f t="shared" si="43"/>
        <v>5525</v>
      </c>
    </row>
    <row r="629" spans="2:55">
      <c r="B629" s="41" t="s">
        <v>2541</v>
      </c>
      <c r="C629" s="296" t="s">
        <v>7607</v>
      </c>
      <c r="D629" s="44" t="s">
        <v>5</v>
      </c>
      <c r="E629" s="19"/>
      <c r="F629" s="19"/>
      <c r="G629" s="19"/>
      <c r="H629" s="19"/>
      <c r="I629" s="19"/>
      <c r="J629" s="19"/>
      <c r="K629" s="19"/>
      <c r="L629" s="19"/>
      <c r="M629" s="19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221"/>
      <c r="AA629" s="221"/>
      <c r="AB629" s="221"/>
      <c r="AC629" s="221"/>
      <c r="AD629" s="221"/>
      <c r="AE629" s="221"/>
      <c r="AF629" s="221"/>
      <c r="AG629" s="221"/>
      <c r="AH629" s="221"/>
      <c r="AI629" s="221"/>
      <c r="AJ629" s="221"/>
      <c r="AK629" s="221"/>
      <c r="AL629" s="222">
        <v>0</v>
      </c>
      <c r="AM629" s="222">
        <v>0</v>
      </c>
      <c r="AN629" s="222">
        <f>AM629*25%</f>
        <v>0</v>
      </c>
      <c r="AO629" s="298">
        <v>0</v>
      </c>
      <c r="AP629" s="298">
        <v>0</v>
      </c>
      <c r="AQ629" s="298">
        <f>AP629*25%</f>
        <v>0</v>
      </c>
      <c r="AR629" s="222">
        <v>0</v>
      </c>
      <c r="AS629" s="222">
        <v>0</v>
      </c>
      <c r="AT629" s="298">
        <f>AS629*25%</f>
        <v>0</v>
      </c>
      <c r="AU629" s="222">
        <v>48</v>
      </c>
      <c r="AV629" s="222">
        <v>5190</v>
      </c>
      <c r="AW629" s="222">
        <f t="shared" si="44"/>
        <v>1297.5</v>
      </c>
      <c r="AX629" s="222">
        <v>20</v>
      </c>
      <c r="AY629" s="222">
        <v>2080</v>
      </c>
      <c r="AZ629" s="222">
        <f t="shared" si="42"/>
        <v>520</v>
      </c>
      <c r="BA629" s="222">
        <v>33</v>
      </c>
      <c r="BB629" s="222">
        <v>3760</v>
      </c>
      <c r="BC629" s="222">
        <f t="shared" si="43"/>
        <v>940</v>
      </c>
    </row>
    <row r="630" spans="2:55">
      <c r="B630" s="41" t="s">
        <v>2542</v>
      </c>
      <c r="C630" s="296" t="s">
        <v>2661</v>
      </c>
      <c r="D630" s="44" t="s">
        <v>5</v>
      </c>
      <c r="E630" s="19"/>
      <c r="F630" s="19"/>
      <c r="G630" s="19"/>
      <c r="H630" s="19"/>
      <c r="I630" s="19"/>
      <c r="J630" s="19"/>
      <c r="K630" s="19"/>
      <c r="L630" s="19"/>
      <c r="M630" s="19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221"/>
      <c r="AA630" s="221"/>
      <c r="AB630" s="221"/>
      <c r="AC630" s="221"/>
      <c r="AD630" s="221"/>
      <c r="AE630" s="221"/>
      <c r="AF630" s="221"/>
      <c r="AG630" s="221"/>
      <c r="AH630" s="221"/>
      <c r="AI630" s="221"/>
      <c r="AJ630" s="221"/>
      <c r="AK630" s="221"/>
      <c r="AL630" s="222">
        <v>0</v>
      </c>
      <c r="AM630" s="222">
        <v>0</v>
      </c>
      <c r="AN630" s="222">
        <f>AM630*25%</f>
        <v>0</v>
      </c>
      <c r="AO630" s="298">
        <v>0</v>
      </c>
      <c r="AP630" s="298">
        <v>0</v>
      </c>
      <c r="AQ630" s="298">
        <f>AP630*25%</f>
        <v>0</v>
      </c>
      <c r="AR630" s="222">
        <v>0</v>
      </c>
      <c r="AS630" s="222">
        <v>0</v>
      </c>
      <c r="AT630" s="298">
        <f>AS630*25%</f>
        <v>0</v>
      </c>
      <c r="AU630" s="222">
        <v>0</v>
      </c>
      <c r="AV630" s="222">
        <v>0</v>
      </c>
      <c r="AW630" s="222">
        <f t="shared" si="44"/>
        <v>0</v>
      </c>
      <c r="AX630" s="222">
        <v>25</v>
      </c>
      <c r="AY630" s="222">
        <v>2425</v>
      </c>
      <c r="AZ630" s="222">
        <f t="shared" si="42"/>
        <v>606.25</v>
      </c>
      <c r="BA630" s="222">
        <v>40</v>
      </c>
      <c r="BB630" s="222">
        <v>4350</v>
      </c>
      <c r="BC630" s="222">
        <f t="shared" si="43"/>
        <v>1087.5</v>
      </c>
    </row>
    <row r="631" spans="2:55">
      <c r="B631" s="41" t="s">
        <v>2543</v>
      </c>
      <c r="C631" s="296" t="s">
        <v>2662</v>
      </c>
      <c r="D631" s="44" t="s">
        <v>66</v>
      </c>
      <c r="E631" s="19"/>
      <c r="F631" s="19"/>
      <c r="G631" s="19"/>
      <c r="H631" s="19"/>
      <c r="I631" s="19"/>
      <c r="J631" s="19"/>
      <c r="K631" s="19"/>
      <c r="L631" s="19"/>
      <c r="M631" s="19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221"/>
      <c r="AA631" s="221"/>
      <c r="AB631" s="221"/>
      <c r="AC631" s="221"/>
      <c r="AD631" s="221"/>
      <c r="AE631" s="221"/>
      <c r="AF631" s="221"/>
      <c r="AG631" s="221"/>
      <c r="AH631" s="221"/>
      <c r="AI631" s="221"/>
      <c r="AJ631" s="221"/>
      <c r="AK631" s="221"/>
      <c r="AL631" s="221">
        <v>19</v>
      </c>
      <c r="AM631" s="221">
        <v>1335</v>
      </c>
      <c r="AN631" s="219">
        <f>AM631*25%</f>
        <v>333.75</v>
      </c>
      <c r="AO631" s="219">
        <v>46</v>
      </c>
      <c r="AP631" s="219">
        <v>3370</v>
      </c>
      <c r="AQ631" s="219">
        <f>AP631*25%</f>
        <v>842.5</v>
      </c>
      <c r="AR631" s="222">
        <v>48</v>
      </c>
      <c r="AS631" s="222">
        <v>3850</v>
      </c>
      <c r="AT631" s="219">
        <f>AS631*25%</f>
        <v>962.5</v>
      </c>
      <c r="AU631" s="222">
        <v>0</v>
      </c>
      <c r="AV631" s="222">
        <v>0</v>
      </c>
      <c r="AW631" s="222">
        <f t="shared" si="44"/>
        <v>0</v>
      </c>
      <c r="AX631" s="222">
        <v>0</v>
      </c>
      <c r="AY631" s="222">
        <v>0</v>
      </c>
      <c r="AZ631" s="222">
        <f t="shared" si="42"/>
        <v>0</v>
      </c>
      <c r="BA631" s="222">
        <v>0</v>
      </c>
      <c r="BB631" s="222">
        <v>0</v>
      </c>
      <c r="BC631" s="222">
        <f t="shared" si="43"/>
        <v>0</v>
      </c>
    </row>
    <row r="632" spans="2:55">
      <c r="B632" s="41" t="s">
        <v>2544</v>
      </c>
      <c r="C632" s="296" t="s">
        <v>5312</v>
      </c>
      <c r="D632" s="44" t="s">
        <v>66</v>
      </c>
      <c r="E632" s="19"/>
      <c r="F632" s="19"/>
      <c r="G632" s="19"/>
      <c r="H632" s="19"/>
      <c r="I632" s="19"/>
      <c r="J632" s="19"/>
      <c r="K632" s="19"/>
      <c r="L632" s="19"/>
      <c r="M632" s="19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221"/>
      <c r="AA632" s="221"/>
      <c r="AB632" s="221"/>
      <c r="AC632" s="221"/>
      <c r="AD632" s="221"/>
      <c r="AE632" s="221"/>
      <c r="AF632" s="221"/>
      <c r="AG632" s="221"/>
      <c r="AH632" s="221"/>
      <c r="AI632" s="221"/>
      <c r="AJ632" s="221"/>
      <c r="AK632" s="221"/>
      <c r="AL632" s="221">
        <v>0</v>
      </c>
      <c r="AM632" s="221"/>
      <c r="AN632" s="219">
        <f>AM632*25%</f>
        <v>0</v>
      </c>
      <c r="AO632" s="219">
        <v>7</v>
      </c>
      <c r="AP632" s="219">
        <v>1035</v>
      </c>
      <c r="AQ632" s="219">
        <f>AP632*25%</f>
        <v>258.75</v>
      </c>
      <c r="AR632" s="222">
        <v>7</v>
      </c>
      <c r="AS632" s="222">
        <v>925</v>
      </c>
      <c r="AT632" s="219">
        <f>AS632*25%</f>
        <v>231.25</v>
      </c>
      <c r="AU632" s="222">
        <v>48</v>
      </c>
      <c r="AV632" s="222">
        <v>3520</v>
      </c>
      <c r="AW632" s="222">
        <f t="shared" si="44"/>
        <v>880</v>
      </c>
      <c r="AX632" s="222">
        <v>0</v>
      </c>
      <c r="AY632" s="222">
        <v>0</v>
      </c>
      <c r="AZ632" s="222">
        <f t="shared" si="42"/>
        <v>0</v>
      </c>
      <c r="BA632" s="222">
        <v>0</v>
      </c>
      <c r="BB632" s="222">
        <v>0</v>
      </c>
      <c r="BC632" s="222">
        <f t="shared" si="43"/>
        <v>0</v>
      </c>
    </row>
    <row r="633" spans="2:55">
      <c r="B633" s="41" t="s">
        <v>2545</v>
      </c>
      <c r="C633" s="296" t="s">
        <v>7608</v>
      </c>
      <c r="D633" s="44" t="s">
        <v>5</v>
      </c>
      <c r="E633" s="19"/>
      <c r="F633" s="19"/>
      <c r="G633" s="19"/>
      <c r="H633" s="19"/>
      <c r="I633" s="19"/>
      <c r="J633" s="19"/>
      <c r="K633" s="19"/>
      <c r="L633" s="19"/>
      <c r="M633" s="19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221"/>
      <c r="AA633" s="221"/>
      <c r="AB633" s="221"/>
      <c r="AC633" s="221"/>
      <c r="AD633" s="221"/>
      <c r="AE633" s="221"/>
      <c r="AF633" s="221"/>
      <c r="AG633" s="221"/>
      <c r="AH633" s="221"/>
      <c r="AI633" s="221"/>
      <c r="AJ633" s="221"/>
      <c r="AK633" s="221"/>
      <c r="AL633" s="221">
        <v>0</v>
      </c>
      <c r="AM633" s="221"/>
      <c r="AN633" s="219">
        <f>AM633*25%</f>
        <v>0</v>
      </c>
      <c r="AO633" s="298">
        <v>0</v>
      </c>
      <c r="AP633" s="298">
        <v>0</v>
      </c>
      <c r="AQ633" s="219">
        <f>AP633*25%</f>
        <v>0</v>
      </c>
      <c r="AR633" s="222"/>
      <c r="AS633" s="222"/>
      <c r="AT633" s="219">
        <f>AS633*25%</f>
        <v>0</v>
      </c>
      <c r="AU633" s="222">
        <v>5</v>
      </c>
      <c r="AV633" s="222">
        <v>325</v>
      </c>
      <c r="AW633" s="222">
        <f t="shared" si="44"/>
        <v>81.25</v>
      </c>
      <c r="AX633" s="222">
        <v>3</v>
      </c>
      <c r="AY633" s="222">
        <v>765</v>
      </c>
      <c r="AZ633" s="222">
        <f t="shared" si="42"/>
        <v>191.25</v>
      </c>
      <c r="BA633" s="222">
        <v>0</v>
      </c>
      <c r="BB633" s="222">
        <v>0</v>
      </c>
      <c r="BC633" s="222">
        <f t="shared" si="43"/>
        <v>0</v>
      </c>
    </row>
    <row r="634" spans="2:55">
      <c r="B634" s="41" t="s">
        <v>2546</v>
      </c>
      <c r="C634" s="296" t="s">
        <v>2663</v>
      </c>
      <c r="D634" s="44" t="s">
        <v>5</v>
      </c>
      <c r="E634" s="19"/>
      <c r="F634" s="19"/>
      <c r="G634" s="19"/>
      <c r="H634" s="19"/>
      <c r="I634" s="19"/>
      <c r="J634" s="19"/>
      <c r="K634" s="19"/>
      <c r="L634" s="19"/>
      <c r="M634" s="19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221"/>
      <c r="AA634" s="221"/>
      <c r="AB634" s="221"/>
      <c r="AC634" s="221"/>
      <c r="AD634" s="221"/>
      <c r="AE634" s="221"/>
      <c r="AF634" s="221"/>
      <c r="AG634" s="221"/>
      <c r="AH634" s="221"/>
      <c r="AI634" s="221"/>
      <c r="AJ634" s="221"/>
      <c r="AK634" s="221"/>
      <c r="AL634" s="221">
        <v>20</v>
      </c>
      <c r="AM634" s="221">
        <v>4505</v>
      </c>
      <c r="AN634" s="219">
        <f>AM634*25%</f>
        <v>1126.25</v>
      </c>
      <c r="AO634" s="219">
        <v>48</v>
      </c>
      <c r="AP634" s="219">
        <v>6710</v>
      </c>
      <c r="AQ634" s="219">
        <f>AP634*25%</f>
        <v>1677.5</v>
      </c>
      <c r="AR634" s="222">
        <v>79</v>
      </c>
      <c r="AS634" s="222">
        <v>10065</v>
      </c>
      <c r="AT634" s="219">
        <f>AS634*25%</f>
        <v>2516.25</v>
      </c>
      <c r="AU634" s="222">
        <v>0</v>
      </c>
      <c r="AV634" s="222">
        <v>0</v>
      </c>
      <c r="AW634" s="222">
        <f t="shared" si="44"/>
        <v>0</v>
      </c>
      <c r="AX634" s="222">
        <v>2</v>
      </c>
      <c r="AY634" s="222">
        <v>140</v>
      </c>
      <c r="AZ634" s="222">
        <f t="shared" si="42"/>
        <v>35</v>
      </c>
      <c r="BA634" s="222">
        <v>3</v>
      </c>
      <c r="BB634" s="222">
        <v>650</v>
      </c>
      <c r="BC634" s="222">
        <f t="shared" si="43"/>
        <v>162.5</v>
      </c>
    </row>
    <row r="635" spans="2:55">
      <c r="B635" s="41" t="s">
        <v>2547</v>
      </c>
      <c r="C635" s="296" t="s">
        <v>2664</v>
      </c>
      <c r="D635" s="44" t="s">
        <v>16</v>
      </c>
      <c r="E635" s="19"/>
      <c r="F635" s="19"/>
      <c r="G635" s="19"/>
      <c r="H635" s="19"/>
      <c r="I635" s="19"/>
      <c r="J635" s="19"/>
      <c r="K635" s="19"/>
      <c r="L635" s="19"/>
      <c r="M635" s="19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221"/>
      <c r="AA635" s="221"/>
      <c r="AB635" s="221"/>
      <c r="AC635" s="221"/>
      <c r="AD635" s="221"/>
      <c r="AE635" s="221"/>
      <c r="AF635" s="221"/>
      <c r="AG635" s="221"/>
      <c r="AH635" s="221"/>
      <c r="AI635" s="221"/>
      <c r="AJ635" s="221"/>
      <c r="AK635" s="221"/>
      <c r="AL635" s="221">
        <v>5</v>
      </c>
      <c r="AM635" s="221">
        <v>295</v>
      </c>
      <c r="AN635" s="219">
        <f>AM635*25%</f>
        <v>73.75</v>
      </c>
      <c r="AO635" s="219">
        <v>23</v>
      </c>
      <c r="AP635" s="219">
        <v>2245</v>
      </c>
      <c r="AQ635" s="219">
        <f>AP635*25%</f>
        <v>561.25</v>
      </c>
      <c r="AR635" s="222">
        <v>37</v>
      </c>
      <c r="AS635" s="222">
        <v>4080</v>
      </c>
      <c r="AT635" s="219">
        <f>AS635*25%</f>
        <v>1020</v>
      </c>
      <c r="AU635" s="222">
        <v>93</v>
      </c>
      <c r="AV635" s="222">
        <v>10745</v>
      </c>
      <c r="AW635" s="222">
        <f t="shared" si="44"/>
        <v>2686.25</v>
      </c>
      <c r="AX635" s="222">
        <v>0</v>
      </c>
      <c r="AY635" s="222">
        <v>0</v>
      </c>
      <c r="AZ635" s="222">
        <f t="shared" si="42"/>
        <v>0</v>
      </c>
      <c r="BA635" s="222">
        <v>0</v>
      </c>
      <c r="BB635" s="222">
        <v>0</v>
      </c>
      <c r="BC635" s="222">
        <f t="shared" si="43"/>
        <v>0</v>
      </c>
    </row>
    <row r="636" spans="2:55">
      <c r="B636" s="41" t="s">
        <v>2548</v>
      </c>
      <c r="C636" s="296" t="s">
        <v>7609</v>
      </c>
      <c r="D636" s="44" t="s">
        <v>5</v>
      </c>
      <c r="E636" s="19"/>
      <c r="F636" s="19"/>
      <c r="G636" s="19"/>
      <c r="H636" s="19"/>
      <c r="I636" s="19"/>
      <c r="J636" s="19"/>
      <c r="K636" s="19"/>
      <c r="L636" s="19"/>
      <c r="M636" s="19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221"/>
      <c r="AA636" s="221"/>
      <c r="AB636" s="221"/>
      <c r="AC636" s="221"/>
      <c r="AD636" s="221"/>
      <c r="AE636" s="221"/>
      <c r="AF636" s="221"/>
      <c r="AG636" s="221"/>
      <c r="AH636" s="221"/>
      <c r="AI636" s="221"/>
      <c r="AJ636" s="221"/>
      <c r="AK636" s="221"/>
      <c r="AL636" s="221">
        <v>2</v>
      </c>
      <c r="AM636" s="221">
        <v>200</v>
      </c>
      <c r="AN636" s="219">
        <f>AM636*25%</f>
        <v>50</v>
      </c>
      <c r="AO636" s="219">
        <v>8</v>
      </c>
      <c r="AP636" s="219">
        <v>1350</v>
      </c>
      <c r="AQ636" s="219">
        <f>AP636*25%</f>
        <v>337.5</v>
      </c>
      <c r="AR636" s="222">
        <v>0</v>
      </c>
      <c r="AS636" s="222">
        <v>0</v>
      </c>
      <c r="AT636" s="219">
        <f>AS636*25%</f>
        <v>0</v>
      </c>
      <c r="AU636" s="222">
        <v>29</v>
      </c>
      <c r="AV636" s="222">
        <v>3105</v>
      </c>
      <c r="AW636" s="222">
        <f t="shared" si="44"/>
        <v>776.25</v>
      </c>
      <c r="AX636" s="222">
        <v>147</v>
      </c>
      <c r="AY636" s="222">
        <v>24345</v>
      </c>
      <c r="AZ636" s="222">
        <f t="shared" si="42"/>
        <v>6086.25</v>
      </c>
      <c r="BA636" s="222">
        <v>134</v>
      </c>
      <c r="BB636" s="222">
        <v>17440</v>
      </c>
      <c r="BC636" s="222">
        <f t="shared" si="43"/>
        <v>4360</v>
      </c>
    </row>
    <row r="637" spans="2:55">
      <c r="B637" s="41" t="s">
        <v>2549</v>
      </c>
      <c r="C637" s="296" t="s">
        <v>2665</v>
      </c>
      <c r="D637" s="44" t="s">
        <v>5</v>
      </c>
      <c r="E637" s="19"/>
      <c r="F637" s="19"/>
      <c r="G637" s="19"/>
      <c r="H637" s="19"/>
      <c r="I637" s="19"/>
      <c r="J637" s="19"/>
      <c r="K637" s="19"/>
      <c r="L637" s="19"/>
      <c r="M637" s="19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221"/>
      <c r="AA637" s="221"/>
      <c r="AB637" s="221"/>
      <c r="AC637" s="221"/>
      <c r="AD637" s="221"/>
      <c r="AE637" s="221"/>
      <c r="AF637" s="221"/>
      <c r="AG637" s="221"/>
      <c r="AH637" s="221"/>
      <c r="AI637" s="221"/>
      <c r="AJ637" s="221"/>
      <c r="AK637" s="221"/>
      <c r="AL637" s="222">
        <v>0</v>
      </c>
      <c r="AM637" s="222">
        <v>0</v>
      </c>
      <c r="AN637" s="222">
        <f>AM637*25%</f>
        <v>0</v>
      </c>
      <c r="AO637" s="298">
        <v>2</v>
      </c>
      <c r="AP637" s="298">
        <v>230</v>
      </c>
      <c r="AQ637" s="298">
        <f>AP637*25%</f>
        <v>57.5</v>
      </c>
      <c r="AR637" s="222">
        <v>24</v>
      </c>
      <c r="AS637" s="222">
        <v>2615</v>
      </c>
      <c r="AT637" s="298">
        <f>AS637*25%</f>
        <v>653.75</v>
      </c>
      <c r="AU637" s="222">
        <v>0</v>
      </c>
      <c r="AV637" s="222">
        <v>0</v>
      </c>
      <c r="AW637" s="222">
        <f t="shared" si="44"/>
        <v>0</v>
      </c>
      <c r="AX637" s="222">
        <v>33</v>
      </c>
      <c r="AY637" s="222">
        <v>3835</v>
      </c>
      <c r="AZ637" s="222">
        <f t="shared" si="42"/>
        <v>958.75</v>
      </c>
      <c r="BA637" s="222">
        <v>47</v>
      </c>
      <c r="BB637" s="222">
        <v>4530</v>
      </c>
      <c r="BC637" s="222">
        <f t="shared" si="43"/>
        <v>1132.5</v>
      </c>
    </row>
    <row r="638" spans="2:55">
      <c r="B638" s="41" t="s">
        <v>2550</v>
      </c>
      <c r="C638" s="296" t="s">
        <v>2666</v>
      </c>
      <c r="D638" s="44" t="s">
        <v>5</v>
      </c>
      <c r="E638" s="19"/>
      <c r="F638" s="19"/>
      <c r="G638" s="19"/>
      <c r="H638" s="19"/>
      <c r="I638" s="19"/>
      <c r="J638" s="19"/>
      <c r="K638" s="19"/>
      <c r="L638" s="19"/>
      <c r="M638" s="19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221"/>
      <c r="AA638" s="221"/>
      <c r="AB638" s="221"/>
      <c r="AC638" s="221"/>
      <c r="AD638" s="221"/>
      <c r="AE638" s="221"/>
      <c r="AF638" s="221"/>
      <c r="AG638" s="221"/>
      <c r="AH638" s="221"/>
      <c r="AI638" s="221"/>
      <c r="AJ638" s="221"/>
      <c r="AK638" s="221"/>
      <c r="AL638" s="221">
        <v>71</v>
      </c>
      <c r="AM638" s="221">
        <v>8540</v>
      </c>
      <c r="AN638" s="219">
        <f>AM638*25%</f>
        <v>2135</v>
      </c>
      <c r="AO638" s="219">
        <v>84</v>
      </c>
      <c r="AP638" s="219">
        <v>7965</v>
      </c>
      <c r="AQ638" s="219">
        <f>AP638*25%</f>
        <v>1991.25</v>
      </c>
      <c r="AR638" s="222">
        <v>177</v>
      </c>
      <c r="AS638" s="222">
        <v>16235</v>
      </c>
      <c r="AT638" s="219">
        <f>AS638*25%</f>
        <v>4058.75</v>
      </c>
      <c r="AU638" s="222">
        <v>11</v>
      </c>
      <c r="AV638" s="222">
        <v>1005</v>
      </c>
      <c r="AW638" s="222">
        <f t="shared" si="44"/>
        <v>251.25</v>
      </c>
      <c r="AX638" s="222">
        <v>0</v>
      </c>
      <c r="AY638" s="222">
        <v>0</v>
      </c>
      <c r="AZ638" s="222">
        <f t="shared" si="42"/>
        <v>0</v>
      </c>
      <c r="BA638" s="222">
        <v>0</v>
      </c>
      <c r="BB638" s="222">
        <v>0</v>
      </c>
      <c r="BC638" s="222">
        <f t="shared" si="43"/>
        <v>0</v>
      </c>
    </row>
    <row r="639" spans="2:55">
      <c r="B639" s="41" t="s">
        <v>2551</v>
      </c>
      <c r="C639" s="296" t="s">
        <v>7610</v>
      </c>
      <c r="D639" s="44" t="s">
        <v>130</v>
      </c>
      <c r="E639" s="19"/>
      <c r="F639" s="19"/>
      <c r="G639" s="19"/>
      <c r="H639" s="19"/>
      <c r="I639" s="19"/>
      <c r="J639" s="19"/>
      <c r="K639" s="19"/>
      <c r="L639" s="19"/>
      <c r="M639" s="19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221"/>
      <c r="AA639" s="221"/>
      <c r="AB639" s="221"/>
      <c r="AC639" s="221"/>
      <c r="AD639" s="221"/>
      <c r="AE639" s="221"/>
      <c r="AF639" s="221"/>
      <c r="AG639" s="221"/>
      <c r="AH639" s="221"/>
      <c r="AI639" s="221"/>
      <c r="AJ639" s="221"/>
      <c r="AK639" s="221"/>
      <c r="AL639" s="221">
        <v>107</v>
      </c>
      <c r="AM639" s="221">
        <v>11445</v>
      </c>
      <c r="AN639" s="219">
        <f>AM639*25%</f>
        <v>2861.25</v>
      </c>
      <c r="AO639" s="219">
        <v>355</v>
      </c>
      <c r="AP639" s="219">
        <v>35695</v>
      </c>
      <c r="AQ639" s="219">
        <f>AP639*25%</f>
        <v>8923.75</v>
      </c>
      <c r="AR639" s="222">
        <v>396</v>
      </c>
      <c r="AS639" s="222">
        <v>42230</v>
      </c>
      <c r="AT639" s="219">
        <f>AS639*25%</f>
        <v>10557.5</v>
      </c>
      <c r="AU639" s="222">
        <v>177</v>
      </c>
      <c r="AV639" s="222">
        <v>16050</v>
      </c>
      <c r="AW639" s="222">
        <f t="shared" si="44"/>
        <v>4012.5</v>
      </c>
      <c r="AX639" s="222">
        <v>34</v>
      </c>
      <c r="AY639" s="222">
        <v>3545</v>
      </c>
      <c r="AZ639" s="222">
        <f t="shared" si="42"/>
        <v>886.25</v>
      </c>
      <c r="BA639" s="222">
        <v>36</v>
      </c>
      <c r="BB639" s="222">
        <v>3450</v>
      </c>
      <c r="BC639" s="222">
        <f t="shared" si="43"/>
        <v>862.5</v>
      </c>
    </row>
    <row r="640" spans="2:55">
      <c r="B640" s="41" t="s">
        <v>2552</v>
      </c>
      <c r="C640" s="296" t="s">
        <v>5320</v>
      </c>
      <c r="D640" s="44" t="s">
        <v>5</v>
      </c>
      <c r="E640" s="19"/>
      <c r="F640" s="19"/>
      <c r="G640" s="19"/>
      <c r="H640" s="19"/>
      <c r="I640" s="19"/>
      <c r="J640" s="19"/>
      <c r="K640" s="19"/>
      <c r="L640" s="19"/>
      <c r="M640" s="19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221"/>
      <c r="AA640" s="221"/>
      <c r="AB640" s="221"/>
      <c r="AC640" s="221"/>
      <c r="AD640" s="221"/>
      <c r="AE640" s="221"/>
      <c r="AF640" s="221"/>
      <c r="AG640" s="221"/>
      <c r="AH640" s="221"/>
      <c r="AI640" s="221"/>
      <c r="AJ640" s="221"/>
      <c r="AK640" s="221"/>
      <c r="AL640" s="222">
        <v>0</v>
      </c>
      <c r="AM640" s="222">
        <v>0</v>
      </c>
      <c r="AN640" s="222">
        <f>AM640*25%</f>
        <v>0</v>
      </c>
      <c r="AO640" s="298">
        <v>1</v>
      </c>
      <c r="AP640" s="298">
        <v>60</v>
      </c>
      <c r="AQ640" s="298">
        <f>AP640*25%</f>
        <v>15</v>
      </c>
      <c r="AR640" s="222">
        <v>4</v>
      </c>
      <c r="AS640" s="222">
        <v>645</v>
      </c>
      <c r="AT640" s="298">
        <f>AS640*25%</f>
        <v>161.25</v>
      </c>
      <c r="AU640" s="222">
        <v>412</v>
      </c>
      <c r="AV640" s="222">
        <v>44215</v>
      </c>
      <c r="AW640" s="222">
        <f t="shared" si="44"/>
        <v>11053.75</v>
      </c>
      <c r="AX640" s="222">
        <v>201</v>
      </c>
      <c r="AY640" s="222">
        <v>18555</v>
      </c>
      <c r="AZ640" s="222">
        <f t="shared" si="42"/>
        <v>4638.75</v>
      </c>
      <c r="BA640" s="222">
        <v>224</v>
      </c>
      <c r="BB640" s="222">
        <v>25995</v>
      </c>
      <c r="BC640" s="222">
        <f t="shared" si="43"/>
        <v>6498.75</v>
      </c>
    </row>
    <row r="641" spans="2:55">
      <c r="B641" s="41" t="s">
        <v>2553</v>
      </c>
      <c r="C641" s="296" t="s">
        <v>7611</v>
      </c>
      <c r="D641" s="44" t="s">
        <v>3</v>
      </c>
      <c r="E641" s="19"/>
      <c r="F641" s="19"/>
      <c r="G641" s="19"/>
      <c r="H641" s="19"/>
      <c r="I641" s="19"/>
      <c r="J641" s="19"/>
      <c r="K641" s="19"/>
      <c r="L641" s="19"/>
      <c r="M641" s="19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221"/>
      <c r="AA641" s="221"/>
      <c r="AB641" s="221"/>
      <c r="AC641" s="221"/>
      <c r="AD641" s="221"/>
      <c r="AE641" s="221"/>
      <c r="AF641" s="221"/>
      <c r="AG641" s="221"/>
      <c r="AH641" s="221"/>
      <c r="AI641" s="221"/>
      <c r="AJ641" s="221"/>
      <c r="AK641" s="221"/>
      <c r="AL641" s="221">
        <v>14</v>
      </c>
      <c r="AM641" s="221">
        <v>1385</v>
      </c>
      <c r="AN641" s="219">
        <f>AM641*25%</f>
        <v>346.25</v>
      </c>
      <c r="AO641" s="219">
        <v>11</v>
      </c>
      <c r="AP641" s="219">
        <v>1150</v>
      </c>
      <c r="AQ641" s="219">
        <f>AP641*25%</f>
        <v>287.5</v>
      </c>
      <c r="AR641" s="222">
        <v>90</v>
      </c>
      <c r="AS641" s="222">
        <v>12445</v>
      </c>
      <c r="AT641" s="219">
        <f>AS641*25%</f>
        <v>3111.25</v>
      </c>
      <c r="AU641" s="222">
        <v>4</v>
      </c>
      <c r="AV641" s="222">
        <v>240</v>
      </c>
      <c r="AW641" s="222">
        <f t="shared" si="44"/>
        <v>60</v>
      </c>
      <c r="AX641" s="222">
        <v>371</v>
      </c>
      <c r="AY641" s="222">
        <v>38130</v>
      </c>
      <c r="AZ641" s="222">
        <f t="shared" si="42"/>
        <v>9532.5</v>
      </c>
      <c r="BA641" s="222">
        <v>332</v>
      </c>
      <c r="BB641" s="222">
        <v>32870</v>
      </c>
      <c r="BC641" s="222">
        <f t="shared" si="43"/>
        <v>8217.5</v>
      </c>
    </row>
    <row r="642" spans="2:55">
      <c r="B642" s="41" t="s">
        <v>2554</v>
      </c>
      <c r="C642" s="296" t="s">
        <v>2667</v>
      </c>
      <c r="D642" s="44" t="s">
        <v>34</v>
      </c>
      <c r="E642" s="19"/>
      <c r="F642" s="19"/>
      <c r="G642" s="19"/>
      <c r="H642" s="19"/>
      <c r="I642" s="19"/>
      <c r="J642" s="19"/>
      <c r="K642" s="19"/>
      <c r="L642" s="19"/>
      <c r="M642" s="19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221"/>
      <c r="AA642" s="221"/>
      <c r="AB642" s="221"/>
      <c r="AC642" s="221"/>
      <c r="AD642" s="221"/>
      <c r="AE642" s="221"/>
      <c r="AF642" s="221"/>
      <c r="AG642" s="221"/>
      <c r="AH642" s="221"/>
      <c r="AI642" s="221"/>
      <c r="AJ642" s="221"/>
      <c r="AK642" s="221"/>
      <c r="AL642" s="221">
        <v>2</v>
      </c>
      <c r="AM642" s="221">
        <v>380</v>
      </c>
      <c r="AN642" s="219">
        <f>AM642*25%</f>
        <v>95</v>
      </c>
      <c r="AO642" s="219">
        <v>12</v>
      </c>
      <c r="AP642" s="219">
        <v>1010</v>
      </c>
      <c r="AQ642" s="219">
        <f>AP642*25%</f>
        <v>252.5</v>
      </c>
      <c r="AR642" s="222">
        <v>55</v>
      </c>
      <c r="AS642" s="222">
        <v>5290</v>
      </c>
      <c r="AT642" s="219">
        <f>AS642*25%</f>
        <v>1322.5</v>
      </c>
      <c r="AU642" s="222">
        <v>117</v>
      </c>
      <c r="AV642" s="222">
        <v>15400</v>
      </c>
      <c r="AW642" s="222">
        <f t="shared" si="44"/>
        <v>3850</v>
      </c>
      <c r="AX642" s="222">
        <v>13</v>
      </c>
      <c r="AY642" s="222">
        <v>970</v>
      </c>
      <c r="AZ642" s="222">
        <f t="shared" si="42"/>
        <v>242.5</v>
      </c>
      <c r="BA642" s="222">
        <v>2</v>
      </c>
      <c r="BB642" s="222">
        <v>195</v>
      </c>
      <c r="BC642" s="222">
        <f t="shared" si="43"/>
        <v>48.75</v>
      </c>
    </row>
    <row r="643" spans="2:55">
      <c r="B643" s="41" t="s">
        <v>2555</v>
      </c>
      <c r="C643" s="296" t="s">
        <v>2668</v>
      </c>
      <c r="D643" s="44" t="s">
        <v>5</v>
      </c>
      <c r="E643" s="19"/>
      <c r="F643" s="19"/>
      <c r="G643" s="19"/>
      <c r="H643" s="19"/>
      <c r="I643" s="19"/>
      <c r="J643" s="19"/>
      <c r="K643" s="19"/>
      <c r="L643" s="19"/>
      <c r="M643" s="19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221"/>
      <c r="AA643" s="221"/>
      <c r="AB643" s="221"/>
      <c r="AC643" s="221"/>
      <c r="AD643" s="221"/>
      <c r="AE643" s="221"/>
      <c r="AF643" s="221"/>
      <c r="AG643" s="221"/>
      <c r="AH643" s="221"/>
      <c r="AI643" s="221"/>
      <c r="AJ643" s="221"/>
      <c r="AK643" s="221"/>
      <c r="AL643" s="221">
        <v>11</v>
      </c>
      <c r="AM643" s="221">
        <v>635</v>
      </c>
      <c r="AN643" s="219">
        <f>AM643*25%</f>
        <v>158.75</v>
      </c>
      <c r="AO643" s="298">
        <v>0</v>
      </c>
      <c r="AP643" s="298">
        <v>0</v>
      </c>
      <c r="AQ643" s="219">
        <f>AP643*25%</f>
        <v>0</v>
      </c>
      <c r="AR643" s="222">
        <v>0</v>
      </c>
      <c r="AS643" s="222">
        <v>0</v>
      </c>
      <c r="AT643" s="219">
        <f>AS643*25%</f>
        <v>0</v>
      </c>
      <c r="AU643" s="222">
        <v>52</v>
      </c>
      <c r="AV643" s="222">
        <v>6575</v>
      </c>
      <c r="AW643" s="222">
        <f t="shared" si="44"/>
        <v>1643.75</v>
      </c>
      <c r="AX643" s="222">
        <v>104</v>
      </c>
      <c r="AY643" s="222">
        <v>14210</v>
      </c>
      <c r="AZ643" s="222">
        <f t="shared" si="42"/>
        <v>3552.5</v>
      </c>
      <c r="BA643" s="222">
        <v>144</v>
      </c>
      <c r="BB643" s="222">
        <v>20035</v>
      </c>
      <c r="BC643" s="222">
        <f t="shared" si="43"/>
        <v>5008.75</v>
      </c>
    </row>
    <row r="644" spans="2:55">
      <c r="B644" s="41" t="s">
        <v>2556</v>
      </c>
      <c r="C644" s="296" t="s">
        <v>7612</v>
      </c>
      <c r="D644" s="44" t="s">
        <v>34</v>
      </c>
      <c r="E644" s="19"/>
      <c r="F644" s="19"/>
      <c r="G644" s="19"/>
      <c r="H644" s="19"/>
      <c r="I644" s="19"/>
      <c r="J644" s="19"/>
      <c r="K644" s="19"/>
      <c r="L644" s="19"/>
      <c r="M644" s="19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221"/>
      <c r="AA644" s="221"/>
      <c r="AB644" s="221"/>
      <c r="AC644" s="221"/>
      <c r="AD644" s="221"/>
      <c r="AE644" s="221"/>
      <c r="AF644" s="221"/>
      <c r="AG644" s="221"/>
      <c r="AH644" s="221"/>
      <c r="AI644" s="221"/>
      <c r="AJ644" s="221"/>
      <c r="AK644" s="221"/>
      <c r="AL644" s="222">
        <v>0</v>
      </c>
      <c r="AM644" s="222">
        <v>0</v>
      </c>
      <c r="AN644" s="222">
        <f>AM644*25%</f>
        <v>0</v>
      </c>
      <c r="AO644" s="298">
        <v>4</v>
      </c>
      <c r="AP644" s="298">
        <v>575</v>
      </c>
      <c r="AQ644" s="298">
        <f>AP644*25%</f>
        <v>143.75</v>
      </c>
      <c r="AR644" s="222">
        <v>13</v>
      </c>
      <c r="AS644" s="222">
        <v>1120</v>
      </c>
      <c r="AT644" s="298">
        <f>AS644*25%</f>
        <v>280</v>
      </c>
      <c r="AU644" s="222">
        <v>0</v>
      </c>
      <c r="AV644" s="222">
        <v>0</v>
      </c>
      <c r="AW644" s="222">
        <f t="shared" si="44"/>
        <v>0</v>
      </c>
      <c r="AX644" s="222">
        <v>39</v>
      </c>
      <c r="AY644" s="222">
        <v>4320</v>
      </c>
      <c r="AZ644" s="222">
        <f t="shared" ref="AZ644:AZ707" si="45">AY644*25%</f>
        <v>1080</v>
      </c>
      <c r="BA644" s="222">
        <v>54</v>
      </c>
      <c r="BB644" s="222">
        <v>5665</v>
      </c>
      <c r="BC644" s="222">
        <f t="shared" ref="BC644:BC707" si="46">BB644*25%</f>
        <v>1416.25</v>
      </c>
    </row>
    <row r="645" spans="2:55">
      <c r="B645" s="41" t="s">
        <v>2557</v>
      </c>
      <c r="C645" s="296" t="s">
        <v>2669</v>
      </c>
      <c r="D645" s="44" t="s">
        <v>372</v>
      </c>
      <c r="E645" s="19"/>
      <c r="F645" s="19"/>
      <c r="G645" s="19"/>
      <c r="H645" s="19"/>
      <c r="I645" s="19"/>
      <c r="J645" s="19"/>
      <c r="K645" s="19"/>
      <c r="L645" s="19"/>
      <c r="M645" s="19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221"/>
      <c r="AA645" s="221"/>
      <c r="AB645" s="221"/>
      <c r="AC645" s="221"/>
      <c r="AD645" s="221"/>
      <c r="AE645" s="221"/>
      <c r="AF645" s="221"/>
      <c r="AG645" s="221"/>
      <c r="AH645" s="221"/>
      <c r="AI645" s="221"/>
      <c r="AJ645" s="221"/>
      <c r="AK645" s="221"/>
      <c r="AL645" s="222">
        <v>0</v>
      </c>
      <c r="AM645" s="222">
        <v>0</v>
      </c>
      <c r="AN645" s="222">
        <f>AM645*25%</f>
        <v>0</v>
      </c>
      <c r="AO645" s="298">
        <v>1</v>
      </c>
      <c r="AP645" s="298">
        <v>80</v>
      </c>
      <c r="AQ645" s="298">
        <f>AP645*25%</f>
        <v>20</v>
      </c>
      <c r="AR645" s="222">
        <v>4</v>
      </c>
      <c r="AS645" s="222">
        <v>195</v>
      </c>
      <c r="AT645" s="298">
        <f>AS645*25%</f>
        <v>48.75</v>
      </c>
      <c r="AU645" s="222">
        <v>3</v>
      </c>
      <c r="AV645" s="222">
        <v>560</v>
      </c>
      <c r="AW645" s="222">
        <f t="shared" si="44"/>
        <v>140</v>
      </c>
      <c r="AX645" s="222">
        <v>0</v>
      </c>
      <c r="AY645" s="222">
        <v>0</v>
      </c>
      <c r="AZ645" s="222">
        <f t="shared" si="45"/>
        <v>0</v>
      </c>
      <c r="BA645" s="222">
        <v>0</v>
      </c>
      <c r="BB645" s="222">
        <v>0</v>
      </c>
      <c r="BC645" s="222">
        <f t="shared" si="46"/>
        <v>0</v>
      </c>
    </row>
    <row r="646" spans="2:55">
      <c r="B646" s="41" t="s">
        <v>2558</v>
      </c>
      <c r="C646" s="296" t="s">
        <v>2670</v>
      </c>
      <c r="D646" s="44" t="s">
        <v>5</v>
      </c>
      <c r="E646" s="19"/>
      <c r="F646" s="19"/>
      <c r="G646" s="19"/>
      <c r="H646" s="19"/>
      <c r="I646" s="19"/>
      <c r="J646" s="19"/>
      <c r="K646" s="19"/>
      <c r="L646" s="19"/>
      <c r="M646" s="19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221"/>
      <c r="AA646" s="221"/>
      <c r="AB646" s="221"/>
      <c r="AC646" s="221"/>
      <c r="AD646" s="221"/>
      <c r="AE646" s="221"/>
      <c r="AF646" s="221"/>
      <c r="AG646" s="221"/>
      <c r="AH646" s="221"/>
      <c r="AI646" s="221"/>
      <c r="AJ646" s="221"/>
      <c r="AK646" s="221"/>
      <c r="AL646" s="222">
        <v>0</v>
      </c>
      <c r="AM646" s="222">
        <v>0</v>
      </c>
      <c r="AN646" s="222">
        <f>AM646*25%</f>
        <v>0</v>
      </c>
      <c r="AO646" s="298">
        <v>1</v>
      </c>
      <c r="AP646" s="298">
        <v>250</v>
      </c>
      <c r="AQ646" s="298">
        <f>AP646*25%</f>
        <v>62.5</v>
      </c>
      <c r="AR646" s="222">
        <v>7</v>
      </c>
      <c r="AS646" s="222">
        <v>435</v>
      </c>
      <c r="AT646" s="298">
        <f>AS646*25%</f>
        <v>108.75</v>
      </c>
      <c r="AU646" s="222">
        <v>10</v>
      </c>
      <c r="AV646" s="222">
        <v>1030</v>
      </c>
      <c r="AW646" s="222">
        <f t="shared" si="44"/>
        <v>257.5</v>
      </c>
      <c r="AX646" s="222">
        <v>1</v>
      </c>
      <c r="AY646" s="222">
        <v>60</v>
      </c>
      <c r="AZ646" s="222">
        <f t="shared" si="45"/>
        <v>15</v>
      </c>
      <c r="BA646" s="222">
        <v>4</v>
      </c>
      <c r="BB646" s="222">
        <v>560</v>
      </c>
      <c r="BC646" s="222">
        <f t="shared" si="46"/>
        <v>140</v>
      </c>
    </row>
    <row r="647" spans="2:55">
      <c r="B647" s="41" t="s">
        <v>2559</v>
      </c>
      <c r="C647" s="296" t="s">
        <v>2671</v>
      </c>
      <c r="D647" s="227" t="s">
        <v>238</v>
      </c>
      <c r="E647" s="19"/>
      <c r="F647" s="19"/>
      <c r="G647" s="19"/>
      <c r="H647" s="19"/>
      <c r="I647" s="19"/>
      <c r="J647" s="19"/>
      <c r="K647" s="19"/>
      <c r="L647" s="19"/>
      <c r="M647" s="19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221"/>
      <c r="AA647" s="221"/>
      <c r="AB647" s="221"/>
      <c r="AC647" s="221"/>
      <c r="AD647" s="221"/>
      <c r="AE647" s="221"/>
      <c r="AF647" s="221"/>
      <c r="AG647" s="221"/>
      <c r="AH647" s="221"/>
      <c r="AI647" s="221"/>
      <c r="AJ647" s="221"/>
      <c r="AK647" s="221"/>
      <c r="AL647" s="221">
        <v>5</v>
      </c>
      <c r="AM647" s="221">
        <v>525</v>
      </c>
      <c r="AN647" s="219">
        <f>AM647*25%</f>
        <v>131.25</v>
      </c>
      <c r="AO647" s="219">
        <v>7</v>
      </c>
      <c r="AP647" s="219">
        <v>550</v>
      </c>
      <c r="AQ647" s="219">
        <f>AP647*25%</f>
        <v>137.5</v>
      </c>
      <c r="AR647" s="222">
        <v>11</v>
      </c>
      <c r="AS647" s="222">
        <v>1295</v>
      </c>
      <c r="AT647" s="219">
        <f>AS647*25%</f>
        <v>323.75</v>
      </c>
      <c r="AU647" s="222">
        <v>5</v>
      </c>
      <c r="AV647" s="222">
        <v>445</v>
      </c>
      <c r="AW647" s="222">
        <f t="shared" si="44"/>
        <v>111.25</v>
      </c>
      <c r="AX647" s="222">
        <v>7</v>
      </c>
      <c r="AY647" s="222">
        <v>565</v>
      </c>
      <c r="AZ647" s="222">
        <f t="shared" si="45"/>
        <v>141.25</v>
      </c>
      <c r="BA647" s="222">
        <v>11</v>
      </c>
      <c r="BB647" s="222">
        <v>1200</v>
      </c>
      <c r="BC647" s="222">
        <f t="shared" si="46"/>
        <v>300</v>
      </c>
    </row>
    <row r="648" spans="2:55">
      <c r="B648" s="41" t="s">
        <v>2560</v>
      </c>
      <c r="C648" s="296" t="s">
        <v>2672</v>
      </c>
      <c r="D648" s="227" t="s">
        <v>207</v>
      </c>
      <c r="E648" s="19"/>
      <c r="F648" s="19"/>
      <c r="G648" s="19"/>
      <c r="H648" s="19"/>
      <c r="I648" s="19"/>
      <c r="J648" s="19"/>
      <c r="K648" s="19"/>
      <c r="L648" s="19"/>
      <c r="M648" s="19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221"/>
      <c r="AA648" s="221"/>
      <c r="AB648" s="221"/>
      <c r="AC648" s="221"/>
      <c r="AD648" s="221"/>
      <c r="AE648" s="221"/>
      <c r="AF648" s="221"/>
      <c r="AG648" s="221"/>
      <c r="AH648" s="221"/>
      <c r="AI648" s="221"/>
      <c r="AJ648" s="221"/>
      <c r="AK648" s="221"/>
      <c r="AL648" s="221">
        <v>0</v>
      </c>
      <c r="AM648" s="221"/>
      <c r="AN648" s="219">
        <f>AM648*25%</f>
        <v>0</v>
      </c>
      <c r="AO648" s="219">
        <v>6</v>
      </c>
      <c r="AP648" s="219">
        <v>445</v>
      </c>
      <c r="AQ648" s="219">
        <f>AP648*25%</f>
        <v>111.25</v>
      </c>
      <c r="AR648" s="222">
        <v>8</v>
      </c>
      <c r="AS648" s="222">
        <v>1220</v>
      </c>
      <c r="AT648" s="219">
        <f>AS648*25%</f>
        <v>305</v>
      </c>
      <c r="AU648" s="222">
        <v>18</v>
      </c>
      <c r="AV648" s="222">
        <v>1635</v>
      </c>
      <c r="AW648" s="222">
        <f t="shared" si="44"/>
        <v>408.75</v>
      </c>
      <c r="AX648" s="222">
        <v>6</v>
      </c>
      <c r="AY648" s="222">
        <v>485</v>
      </c>
      <c r="AZ648" s="222">
        <f t="shared" si="45"/>
        <v>121.25</v>
      </c>
      <c r="BA648" s="222">
        <v>11</v>
      </c>
      <c r="BB648" s="222">
        <v>1905</v>
      </c>
      <c r="BC648" s="222">
        <f t="shared" si="46"/>
        <v>476.25</v>
      </c>
    </row>
    <row r="649" spans="2:55">
      <c r="B649" s="41" t="s">
        <v>2561</v>
      </c>
      <c r="C649" s="296" t="s">
        <v>2673</v>
      </c>
      <c r="D649" s="44" t="s">
        <v>38</v>
      </c>
      <c r="E649" s="19"/>
      <c r="F649" s="19"/>
      <c r="G649" s="19"/>
      <c r="H649" s="19"/>
      <c r="I649" s="19"/>
      <c r="J649" s="19"/>
      <c r="K649" s="19"/>
      <c r="L649" s="19"/>
      <c r="M649" s="19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221"/>
      <c r="AA649" s="221"/>
      <c r="AB649" s="221"/>
      <c r="AC649" s="221"/>
      <c r="AD649" s="221"/>
      <c r="AE649" s="221"/>
      <c r="AF649" s="221"/>
      <c r="AG649" s="221"/>
      <c r="AH649" s="221"/>
      <c r="AI649" s="221"/>
      <c r="AJ649" s="221"/>
      <c r="AK649" s="221"/>
      <c r="AL649" s="221">
        <v>61</v>
      </c>
      <c r="AM649" s="221">
        <v>5065</v>
      </c>
      <c r="AN649" s="219">
        <f>AM649*25%</f>
        <v>1266.25</v>
      </c>
      <c r="AO649" s="219">
        <v>225</v>
      </c>
      <c r="AP649" s="219">
        <v>22150</v>
      </c>
      <c r="AQ649" s="219">
        <f>AP649*25%</f>
        <v>5537.5</v>
      </c>
      <c r="AR649" s="222">
        <v>315</v>
      </c>
      <c r="AS649" s="222">
        <v>28630</v>
      </c>
      <c r="AT649" s="219">
        <f>AS649*25%</f>
        <v>7157.5</v>
      </c>
      <c r="AU649" s="222">
        <v>9</v>
      </c>
      <c r="AV649" s="222">
        <v>680</v>
      </c>
      <c r="AW649" s="222">
        <f t="shared" si="44"/>
        <v>170</v>
      </c>
      <c r="AX649" s="222">
        <v>7</v>
      </c>
      <c r="AY649" s="222">
        <v>675</v>
      </c>
      <c r="AZ649" s="222">
        <f t="shared" si="45"/>
        <v>168.75</v>
      </c>
      <c r="BA649" s="222">
        <v>2</v>
      </c>
      <c r="BB649" s="222">
        <v>180</v>
      </c>
      <c r="BC649" s="222">
        <f t="shared" si="46"/>
        <v>45</v>
      </c>
    </row>
    <row r="650" spans="2:55">
      <c r="B650" s="41" t="s">
        <v>2562</v>
      </c>
      <c r="C650" s="296" t="s">
        <v>2674</v>
      </c>
      <c r="D650" s="44" t="s">
        <v>307</v>
      </c>
      <c r="E650" s="19"/>
      <c r="F650" s="19"/>
      <c r="G650" s="19"/>
      <c r="H650" s="19"/>
      <c r="I650" s="19"/>
      <c r="J650" s="19"/>
      <c r="K650" s="19"/>
      <c r="L650" s="19"/>
      <c r="M650" s="19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221"/>
      <c r="AA650" s="221"/>
      <c r="AB650" s="221"/>
      <c r="AC650" s="221"/>
      <c r="AD650" s="221"/>
      <c r="AE650" s="221"/>
      <c r="AF650" s="221"/>
      <c r="AG650" s="221"/>
      <c r="AH650" s="221"/>
      <c r="AI650" s="221"/>
      <c r="AJ650" s="221"/>
      <c r="AK650" s="221"/>
      <c r="AL650" s="221">
        <v>14</v>
      </c>
      <c r="AM650" s="221">
        <v>1495</v>
      </c>
      <c r="AN650" s="219">
        <f>AM650*25%</f>
        <v>373.75</v>
      </c>
      <c r="AO650" s="219">
        <v>7</v>
      </c>
      <c r="AP650" s="219">
        <v>565</v>
      </c>
      <c r="AQ650" s="219">
        <f>AP650*25%</f>
        <v>141.25</v>
      </c>
      <c r="AR650" s="222">
        <v>30</v>
      </c>
      <c r="AS650" s="222">
        <v>3075</v>
      </c>
      <c r="AT650" s="219">
        <f>AS650*25%</f>
        <v>768.75</v>
      </c>
      <c r="AU650" s="222">
        <v>327</v>
      </c>
      <c r="AV650" s="222">
        <v>33525</v>
      </c>
      <c r="AW650" s="222">
        <f t="shared" si="44"/>
        <v>8381.25</v>
      </c>
      <c r="AX650" s="222">
        <v>6</v>
      </c>
      <c r="AY650" s="222">
        <v>355</v>
      </c>
      <c r="AZ650" s="222">
        <f t="shared" si="45"/>
        <v>88.75</v>
      </c>
      <c r="BA650" s="222">
        <v>6</v>
      </c>
      <c r="BB650" s="222">
        <v>850</v>
      </c>
      <c r="BC650" s="222">
        <f t="shared" si="46"/>
        <v>212.5</v>
      </c>
    </row>
    <row r="651" spans="2:55">
      <c r="B651" s="41" t="s">
        <v>2563</v>
      </c>
      <c r="C651" s="296" t="s">
        <v>7613</v>
      </c>
      <c r="D651" s="44" t="s">
        <v>5</v>
      </c>
      <c r="E651" s="19"/>
      <c r="F651" s="19"/>
      <c r="G651" s="19"/>
      <c r="H651" s="19"/>
      <c r="I651" s="19"/>
      <c r="J651" s="19"/>
      <c r="K651" s="19"/>
      <c r="L651" s="19"/>
      <c r="M651" s="19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221"/>
      <c r="AA651" s="221"/>
      <c r="AB651" s="221"/>
      <c r="AC651" s="221"/>
      <c r="AD651" s="221"/>
      <c r="AE651" s="221"/>
      <c r="AF651" s="221"/>
      <c r="AG651" s="221"/>
      <c r="AH651" s="221"/>
      <c r="AI651" s="221"/>
      <c r="AJ651" s="221"/>
      <c r="AK651" s="221"/>
      <c r="AL651" s="221">
        <v>1</v>
      </c>
      <c r="AM651" s="221">
        <v>100</v>
      </c>
      <c r="AN651" s="219">
        <f>AM651*25%</f>
        <v>25</v>
      </c>
      <c r="AO651" s="219">
        <v>22</v>
      </c>
      <c r="AP651" s="219">
        <v>1910</v>
      </c>
      <c r="AQ651" s="219">
        <f>AP651*25%</f>
        <v>477.5</v>
      </c>
      <c r="AR651" s="222">
        <v>34</v>
      </c>
      <c r="AS651" s="222">
        <v>2860</v>
      </c>
      <c r="AT651" s="219">
        <f>AS651*25%</f>
        <v>715</v>
      </c>
      <c r="AU651" s="222">
        <v>16</v>
      </c>
      <c r="AV651" s="222">
        <v>1585</v>
      </c>
      <c r="AW651" s="222">
        <f t="shared" si="44"/>
        <v>396.25</v>
      </c>
      <c r="AX651" s="222">
        <v>214</v>
      </c>
      <c r="AY651" s="222">
        <v>28655</v>
      </c>
      <c r="AZ651" s="222">
        <f t="shared" si="45"/>
        <v>7163.75</v>
      </c>
      <c r="BA651" s="222">
        <v>159</v>
      </c>
      <c r="BB651" s="222">
        <v>17035</v>
      </c>
      <c r="BC651" s="222">
        <f t="shared" si="46"/>
        <v>4258.75</v>
      </c>
    </row>
    <row r="652" spans="2:55">
      <c r="B652" s="41" t="s">
        <v>2564</v>
      </c>
      <c r="C652" s="296" t="s">
        <v>2675</v>
      </c>
      <c r="D652" s="227" t="s">
        <v>23</v>
      </c>
      <c r="E652" s="19"/>
      <c r="F652" s="19"/>
      <c r="G652" s="19"/>
      <c r="H652" s="19"/>
      <c r="I652" s="19"/>
      <c r="J652" s="19"/>
      <c r="K652" s="19"/>
      <c r="L652" s="19"/>
      <c r="M652" s="19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221"/>
      <c r="AA652" s="221"/>
      <c r="AB652" s="221"/>
      <c r="AC652" s="221"/>
      <c r="AD652" s="221"/>
      <c r="AE652" s="221"/>
      <c r="AF652" s="221"/>
      <c r="AG652" s="221"/>
      <c r="AH652" s="221"/>
      <c r="AI652" s="221"/>
      <c r="AJ652" s="221"/>
      <c r="AK652" s="221"/>
      <c r="AL652" s="221">
        <v>5</v>
      </c>
      <c r="AM652" s="221">
        <v>310</v>
      </c>
      <c r="AN652" s="219">
        <f>AM652*25%</f>
        <v>77.5</v>
      </c>
      <c r="AO652" s="219">
        <v>11</v>
      </c>
      <c r="AP652" s="219">
        <v>870</v>
      </c>
      <c r="AQ652" s="219">
        <f>AP652*25%</f>
        <v>217.5</v>
      </c>
      <c r="AR652" s="222">
        <v>45</v>
      </c>
      <c r="AS652" s="222">
        <v>3845</v>
      </c>
      <c r="AT652" s="219">
        <f>AS652*25%</f>
        <v>961.25</v>
      </c>
      <c r="AU652" s="222">
        <v>42</v>
      </c>
      <c r="AV652" s="222">
        <v>5120</v>
      </c>
      <c r="AW652" s="222">
        <f t="shared" si="44"/>
        <v>1280</v>
      </c>
      <c r="AX652" s="222">
        <v>21</v>
      </c>
      <c r="AY652" s="222">
        <v>2390</v>
      </c>
      <c r="AZ652" s="222">
        <f t="shared" si="45"/>
        <v>597.5</v>
      </c>
      <c r="BA652" s="222">
        <v>25</v>
      </c>
      <c r="BB652" s="222">
        <v>2280</v>
      </c>
      <c r="BC652" s="222">
        <f t="shared" si="46"/>
        <v>570</v>
      </c>
    </row>
    <row r="653" spans="2:55">
      <c r="B653" s="41" t="s">
        <v>2565</v>
      </c>
      <c r="C653" s="296" t="s">
        <v>7614</v>
      </c>
      <c r="D653" s="227" t="s">
        <v>23</v>
      </c>
      <c r="E653" s="19"/>
      <c r="F653" s="19"/>
      <c r="G653" s="19"/>
      <c r="H653" s="19"/>
      <c r="I653" s="19"/>
      <c r="J653" s="19"/>
      <c r="K653" s="19"/>
      <c r="L653" s="19"/>
      <c r="M653" s="19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221"/>
      <c r="AA653" s="221"/>
      <c r="AB653" s="221"/>
      <c r="AC653" s="221"/>
      <c r="AD653" s="221"/>
      <c r="AE653" s="221"/>
      <c r="AF653" s="221"/>
      <c r="AG653" s="221"/>
      <c r="AH653" s="221"/>
      <c r="AI653" s="221"/>
      <c r="AJ653" s="221"/>
      <c r="AK653" s="221"/>
      <c r="AL653" s="221">
        <v>8</v>
      </c>
      <c r="AM653" s="221">
        <v>530</v>
      </c>
      <c r="AN653" s="219">
        <f>AM653*25%</f>
        <v>132.5</v>
      </c>
      <c r="AO653" s="219">
        <v>5</v>
      </c>
      <c r="AP653" s="219">
        <v>555</v>
      </c>
      <c r="AQ653" s="219">
        <f>AP653*25%</f>
        <v>138.75</v>
      </c>
      <c r="AR653" s="222">
        <v>30</v>
      </c>
      <c r="AS653" s="222">
        <v>2570</v>
      </c>
      <c r="AT653" s="219">
        <f>AS653*25%</f>
        <v>642.5</v>
      </c>
      <c r="AU653" s="222">
        <v>47</v>
      </c>
      <c r="AV653" s="222">
        <v>4550</v>
      </c>
      <c r="AW653" s="222">
        <f t="shared" si="44"/>
        <v>1137.5</v>
      </c>
      <c r="AX653" s="222">
        <v>33</v>
      </c>
      <c r="AY653" s="222">
        <v>3060</v>
      </c>
      <c r="AZ653" s="222">
        <f t="shared" si="45"/>
        <v>765</v>
      </c>
      <c r="BA653" s="222">
        <v>38</v>
      </c>
      <c r="BB653" s="222">
        <v>3465</v>
      </c>
      <c r="BC653" s="222">
        <f t="shared" si="46"/>
        <v>866.25</v>
      </c>
    </row>
    <row r="654" spans="2:55">
      <c r="B654" s="41" t="s">
        <v>2566</v>
      </c>
      <c r="C654" s="296" t="s">
        <v>7615</v>
      </c>
      <c r="D654" s="227" t="s">
        <v>204</v>
      </c>
      <c r="E654" s="19"/>
      <c r="F654" s="19"/>
      <c r="G654" s="19"/>
      <c r="H654" s="19"/>
      <c r="I654" s="19"/>
      <c r="J654" s="19"/>
      <c r="K654" s="19"/>
      <c r="L654" s="19"/>
      <c r="M654" s="19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221"/>
      <c r="AA654" s="221"/>
      <c r="AB654" s="221"/>
      <c r="AC654" s="221"/>
      <c r="AD654" s="221"/>
      <c r="AE654" s="221"/>
      <c r="AF654" s="221"/>
      <c r="AG654" s="221"/>
      <c r="AH654" s="221"/>
      <c r="AI654" s="221"/>
      <c r="AJ654" s="221"/>
      <c r="AK654" s="221"/>
      <c r="AL654" s="221">
        <v>2</v>
      </c>
      <c r="AM654" s="221">
        <v>350</v>
      </c>
      <c r="AN654" s="219">
        <f>AM654*25%</f>
        <v>87.5</v>
      </c>
      <c r="AO654" s="219">
        <v>11</v>
      </c>
      <c r="AP654" s="219">
        <v>850</v>
      </c>
      <c r="AQ654" s="219">
        <f>AP654*25%</f>
        <v>212.5</v>
      </c>
      <c r="AR654" s="222">
        <v>65</v>
      </c>
      <c r="AS654" s="222">
        <v>6525</v>
      </c>
      <c r="AT654" s="219">
        <f>AS654*25%</f>
        <v>1631.25</v>
      </c>
      <c r="AU654" s="222">
        <v>15</v>
      </c>
      <c r="AV654" s="222">
        <v>1665</v>
      </c>
      <c r="AW654" s="222">
        <f t="shared" si="44"/>
        <v>416.25</v>
      </c>
      <c r="AX654" s="222">
        <v>57</v>
      </c>
      <c r="AY654" s="222">
        <v>4965</v>
      </c>
      <c r="AZ654" s="222">
        <f t="shared" si="45"/>
        <v>1241.25</v>
      </c>
      <c r="BA654" s="222">
        <v>82</v>
      </c>
      <c r="BB654" s="222">
        <v>7260</v>
      </c>
      <c r="BC654" s="222">
        <f t="shared" si="46"/>
        <v>1815</v>
      </c>
    </row>
    <row r="655" spans="2:55">
      <c r="B655" s="41" t="s">
        <v>2567</v>
      </c>
      <c r="C655" s="296" t="s">
        <v>7616</v>
      </c>
      <c r="D655" s="227" t="s">
        <v>204</v>
      </c>
      <c r="E655" s="19"/>
      <c r="F655" s="19"/>
      <c r="G655" s="19"/>
      <c r="H655" s="19"/>
      <c r="I655" s="19"/>
      <c r="J655" s="19"/>
      <c r="K655" s="19"/>
      <c r="L655" s="19"/>
      <c r="M655" s="19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221"/>
      <c r="AA655" s="221"/>
      <c r="AB655" s="221"/>
      <c r="AC655" s="221"/>
      <c r="AD655" s="221"/>
      <c r="AE655" s="221"/>
      <c r="AF655" s="221"/>
      <c r="AG655" s="221"/>
      <c r="AH655" s="221"/>
      <c r="AI655" s="221"/>
      <c r="AJ655" s="221"/>
      <c r="AK655" s="221"/>
      <c r="AL655" s="221">
        <v>38</v>
      </c>
      <c r="AM655" s="221">
        <v>3730</v>
      </c>
      <c r="AN655" s="219">
        <f>AM655*25%</f>
        <v>932.5</v>
      </c>
      <c r="AO655" s="219">
        <v>29</v>
      </c>
      <c r="AP655" s="219">
        <v>2120</v>
      </c>
      <c r="AQ655" s="219">
        <f>AP655*25%</f>
        <v>530</v>
      </c>
      <c r="AR655" s="222">
        <v>74</v>
      </c>
      <c r="AS655" s="222">
        <v>5900</v>
      </c>
      <c r="AT655" s="219">
        <f>AS655*25%</f>
        <v>1475</v>
      </c>
      <c r="AU655" s="222">
        <v>27</v>
      </c>
      <c r="AV655" s="222">
        <v>2875</v>
      </c>
      <c r="AW655" s="222">
        <f t="shared" si="44"/>
        <v>718.75</v>
      </c>
      <c r="AX655" s="222">
        <v>9</v>
      </c>
      <c r="AY655" s="222">
        <v>840</v>
      </c>
      <c r="AZ655" s="222">
        <f t="shared" si="45"/>
        <v>210</v>
      </c>
      <c r="BA655" s="222">
        <v>11</v>
      </c>
      <c r="BB655" s="222">
        <v>1030</v>
      </c>
      <c r="BC655" s="222">
        <f t="shared" si="46"/>
        <v>257.5</v>
      </c>
    </row>
    <row r="656" spans="2:55">
      <c r="B656" s="41" t="s">
        <v>2568</v>
      </c>
      <c r="C656" s="296" t="s">
        <v>7617</v>
      </c>
      <c r="D656" s="44" t="s">
        <v>34</v>
      </c>
      <c r="E656" s="19"/>
      <c r="F656" s="19"/>
      <c r="G656" s="19"/>
      <c r="H656" s="19"/>
      <c r="I656" s="19"/>
      <c r="J656" s="19"/>
      <c r="K656" s="19"/>
      <c r="L656" s="19"/>
      <c r="M656" s="19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221"/>
      <c r="AA656" s="221"/>
      <c r="AB656" s="221"/>
      <c r="AC656" s="221"/>
      <c r="AD656" s="221"/>
      <c r="AE656" s="221"/>
      <c r="AF656" s="221"/>
      <c r="AG656" s="221"/>
      <c r="AH656" s="221"/>
      <c r="AI656" s="221"/>
      <c r="AJ656" s="221"/>
      <c r="AK656" s="221"/>
      <c r="AL656" s="221">
        <v>35</v>
      </c>
      <c r="AM656" s="221">
        <v>3960</v>
      </c>
      <c r="AN656" s="219">
        <f>AM656*25%</f>
        <v>990</v>
      </c>
      <c r="AO656" s="219">
        <v>5</v>
      </c>
      <c r="AP656" s="219">
        <v>860</v>
      </c>
      <c r="AQ656" s="219">
        <f>AP656*25%</f>
        <v>215</v>
      </c>
      <c r="AR656" s="222">
        <v>27</v>
      </c>
      <c r="AS656" s="222">
        <v>3010</v>
      </c>
      <c r="AT656" s="219">
        <f>AS656*25%</f>
        <v>752.5</v>
      </c>
      <c r="AU656" s="222">
        <v>81</v>
      </c>
      <c r="AV656" s="222">
        <v>7410</v>
      </c>
      <c r="AW656" s="222">
        <f t="shared" si="44"/>
        <v>1852.5</v>
      </c>
      <c r="AX656" s="222">
        <v>0</v>
      </c>
      <c r="AY656" s="222">
        <v>0</v>
      </c>
      <c r="AZ656" s="222">
        <f t="shared" si="45"/>
        <v>0</v>
      </c>
      <c r="BA656" s="222">
        <v>0</v>
      </c>
      <c r="BB656" s="222">
        <v>0</v>
      </c>
      <c r="BC656" s="222">
        <f t="shared" si="46"/>
        <v>0</v>
      </c>
    </row>
    <row r="657" spans="2:55">
      <c r="B657" s="41" t="s">
        <v>2569</v>
      </c>
      <c r="C657" s="296" t="s">
        <v>2676</v>
      </c>
      <c r="D657" s="44" t="s">
        <v>34</v>
      </c>
      <c r="E657" s="19"/>
      <c r="F657" s="19"/>
      <c r="G657" s="19"/>
      <c r="H657" s="19"/>
      <c r="I657" s="19"/>
      <c r="J657" s="19"/>
      <c r="K657" s="19"/>
      <c r="L657" s="19"/>
      <c r="M657" s="19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221"/>
      <c r="AA657" s="221"/>
      <c r="AB657" s="221"/>
      <c r="AC657" s="221"/>
      <c r="AD657" s="221"/>
      <c r="AE657" s="221"/>
      <c r="AF657" s="221"/>
      <c r="AG657" s="221"/>
      <c r="AH657" s="221"/>
      <c r="AI657" s="221"/>
      <c r="AJ657" s="221"/>
      <c r="AK657" s="221"/>
      <c r="AL657" s="221">
        <v>39</v>
      </c>
      <c r="AM657" s="221">
        <v>3920</v>
      </c>
      <c r="AN657" s="219">
        <f>AM657*25%</f>
        <v>980</v>
      </c>
      <c r="AO657" s="219">
        <v>75</v>
      </c>
      <c r="AP657" s="219">
        <v>7575</v>
      </c>
      <c r="AQ657" s="219">
        <f>AP657*25%</f>
        <v>1893.75</v>
      </c>
      <c r="AR657" s="222">
        <v>130</v>
      </c>
      <c r="AS657" s="222">
        <v>13790</v>
      </c>
      <c r="AT657" s="219">
        <f>AS657*25%</f>
        <v>3447.5</v>
      </c>
      <c r="AU657" s="222">
        <v>30</v>
      </c>
      <c r="AV657" s="222">
        <v>2960</v>
      </c>
      <c r="AW657" s="222">
        <f t="shared" si="44"/>
        <v>740</v>
      </c>
      <c r="AX657" s="222">
        <v>78</v>
      </c>
      <c r="AY657" s="222">
        <v>7120</v>
      </c>
      <c r="AZ657" s="222">
        <f t="shared" si="45"/>
        <v>1780</v>
      </c>
      <c r="BA657" s="222">
        <v>68</v>
      </c>
      <c r="BB657" s="222">
        <v>5690</v>
      </c>
      <c r="BC657" s="222">
        <f t="shared" si="46"/>
        <v>1422.5</v>
      </c>
    </row>
    <row r="658" spans="2:55">
      <c r="B658" s="41" t="s">
        <v>2570</v>
      </c>
      <c r="C658" s="296" t="s">
        <v>7618</v>
      </c>
      <c r="D658" s="44" t="s">
        <v>5</v>
      </c>
      <c r="E658" s="19"/>
      <c r="F658" s="19"/>
      <c r="G658" s="19"/>
      <c r="H658" s="19"/>
      <c r="I658" s="19"/>
      <c r="J658" s="19"/>
      <c r="K658" s="19"/>
      <c r="L658" s="19"/>
      <c r="M658" s="19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221"/>
      <c r="AA658" s="221"/>
      <c r="AB658" s="221"/>
      <c r="AC658" s="221"/>
      <c r="AD658" s="221"/>
      <c r="AE658" s="221"/>
      <c r="AF658" s="221"/>
      <c r="AG658" s="221"/>
      <c r="AH658" s="221"/>
      <c r="AI658" s="221"/>
      <c r="AJ658" s="221"/>
      <c r="AK658" s="221"/>
      <c r="AL658" s="221">
        <v>30</v>
      </c>
      <c r="AM658" s="221">
        <v>2595</v>
      </c>
      <c r="AN658" s="219">
        <f>AM658*25%</f>
        <v>648.75</v>
      </c>
      <c r="AO658" s="219">
        <v>11</v>
      </c>
      <c r="AP658" s="219">
        <v>1225</v>
      </c>
      <c r="AQ658" s="219">
        <f>AP658*25%</f>
        <v>306.25</v>
      </c>
      <c r="AR658" s="222">
        <v>33</v>
      </c>
      <c r="AS658" s="222">
        <v>2360</v>
      </c>
      <c r="AT658" s="219">
        <f>AS658*25%</f>
        <v>590</v>
      </c>
      <c r="AU658" s="222">
        <v>157</v>
      </c>
      <c r="AV658" s="222">
        <v>15145</v>
      </c>
      <c r="AW658" s="222">
        <f t="shared" si="44"/>
        <v>3786.25</v>
      </c>
      <c r="AX658" s="222">
        <v>27</v>
      </c>
      <c r="AY658" s="222">
        <v>2445</v>
      </c>
      <c r="AZ658" s="222">
        <f t="shared" si="45"/>
        <v>611.25</v>
      </c>
      <c r="BA658" s="222">
        <v>39</v>
      </c>
      <c r="BB658" s="222">
        <v>5530</v>
      </c>
      <c r="BC658" s="222">
        <f t="shared" si="46"/>
        <v>1382.5</v>
      </c>
    </row>
    <row r="659" spans="2:55">
      <c r="B659" s="41" t="s">
        <v>2571</v>
      </c>
      <c r="C659" s="296" t="s">
        <v>2677</v>
      </c>
      <c r="D659" s="44" t="s">
        <v>148</v>
      </c>
      <c r="E659" s="19"/>
      <c r="F659" s="19"/>
      <c r="G659" s="19"/>
      <c r="H659" s="19"/>
      <c r="I659" s="19"/>
      <c r="J659" s="19"/>
      <c r="K659" s="19"/>
      <c r="L659" s="19"/>
      <c r="M659" s="19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221"/>
      <c r="AA659" s="221"/>
      <c r="AB659" s="221"/>
      <c r="AC659" s="221"/>
      <c r="AD659" s="221"/>
      <c r="AE659" s="221"/>
      <c r="AF659" s="221"/>
      <c r="AG659" s="221"/>
      <c r="AH659" s="221"/>
      <c r="AI659" s="221"/>
      <c r="AJ659" s="221"/>
      <c r="AK659" s="221"/>
      <c r="AL659" s="221">
        <v>126</v>
      </c>
      <c r="AM659" s="221">
        <v>16180</v>
      </c>
      <c r="AN659" s="219">
        <f>AM659*25%</f>
        <v>4045</v>
      </c>
      <c r="AO659" s="219">
        <v>230</v>
      </c>
      <c r="AP659" s="219">
        <v>25170</v>
      </c>
      <c r="AQ659" s="219">
        <f>AP659*25%</f>
        <v>6292.5</v>
      </c>
      <c r="AR659" s="222">
        <v>258</v>
      </c>
      <c r="AS659" s="222">
        <v>24195</v>
      </c>
      <c r="AT659" s="219">
        <f>AS659*25%</f>
        <v>6048.75</v>
      </c>
      <c r="AU659" s="222">
        <v>29</v>
      </c>
      <c r="AV659" s="222">
        <v>4740</v>
      </c>
      <c r="AW659" s="222">
        <f t="shared" si="44"/>
        <v>1185</v>
      </c>
      <c r="AX659" s="222">
        <v>194</v>
      </c>
      <c r="AY659" s="222">
        <v>21090</v>
      </c>
      <c r="AZ659" s="222">
        <f t="shared" si="45"/>
        <v>5272.5</v>
      </c>
      <c r="BA659" s="222">
        <v>216</v>
      </c>
      <c r="BB659" s="222">
        <v>26545</v>
      </c>
      <c r="BC659" s="222">
        <f t="shared" si="46"/>
        <v>6636.25</v>
      </c>
    </row>
    <row r="660" spans="2:55">
      <c r="B660" s="41" t="s">
        <v>2572</v>
      </c>
      <c r="C660" s="296" t="s">
        <v>2678</v>
      </c>
      <c r="D660" s="44" t="s">
        <v>5</v>
      </c>
      <c r="E660" s="19"/>
      <c r="F660" s="19"/>
      <c r="G660" s="19"/>
      <c r="H660" s="19"/>
      <c r="I660" s="19"/>
      <c r="J660" s="19"/>
      <c r="K660" s="19"/>
      <c r="L660" s="19"/>
      <c r="M660" s="19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221"/>
      <c r="AA660" s="221"/>
      <c r="AB660" s="221"/>
      <c r="AC660" s="221"/>
      <c r="AD660" s="221"/>
      <c r="AE660" s="221"/>
      <c r="AF660" s="221"/>
      <c r="AG660" s="221"/>
      <c r="AH660" s="221"/>
      <c r="AI660" s="221"/>
      <c r="AJ660" s="221"/>
      <c r="AK660" s="221"/>
      <c r="AL660" s="221">
        <v>493</v>
      </c>
      <c r="AM660" s="221">
        <v>46125</v>
      </c>
      <c r="AN660" s="219">
        <f>AM660*25%</f>
        <v>11531.25</v>
      </c>
      <c r="AO660" s="219">
        <v>5</v>
      </c>
      <c r="AP660" s="219">
        <v>540</v>
      </c>
      <c r="AQ660" s="219">
        <f>AP660*25%</f>
        <v>135</v>
      </c>
      <c r="AR660" s="222">
        <v>6</v>
      </c>
      <c r="AS660" s="222">
        <v>525</v>
      </c>
      <c r="AT660" s="219">
        <f>AS660*25%</f>
        <v>131.25</v>
      </c>
      <c r="AU660" s="222">
        <v>218</v>
      </c>
      <c r="AV660" s="222">
        <v>23780</v>
      </c>
      <c r="AW660" s="222">
        <f t="shared" si="44"/>
        <v>5945</v>
      </c>
      <c r="AX660" s="222">
        <v>22</v>
      </c>
      <c r="AY660" s="222">
        <v>2170</v>
      </c>
      <c r="AZ660" s="222">
        <f t="shared" si="45"/>
        <v>542.5</v>
      </c>
      <c r="BA660" s="222">
        <v>10</v>
      </c>
      <c r="BB660" s="222">
        <v>1695</v>
      </c>
      <c r="BC660" s="222">
        <f t="shared" si="46"/>
        <v>423.75</v>
      </c>
    </row>
    <row r="661" spans="2:55">
      <c r="B661" s="41" t="s">
        <v>2573</v>
      </c>
      <c r="C661" s="296" t="s">
        <v>7619</v>
      </c>
      <c r="D661" s="44" t="s">
        <v>5</v>
      </c>
      <c r="E661" s="19"/>
      <c r="F661" s="19"/>
      <c r="G661" s="19"/>
      <c r="H661" s="19"/>
      <c r="I661" s="19"/>
      <c r="J661" s="19"/>
      <c r="K661" s="19"/>
      <c r="L661" s="19"/>
      <c r="M661" s="19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221"/>
      <c r="AA661" s="221"/>
      <c r="AB661" s="221"/>
      <c r="AC661" s="221"/>
      <c r="AD661" s="221"/>
      <c r="AE661" s="221"/>
      <c r="AF661" s="221"/>
      <c r="AG661" s="221"/>
      <c r="AH661" s="221"/>
      <c r="AI661" s="221"/>
      <c r="AJ661" s="221"/>
      <c r="AK661" s="221"/>
      <c r="AL661" s="221">
        <v>40</v>
      </c>
      <c r="AM661" s="221">
        <v>5085</v>
      </c>
      <c r="AN661" s="219">
        <f>AM661*25%</f>
        <v>1271.25</v>
      </c>
      <c r="AO661" s="219">
        <v>30</v>
      </c>
      <c r="AP661" s="219">
        <v>3575</v>
      </c>
      <c r="AQ661" s="219">
        <f>AP661*25%</f>
        <v>893.75</v>
      </c>
      <c r="AR661" s="222">
        <v>68</v>
      </c>
      <c r="AS661" s="222">
        <v>9515</v>
      </c>
      <c r="AT661" s="219">
        <f>AS661*25%</f>
        <v>2378.75</v>
      </c>
      <c r="AU661" s="222">
        <v>0</v>
      </c>
      <c r="AV661" s="222">
        <v>0</v>
      </c>
      <c r="AW661" s="222">
        <f t="shared" si="44"/>
        <v>0</v>
      </c>
      <c r="AX661" s="222">
        <v>214</v>
      </c>
      <c r="AY661" s="222">
        <v>24625</v>
      </c>
      <c r="AZ661" s="222">
        <f t="shared" si="45"/>
        <v>6156.25</v>
      </c>
      <c r="BA661" s="222">
        <v>235</v>
      </c>
      <c r="BB661" s="222">
        <v>23065</v>
      </c>
      <c r="BC661" s="222">
        <f t="shared" si="46"/>
        <v>5766.25</v>
      </c>
    </row>
    <row r="662" spans="2:55">
      <c r="B662" s="41" t="s">
        <v>2574</v>
      </c>
      <c r="C662" s="296" t="s">
        <v>7620</v>
      </c>
      <c r="D662" s="44" t="s">
        <v>5</v>
      </c>
      <c r="E662" s="19"/>
      <c r="F662" s="19"/>
      <c r="G662" s="19"/>
      <c r="H662" s="19"/>
      <c r="I662" s="19"/>
      <c r="J662" s="19"/>
      <c r="K662" s="19"/>
      <c r="L662" s="19"/>
      <c r="M662" s="19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221"/>
      <c r="AA662" s="221"/>
      <c r="AB662" s="221"/>
      <c r="AC662" s="221"/>
      <c r="AD662" s="221"/>
      <c r="AE662" s="221"/>
      <c r="AF662" s="221"/>
      <c r="AG662" s="221"/>
      <c r="AH662" s="221"/>
      <c r="AI662" s="221"/>
      <c r="AJ662" s="221"/>
      <c r="AK662" s="221"/>
      <c r="AL662" s="221">
        <v>4</v>
      </c>
      <c r="AM662" s="221">
        <v>630</v>
      </c>
      <c r="AN662" s="219">
        <f>AM662*25%</f>
        <v>157.5</v>
      </c>
      <c r="AO662" s="219">
        <v>28</v>
      </c>
      <c r="AP662" s="219">
        <v>1770</v>
      </c>
      <c r="AQ662" s="219">
        <f>AP662*25%</f>
        <v>442.5</v>
      </c>
      <c r="AR662" s="222">
        <v>13</v>
      </c>
      <c r="AS662" s="222">
        <v>1020</v>
      </c>
      <c r="AT662" s="219">
        <f>AS662*25%</f>
        <v>255</v>
      </c>
      <c r="AU662" s="222">
        <v>64</v>
      </c>
      <c r="AV662" s="222">
        <v>8325</v>
      </c>
      <c r="AW662" s="222">
        <f t="shared" si="44"/>
        <v>2081.25</v>
      </c>
      <c r="AX662" s="222">
        <v>0</v>
      </c>
      <c r="AY662" s="222">
        <v>0</v>
      </c>
      <c r="AZ662" s="222">
        <f t="shared" si="45"/>
        <v>0</v>
      </c>
      <c r="BA662" s="222">
        <v>0</v>
      </c>
      <c r="BB662" s="222">
        <v>0</v>
      </c>
      <c r="BC662" s="222">
        <f t="shared" si="46"/>
        <v>0</v>
      </c>
    </row>
    <row r="663" spans="2:55">
      <c r="B663" s="41" t="s">
        <v>2575</v>
      </c>
      <c r="C663" s="296" t="s">
        <v>2679</v>
      </c>
      <c r="D663" s="44" t="s">
        <v>5</v>
      </c>
      <c r="E663" s="19"/>
      <c r="F663" s="19"/>
      <c r="G663" s="19"/>
      <c r="H663" s="19"/>
      <c r="I663" s="19"/>
      <c r="J663" s="19"/>
      <c r="K663" s="19"/>
      <c r="L663" s="19"/>
      <c r="M663" s="19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221"/>
      <c r="AA663" s="221"/>
      <c r="AB663" s="221"/>
      <c r="AC663" s="221"/>
      <c r="AD663" s="221"/>
      <c r="AE663" s="221"/>
      <c r="AF663" s="221"/>
      <c r="AG663" s="221"/>
      <c r="AH663" s="221"/>
      <c r="AI663" s="221"/>
      <c r="AJ663" s="221"/>
      <c r="AK663" s="221"/>
      <c r="AL663" s="221">
        <v>9</v>
      </c>
      <c r="AM663" s="221">
        <v>815</v>
      </c>
      <c r="AN663" s="219">
        <f>AM663*25%</f>
        <v>203.75</v>
      </c>
      <c r="AO663" s="219">
        <v>8</v>
      </c>
      <c r="AP663" s="219">
        <v>970</v>
      </c>
      <c r="AQ663" s="219">
        <f>AP663*25%</f>
        <v>242.5</v>
      </c>
      <c r="AR663" s="222">
        <v>17</v>
      </c>
      <c r="AS663" s="222">
        <v>1295</v>
      </c>
      <c r="AT663" s="219">
        <f>AS663*25%</f>
        <v>323.75</v>
      </c>
      <c r="AU663" s="222">
        <v>11</v>
      </c>
      <c r="AV663" s="222">
        <v>570</v>
      </c>
      <c r="AW663" s="222">
        <f t="shared" si="44"/>
        <v>142.5</v>
      </c>
      <c r="AX663" s="222">
        <v>37</v>
      </c>
      <c r="AY663" s="222">
        <v>5195</v>
      </c>
      <c r="AZ663" s="222">
        <f t="shared" si="45"/>
        <v>1298.75</v>
      </c>
      <c r="BA663" s="222">
        <v>69</v>
      </c>
      <c r="BB663" s="222">
        <v>7675</v>
      </c>
      <c r="BC663" s="222">
        <f t="shared" si="46"/>
        <v>1918.75</v>
      </c>
    </row>
    <row r="664" spans="2:55">
      <c r="B664" s="41" t="s">
        <v>2576</v>
      </c>
      <c r="C664" s="296" t="s">
        <v>2680</v>
      </c>
      <c r="D664" s="44" t="s">
        <v>5</v>
      </c>
      <c r="E664" s="19"/>
      <c r="F664" s="19"/>
      <c r="G664" s="19"/>
      <c r="H664" s="19"/>
      <c r="I664" s="19"/>
      <c r="J664" s="19"/>
      <c r="K664" s="19"/>
      <c r="L664" s="19"/>
      <c r="M664" s="19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221"/>
      <c r="AA664" s="221"/>
      <c r="AB664" s="221"/>
      <c r="AC664" s="221"/>
      <c r="AD664" s="221"/>
      <c r="AE664" s="221"/>
      <c r="AF664" s="221"/>
      <c r="AG664" s="221"/>
      <c r="AH664" s="221"/>
      <c r="AI664" s="221"/>
      <c r="AJ664" s="221"/>
      <c r="AK664" s="221"/>
      <c r="AL664" s="221">
        <v>14</v>
      </c>
      <c r="AM664" s="221">
        <v>820</v>
      </c>
      <c r="AN664" s="219">
        <f>AM664*25%</f>
        <v>205</v>
      </c>
      <c r="AO664" s="219">
        <v>31</v>
      </c>
      <c r="AP664" s="219">
        <v>2715</v>
      </c>
      <c r="AQ664" s="219">
        <f>AP664*25%</f>
        <v>678.75</v>
      </c>
      <c r="AR664" s="222">
        <v>77</v>
      </c>
      <c r="AS664" s="222">
        <v>7190</v>
      </c>
      <c r="AT664" s="219">
        <f>AS664*25%</f>
        <v>1797.5</v>
      </c>
      <c r="AU664" s="222">
        <v>9</v>
      </c>
      <c r="AV664" s="222">
        <v>750</v>
      </c>
      <c r="AW664" s="222">
        <f t="shared" si="44"/>
        <v>187.5</v>
      </c>
      <c r="AX664" s="222">
        <v>13</v>
      </c>
      <c r="AY664" s="222">
        <v>930</v>
      </c>
      <c r="AZ664" s="222">
        <f t="shared" si="45"/>
        <v>232.5</v>
      </c>
      <c r="BA664" s="222">
        <v>6</v>
      </c>
      <c r="BB664" s="222">
        <v>520</v>
      </c>
      <c r="BC664" s="222">
        <f t="shared" si="46"/>
        <v>130</v>
      </c>
    </row>
    <row r="665" spans="2:55">
      <c r="B665" s="41" t="s">
        <v>2577</v>
      </c>
      <c r="C665" s="296" t="s">
        <v>2681</v>
      </c>
      <c r="D665" s="44" t="s">
        <v>480</v>
      </c>
      <c r="E665" s="19"/>
      <c r="F665" s="19"/>
      <c r="G665" s="19"/>
      <c r="H665" s="19"/>
      <c r="I665" s="19"/>
      <c r="J665" s="19"/>
      <c r="K665" s="19"/>
      <c r="L665" s="19"/>
      <c r="M665" s="19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221"/>
      <c r="AA665" s="221"/>
      <c r="AB665" s="221"/>
      <c r="AC665" s="221"/>
      <c r="AD665" s="221"/>
      <c r="AE665" s="221"/>
      <c r="AF665" s="221"/>
      <c r="AG665" s="221"/>
      <c r="AH665" s="221"/>
      <c r="AI665" s="221"/>
      <c r="AJ665" s="221"/>
      <c r="AK665" s="221"/>
      <c r="AL665" s="221">
        <v>25</v>
      </c>
      <c r="AM665" s="221">
        <v>1550</v>
      </c>
      <c r="AN665" s="219">
        <f>AM665*25%</f>
        <v>387.5</v>
      </c>
      <c r="AO665" s="219">
        <v>60</v>
      </c>
      <c r="AP665" s="219">
        <v>6085</v>
      </c>
      <c r="AQ665" s="219">
        <f>AP665*25%</f>
        <v>1521.25</v>
      </c>
      <c r="AR665" s="222">
        <v>63</v>
      </c>
      <c r="AS665" s="222">
        <v>6270</v>
      </c>
      <c r="AT665" s="219">
        <f>AS665*25%</f>
        <v>1567.5</v>
      </c>
      <c r="AU665" s="222">
        <v>117</v>
      </c>
      <c r="AV665" s="222">
        <v>10830</v>
      </c>
      <c r="AW665" s="222">
        <f t="shared" si="44"/>
        <v>2707.5</v>
      </c>
      <c r="AX665" s="222">
        <v>15</v>
      </c>
      <c r="AY665" s="222">
        <v>1650</v>
      </c>
      <c r="AZ665" s="222">
        <f t="shared" si="45"/>
        <v>412.5</v>
      </c>
      <c r="BA665" s="222">
        <v>15</v>
      </c>
      <c r="BB665" s="222">
        <v>1480</v>
      </c>
      <c r="BC665" s="222">
        <f t="shared" si="46"/>
        <v>370</v>
      </c>
    </row>
    <row r="666" spans="2:55">
      <c r="B666" s="41" t="s">
        <v>2578</v>
      </c>
      <c r="C666" s="296" t="s">
        <v>2682</v>
      </c>
      <c r="D666" s="44" t="s">
        <v>3</v>
      </c>
      <c r="E666" s="19"/>
      <c r="F666" s="19"/>
      <c r="G666" s="19"/>
      <c r="H666" s="19"/>
      <c r="I666" s="19"/>
      <c r="J666" s="19"/>
      <c r="K666" s="19"/>
      <c r="L666" s="19"/>
      <c r="M666" s="19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221"/>
      <c r="AA666" s="221"/>
      <c r="AB666" s="221"/>
      <c r="AC666" s="221"/>
      <c r="AD666" s="221"/>
      <c r="AE666" s="221"/>
      <c r="AF666" s="221"/>
      <c r="AG666" s="221"/>
      <c r="AH666" s="221"/>
      <c r="AI666" s="221"/>
      <c r="AJ666" s="221"/>
      <c r="AK666" s="221"/>
      <c r="AL666" s="221">
        <v>13</v>
      </c>
      <c r="AM666" s="221">
        <v>1035</v>
      </c>
      <c r="AN666" s="219">
        <f>AM666*25%</f>
        <v>258.75</v>
      </c>
      <c r="AO666" s="219">
        <v>57</v>
      </c>
      <c r="AP666" s="219">
        <v>4740</v>
      </c>
      <c r="AQ666" s="219">
        <f>AP666*25%</f>
        <v>1185</v>
      </c>
      <c r="AR666" s="222">
        <v>69</v>
      </c>
      <c r="AS666" s="222">
        <v>5235</v>
      </c>
      <c r="AT666" s="219">
        <f>AS666*25%</f>
        <v>1308.75</v>
      </c>
      <c r="AU666" s="222">
        <v>90</v>
      </c>
      <c r="AV666" s="222">
        <v>10775</v>
      </c>
      <c r="AW666" s="222">
        <f t="shared" si="44"/>
        <v>2693.75</v>
      </c>
      <c r="AX666" s="222">
        <v>95</v>
      </c>
      <c r="AY666" s="222">
        <v>7920</v>
      </c>
      <c r="AZ666" s="222">
        <f t="shared" si="45"/>
        <v>1980</v>
      </c>
      <c r="BA666" s="222">
        <v>75</v>
      </c>
      <c r="BB666" s="222">
        <v>5815</v>
      </c>
      <c r="BC666" s="222">
        <f t="shared" si="46"/>
        <v>1453.75</v>
      </c>
    </row>
    <row r="667" spans="2:55">
      <c r="B667" s="41" t="s">
        <v>2579</v>
      </c>
      <c r="C667" s="296" t="s">
        <v>2683</v>
      </c>
      <c r="D667" s="44" t="s">
        <v>5</v>
      </c>
      <c r="E667" s="19"/>
      <c r="F667" s="19"/>
      <c r="G667" s="19"/>
      <c r="H667" s="19"/>
      <c r="I667" s="19"/>
      <c r="J667" s="19"/>
      <c r="K667" s="19"/>
      <c r="L667" s="19"/>
      <c r="M667" s="19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221"/>
      <c r="AA667" s="221"/>
      <c r="AB667" s="221"/>
      <c r="AC667" s="221"/>
      <c r="AD667" s="221"/>
      <c r="AE667" s="221"/>
      <c r="AF667" s="221"/>
      <c r="AG667" s="221"/>
      <c r="AH667" s="221"/>
      <c r="AI667" s="221"/>
      <c r="AJ667" s="221"/>
      <c r="AK667" s="221"/>
      <c r="AL667" s="221">
        <v>1</v>
      </c>
      <c r="AM667" s="221">
        <v>60</v>
      </c>
      <c r="AN667" s="219">
        <f>AM667*25%</f>
        <v>15</v>
      </c>
      <c r="AO667" s="219">
        <v>0</v>
      </c>
      <c r="AP667" s="219">
        <v>0</v>
      </c>
      <c r="AQ667" s="219">
        <f>AP667*25%</f>
        <v>0</v>
      </c>
      <c r="AR667" s="222">
        <v>0</v>
      </c>
      <c r="AS667" s="222">
        <v>0</v>
      </c>
      <c r="AT667" s="219">
        <f>AS667*25%</f>
        <v>0</v>
      </c>
      <c r="AU667" s="222">
        <v>51</v>
      </c>
      <c r="AV667" s="222">
        <v>4365</v>
      </c>
      <c r="AW667" s="222">
        <f t="shared" si="44"/>
        <v>1091.25</v>
      </c>
      <c r="AX667" s="222">
        <v>92</v>
      </c>
      <c r="AY667" s="222">
        <v>9795</v>
      </c>
      <c r="AZ667" s="222">
        <f t="shared" si="45"/>
        <v>2448.75</v>
      </c>
      <c r="BA667" s="222">
        <v>63</v>
      </c>
      <c r="BB667" s="222">
        <v>5470</v>
      </c>
      <c r="BC667" s="222">
        <f t="shared" si="46"/>
        <v>1367.5</v>
      </c>
    </row>
    <row r="668" spans="2:55">
      <c r="B668" s="41" t="s">
        <v>2580</v>
      </c>
      <c r="C668" s="296" t="s">
        <v>2684</v>
      </c>
      <c r="D668" s="227" t="s">
        <v>16</v>
      </c>
      <c r="E668" s="19"/>
      <c r="F668" s="19"/>
      <c r="G668" s="19"/>
      <c r="H668" s="19"/>
      <c r="I668" s="19"/>
      <c r="J668" s="19"/>
      <c r="K668" s="19"/>
      <c r="L668" s="19"/>
      <c r="M668" s="19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221"/>
      <c r="AA668" s="221"/>
      <c r="AB668" s="221"/>
      <c r="AC668" s="221"/>
      <c r="AD668" s="221"/>
      <c r="AE668" s="221"/>
      <c r="AF668" s="221"/>
      <c r="AG668" s="221"/>
      <c r="AH668" s="221"/>
      <c r="AI668" s="221"/>
      <c r="AJ668" s="221"/>
      <c r="AK668" s="221"/>
      <c r="AL668" s="221">
        <v>46</v>
      </c>
      <c r="AM668" s="221">
        <v>3835</v>
      </c>
      <c r="AN668" s="219">
        <f>AM668*25%</f>
        <v>958.75</v>
      </c>
      <c r="AO668" s="219">
        <v>80</v>
      </c>
      <c r="AP668" s="219">
        <v>6625</v>
      </c>
      <c r="AQ668" s="219">
        <f>AP668*25%</f>
        <v>1656.25</v>
      </c>
      <c r="AR668" s="222">
        <v>138</v>
      </c>
      <c r="AS668" s="222">
        <v>9765</v>
      </c>
      <c r="AT668" s="219">
        <f>AS668*25%</f>
        <v>2441.25</v>
      </c>
      <c r="AU668" s="222">
        <v>0</v>
      </c>
      <c r="AV668" s="222">
        <v>0</v>
      </c>
      <c r="AW668" s="222">
        <f t="shared" si="44"/>
        <v>0</v>
      </c>
      <c r="AX668" s="222">
        <v>69</v>
      </c>
      <c r="AY668" s="222">
        <v>5440</v>
      </c>
      <c r="AZ668" s="222">
        <f t="shared" si="45"/>
        <v>1360</v>
      </c>
      <c r="BA668" s="222">
        <v>95</v>
      </c>
      <c r="BB668" s="222">
        <v>7730</v>
      </c>
      <c r="BC668" s="222">
        <f t="shared" si="46"/>
        <v>1932.5</v>
      </c>
    </row>
    <row r="669" spans="2:55">
      <c r="B669" s="41" t="s">
        <v>2581</v>
      </c>
      <c r="C669" s="296" t="s">
        <v>7621</v>
      </c>
      <c r="D669" s="227" t="s">
        <v>23</v>
      </c>
      <c r="E669" s="19"/>
      <c r="F669" s="19"/>
      <c r="G669" s="19"/>
      <c r="H669" s="19"/>
      <c r="I669" s="19"/>
      <c r="J669" s="19"/>
      <c r="K669" s="19"/>
      <c r="L669" s="19"/>
      <c r="M669" s="19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221"/>
      <c r="AA669" s="221"/>
      <c r="AB669" s="221"/>
      <c r="AC669" s="221"/>
      <c r="AD669" s="221"/>
      <c r="AE669" s="221"/>
      <c r="AF669" s="221"/>
      <c r="AG669" s="221"/>
      <c r="AH669" s="221"/>
      <c r="AI669" s="221"/>
      <c r="AJ669" s="221"/>
      <c r="AK669" s="221"/>
      <c r="AL669" s="221">
        <v>19</v>
      </c>
      <c r="AM669" s="221">
        <v>1850</v>
      </c>
      <c r="AN669" s="219">
        <f>AM669*25%</f>
        <v>462.5</v>
      </c>
      <c r="AO669" s="219">
        <v>15</v>
      </c>
      <c r="AP669" s="219">
        <v>1335</v>
      </c>
      <c r="AQ669" s="219">
        <f>AP669*25%</f>
        <v>333.75</v>
      </c>
      <c r="AR669" s="222">
        <v>59</v>
      </c>
      <c r="AS669" s="222">
        <v>4975</v>
      </c>
      <c r="AT669" s="219">
        <f>AS669*25%</f>
        <v>1243.75</v>
      </c>
      <c r="AU669" s="222">
        <v>150</v>
      </c>
      <c r="AV669" s="222">
        <v>11335</v>
      </c>
      <c r="AW669" s="222">
        <f t="shared" si="44"/>
        <v>2833.75</v>
      </c>
      <c r="AX669" s="222">
        <v>0</v>
      </c>
      <c r="AY669" s="222">
        <v>0</v>
      </c>
      <c r="AZ669" s="222">
        <f t="shared" si="45"/>
        <v>0</v>
      </c>
      <c r="BA669" s="222">
        <v>0</v>
      </c>
      <c r="BB669" s="222">
        <v>0</v>
      </c>
      <c r="BC669" s="222">
        <f t="shared" si="46"/>
        <v>0</v>
      </c>
    </row>
    <row r="670" spans="2:55">
      <c r="B670" s="41" t="s">
        <v>2582</v>
      </c>
      <c r="C670" s="296" t="s">
        <v>2685</v>
      </c>
      <c r="D670" s="227" t="s">
        <v>207</v>
      </c>
      <c r="E670" s="19"/>
      <c r="F670" s="19"/>
      <c r="G670" s="19"/>
      <c r="H670" s="19"/>
      <c r="I670" s="19"/>
      <c r="J670" s="19"/>
      <c r="K670" s="19"/>
      <c r="L670" s="19"/>
      <c r="M670" s="19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221"/>
      <c r="AA670" s="221"/>
      <c r="AB670" s="221"/>
      <c r="AC670" s="221"/>
      <c r="AD670" s="221"/>
      <c r="AE670" s="221"/>
      <c r="AF670" s="221"/>
      <c r="AG670" s="221"/>
      <c r="AH670" s="221"/>
      <c r="AI670" s="221"/>
      <c r="AJ670" s="221"/>
      <c r="AK670" s="221"/>
      <c r="AL670" s="221">
        <v>1</v>
      </c>
      <c r="AM670" s="221">
        <v>80</v>
      </c>
      <c r="AN670" s="219">
        <f>AM670*25%</f>
        <v>20</v>
      </c>
      <c r="AO670" s="219">
        <v>13</v>
      </c>
      <c r="AP670" s="219">
        <v>1130</v>
      </c>
      <c r="AQ670" s="219">
        <f>AP670*25%</f>
        <v>282.5</v>
      </c>
      <c r="AR670" s="222">
        <v>109</v>
      </c>
      <c r="AS670" s="222">
        <v>8050</v>
      </c>
      <c r="AT670" s="219">
        <f>AS670*25%</f>
        <v>2012.5</v>
      </c>
      <c r="AU670" s="222">
        <v>36</v>
      </c>
      <c r="AV670" s="222">
        <v>2480</v>
      </c>
      <c r="AW670" s="222">
        <f t="shared" si="44"/>
        <v>620</v>
      </c>
      <c r="AX670" s="222">
        <v>146</v>
      </c>
      <c r="AY670" s="222">
        <v>10270</v>
      </c>
      <c r="AZ670" s="222">
        <f t="shared" si="45"/>
        <v>2567.5</v>
      </c>
      <c r="BA670" s="222">
        <v>121</v>
      </c>
      <c r="BB670" s="222">
        <v>8995</v>
      </c>
      <c r="BC670" s="222">
        <f t="shared" si="46"/>
        <v>2248.75</v>
      </c>
    </row>
    <row r="671" spans="2:55">
      <c r="B671" s="41" t="s">
        <v>2583</v>
      </c>
      <c r="C671" s="296" t="s">
        <v>2686</v>
      </c>
      <c r="D671" s="227" t="s">
        <v>207</v>
      </c>
      <c r="E671" s="19"/>
      <c r="F671" s="19"/>
      <c r="G671" s="19"/>
      <c r="H671" s="19"/>
      <c r="I671" s="19"/>
      <c r="J671" s="19"/>
      <c r="K671" s="19"/>
      <c r="L671" s="19"/>
      <c r="M671" s="19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221"/>
      <c r="AA671" s="221"/>
      <c r="AB671" s="221"/>
      <c r="AC671" s="221"/>
      <c r="AD671" s="221"/>
      <c r="AE671" s="221"/>
      <c r="AF671" s="221"/>
      <c r="AG671" s="221"/>
      <c r="AH671" s="221"/>
      <c r="AI671" s="221"/>
      <c r="AJ671" s="221"/>
      <c r="AK671" s="221"/>
      <c r="AL671" s="222">
        <v>0</v>
      </c>
      <c r="AM671" s="222">
        <v>0</v>
      </c>
      <c r="AN671" s="222">
        <f>AM671*25%</f>
        <v>0</v>
      </c>
      <c r="AO671" s="298">
        <v>5</v>
      </c>
      <c r="AP671" s="298">
        <v>275</v>
      </c>
      <c r="AQ671" s="298">
        <f>AP671*25%</f>
        <v>68.75</v>
      </c>
      <c r="AR671" s="222">
        <v>16</v>
      </c>
      <c r="AS671" s="222">
        <v>1545</v>
      </c>
      <c r="AT671" s="298">
        <f>AS671*25%</f>
        <v>386.25</v>
      </c>
      <c r="AU671" s="222">
        <v>105</v>
      </c>
      <c r="AV671" s="222">
        <v>8180</v>
      </c>
      <c r="AW671" s="222">
        <f t="shared" si="44"/>
        <v>2045</v>
      </c>
      <c r="AX671" s="222">
        <v>34</v>
      </c>
      <c r="AY671" s="222">
        <v>3005</v>
      </c>
      <c r="AZ671" s="222">
        <f t="shared" si="45"/>
        <v>751.25</v>
      </c>
      <c r="BA671" s="222">
        <v>45</v>
      </c>
      <c r="BB671" s="222">
        <v>3835</v>
      </c>
      <c r="BC671" s="222">
        <f t="shared" si="46"/>
        <v>958.75</v>
      </c>
    </row>
    <row r="672" spans="2:55">
      <c r="B672" s="41" t="s">
        <v>2584</v>
      </c>
      <c r="C672" s="296" t="s">
        <v>2687</v>
      </c>
      <c r="D672" s="227" t="s">
        <v>322</v>
      </c>
      <c r="E672" s="19"/>
      <c r="F672" s="19"/>
      <c r="G672" s="19"/>
      <c r="H672" s="19"/>
      <c r="I672" s="19"/>
      <c r="J672" s="19"/>
      <c r="K672" s="19"/>
      <c r="L672" s="19"/>
      <c r="M672" s="19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221"/>
      <c r="AA672" s="221"/>
      <c r="AB672" s="221"/>
      <c r="AC672" s="221"/>
      <c r="AD672" s="221"/>
      <c r="AE672" s="221"/>
      <c r="AF672" s="221"/>
      <c r="AG672" s="221"/>
      <c r="AH672" s="221"/>
      <c r="AI672" s="221"/>
      <c r="AJ672" s="221"/>
      <c r="AK672" s="221"/>
      <c r="AL672" s="222">
        <v>0</v>
      </c>
      <c r="AM672" s="222">
        <v>0</v>
      </c>
      <c r="AN672" s="222">
        <f>AM672*25%</f>
        <v>0</v>
      </c>
      <c r="AO672" s="298">
        <v>0</v>
      </c>
      <c r="AP672" s="298">
        <v>0</v>
      </c>
      <c r="AQ672" s="298">
        <f>AP672*25%</f>
        <v>0</v>
      </c>
      <c r="AR672" s="222">
        <v>0</v>
      </c>
      <c r="AS672" s="222">
        <v>0</v>
      </c>
      <c r="AT672" s="298">
        <f>AS672*25%</f>
        <v>0</v>
      </c>
      <c r="AU672" s="222">
        <v>22</v>
      </c>
      <c r="AV672" s="222">
        <v>1880</v>
      </c>
      <c r="AW672" s="222">
        <f t="shared" si="44"/>
        <v>470</v>
      </c>
      <c r="AX672" s="222">
        <v>108</v>
      </c>
      <c r="AY672" s="222">
        <v>7225</v>
      </c>
      <c r="AZ672" s="222">
        <f t="shared" si="45"/>
        <v>1806.25</v>
      </c>
      <c r="BA672" s="222">
        <v>61</v>
      </c>
      <c r="BB672" s="222">
        <v>4415</v>
      </c>
      <c r="BC672" s="222">
        <f t="shared" si="46"/>
        <v>1103.75</v>
      </c>
    </row>
    <row r="673" spans="2:55">
      <c r="B673" s="41" t="s">
        <v>2585</v>
      </c>
      <c r="C673" s="296" t="s">
        <v>2688</v>
      </c>
      <c r="D673" s="44" t="s">
        <v>19</v>
      </c>
      <c r="E673" s="19"/>
      <c r="F673" s="19"/>
      <c r="G673" s="19"/>
      <c r="H673" s="19"/>
      <c r="I673" s="19"/>
      <c r="J673" s="19"/>
      <c r="K673" s="19"/>
      <c r="L673" s="19"/>
      <c r="M673" s="19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221"/>
      <c r="AA673" s="221"/>
      <c r="AB673" s="221"/>
      <c r="AC673" s="221"/>
      <c r="AD673" s="221"/>
      <c r="AE673" s="221"/>
      <c r="AF673" s="221"/>
      <c r="AG673" s="221"/>
      <c r="AH673" s="221"/>
      <c r="AI673" s="221"/>
      <c r="AJ673" s="221"/>
      <c r="AK673" s="221"/>
      <c r="AL673" s="221">
        <v>1</v>
      </c>
      <c r="AM673" s="221">
        <v>60</v>
      </c>
      <c r="AN673" s="219">
        <f>AM673*25%</f>
        <v>15</v>
      </c>
      <c r="AO673" s="219">
        <v>3</v>
      </c>
      <c r="AP673" s="219">
        <v>255</v>
      </c>
      <c r="AQ673" s="219">
        <f>AP673*25%</f>
        <v>63.75</v>
      </c>
      <c r="AR673" s="222">
        <v>30</v>
      </c>
      <c r="AS673" s="222">
        <v>3385</v>
      </c>
      <c r="AT673" s="219">
        <f>AS673*25%</f>
        <v>846.25</v>
      </c>
      <c r="AU673" s="222">
        <v>0</v>
      </c>
      <c r="AV673" s="222">
        <v>0</v>
      </c>
      <c r="AW673" s="222">
        <f t="shared" si="44"/>
        <v>0</v>
      </c>
      <c r="AX673" s="222">
        <v>28</v>
      </c>
      <c r="AY673" s="222">
        <v>3235</v>
      </c>
      <c r="AZ673" s="222">
        <f t="shared" si="45"/>
        <v>808.75</v>
      </c>
      <c r="BA673" s="222">
        <v>28</v>
      </c>
      <c r="BB673" s="222">
        <v>3370</v>
      </c>
      <c r="BC673" s="222">
        <f t="shared" si="46"/>
        <v>842.5</v>
      </c>
    </row>
    <row r="674" spans="2:55">
      <c r="B674" s="41" t="s">
        <v>2586</v>
      </c>
      <c r="C674" s="296" t="s">
        <v>7622</v>
      </c>
      <c r="D674" s="44" t="s">
        <v>19</v>
      </c>
      <c r="E674" s="19"/>
      <c r="F674" s="19"/>
      <c r="G674" s="19"/>
      <c r="H674" s="19"/>
      <c r="I674" s="19"/>
      <c r="J674" s="19"/>
      <c r="K674" s="19"/>
      <c r="L674" s="19"/>
      <c r="M674" s="19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221"/>
      <c r="AA674" s="221"/>
      <c r="AB674" s="221"/>
      <c r="AC674" s="221"/>
      <c r="AD674" s="221"/>
      <c r="AE674" s="221"/>
      <c r="AF674" s="221"/>
      <c r="AG674" s="221"/>
      <c r="AH674" s="221"/>
      <c r="AI674" s="221"/>
      <c r="AJ674" s="221"/>
      <c r="AK674" s="221"/>
      <c r="AL674" s="221">
        <v>6</v>
      </c>
      <c r="AM674" s="221">
        <v>620</v>
      </c>
      <c r="AN674" s="219">
        <f>AM674*25%</f>
        <v>155</v>
      </c>
      <c r="AO674" s="219">
        <v>5</v>
      </c>
      <c r="AP674" s="219">
        <v>960</v>
      </c>
      <c r="AQ674" s="219">
        <f>AP674*25%</f>
        <v>240</v>
      </c>
      <c r="AR674" s="222">
        <v>17</v>
      </c>
      <c r="AS674" s="222">
        <v>1385</v>
      </c>
      <c r="AT674" s="219">
        <f>AS674*25%</f>
        <v>346.25</v>
      </c>
      <c r="AU674" s="222">
        <v>17</v>
      </c>
      <c r="AV674" s="222">
        <v>2245</v>
      </c>
      <c r="AW674" s="222">
        <f t="shared" si="44"/>
        <v>561.25</v>
      </c>
      <c r="AX674" s="222">
        <v>0</v>
      </c>
      <c r="AY674" s="222">
        <v>0</v>
      </c>
      <c r="AZ674" s="222">
        <f t="shared" si="45"/>
        <v>0</v>
      </c>
      <c r="BA674" s="222">
        <v>0</v>
      </c>
      <c r="BB674" s="222">
        <v>0</v>
      </c>
      <c r="BC674" s="222">
        <f t="shared" si="46"/>
        <v>0</v>
      </c>
    </row>
    <row r="675" spans="2:55">
      <c r="B675" s="41" t="s">
        <v>2587</v>
      </c>
      <c r="C675" s="296" t="s">
        <v>7623</v>
      </c>
      <c r="D675" s="44" t="s">
        <v>19</v>
      </c>
      <c r="E675" s="19"/>
      <c r="F675" s="19"/>
      <c r="G675" s="19"/>
      <c r="H675" s="19"/>
      <c r="I675" s="19"/>
      <c r="J675" s="19"/>
      <c r="K675" s="19"/>
      <c r="L675" s="19"/>
      <c r="M675" s="19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221"/>
      <c r="AA675" s="221"/>
      <c r="AB675" s="221"/>
      <c r="AC675" s="221"/>
      <c r="AD675" s="221"/>
      <c r="AE675" s="221"/>
      <c r="AF675" s="221"/>
      <c r="AG675" s="221"/>
      <c r="AH675" s="221"/>
      <c r="AI675" s="221"/>
      <c r="AJ675" s="221"/>
      <c r="AK675" s="221"/>
      <c r="AL675" s="221">
        <v>83</v>
      </c>
      <c r="AM675" s="221">
        <v>10600</v>
      </c>
      <c r="AN675" s="219">
        <f>AM675*25%</f>
        <v>2650</v>
      </c>
      <c r="AO675" s="219">
        <v>112</v>
      </c>
      <c r="AP675" s="219">
        <v>16000</v>
      </c>
      <c r="AQ675" s="219">
        <f>AP675*25%</f>
        <v>4000</v>
      </c>
      <c r="AR675" s="222">
        <v>315</v>
      </c>
      <c r="AS675" s="222">
        <v>36150</v>
      </c>
      <c r="AT675" s="219">
        <f>AS675*25%</f>
        <v>9037.5</v>
      </c>
      <c r="AU675" s="222">
        <v>20</v>
      </c>
      <c r="AV675" s="222">
        <v>1260</v>
      </c>
      <c r="AW675" s="222">
        <f t="shared" si="44"/>
        <v>315</v>
      </c>
      <c r="AX675" s="222">
        <v>0</v>
      </c>
      <c r="AY675" s="222">
        <v>0</v>
      </c>
      <c r="AZ675" s="222">
        <f t="shared" si="45"/>
        <v>0</v>
      </c>
      <c r="BA675" s="222">
        <v>0</v>
      </c>
      <c r="BB675" s="222">
        <v>0</v>
      </c>
      <c r="BC675" s="222">
        <f t="shared" si="46"/>
        <v>0</v>
      </c>
    </row>
    <row r="676" spans="2:55">
      <c r="B676" s="41" t="s">
        <v>2588</v>
      </c>
      <c r="C676" s="296" t="s">
        <v>2689</v>
      </c>
      <c r="D676" s="44" t="s">
        <v>259</v>
      </c>
      <c r="E676" s="19"/>
      <c r="F676" s="19"/>
      <c r="G676" s="19"/>
      <c r="H676" s="19"/>
      <c r="I676" s="19"/>
      <c r="J676" s="19"/>
      <c r="K676" s="19"/>
      <c r="L676" s="19"/>
      <c r="M676" s="19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221"/>
      <c r="AA676" s="221"/>
      <c r="AB676" s="221"/>
      <c r="AC676" s="221"/>
      <c r="AD676" s="221"/>
      <c r="AE676" s="221"/>
      <c r="AF676" s="221"/>
      <c r="AG676" s="221"/>
      <c r="AH676" s="221"/>
      <c r="AI676" s="221"/>
      <c r="AJ676" s="221"/>
      <c r="AK676" s="221"/>
      <c r="AL676" s="221">
        <v>2</v>
      </c>
      <c r="AM676" s="221">
        <v>295</v>
      </c>
      <c r="AN676" s="219">
        <f>AM676*25%</f>
        <v>73.75</v>
      </c>
      <c r="AO676" s="219">
        <v>0</v>
      </c>
      <c r="AP676" s="219">
        <v>0</v>
      </c>
      <c r="AQ676" s="219">
        <f>AP676*25%</f>
        <v>0</v>
      </c>
      <c r="AR676" s="222">
        <v>0</v>
      </c>
      <c r="AS676" s="222">
        <v>0</v>
      </c>
      <c r="AT676" s="219">
        <f>AS676*25%</f>
        <v>0</v>
      </c>
      <c r="AU676" s="222">
        <v>292</v>
      </c>
      <c r="AV676" s="222">
        <v>33090</v>
      </c>
      <c r="AW676" s="222">
        <f t="shared" ref="AW676:AW739" si="47">AV676*25%</f>
        <v>8272.5</v>
      </c>
      <c r="AX676" s="222">
        <v>34</v>
      </c>
      <c r="AY676" s="222">
        <v>3650</v>
      </c>
      <c r="AZ676" s="222">
        <f t="shared" si="45"/>
        <v>912.5</v>
      </c>
      <c r="BA676" s="222">
        <v>17</v>
      </c>
      <c r="BB676" s="222">
        <v>1265</v>
      </c>
      <c r="BC676" s="222">
        <f t="shared" si="46"/>
        <v>316.25</v>
      </c>
    </row>
    <row r="677" spans="2:55">
      <c r="B677" s="41" t="s">
        <v>2589</v>
      </c>
      <c r="C677" s="296" t="s">
        <v>2690</v>
      </c>
      <c r="D677" s="44" t="s">
        <v>23</v>
      </c>
      <c r="E677" s="19"/>
      <c r="F677" s="19"/>
      <c r="G677" s="19"/>
      <c r="H677" s="19"/>
      <c r="I677" s="19"/>
      <c r="J677" s="19"/>
      <c r="K677" s="19"/>
      <c r="L677" s="19"/>
      <c r="M677" s="19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221"/>
      <c r="AA677" s="221"/>
      <c r="AB677" s="221"/>
      <c r="AC677" s="221"/>
      <c r="AD677" s="221"/>
      <c r="AE677" s="221"/>
      <c r="AF677" s="221"/>
      <c r="AG677" s="221"/>
      <c r="AH677" s="221"/>
      <c r="AI677" s="221"/>
      <c r="AJ677" s="221"/>
      <c r="AK677" s="221"/>
      <c r="AL677" s="221">
        <v>3</v>
      </c>
      <c r="AM677" s="221">
        <v>270</v>
      </c>
      <c r="AN677" s="219">
        <f>AM677*25%</f>
        <v>67.5</v>
      </c>
      <c r="AO677" s="219">
        <v>7</v>
      </c>
      <c r="AP677" s="219">
        <v>690</v>
      </c>
      <c r="AQ677" s="219">
        <f>AP677*25%</f>
        <v>172.5</v>
      </c>
      <c r="AR677" s="222">
        <v>106</v>
      </c>
      <c r="AS677" s="222">
        <v>11105</v>
      </c>
      <c r="AT677" s="219">
        <f>AS677*25%</f>
        <v>2776.25</v>
      </c>
      <c r="AU677" s="222">
        <v>0</v>
      </c>
      <c r="AV677" s="222">
        <v>0</v>
      </c>
      <c r="AW677" s="222">
        <f t="shared" si="47"/>
        <v>0</v>
      </c>
      <c r="AX677" s="222">
        <v>357</v>
      </c>
      <c r="AY677" s="222">
        <v>44540</v>
      </c>
      <c r="AZ677" s="222">
        <f t="shared" si="45"/>
        <v>11135</v>
      </c>
      <c r="BA677" s="222">
        <v>288</v>
      </c>
      <c r="BB677" s="222">
        <v>36905</v>
      </c>
      <c r="BC677" s="222">
        <f t="shared" si="46"/>
        <v>9226.25</v>
      </c>
    </row>
    <row r="678" spans="2:55">
      <c r="B678" s="41" t="s">
        <v>2590</v>
      </c>
      <c r="C678" s="296" t="s">
        <v>5321</v>
      </c>
      <c r="D678" s="44" t="s">
        <v>5</v>
      </c>
      <c r="E678" s="19"/>
      <c r="F678" s="19"/>
      <c r="G678" s="19"/>
      <c r="H678" s="19"/>
      <c r="I678" s="19"/>
      <c r="J678" s="19"/>
      <c r="K678" s="19"/>
      <c r="L678" s="19"/>
      <c r="M678" s="19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221"/>
      <c r="AA678" s="221"/>
      <c r="AB678" s="221"/>
      <c r="AC678" s="221"/>
      <c r="AD678" s="221"/>
      <c r="AE678" s="221"/>
      <c r="AF678" s="221"/>
      <c r="AG678" s="221"/>
      <c r="AH678" s="221"/>
      <c r="AI678" s="221"/>
      <c r="AJ678" s="221"/>
      <c r="AK678" s="221"/>
      <c r="AL678" s="221">
        <v>18</v>
      </c>
      <c r="AM678" s="221">
        <v>3175</v>
      </c>
      <c r="AN678" s="219">
        <f>AM678*25%</f>
        <v>793.75</v>
      </c>
      <c r="AO678" s="219">
        <v>16</v>
      </c>
      <c r="AP678" s="219">
        <v>1505</v>
      </c>
      <c r="AQ678" s="219">
        <f>AP678*25%</f>
        <v>376.25</v>
      </c>
      <c r="AR678" s="222">
        <v>38</v>
      </c>
      <c r="AS678" s="222">
        <v>4395</v>
      </c>
      <c r="AT678" s="219">
        <f>AS678*25%</f>
        <v>1098.75</v>
      </c>
      <c r="AU678" s="222">
        <v>84</v>
      </c>
      <c r="AV678" s="222">
        <v>8985</v>
      </c>
      <c r="AW678" s="222">
        <f t="shared" si="47"/>
        <v>2246.25</v>
      </c>
      <c r="AX678" s="222">
        <v>0</v>
      </c>
      <c r="AY678" s="222">
        <v>0</v>
      </c>
      <c r="AZ678" s="222">
        <f t="shared" si="45"/>
        <v>0</v>
      </c>
      <c r="BA678" s="222">
        <v>0</v>
      </c>
      <c r="BB678" s="222">
        <v>0</v>
      </c>
      <c r="BC678" s="222">
        <f t="shared" si="46"/>
        <v>0</v>
      </c>
    </row>
    <row r="679" spans="2:55">
      <c r="B679" s="41" t="s">
        <v>2591</v>
      </c>
      <c r="C679" s="296" t="s">
        <v>7624</v>
      </c>
      <c r="D679" s="44" t="s">
        <v>5</v>
      </c>
      <c r="E679" s="19"/>
      <c r="F679" s="19"/>
      <c r="G679" s="19"/>
      <c r="H679" s="19"/>
      <c r="I679" s="19"/>
      <c r="J679" s="19"/>
      <c r="K679" s="19"/>
      <c r="L679" s="19"/>
      <c r="M679" s="19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221"/>
      <c r="AA679" s="221"/>
      <c r="AB679" s="221"/>
      <c r="AC679" s="221"/>
      <c r="AD679" s="221"/>
      <c r="AE679" s="221"/>
      <c r="AF679" s="221"/>
      <c r="AG679" s="221"/>
      <c r="AH679" s="221"/>
      <c r="AI679" s="221"/>
      <c r="AJ679" s="221"/>
      <c r="AK679" s="221"/>
      <c r="AL679" s="221">
        <v>38</v>
      </c>
      <c r="AM679" s="221">
        <v>3425</v>
      </c>
      <c r="AN679" s="219">
        <f>AM679*25%</f>
        <v>856.25</v>
      </c>
      <c r="AO679" s="219">
        <v>37</v>
      </c>
      <c r="AP679" s="219">
        <v>3435</v>
      </c>
      <c r="AQ679" s="219">
        <f>AP679*25%</f>
        <v>858.75</v>
      </c>
      <c r="AR679" s="222">
        <v>43</v>
      </c>
      <c r="AS679" s="222">
        <v>3240</v>
      </c>
      <c r="AT679" s="219">
        <f>AS679*25%</f>
        <v>810</v>
      </c>
      <c r="AU679" s="222">
        <v>30</v>
      </c>
      <c r="AV679" s="222">
        <v>3225</v>
      </c>
      <c r="AW679" s="222">
        <f t="shared" si="47"/>
        <v>806.25</v>
      </c>
      <c r="AX679" s="222">
        <v>90</v>
      </c>
      <c r="AY679" s="222">
        <v>9220</v>
      </c>
      <c r="AZ679" s="222">
        <f t="shared" si="45"/>
        <v>2305</v>
      </c>
      <c r="BA679" s="222">
        <v>138</v>
      </c>
      <c r="BB679" s="222">
        <v>14375</v>
      </c>
      <c r="BC679" s="222">
        <f t="shared" si="46"/>
        <v>3593.75</v>
      </c>
    </row>
    <row r="680" spans="2:55">
      <c r="B680" s="41" t="s">
        <v>2592</v>
      </c>
      <c r="C680" s="296" t="s">
        <v>5322</v>
      </c>
      <c r="D680" s="44" t="s">
        <v>5</v>
      </c>
      <c r="E680" s="19"/>
      <c r="F680" s="19"/>
      <c r="G680" s="19"/>
      <c r="H680" s="19"/>
      <c r="I680" s="19"/>
      <c r="J680" s="19"/>
      <c r="K680" s="19"/>
      <c r="L680" s="19"/>
      <c r="M680" s="19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221"/>
      <c r="AA680" s="221"/>
      <c r="AB680" s="221"/>
      <c r="AC680" s="221"/>
      <c r="AD680" s="221"/>
      <c r="AE680" s="221"/>
      <c r="AF680" s="221"/>
      <c r="AG680" s="221"/>
      <c r="AH680" s="221"/>
      <c r="AI680" s="221"/>
      <c r="AJ680" s="221"/>
      <c r="AK680" s="221"/>
      <c r="AL680" s="221">
        <v>14</v>
      </c>
      <c r="AM680" s="221">
        <v>705</v>
      </c>
      <c r="AN680" s="219">
        <f>AM680*25%</f>
        <v>176.25</v>
      </c>
      <c r="AO680" s="219">
        <v>34</v>
      </c>
      <c r="AP680" s="219">
        <v>3315</v>
      </c>
      <c r="AQ680" s="219">
        <f>AP680*25%</f>
        <v>828.75</v>
      </c>
      <c r="AR680" s="222">
        <v>19</v>
      </c>
      <c r="AS680" s="222">
        <v>1140</v>
      </c>
      <c r="AT680" s="219">
        <f>AS680*25%</f>
        <v>285</v>
      </c>
      <c r="AU680" s="222">
        <v>30</v>
      </c>
      <c r="AV680" s="222">
        <v>2860</v>
      </c>
      <c r="AW680" s="222">
        <f t="shared" si="47"/>
        <v>715</v>
      </c>
      <c r="AX680" s="222">
        <v>63</v>
      </c>
      <c r="AY680" s="222">
        <v>6950</v>
      </c>
      <c r="AZ680" s="222">
        <f t="shared" si="45"/>
        <v>1737.5</v>
      </c>
      <c r="BA680" s="222">
        <v>54</v>
      </c>
      <c r="BB680" s="222">
        <v>5520</v>
      </c>
      <c r="BC680" s="222">
        <f t="shared" si="46"/>
        <v>1380</v>
      </c>
    </row>
    <row r="681" spans="2:55">
      <c r="B681" s="41" t="s">
        <v>2593</v>
      </c>
      <c r="C681" s="296" t="s">
        <v>7625</v>
      </c>
      <c r="D681" s="227" t="s">
        <v>341</v>
      </c>
      <c r="E681" s="19"/>
      <c r="F681" s="19"/>
      <c r="G681" s="19"/>
      <c r="H681" s="19"/>
      <c r="I681" s="19"/>
      <c r="J681" s="19"/>
      <c r="K681" s="19"/>
      <c r="L681" s="19"/>
      <c r="M681" s="19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221"/>
      <c r="AA681" s="221"/>
      <c r="AB681" s="221"/>
      <c r="AC681" s="221"/>
      <c r="AD681" s="221"/>
      <c r="AE681" s="221"/>
      <c r="AF681" s="221"/>
      <c r="AG681" s="221"/>
      <c r="AH681" s="221"/>
      <c r="AI681" s="221"/>
      <c r="AJ681" s="221"/>
      <c r="AK681" s="221"/>
      <c r="AL681" s="221">
        <v>2</v>
      </c>
      <c r="AM681" s="221">
        <v>265</v>
      </c>
      <c r="AN681" s="219">
        <f>AM681*25%</f>
        <v>66.25</v>
      </c>
      <c r="AO681" s="219">
        <v>13</v>
      </c>
      <c r="AP681" s="219">
        <v>1425</v>
      </c>
      <c r="AQ681" s="219">
        <f>AP681*25%</f>
        <v>356.25</v>
      </c>
      <c r="AR681" s="222">
        <v>18</v>
      </c>
      <c r="AS681" s="222">
        <v>1825</v>
      </c>
      <c r="AT681" s="219">
        <f>AS681*25%</f>
        <v>456.25</v>
      </c>
      <c r="AU681" s="222">
        <v>13</v>
      </c>
      <c r="AV681" s="222">
        <v>735</v>
      </c>
      <c r="AW681" s="222">
        <f t="shared" si="47"/>
        <v>183.75</v>
      </c>
      <c r="AX681" s="222">
        <v>32</v>
      </c>
      <c r="AY681" s="222">
        <v>2830</v>
      </c>
      <c r="AZ681" s="222">
        <f t="shared" si="45"/>
        <v>707.5</v>
      </c>
      <c r="BA681" s="222">
        <v>32</v>
      </c>
      <c r="BB681" s="222">
        <v>1805</v>
      </c>
      <c r="BC681" s="222">
        <f t="shared" si="46"/>
        <v>451.25</v>
      </c>
    </row>
    <row r="682" spans="2:55">
      <c r="B682" s="41" t="s">
        <v>2594</v>
      </c>
      <c r="C682" s="296" t="s">
        <v>7626</v>
      </c>
      <c r="D682" s="227" t="s">
        <v>259</v>
      </c>
      <c r="E682" s="19"/>
      <c r="F682" s="19"/>
      <c r="G682" s="19"/>
      <c r="H682" s="19"/>
      <c r="I682" s="19"/>
      <c r="J682" s="19"/>
      <c r="K682" s="19"/>
      <c r="L682" s="19"/>
      <c r="M682" s="19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221"/>
      <c r="AA682" s="221"/>
      <c r="AB682" s="221"/>
      <c r="AC682" s="221"/>
      <c r="AD682" s="221"/>
      <c r="AE682" s="221"/>
      <c r="AF682" s="221"/>
      <c r="AG682" s="221"/>
      <c r="AH682" s="221"/>
      <c r="AI682" s="221"/>
      <c r="AJ682" s="221"/>
      <c r="AK682" s="221"/>
      <c r="AL682" s="221">
        <v>10</v>
      </c>
      <c r="AM682" s="221">
        <v>595</v>
      </c>
      <c r="AN682" s="219">
        <f>AM682*25%</f>
        <v>148.75</v>
      </c>
      <c r="AO682" s="219">
        <v>20</v>
      </c>
      <c r="AP682" s="219">
        <v>1340</v>
      </c>
      <c r="AQ682" s="219">
        <f>AP682*25%</f>
        <v>335</v>
      </c>
      <c r="AR682" s="222">
        <v>33</v>
      </c>
      <c r="AS682" s="222">
        <v>3035</v>
      </c>
      <c r="AT682" s="219">
        <f>AS682*25%</f>
        <v>758.75</v>
      </c>
      <c r="AU682" s="222">
        <v>24</v>
      </c>
      <c r="AV682" s="222">
        <v>3805</v>
      </c>
      <c r="AW682" s="222">
        <f t="shared" si="47"/>
        <v>951.25</v>
      </c>
      <c r="AX682" s="222">
        <v>19</v>
      </c>
      <c r="AY682" s="222">
        <v>1065</v>
      </c>
      <c r="AZ682" s="222">
        <f t="shared" si="45"/>
        <v>266.25</v>
      </c>
      <c r="BA682" s="222">
        <v>26</v>
      </c>
      <c r="BB682" s="222">
        <v>1265</v>
      </c>
      <c r="BC682" s="222">
        <f t="shared" si="46"/>
        <v>316.25</v>
      </c>
    </row>
    <row r="683" spans="2:55">
      <c r="B683" s="41" t="s">
        <v>2595</v>
      </c>
      <c r="C683" s="296" t="s">
        <v>2691</v>
      </c>
      <c r="D683" s="44" t="s">
        <v>259</v>
      </c>
      <c r="E683" s="19"/>
      <c r="F683" s="19"/>
      <c r="G683" s="19"/>
      <c r="H683" s="19"/>
      <c r="I683" s="19"/>
      <c r="J683" s="19"/>
      <c r="K683" s="19"/>
      <c r="L683" s="19"/>
      <c r="M683" s="19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221"/>
      <c r="AA683" s="221"/>
      <c r="AB683" s="221"/>
      <c r="AC683" s="221"/>
      <c r="AD683" s="221"/>
      <c r="AE683" s="221"/>
      <c r="AF683" s="221"/>
      <c r="AG683" s="221"/>
      <c r="AH683" s="221"/>
      <c r="AI683" s="221"/>
      <c r="AJ683" s="221"/>
      <c r="AK683" s="221"/>
      <c r="AL683" s="221">
        <v>4</v>
      </c>
      <c r="AM683" s="221">
        <v>400</v>
      </c>
      <c r="AN683" s="219">
        <f>AM683*25%</f>
        <v>100</v>
      </c>
      <c r="AO683" s="219">
        <v>6</v>
      </c>
      <c r="AP683" s="219">
        <v>445</v>
      </c>
      <c r="AQ683" s="219">
        <f>AP683*25%</f>
        <v>111.25</v>
      </c>
      <c r="AR683" s="222">
        <v>20</v>
      </c>
      <c r="AS683" s="222">
        <v>2485</v>
      </c>
      <c r="AT683" s="219">
        <f>AS683*25%</f>
        <v>621.25</v>
      </c>
      <c r="AU683" s="222">
        <v>42</v>
      </c>
      <c r="AV683" s="222">
        <v>3515</v>
      </c>
      <c r="AW683" s="222">
        <f t="shared" si="47"/>
        <v>878.75</v>
      </c>
      <c r="AX683" s="222">
        <v>36</v>
      </c>
      <c r="AY683" s="222">
        <v>4660</v>
      </c>
      <c r="AZ683" s="222">
        <f t="shared" si="45"/>
        <v>1165</v>
      </c>
      <c r="BA683" s="222">
        <v>24</v>
      </c>
      <c r="BB683" s="222">
        <v>2765</v>
      </c>
      <c r="BC683" s="222">
        <f t="shared" si="46"/>
        <v>691.25</v>
      </c>
    </row>
    <row r="684" spans="2:55">
      <c r="B684" s="41" t="s">
        <v>2596</v>
      </c>
      <c r="C684" s="296" t="s">
        <v>7627</v>
      </c>
      <c r="D684" s="227" t="s">
        <v>284</v>
      </c>
      <c r="E684" s="19"/>
      <c r="F684" s="19"/>
      <c r="G684" s="19"/>
      <c r="H684" s="19"/>
      <c r="I684" s="19"/>
      <c r="J684" s="19"/>
      <c r="K684" s="19"/>
      <c r="L684" s="19"/>
      <c r="M684" s="19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221"/>
      <c r="AA684" s="221"/>
      <c r="AB684" s="221"/>
      <c r="AC684" s="221"/>
      <c r="AD684" s="221"/>
      <c r="AE684" s="221"/>
      <c r="AF684" s="221"/>
      <c r="AG684" s="221"/>
      <c r="AH684" s="221"/>
      <c r="AI684" s="221"/>
      <c r="AJ684" s="221"/>
      <c r="AK684" s="221"/>
      <c r="AL684" s="221">
        <v>8</v>
      </c>
      <c r="AM684" s="221">
        <v>790</v>
      </c>
      <c r="AN684" s="219">
        <f>AM684*25%</f>
        <v>197.5</v>
      </c>
      <c r="AO684" s="219">
        <v>45</v>
      </c>
      <c r="AP684" s="219">
        <v>3605</v>
      </c>
      <c r="AQ684" s="219">
        <f>AP684*25%</f>
        <v>901.25</v>
      </c>
      <c r="AR684" s="222">
        <v>82</v>
      </c>
      <c r="AS684" s="222">
        <v>8250</v>
      </c>
      <c r="AT684" s="219">
        <f>AS684*25%</f>
        <v>2062.5</v>
      </c>
      <c r="AU684" s="222">
        <v>12</v>
      </c>
      <c r="AV684" s="222">
        <v>1085</v>
      </c>
      <c r="AW684" s="222">
        <f t="shared" si="47"/>
        <v>271.25</v>
      </c>
      <c r="AX684" s="222">
        <v>76</v>
      </c>
      <c r="AY684" s="222">
        <v>10415</v>
      </c>
      <c r="AZ684" s="222">
        <f t="shared" si="45"/>
        <v>2603.75</v>
      </c>
      <c r="BA684" s="222">
        <v>129</v>
      </c>
      <c r="BB684" s="222">
        <v>16235</v>
      </c>
      <c r="BC684" s="222">
        <f t="shared" si="46"/>
        <v>4058.75</v>
      </c>
    </row>
    <row r="685" spans="2:55">
      <c r="B685" s="41" t="s">
        <v>2597</v>
      </c>
      <c r="C685" s="296" t="s">
        <v>2692</v>
      </c>
      <c r="D685" s="44" t="s">
        <v>390</v>
      </c>
      <c r="E685" s="19"/>
      <c r="F685" s="19"/>
      <c r="G685" s="19"/>
      <c r="H685" s="19"/>
      <c r="I685" s="19"/>
      <c r="J685" s="19"/>
      <c r="K685" s="19"/>
      <c r="L685" s="19"/>
      <c r="M685" s="19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221"/>
      <c r="AA685" s="221"/>
      <c r="AB685" s="221"/>
      <c r="AC685" s="221"/>
      <c r="AD685" s="221"/>
      <c r="AE685" s="221"/>
      <c r="AF685" s="221"/>
      <c r="AG685" s="221"/>
      <c r="AH685" s="221"/>
      <c r="AI685" s="221"/>
      <c r="AJ685" s="221"/>
      <c r="AK685" s="221"/>
      <c r="AL685" s="221">
        <v>29</v>
      </c>
      <c r="AM685" s="221">
        <v>2315</v>
      </c>
      <c r="AN685" s="219">
        <f>AM685*25%</f>
        <v>578.75</v>
      </c>
      <c r="AO685" s="219">
        <v>47</v>
      </c>
      <c r="AP685" s="219">
        <v>4270</v>
      </c>
      <c r="AQ685" s="219">
        <f>AP685*25%</f>
        <v>1067.5</v>
      </c>
      <c r="AR685" s="222">
        <v>33</v>
      </c>
      <c r="AS685" s="222">
        <v>3770</v>
      </c>
      <c r="AT685" s="219">
        <f>AS685*25%</f>
        <v>942.5</v>
      </c>
      <c r="AU685" s="222">
        <v>128</v>
      </c>
      <c r="AV685" s="222">
        <v>13505</v>
      </c>
      <c r="AW685" s="222">
        <f t="shared" si="47"/>
        <v>3376.25</v>
      </c>
      <c r="AX685" s="222">
        <v>20</v>
      </c>
      <c r="AY685" s="222">
        <v>1840</v>
      </c>
      <c r="AZ685" s="222">
        <f t="shared" si="45"/>
        <v>460</v>
      </c>
      <c r="BA685" s="222">
        <v>16</v>
      </c>
      <c r="BB685" s="222">
        <v>2055</v>
      </c>
      <c r="BC685" s="222">
        <f t="shared" si="46"/>
        <v>513.75</v>
      </c>
    </row>
    <row r="686" spans="2:55">
      <c r="B686" s="41" t="s">
        <v>2598</v>
      </c>
      <c r="C686" s="296" t="s">
        <v>7628</v>
      </c>
      <c r="D686" s="44" t="s">
        <v>284</v>
      </c>
      <c r="E686" s="19"/>
      <c r="F686" s="19"/>
      <c r="G686" s="19"/>
      <c r="H686" s="19"/>
      <c r="I686" s="19"/>
      <c r="J686" s="19"/>
      <c r="K686" s="19"/>
      <c r="L686" s="19"/>
      <c r="M686" s="19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221"/>
      <c r="AA686" s="221"/>
      <c r="AB686" s="221"/>
      <c r="AC686" s="221"/>
      <c r="AD686" s="221"/>
      <c r="AE686" s="221"/>
      <c r="AF686" s="221"/>
      <c r="AG686" s="221"/>
      <c r="AH686" s="221"/>
      <c r="AI686" s="221"/>
      <c r="AJ686" s="221"/>
      <c r="AK686" s="221"/>
      <c r="AL686" s="222">
        <v>0</v>
      </c>
      <c r="AM686" s="222">
        <v>0</v>
      </c>
      <c r="AN686" s="222">
        <f>AM686*25%</f>
        <v>0</v>
      </c>
      <c r="AO686" s="298">
        <v>10</v>
      </c>
      <c r="AP686" s="298">
        <v>1155</v>
      </c>
      <c r="AQ686" s="298">
        <f>AP686*25%</f>
        <v>288.75</v>
      </c>
      <c r="AR686" s="222">
        <v>52</v>
      </c>
      <c r="AS686" s="222">
        <v>4825</v>
      </c>
      <c r="AT686" s="298">
        <f>AS686*25%</f>
        <v>1206.25</v>
      </c>
      <c r="AU686" s="222">
        <v>55</v>
      </c>
      <c r="AV686" s="222">
        <v>5340</v>
      </c>
      <c r="AW686" s="222">
        <f t="shared" si="47"/>
        <v>1335</v>
      </c>
      <c r="AX686" s="222">
        <v>91</v>
      </c>
      <c r="AY686" s="222">
        <v>11135</v>
      </c>
      <c r="AZ686" s="222">
        <f t="shared" si="45"/>
        <v>2783.75</v>
      </c>
      <c r="BA686" s="222">
        <v>148</v>
      </c>
      <c r="BB686" s="222">
        <v>15100</v>
      </c>
      <c r="BC686" s="222">
        <f t="shared" si="46"/>
        <v>3775</v>
      </c>
    </row>
    <row r="687" spans="2:55">
      <c r="B687" s="41" t="s">
        <v>2599</v>
      </c>
      <c r="C687" s="296" t="s">
        <v>2693</v>
      </c>
      <c r="D687" s="44" t="s">
        <v>5</v>
      </c>
      <c r="E687" s="19"/>
      <c r="F687" s="19"/>
      <c r="G687" s="19"/>
      <c r="H687" s="19"/>
      <c r="I687" s="19"/>
      <c r="J687" s="19"/>
      <c r="K687" s="19"/>
      <c r="L687" s="19"/>
      <c r="M687" s="19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221"/>
      <c r="AA687" s="221"/>
      <c r="AB687" s="221"/>
      <c r="AC687" s="221"/>
      <c r="AD687" s="221"/>
      <c r="AE687" s="221"/>
      <c r="AF687" s="221"/>
      <c r="AG687" s="221"/>
      <c r="AH687" s="221"/>
      <c r="AI687" s="221"/>
      <c r="AJ687" s="221"/>
      <c r="AK687" s="221"/>
      <c r="AL687" s="222">
        <v>0</v>
      </c>
      <c r="AM687" s="222">
        <v>0</v>
      </c>
      <c r="AN687" s="222">
        <f>AM687*25%</f>
        <v>0</v>
      </c>
      <c r="AO687" s="298">
        <v>14</v>
      </c>
      <c r="AP687" s="298">
        <v>1265</v>
      </c>
      <c r="AQ687" s="298">
        <f>AP687*25%</f>
        <v>316.25</v>
      </c>
      <c r="AR687" s="222">
        <v>100</v>
      </c>
      <c r="AS687" s="222">
        <v>11035</v>
      </c>
      <c r="AT687" s="298">
        <f>AS687*25%</f>
        <v>2758.75</v>
      </c>
      <c r="AU687" s="222">
        <v>29</v>
      </c>
      <c r="AV687" s="222">
        <v>3045</v>
      </c>
      <c r="AW687" s="222">
        <f t="shared" si="47"/>
        <v>761.25</v>
      </c>
      <c r="AX687" s="222">
        <v>47</v>
      </c>
      <c r="AY687" s="222">
        <v>4535</v>
      </c>
      <c r="AZ687" s="222">
        <f t="shared" si="45"/>
        <v>1133.75</v>
      </c>
      <c r="BA687" s="222">
        <v>40</v>
      </c>
      <c r="BB687" s="222">
        <v>4260</v>
      </c>
      <c r="BC687" s="222">
        <f t="shared" si="46"/>
        <v>1065</v>
      </c>
    </row>
    <row r="688" spans="2:55">
      <c r="B688" s="41" t="s">
        <v>2600</v>
      </c>
      <c r="C688" s="296" t="s">
        <v>7629</v>
      </c>
      <c r="D688" s="44" t="s">
        <v>5</v>
      </c>
      <c r="E688" s="19"/>
      <c r="F688" s="19"/>
      <c r="G688" s="19"/>
      <c r="H688" s="19"/>
      <c r="I688" s="19"/>
      <c r="J688" s="19"/>
      <c r="K688" s="19"/>
      <c r="L688" s="19"/>
      <c r="M688" s="19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221"/>
      <c r="AA688" s="221"/>
      <c r="AB688" s="221"/>
      <c r="AC688" s="221"/>
      <c r="AD688" s="221"/>
      <c r="AE688" s="221"/>
      <c r="AF688" s="221"/>
      <c r="AG688" s="221"/>
      <c r="AH688" s="221"/>
      <c r="AI688" s="221"/>
      <c r="AJ688" s="221"/>
      <c r="AK688" s="221"/>
      <c r="AL688" s="222">
        <v>0</v>
      </c>
      <c r="AM688" s="222">
        <v>0</v>
      </c>
      <c r="AN688" s="222">
        <f>AM688*25%</f>
        <v>0</v>
      </c>
      <c r="AO688" s="298">
        <v>24</v>
      </c>
      <c r="AP688" s="298">
        <v>3475</v>
      </c>
      <c r="AQ688" s="298">
        <f>AP688*25%</f>
        <v>868.75</v>
      </c>
      <c r="AR688" s="222">
        <v>0</v>
      </c>
      <c r="AS688" s="222">
        <v>0</v>
      </c>
      <c r="AT688" s="298">
        <f>AS688*25%</f>
        <v>0</v>
      </c>
      <c r="AU688" s="222">
        <v>39</v>
      </c>
      <c r="AV688" s="222">
        <v>4495</v>
      </c>
      <c r="AW688" s="222">
        <f t="shared" si="47"/>
        <v>1123.75</v>
      </c>
      <c r="AX688" s="222">
        <v>18</v>
      </c>
      <c r="AY688" s="222">
        <v>1650</v>
      </c>
      <c r="AZ688" s="222">
        <f t="shared" si="45"/>
        <v>412.5</v>
      </c>
      <c r="BA688" s="222">
        <v>40</v>
      </c>
      <c r="BB688" s="222">
        <v>5170</v>
      </c>
      <c r="BC688" s="222">
        <f t="shared" si="46"/>
        <v>1292.5</v>
      </c>
    </row>
    <row r="689" spans="2:55">
      <c r="B689" s="41" t="s">
        <v>2601</v>
      </c>
      <c r="C689" s="296" t="s">
        <v>7630</v>
      </c>
      <c r="D689" s="227" t="s">
        <v>16</v>
      </c>
      <c r="E689" s="19"/>
      <c r="F689" s="19"/>
      <c r="G689" s="19"/>
      <c r="H689" s="19"/>
      <c r="I689" s="19"/>
      <c r="J689" s="19"/>
      <c r="K689" s="19"/>
      <c r="L689" s="19"/>
      <c r="M689" s="19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221"/>
      <c r="AA689" s="221"/>
      <c r="AB689" s="221"/>
      <c r="AC689" s="221"/>
      <c r="AD689" s="221"/>
      <c r="AE689" s="221"/>
      <c r="AF689" s="221"/>
      <c r="AG689" s="221"/>
      <c r="AH689" s="221"/>
      <c r="AI689" s="221"/>
      <c r="AJ689" s="221"/>
      <c r="AK689" s="221"/>
      <c r="AL689" s="222">
        <v>0</v>
      </c>
      <c r="AM689" s="222">
        <v>0</v>
      </c>
      <c r="AN689" s="222">
        <f>AM689*25%</f>
        <v>0</v>
      </c>
      <c r="AO689" s="298">
        <v>3</v>
      </c>
      <c r="AP689" s="298">
        <v>480</v>
      </c>
      <c r="AQ689" s="298">
        <f>AP689*25%</f>
        <v>120</v>
      </c>
      <c r="AR689" s="222">
        <v>66</v>
      </c>
      <c r="AS689" s="222">
        <v>5860</v>
      </c>
      <c r="AT689" s="298">
        <f>AS689*25%</f>
        <v>1465</v>
      </c>
      <c r="AU689" s="222">
        <v>0</v>
      </c>
      <c r="AV689" s="222">
        <v>0</v>
      </c>
      <c r="AW689" s="222">
        <f t="shared" si="47"/>
        <v>0</v>
      </c>
      <c r="AX689" s="222">
        <v>21</v>
      </c>
      <c r="AY689" s="222">
        <v>2205</v>
      </c>
      <c r="AZ689" s="222">
        <f t="shared" si="45"/>
        <v>551.25</v>
      </c>
      <c r="BA689" s="222">
        <v>44</v>
      </c>
      <c r="BB689" s="222">
        <v>5295</v>
      </c>
      <c r="BC689" s="222">
        <f t="shared" si="46"/>
        <v>1323.75</v>
      </c>
    </row>
    <row r="690" spans="2:55">
      <c r="B690" s="41" t="s">
        <v>2602</v>
      </c>
      <c r="C690" s="296" t="s">
        <v>5312</v>
      </c>
      <c r="D690" s="44" t="s">
        <v>23</v>
      </c>
      <c r="E690" s="19"/>
      <c r="F690" s="19"/>
      <c r="G690" s="19"/>
      <c r="H690" s="19"/>
      <c r="I690" s="19"/>
      <c r="J690" s="19"/>
      <c r="K690" s="19"/>
      <c r="L690" s="19"/>
      <c r="M690" s="19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221"/>
      <c r="AA690" s="221"/>
      <c r="AB690" s="221"/>
      <c r="AC690" s="221"/>
      <c r="AD690" s="221"/>
      <c r="AE690" s="221"/>
      <c r="AF690" s="221"/>
      <c r="AG690" s="221"/>
      <c r="AH690" s="221"/>
      <c r="AI690" s="221"/>
      <c r="AJ690" s="221"/>
      <c r="AK690" s="221"/>
      <c r="AL690" s="221">
        <v>20</v>
      </c>
      <c r="AM690" s="221">
        <v>4150</v>
      </c>
      <c r="AN690" s="219">
        <f>AM690*25%</f>
        <v>1037.5</v>
      </c>
      <c r="AO690" s="219">
        <v>39</v>
      </c>
      <c r="AP690" s="219">
        <v>4975</v>
      </c>
      <c r="AQ690" s="219">
        <f>AP690*25%</f>
        <v>1243.75</v>
      </c>
      <c r="AR690" s="222">
        <v>144</v>
      </c>
      <c r="AS690" s="222">
        <v>17080</v>
      </c>
      <c r="AT690" s="219">
        <f>AS690*25%</f>
        <v>4270</v>
      </c>
      <c r="AU690" s="222">
        <v>20</v>
      </c>
      <c r="AV690" s="222">
        <v>2185</v>
      </c>
      <c r="AW690" s="222">
        <f t="shared" si="47"/>
        <v>546.25</v>
      </c>
      <c r="AX690" s="222">
        <v>0</v>
      </c>
      <c r="AY690" s="222">
        <v>0</v>
      </c>
      <c r="AZ690" s="222">
        <f t="shared" si="45"/>
        <v>0</v>
      </c>
      <c r="BA690" s="222">
        <v>0</v>
      </c>
      <c r="BB690" s="222">
        <v>0</v>
      </c>
      <c r="BC690" s="222">
        <f t="shared" si="46"/>
        <v>0</v>
      </c>
    </row>
    <row r="691" spans="2:55">
      <c r="B691" s="41" t="s">
        <v>2603</v>
      </c>
      <c r="C691" s="296" t="s">
        <v>5323</v>
      </c>
      <c r="D691" s="44" t="s">
        <v>19</v>
      </c>
      <c r="E691" s="19"/>
      <c r="F691" s="19"/>
      <c r="G691" s="19"/>
      <c r="H691" s="19"/>
      <c r="I691" s="19"/>
      <c r="J691" s="19"/>
      <c r="K691" s="19"/>
      <c r="L691" s="19"/>
      <c r="M691" s="19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221"/>
      <c r="AA691" s="221"/>
      <c r="AB691" s="221"/>
      <c r="AC691" s="221"/>
      <c r="AD691" s="221"/>
      <c r="AE691" s="221"/>
      <c r="AF691" s="221"/>
      <c r="AG691" s="221"/>
      <c r="AH691" s="221"/>
      <c r="AI691" s="221"/>
      <c r="AJ691" s="221"/>
      <c r="AK691" s="221"/>
      <c r="AL691" s="221">
        <v>5</v>
      </c>
      <c r="AM691" s="221">
        <v>790</v>
      </c>
      <c r="AN691" s="219">
        <f>AM691*25%</f>
        <v>197.5</v>
      </c>
      <c r="AO691" s="219">
        <v>15</v>
      </c>
      <c r="AP691" s="219">
        <v>1580</v>
      </c>
      <c r="AQ691" s="219">
        <f>AP691*25%</f>
        <v>395</v>
      </c>
      <c r="AR691" s="222">
        <v>12</v>
      </c>
      <c r="AS691" s="222">
        <v>1510</v>
      </c>
      <c r="AT691" s="219">
        <f>AS691*25%</f>
        <v>377.5</v>
      </c>
      <c r="AU691" s="222">
        <v>155</v>
      </c>
      <c r="AV691" s="222">
        <v>18545</v>
      </c>
      <c r="AW691" s="222">
        <f t="shared" si="47"/>
        <v>4636.25</v>
      </c>
      <c r="AX691" s="222">
        <v>43</v>
      </c>
      <c r="AY691" s="222">
        <v>3690</v>
      </c>
      <c r="AZ691" s="222">
        <f t="shared" si="45"/>
        <v>922.5</v>
      </c>
      <c r="BA691" s="222">
        <v>46</v>
      </c>
      <c r="BB691" s="222">
        <v>3445</v>
      </c>
      <c r="BC691" s="222">
        <f t="shared" si="46"/>
        <v>861.25</v>
      </c>
    </row>
    <row r="692" spans="2:55">
      <c r="B692" s="41" t="s">
        <v>2604</v>
      </c>
      <c r="C692" s="296" t="s">
        <v>5324</v>
      </c>
      <c r="D692" s="44" t="s">
        <v>5</v>
      </c>
      <c r="E692" s="19"/>
      <c r="F692" s="19"/>
      <c r="G692" s="19"/>
      <c r="H692" s="19"/>
      <c r="I692" s="19"/>
      <c r="J692" s="19"/>
      <c r="K692" s="19"/>
      <c r="L692" s="19"/>
      <c r="M692" s="19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221"/>
      <c r="AA692" s="221"/>
      <c r="AB692" s="221"/>
      <c r="AC692" s="221"/>
      <c r="AD692" s="221"/>
      <c r="AE692" s="221"/>
      <c r="AF692" s="221"/>
      <c r="AG692" s="221"/>
      <c r="AH692" s="221"/>
      <c r="AI692" s="221"/>
      <c r="AJ692" s="221"/>
      <c r="AK692" s="221"/>
      <c r="AL692" s="221">
        <v>0</v>
      </c>
      <c r="AM692" s="221"/>
      <c r="AN692" s="219">
        <f>AM692*25%</f>
        <v>0</v>
      </c>
      <c r="AO692" s="219">
        <v>8</v>
      </c>
      <c r="AP692" s="219">
        <v>490</v>
      </c>
      <c r="AQ692" s="219">
        <f>AP692*25%</f>
        <v>122.5</v>
      </c>
      <c r="AR692" s="222">
        <v>10</v>
      </c>
      <c r="AS692" s="222">
        <v>810</v>
      </c>
      <c r="AT692" s="219">
        <f>AS692*25%</f>
        <v>202.5</v>
      </c>
      <c r="AU692" s="222">
        <v>24</v>
      </c>
      <c r="AV692" s="222">
        <v>2275</v>
      </c>
      <c r="AW692" s="222">
        <f t="shared" si="47"/>
        <v>568.75</v>
      </c>
      <c r="AX692" s="222">
        <v>105</v>
      </c>
      <c r="AY692" s="222">
        <v>12525</v>
      </c>
      <c r="AZ692" s="222">
        <f t="shared" si="45"/>
        <v>3131.25</v>
      </c>
      <c r="BA692" s="222">
        <v>88</v>
      </c>
      <c r="BB692" s="222">
        <v>11100</v>
      </c>
      <c r="BC692" s="222">
        <f t="shared" si="46"/>
        <v>2775</v>
      </c>
    </row>
    <row r="693" spans="2:55">
      <c r="B693" s="41" t="s">
        <v>2605</v>
      </c>
      <c r="C693" s="296" t="s">
        <v>5325</v>
      </c>
      <c r="D693" s="227" t="s">
        <v>3</v>
      </c>
      <c r="E693" s="19"/>
      <c r="F693" s="19"/>
      <c r="G693" s="19"/>
      <c r="H693" s="19"/>
      <c r="I693" s="19"/>
      <c r="J693" s="19"/>
      <c r="K693" s="19"/>
      <c r="L693" s="19"/>
      <c r="M693" s="19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221"/>
      <c r="AA693" s="221"/>
      <c r="AB693" s="221"/>
      <c r="AC693" s="221"/>
      <c r="AD693" s="221"/>
      <c r="AE693" s="221"/>
      <c r="AF693" s="221"/>
      <c r="AG693" s="221"/>
      <c r="AH693" s="221"/>
      <c r="AI693" s="221"/>
      <c r="AJ693" s="221"/>
      <c r="AK693" s="221"/>
      <c r="AL693" s="221">
        <v>0</v>
      </c>
      <c r="AM693" s="221"/>
      <c r="AN693" s="219">
        <f>AM693*25%</f>
        <v>0</v>
      </c>
      <c r="AO693" s="219">
        <v>4</v>
      </c>
      <c r="AP693" s="219">
        <v>550</v>
      </c>
      <c r="AQ693" s="219">
        <f>AP693*25%</f>
        <v>137.5</v>
      </c>
      <c r="AR693" s="222">
        <v>12</v>
      </c>
      <c r="AS693" s="222">
        <v>1030</v>
      </c>
      <c r="AT693" s="219">
        <f>AS693*25%</f>
        <v>257.5</v>
      </c>
      <c r="AU693" s="222">
        <v>10</v>
      </c>
      <c r="AV693" s="222">
        <v>885</v>
      </c>
      <c r="AW693" s="222">
        <f t="shared" si="47"/>
        <v>221.25</v>
      </c>
      <c r="AX693" s="222">
        <v>11</v>
      </c>
      <c r="AY693" s="222">
        <v>970</v>
      </c>
      <c r="AZ693" s="222">
        <f t="shared" si="45"/>
        <v>242.5</v>
      </c>
      <c r="BA693" s="222">
        <v>19</v>
      </c>
      <c r="BB693" s="222">
        <v>1900</v>
      </c>
      <c r="BC693" s="222">
        <f t="shared" si="46"/>
        <v>475</v>
      </c>
    </row>
    <row r="694" spans="2:55">
      <c r="B694" s="41" t="s">
        <v>2606</v>
      </c>
      <c r="C694" s="296" t="s">
        <v>5326</v>
      </c>
      <c r="D694" s="227" t="s">
        <v>3</v>
      </c>
      <c r="E694" s="19"/>
      <c r="F694" s="19"/>
      <c r="G694" s="19"/>
      <c r="H694" s="19"/>
      <c r="I694" s="19"/>
      <c r="J694" s="19"/>
      <c r="K694" s="19"/>
      <c r="L694" s="19"/>
      <c r="M694" s="19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221"/>
      <c r="AA694" s="221"/>
      <c r="AB694" s="221"/>
      <c r="AC694" s="221"/>
      <c r="AD694" s="221"/>
      <c r="AE694" s="221"/>
      <c r="AF694" s="221"/>
      <c r="AG694" s="221"/>
      <c r="AH694" s="221"/>
      <c r="AI694" s="221"/>
      <c r="AJ694" s="221"/>
      <c r="AK694" s="221"/>
      <c r="AL694" s="221">
        <v>0</v>
      </c>
      <c r="AM694" s="221"/>
      <c r="AN694" s="219">
        <f>AM694*25%</f>
        <v>0</v>
      </c>
      <c r="AO694" s="219">
        <v>7</v>
      </c>
      <c r="AP694" s="219">
        <v>430</v>
      </c>
      <c r="AQ694" s="219">
        <f>AP694*25%</f>
        <v>107.5</v>
      </c>
      <c r="AR694" s="222">
        <v>26</v>
      </c>
      <c r="AS694" s="222">
        <v>2925</v>
      </c>
      <c r="AT694" s="219">
        <f>AS694*25%</f>
        <v>731.25</v>
      </c>
      <c r="AU694" s="222">
        <v>3</v>
      </c>
      <c r="AV694" s="222">
        <v>400</v>
      </c>
      <c r="AW694" s="222">
        <f t="shared" si="47"/>
        <v>100</v>
      </c>
      <c r="AX694" s="222">
        <v>6</v>
      </c>
      <c r="AY694" s="222">
        <v>430</v>
      </c>
      <c r="AZ694" s="222">
        <f t="shared" si="45"/>
        <v>107.5</v>
      </c>
      <c r="BA694" s="222">
        <v>17</v>
      </c>
      <c r="BB694" s="222">
        <v>1405</v>
      </c>
      <c r="BC694" s="222">
        <f t="shared" si="46"/>
        <v>351.25</v>
      </c>
    </row>
    <row r="695" spans="2:55">
      <c r="B695" s="41" t="s">
        <v>2607</v>
      </c>
      <c r="C695" s="296" t="s">
        <v>5327</v>
      </c>
      <c r="D695" s="227" t="s">
        <v>38</v>
      </c>
      <c r="E695" s="19"/>
      <c r="F695" s="19"/>
      <c r="G695" s="19"/>
      <c r="H695" s="19"/>
      <c r="I695" s="19"/>
      <c r="J695" s="19"/>
      <c r="K695" s="19"/>
      <c r="L695" s="19"/>
      <c r="M695" s="19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221"/>
      <c r="AA695" s="221"/>
      <c r="AB695" s="221"/>
      <c r="AC695" s="221"/>
      <c r="AD695" s="221"/>
      <c r="AE695" s="221"/>
      <c r="AF695" s="221"/>
      <c r="AG695" s="221"/>
      <c r="AH695" s="221"/>
      <c r="AI695" s="221"/>
      <c r="AJ695" s="221"/>
      <c r="AK695" s="221"/>
      <c r="AL695" s="221">
        <v>0</v>
      </c>
      <c r="AM695" s="221"/>
      <c r="AN695" s="219">
        <f>AM695*25%</f>
        <v>0</v>
      </c>
      <c r="AO695" s="219">
        <v>20</v>
      </c>
      <c r="AP695" s="219">
        <v>1665</v>
      </c>
      <c r="AQ695" s="219">
        <f>AP695*25%</f>
        <v>416.25</v>
      </c>
      <c r="AR695" s="222">
        <v>78</v>
      </c>
      <c r="AS695" s="222">
        <v>6065</v>
      </c>
      <c r="AT695" s="219">
        <f>AS695*25%</f>
        <v>1516.25</v>
      </c>
      <c r="AU695" s="222">
        <v>26</v>
      </c>
      <c r="AV695" s="222">
        <v>2770</v>
      </c>
      <c r="AW695" s="222">
        <f t="shared" si="47"/>
        <v>692.5</v>
      </c>
      <c r="AX695" s="222">
        <v>21</v>
      </c>
      <c r="AY695" s="222">
        <v>2540</v>
      </c>
      <c r="AZ695" s="222">
        <f t="shared" si="45"/>
        <v>635</v>
      </c>
      <c r="BA695" s="222">
        <v>19</v>
      </c>
      <c r="BB695" s="222">
        <v>2685</v>
      </c>
      <c r="BC695" s="222">
        <f t="shared" si="46"/>
        <v>671.25</v>
      </c>
    </row>
    <row r="696" spans="2:55">
      <c r="B696" s="41" t="s">
        <v>2608</v>
      </c>
      <c r="C696" s="296" t="s">
        <v>5328</v>
      </c>
      <c r="D696" s="227" t="s">
        <v>43</v>
      </c>
      <c r="E696" s="19"/>
      <c r="F696" s="19"/>
      <c r="G696" s="19"/>
      <c r="H696" s="19"/>
      <c r="I696" s="19"/>
      <c r="J696" s="19"/>
      <c r="K696" s="19"/>
      <c r="L696" s="19"/>
      <c r="M696" s="19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221"/>
      <c r="AA696" s="221"/>
      <c r="AB696" s="221"/>
      <c r="AC696" s="221"/>
      <c r="AD696" s="221"/>
      <c r="AE696" s="221"/>
      <c r="AF696" s="221"/>
      <c r="AG696" s="221"/>
      <c r="AH696" s="221"/>
      <c r="AI696" s="221"/>
      <c r="AJ696" s="221"/>
      <c r="AK696" s="221"/>
      <c r="AL696" s="221">
        <v>8</v>
      </c>
      <c r="AM696" s="221">
        <v>735</v>
      </c>
      <c r="AN696" s="219">
        <f>AM696*25%</f>
        <v>183.75</v>
      </c>
      <c r="AO696" s="219">
        <v>13</v>
      </c>
      <c r="AP696" s="219">
        <v>1670</v>
      </c>
      <c r="AQ696" s="219">
        <f>AP696*25%</f>
        <v>417.5</v>
      </c>
      <c r="AR696" s="222">
        <v>70</v>
      </c>
      <c r="AS696" s="222">
        <v>8450</v>
      </c>
      <c r="AT696" s="219">
        <f>AS696*25%</f>
        <v>2112.5</v>
      </c>
      <c r="AU696" s="222">
        <v>95</v>
      </c>
      <c r="AV696" s="222">
        <v>8795</v>
      </c>
      <c r="AW696" s="222">
        <f t="shared" si="47"/>
        <v>2198.75</v>
      </c>
      <c r="AX696" s="222">
        <v>18</v>
      </c>
      <c r="AY696" s="222">
        <v>1730</v>
      </c>
      <c r="AZ696" s="222">
        <f t="shared" si="45"/>
        <v>432.5</v>
      </c>
      <c r="BA696" s="222">
        <v>39</v>
      </c>
      <c r="BB696" s="222">
        <v>2760</v>
      </c>
      <c r="BC696" s="222">
        <f t="shared" si="46"/>
        <v>690</v>
      </c>
    </row>
    <row r="697" spans="2:55">
      <c r="B697" s="41" t="s">
        <v>2609</v>
      </c>
      <c r="C697" s="296" t="s">
        <v>5329</v>
      </c>
      <c r="D697" s="227" t="s">
        <v>284</v>
      </c>
      <c r="E697" s="19"/>
      <c r="F697" s="19"/>
      <c r="G697" s="19"/>
      <c r="H697" s="19"/>
      <c r="I697" s="19"/>
      <c r="J697" s="19"/>
      <c r="K697" s="19"/>
      <c r="L697" s="19"/>
      <c r="M697" s="19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221"/>
      <c r="AA697" s="221"/>
      <c r="AB697" s="221"/>
      <c r="AC697" s="221"/>
      <c r="AD697" s="221"/>
      <c r="AE697" s="221"/>
      <c r="AF697" s="221"/>
      <c r="AG697" s="221"/>
      <c r="AH697" s="221"/>
      <c r="AI697" s="221"/>
      <c r="AJ697" s="221"/>
      <c r="AK697" s="221"/>
      <c r="AL697" s="221">
        <v>14</v>
      </c>
      <c r="AM697" s="221">
        <v>1865</v>
      </c>
      <c r="AN697" s="219">
        <f>AM697*25%</f>
        <v>466.25</v>
      </c>
      <c r="AO697" s="219">
        <v>38</v>
      </c>
      <c r="AP697" s="219">
        <v>2160</v>
      </c>
      <c r="AQ697" s="219">
        <f>AP697*25%</f>
        <v>540</v>
      </c>
      <c r="AR697" s="222">
        <v>42</v>
      </c>
      <c r="AS697" s="222">
        <v>3480</v>
      </c>
      <c r="AT697" s="219">
        <f>AS697*25%</f>
        <v>870</v>
      </c>
      <c r="AU697" s="222">
        <v>71</v>
      </c>
      <c r="AV697" s="222">
        <v>8965</v>
      </c>
      <c r="AW697" s="222">
        <f t="shared" si="47"/>
        <v>2241.25</v>
      </c>
      <c r="AX697" s="222">
        <v>107</v>
      </c>
      <c r="AY697" s="222">
        <v>11095</v>
      </c>
      <c r="AZ697" s="222">
        <f t="shared" si="45"/>
        <v>2773.75</v>
      </c>
      <c r="BA697" s="222">
        <v>147</v>
      </c>
      <c r="BB697" s="222">
        <v>13920</v>
      </c>
      <c r="BC697" s="222">
        <f t="shared" si="46"/>
        <v>3480</v>
      </c>
    </row>
    <row r="698" spans="2:55">
      <c r="B698" s="41" t="s">
        <v>2610</v>
      </c>
      <c r="C698" s="296" t="s">
        <v>7631</v>
      </c>
      <c r="D698" s="227" t="s">
        <v>501</v>
      </c>
      <c r="E698" s="19"/>
      <c r="F698" s="19"/>
      <c r="G698" s="19"/>
      <c r="H698" s="19"/>
      <c r="I698" s="19"/>
      <c r="J698" s="19"/>
      <c r="K698" s="19"/>
      <c r="L698" s="19"/>
      <c r="M698" s="19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221"/>
      <c r="AA698" s="221"/>
      <c r="AB698" s="221"/>
      <c r="AC698" s="221"/>
      <c r="AD698" s="221"/>
      <c r="AE698" s="221"/>
      <c r="AF698" s="221"/>
      <c r="AG698" s="221"/>
      <c r="AH698" s="221"/>
      <c r="AI698" s="221"/>
      <c r="AJ698" s="221"/>
      <c r="AK698" s="221"/>
      <c r="AL698" s="221">
        <v>20</v>
      </c>
      <c r="AM698" s="221">
        <v>1570</v>
      </c>
      <c r="AN698" s="219">
        <f>AM698*25%</f>
        <v>392.5</v>
      </c>
      <c r="AO698" s="219">
        <v>82</v>
      </c>
      <c r="AP698" s="219">
        <v>9645</v>
      </c>
      <c r="AQ698" s="219">
        <f>AP698*25%</f>
        <v>2411.25</v>
      </c>
      <c r="AR698" s="222">
        <v>72</v>
      </c>
      <c r="AS698" s="222">
        <v>6440</v>
      </c>
      <c r="AT698" s="219">
        <f>AS698*25%</f>
        <v>1610</v>
      </c>
      <c r="AU698" s="222">
        <v>42</v>
      </c>
      <c r="AV698" s="222">
        <v>3045</v>
      </c>
      <c r="AW698" s="222">
        <f t="shared" si="47"/>
        <v>761.25</v>
      </c>
      <c r="AX698" s="222">
        <v>51</v>
      </c>
      <c r="AY698" s="222">
        <v>6100</v>
      </c>
      <c r="AZ698" s="222">
        <f t="shared" si="45"/>
        <v>1525</v>
      </c>
      <c r="BA698" s="222">
        <v>49</v>
      </c>
      <c r="BB698" s="222">
        <v>6230</v>
      </c>
      <c r="BC698" s="222">
        <f t="shared" si="46"/>
        <v>1557.5</v>
      </c>
    </row>
    <row r="699" spans="2:55">
      <c r="B699" s="41" t="s">
        <v>2611</v>
      </c>
      <c r="C699" s="296" t="s">
        <v>7632</v>
      </c>
      <c r="D699" s="227" t="s">
        <v>501</v>
      </c>
      <c r="E699" s="19"/>
      <c r="F699" s="19"/>
      <c r="G699" s="19"/>
      <c r="H699" s="19"/>
      <c r="I699" s="19"/>
      <c r="J699" s="19"/>
      <c r="K699" s="19"/>
      <c r="L699" s="19"/>
      <c r="M699" s="19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221"/>
      <c r="AA699" s="221"/>
      <c r="AB699" s="221"/>
      <c r="AC699" s="221"/>
      <c r="AD699" s="221"/>
      <c r="AE699" s="221"/>
      <c r="AF699" s="221"/>
      <c r="AG699" s="221"/>
      <c r="AH699" s="221"/>
      <c r="AI699" s="221"/>
      <c r="AJ699" s="221"/>
      <c r="AK699" s="221"/>
      <c r="AL699" s="221">
        <v>1</v>
      </c>
      <c r="AM699" s="221">
        <v>45</v>
      </c>
      <c r="AN699" s="219">
        <f>AM699*25%</f>
        <v>11.25</v>
      </c>
      <c r="AO699" s="219">
        <v>13</v>
      </c>
      <c r="AP699" s="219">
        <v>1410</v>
      </c>
      <c r="AQ699" s="219">
        <f>AP699*25%</f>
        <v>352.5</v>
      </c>
      <c r="AR699" s="222">
        <v>23</v>
      </c>
      <c r="AS699" s="222">
        <v>1935</v>
      </c>
      <c r="AT699" s="219">
        <f>AS699*25%</f>
        <v>483.75</v>
      </c>
      <c r="AU699" s="222">
        <v>84</v>
      </c>
      <c r="AV699" s="222">
        <v>8850</v>
      </c>
      <c r="AW699" s="222">
        <f t="shared" si="47"/>
        <v>2212.5</v>
      </c>
      <c r="AX699" s="222">
        <v>36</v>
      </c>
      <c r="AY699" s="222">
        <v>2815</v>
      </c>
      <c r="AZ699" s="222">
        <f t="shared" si="45"/>
        <v>703.75</v>
      </c>
      <c r="BA699" s="222">
        <v>30</v>
      </c>
      <c r="BB699" s="222">
        <v>3410</v>
      </c>
      <c r="BC699" s="222">
        <f t="shared" si="46"/>
        <v>852.5</v>
      </c>
    </row>
    <row r="700" spans="2:55">
      <c r="B700" s="41" t="s">
        <v>2612</v>
      </c>
      <c r="C700" s="296" t="s">
        <v>7633</v>
      </c>
      <c r="D700" s="227" t="s">
        <v>501</v>
      </c>
      <c r="E700" s="19"/>
      <c r="F700" s="19"/>
      <c r="G700" s="19"/>
      <c r="H700" s="19"/>
      <c r="I700" s="19"/>
      <c r="J700" s="19"/>
      <c r="K700" s="19"/>
      <c r="L700" s="19"/>
      <c r="M700" s="19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221"/>
      <c r="AA700" s="221"/>
      <c r="AB700" s="221"/>
      <c r="AC700" s="221"/>
      <c r="AD700" s="221"/>
      <c r="AE700" s="221"/>
      <c r="AF700" s="221"/>
      <c r="AG700" s="221"/>
      <c r="AH700" s="221"/>
      <c r="AI700" s="221"/>
      <c r="AJ700" s="221"/>
      <c r="AK700" s="221"/>
      <c r="AL700" s="222">
        <v>0</v>
      </c>
      <c r="AM700" s="222">
        <v>0</v>
      </c>
      <c r="AN700" s="222">
        <f>AM700*25%</f>
        <v>0</v>
      </c>
      <c r="AO700" s="298">
        <v>27</v>
      </c>
      <c r="AP700" s="298">
        <v>1980</v>
      </c>
      <c r="AQ700" s="298">
        <f>AP700*25%</f>
        <v>495</v>
      </c>
      <c r="AR700" s="222">
        <v>13</v>
      </c>
      <c r="AS700" s="222">
        <v>1180</v>
      </c>
      <c r="AT700" s="298">
        <f>AS700*25%</f>
        <v>295</v>
      </c>
      <c r="AU700" s="222">
        <v>0</v>
      </c>
      <c r="AV700" s="222">
        <v>0</v>
      </c>
      <c r="AW700" s="222">
        <f t="shared" si="47"/>
        <v>0</v>
      </c>
      <c r="AX700" s="222">
        <v>62</v>
      </c>
      <c r="AY700" s="222">
        <v>6435</v>
      </c>
      <c r="AZ700" s="222">
        <f t="shared" si="45"/>
        <v>1608.75</v>
      </c>
      <c r="BA700" s="222">
        <v>61</v>
      </c>
      <c r="BB700" s="222">
        <v>5980</v>
      </c>
      <c r="BC700" s="222">
        <f t="shared" si="46"/>
        <v>1495</v>
      </c>
    </row>
    <row r="701" spans="2:55">
      <c r="B701" s="41" t="s">
        <v>2613</v>
      </c>
      <c r="C701" s="296" t="s">
        <v>7634</v>
      </c>
      <c r="D701" s="227" t="s">
        <v>23</v>
      </c>
      <c r="E701" s="19"/>
      <c r="F701" s="19"/>
      <c r="G701" s="19"/>
      <c r="H701" s="19"/>
      <c r="I701" s="19"/>
      <c r="J701" s="19"/>
      <c r="K701" s="19"/>
      <c r="L701" s="19"/>
      <c r="M701" s="19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221"/>
      <c r="AA701" s="221"/>
      <c r="AB701" s="221"/>
      <c r="AC701" s="221"/>
      <c r="AD701" s="221"/>
      <c r="AE701" s="221"/>
      <c r="AF701" s="221"/>
      <c r="AG701" s="221"/>
      <c r="AH701" s="221"/>
      <c r="AI701" s="221"/>
      <c r="AJ701" s="221"/>
      <c r="AK701" s="221"/>
      <c r="AL701" s="222">
        <v>0</v>
      </c>
      <c r="AM701" s="222">
        <v>0</v>
      </c>
      <c r="AN701" s="222">
        <f>AM701*25%</f>
        <v>0</v>
      </c>
      <c r="AO701" s="298">
        <v>0</v>
      </c>
      <c r="AP701" s="298">
        <v>0</v>
      </c>
      <c r="AQ701" s="298">
        <f>AP701*25%</f>
        <v>0</v>
      </c>
      <c r="AR701" s="222">
        <v>0</v>
      </c>
      <c r="AS701" s="222">
        <v>0</v>
      </c>
      <c r="AT701" s="298">
        <f>AS701*25%</f>
        <v>0</v>
      </c>
      <c r="AU701" s="222">
        <v>0</v>
      </c>
      <c r="AV701" s="222">
        <v>0</v>
      </c>
      <c r="AW701" s="222">
        <f t="shared" si="47"/>
        <v>0</v>
      </c>
      <c r="AX701" s="222">
        <v>0</v>
      </c>
      <c r="AY701" s="222">
        <v>0</v>
      </c>
      <c r="AZ701" s="222">
        <f t="shared" si="45"/>
        <v>0</v>
      </c>
      <c r="BA701" s="222">
        <v>0</v>
      </c>
      <c r="BB701" s="222">
        <v>0</v>
      </c>
      <c r="BC701" s="222">
        <f t="shared" si="46"/>
        <v>0</v>
      </c>
    </row>
    <row r="702" spans="2:55">
      <c r="B702" s="41" t="s">
        <v>2614</v>
      </c>
      <c r="C702" s="296" t="s">
        <v>5330</v>
      </c>
      <c r="D702" s="227" t="s">
        <v>23</v>
      </c>
      <c r="E702" s="19"/>
      <c r="F702" s="19"/>
      <c r="G702" s="19"/>
      <c r="H702" s="19"/>
      <c r="I702" s="19"/>
      <c r="J702" s="19"/>
      <c r="K702" s="19"/>
      <c r="L702" s="19"/>
      <c r="M702" s="19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221"/>
      <c r="AA702" s="221"/>
      <c r="AB702" s="221"/>
      <c r="AC702" s="221"/>
      <c r="AD702" s="221"/>
      <c r="AE702" s="221"/>
      <c r="AF702" s="221"/>
      <c r="AG702" s="221"/>
      <c r="AH702" s="221"/>
      <c r="AI702" s="221"/>
      <c r="AJ702" s="221"/>
      <c r="AK702" s="221"/>
      <c r="AL702" s="221">
        <v>4</v>
      </c>
      <c r="AM702" s="221">
        <v>340</v>
      </c>
      <c r="AN702" s="219">
        <f>AM702*25%</f>
        <v>85</v>
      </c>
      <c r="AO702" s="219">
        <v>8</v>
      </c>
      <c r="AP702" s="219">
        <v>490</v>
      </c>
      <c r="AQ702" s="219">
        <f>AP702*25%</f>
        <v>122.5</v>
      </c>
      <c r="AR702" s="222">
        <v>1</v>
      </c>
      <c r="AS702" s="222">
        <v>60</v>
      </c>
      <c r="AT702" s="219">
        <f>AS702*25%</f>
        <v>15</v>
      </c>
      <c r="AU702" s="222">
        <v>0</v>
      </c>
      <c r="AV702" s="222">
        <v>0</v>
      </c>
      <c r="AW702" s="222">
        <f t="shared" si="47"/>
        <v>0</v>
      </c>
      <c r="AX702" s="222">
        <v>0</v>
      </c>
      <c r="AY702" s="222">
        <v>0</v>
      </c>
      <c r="AZ702" s="222">
        <f t="shared" si="45"/>
        <v>0</v>
      </c>
      <c r="BA702" s="222">
        <v>0</v>
      </c>
      <c r="BB702" s="222">
        <v>0</v>
      </c>
      <c r="BC702" s="222">
        <f t="shared" si="46"/>
        <v>0</v>
      </c>
    </row>
    <row r="703" spans="2:55">
      <c r="B703" s="41" t="s">
        <v>2615</v>
      </c>
      <c r="C703" s="296" t="s">
        <v>7635</v>
      </c>
      <c r="D703" s="44" t="s">
        <v>222</v>
      </c>
      <c r="E703" s="19"/>
      <c r="F703" s="19"/>
      <c r="G703" s="19"/>
      <c r="H703" s="19"/>
      <c r="I703" s="19"/>
      <c r="J703" s="19"/>
      <c r="K703" s="19"/>
      <c r="L703" s="19"/>
      <c r="M703" s="19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221"/>
      <c r="AA703" s="221"/>
      <c r="AB703" s="221"/>
      <c r="AC703" s="221"/>
      <c r="AD703" s="221"/>
      <c r="AE703" s="221"/>
      <c r="AF703" s="221"/>
      <c r="AG703" s="221"/>
      <c r="AH703" s="221"/>
      <c r="AI703" s="221"/>
      <c r="AJ703" s="221"/>
      <c r="AK703" s="221"/>
      <c r="AL703" s="221">
        <v>1</v>
      </c>
      <c r="AM703" s="221">
        <v>150</v>
      </c>
      <c r="AN703" s="219">
        <f>AM703*25%</f>
        <v>37.5</v>
      </c>
      <c r="AO703" s="219">
        <v>21</v>
      </c>
      <c r="AP703" s="219">
        <v>2240</v>
      </c>
      <c r="AQ703" s="219">
        <f>AP703*25%</f>
        <v>560</v>
      </c>
      <c r="AR703" s="222">
        <v>39</v>
      </c>
      <c r="AS703" s="222">
        <v>4485</v>
      </c>
      <c r="AT703" s="219">
        <f>AS703*25%</f>
        <v>1121.25</v>
      </c>
      <c r="AU703" s="222">
        <v>0</v>
      </c>
      <c r="AV703" s="222">
        <v>0</v>
      </c>
      <c r="AW703" s="222">
        <f t="shared" si="47"/>
        <v>0</v>
      </c>
      <c r="AX703" s="222">
        <v>0</v>
      </c>
      <c r="AY703" s="222">
        <v>0</v>
      </c>
      <c r="AZ703" s="222">
        <f t="shared" si="45"/>
        <v>0</v>
      </c>
      <c r="BA703" s="222">
        <v>0</v>
      </c>
      <c r="BB703" s="222">
        <v>0</v>
      </c>
      <c r="BC703" s="222">
        <f t="shared" si="46"/>
        <v>0</v>
      </c>
    </row>
    <row r="704" spans="2:55">
      <c r="B704" s="41" t="s">
        <v>2616</v>
      </c>
      <c r="C704" s="296" t="s">
        <v>5331</v>
      </c>
      <c r="D704" s="227" t="s">
        <v>222</v>
      </c>
      <c r="E704" s="19"/>
      <c r="F704" s="19"/>
      <c r="G704" s="19"/>
      <c r="H704" s="19"/>
      <c r="I704" s="19"/>
      <c r="J704" s="19"/>
      <c r="K704" s="19"/>
      <c r="L704" s="19"/>
      <c r="M704" s="19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221"/>
      <c r="AA704" s="221"/>
      <c r="AB704" s="221"/>
      <c r="AC704" s="221"/>
      <c r="AD704" s="221"/>
      <c r="AE704" s="221"/>
      <c r="AF704" s="221"/>
      <c r="AG704" s="221"/>
      <c r="AH704" s="221"/>
      <c r="AI704" s="221"/>
      <c r="AJ704" s="221"/>
      <c r="AK704" s="221"/>
      <c r="AL704" s="221">
        <v>0</v>
      </c>
      <c r="AM704" s="221"/>
      <c r="AN704" s="219">
        <f>AM704*25%</f>
        <v>0</v>
      </c>
      <c r="AO704" s="219">
        <v>0</v>
      </c>
      <c r="AP704" s="219">
        <v>0</v>
      </c>
      <c r="AQ704" s="219">
        <f>AP704*25%</f>
        <v>0</v>
      </c>
      <c r="AR704" s="222">
        <v>7</v>
      </c>
      <c r="AS704" s="222">
        <v>730</v>
      </c>
      <c r="AT704" s="219">
        <f>AS704*25%</f>
        <v>182.5</v>
      </c>
      <c r="AU704" s="222">
        <v>39</v>
      </c>
      <c r="AV704" s="222">
        <v>4105</v>
      </c>
      <c r="AW704" s="222">
        <f t="shared" si="47"/>
        <v>1026.25</v>
      </c>
      <c r="AX704" s="222">
        <v>0</v>
      </c>
      <c r="AY704" s="222">
        <v>0</v>
      </c>
      <c r="AZ704" s="222">
        <f t="shared" si="45"/>
        <v>0</v>
      </c>
      <c r="BA704" s="222">
        <v>0</v>
      </c>
      <c r="BB704" s="222">
        <v>0</v>
      </c>
      <c r="BC704" s="222">
        <f t="shared" si="46"/>
        <v>0</v>
      </c>
    </row>
    <row r="705" spans="2:55">
      <c r="B705" s="41" t="s">
        <v>2617</v>
      </c>
      <c r="C705" s="296" t="s">
        <v>5332</v>
      </c>
      <c r="D705" s="44" t="s">
        <v>191</v>
      </c>
      <c r="E705" s="19"/>
      <c r="F705" s="19"/>
      <c r="G705" s="19"/>
      <c r="H705" s="19"/>
      <c r="I705" s="19"/>
      <c r="J705" s="19"/>
      <c r="K705" s="19"/>
      <c r="L705" s="19"/>
      <c r="M705" s="19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221"/>
      <c r="AA705" s="221"/>
      <c r="AB705" s="221"/>
      <c r="AC705" s="221"/>
      <c r="AD705" s="221"/>
      <c r="AE705" s="221"/>
      <c r="AF705" s="221"/>
      <c r="AG705" s="221"/>
      <c r="AH705" s="221"/>
      <c r="AI705" s="221"/>
      <c r="AJ705" s="221"/>
      <c r="AK705" s="221"/>
      <c r="AL705" s="221">
        <v>5</v>
      </c>
      <c r="AM705" s="221">
        <v>590</v>
      </c>
      <c r="AN705" s="219">
        <f>AM705*25%</f>
        <v>147.5</v>
      </c>
      <c r="AO705" s="219">
        <v>27</v>
      </c>
      <c r="AP705" s="219">
        <v>3965</v>
      </c>
      <c r="AQ705" s="219">
        <f>AP705*25%</f>
        <v>991.25</v>
      </c>
      <c r="AR705" s="222">
        <v>55</v>
      </c>
      <c r="AS705" s="222">
        <v>7235</v>
      </c>
      <c r="AT705" s="219">
        <f>AS705*25%</f>
        <v>1808.75</v>
      </c>
      <c r="AU705" s="222">
        <v>9</v>
      </c>
      <c r="AV705" s="222">
        <v>750</v>
      </c>
      <c r="AW705" s="222">
        <f t="shared" si="47"/>
        <v>187.5</v>
      </c>
      <c r="AX705" s="222">
        <v>37</v>
      </c>
      <c r="AY705" s="222">
        <v>3665</v>
      </c>
      <c r="AZ705" s="222">
        <f t="shared" si="45"/>
        <v>916.25</v>
      </c>
      <c r="BA705" s="222">
        <v>34</v>
      </c>
      <c r="BB705" s="222">
        <v>3000</v>
      </c>
      <c r="BC705" s="222">
        <f t="shared" si="46"/>
        <v>750</v>
      </c>
    </row>
    <row r="706" spans="2:55">
      <c r="B706" s="41" t="s">
        <v>2618</v>
      </c>
      <c r="C706" s="296" t="s">
        <v>5333</v>
      </c>
      <c r="D706" s="44" t="s">
        <v>84</v>
      </c>
      <c r="E706" s="19"/>
      <c r="F706" s="19"/>
      <c r="G706" s="19"/>
      <c r="H706" s="19"/>
      <c r="I706" s="19"/>
      <c r="J706" s="19"/>
      <c r="K706" s="19"/>
      <c r="L706" s="19"/>
      <c r="M706" s="19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221"/>
      <c r="AA706" s="221"/>
      <c r="AB706" s="221"/>
      <c r="AC706" s="221"/>
      <c r="AD706" s="221"/>
      <c r="AE706" s="221"/>
      <c r="AF706" s="221"/>
      <c r="AG706" s="221"/>
      <c r="AH706" s="221"/>
      <c r="AI706" s="221"/>
      <c r="AJ706" s="221"/>
      <c r="AK706" s="221"/>
      <c r="AL706" s="221">
        <v>3</v>
      </c>
      <c r="AM706" s="221">
        <v>240</v>
      </c>
      <c r="AN706" s="219">
        <f>AM706*25%</f>
        <v>60</v>
      </c>
      <c r="AO706" s="219">
        <v>37</v>
      </c>
      <c r="AP706" s="219">
        <v>3360</v>
      </c>
      <c r="AQ706" s="219">
        <f>AP706*25%</f>
        <v>840</v>
      </c>
      <c r="AR706" s="222">
        <v>58</v>
      </c>
      <c r="AS706" s="222">
        <v>4375</v>
      </c>
      <c r="AT706" s="219">
        <f>AS706*25%</f>
        <v>1093.75</v>
      </c>
      <c r="AU706" s="222">
        <v>77</v>
      </c>
      <c r="AV706" s="222">
        <v>10425</v>
      </c>
      <c r="AW706" s="222">
        <f t="shared" si="47"/>
        <v>2606.25</v>
      </c>
      <c r="AX706" s="222">
        <v>27</v>
      </c>
      <c r="AY706" s="222">
        <v>3600</v>
      </c>
      <c r="AZ706" s="222">
        <f t="shared" si="45"/>
        <v>900</v>
      </c>
      <c r="BA706" s="222">
        <v>16</v>
      </c>
      <c r="BB706" s="222">
        <v>1580</v>
      </c>
      <c r="BC706" s="222">
        <f t="shared" si="46"/>
        <v>395</v>
      </c>
    </row>
    <row r="707" spans="2:55">
      <c r="B707" s="41" t="s">
        <v>2619</v>
      </c>
      <c r="C707" s="296" t="s">
        <v>5334</v>
      </c>
      <c r="D707" s="44" t="s">
        <v>5</v>
      </c>
      <c r="E707" s="19"/>
      <c r="F707" s="19"/>
      <c r="G707" s="19"/>
      <c r="H707" s="19"/>
      <c r="I707" s="19"/>
      <c r="J707" s="19"/>
      <c r="K707" s="19"/>
      <c r="L707" s="19"/>
      <c r="M707" s="19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221"/>
      <c r="AA707" s="221"/>
      <c r="AB707" s="221"/>
      <c r="AC707" s="221"/>
      <c r="AD707" s="221"/>
      <c r="AE707" s="221"/>
      <c r="AF707" s="221"/>
      <c r="AG707" s="221"/>
      <c r="AH707" s="221"/>
      <c r="AI707" s="221"/>
      <c r="AJ707" s="221"/>
      <c r="AK707" s="221"/>
      <c r="AL707" s="222">
        <v>0</v>
      </c>
      <c r="AM707" s="222">
        <v>0</v>
      </c>
      <c r="AN707" s="222">
        <f>AM707*25%</f>
        <v>0</v>
      </c>
      <c r="AO707" s="298">
        <v>19</v>
      </c>
      <c r="AP707" s="298">
        <v>3135</v>
      </c>
      <c r="AQ707" s="298">
        <f>AP707*25%</f>
        <v>783.75</v>
      </c>
      <c r="AR707" s="222">
        <v>58</v>
      </c>
      <c r="AS707" s="222">
        <v>6230</v>
      </c>
      <c r="AT707" s="298">
        <f>AS707*25%</f>
        <v>1557.5</v>
      </c>
      <c r="AU707" s="222">
        <v>22</v>
      </c>
      <c r="AV707" s="222">
        <v>2070</v>
      </c>
      <c r="AW707" s="222">
        <f t="shared" si="47"/>
        <v>517.5</v>
      </c>
      <c r="AX707" s="222">
        <v>93</v>
      </c>
      <c r="AY707" s="222">
        <v>10850</v>
      </c>
      <c r="AZ707" s="222">
        <f t="shared" si="45"/>
        <v>2712.5</v>
      </c>
      <c r="BA707" s="222">
        <v>126</v>
      </c>
      <c r="BB707" s="222">
        <v>12945</v>
      </c>
      <c r="BC707" s="222">
        <f t="shared" si="46"/>
        <v>3236.25</v>
      </c>
    </row>
    <row r="708" spans="2:55">
      <c r="B708" s="41" t="s">
        <v>2620</v>
      </c>
      <c r="C708" s="296" t="s">
        <v>5335</v>
      </c>
      <c r="D708" s="44" t="s">
        <v>12</v>
      </c>
      <c r="E708" s="19"/>
      <c r="F708" s="19"/>
      <c r="G708" s="19"/>
      <c r="H708" s="19"/>
      <c r="I708" s="19"/>
      <c r="J708" s="19"/>
      <c r="K708" s="19"/>
      <c r="L708" s="19"/>
      <c r="M708" s="19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221"/>
      <c r="AA708" s="221"/>
      <c r="AB708" s="221"/>
      <c r="AC708" s="221"/>
      <c r="AD708" s="221"/>
      <c r="AE708" s="221"/>
      <c r="AF708" s="221"/>
      <c r="AG708" s="221"/>
      <c r="AH708" s="221"/>
      <c r="AI708" s="221"/>
      <c r="AJ708" s="221"/>
      <c r="AK708" s="221"/>
      <c r="AL708" s="221">
        <v>5</v>
      </c>
      <c r="AM708" s="221">
        <v>415</v>
      </c>
      <c r="AN708" s="219">
        <f>AM708*25%</f>
        <v>103.75</v>
      </c>
      <c r="AO708" s="219">
        <v>66</v>
      </c>
      <c r="AP708" s="219">
        <v>5825</v>
      </c>
      <c r="AQ708" s="219">
        <f>AP708*25%</f>
        <v>1456.25</v>
      </c>
      <c r="AR708" s="222">
        <v>68</v>
      </c>
      <c r="AS708" s="222">
        <v>5445</v>
      </c>
      <c r="AT708" s="219">
        <f>AS708*25%</f>
        <v>1361.25</v>
      </c>
      <c r="AU708" s="222">
        <v>56</v>
      </c>
      <c r="AV708" s="222">
        <v>5650</v>
      </c>
      <c r="AW708" s="222">
        <f t="shared" si="47"/>
        <v>1412.5</v>
      </c>
      <c r="AX708" s="222">
        <v>44</v>
      </c>
      <c r="AY708" s="222">
        <v>3300</v>
      </c>
      <c r="AZ708" s="222">
        <f t="shared" ref="AZ708:AZ771" si="48">AY708*25%</f>
        <v>825</v>
      </c>
      <c r="BA708" s="222">
        <v>53</v>
      </c>
      <c r="BB708" s="222">
        <v>3785</v>
      </c>
      <c r="BC708" s="222">
        <f t="shared" ref="BC708:BC771" si="49">BB708*25%</f>
        <v>946.25</v>
      </c>
    </row>
    <row r="709" spans="2:55">
      <c r="B709" s="41" t="s">
        <v>2621</v>
      </c>
      <c r="C709" s="296" t="s">
        <v>2694</v>
      </c>
      <c r="D709" s="44" t="s">
        <v>5</v>
      </c>
      <c r="E709" s="19"/>
      <c r="F709" s="19"/>
      <c r="G709" s="19"/>
      <c r="H709" s="19"/>
      <c r="I709" s="19"/>
      <c r="J709" s="19"/>
      <c r="K709" s="19"/>
      <c r="L709" s="19"/>
      <c r="M709" s="19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221"/>
      <c r="AA709" s="221"/>
      <c r="AB709" s="221"/>
      <c r="AC709" s="221"/>
      <c r="AD709" s="221"/>
      <c r="AE709" s="221"/>
      <c r="AF709" s="221"/>
      <c r="AG709" s="221"/>
      <c r="AH709" s="221"/>
      <c r="AI709" s="221"/>
      <c r="AJ709" s="221"/>
      <c r="AK709" s="221"/>
      <c r="AL709" s="221">
        <v>77</v>
      </c>
      <c r="AM709" s="221">
        <v>6900</v>
      </c>
      <c r="AN709" s="219">
        <f>AM709*25%</f>
        <v>1725</v>
      </c>
      <c r="AO709" s="219">
        <v>47</v>
      </c>
      <c r="AP709" s="219">
        <v>5925</v>
      </c>
      <c r="AQ709" s="219">
        <f>AP709*25%</f>
        <v>1481.25</v>
      </c>
      <c r="AR709" s="222">
        <v>0</v>
      </c>
      <c r="AS709" s="222">
        <v>0</v>
      </c>
      <c r="AT709" s="219">
        <f>AS709*25%</f>
        <v>0</v>
      </c>
      <c r="AU709" s="222">
        <v>99</v>
      </c>
      <c r="AV709" s="222">
        <v>8800</v>
      </c>
      <c r="AW709" s="222">
        <f t="shared" si="47"/>
        <v>2200</v>
      </c>
      <c r="AX709" s="222">
        <v>84</v>
      </c>
      <c r="AY709" s="222">
        <v>11000</v>
      </c>
      <c r="AZ709" s="222">
        <f t="shared" si="48"/>
        <v>2750</v>
      </c>
      <c r="BA709" s="222">
        <v>48</v>
      </c>
      <c r="BB709" s="222">
        <v>5830</v>
      </c>
      <c r="BC709" s="222">
        <f t="shared" si="49"/>
        <v>1457.5</v>
      </c>
    </row>
    <row r="710" spans="2:55">
      <c r="B710" s="41" t="s">
        <v>2622</v>
      </c>
      <c r="C710" s="296" t="s">
        <v>7636</v>
      </c>
      <c r="D710" s="44" t="s">
        <v>5</v>
      </c>
      <c r="E710" s="19"/>
      <c r="F710" s="19"/>
      <c r="G710" s="19"/>
      <c r="H710" s="19"/>
      <c r="I710" s="19"/>
      <c r="J710" s="19"/>
      <c r="K710" s="19"/>
      <c r="L710" s="19"/>
      <c r="M710" s="19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221"/>
      <c r="AA710" s="221"/>
      <c r="AB710" s="221"/>
      <c r="AC710" s="221"/>
      <c r="AD710" s="221"/>
      <c r="AE710" s="221"/>
      <c r="AF710" s="221"/>
      <c r="AG710" s="221"/>
      <c r="AH710" s="221"/>
      <c r="AI710" s="221"/>
      <c r="AJ710" s="221"/>
      <c r="AK710" s="221"/>
      <c r="AL710" s="221">
        <v>2</v>
      </c>
      <c r="AM710" s="221">
        <v>310</v>
      </c>
      <c r="AN710" s="219">
        <f>AM710*25%</f>
        <v>77.5</v>
      </c>
      <c r="AO710" s="219">
        <v>15</v>
      </c>
      <c r="AP710" s="219">
        <v>1590</v>
      </c>
      <c r="AQ710" s="219">
        <f>AP710*25%</f>
        <v>397.5</v>
      </c>
      <c r="AR710" s="222">
        <v>35</v>
      </c>
      <c r="AS710" s="222">
        <v>2975</v>
      </c>
      <c r="AT710" s="219">
        <f>AS710*25%</f>
        <v>743.75</v>
      </c>
      <c r="AU710" s="222">
        <v>6</v>
      </c>
      <c r="AV710" s="222">
        <v>410</v>
      </c>
      <c r="AW710" s="222">
        <f t="shared" si="47"/>
        <v>102.5</v>
      </c>
      <c r="AX710" s="222">
        <v>71</v>
      </c>
      <c r="AY710" s="222">
        <v>5995</v>
      </c>
      <c r="AZ710" s="222">
        <f t="shared" si="48"/>
        <v>1498.75</v>
      </c>
      <c r="BA710" s="222">
        <v>141</v>
      </c>
      <c r="BB710" s="222">
        <v>12610</v>
      </c>
      <c r="BC710" s="222">
        <f t="shared" si="49"/>
        <v>3152.5</v>
      </c>
    </row>
    <row r="711" spans="2:55">
      <c r="B711" s="41" t="s">
        <v>2623</v>
      </c>
      <c r="C711" s="296" t="s">
        <v>5336</v>
      </c>
      <c r="D711" s="227" t="s">
        <v>125</v>
      </c>
      <c r="E711" s="19"/>
      <c r="F711" s="19"/>
      <c r="G711" s="19"/>
      <c r="H711" s="19"/>
      <c r="I711" s="19"/>
      <c r="J711" s="19"/>
      <c r="K711" s="19"/>
      <c r="L711" s="19"/>
      <c r="M711" s="19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221"/>
      <c r="AA711" s="221"/>
      <c r="AB711" s="221"/>
      <c r="AC711" s="221"/>
      <c r="AD711" s="221"/>
      <c r="AE711" s="221"/>
      <c r="AF711" s="221"/>
      <c r="AG711" s="221"/>
      <c r="AH711" s="221"/>
      <c r="AI711" s="221"/>
      <c r="AJ711" s="221"/>
      <c r="AK711" s="221"/>
      <c r="AL711" s="221">
        <v>3</v>
      </c>
      <c r="AM711" s="221">
        <v>240</v>
      </c>
      <c r="AN711" s="219">
        <f>AM711*25%</f>
        <v>60</v>
      </c>
      <c r="AO711" s="219">
        <v>8</v>
      </c>
      <c r="AP711" s="219">
        <v>880</v>
      </c>
      <c r="AQ711" s="219">
        <f>AP711*25%</f>
        <v>220</v>
      </c>
      <c r="AR711" s="222">
        <v>15</v>
      </c>
      <c r="AS711" s="222">
        <v>1225</v>
      </c>
      <c r="AT711" s="219">
        <f>AS711*25%</f>
        <v>306.25</v>
      </c>
      <c r="AU711" s="222">
        <v>28</v>
      </c>
      <c r="AV711" s="222">
        <v>2690</v>
      </c>
      <c r="AW711" s="222">
        <f t="shared" si="47"/>
        <v>672.5</v>
      </c>
      <c r="AX711" s="222">
        <v>0</v>
      </c>
      <c r="AY711" s="222">
        <v>0</v>
      </c>
      <c r="AZ711" s="222">
        <f t="shared" si="48"/>
        <v>0</v>
      </c>
      <c r="BA711" s="222">
        <v>1</v>
      </c>
      <c r="BB711" s="222">
        <v>150</v>
      </c>
      <c r="BC711" s="222">
        <f t="shared" si="49"/>
        <v>37.5</v>
      </c>
    </row>
    <row r="712" spans="2:55">
      <c r="B712" s="41" t="s">
        <v>2624</v>
      </c>
      <c r="C712" s="296" t="s">
        <v>5337</v>
      </c>
      <c r="D712" s="44" t="s">
        <v>58</v>
      </c>
      <c r="E712" s="19"/>
      <c r="F712" s="19"/>
      <c r="G712" s="19"/>
      <c r="H712" s="19"/>
      <c r="I712" s="19"/>
      <c r="J712" s="19"/>
      <c r="K712" s="19"/>
      <c r="L712" s="19"/>
      <c r="M712" s="19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221"/>
      <c r="AA712" s="221"/>
      <c r="AB712" s="221"/>
      <c r="AC712" s="221"/>
      <c r="AD712" s="221"/>
      <c r="AE712" s="221"/>
      <c r="AF712" s="221"/>
      <c r="AG712" s="221"/>
      <c r="AH712" s="221"/>
      <c r="AI712" s="221"/>
      <c r="AJ712" s="221"/>
      <c r="AK712" s="221"/>
      <c r="AL712" s="222">
        <v>0</v>
      </c>
      <c r="AM712" s="222">
        <v>0</v>
      </c>
      <c r="AN712" s="222">
        <f>AM712*25%</f>
        <v>0</v>
      </c>
      <c r="AO712" s="298">
        <v>8</v>
      </c>
      <c r="AP712" s="298">
        <v>735</v>
      </c>
      <c r="AQ712" s="298">
        <f>AP712*25%</f>
        <v>183.75</v>
      </c>
      <c r="AR712" s="222">
        <v>10</v>
      </c>
      <c r="AS712" s="222">
        <v>800</v>
      </c>
      <c r="AT712" s="298">
        <f>AS712*25%</f>
        <v>200</v>
      </c>
      <c r="AU712" s="222">
        <v>76</v>
      </c>
      <c r="AV712" s="222">
        <v>5805</v>
      </c>
      <c r="AW712" s="222">
        <f t="shared" si="47"/>
        <v>1451.25</v>
      </c>
      <c r="AX712" s="222">
        <v>44</v>
      </c>
      <c r="AY712" s="222">
        <v>4625</v>
      </c>
      <c r="AZ712" s="222">
        <f t="shared" si="48"/>
        <v>1156.25</v>
      </c>
      <c r="BA712" s="222">
        <v>43</v>
      </c>
      <c r="BB712" s="222">
        <v>4485</v>
      </c>
      <c r="BC712" s="222">
        <f t="shared" si="49"/>
        <v>1121.25</v>
      </c>
    </row>
    <row r="713" spans="2:55">
      <c r="B713" s="41" t="s">
        <v>2625</v>
      </c>
      <c r="C713" s="296" t="s">
        <v>5338</v>
      </c>
      <c r="D713" s="44" t="s">
        <v>29</v>
      </c>
      <c r="E713" s="19"/>
      <c r="F713" s="19"/>
      <c r="G713" s="19"/>
      <c r="H713" s="19"/>
      <c r="I713" s="19"/>
      <c r="J713" s="19"/>
      <c r="K713" s="19"/>
      <c r="L713" s="19"/>
      <c r="M713" s="19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221"/>
      <c r="AA713" s="221"/>
      <c r="AB713" s="221"/>
      <c r="AC713" s="221"/>
      <c r="AD713" s="221"/>
      <c r="AE713" s="221"/>
      <c r="AF713" s="221"/>
      <c r="AG713" s="221"/>
      <c r="AH713" s="221"/>
      <c r="AI713" s="221"/>
      <c r="AJ713" s="221"/>
      <c r="AK713" s="221"/>
      <c r="AL713" s="221">
        <v>1</v>
      </c>
      <c r="AM713" s="221">
        <v>60</v>
      </c>
      <c r="AN713" s="219">
        <f>AM713*25%</f>
        <v>15</v>
      </c>
      <c r="AO713" s="219">
        <v>6</v>
      </c>
      <c r="AP713" s="219">
        <v>540</v>
      </c>
      <c r="AQ713" s="219">
        <f>AP713*25%</f>
        <v>135</v>
      </c>
      <c r="AR713" s="222">
        <v>27</v>
      </c>
      <c r="AS713" s="222">
        <v>2705</v>
      </c>
      <c r="AT713" s="219">
        <f>AS713*25%</f>
        <v>676.25</v>
      </c>
      <c r="AU713" s="222">
        <v>19</v>
      </c>
      <c r="AV713" s="222">
        <v>2555</v>
      </c>
      <c r="AW713" s="222">
        <f t="shared" si="47"/>
        <v>638.75</v>
      </c>
      <c r="AX713" s="222">
        <v>35</v>
      </c>
      <c r="AY713" s="222">
        <v>2955</v>
      </c>
      <c r="AZ713" s="222">
        <f t="shared" si="48"/>
        <v>738.75</v>
      </c>
      <c r="BA713" s="222">
        <v>59</v>
      </c>
      <c r="BB713" s="222">
        <v>5230</v>
      </c>
      <c r="BC713" s="222">
        <f t="shared" si="49"/>
        <v>1307.5</v>
      </c>
    </row>
    <row r="714" spans="2:55">
      <c r="B714" s="41" t="s">
        <v>2626</v>
      </c>
      <c r="C714" s="296" t="s">
        <v>731</v>
      </c>
      <c r="D714" s="44" t="s">
        <v>5</v>
      </c>
      <c r="E714" s="19"/>
      <c r="F714" s="19"/>
      <c r="G714" s="19"/>
      <c r="H714" s="19"/>
      <c r="I714" s="19"/>
      <c r="J714" s="19"/>
      <c r="K714" s="19"/>
      <c r="L714" s="19"/>
      <c r="M714" s="19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221"/>
      <c r="AA714" s="221"/>
      <c r="AB714" s="221"/>
      <c r="AC714" s="221"/>
      <c r="AD714" s="221"/>
      <c r="AE714" s="221"/>
      <c r="AF714" s="221"/>
      <c r="AG714" s="221"/>
      <c r="AH714" s="221"/>
      <c r="AI714" s="221"/>
      <c r="AJ714" s="221"/>
      <c r="AK714" s="221"/>
      <c r="AL714" s="221">
        <v>3</v>
      </c>
      <c r="AM714" s="221">
        <v>200</v>
      </c>
      <c r="AN714" s="219">
        <f>AM714*25%</f>
        <v>50</v>
      </c>
      <c r="AO714" s="219">
        <v>15</v>
      </c>
      <c r="AP714" s="219">
        <v>1580</v>
      </c>
      <c r="AQ714" s="219">
        <f>AP714*25%</f>
        <v>395</v>
      </c>
      <c r="AR714" s="222">
        <v>30</v>
      </c>
      <c r="AS714" s="222">
        <v>2350</v>
      </c>
      <c r="AT714" s="219">
        <f>AS714*25%</f>
        <v>587.5</v>
      </c>
      <c r="AU714" s="222">
        <v>52</v>
      </c>
      <c r="AV714" s="222">
        <v>6140</v>
      </c>
      <c r="AW714" s="222">
        <f t="shared" si="47"/>
        <v>1535</v>
      </c>
      <c r="AX714" s="222">
        <v>16</v>
      </c>
      <c r="AY714" s="222">
        <v>1755</v>
      </c>
      <c r="AZ714" s="222">
        <f t="shared" si="48"/>
        <v>438.75</v>
      </c>
      <c r="BA714" s="222">
        <v>29</v>
      </c>
      <c r="BB714" s="222">
        <v>3600</v>
      </c>
      <c r="BC714" s="222">
        <f t="shared" si="49"/>
        <v>900</v>
      </c>
    </row>
    <row r="715" spans="2:55">
      <c r="B715" s="41" t="s">
        <v>2627</v>
      </c>
      <c r="C715" s="296" t="s">
        <v>5339</v>
      </c>
      <c r="D715" s="44" t="s">
        <v>58</v>
      </c>
      <c r="E715" s="19"/>
      <c r="F715" s="19"/>
      <c r="G715" s="19"/>
      <c r="H715" s="19"/>
      <c r="I715" s="19"/>
      <c r="J715" s="19"/>
      <c r="K715" s="19"/>
      <c r="L715" s="19"/>
      <c r="M715" s="19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221"/>
      <c r="AA715" s="221"/>
      <c r="AB715" s="221"/>
      <c r="AC715" s="221"/>
      <c r="AD715" s="221"/>
      <c r="AE715" s="221"/>
      <c r="AF715" s="221"/>
      <c r="AG715" s="221"/>
      <c r="AH715" s="221"/>
      <c r="AI715" s="221"/>
      <c r="AJ715" s="221"/>
      <c r="AK715" s="221"/>
      <c r="AL715" s="221">
        <v>2</v>
      </c>
      <c r="AM715" s="221">
        <v>90</v>
      </c>
      <c r="AN715" s="219">
        <f>AM715*25%</f>
        <v>22.5</v>
      </c>
      <c r="AO715" s="219">
        <v>48</v>
      </c>
      <c r="AP715" s="219">
        <v>5435</v>
      </c>
      <c r="AQ715" s="219">
        <f>AP715*25%</f>
        <v>1358.75</v>
      </c>
      <c r="AR715" s="222">
        <v>56</v>
      </c>
      <c r="AS715" s="222">
        <v>4715</v>
      </c>
      <c r="AT715" s="219">
        <f>AS715*25%</f>
        <v>1178.75</v>
      </c>
      <c r="AU715" s="222">
        <v>12</v>
      </c>
      <c r="AV715" s="222">
        <v>1080</v>
      </c>
      <c r="AW715" s="222">
        <f t="shared" si="47"/>
        <v>270</v>
      </c>
      <c r="AX715" s="222">
        <v>28</v>
      </c>
      <c r="AY715" s="222">
        <v>3290</v>
      </c>
      <c r="AZ715" s="222">
        <f t="shared" si="48"/>
        <v>822.5</v>
      </c>
      <c r="BA715" s="222">
        <v>37</v>
      </c>
      <c r="BB715" s="222">
        <v>4120</v>
      </c>
      <c r="BC715" s="222">
        <f t="shared" si="49"/>
        <v>1030</v>
      </c>
    </row>
    <row r="716" spans="2:55">
      <c r="B716" s="41" t="s">
        <v>2628</v>
      </c>
      <c r="C716" s="296" t="s">
        <v>5340</v>
      </c>
      <c r="D716" s="44" t="s">
        <v>5</v>
      </c>
      <c r="E716" s="19"/>
      <c r="F716" s="19"/>
      <c r="G716" s="19"/>
      <c r="H716" s="19"/>
      <c r="I716" s="19"/>
      <c r="J716" s="19"/>
      <c r="K716" s="19"/>
      <c r="L716" s="19"/>
      <c r="M716" s="19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221"/>
      <c r="AA716" s="221"/>
      <c r="AB716" s="221"/>
      <c r="AC716" s="221"/>
      <c r="AD716" s="221"/>
      <c r="AE716" s="221"/>
      <c r="AF716" s="221"/>
      <c r="AG716" s="221"/>
      <c r="AH716" s="221"/>
      <c r="AI716" s="221"/>
      <c r="AJ716" s="221"/>
      <c r="AK716" s="221"/>
      <c r="AL716" s="221">
        <v>3</v>
      </c>
      <c r="AM716" s="221">
        <v>295</v>
      </c>
      <c r="AN716" s="219">
        <f>AM716*25%</f>
        <v>73.75</v>
      </c>
      <c r="AO716" s="219">
        <v>15</v>
      </c>
      <c r="AP716" s="219">
        <v>1680</v>
      </c>
      <c r="AQ716" s="219">
        <f>AP716*25%</f>
        <v>420</v>
      </c>
      <c r="AR716" s="222">
        <v>50</v>
      </c>
      <c r="AS716" s="222">
        <v>5840</v>
      </c>
      <c r="AT716" s="219">
        <f>AS716*25%</f>
        <v>1460</v>
      </c>
      <c r="AU716" s="222">
        <v>43</v>
      </c>
      <c r="AV716" s="222">
        <v>3730</v>
      </c>
      <c r="AW716" s="222">
        <f t="shared" si="47"/>
        <v>932.5</v>
      </c>
      <c r="AX716" s="222">
        <v>17</v>
      </c>
      <c r="AY716" s="222">
        <v>1485</v>
      </c>
      <c r="AZ716" s="222">
        <f t="shared" si="48"/>
        <v>371.25</v>
      </c>
      <c r="BA716" s="222">
        <v>30</v>
      </c>
      <c r="BB716" s="222">
        <v>3255</v>
      </c>
      <c r="BC716" s="222">
        <f t="shared" si="49"/>
        <v>813.75</v>
      </c>
    </row>
    <row r="717" spans="2:55">
      <c r="B717" s="41" t="s">
        <v>2629</v>
      </c>
      <c r="C717" s="296" t="s">
        <v>7637</v>
      </c>
      <c r="D717" s="44" t="s">
        <v>302</v>
      </c>
      <c r="E717" s="19"/>
      <c r="F717" s="19"/>
      <c r="G717" s="19"/>
      <c r="H717" s="19"/>
      <c r="I717" s="19"/>
      <c r="J717" s="19"/>
      <c r="K717" s="19"/>
      <c r="L717" s="19"/>
      <c r="M717" s="19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221"/>
      <c r="AA717" s="221"/>
      <c r="AB717" s="221"/>
      <c r="AC717" s="221"/>
      <c r="AD717" s="221"/>
      <c r="AE717" s="221"/>
      <c r="AF717" s="221"/>
      <c r="AG717" s="221"/>
      <c r="AH717" s="221"/>
      <c r="AI717" s="221"/>
      <c r="AJ717" s="221"/>
      <c r="AK717" s="221"/>
      <c r="AL717" s="221">
        <v>7</v>
      </c>
      <c r="AM717" s="221">
        <v>520</v>
      </c>
      <c r="AN717" s="219">
        <f>AM717*25%</f>
        <v>130</v>
      </c>
      <c r="AO717" s="219">
        <v>36</v>
      </c>
      <c r="AP717" s="219">
        <v>2780</v>
      </c>
      <c r="AQ717" s="219">
        <f>AP717*25%</f>
        <v>695</v>
      </c>
      <c r="AR717" s="222">
        <v>112</v>
      </c>
      <c r="AS717" s="222">
        <v>10385</v>
      </c>
      <c r="AT717" s="219">
        <f>AS717*25%</f>
        <v>2596.25</v>
      </c>
      <c r="AU717" s="222">
        <v>44</v>
      </c>
      <c r="AV717" s="222">
        <v>3835</v>
      </c>
      <c r="AW717" s="222">
        <f t="shared" si="47"/>
        <v>958.75</v>
      </c>
      <c r="AX717" s="222">
        <v>40</v>
      </c>
      <c r="AY717" s="222">
        <v>3800</v>
      </c>
      <c r="AZ717" s="222">
        <f t="shared" si="48"/>
        <v>950</v>
      </c>
      <c r="BA717" s="222">
        <v>66</v>
      </c>
      <c r="BB717" s="222">
        <v>5710</v>
      </c>
      <c r="BC717" s="222">
        <f t="shared" si="49"/>
        <v>1427.5</v>
      </c>
    </row>
    <row r="718" spans="2:55">
      <c r="B718" s="41" t="s">
        <v>2630</v>
      </c>
      <c r="C718" s="296" t="s">
        <v>5341</v>
      </c>
      <c r="D718" s="44" t="s">
        <v>302</v>
      </c>
      <c r="E718" s="19"/>
      <c r="F718" s="19"/>
      <c r="G718" s="19"/>
      <c r="H718" s="19"/>
      <c r="I718" s="19"/>
      <c r="J718" s="19"/>
      <c r="K718" s="19"/>
      <c r="L718" s="19"/>
      <c r="M718" s="19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221"/>
      <c r="AA718" s="221"/>
      <c r="AB718" s="221"/>
      <c r="AC718" s="221"/>
      <c r="AD718" s="221"/>
      <c r="AE718" s="221"/>
      <c r="AF718" s="221"/>
      <c r="AG718" s="221"/>
      <c r="AH718" s="221"/>
      <c r="AI718" s="221"/>
      <c r="AJ718" s="221"/>
      <c r="AK718" s="221"/>
      <c r="AL718" s="222">
        <v>0</v>
      </c>
      <c r="AM718" s="222">
        <v>0</v>
      </c>
      <c r="AN718" s="222">
        <f>AM718*25%</f>
        <v>0</v>
      </c>
      <c r="AO718" s="298">
        <v>13</v>
      </c>
      <c r="AP718" s="298">
        <v>965</v>
      </c>
      <c r="AQ718" s="298">
        <f>AP718*25%</f>
        <v>241.25</v>
      </c>
      <c r="AR718" s="222">
        <v>48</v>
      </c>
      <c r="AS718" s="222">
        <v>5715</v>
      </c>
      <c r="AT718" s="298">
        <f>AS718*25%</f>
        <v>1428.75</v>
      </c>
      <c r="AU718" s="222">
        <v>97</v>
      </c>
      <c r="AV718" s="222">
        <v>8425</v>
      </c>
      <c r="AW718" s="222">
        <f t="shared" si="47"/>
        <v>2106.25</v>
      </c>
      <c r="AX718" s="222">
        <v>41</v>
      </c>
      <c r="AY718" s="222">
        <v>3910</v>
      </c>
      <c r="AZ718" s="222">
        <f t="shared" si="48"/>
        <v>977.5</v>
      </c>
      <c r="BA718" s="222">
        <v>52</v>
      </c>
      <c r="BB718" s="222">
        <v>9195</v>
      </c>
      <c r="BC718" s="222">
        <f t="shared" si="49"/>
        <v>2298.75</v>
      </c>
    </row>
    <row r="719" spans="2:55">
      <c r="B719" s="41" t="s">
        <v>2631</v>
      </c>
      <c r="C719" s="296" t="s">
        <v>5342</v>
      </c>
      <c r="D719" s="44" t="s">
        <v>5</v>
      </c>
      <c r="E719" s="19"/>
      <c r="F719" s="19"/>
      <c r="G719" s="19"/>
      <c r="H719" s="19"/>
      <c r="I719" s="19"/>
      <c r="J719" s="19"/>
      <c r="K719" s="19"/>
      <c r="L719" s="19"/>
      <c r="M719" s="19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221"/>
      <c r="AA719" s="221"/>
      <c r="AB719" s="221"/>
      <c r="AC719" s="221"/>
      <c r="AD719" s="221"/>
      <c r="AE719" s="221"/>
      <c r="AF719" s="221"/>
      <c r="AG719" s="221"/>
      <c r="AH719" s="221"/>
      <c r="AI719" s="221"/>
      <c r="AJ719" s="221"/>
      <c r="AK719" s="221"/>
      <c r="AL719" s="221">
        <v>3</v>
      </c>
      <c r="AM719" s="221">
        <v>400</v>
      </c>
      <c r="AN719" s="219">
        <f>AM719*25%</f>
        <v>100</v>
      </c>
      <c r="AO719" s="219">
        <v>17</v>
      </c>
      <c r="AP719" s="219">
        <v>1315</v>
      </c>
      <c r="AQ719" s="219">
        <f>AP719*25%</f>
        <v>328.75</v>
      </c>
      <c r="AR719" s="222">
        <v>20</v>
      </c>
      <c r="AS719" s="222">
        <v>1990</v>
      </c>
      <c r="AT719" s="219">
        <f>AS719*25%</f>
        <v>497.5</v>
      </c>
      <c r="AU719" s="222">
        <v>43</v>
      </c>
      <c r="AV719" s="222">
        <v>4265</v>
      </c>
      <c r="AW719" s="222">
        <f t="shared" si="47"/>
        <v>1066.25</v>
      </c>
      <c r="AX719" s="222">
        <v>103</v>
      </c>
      <c r="AY719" s="222">
        <v>8620</v>
      </c>
      <c r="AZ719" s="222">
        <f t="shared" si="48"/>
        <v>2155</v>
      </c>
      <c r="BA719" s="222">
        <v>116</v>
      </c>
      <c r="BB719" s="222">
        <v>10695</v>
      </c>
      <c r="BC719" s="222">
        <f t="shared" si="49"/>
        <v>2673.75</v>
      </c>
    </row>
    <row r="720" spans="2:55">
      <c r="B720" s="41" t="s">
        <v>2632</v>
      </c>
      <c r="C720" s="296" t="s">
        <v>5343</v>
      </c>
      <c r="D720" s="227" t="s">
        <v>341</v>
      </c>
      <c r="E720" s="19"/>
      <c r="F720" s="19"/>
      <c r="G720" s="19"/>
      <c r="H720" s="19"/>
      <c r="I720" s="19"/>
      <c r="J720" s="19"/>
      <c r="K720" s="19"/>
      <c r="L720" s="19"/>
      <c r="M720" s="19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221"/>
      <c r="AA720" s="221"/>
      <c r="AB720" s="221"/>
      <c r="AC720" s="221"/>
      <c r="AD720" s="221"/>
      <c r="AE720" s="221"/>
      <c r="AF720" s="221"/>
      <c r="AG720" s="221"/>
      <c r="AH720" s="221"/>
      <c r="AI720" s="221"/>
      <c r="AJ720" s="221"/>
      <c r="AK720" s="221"/>
      <c r="AL720" s="221">
        <v>5</v>
      </c>
      <c r="AM720" s="221">
        <v>465</v>
      </c>
      <c r="AN720" s="219">
        <f>AM720*25%</f>
        <v>116.25</v>
      </c>
      <c r="AO720" s="219">
        <v>26</v>
      </c>
      <c r="AP720" s="219">
        <v>1525</v>
      </c>
      <c r="AQ720" s="219">
        <f>AP720*25%</f>
        <v>381.25</v>
      </c>
      <c r="AR720" s="222">
        <v>57</v>
      </c>
      <c r="AS720" s="222">
        <v>4550</v>
      </c>
      <c r="AT720" s="219">
        <f>AS720*25%</f>
        <v>1137.5</v>
      </c>
      <c r="AU720" s="222">
        <v>35</v>
      </c>
      <c r="AV720" s="222">
        <v>3955</v>
      </c>
      <c r="AW720" s="222">
        <f t="shared" si="47"/>
        <v>988.75</v>
      </c>
      <c r="AX720" s="222">
        <v>67</v>
      </c>
      <c r="AY720" s="222">
        <v>7045</v>
      </c>
      <c r="AZ720" s="222">
        <f t="shared" si="48"/>
        <v>1761.25</v>
      </c>
      <c r="BA720" s="222">
        <v>117</v>
      </c>
      <c r="BB720" s="222">
        <v>10385</v>
      </c>
      <c r="BC720" s="222">
        <f t="shared" si="49"/>
        <v>2596.25</v>
      </c>
    </row>
    <row r="721" spans="2:55">
      <c r="B721" s="41" t="s">
        <v>2633</v>
      </c>
      <c r="C721" s="296" t="s">
        <v>5344</v>
      </c>
      <c r="D721" s="44" t="s">
        <v>259</v>
      </c>
      <c r="E721" s="19"/>
      <c r="F721" s="19"/>
      <c r="G721" s="19"/>
      <c r="H721" s="19"/>
      <c r="I721" s="19"/>
      <c r="J721" s="19"/>
      <c r="K721" s="19"/>
      <c r="L721" s="19"/>
      <c r="M721" s="19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221"/>
      <c r="AA721" s="221"/>
      <c r="AB721" s="221"/>
      <c r="AC721" s="221"/>
      <c r="AD721" s="221"/>
      <c r="AE721" s="221"/>
      <c r="AF721" s="221"/>
      <c r="AG721" s="221"/>
      <c r="AH721" s="221"/>
      <c r="AI721" s="221"/>
      <c r="AJ721" s="221"/>
      <c r="AK721" s="221"/>
      <c r="AL721" s="221">
        <v>11</v>
      </c>
      <c r="AM721" s="221">
        <v>1040</v>
      </c>
      <c r="AN721" s="219">
        <f>AM721*25%</f>
        <v>260</v>
      </c>
      <c r="AO721" s="219">
        <v>38</v>
      </c>
      <c r="AP721" s="219">
        <v>3310</v>
      </c>
      <c r="AQ721" s="219">
        <f>AP721*25%</f>
        <v>827.5</v>
      </c>
      <c r="AR721" s="222">
        <v>130</v>
      </c>
      <c r="AS721" s="222">
        <v>10930</v>
      </c>
      <c r="AT721" s="219">
        <f>AS721*25%</f>
        <v>2732.5</v>
      </c>
      <c r="AU721" s="222">
        <v>34</v>
      </c>
      <c r="AV721" s="222">
        <v>3240</v>
      </c>
      <c r="AW721" s="222">
        <f t="shared" si="47"/>
        <v>810</v>
      </c>
      <c r="AX721" s="222">
        <v>15</v>
      </c>
      <c r="AY721" s="222">
        <v>1170</v>
      </c>
      <c r="AZ721" s="222">
        <f t="shared" si="48"/>
        <v>292.5</v>
      </c>
      <c r="BA721" s="222">
        <v>4</v>
      </c>
      <c r="BB721" s="222">
        <v>490</v>
      </c>
      <c r="BC721" s="222">
        <f t="shared" si="49"/>
        <v>122.5</v>
      </c>
    </row>
    <row r="722" spans="2:55">
      <c r="B722" s="41" t="s">
        <v>2634</v>
      </c>
      <c r="C722" s="296" t="s">
        <v>5345</v>
      </c>
      <c r="D722" s="44" t="s">
        <v>14</v>
      </c>
      <c r="E722" s="19"/>
      <c r="F722" s="19"/>
      <c r="G722" s="19"/>
      <c r="H722" s="19"/>
      <c r="I722" s="19"/>
      <c r="J722" s="19"/>
      <c r="K722" s="19"/>
      <c r="L722" s="19"/>
      <c r="M722" s="19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221"/>
      <c r="AA722" s="221"/>
      <c r="AB722" s="221"/>
      <c r="AC722" s="221"/>
      <c r="AD722" s="221"/>
      <c r="AE722" s="221"/>
      <c r="AF722" s="221"/>
      <c r="AG722" s="221"/>
      <c r="AH722" s="221"/>
      <c r="AI722" s="221"/>
      <c r="AJ722" s="221"/>
      <c r="AK722" s="221"/>
      <c r="AL722" s="221">
        <v>14</v>
      </c>
      <c r="AM722" s="221">
        <v>1130</v>
      </c>
      <c r="AN722" s="219">
        <f>AM722*25%</f>
        <v>282.5</v>
      </c>
      <c r="AO722" s="219">
        <v>6</v>
      </c>
      <c r="AP722" s="219">
        <v>330</v>
      </c>
      <c r="AQ722" s="219">
        <f>AP722*25%</f>
        <v>82.5</v>
      </c>
      <c r="AR722" s="222">
        <v>133</v>
      </c>
      <c r="AS722" s="222">
        <v>11155</v>
      </c>
      <c r="AT722" s="219">
        <f>AS722*25%</f>
        <v>2788.75</v>
      </c>
      <c r="AU722" s="222">
        <v>173</v>
      </c>
      <c r="AV722" s="222">
        <v>13220</v>
      </c>
      <c r="AW722" s="222">
        <f t="shared" si="47"/>
        <v>3305</v>
      </c>
      <c r="AX722" s="222">
        <v>33</v>
      </c>
      <c r="AY722" s="222">
        <v>2560</v>
      </c>
      <c r="AZ722" s="222">
        <f t="shared" si="48"/>
        <v>640</v>
      </c>
      <c r="BA722" s="222">
        <v>45</v>
      </c>
      <c r="BB722" s="222">
        <v>3130</v>
      </c>
      <c r="BC722" s="222">
        <f t="shared" si="49"/>
        <v>782.5</v>
      </c>
    </row>
    <row r="723" spans="2:55">
      <c r="B723" s="41" t="s">
        <v>2635</v>
      </c>
      <c r="C723" s="296" t="s">
        <v>5346</v>
      </c>
      <c r="D723" s="44" t="s">
        <v>5</v>
      </c>
      <c r="E723" s="19"/>
      <c r="F723" s="19"/>
      <c r="G723" s="19"/>
      <c r="H723" s="19"/>
      <c r="I723" s="19"/>
      <c r="J723" s="19"/>
      <c r="K723" s="19"/>
      <c r="L723" s="19"/>
      <c r="M723" s="19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221"/>
      <c r="AA723" s="221"/>
      <c r="AB723" s="221"/>
      <c r="AC723" s="221"/>
      <c r="AD723" s="221"/>
      <c r="AE723" s="221"/>
      <c r="AF723" s="221"/>
      <c r="AG723" s="221"/>
      <c r="AH723" s="221"/>
      <c r="AI723" s="221"/>
      <c r="AJ723" s="221"/>
      <c r="AK723" s="221"/>
      <c r="AL723" s="221">
        <v>2</v>
      </c>
      <c r="AM723" s="221">
        <v>145</v>
      </c>
      <c r="AN723" s="219">
        <f>AM723*25%</f>
        <v>36.25</v>
      </c>
      <c r="AO723" s="219">
        <v>2</v>
      </c>
      <c r="AP723" s="219">
        <v>160</v>
      </c>
      <c r="AQ723" s="219">
        <f>AP723*25%</f>
        <v>40</v>
      </c>
      <c r="AR723" s="222">
        <v>2</v>
      </c>
      <c r="AS723" s="222">
        <v>105</v>
      </c>
      <c r="AT723" s="219">
        <f>AS723*25%</f>
        <v>26.25</v>
      </c>
      <c r="AU723" s="222">
        <v>191</v>
      </c>
      <c r="AV723" s="222">
        <v>17725</v>
      </c>
      <c r="AW723" s="222">
        <f t="shared" si="47"/>
        <v>4431.25</v>
      </c>
      <c r="AX723" s="222">
        <v>87</v>
      </c>
      <c r="AY723" s="222">
        <v>6275</v>
      </c>
      <c r="AZ723" s="222">
        <f t="shared" si="48"/>
        <v>1568.75</v>
      </c>
      <c r="BA723" s="222">
        <v>97</v>
      </c>
      <c r="BB723" s="222">
        <v>8150</v>
      </c>
      <c r="BC723" s="222">
        <f t="shared" si="49"/>
        <v>2037.5</v>
      </c>
    </row>
    <row r="724" spans="2:55">
      <c r="B724" s="41" t="s">
        <v>2636</v>
      </c>
      <c r="C724" s="296" t="s">
        <v>5347</v>
      </c>
      <c r="D724" s="227" t="s">
        <v>932</v>
      </c>
      <c r="E724" s="19"/>
      <c r="F724" s="19"/>
      <c r="G724" s="19"/>
      <c r="H724" s="19"/>
      <c r="I724" s="19"/>
      <c r="J724" s="19"/>
      <c r="K724" s="19"/>
      <c r="L724" s="19"/>
      <c r="M724" s="19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221"/>
      <c r="AA724" s="221"/>
      <c r="AB724" s="221"/>
      <c r="AC724" s="221"/>
      <c r="AD724" s="221"/>
      <c r="AE724" s="221"/>
      <c r="AF724" s="221"/>
      <c r="AG724" s="221"/>
      <c r="AH724" s="221"/>
      <c r="AI724" s="221"/>
      <c r="AJ724" s="221"/>
      <c r="AK724" s="221"/>
      <c r="AL724" s="221">
        <v>0</v>
      </c>
      <c r="AM724" s="221"/>
      <c r="AN724" s="219">
        <f>AM724*25%</f>
        <v>0</v>
      </c>
      <c r="AO724" s="219">
        <v>67</v>
      </c>
      <c r="AP724" s="219">
        <v>6355</v>
      </c>
      <c r="AQ724" s="219">
        <f>AP724*25%</f>
        <v>1588.75</v>
      </c>
      <c r="AR724" s="222">
        <v>186</v>
      </c>
      <c r="AS724" s="222">
        <v>16295</v>
      </c>
      <c r="AT724" s="219">
        <f>AS724*25%</f>
        <v>4073.75</v>
      </c>
      <c r="AU724" s="222">
        <v>0</v>
      </c>
      <c r="AV724" s="222">
        <v>0</v>
      </c>
      <c r="AW724" s="222">
        <f t="shared" si="47"/>
        <v>0</v>
      </c>
      <c r="AX724" s="222">
        <v>184</v>
      </c>
      <c r="AY724" s="222">
        <v>16190</v>
      </c>
      <c r="AZ724" s="222">
        <f t="shared" si="48"/>
        <v>4047.5</v>
      </c>
      <c r="BA724" s="222">
        <v>345</v>
      </c>
      <c r="BB724" s="222">
        <v>24850</v>
      </c>
      <c r="BC724" s="222">
        <f t="shared" si="49"/>
        <v>6212.5</v>
      </c>
    </row>
    <row r="725" spans="2:55">
      <c r="B725" s="41" t="s">
        <v>2637</v>
      </c>
      <c r="C725" s="296" t="s">
        <v>5348</v>
      </c>
      <c r="D725" s="227" t="s">
        <v>123</v>
      </c>
      <c r="E725" s="19"/>
      <c r="F725" s="19"/>
      <c r="G725" s="19"/>
      <c r="H725" s="19"/>
      <c r="I725" s="19"/>
      <c r="J725" s="19"/>
      <c r="K725" s="19"/>
      <c r="L725" s="19"/>
      <c r="M725" s="19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221"/>
      <c r="AA725" s="221"/>
      <c r="AB725" s="221"/>
      <c r="AC725" s="221"/>
      <c r="AD725" s="221"/>
      <c r="AE725" s="221"/>
      <c r="AF725" s="221"/>
      <c r="AG725" s="221"/>
      <c r="AH725" s="221"/>
      <c r="AI725" s="221"/>
      <c r="AJ725" s="221"/>
      <c r="AK725" s="221"/>
      <c r="AL725" s="221">
        <v>14</v>
      </c>
      <c r="AM725" s="221">
        <v>1090</v>
      </c>
      <c r="AN725" s="219">
        <f>AM725*25%</f>
        <v>272.5</v>
      </c>
      <c r="AO725" s="219">
        <v>33</v>
      </c>
      <c r="AP725" s="219">
        <v>2980</v>
      </c>
      <c r="AQ725" s="219">
        <f>AP725*25%</f>
        <v>745</v>
      </c>
      <c r="AR725" s="222">
        <v>37</v>
      </c>
      <c r="AS725" s="222">
        <v>2545</v>
      </c>
      <c r="AT725" s="219">
        <f>AS725*25%</f>
        <v>636.25</v>
      </c>
      <c r="AU725" s="222">
        <v>191</v>
      </c>
      <c r="AV725" s="222">
        <v>15020</v>
      </c>
      <c r="AW725" s="222">
        <f t="shared" si="47"/>
        <v>3755</v>
      </c>
      <c r="AX725" s="222">
        <v>0</v>
      </c>
      <c r="AY725" s="222">
        <v>0</v>
      </c>
      <c r="AZ725" s="222">
        <f t="shared" si="48"/>
        <v>0</v>
      </c>
      <c r="BA725" s="222">
        <v>0</v>
      </c>
      <c r="BB725" s="222">
        <v>0</v>
      </c>
      <c r="BC725" s="222">
        <f t="shared" si="49"/>
        <v>0</v>
      </c>
    </row>
    <row r="726" spans="2:55">
      <c r="B726" s="41" t="s">
        <v>2638</v>
      </c>
      <c r="C726" s="296" t="s">
        <v>2695</v>
      </c>
      <c r="D726" s="44" t="s">
        <v>123</v>
      </c>
      <c r="E726" s="19"/>
      <c r="F726" s="19"/>
      <c r="G726" s="19"/>
      <c r="H726" s="19"/>
      <c r="I726" s="19"/>
      <c r="J726" s="19"/>
      <c r="K726" s="19"/>
      <c r="L726" s="19"/>
      <c r="M726" s="19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221"/>
      <c r="AA726" s="221"/>
      <c r="AB726" s="221"/>
      <c r="AC726" s="221"/>
      <c r="AD726" s="221"/>
      <c r="AE726" s="221"/>
      <c r="AF726" s="221"/>
      <c r="AG726" s="221"/>
      <c r="AH726" s="221"/>
      <c r="AI726" s="221"/>
      <c r="AJ726" s="221"/>
      <c r="AK726" s="221"/>
      <c r="AL726" s="221">
        <v>14</v>
      </c>
      <c r="AM726" s="221">
        <v>1290</v>
      </c>
      <c r="AN726" s="219">
        <f>AM726*25%</f>
        <v>322.5</v>
      </c>
      <c r="AO726" s="219">
        <v>67</v>
      </c>
      <c r="AP726" s="219">
        <v>6140</v>
      </c>
      <c r="AQ726" s="219">
        <f>AP726*25%</f>
        <v>1535</v>
      </c>
      <c r="AR726" s="222">
        <v>121</v>
      </c>
      <c r="AS726" s="222">
        <v>11390</v>
      </c>
      <c r="AT726" s="219">
        <f>AS726*25%</f>
        <v>2847.5</v>
      </c>
      <c r="AU726" s="222">
        <v>38</v>
      </c>
      <c r="AV726" s="222">
        <v>2890</v>
      </c>
      <c r="AW726" s="222">
        <f t="shared" si="47"/>
        <v>722.5</v>
      </c>
      <c r="AX726" s="222">
        <v>183</v>
      </c>
      <c r="AY726" s="222">
        <v>16745</v>
      </c>
      <c r="AZ726" s="222">
        <f t="shared" si="48"/>
        <v>4186.25</v>
      </c>
      <c r="BA726" s="222">
        <v>207</v>
      </c>
      <c r="BB726" s="222">
        <v>17735</v>
      </c>
      <c r="BC726" s="222">
        <f t="shared" si="49"/>
        <v>4433.75</v>
      </c>
    </row>
    <row r="727" spans="2:55">
      <c r="B727" s="41" t="s">
        <v>2639</v>
      </c>
      <c r="C727" s="296" t="s">
        <v>7638</v>
      </c>
      <c r="D727" s="44" t="s">
        <v>341</v>
      </c>
      <c r="E727" s="19"/>
      <c r="F727" s="19"/>
      <c r="G727" s="19"/>
      <c r="H727" s="19"/>
      <c r="I727" s="19"/>
      <c r="J727" s="19"/>
      <c r="K727" s="19"/>
      <c r="L727" s="19"/>
      <c r="M727" s="19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221"/>
      <c r="AA727" s="221"/>
      <c r="AB727" s="221"/>
      <c r="AC727" s="221"/>
      <c r="AD727" s="221"/>
      <c r="AE727" s="221"/>
      <c r="AF727" s="221"/>
      <c r="AG727" s="221"/>
      <c r="AH727" s="221"/>
      <c r="AI727" s="221"/>
      <c r="AJ727" s="221"/>
      <c r="AK727" s="221"/>
      <c r="AL727" s="221">
        <v>0</v>
      </c>
      <c r="AM727" s="221"/>
      <c r="AN727" s="219">
        <f>AM727*25%</f>
        <v>0</v>
      </c>
      <c r="AO727" s="219">
        <v>109</v>
      </c>
      <c r="AP727" s="219">
        <v>10655</v>
      </c>
      <c r="AQ727" s="219">
        <f>AP727*25%</f>
        <v>2663.75</v>
      </c>
      <c r="AR727" s="222">
        <v>133</v>
      </c>
      <c r="AS727" s="222">
        <v>13955</v>
      </c>
      <c r="AT727" s="219">
        <f>AS727*25%</f>
        <v>3488.75</v>
      </c>
      <c r="AU727" s="222">
        <v>145</v>
      </c>
      <c r="AV727" s="222">
        <v>15420</v>
      </c>
      <c r="AW727" s="222">
        <f t="shared" si="47"/>
        <v>3855</v>
      </c>
      <c r="AX727" s="222">
        <v>33</v>
      </c>
      <c r="AY727" s="222">
        <v>2615</v>
      </c>
      <c r="AZ727" s="222">
        <f t="shared" si="48"/>
        <v>653.75</v>
      </c>
      <c r="BA727" s="222">
        <v>33</v>
      </c>
      <c r="BB727" s="222">
        <v>2425</v>
      </c>
      <c r="BC727" s="222">
        <f t="shared" si="49"/>
        <v>606.25</v>
      </c>
    </row>
    <row r="728" spans="2:55">
      <c r="B728" s="41" t="s">
        <v>2640</v>
      </c>
      <c r="C728" s="296" t="s">
        <v>5349</v>
      </c>
      <c r="D728" s="44" t="s">
        <v>5</v>
      </c>
      <c r="E728" s="19"/>
      <c r="F728" s="19"/>
      <c r="G728" s="19"/>
      <c r="H728" s="19"/>
      <c r="I728" s="19"/>
      <c r="J728" s="19"/>
      <c r="K728" s="19"/>
      <c r="L728" s="19"/>
      <c r="M728" s="19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221"/>
      <c r="AA728" s="221"/>
      <c r="AB728" s="221"/>
      <c r="AC728" s="221"/>
      <c r="AD728" s="221"/>
      <c r="AE728" s="221"/>
      <c r="AF728" s="221"/>
      <c r="AG728" s="221"/>
      <c r="AH728" s="221"/>
      <c r="AI728" s="221"/>
      <c r="AJ728" s="221"/>
      <c r="AK728" s="221"/>
      <c r="AL728" s="221">
        <v>9</v>
      </c>
      <c r="AM728" s="221">
        <v>1300</v>
      </c>
      <c r="AN728" s="219">
        <f>AM728*25%</f>
        <v>325</v>
      </c>
      <c r="AO728" s="219">
        <v>33</v>
      </c>
      <c r="AP728" s="219">
        <v>3090</v>
      </c>
      <c r="AQ728" s="219">
        <f>AP728*25%</f>
        <v>772.5</v>
      </c>
      <c r="AR728" s="222">
        <v>87</v>
      </c>
      <c r="AS728" s="222">
        <v>9260</v>
      </c>
      <c r="AT728" s="219">
        <f>AS728*25%</f>
        <v>2315</v>
      </c>
      <c r="AU728" s="222">
        <v>172</v>
      </c>
      <c r="AV728" s="222">
        <v>19110</v>
      </c>
      <c r="AW728" s="222">
        <f t="shared" si="47"/>
        <v>4777.5</v>
      </c>
      <c r="AX728" s="222">
        <v>141</v>
      </c>
      <c r="AY728" s="222">
        <v>15605</v>
      </c>
      <c r="AZ728" s="222">
        <f t="shared" si="48"/>
        <v>3901.25</v>
      </c>
      <c r="BA728" s="222">
        <v>192</v>
      </c>
      <c r="BB728" s="222">
        <v>19250</v>
      </c>
      <c r="BC728" s="222">
        <f t="shared" si="49"/>
        <v>4812.5</v>
      </c>
    </row>
    <row r="729" spans="2:55">
      <c r="B729" s="41" t="s">
        <v>2641</v>
      </c>
      <c r="C729" s="296" t="s">
        <v>2696</v>
      </c>
      <c r="D729" s="44" t="s">
        <v>123</v>
      </c>
      <c r="E729" s="19"/>
      <c r="F729" s="19"/>
      <c r="G729" s="19"/>
      <c r="H729" s="19"/>
      <c r="I729" s="19"/>
      <c r="J729" s="19"/>
      <c r="K729" s="19"/>
      <c r="L729" s="19"/>
      <c r="M729" s="19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221"/>
      <c r="AA729" s="221"/>
      <c r="AB729" s="221"/>
      <c r="AC729" s="221"/>
      <c r="AD729" s="221"/>
      <c r="AE729" s="221"/>
      <c r="AF729" s="221"/>
      <c r="AG729" s="221"/>
      <c r="AH729" s="221"/>
      <c r="AI729" s="221"/>
      <c r="AJ729" s="221"/>
      <c r="AK729" s="221"/>
      <c r="AL729" s="221">
        <v>1</v>
      </c>
      <c r="AM729" s="221">
        <v>45</v>
      </c>
      <c r="AN729" s="219">
        <f>AM729*25%</f>
        <v>11.25</v>
      </c>
      <c r="AO729" s="219">
        <v>4</v>
      </c>
      <c r="AP729" s="219">
        <v>610</v>
      </c>
      <c r="AQ729" s="219">
        <f>AP729*25%</f>
        <v>152.5</v>
      </c>
      <c r="AR729" s="222">
        <v>0</v>
      </c>
      <c r="AS729" s="222">
        <v>0</v>
      </c>
      <c r="AT729" s="219">
        <f>AS729*25%</f>
        <v>0</v>
      </c>
      <c r="AU729" s="222">
        <v>69</v>
      </c>
      <c r="AV729" s="222">
        <v>6275</v>
      </c>
      <c r="AW729" s="222">
        <f t="shared" si="47"/>
        <v>1568.75</v>
      </c>
      <c r="AX729" s="222">
        <v>195</v>
      </c>
      <c r="AY729" s="222">
        <v>24540</v>
      </c>
      <c r="AZ729" s="222">
        <f t="shared" si="48"/>
        <v>6135</v>
      </c>
      <c r="BA729" s="222">
        <v>229</v>
      </c>
      <c r="BB729" s="222">
        <v>29035</v>
      </c>
      <c r="BC729" s="222">
        <f t="shared" si="49"/>
        <v>7258.75</v>
      </c>
    </row>
    <row r="730" spans="2:55">
      <c r="B730" s="41" t="s">
        <v>2642</v>
      </c>
      <c r="C730" s="296" t="s">
        <v>5350</v>
      </c>
      <c r="D730" s="44" t="s">
        <v>5</v>
      </c>
      <c r="E730" s="19"/>
      <c r="F730" s="19"/>
      <c r="G730" s="19"/>
      <c r="H730" s="19"/>
      <c r="I730" s="19"/>
      <c r="J730" s="19"/>
      <c r="K730" s="19"/>
      <c r="L730" s="19"/>
      <c r="M730" s="19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221"/>
      <c r="AA730" s="221"/>
      <c r="AB730" s="221"/>
      <c r="AC730" s="221"/>
      <c r="AD730" s="221"/>
      <c r="AE730" s="221"/>
      <c r="AF730" s="221"/>
      <c r="AG730" s="221"/>
      <c r="AH730" s="221"/>
      <c r="AI730" s="221"/>
      <c r="AJ730" s="221"/>
      <c r="AK730" s="221"/>
      <c r="AL730" s="222">
        <v>0</v>
      </c>
      <c r="AM730" s="222">
        <v>0</v>
      </c>
      <c r="AN730" s="219">
        <f>AM730*25%</f>
        <v>0</v>
      </c>
      <c r="AO730" s="298">
        <v>9</v>
      </c>
      <c r="AP730" s="298">
        <v>490</v>
      </c>
      <c r="AQ730" s="219">
        <f>AP730*25%</f>
        <v>122.5</v>
      </c>
      <c r="AR730" s="222">
        <v>3</v>
      </c>
      <c r="AS730" s="222">
        <v>220</v>
      </c>
      <c r="AT730" s="219">
        <f>AS730*25%</f>
        <v>55</v>
      </c>
      <c r="AU730" s="222">
        <v>0</v>
      </c>
      <c r="AV730" s="222">
        <v>0</v>
      </c>
      <c r="AW730" s="222">
        <f t="shared" si="47"/>
        <v>0</v>
      </c>
      <c r="AX730" s="222">
        <v>70</v>
      </c>
      <c r="AY730" s="222">
        <v>8975</v>
      </c>
      <c r="AZ730" s="222">
        <f t="shared" si="48"/>
        <v>2243.75</v>
      </c>
      <c r="BA730" s="222">
        <v>130</v>
      </c>
      <c r="BB730" s="222">
        <v>14310</v>
      </c>
      <c r="BC730" s="222">
        <f t="shared" si="49"/>
        <v>3577.5</v>
      </c>
    </row>
    <row r="731" spans="2:55">
      <c r="B731" s="41" t="s">
        <v>2643</v>
      </c>
      <c r="C731" s="296" t="s">
        <v>7639</v>
      </c>
      <c r="D731" s="44" t="s">
        <v>5</v>
      </c>
      <c r="E731" s="19"/>
      <c r="F731" s="19"/>
      <c r="G731" s="19"/>
      <c r="H731" s="19"/>
      <c r="I731" s="19"/>
      <c r="J731" s="19"/>
      <c r="K731" s="19"/>
      <c r="L731" s="19"/>
      <c r="M731" s="19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221"/>
      <c r="AA731" s="221"/>
      <c r="AB731" s="221"/>
      <c r="AC731" s="221"/>
      <c r="AD731" s="221"/>
      <c r="AE731" s="221"/>
      <c r="AF731" s="221"/>
      <c r="AG731" s="221"/>
      <c r="AH731" s="221"/>
      <c r="AI731" s="221"/>
      <c r="AJ731" s="221"/>
      <c r="AK731" s="221"/>
      <c r="AL731" s="222">
        <v>0</v>
      </c>
      <c r="AM731" s="222">
        <v>0</v>
      </c>
      <c r="AN731" s="219">
        <f>AM731*25%</f>
        <v>0</v>
      </c>
      <c r="AO731" s="298">
        <v>2</v>
      </c>
      <c r="AP731" s="298">
        <v>350</v>
      </c>
      <c r="AQ731" s="219">
        <f>AP731*25%</f>
        <v>87.5</v>
      </c>
      <c r="AR731" s="222">
        <v>9</v>
      </c>
      <c r="AS731" s="222">
        <v>1155</v>
      </c>
      <c r="AT731" s="219">
        <f>AS731*25%</f>
        <v>288.75</v>
      </c>
      <c r="AU731" s="222">
        <v>3</v>
      </c>
      <c r="AV731" s="222">
        <v>165</v>
      </c>
      <c r="AW731" s="222">
        <f t="shared" si="47"/>
        <v>41.25</v>
      </c>
      <c r="AX731" s="222">
        <v>2</v>
      </c>
      <c r="AY731" s="222">
        <v>175</v>
      </c>
      <c r="AZ731" s="222">
        <f t="shared" si="48"/>
        <v>43.75</v>
      </c>
      <c r="BA731" s="222">
        <v>0</v>
      </c>
      <c r="BB731" s="222">
        <v>0</v>
      </c>
      <c r="BC731" s="222">
        <f t="shared" si="49"/>
        <v>0</v>
      </c>
    </row>
    <row r="732" spans="2:55">
      <c r="B732" s="41" t="s">
        <v>2644</v>
      </c>
      <c r="C732" s="296" t="s">
        <v>7640</v>
      </c>
      <c r="D732" s="44" t="s">
        <v>14</v>
      </c>
      <c r="E732" s="19"/>
      <c r="F732" s="19"/>
      <c r="G732" s="19"/>
      <c r="H732" s="19"/>
      <c r="I732" s="19"/>
      <c r="J732" s="19"/>
      <c r="K732" s="19"/>
      <c r="L732" s="19"/>
      <c r="M732" s="19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221"/>
      <c r="AA732" s="221"/>
      <c r="AB732" s="221"/>
      <c r="AC732" s="221"/>
      <c r="AD732" s="221"/>
      <c r="AE732" s="221"/>
      <c r="AF732" s="221"/>
      <c r="AG732" s="221"/>
      <c r="AH732" s="221"/>
      <c r="AI732" s="221"/>
      <c r="AJ732" s="221"/>
      <c r="AK732" s="221"/>
      <c r="AL732" s="222">
        <v>0</v>
      </c>
      <c r="AM732" s="222">
        <v>0</v>
      </c>
      <c r="AN732" s="219">
        <f>AM732*25%</f>
        <v>0</v>
      </c>
      <c r="AO732" s="298">
        <v>5</v>
      </c>
      <c r="AP732" s="298">
        <v>360</v>
      </c>
      <c r="AQ732" s="219">
        <f>AP732*25%</f>
        <v>90</v>
      </c>
      <c r="AR732" s="222">
        <v>16</v>
      </c>
      <c r="AS732" s="222">
        <v>980</v>
      </c>
      <c r="AT732" s="219">
        <f>AS732*25%</f>
        <v>245</v>
      </c>
      <c r="AU732" s="222">
        <v>8</v>
      </c>
      <c r="AV732" s="222">
        <v>1440</v>
      </c>
      <c r="AW732" s="222">
        <f t="shared" si="47"/>
        <v>360</v>
      </c>
      <c r="AX732" s="222">
        <v>0</v>
      </c>
      <c r="AY732" s="222">
        <v>0</v>
      </c>
      <c r="AZ732" s="222">
        <f t="shared" si="48"/>
        <v>0</v>
      </c>
      <c r="BA732" s="222">
        <v>0</v>
      </c>
      <c r="BB732" s="222">
        <v>0</v>
      </c>
      <c r="BC732" s="222">
        <f t="shared" si="49"/>
        <v>0</v>
      </c>
    </row>
    <row r="733" spans="2:55">
      <c r="B733" s="41" t="s">
        <v>2645</v>
      </c>
      <c r="C733" s="296" t="s">
        <v>2697</v>
      </c>
      <c r="D733" s="44" t="s">
        <v>5</v>
      </c>
      <c r="E733" s="19"/>
      <c r="F733" s="19"/>
      <c r="G733" s="19"/>
      <c r="H733" s="19"/>
      <c r="I733" s="19"/>
      <c r="J733" s="19"/>
      <c r="K733" s="19"/>
      <c r="L733" s="19"/>
      <c r="M733" s="19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221"/>
      <c r="AA733" s="221"/>
      <c r="AB733" s="221"/>
      <c r="AC733" s="221"/>
      <c r="AD733" s="221"/>
      <c r="AE733" s="221"/>
      <c r="AF733" s="221"/>
      <c r="AG733" s="221"/>
      <c r="AH733" s="221"/>
      <c r="AI733" s="221"/>
      <c r="AJ733" s="221"/>
      <c r="AK733" s="221"/>
      <c r="AL733" s="222">
        <v>0</v>
      </c>
      <c r="AM733" s="222">
        <v>0</v>
      </c>
      <c r="AN733" s="219">
        <f>AM733*25%</f>
        <v>0</v>
      </c>
      <c r="AO733" s="298">
        <v>26</v>
      </c>
      <c r="AP733" s="298">
        <v>2170</v>
      </c>
      <c r="AQ733" s="219">
        <f>AP733*25%</f>
        <v>542.5</v>
      </c>
      <c r="AR733" s="222">
        <v>50</v>
      </c>
      <c r="AS733" s="222">
        <v>4600</v>
      </c>
      <c r="AT733" s="219">
        <f>AS733*25%</f>
        <v>1150</v>
      </c>
      <c r="AU733" s="222">
        <v>3</v>
      </c>
      <c r="AV733" s="222">
        <v>260</v>
      </c>
      <c r="AW733" s="222">
        <f t="shared" si="47"/>
        <v>65</v>
      </c>
      <c r="AX733" s="222">
        <v>11</v>
      </c>
      <c r="AY733" s="222">
        <v>1780</v>
      </c>
      <c r="AZ733" s="222">
        <f t="shared" si="48"/>
        <v>445</v>
      </c>
      <c r="BA733" s="222">
        <v>10</v>
      </c>
      <c r="BB733" s="222">
        <v>1345</v>
      </c>
      <c r="BC733" s="222">
        <f t="shared" si="49"/>
        <v>336.25</v>
      </c>
    </row>
    <row r="734" spans="2:55">
      <c r="B734" s="41" t="s">
        <v>2646</v>
      </c>
      <c r="C734" s="296" t="s">
        <v>5351</v>
      </c>
      <c r="D734" s="227" t="s">
        <v>12</v>
      </c>
      <c r="E734" s="19"/>
      <c r="F734" s="19"/>
      <c r="G734" s="19"/>
      <c r="H734" s="19"/>
      <c r="I734" s="19"/>
      <c r="J734" s="19"/>
      <c r="K734" s="19"/>
      <c r="L734" s="19"/>
      <c r="M734" s="19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221"/>
      <c r="AA734" s="221"/>
      <c r="AB734" s="221"/>
      <c r="AC734" s="221"/>
      <c r="AD734" s="221"/>
      <c r="AE734" s="221"/>
      <c r="AF734" s="221"/>
      <c r="AG734" s="221"/>
      <c r="AH734" s="221"/>
      <c r="AI734" s="221"/>
      <c r="AJ734" s="221"/>
      <c r="AK734" s="221"/>
      <c r="AL734" s="221">
        <v>3</v>
      </c>
      <c r="AM734" s="221">
        <v>340</v>
      </c>
      <c r="AN734" s="219">
        <f>AM734*25%</f>
        <v>85</v>
      </c>
      <c r="AO734" s="219">
        <v>37</v>
      </c>
      <c r="AP734" s="219">
        <v>3605</v>
      </c>
      <c r="AQ734" s="219">
        <f>AP734*25%</f>
        <v>901.25</v>
      </c>
      <c r="AR734" s="222">
        <v>68</v>
      </c>
      <c r="AS734" s="222">
        <v>6870</v>
      </c>
      <c r="AT734" s="219">
        <f>AS734*25%</f>
        <v>1717.5</v>
      </c>
      <c r="AU734" s="222">
        <v>33</v>
      </c>
      <c r="AV734" s="222">
        <v>3075</v>
      </c>
      <c r="AW734" s="222">
        <f t="shared" si="47"/>
        <v>768.75</v>
      </c>
      <c r="AX734" s="222">
        <v>0</v>
      </c>
      <c r="AY734" s="222">
        <v>0</v>
      </c>
      <c r="AZ734" s="222">
        <f t="shared" si="48"/>
        <v>0</v>
      </c>
      <c r="BA734" s="222">
        <v>0</v>
      </c>
      <c r="BB734" s="222">
        <v>0</v>
      </c>
      <c r="BC734" s="222">
        <f t="shared" si="49"/>
        <v>0</v>
      </c>
    </row>
    <row r="735" spans="2:55">
      <c r="B735" s="41" t="s">
        <v>2647</v>
      </c>
      <c r="C735" s="296" t="s">
        <v>7641</v>
      </c>
      <c r="D735" s="227" t="s">
        <v>12</v>
      </c>
      <c r="E735" s="19"/>
      <c r="F735" s="19"/>
      <c r="G735" s="19"/>
      <c r="H735" s="19"/>
      <c r="I735" s="19"/>
      <c r="J735" s="19"/>
      <c r="K735" s="19"/>
      <c r="L735" s="19"/>
      <c r="M735" s="19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221"/>
      <c r="AA735" s="221"/>
      <c r="AB735" s="221"/>
      <c r="AC735" s="221"/>
      <c r="AD735" s="221"/>
      <c r="AE735" s="221"/>
      <c r="AF735" s="221"/>
      <c r="AG735" s="221"/>
      <c r="AH735" s="221"/>
      <c r="AI735" s="221"/>
      <c r="AJ735" s="221"/>
      <c r="AK735" s="221"/>
      <c r="AL735" s="221">
        <v>3</v>
      </c>
      <c r="AM735" s="221">
        <v>545</v>
      </c>
      <c r="AN735" s="219">
        <f>AM735*25%</f>
        <v>136.25</v>
      </c>
      <c r="AO735" s="219">
        <v>5</v>
      </c>
      <c r="AP735" s="219">
        <v>485</v>
      </c>
      <c r="AQ735" s="219">
        <f>AP735*25%</f>
        <v>121.25</v>
      </c>
      <c r="AR735" s="222">
        <v>44</v>
      </c>
      <c r="AS735" s="222">
        <v>4515</v>
      </c>
      <c r="AT735" s="219">
        <f>AS735*25%</f>
        <v>1128.75</v>
      </c>
      <c r="AU735" s="222">
        <v>147</v>
      </c>
      <c r="AV735" s="222">
        <v>13095</v>
      </c>
      <c r="AW735" s="222">
        <f t="shared" si="47"/>
        <v>3273.75</v>
      </c>
      <c r="AX735" s="222">
        <v>49</v>
      </c>
      <c r="AY735" s="222">
        <v>4820</v>
      </c>
      <c r="AZ735" s="222">
        <f t="shared" si="48"/>
        <v>1205</v>
      </c>
      <c r="BA735" s="222">
        <v>47</v>
      </c>
      <c r="BB735" s="222">
        <v>4195</v>
      </c>
      <c r="BC735" s="222">
        <f t="shared" si="49"/>
        <v>1048.75</v>
      </c>
    </row>
    <row r="736" spans="2:55">
      <c r="B736" s="41" t="s">
        <v>2648</v>
      </c>
      <c r="C736" s="296" t="s">
        <v>5352</v>
      </c>
      <c r="D736" s="227" t="s">
        <v>29</v>
      </c>
      <c r="E736" s="19"/>
      <c r="F736" s="19"/>
      <c r="G736" s="19"/>
      <c r="H736" s="19"/>
      <c r="I736" s="19"/>
      <c r="J736" s="19"/>
      <c r="K736" s="19"/>
      <c r="L736" s="19"/>
      <c r="M736" s="19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221"/>
      <c r="AA736" s="221"/>
      <c r="AB736" s="221"/>
      <c r="AC736" s="221"/>
      <c r="AD736" s="221"/>
      <c r="AE736" s="221"/>
      <c r="AF736" s="221"/>
      <c r="AG736" s="221"/>
      <c r="AH736" s="221"/>
      <c r="AI736" s="221"/>
      <c r="AJ736" s="221"/>
      <c r="AK736" s="221"/>
      <c r="AL736" s="221">
        <v>4</v>
      </c>
      <c r="AM736" s="221">
        <v>320</v>
      </c>
      <c r="AN736" s="219">
        <f>AM736*25%</f>
        <v>80</v>
      </c>
      <c r="AO736" s="219">
        <v>0</v>
      </c>
      <c r="AP736" s="219">
        <v>0</v>
      </c>
      <c r="AQ736" s="219">
        <f>AP736*25%</f>
        <v>0</v>
      </c>
      <c r="AR736" s="222">
        <v>0</v>
      </c>
      <c r="AS736" s="222">
        <v>0</v>
      </c>
      <c r="AT736" s="219">
        <f>AS736*25%</f>
        <v>0</v>
      </c>
      <c r="AU736" s="222">
        <v>56</v>
      </c>
      <c r="AV736" s="222">
        <v>6255</v>
      </c>
      <c r="AW736" s="222">
        <f t="shared" si="47"/>
        <v>1563.75</v>
      </c>
      <c r="AX736" s="222">
        <v>115</v>
      </c>
      <c r="AY736" s="222">
        <v>12040</v>
      </c>
      <c r="AZ736" s="222">
        <f t="shared" si="48"/>
        <v>3010</v>
      </c>
      <c r="BA736" s="222">
        <v>117</v>
      </c>
      <c r="BB736" s="222">
        <v>12555</v>
      </c>
      <c r="BC736" s="222">
        <f t="shared" si="49"/>
        <v>3138.75</v>
      </c>
    </row>
    <row r="737" spans="2:55">
      <c r="B737" s="41" t="s">
        <v>2649</v>
      </c>
      <c r="C737" s="296" t="s">
        <v>5353</v>
      </c>
      <c r="D737" s="227" t="s">
        <v>29</v>
      </c>
      <c r="E737" s="19"/>
      <c r="F737" s="19"/>
      <c r="G737" s="19"/>
      <c r="H737" s="19"/>
      <c r="I737" s="19"/>
      <c r="J737" s="19"/>
      <c r="K737" s="19"/>
      <c r="L737" s="19"/>
      <c r="M737" s="19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221"/>
      <c r="AA737" s="221"/>
      <c r="AB737" s="221"/>
      <c r="AC737" s="221"/>
      <c r="AD737" s="221"/>
      <c r="AE737" s="221"/>
      <c r="AF737" s="221"/>
      <c r="AG737" s="221"/>
      <c r="AH737" s="221"/>
      <c r="AI737" s="221"/>
      <c r="AJ737" s="221"/>
      <c r="AK737" s="221"/>
      <c r="AL737" s="221">
        <v>4</v>
      </c>
      <c r="AM737" s="221">
        <v>340</v>
      </c>
      <c r="AN737" s="219">
        <f>AM737*25%</f>
        <v>85</v>
      </c>
      <c r="AO737" s="219">
        <v>35</v>
      </c>
      <c r="AP737" s="219">
        <v>3555</v>
      </c>
      <c r="AQ737" s="219">
        <f>AP737*25%</f>
        <v>888.75</v>
      </c>
      <c r="AR737" s="222">
        <v>35</v>
      </c>
      <c r="AS737" s="222">
        <v>2540</v>
      </c>
      <c r="AT737" s="219">
        <f>AS737*25%</f>
        <v>635</v>
      </c>
      <c r="AU737" s="222">
        <v>0</v>
      </c>
      <c r="AV737" s="222">
        <v>0</v>
      </c>
      <c r="AW737" s="222">
        <f t="shared" si="47"/>
        <v>0</v>
      </c>
      <c r="AX737" s="222">
        <v>67</v>
      </c>
      <c r="AY737" s="222">
        <v>6475</v>
      </c>
      <c r="AZ737" s="222">
        <f t="shared" si="48"/>
        <v>1618.75</v>
      </c>
      <c r="BA737" s="222">
        <v>51</v>
      </c>
      <c r="BB737" s="222">
        <v>6000</v>
      </c>
      <c r="BC737" s="222">
        <f t="shared" si="49"/>
        <v>1500</v>
      </c>
    </row>
    <row r="738" spans="2:55">
      <c r="B738" s="41" t="s">
        <v>2650</v>
      </c>
      <c r="C738" s="296" t="s">
        <v>5354</v>
      </c>
      <c r="D738" s="227" t="s">
        <v>16</v>
      </c>
      <c r="E738" s="19"/>
      <c r="F738" s="19"/>
      <c r="G738" s="19"/>
      <c r="H738" s="19"/>
      <c r="I738" s="19"/>
      <c r="J738" s="19"/>
      <c r="K738" s="19"/>
      <c r="L738" s="19"/>
      <c r="M738" s="19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221"/>
      <c r="AA738" s="221"/>
      <c r="AB738" s="221"/>
      <c r="AC738" s="221"/>
      <c r="AD738" s="221"/>
      <c r="AE738" s="221"/>
      <c r="AF738" s="221"/>
      <c r="AG738" s="221"/>
      <c r="AH738" s="221"/>
      <c r="AI738" s="221"/>
      <c r="AJ738" s="221"/>
      <c r="AK738" s="221"/>
      <c r="AL738" s="221">
        <v>1</v>
      </c>
      <c r="AM738" s="221">
        <v>45</v>
      </c>
      <c r="AN738" s="219">
        <f>AM738*25%</f>
        <v>11.25</v>
      </c>
      <c r="AO738" s="219">
        <v>12</v>
      </c>
      <c r="AP738" s="219">
        <v>1245</v>
      </c>
      <c r="AQ738" s="219">
        <f>AP738*25%</f>
        <v>311.25</v>
      </c>
      <c r="AR738" s="222">
        <v>95</v>
      </c>
      <c r="AS738" s="222">
        <v>7980</v>
      </c>
      <c r="AT738" s="219">
        <f>AS738*25%</f>
        <v>1995</v>
      </c>
      <c r="AU738" s="222">
        <v>0</v>
      </c>
      <c r="AV738" s="222">
        <v>0</v>
      </c>
      <c r="AW738" s="222">
        <f t="shared" si="47"/>
        <v>0</v>
      </c>
      <c r="AX738" s="222">
        <v>0</v>
      </c>
      <c r="AY738" s="222">
        <v>0</v>
      </c>
      <c r="AZ738" s="222">
        <f t="shared" si="48"/>
        <v>0</v>
      </c>
      <c r="BA738" s="222">
        <v>0</v>
      </c>
      <c r="BB738" s="222">
        <v>0</v>
      </c>
      <c r="BC738" s="222">
        <f t="shared" si="49"/>
        <v>0</v>
      </c>
    </row>
    <row r="739" spans="2:55">
      <c r="B739" s="41" t="s">
        <v>4841</v>
      </c>
      <c r="C739" s="296" t="s">
        <v>5312</v>
      </c>
      <c r="D739" s="44" t="s">
        <v>5</v>
      </c>
      <c r="E739" s="19"/>
      <c r="F739" s="19"/>
      <c r="G739" s="19"/>
      <c r="H739" s="19"/>
      <c r="I739" s="19"/>
      <c r="J739" s="19"/>
      <c r="K739" s="19"/>
      <c r="L739" s="19"/>
      <c r="M739" s="19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221"/>
      <c r="AA739" s="221"/>
      <c r="AB739" s="221"/>
      <c r="AC739" s="221"/>
      <c r="AD739" s="221"/>
      <c r="AE739" s="221"/>
      <c r="AF739" s="221"/>
      <c r="AG739" s="221"/>
      <c r="AH739" s="221"/>
      <c r="AI739" s="221"/>
      <c r="AJ739" s="221"/>
      <c r="AK739" s="221"/>
      <c r="AL739" s="221">
        <v>3</v>
      </c>
      <c r="AM739" s="221">
        <v>310</v>
      </c>
      <c r="AN739" s="219">
        <f>AM739*25%</f>
        <v>77.5</v>
      </c>
      <c r="AO739" s="219">
        <v>27</v>
      </c>
      <c r="AP739" s="219">
        <v>3610</v>
      </c>
      <c r="AQ739" s="219">
        <f>AP739*25%</f>
        <v>902.5</v>
      </c>
      <c r="AR739" s="222">
        <v>60</v>
      </c>
      <c r="AS739" s="222">
        <v>7670</v>
      </c>
      <c r="AT739" s="219">
        <f>AS739*25%</f>
        <v>1917.5</v>
      </c>
      <c r="AU739" s="222">
        <v>42</v>
      </c>
      <c r="AV739" s="222">
        <v>3810</v>
      </c>
      <c r="AW739" s="222">
        <f t="shared" si="47"/>
        <v>952.5</v>
      </c>
      <c r="AX739" s="222">
        <v>0</v>
      </c>
      <c r="AY739" s="222">
        <v>0</v>
      </c>
      <c r="AZ739" s="222">
        <f t="shared" si="48"/>
        <v>0</v>
      </c>
      <c r="BA739" s="222">
        <v>0</v>
      </c>
      <c r="BB739" s="222">
        <v>0</v>
      </c>
      <c r="BC739" s="222">
        <f t="shared" si="49"/>
        <v>0</v>
      </c>
    </row>
    <row r="740" spans="2:55">
      <c r="B740" s="41" t="s">
        <v>2651</v>
      </c>
      <c r="C740" s="296" t="s">
        <v>5355</v>
      </c>
      <c r="D740" s="227" t="s">
        <v>36</v>
      </c>
      <c r="E740" s="19"/>
      <c r="F740" s="19"/>
      <c r="G740" s="19"/>
      <c r="H740" s="19"/>
      <c r="I740" s="19"/>
      <c r="J740" s="19"/>
      <c r="K740" s="19"/>
      <c r="L740" s="19"/>
      <c r="M740" s="19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221"/>
      <c r="AA740" s="221"/>
      <c r="AB740" s="221"/>
      <c r="AC740" s="221"/>
      <c r="AD740" s="221"/>
      <c r="AE740" s="221"/>
      <c r="AF740" s="221"/>
      <c r="AG740" s="221"/>
      <c r="AH740" s="221"/>
      <c r="AI740" s="221"/>
      <c r="AJ740" s="221"/>
      <c r="AK740" s="221"/>
      <c r="AL740" s="222">
        <v>0</v>
      </c>
      <c r="AM740" s="222">
        <v>0</v>
      </c>
      <c r="AN740" s="219">
        <f>AM740*25%</f>
        <v>0</v>
      </c>
      <c r="AO740" s="298">
        <v>31</v>
      </c>
      <c r="AP740" s="298">
        <v>2780</v>
      </c>
      <c r="AQ740" s="219">
        <f>AP740*25%</f>
        <v>695</v>
      </c>
      <c r="AR740" s="222">
        <v>66</v>
      </c>
      <c r="AS740" s="222">
        <v>5370</v>
      </c>
      <c r="AT740" s="219">
        <f>AS740*25%</f>
        <v>1342.5</v>
      </c>
      <c r="AU740" s="222">
        <v>76</v>
      </c>
      <c r="AV740" s="222">
        <v>10940</v>
      </c>
      <c r="AW740" s="222">
        <f t="shared" ref="AW740:AW799" si="50">AV740*25%</f>
        <v>2735</v>
      </c>
      <c r="AX740" s="222">
        <v>9</v>
      </c>
      <c r="AY740" s="222">
        <v>830</v>
      </c>
      <c r="AZ740" s="222">
        <f t="shared" si="48"/>
        <v>207.5</v>
      </c>
      <c r="BA740" s="222">
        <v>42</v>
      </c>
      <c r="BB740" s="222">
        <v>5295</v>
      </c>
      <c r="BC740" s="222">
        <f t="shared" si="49"/>
        <v>1323.75</v>
      </c>
    </row>
    <row r="741" spans="2:55">
      <c r="B741" s="41" t="s">
        <v>2652</v>
      </c>
      <c r="C741" s="296" t="s">
        <v>5356</v>
      </c>
      <c r="D741" s="44" t="s">
        <v>84</v>
      </c>
      <c r="E741" s="19"/>
      <c r="F741" s="19"/>
      <c r="G741" s="19"/>
      <c r="H741" s="19"/>
      <c r="I741" s="19"/>
      <c r="J741" s="19"/>
      <c r="K741" s="19"/>
      <c r="L741" s="19"/>
      <c r="M741" s="19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221"/>
      <c r="AA741" s="221"/>
      <c r="AB741" s="221"/>
      <c r="AC741" s="221"/>
      <c r="AD741" s="221"/>
      <c r="AE741" s="221"/>
      <c r="AF741" s="221"/>
      <c r="AG741" s="221"/>
      <c r="AH741" s="221"/>
      <c r="AI741" s="221"/>
      <c r="AJ741" s="221"/>
      <c r="AK741" s="221"/>
      <c r="AL741" s="221">
        <v>12</v>
      </c>
      <c r="AM741" s="221">
        <v>1045</v>
      </c>
      <c r="AN741" s="219">
        <f>AM741*25%</f>
        <v>261.25</v>
      </c>
      <c r="AO741" s="219">
        <v>12</v>
      </c>
      <c r="AP741" s="219">
        <v>1005</v>
      </c>
      <c r="AQ741" s="219">
        <f>AP741*25%</f>
        <v>251.25</v>
      </c>
      <c r="AR741" s="222">
        <v>21</v>
      </c>
      <c r="AS741" s="222">
        <v>2025</v>
      </c>
      <c r="AT741" s="219">
        <f>AS741*25%</f>
        <v>506.25</v>
      </c>
      <c r="AU741" s="222">
        <v>70</v>
      </c>
      <c r="AV741" s="222">
        <v>9600</v>
      </c>
      <c r="AW741" s="222">
        <f t="shared" si="50"/>
        <v>2400</v>
      </c>
      <c r="AX741" s="222">
        <v>109</v>
      </c>
      <c r="AY741" s="222">
        <v>12255</v>
      </c>
      <c r="AZ741" s="222">
        <f t="shared" si="48"/>
        <v>3063.75</v>
      </c>
      <c r="BA741" s="222">
        <v>86</v>
      </c>
      <c r="BB741" s="222">
        <v>8760</v>
      </c>
      <c r="BC741" s="222">
        <f t="shared" si="49"/>
        <v>2190</v>
      </c>
    </row>
    <row r="742" spans="2:55">
      <c r="B742" s="41" t="s">
        <v>2653</v>
      </c>
      <c r="C742" s="296" t="s">
        <v>5357</v>
      </c>
      <c r="D742" s="227" t="s">
        <v>552</v>
      </c>
      <c r="E742" s="19"/>
      <c r="F742" s="19"/>
      <c r="G742" s="19"/>
      <c r="H742" s="19"/>
      <c r="I742" s="19"/>
      <c r="J742" s="19"/>
      <c r="K742" s="19"/>
      <c r="L742" s="19"/>
      <c r="M742" s="19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221"/>
      <c r="AA742" s="221"/>
      <c r="AB742" s="221"/>
      <c r="AC742" s="221"/>
      <c r="AD742" s="221"/>
      <c r="AE742" s="221"/>
      <c r="AF742" s="221"/>
      <c r="AG742" s="221"/>
      <c r="AH742" s="221"/>
      <c r="AI742" s="221"/>
      <c r="AJ742" s="221"/>
      <c r="AK742" s="221"/>
      <c r="AL742" s="221">
        <v>1</v>
      </c>
      <c r="AM742" s="221">
        <v>45</v>
      </c>
      <c r="AN742" s="219">
        <f>AM742*25%</f>
        <v>11.25</v>
      </c>
      <c r="AO742" s="219">
        <v>16</v>
      </c>
      <c r="AP742" s="219">
        <v>930</v>
      </c>
      <c r="AQ742" s="219">
        <f>AP742*25%</f>
        <v>232.5</v>
      </c>
      <c r="AR742" s="222">
        <v>20</v>
      </c>
      <c r="AS742" s="222">
        <v>1965</v>
      </c>
      <c r="AT742" s="219">
        <f>AS742*25%</f>
        <v>491.25</v>
      </c>
      <c r="AU742" s="222">
        <v>68</v>
      </c>
      <c r="AV742" s="222">
        <v>4405</v>
      </c>
      <c r="AW742" s="222">
        <f t="shared" si="50"/>
        <v>1101.25</v>
      </c>
      <c r="AX742" s="222">
        <v>68</v>
      </c>
      <c r="AY742" s="222">
        <v>10055</v>
      </c>
      <c r="AZ742" s="222">
        <f t="shared" si="48"/>
        <v>2513.75</v>
      </c>
      <c r="BA742" s="222">
        <v>51</v>
      </c>
      <c r="BB742" s="222">
        <v>8875</v>
      </c>
      <c r="BC742" s="222">
        <f t="shared" si="49"/>
        <v>2218.75</v>
      </c>
    </row>
    <row r="743" spans="2:55">
      <c r="B743" s="41" t="s">
        <v>2654</v>
      </c>
      <c r="C743" s="308" t="s">
        <v>2698</v>
      </c>
      <c r="D743" s="44" t="s">
        <v>66</v>
      </c>
      <c r="E743" s="19"/>
      <c r="F743" s="19"/>
      <c r="G743" s="19"/>
      <c r="H743" s="19"/>
      <c r="I743" s="19"/>
      <c r="J743" s="19"/>
      <c r="K743" s="19"/>
      <c r="L743" s="19"/>
      <c r="M743" s="19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221"/>
      <c r="AA743" s="221"/>
      <c r="AB743" s="221"/>
      <c r="AC743" s="221"/>
      <c r="AD743" s="221"/>
      <c r="AE743" s="221"/>
      <c r="AF743" s="221"/>
      <c r="AG743" s="221"/>
      <c r="AH743" s="221"/>
      <c r="AI743" s="221"/>
      <c r="AJ743" s="221"/>
      <c r="AK743" s="221"/>
      <c r="AL743" s="221"/>
      <c r="AM743" s="221"/>
      <c r="AN743" s="221"/>
      <c r="AO743" s="219">
        <v>2</v>
      </c>
      <c r="AP743" s="219">
        <v>210</v>
      </c>
      <c r="AQ743" s="219">
        <f>AP743*25%</f>
        <v>52.5</v>
      </c>
      <c r="AR743" s="222">
        <v>163</v>
      </c>
      <c r="AS743" s="222">
        <v>13645</v>
      </c>
      <c r="AT743" s="219">
        <f>AS743*25%</f>
        <v>3411.25</v>
      </c>
      <c r="AU743" s="222">
        <v>21</v>
      </c>
      <c r="AV743" s="222">
        <v>2105</v>
      </c>
      <c r="AW743" s="222">
        <f t="shared" si="50"/>
        <v>526.25</v>
      </c>
      <c r="AX743" s="222">
        <v>58</v>
      </c>
      <c r="AY743" s="222">
        <v>5645</v>
      </c>
      <c r="AZ743" s="222">
        <f t="shared" si="48"/>
        <v>1411.25</v>
      </c>
      <c r="BA743" s="222">
        <v>67</v>
      </c>
      <c r="BB743" s="222">
        <v>5170</v>
      </c>
      <c r="BC743" s="222">
        <f t="shared" si="49"/>
        <v>1292.5</v>
      </c>
    </row>
    <row r="744" spans="2:55">
      <c r="B744" s="41" t="s">
        <v>2655</v>
      </c>
      <c r="C744" s="296" t="s">
        <v>5358</v>
      </c>
      <c r="D744" s="44" t="s">
        <v>5</v>
      </c>
      <c r="E744" s="19"/>
      <c r="F744" s="19"/>
      <c r="G744" s="19"/>
      <c r="H744" s="19"/>
      <c r="I744" s="19"/>
      <c r="J744" s="19"/>
      <c r="K744" s="19"/>
      <c r="L744" s="19"/>
      <c r="M744" s="19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221"/>
      <c r="AA744" s="221"/>
      <c r="AB744" s="221"/>
      <c r="AC744" s="221"/>
      <c r="AD744" s="221"/>
      <c r="AE744" s="221"/>
      <c r="AF744" s="221"/>
      <c r="AG744" s="221"/>
      <c r="AH744" s="221"/>
      <c r="AI744" s="221"/>
      <c r="AJ744" s="221"/>
      <c r="AK744" s="221"/>
      <c r="AL744" s="221"/>
      <c r="AM744" s="221"/>
      <c r="AN744" s="221"/>
      <c r="AO744" s="219">
        <v>19</v>
      </c>
      <c r="AP744" s="219">
        <v>1890</v>
      </c>
      <c r="AQ744" s="219">
        <f>AP744*25%</f>
        <v>472.5</v>
      </c>
      <c r="AR744" s="222">
        <v>46</v>
      </c>
      <c r="AS744" s="222">
        <v>4595</v>
      </c>
      <c r="AT744" s="219">
        <f>AS744*25%</f>
        <v>1148.75</v>
      </c>
      <c r="AU744" s="222">
        <v>20</v>
      </c>
      <c r="AV744" s="222">
        <v>1655</v>
      </c>
      <c r="AW744" s="222">
        <f t="shared" si="50"/>
        <v>413.75</v>
      </c>
      <c r="AX744" s="222">
        <v>25</v>
      </c>
      <c r="AY744" s="222">
        <v>2275</v>
      </c>
      <c r="AZ744" s="222">
        <f t="shared" si="48"/>
        <v>568.75</v>
      </c>
      <c r="BA744" s="222">
        <v>14</v>
      </c>
      <c r="BB744" s="222">
        <v>1610</v>
      </c>
      <c r="BC744" s="222">
        <f t="shared" si="49"/>
        <v>402.5</v>
      </c>
    </row>
    <row r="745" spans="2:55">
      <c r="B745" s="41" t="s">
        <v>2656</v>
      </c>
      <c r="C745" s="296" t="s">
        <v>5359</v>
      </c>
      <c r="D745" s="227" t="s">
        <v>125</v>
      </c>
      <c r="E745" s="19"/>
      <c r="F745" s="19"/>
      <c r="G745" s="19"/>
      <c r="H745" s="19"/>
      <c r="I745" s="19"/>
      <c r="J745" s="19"/>
      <c r="K745" s="19"/>
      <c r="L745" s="19"/>
      <c r="M745" s="19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221"/>
      <c r="AA745" s="221"/>
      <c r="AB745" s="221"/>
      <c r="AC745" s="221"/>
      <c r="AD745" s="221"/>
      <c r="AE745" s="221"/>
      <c r="AF745" s="221"/>
      <c r="AG745" s="221"/>
      <c r="AH745" s="221"/>
      <c r="AI745" s="221"/>
      <c r="AJ745" s="221"/>
      <c r="AK745" s="221"/>
      <c r="AL745" s="221"/>
      <c r="AM745" s="221"/>
      <c r="AN745" s="221"/>
      <c r="AO745" s="219">
        <v>7</v>
      </c>
      <c r="AP745" s="219">
        <v>495</v>
      </c>
      <c r="AQ745" s="219">
        <f>AP745*25%</f>
        <v>123.75</v>
      </c>
      <c r="AR745" s="222">
        <v>19</v>
      </c>
      <c r="AS745" s="222">
        <v>2270</v>
      </c>
      <c r="AT745" s="219">
        <f>AS745*25%</f>
        <v>567.5</v>
      </c>
      <c r="AU745" s="222">
        <v>183</v>
      </c>
      <c r="AV745" s="222">
        <v>16475</v>
      </c>
      <c r="AW745" s="222">
        <f t="shared" si="50"/>
        <v>4118.75</v>
      </c>
      <c r="AX745" s="222">
        <v>17</v>
      </c>
      <c r="AY745" s="222">
        <v>1130</v>
      </c>
      <c r="AZ745" s="222">
        <f t="shared" si="48"/>
        <v>282.5</v>
      </c>
      <c r="BA745" s="222">
        <v>82</v>
      </c>
      <c r="BB745" s="222">
        <v>6330</v>
      </c>
      <c r="BC745" s="222">
        <f t="shared" si="49"/>
        <v>1582.5</v>
      </c>
    </row>
    <row r="746" spans="2:55">
      <c r="B746" s="41" t="s">
        <v>2938</v>
      </c>
      <c r="C746" s="296" t="s">
        <v>3075</v>
      </c>
      <c r="D746" s="227" t="s">
        <v>21</v>
      </c>
      <c r="E746" s="19"/>
      <c r="F746" s="19"/>
      <c r="G746" s="19"/>
      <c r="H746" s="19"/>
      <c r="I746" s="19"/>
      <c r="J746" s="19"/>
      <c r="K746" s="19"/>
      <c r="L746" s="19"/>
      <c r="M746" s="19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221"/>
      <c r="AA746" s="221"/>
      <c r="AB746" s="221"/>
      <c r="AC746" s="221"/>
      <c r="AD746" s="221"/>
      <c r="AE746" s="221"/>
      <c r="AF746" s="221"/>
      <c r="AG746" s="221"/>
      <c r="AH746" s="221"/>
      <c r="AI746" s="221"/>
      <c r="AJ746" s="221"/>
      <c r="AK746" s="221"/>
      <c r="AL746" s="221"/>
      <c r="AM746" s="221"/>
      <c r="AN746" s="221"/>
      <c r="AO746" s="219">
        <v>4</v>
      </c>
      <c r="AP746" s="219">
        <v>320</v>
      </c>
      <c r="AQ746" s="219">
        <f>AP746*25%</f>
        <v>80</v>
      </c>
      <c r="AR746" s="222">
        <v>45</v>
      </c>
      <c r="AS746" s="222">
        <v>4325</v>
      </c>
      <c r="AT746" s="219">
        <f>AS746*25%</f>
        <v>1081.25</v>
      </c>
      <c r="AU746" s="222">
        <v>52</v>
      </c>
      <c r="AV746" s="222">
        <v>6810</v>
      </c>
      <c r="AW746" s="222">
        <f t="shared" si="50"/>
        <v>1702.5</v>
      </c>
      <c r="AX746" s="222">
        <v>243</v>
      </c>
      <c r="AY746" s="222">
        <v>25390</v>
      </c>
      <c r="AZ746" s="222">
        <f t="shared" si="48"/>
        <v>6347.5</v>
      </c>
      <c r="BA746" s="222">
        <v>242</v>
      </c>
      <c r="BB746" s="222">
        <v>26380</v>
      </c>
      <c r="BC746" s="222">
        <f t="shared" si="49"/>
        <v>6595</v>
      </c>
    </row>
    <row r="747" spans="2:55">
      <c r="B747" s="41" t="s">
        <v>2939</v>
      </c>
      <c r="C747" s="296" t="s">
        <v>7642</v>
      </c>
      <c r="D747" s="227" t="s">
        <v>29</v>
      </c>
      <c r="E747" s="19"/>
      <c r="F747" s="19"/>
      <c r="G747" s="19"/>
      <c r="H747" s="19"/>
      <c r="I747" s="19"/>
      <c r="J747" s="19"/>
      <c r="K747" s="19"/>
      <c r="L747" s="19"/>
      <c r="M747" s="19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221"/>
      <c r="AA747" s="221"/>
      <c r="AB747" s="221"/>
      <c r="AC747" s="221"/>
      <c r="AD747" s="221"/>
      <c r="AE747" s="221"/>
      <c r="AF747" s="221"/>
      <c r="AG747" s="221"/>
      <c r="AH747" s="221"/>
      <c r="AI747" s="221"/>
      <c r="AJ747" s="221"/>
      <c r="AK747" s="221"/>
      <c r="AL747" s="221"/>
      <c r="AM747" s="221"/>
      <c r="AN747" s="221"/>
      <c r="AO747" s="219">
        <v>5</v>
      </c>
      <c r="AP747" s="219">
        <v>610</v>
      </c>
      <c r="AQ747" s="219">
        <f>AP747*25%</f>
        <v>152.5</v>
      </c>
      <c r="AR747" s="222">
        <v>77</v>
      </c>
      <c r="AS747" s="222">
        <v>7420</v>
      </c>
      <c r="AT747" s="219">
        <f>AS747*25%</f>
        <v>1855</v>
      </c>
      <c r="AU747" s="222">
        <v>13</v>
      </c>
      <c r="AV747" s="222">
        <v>1765</v>
      </c>
      <c r="AW747" s="222">
        <f t="shared" si="50"/>
        <v>441.25</v>
      </c>
      <c r="AX747" s="222">
        <v>55</v>
      </c>
      <c r="AY747" s="222">
        <v>5960</v>
      </c>
      <c r="AZ747" s="222">
        <f t="shared" si="48"/>
        <v>1490</v>
      </c>
      <c r="BA747" s="222">
        <v>60</v>
      </c>
      <c r="BB747" s="222">
        <v>6720</v>
      </c>
      <c r="BC747" s="222">
        <f t="shared" si="49"/>
        <v>1680</v>
      </c>
    </row>
    <row r="748" spans="2:55">
      <c r="B748" s="41" t="s">
        <v>2940</v>
      </c>
      <c r="C748" s="296" t="s">
        <v>7643</v>
      </c>
      <c r="D748" s="227" t="s">
        <v>84</v>
      </c>
      <c r="E748" s="19"/>
      <c r="F748" s="19"/>
      <c r="G748" s="19"/>
      <c r="H748" s="19"/>
      <c r="I748" s="19"/>
      <c r="J748" s="19"/>
      <c r="K748" s="19"/>
      <c r="L748" s="19"/>
      <c r="M748" s="19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221"/>
      <c r="AA748" s="221"/>
      <c r="AB748" s="221"/>
      <c r="AC748" s="221"/>
      <c r="AD748" s="221"/>
      <c r="AE748" s="221"/>
      <c r="AF748" s="221"/>
      <c r="AG748" s="221"/>
      <c r="AH748" s="221"/>
      <c r="AI748" s="221"/>
      <c r="AJ748" s="221"/>
      <c r="AK748" s="221"/>
      <c r="AL748" s="221"/>
      <c r="AM748" s="221"/>
      <c r="AN748" s="221"/>
      <c r="AO748" s="219">
        <v>64</v>
      </c>
      <c r="AP748" s="219">
        <v>7470</v>
      </c>
      <c r="AQ748" s="219">
        <f>AP748*25%</f>
        <v>1867.5</v>
      </c>
      <c r="AR748" s="222">
        <v>87</v>
      </c>
      <c r="AS748" s="222">
        <v>9145</v>
      </c>
      <c r="AT748" s="219">
        <f>AS748*25%</f>
        <v>2286.25</v>
      </c>
      <c r="AU748" s="222">
        <v>68</v>
      </c>
      <c r="AV748" s="222">
        <v>5750</v>
      </c>
      <c r="AW748" s="222">
        <f t="shared" si="50"/>
        <v>1437.5</v>
      </c>
      <c r="AX748" s="222">
        <v>14</v>
      </c>
      <c r="AY748" s="222">
        <v>1380</v>
      </c>
      <c r="AZ748" s="222">
        <f t="shared" si="48"/>
        <v>345</v>
      </c>
      <c r="BA748" s="222">
        <v>2</v>
      </c>
      <c r="BB748" s="222">
        <v>330</v>
      </c>
      <c r="BC748" s="222">
        <f t="shared" si="49"/>
        <v>82.5</v>
      </c>
    </row>
    <row r="749" spans="2:55">
      <c r="B749" s="41" t="s">
        <v>2941</v>
      </c>
      <c r="C749" s="296" t="s">
        <v>3076</v>
      </c>
      <c r="D749" s="227" t="s">
        <v>552</v>
      </c>
      <c r="E749" s="19"/>
      <c r="F749" s="19"/>
      <c r="G749" s="19"/>
      <c r="H749" s="19"/>
      <c r="I749" s="19"/>
      <c r="J749" s="19"/>
      <c r="K749" s="19"/>
      <c r="L749" s="19"/>
      <c r="M749" s="19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221"/>
      <c r="AA749" s="221"/>
      <c r="AB749" s="221"/>
      <c r="AC749" s="221"/>
      <c r="AD749" s="221"/>
      <c r="AE749" s="221"/>
      <c r="AF749" s="221"/>
      <c r="AG749" s="221"/>
      <c r="AH749" s="221"/>
      <c r="AI749" s="221"/>
      <c r="AJ749" s="221"/>
      <c r="AK749" s="221"/>
      <c r="AL749" s="221"/>
      <c r="AM749" s="221"/>
      <c r="AN749" s="221"/>
      <c r="AO749" s="219">
        <v>21</v>
      </c>
      <c r="AP749" s="219">
        <v>1450</v>
      </c>
      <c r="AQ749" s="219">
        <f>AP749*25%</f>
        <v>362.5</v>
      </c>
      <c r="AR749" s="222">
        <v>75</v>
      </c>
      <c r="AS749" s="222">
        <v>7795</v>
      </c>
      <c r="AT749" s="219">
        <f>AS749*25%</f>
        <v>1948.75</v>
      </c>
      <c r="AU749" s="222">
        <v>83</v>
      </c>
      <c r="AV749" s="222">
        <v>8815</v>
      </c>
      <c r="AW749" s="222">
        <f t="shared" si="50"/>
        <v>2203.75</v>
      </c>
      <c r="AX749" s="222">
        <v>62</v>
      </c>
      <c r="AY749" s="222">
        <v>6170</v>
      </c>
      <c r="AZ749" s="222">
        <f t="shared" si="48"/>
        <v>1542.5</v>
      </c>
      <c r="BA749" s="222">
        <v>101</v>
      </c>
      <c r="BB749" s="222">
        <v>9330</v>
      </c>
      <c r="BC749" s="222">
        <f t="shared" si="49"/>
        <v>2332.5</v>
      </c>
    </row>
    <row r="750" spans="2:55">
      <c r="B750" s="41" t="s">
        <v>2942</v>
      </c>
      <c r="C750" s="296" t="s">
        <v>3077</v>
      </c>
      <c r="D750" s="227" t="s">
        <v>552</v>
      </c>
      <c r="E750" s="19"/>
      <c r="F750" s="19"/>
      <c r="G750" s="19"/>
      <c r="H750" s="19"/>
      <c r="I750" s="19"/>
      <c r="J750" s="19"/>
      <c r="K750" s="19"/>
      <c r="L750" s="19"/>
      <c r="M750" s="19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221"/>
      <c r="AA750" s="221"/>
      <c r="AB750" s="221"/>
      <c r="AC750" s="221"/>
      <c r="AD750" s="221"/>
      <c r="AE750" s="221"/>
      <c r="AF750" s="221"/>
      <c r="AG750" s="221"/>
      <c r="AH750" s="221"/>
      <c r="AI750" s="221"/>
      <c r="AJ750" s="221"/>
      <c r="AK750" s="221"/>
      <c r="AL750" s="221"/>
      <c r="AM750" s="221"/>
      <c r="AN750" s="221"/>
      <c r="AO750" s="219">
        <v>14</v>
      </c>
      <c r="AP750" s="219">
        <v>960</v>
      </c>
      <c r="AQ750" s="219">
        <f>AP750*25%</f>
        <v>240</v>
      </c>
      <c r="AR750" s="222">
        <v>4</v>
      </c>
      <c r="AS750" s="222">
        <v>265</v>
      </c>
      <c r="AT750" s="219">
        <f>AS750*25%</f>
        <v>66.25</v>
      </c>
      <c r="AU750" s="222">
        <v>108</v>
      </c>
      <c r="AV750" s="222">
        <v>12865</v>
      </c>
      <c r="AW750" s="222">
        <f t="shared" si="50"/>
        <v>3216.25</v>
      </c>
      <c r="AX750" s="222">
        <v>76</v>
      </c>
      <c r="AY750" s="222">
        <v>6815</v>
      </c>
      <c r="AZ750" s="222">
        <f t="shared" si="48"/>
        <v>1703.75</v>
      </c>
      <c r="BA750" s="222">
        <v>85</v>
      </c>
      <c r="BB750" s="222">
        <v>8300</v>
      </c>
      <c r="BC750" s="222">
        <f t="shared" si="49"/>
        <v>2075</v>
      </c>
    </row>
    <row r="751" spans="2:55">
      <c r="B751" s="41" t="s">
        <v>2943</v>
      </c>
      <c r="C751" s="296" t="s">
        <v>7644</v>
      </c>
      <c r="D751" s="227" t="s">
        <v>552</v>
      </c>
      <c r="E751" s="19"/>
      <c r="F751" s="19"/>
      <c r="G751" s="19"/>
      <c r="H751" s="19"/>
      <c r="I751" s="19"/>
      <c r="J751" s="19"/>
      <c r="K751" s="19"/>
      <c r="L751" s="19"/>
      <c r="M751" s="19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221"/>
      <c r="AA751" s="221"/>
      <c r="AB751" s="221"/>
      <c r="AC751" s="221"/>
      <c r="AD751" s="221"/>
      <c r="AE751" s="221"/>
      <c r="AF751" s="221"/>
      <c r="AG751" s="221"/>
      <c r="AH751" s="221"/>
      <c r="AI751" s="221"/>
      <c r="AJ751" s="221"/>
      <c r="AK751" s="221"/>
      <c r="AL751" s="221"/>
      <c r="AM751" s="221"/>
      <c r="AN751" s="221"/>
      <c r="AO751" s="219">
        <v>1</v>
      </c>
      <c r="AP751" s="219">
        <v>45</v>
      </c>
      <c r="AQ751" s="219">
        <f>AP751*25%</f>
        <v>11.25</v>
      </c>
      <c r="AR751" s="222">
        <v>33</v>
      </c>
      <c r="AS751" s="222">
        <v>4680</v>
      </c>
      <c r="AT751" s="219">
        <f>AS751*25%</f>
        <v>1170</v>
      </c>
      <c r="AU751" s="222">
        <v>54</v>
      </c>
      <c r="AV751" s="222">
        <v>5500</v>
      </c>
      <c r="AW751" s="222">
        <f t="shared" si="50"/>
        <v>1375</v>
      </c>
      <c r="AX751" s="222">
        <v>101</v>
      </c>
      <c r="AY751" s="222">
        <v>11485</v>
      </c>
      <c r="AZ751" s="222">
        <f t="shared" si="48"/>
        <v>2871.25</v>
      </c>
      <c r="BA751" s="222">
        <v>127</v>
      </c>
      <c r="BB751" s="222">
        <v>13810</v>
      </c>
      <c r="BC751" s="222">
        <f t="shared" si="49"/>
        <v>3452.5</v>
      </c>
    </row>
    <row r="752" spans="2:55">
      <c r="B752" s="41" t="s">
        <v>2944</v>
      </c>
      <c r="C752" s="296" t="s">
        <v>3078</v>
      </c>
      <c r="D752" s="227" t="s">
        <v>23</v>
      </c>
      <c r="E752" s="19"/>
      <c r="F752" s="19"/>
      <c r="G752" s="19"/>
      <c r="H752" s="19"/>
      <c r="I752" s="19"/>
      <c r="J752" s="19"/>
      <c r="K752" s="19"/>
      <c r="L752" s="19"/>
      <c r="M752" s="19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221"/>
      <c r="AA752" s="221"/>
      <c r="AB752" s="221"/>
      <c r="AC752" s="221"/>
      <c r="AD752" s="221"/>
      <c r="AE752" s="221"/>
      <c r="AF752" s="221"/>
      <c r="AG752" s="221"/>
      <c r="AH752" s="221"/>
      <c r="AI752" s="221"/>
      <c r="AJ752" s="221"/>
      <c r="AK752" s="221"/>
      <c r="AL752" s="221"/>
      <c r="AM752" s="221"/>
      <c r="AN752" s="221"/>
      <c r="AO752" s="219">
        <v>566</v>
      </c>
      <c r="AP752" s="219">
        <v>33545</v>
      </c>
      <c r="AQ752" s="219">
        <f>AP752*25%</f>
        <v>8386.25</v>
      </c>
      <c r="AR752" s="222">
        <v>760</v>
      </c>
      <c r="AS752" s="222">
        <v>45570</v>
      </c>
      <c r="AT752" s="219">
        <f>AS752*25%</f>
        <v>11392.5</v>
      </c>
      <c r="AU752" s="222">
        <v>0</v>
      </c>
      <c r="AV752" s="222">
        <v>0</v>
      </c>
      <c r="AW752" s="222">
        <f t="shared" si="50"/>
        <v>0</v>
      </c>
      <c r="AX752" s="222">
        <v>106</v>
      </c>
      <c r="AY752" s="222">
        <v>8950</v>
      </c>
      <c r="AZ752" s="222">
        <f t="shared" si="48"/>
        <v>2237.5</v>
      </c>
      <c r="BA752" s="222">
        <v>93</v>
      </c>
      <c r="BB752" s="222">
        <v>8580</v>
      </c>
      <c r="BC752" s="222">
        <f t="shared" si="49"/>
        <v>2145</v>
      </c>
    </row>
    <row r="753" spans="2:55">
      <c r="B753" s="41" t="s">
        <v>2945</v>
      </c>
      <c r="C753" s="296" t="s">
        <v>3079</v>
      </c>
      <c r="D753" s="227" t="s">
        <v>16</v>
      </c>
      <c r="E753" s="19"/>
      <c r="F753" s="19"/>
      <c r="G753" s="19"/>
      <c r="H753" s="19"/>
      <c r="I753" s="19"/>
      <c r="J753" s="19"/>
      <c r="K753" s="19"/>
      <c r="L753" s="19"/>
      <c r="M753" s="19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221"/>
      <c r="AA753" s="221"/>
      <c r="AB753" s="221"/>
      <c r="AC753" s="221"/>
      <c r="AD753" s="221"/>
      <c r="AE753" s="221"/>
      <c r="AF753" s="221"/>
      <c r="AG753" s="221"/>
      <c r="AH753" s="221"/>
      <c r="AI753" s="221"/>
      <c r="AJ753" s="221"/>
      <c r="AK753" s="221"/>
      <c r="AL753" s="221"/>
      <c r="AM753" s="221"/>
      <c r="AN753" s="221"/>
      <c r="AO753" s="219">
        <v>4</v>
      </c>
      <c r="AP753" s="219">
        <v>285</v>
      </c>
      <c r="AQ753" s="219">
        <f>AP753*25%</f>
        <v>71.25</v>
      </c>
      <c r="AR753" s="222">
        <v>27</v>
      </c>
      <c r="AS753" s="222">
        <v>2415</v>
      </c>
      <c r="AT753" s="219">
        <f>AS753*25%</f>
        <v>603.75</v>
      </c>
      <c r="AU753" s="222">
        <v>38</v>
      </c>
      <c r="AV753" s="222">
        <v>4245</v>
      </c>
      <c r="AW753" s="222">
        <f t="shared" si="50"/>
        <v>1061.25</v>
      </c>
      <c r="AX753" s="222">
        <v>0</v>
      </c>
      <c r="AY753" s="222">
        <v>0</v>
      </c>
      <c r="AZ753" s="222">
        <f t="shared" si="48"/>
        <v>0</v>
      </c>
      <c r="BA753" s="222">
        <v>0</v>
      </c>
      <c r="BB753" s="222">
        <v>0</v>
      </c>
      <c r="BC753" s="222">
        <f t="shared" si="49"/>
        <v>0</v>
      </c>
    </row>
    <row r="754" spans="2:55">
      <c r="B754" s="41" t="s">
        <v>2946</v>
      </c>
      <c r="C754" s="296" t="s">
        <v>3080</v>
      </c>
      <c r="D754" s="227" t="s">
        <v>23</v>
      </c>
      <c r="E754" s="19"/>
      <c r="F754" s="19"/>
      <c r="G754" s="19"/>
      <c r="H754" s="19"/>
      <c r="I754" s="19"/>
      <c r="J754" s="19"/>
      <c r="K754" s="19"/>
      <c r="L754" s="19"/>
      <c r="M754" s="19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221"/>
      <c r="AA754" s="221"/>
      <c r="AB754" s="221"/>
      <c r="AC754" s="221"/>
      <c r="AD754" s="221"/>
      <c r="AE754" s="221"/>
      <c r="AF754" s="221"/>
      <c r="AG754" s="221"/>
      <c r="AH754" s="221"/>
      <c r="AI754" s="221"/>
      <c r="AJ754" s="221"/>
      <c r="AK754" s="221"/>
      <c r="AL754" s="221"/>
      <c r="AM754" s="221"/>
      <c r="AN754" s="221"/>
      <c r="AO754" s="219">
        <v>19</v>
      </c>
      <c r="AP754" s="219">
        <v>1815</v>
      </c>
      <c r="AQ754" s="219">
        <f>AP754*25%</f>
        <v>453.75</v>
      </c>
      <c r="AR754" s="222">
        <v>11</v>
      </c>
      <c r="AS754" s="222">
        <v>1105</v>
      </c>
      <c r="AT754" s="219">
        <f>AS754*25%</f>
        <v>276.25</v>
      </c>
      <c r="AU754" s="222">
        <v>1254</v>
      </c>
      <c r="AV754" s="222">
        <v>80770</v>
      </c>
      <c r="AW754" s="222">
        <f t="shared" si="50"/>
        <v>20192.5</v>
      </c>
      <c r="AX754" s="222">
        <v>16</v>
      </c>
      <c r="AY754" s="222">
        <v>2270</v>
      </c>
      <c r="AZ754" s="222">
        <f t="shared" si="48"/>
        <v>567.5</v>
      </c>
      <c r="BA754" s="222">
        <v>22</v>
      </c>
      <c r="BB754" s="222">
        <v>2100</v>
      </c>
      <c r="BC754" s="222">
        <f t="shared" si="49"/>
        <v>525</v>
      </c>
    </row>
    <row r="755" spans="2:55">
      <c r="B755" s="41" t="s">
        <v>2947</v>
      </c>
      <c r="C755" s="296" t="s">
        <v>3081</v>
      </c>
      <c r="D755" s="227" t="s">
        <v>23</v>
      </c>
      <c r="E755" s="19"/>
      <c r="F755" s="19"/>
      <c r="G755" s="19"/>
      <c r="H755" s="19"/>
      <c r="I755" s="19"/>
      <c r="J755" s="19"/>
      <c r="K755" s="19"/>
      <c r="L755" s="19"/>
      <c r="M755" s="19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221"/>
      <c r="AA755" s="221"/>
      <c r="AB755" s="221"/>
      <c r="AC755" s="221"/>
      <c r="AD755" s="221"/>
      <c r="AE755" s="221"/>
      <c r="AF755" s="221"/>
      <c r="AG755" s="221"/>
      <c r="AH755" s="221"/>
      <c r="AI755" s="221"/>
      <c r="AJ755" s="221"/>
      <c r="AK755" s="221"/>
      <c r="AL755" s="221"/>
      <c r="AM755" s="221"/>
      <c r="AN755" s="221"/>
      <c r="AO755" s="219">
        <v>18</v>
      </c>
      <c r="AP755" s="219">
        <v>2005</v>
      </c>
      <c r="AQ755" s="219">
        <f>AP755*25%</f>
        <v>501.25</v>
      </c>
      <c r="AR755" s="222">
        <v>68</v>
      </c>
      <c r="AS755" s="222">
        <v>6000</v>
      </c>
      <c r="AT755" s="219">
        <f>AS755*25%</f>
        <v>1500</v>
      </c>
      <c r="AU755" s="222">
        <v>24</v>
      </c>
      <c r="AV755" s="222">
        <v>3280</v>
      </c>
      <c r="AW755" s="222">
        <f t="shared" si="50"/>
        <v>820</v>
      </c>
      <c r="AX755" s="222">
        <v>945</v>
      </c>
      <c r="AY755" s="222">
        <v>55055</v>
      </c>
      <c r="AZ755" s="222">
        <f t="shared" si="48"/>
        <v>13763.75</v>
      </c>
      <c r="BA755" s="222">
        <v>902</v>
      </c>
      <c r="BB755" s="222">
        <v>54575</v>
      </c>
      <c r="BC755" s="222">
        <f t="shared" si="49"/>
        <v>13643.75</v>
      </c>
    </row>
    <row r="756" spans="2:55">
      <c r="B756" s="41" t="s">
        <v>2948</v>
      </c>
      <c r="C756" s="296" t="s">
        <v>3082</v>
      </c>
      <c r="D756" s="44" t="s">
        <v>23</v>
      </c>
      <c r="E756" s="19"/>
      <c r="F756" s="19"/>
      <c r="G756" s="19"/>
      <c r="H756" s="19"/>
      <c r="I756" s="19"/>
      <c r="J756" s="19"/>
      <c r="K756" s="19"/>
      <c r="L756" s="19"/>
      <c r="M756" s="19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221"/>
      <c r="AA756" s="221"/>
      <c r="AB756" s="221"/>
      <c r="AC756" s="221"/>
      <c r="AD756" s="221"/>
      <c r="AE756" s="221"/>
      <c r="AF756" s="221"/>
      <c r="AG756" s="221"/>
      <c r="AH756" s="221"/>
      <c r="AI756" s="221"/>
      <c r="AJ756" s="221"/>
      <c r="AK756" s="221"/>
      <c r="AL756" s="221"/>
      <c r="AM756" s="221"/>
      <c r="AN756" s="221"/>
      <c r="AO756" s="219">
        <v>12</v>
      </c>
      <c r="AP756" s="219">
        <v>1070</v>
      </c>
      <c r="AQ756" s="219">
        <f>AP756*25%</f>
        <v>267.5</v>
      </c>
      <c r="AR756" s="222">
        <v>36</v>
      </c>
      <c r="AS756" s="222">
        <v>2405</v>
      </c>
      <c r="AT756" s="219">
        <f>AS756*25%</f>
        <v>601.25</v>
      </c>
      <c r="AU756" s="222">
        <v>23</v>
      </c>
      <c r="AV756" s="222">
        <v>2220</v>
      </c>
      <c r="AW756" s="222">
        <f t="shared" si="50"/>
        <v>555</v>
      </c>
      <c r="AX756" s="222">
        <v>37</v>
      </c>
      <c r="AY756" s="222">
        <v>3715</v>
      </c>
      <c r="AZ756" s="222">
        <f t="shared" si="48"/>
        <v>928.75</v>
      </c>
      <c r="BA756" s="222">
        <v>20</v>
      </c>
      <c r="BB756" s="222">
        <v>2830</v>
      </c>
      <c r="BC756" s="222">
        <f t="shared" si="49"/>
        <v>707.5</v>
      </c>
    </row>
    <row r="757" spans="2:55">
      <c r="B757" s="41" t="s">
        <v>2949</v>
      </c>
      <c r="C757" s="296" t="s">
        <v>7645</v>
      </c>
      <c r="D757" s="44" t="s">
        <v>204</v>
      </c>
      <c r="E757" s="19"/>
      <c r="F757" s="19"/>
      <c r="G757" s="19"/>
      <c r="H757" s="19"/>
      <c r="I757" s="19"/>
      <c r="J757" s="19"/>
      <c r="K757" s="19"/>
      <c r="L757" s="19"/>
      <c r="M757" s="19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221"/>
      <c r="AA757" s="221"/>
      <c r="AB757" s="221"/>
      <c r="AC757" s="221"/>
      <c r="AD757" s="221"/>
      <c r="AE757" s="221"/>
      <c r="AF757" s="221"/>
      <c r="AG757" s="221"/>
      <c r="AH757" s="221"/>
      <c r="AI757" s="221"/>
      <c r="AJ757" s="221"/>
      <c r="AK757" s="221"/>
      <c r="AL757" s="221"/>
      <c r="AM757" s="221"/>
      <c r="AN757" s="221"/>
      <c r="AO757" s="219">
        <v>33</v>
      </c>
      <c r="AP757" s="219">
        <v>3130</v>
      </c>
      <c r="AQ757" s="219">
        <f>AP757*25%</f>
        <v>782.5</v>
      </c>
      <c r="AR757" s="222">
        <v>48</v>
      </c>
      <c r="AS757" s="222">
        <v>4075</v>
      </c>
      <c r="AT757" s="219">
        <f>AS757*25%</f>
        <v>1018.75</v>
      </c>
      <c r="AU757" s="222">
        <v>65</v>
      </c>
      <c r="AV757" s="222">
        <v>7825</v>
      </c>
      <c r="AW757" s="222">
        <f t="shared" si="50"/>
        <v>1956.25</v>
      </c>
      <c r="AX757" s="222">
        <v>7</v>
      </c>
      <c r="AY757" s="222">
        <v>360</v>
      </c>
      <c r="AZ757" s="222">
        <f t="shared" si="48"/>
        <v>90</v>
      </c>
      <c r="BA757" s="222">
        <v>17</v>
      </c>
      <c r="BB757" s="222">
        <v>1440</v>
      </c>
      <c r="BC757" s="222">
        <f t="shared" si="49"/>
        <v>360</v>
      </c>
    </row>
    <row r="758" spans="2:55">
      <c r="B758" s="41" t="s">
        <v>2950</v>
      </c>
      <c r="C758" s="296" t="s">
        <v>7646</v>
      </c>
      <c r="D758" s="44" t="s">
        <v>19</v>
      </c>
      <c r="E758" s="19"/>
      <c r="F758" s="19"/>
      <c r="G758" s="19"/>
      <c r="H758" s="19"/>
      <c r="I758" s="19"/>
      <c r="J758" s="19"/>
      <c r="K758" s="19"/>
      <c r="L758" s="19"/>
      <c r="M758" s="19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221"/>
      <c r="AA758" s="221"/>
      <c r="AB758" s="221"/>
      <c r="AC758" s="221"/>
      <c r="AD758" s="221"/>
      <c r="AE758" s="221"/>
      <c r="AF758" s="221"/>
      <c r="AG758" s="221"/>
      <c r="AH758" s="221"/>
      <c r="AI758" s="221"/>
      <c r="AJ758" s="221"/>
      <c r="AK758" s="221"/>
      <c r="AL758" s="221"/>
      <c r="AM758" s="221"/>
      <c r="AN758" s="221"/>
      <c r="AO758" s="219">
        <v>291</v>
      </c>
      <c r="AP758" s="219">
        <v>22235</v>
      </c>
      <c r="AQ758" s="219">
        <f>AP758*25%</f>
        <v>5558.75</v>
      </c>
      <c r="AR758" s="222">
        <v>262</v>
      </c>
      <c r="AS758" s="222">
        <v>24630</v>
      </c>
      <c r="AT758" s="219">
        <f>AS758*25%</f>
        <v>6157.5</v>
      </c>
      <c r="AU758" s="222">
        <v>37</v>
      </c>
      <c r="AV758" s="222">
        <v>3900</v>
      </c>
      <c r="AW758" s="222">
        <f t="shared" si="50"/>
        <v>975</v>
      </c>
      <c r="AX758" s="222">
        <v>44</v>
      </c>
      <c r="AY758" s="222">
        <v>5490</v>
      </c>
      <c r="AZ758" s="222">
        <f t="shared" si="48"/>
        <v>1372.5</v>
      </c>
      <c r="BA758" s="222">
        <v>89</v>
      </c>
      <c r="BB758" s="222">
        <v>13055</v>
      </c>
      <c r="BC758" s="222">
        <f t="shared" si="49"/>
        <v>3263.75</v>
      </c>
    </row>
    <row r="759" spans="2:55">
      <c r="B759" s="41" t="s">
        <v>2951</v>
      </c>
      <c r="C759" s="296" t="s">
        <v>3083</v>
      </c>
      <c r="D759" s="44" t="s">
        <v>5</v>
      </c>
      <c r="E759" s="19"/>
      <c r="F759" s="19"/>
      <c r="G759" s="19"/>
      <c r="H759" s="19"/>
      <c r="I759" s="19"/>
      <c r="J759" s="19"/>
      <c r="K759" s="19"/>
      <c r="L759" s="19"/>
      <c r="M759" s="19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221"/>
      <c r="AA759" s="221"/>
      <c r="AB759" s="221"/>
      <c r="AC759" s="221"/>
      <c r="AD759" s="221"/>
      <c r="AE759" s="221"/>
      <c r="AF759" s="221"/>
      <c r="AG759" s="221"/>
      <c r="AH759" s="221"/>
      <c r="AI759" s="221"/>
      <c r="AJ759" s="221"/>
      <c r="AK759" s="221"/>
      <c r="AL759" s="221"/>
      <c r="AM759" s="221"/>
      <c r="AN759" s="221"/>
      <c r="AO759" s="219">
        <v>5</v>
      </c>
      <c r="AP759" s="219">
        <v>240</v>
      </c>
      <c r="AQ759" s="219">
        <f>AP759*25%</f>
        <v>60</v>
      </c>
      <c r="AR759" s="222">
        <v>2</v>
      </c>
      <c r="AS759" s="222">
        <v>105</v>
      </c>
      <c r="AT759" s="219">
        <f>AS759*25%</f>
        <v>26.25</v>
      </c>
      <c r="AU759" s="222">
        <v>103</v>
      </c>
      <c r="AV759" s="222">
        <v>10180</v>
      </c>
      <c r="AW759" s="222">
        <f t="shared" si="50"/>
        <v>2545</v>
      </c>
      <c r="AX759" s="222">
        <v>43</v>
      </c>
      <c r="AY759" s="222">
        <v>3600</v>
      </c>
      <c r="AZ759" s="222">
        <f t="shared" si="48"/>
        <v>900</v>
      </c>
      <c r="BA759" s="222">
        <v>85</v>
      </c>
      <c r="BB759" s="222">
        <v>6760</v>
      </c>
      <c r="BC759" s="222">
        <f t="shared" si="49"/>
        <v>1690</v>
      </c>
    </row>
    <row r="760" spans="2:55">
      <c r="B760" s="41" t="s">
        <v>2952</v>
      </c>
      <c r="C760" s="296" t="s">
        <v>3084</v>
      </c>
      <c r="D760" s="44" t="s">
        <v>5</v>
      </c>
      <c r="E760" s="19"/>
      <c r="F760" s="19"/>
      <c r="G760" s="19"/>
      <c r="H760" s="19"/>
      <c r="I760" s="19"/>
      <c r="J760" s="19"/>
      <c r="K760" s="19"/>
      <c r="L760" s="19"/>
      <c r="M760" s="19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221"/>
      <c r="AA760" s="221"/>
      <c r="AB760" s="221"/>
      <c r="AC760" s="221"/>
      <c r="AD760" s="221"/>
      <c r="AE760" s="221"/>
      <c r="AF760" s="221"/>
      <c r="AG760" s="221"/>
      <c r="AH760" s="221"/>
      <c r="AI760" s="221"/>
      <c r="AJ760" s="221"/>
      <c r="AK760" s="221"/>
      <c r="AL760" s="221"/>
      <c r="AM760" s="221"/>
      <c r="AN760" s="221"/>
      <c r="AO760" s="219">
        <v>0</v>
      </c>
      <c r="AP760" s="219">
        <v>0</v>
      </c>
      <c r="AQ760" s="219">
        <f>AP760*25%</f>
        <v>0</v>
      </c>
      <c r="AR760" s="222">
        <v>0</v>
      </c>
      <c r="AS760" s="222">
        <v>0</v>
      </c>
      <c r="AT760" s="219">
        <f>AS760*25%</f>
        <v>0</v>
      </c>
      <c r="AU760" s="222">
        <v>212</v>
      </c>
      <c r="AV760" s="222">
        <v>20055</v>
      </c>
      <c r="AW760" s="222">
        <f t="shared" si="50"/>
        <v>5013.75</v>
      </c>
      <c r="AX760" s="222">
        <v>91</v>
      </c>
      <c r="AY760" s="222">
        <v>10215</v>
      </c>
      <c r="AZ760" s="222">
        <f t="shared" si="48"/>
        <v>2553.75</v>
      </c>
      <c r="BA760" s="222">
        <v>88</v>
      </c>
      <c r="BB760" s="222">
        <v>9820</v>
      </c>
      <c r="BC760" s="222">
        <f t="shared" si="49"/>
        <v>2455</v>
      </c>
    </row>
    <row r="761" spans="2:55">
      <c r="B761" s="41" t="s">
        <v>2953</v>
      </c>
      <c r="C761" s="296" t="s">
        <v>3085</v>
      </c>
      <c r="D761" s="44" t="s">
        <v>207</v>
      </c>
      <c r="E761" s="19"/>
      <c r="F761" s="19"/>
      <c r="G761" s="19"/>
      <c r="H761" s="19"/>
      <c r="I761" s="19"/>
      <c r="J761" s="19"/>
      <c r="K761" s="19"/>
      <c r="L761" s="19"/>
      <c r="M761" s="19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221"/>
      <c r="AA761" s="221"/>
      <c r="AB761" s="221"/>
      <c r="AC761" s="221"/>
      <c r="AD761" s="221"/>
      <c r="AE761" s="221"/>
      <c r="AF761" s="221"/>
      <c r="AG761" s="221"/>
      <c r="AH761" s="221"/>
      <c r="AI761" s="221"/>
      <c r="AJ761" s="221"/>
      <c r="AK761" s="221"/>
      <c r="AL761" s="221"/>
      <c r="AM761" s="221"/>
      <c r="AN761" s="221"/>
      <c r="AO761" s="219">
        <v>104</v>
      </c>
      <c r="AP761" s="219">
        <v>10160</v>
      </c>
      <c r="AQ761" s="219">
        <f>AP761*25%</f>
        <v>2540</v>
      </c>
      <c r="AR761" s="222">
        <v>633</v>
      </c>
      <c r="AS761" s="222">
        <v>54930</v>
      </c>
      <c r="AT761" s="219">
        <f>AS761*25%</f>
        <v>13732.5</v>
      </c>
      <c r="AU761" s="222">
        <v>10</v>
      </c>
      <c r="AV761" s="222">
        <v>480</v>
      </c>
      <c r="AW761" s="222">
        <f t="shared" si="50"/>
        <v>120</v>
      </c>
      <c r="AX761" s="222">
        <v>237</v>
      </c>
      <c r="AY761" s="222">
        <v>26235</v>
      </c>
      <c r="AZ761" s="222">
        <f t="shared" si="48"/>
        <v>6558.75</v>
      </c>
      <c r="BA761" s="222">
        <v>236</v>
      </c>
      <c r="BB761" s="222">
        <v>24665</v>
      </c>
      <c r="BC761" s="222">
        <f t="shared" si="49"/>
        <v>6166.25</v>
      </c>
    </row>
    <row r="762" spans="2:55">
      <c r="B762" s="41" t="s">
        <v>2954</v>
      </c>
      <c r="C762" s="296" t="s">
        <v>7647</v>
      </c>
      <c r="D762" s="44" t="s">
        <v>222</v>
      </c>
      <c r="E762" s="19"/>
      <c r="F762" s="19"/>
      <c r="G762" s="19"/>
      <c r="H762" s="19"/>
      <c r="I762" s="19"/>
      <c r="J762" s="19"/>
      <c r="K762" s="19"/>
      <c r="L762" s="19"/>
      <c r="M762" s="19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221"/>
      <c r="AA762" s="221"/>
      <c r="AB762" s="221"/>
      <c r="AC762" s="221"/>
      <c r="AD762" s="221"/>
      <c r="AE762" s="221"/>
      <c r="AF762" s="221"/>
      <c r="AG762" s="221"/>
      <c r="AH762" s="221"/>
      <c r="AI762" s="221"/>
      <c r="AJ762" s="221"/>
      <c r="AK762" s="221"/>
      <c r="AL762" s="221"/>
      <c r="AM762" s="221"/>
      <c r="AN762" s="221"/>
      <c r="AO762" s="219">
        <v>2</v>
      </c>
      <c r="AP762" s="219">
        <v>105</v>
      </c>
      <c r="AQ762" s="219">
        <f>AP762*25%</f>
        <v>26.25</v>
      </c>
      <c r="AR762" s="222">
        <v>23</v>
      </c>
      <c r="AS762" s="222">
        <v>2590</v>
      </c>
      <c r="AT762" s="219">
        <f>AS762*25%</f>
        <v>647.5</v>
      </c>
      <c r="AU762" s="222">
        <v>0</v>
      </c>
      <c r="AV762" s="222">
        <v>0</v>
      </c>
      <c r="AW762" s="222">
        <f t="shared" si="50"/>
        <v>0</v>
      </c>
      <c r="AX762" s="222">
        <v>4</v>
      </c>
      <c r="AY762" s="222">
        <v>745</v>
      </c>
      <c r="AZ762" s="222">
        <f t="shared" si="48"/>
        <v>186.25</v>
      </c>
      <c r="BA762" s="222">
        <v>0</v>
      </c>
      <c r="BB762" s="222">
        <v>0</v>
      </c>
      <c r="BC762" s="222">
        <f t="shared" si="49"/>
        <v>0</v>
      </c>
    </row>
    <row r="763" spans="2:55">
      <c r="B763" s="41" t="s">
        <v>2955</v>
      </c>
      <c r="C763" s="296" t="s">
        <v>7648</v>
      </c>
      <c r="D763" s="44" t="s">
        <v>12</v>
      </c>
      <c r="E763" s="19"/>
      <c r="F763" s="19"/>
      <c r="G763" s="19"/>
      <c r="H763" s="19"/>
      <c r="I763" s="19"/>
      <c r="J763" s="19"/>
      <c r="K763" s="19"/>
      <c r="L763" s="19"/>
      <c r="M763" s="19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221"/>
      <c r="AA763" s="221"/>
      <c r="AB763" s="221"/>
      <c r="AC763" s="221"/>
      <c r="AD763" s="221"/>
      <c r="AE763" s="221"/>
      <c r="AF763" s="221"/>
      <c r="AG763" s="221"/>
      <c r="AH763" s="221"/>
      <c r="AI763" s="221"/>
      <c r="AJ763" s="221"/>
      <c r="AK763" s="221"/>
      <c r="AL763" s="221"/>
      <c r="AM763" s="221"/>
      <c r="AN763" s="221"/>
      <c r="AO763" s="219">
        <v>0</v>
      </c>
      <c r="AP763" s="219">
        <v>0</v>
      </c>
      <c r="AQ763" s="219">
        <f>AP763*25%</f>
        <v>0</v>
      </c>
      <c r="AR763" s="222">
        <v>11</v>
      </c>
      <c r="AS763" s="222">
        <v>955</v>
      </c>
      <c r="AT763" s="219">
        <f>AS763*25%</f>
        <v>238.75</v>
      </c>
      <c r="AU763" s="222">
        <v>732</v>
      </c>
      <c r="AV763" s="222">
        <v>75395</v>
      </c>
      <c r="AW763" s="222">
        <f t="shared" si="50"/>
        <v>18848.75</v>
      </c>
      <c r="AX763" s="222">
        <v>0</v>
      </c>
      <c r="AY763" s="222">
        <v>0</v>
      </c>
      <c r="AZ763" s="222">
        <f t="shared" si="48"/>
        <v>0</v>
      </c>
      <c r="BA763" s="222">
        <v>0</v>
      </c>
      <c r="BB763" s="222">
        <v>0</v>
      </c>
      <c r="BC763" s="222">
        <f t="shared" si="49"/>
        <v>0</v>
      </c>
    </row>
    <row r="764" spans="2:55">
      <c r="B764" s="41" t="s">
        <v>2956</v>
      </c>
      <c r="C764" s="296" t="s">
        <v>3086</v>
      </c>
      <c r="D764" s="44" t="s">
        <v>5</v>
      </c>
      <c r="E764" s="19"/>
      <c r="F764" s="19"/>
      <c r="G764" s="19"/>
      <c r="H764" s="19"/>
      <c r="I764" s="19"/>
      <c r="J764" s="19"/>
      <c r="K764" s="19"/>
      <c r="L764" s="19"/>
      <c r="M764" s="19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221"/>
      <c r="AA764" s="221"/>
      <c r="AB764" s="221"/>
      <c r="AC764" s="221"/>
      <c r="AD764" s="221"/>
      <c r="AE764" s="221"/>
      <c r="AF764" s="221"/>
      <c r="AG764" s="221"/>
      <c r="AH764" s="221"/>
      <c r="AI764" s="221"/>
      <c r="AJ764" s="221"/>
      <c r="AK764" s="221"/>
      <c r="AL764" s="221"/>
      <c r="AM764" s="221"/>
      <c r="AN764" s="221"/>
      <c r="AO764" s="219">
        <v>1</v>
      </c>
      <c r="AP764" s="219">
        <v>45</v>
      </c>
      <c r="AQ764" s="219">
        <f>AP764*25%</f>
        <v>11.25</v>
      </c>
      <c r="AR764" s="222">
        <v>2</v>
      </c>
      <c r="AS764" s="222">
        <v>180</v>
      </c>
      <c r="AT764" s="219">
        <f>AS764*25%</f>
        <v>45</v>
      </c>
      <c r="AU764" s="222">
        <v>19</v>
      </c>
      <c r="AV764" s="222">
        <v>1795</v>
      </c>
      <c r="AW764" s="222">
        <f t="shared" si="50"/>
        <v>448.75</v>
      </c>
      <c r="AX764" s="222">
        <v>483</v>
      </c>
      <c r="AY764" s="222">
        <v>42475</v>
      </c>
      <c r="AZ764" s="222">
        <f t="shared" si="48"/>
        <v>10618.75</v>
      </c>
      <c r="BA764" s="222">
        <v>302</v>
      </c>
      <c r="BB764" s="222">
        <v>25555</v>
      </c>
      <c r="BC764" s="222">
        <f t="shared" si="49"/>
        <v>6388.75</v>
      </c>
    </row>
    <row r="765" spans="2:55">
      <c r="B765" s="41" t="s">
        <v>2957</v>
      </c>
      <c r="C765" s="296" t="s">
        <v>3087</v>
      </c>
      <c r="D765" s="44" t="s">
        <v>5</v>
      </c>
      <c r="E765" s="19"/>
      <c r="F765" s="19"/>
      <c r="G765" s="19"/>
      <c r="H765" s="19"/>
      <c r="I765" s="19"/>
      <c r="J765" s="19"/>
      <c r="K765" s="19"/>
      <c r="L765" s="19"/>
      <c r="M765" s="19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221"/>
      <c r="AA765" s="221"/>
      <c r="AB765" s="221"/>
      <c r="AC765" s="221"/>
      <c r="AD765" s="221"/>
      <c r="AE765" s="221"/>
      <c r="AF765" s="221"/>
      <c r="AG765" s="221"/>
      <c r="AH765" s="221"/>
      <c r="AI765" s="221"/>
      <c r="AJ765" s="221"/>
      <c r="AK765" s="221"/>
      <c r="AL765" s="221"/>
      <c r="AM765" s="221"/>
      <c r="AN765" s="221"/>
      <c r="AO765" s="219">
        <v>55</v>
      </c>
      <c r="AP765" s="219">
        <v>4780</v>
      </c>
      <c r="AQ765" s="219">
        <f>AP765*25%</f>
        <v>1195</v>
      </c>
      <c r="AR765" s="222">
        <v>306</v>
      </c>
      <c r="AS765" s="222">
        <v>23150</v>
      </c>
      <c r="AT765" s="219">
        <f>AS765*25%</f>
        <v>5787.5</v>
      </c>
      <c r="AU765" s="222">
        <v>8</v>
      </c>
      <c r="AV765" s="222">
        <v>1165</v>
      </c>
      <c r="AW765" s="222">
        <f t="shared" si="50"/>
        <v>291.25</v>
      </c>
      <c r="AX765" s="222">
        <v>34</v>
      </c>
      <c r="AY765" s="222">
        <v>5445</v>
      </c>
      <c r="AZ765" s="222">
        <f t="shared" si="48"/>
        <v>1361.25</v>
      </c>
      <c r="BA765" s="222">
        <v>37</v>
      </c>
      <c r="BB765" s="222">
        <v>4415</v>
      </c>
      <c r="BC765" s="222">
        <f t="shared" si="49"/>
        <v>1103.75</v>
      </c>
    </row>
    <row r="766" spans="2:55">
      <c r="B766" s="41" t="s">
        <v>2958</v>
      </c>
      <c r="C766" s="296" t="s">
        <v>7649</v>
      </c>
      <c r="D766" s="44" t="s">
        <v>261</v>
      </c>
      <c r="E766" s="19"/>
      <c r="F766" s="19"/>
      <c r="G766" s="19"/>
      <c r="H766" s="19"/>
      <c r="I766" s="19"/>
      <c r="J766" s="19"/>
      <c r="K766" s="19"/>
      <c r="L766" s="19"/>
      <c r="M766" s="19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221"/>
      <c r="AA766" s="221"/>
      <c r="AB766" s="221"/>
      <c r="AC766" s="221"/>
      <c r="AD766" s="221"/>
      <c r="AE766" s="221"/>
      <c r="AF766" s="221"/>
      <c r="AG766" s="221"/>
      <c r="AH766" s="221"/>
      <c r="AI766" s="221"/>
      <c r="AJ766" s="221"/>
      <c r="AK766" s="221"/>
      <c r="AL766" s="221"/>
      <c r="AM766" s="221"/>
      <c r="AN766" s="221"/>
      <c r="AO766" s="219">
        <v>4</v>
      </c>
      <c r="AP766" s="219">
        <v>450</v>
      </c>
      <c r="AQ766" s="219">
        <f>AP766*25%</f>
        <v>112.5</v>
      </c>
      <c r="AR766" s="222">
        <v>50</v>
      </c>
      <c r="AS766" s="222">
        <v>5930</v>
      </c>
      <c r="AT766" s="219">
        <f>AS766*25%</f>
        <v>1482.5</v>
      </c>
      <c r="AU766" s="222">
        <v>0</v>
      </c>
      <c r="AV766" s="222">
        <v>0</v>
      </c>
      <c r="AW766" s="222">
        <f t="shared" si="50"/>
        <v>0</v>
      </c>
      <c r="AX766" s="222">
        <v>11</v>
      </c>
      <c r="AY766" s="222">
        <v>1215</v>
      </c>
      <c r="AZ766" s="222">
        <f t="shared" si="48"/>
        <v>303.75</v>
      </c>
      <c r="BA766" s="222">
        <v>18</v>
      </c>
      <c r="BB766" s="222">
        <v>1255</v>
      </c>
      <c r="BC766" s="222">
        <f t="shared" si="49"/>
        <v>313.75</v>
      </c>
    </row>
    <row r="767" spans="2:55">
      <c r="B767" s="41" t="s">
        <v>2959</v>
      </c>
      <c r="C767" s="296" t="s">
        <v>3088</v>
      </c>
      <c r="D767" s="44" t="s">
        <v>5</v>
      </c>
      <c r="E767" s="19"/>
      <c r="F767" s="19"/>
      <c r="G767" s="19"/>
      <c r="H767" s="19"/>
      <c r="I767" s="19"/>
      <c r="J767" s="19"/>
      <c r="K767" s="19"/>
      <c r="L767" s="19"/>
      <c r="M767" s="19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221"/>
      <c r="AA767" s="221"/>
      <c r="AB767" s="221"/>
      <c r="AC767" s="221"/>
      <c r="AD767" s="221"/>
      <c r="AE767" s="221"/>
      <c r="AF767" s="221"/>
      <c r="AG767" s="221"/>
      <c r="AH767" s="221"/>
      <c r="AI767" s="221"/>
      <c r="AJ767" s="221"/>
      <c r="AK767" s="221"/>
      <c r="AL767" s="221"/>
      <c r="AM767" s="221"/>
      <c r="AN767" s="221"/>
      <c r="AO767" s="219">
        <v>17</v>
      </c>
      <c r="AP767" s="219">
        <v>1565</v>
      </c>
      <c r="AQ767" s="219">
        <f>AP767*25%</f>
        <v>391.25</v>
      </c>
      <c r="AR767" s="222">
        <v>129</v>
      </c>
      <c r="AS767" s="222">
        <v>9875</v>
      </c>
      <c r="AT767" s="219">
        <f>AS767*25%</f>
        <v>2468.75</v>
      </c>
      <c r="AU767" s="222">
        <v>247</v>
      </c>
      <c r="AV767" s="222">
        <v>20965</v>
      </c>
      <c r="AW767" s="222">
        <f t="shared" si="50"/>
        <v>5241.25</v>
      </c>
      <c r="AX767" s="222">
        <v>1</v>
      </c>
      <c r="AY767" s="222">
        <v>45</v>
      </c>
      <c r="AZ767" s="222">
        <f t="shared" si="48"/>
        <v>11.25</v>
      </c>
      <c r="BA767" s="222">
        <v>1</v>
      </c>
      <c r="BB767" s="222">
        <v>80</v>
      </c>
      <c r="BC767" s="222">
        <f t="shared" si="49"/>
        <v>20</v>
      </c>
    </row>
    <row r="768" spans="2:55">
      <c r="B768" s="41" t="s">
        <v>2960</v>
      </c>
      <c r="C768" s="296" t="s">
        <v>7650</v>
      </c>
      <c r="D768" s="44" t="s">
        <v>5</v>
      </c>
      <c r="E768" s="19"/>
      <c r="F768" s="19"/>
      <c r="G768" s="19"/>
      <c r="H768" s="19"/>
      <c r="I768" s="19"/>
      <c r="J768" s="19"/>
      <c r="K768" s="19"/>
      <c r="L768" s="19"/>
      <c r="M768" s="19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221"/>
      <c r="AA768" s="221"/>
      <c r="AB768" s="221"/>
      <c r="AC768" s="221"/>
      <c r="AD768" s="221"/>
      <c r="AE768" s="221"/>
      <c r="AF768" s="221"/>
      <c r="AG768" s="221"/>
      <c r="AH768" s="221"/>
      <c r="AI768" s="221"/>
      <c r="AJ768" s="221"/>
      <c r="AK768" s="221"/>
      <c r="AL768" s="221"/>
      <c r="AM768" s="221"/>
      <c r="AN768" s="221"/>
      <c r="AO768" s="219">
        <v>1</v>
      </c>
      <c r="AP768" s="219">
        <v>160</v>
      </c>
      <c r="AQ768" s="219">
        <f>AP768*25%</f>
        <v>40</v>
      </c>
      <c r="AR768" s="222">
        <v>0</v>
      </c>
      <c r="AS768" s="222">
        <v>0</v>
      </c>
      <c r="AT768" s="219">
        <f>AS768*25%</f>
        <v>0</v>
      </c>
      <c r="AU768" s="222">
        <v>40</v>
      </c>
      <c r="AV768" s="222">
        <v>4175</v>
      </c>
      <c r="AW768" s="222">
        <f t="shared" si="50"/>
        <v>1043.75</v>
      </c>
      <c r="AX768" s="222">
        <v>217</v>
      </c>
      <c r="AY768" s="222">
        <v>17875</v>
      </c>
      <c r="AZ768" s="222">
        <f t="shared" si="48"/>
        <v>4468.75</v>
      </c>
      <c r="BA768" s="222">
        <v>282</v>
      </c>
      <c r="BB768" s="222">
        <v>23180</v>
      </c>
      <c r="BC768" s="222">
        <f t="shared" si="49"/>
        <v>5795</v>
      </c>
    </row>
    <row r="769" spans="2:55">
      <c r="B769" s="41" t="s">
        <v>2961</v>
      </c>
      <c r="C769" s="296" t="s">
        <v>3089</v>
      </c>
      <c r="D769" s="44" t="s">
        <v>19</v>
      </c>
      <c r="E769" s="19"/>
      <c r="F769" s="19"/>
      <c r="G769" s="19"/>
      <c r="H769" s="19"/>
      <c r="I769" s="19"/>
      <c r="J769" s="19"/>
      <c r="K769" s="19"/>
      <c r="L769" s="19"/>
      <c r="M769" s="19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221"/>
      <c r="AA769" s="221"/>
      <c r="AB769" s="221"/>
      <c r="AC769" s="221"/>
      <c r="AD769" s="221"/>
      <c r="AE769" s="221"/>
      <c r="AF769" s="221"/>
      <c r="AG769" s="221"/>
      <c r="AH769" s="221"/>
      <c r="AI769" s="221"/>
      <c r="AJ769" s="221"/>
      <c r="AK769" s="221"/>
      <c r="AL769" s="221"/>
      <c r="AM769" s="221"/>
      <c r="AN769" s="221"/>
      <c r="AO769" s="219">
        <v>13</v>
      </c>
      <c r="AP769" s="219">
        <v>1145</v>
      </c>
      <c r="AQ769" s="219">
        <f>AP769*25%</f>
        <v>286.25</v>
      </c>
      <c r="AR769" s="222">
        <v>39</v>
      </c>
      <c r="AS769" s="222">
        <v>4415</v>
      </c>
      <c r="AT769" s="219">
        <f>AS769*25%</f>
        <v>1103.75</v>
      </c>
      <c r="AU769" s="222">
        <v>144</v>
      </c>
      <c r="AV769" s="222">
        <v>13365</v>
      </c>
      <c r="AW769" s="222">
        <f t="shared" si="50"/>
        <v>3341.25</v>
      </c>
      <c r="AX769" s="222">
        <v>29</v>
      </c>
      <c r="AY769" s="222">
        <v>3725</v>
      </c>
      <c r="AZ769" s="222">
        <f t="shared" si="48"/>
        <v>931.25</v>
      </c>
      <c r="BA769" s="222">
        <v>38</v>
      </c>
      <c r="BB769" s="222">
        <v>4045</v>
      </c>
      <c r="BC769" s="222">
        <f t="shared" si="49"/>
        <v>1011.25</v>
      </c>
    </row>
    <row r="770" spans="2:55">
      <c r="B770" s="41" t="s">
        <v>2962</v>
      </c>
      <c r="C770" s="296" t="s">
        <v>7651</v>
      </c>
      <c r="D770" s="227" t="s">
        <v>58</v>
      </c>
      <c r="E770" s="19"/>
      <c r="F770" s="19"/>
      <c r="G770" s="19"/>
      <c r="H770" s="19"/>
      <c r="I770" s="19"/>
      <c r="J770" s="19"/>
      <c r="K770" s="19"/>
      <c r="L770" s="19"/>
      <c r="M770" s="19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221"/>
      <c r="AA770" s="221"/>
      <c r="AB770" s="221"/>
      <c r="AC770" s="221"/>
      <c r="AD770" s="221"/>
      <c r="AE770" s="221"/>
      <c r="AF770" s="221"/>
      <c r="AG770" s="221"/>
      <c r="AH770" s="221"/>
      <c r="AI770" s="221"/>
      <c r="AJ770" s="221"/>
      <c r="AK770" s="221"/>
      <c r="AL770" s="221"/>
      <c r="AM770" s="221"/>
      <c r="AN770" s="221"/>
      <c r="AO770" s="219">
        <v>3</v>
      </c>
      <c r="AP770" s="219">
        <v>325</v>
      </c>
      <c r="AQ770" s="219">
        <f>AP770*25%</f>
        <v>81.25</v>
      </c>
      <c r="AR770" s="222">
        <v>9</v>
      </c>
      <c r="AS770" s="222">
        <v>605</v>
      </c>
      <c r="AT770" s="219">
        <f>AS770*25%</f>
        <v>151.25</v>
      </c>
      <c r="AU770" s="222">
        <v>0</v>
      </c>
      <c r="AV770" s="222">
        <v>0</v>
      </c>
      <c r="AW770" s="222">
        <f t="shared" si="50"/>
        <v>0</v>
      </c>
      <c r="AX770" s="222">
        <v>124</v>
      </c>
      <c r="AY770" s="222">
        <v>12795</v>
      </c>
      <c r="AZ770" s="222">
        <f t="shared" si="48"/>
        <v>3198.75</v>
      </c>
      <c r="BA770" s="222">
        <v>193</v>
      </c>
      <c r="BB770" s="222">
        <v>19090</v>
      </c>
      <c r="BC770" s="222">
        <f t="shared" si="49"/>
        <v>4772.5</v>
      </c>
    </row>
    <row r="771" spans="2:55">
      <c r="B771" s="41" t="s">
        <v>2963</v>
      </c>
      <c r="C771" s="296" t="s">
        <v>3090</v>
      </c>
      <c r="D771" s="44" t="s">
        <v>383</v>
      </c>
      <c r="E771" s="19"/>
      <c r="F771" s="19"/>
      <c r="G771" s="19"/>
      <c r="H771" s="19"/>
      <c r="I771" s="19"/>
      <c r="J771" s="19"/>
      <c r="K771" s="19"/>
      <c r="L771" s="19"/>
      <c r="M771" s="19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221"/>
      <c r="AA771" s="221"/>
      <c r="AB771" s="221"/>
      <c r="AC771" s="221"/>
      <c r="AD771" s="221"/>
      <c r="AE771" s="221"/>
      <c r="AF771" s="221"/>
      <c r="AG771" s="221"/>
      <c r="AH771" s="221"/>
      <c r="AI771" s="221"/>
      <c r="AJ771" s="221"/>
      <c r="AK771" s="221"/>
      <c r="AL771" s="221"/>
      <c r="AM771" s="221"/>
      <c r="AN771" s="221"/>
      <c r="AO771" s="219">
        <v>230</v>
      </c>
      <c r="AP771" s="219">
        <v>17405</v>
      </c>
      <c r="AQ771" s="219">
        <f>AP771*25%</f>
        <v>4351.25</v>
      </c>
      <c r="AR771" s="222">
        <v>394</v>
      </c>
      <c r="AS771" s="222">
        <v>32190</v>
      </c>
      <c r="AT771" s="219">
        <f>AS771*25%</f>
        <v>8047.5</v>
      </c>
      <c r="AU771" s="222">
        <v>46</v>
      </c>
      <c r="AV771" s="222">
        <v>4795</v>
      </c>
      <c r="AW771" s="222">
        <f t="shared" si="50"/>
        <v>1198.75</v>
      </c>
      <c r="AX771" s="222">
        <v>0</v>
      </c>
      <c r="AY771" s="222">
        <v>0</v>
      </c>
      <c r="AZ771" s="222">
        <f t="shared" si="48"/>
        <v>0</v>
      </c>
      <c r="BA771" s="222">
        <v>0</v>
      </c>
      <c r="BB771" s="222">
        <v>0</v>
      </c>
      <c r="BC771" s="222">
        <f t="shared" si="49"/>
        <v>0</v>
      </c>
    </row>
    <row r="772" spans="2:55">
      <c r="B772" s="41" t="s">
        <v>2964</v>
      </c>
      <c r="C772" s="296" t="s">
        <v>3091</v>
      </c>
      <c r="D772" s="44" t="s">
        <v>19</v>
      </c>
      <c r="E772" s="19"/>
      <c r="F772" s="19"/>
      <c r="G772" s="19"/>
      <c r="H772" s="19"/>
      <c r="I772" s="19"/>
      <c r="J772" s="19"/>
      <c r="K772" s="19"/>
      <c r="L772" s="19"/>
      <c r="M772" s="19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221"/>
      <c r="AA772" s="221"/>
      <c r="AB772" s="221"/>
      <c r="AC772" s="221"/>
      <c r="AD772" s="221"/>
      <c r="AE772" s="221"/>
      <c r="AF772" s="221"/>
      <c r="AG772" s="221"/>
      <c r="AH772" s="221"/>
      <c r="AI772" s="221"/>
      <c r="AJ772" s="221"/>
      <c r="AK772" s="221"/>
      <c r="AL772" s="221"/>
      <c r="AM772" s="221"/>
      <c r="AN772" s="221"/>
      <c r="AO772" s="219">
        <v>4</v>
      </c>
      <c r="AP772" s="219">
        <v>210</v>
      </c>
      <c r="AQ772" s="219">
        <f>AP772*25%</f>
        <v>52.5</v>
      </c>
      <c r="AR772" s="222">
        <v>9</v>
      </c>
      <c r="AS772" s="222">
        <v>1315</v>
      </c>
      <c r="AT772" s="219">
        <f>AS772*25%</f>
        <v>328.75</v>
      </c>
      <c r="AU772" s="222">
        <v>7</v>
      </c>
      <c r="AV772" s="222">
        <v>470</v>
      </c>
      <c r="AW772" s="222">
        <f t="shared" si="50"/>
        <v>117.5</v>
      </c>
      <c r="AX772" s="222">
        <v>44</v>
      </c>
      <c r="AY772" s="222">
        <v>4245</v>
      </c>
      <c r="AZ772" s="222">
        <f t="shared" ref="AZ772:AZ833" si="51">AY772*25%</f>
        <v>1061.25</v>
      </c>
      <c r="BA772" s="222">
        <v>63</v>
      </c>
      <c r="BB772" s="222">
        <v>7730</v>
      </c>
      <c r="BC772" s="222">
        <f t="shared" ref="BC772:BC835" si="52">BB772*25%</f>
        <v>1932.5</v>
      </c>
    </row>
    <row r="773" spans="2:55">
      <c r="B773" s="41" t="s">
        <v>2965</v>
      </c>
      <c r="C773" s="296" t="s">
        <v>3092</v>
      </c>
      <c r="D773" s="44" t="s">
        <v>341</v>
      </c>
      <c r="E773" s="19"/>
      <c r="F773" s="19"/>
      <c r="G773" s="19"/>
      <c r="H773" s="19"/>
      <c r="I773" s="19"/>
      <c r="J773" s="19"/>
      <c r="K773" s="19"/>
      <c r="L773" s="19"/>
      <c r="M773" s="19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221"/>
      <c r="AA773" s="221"/>
      <c r="AB773" s="221"/>
      <c r="AC773" s="221"/>
      <c r="AD773" s="221"/>
      <c r="AE773" s="221"/>
      <c r="AF773" s="221"/>
      <c r="AG773" s="221"/>
      <c r="AH773" s="221"/>
      <c r="AI773" s="221"/>
      <c r="AJ773" s="221"/>
      <c r="AK773" s="221"/>
      <c r="AL773" s="221"/>
      <c r="AM773" s="221"/>
      <c r="AN773" s="221"/>
      <c r="AO773" s="219">
        <v>7</v>
      </c>
      <c r="AP773" s="219">
        <v>475</v>
      </c>
      <c r="AQ773" s="219">
        <f>AP773*25%</f>
        <v>118.75</v>
      </c>
      <c r="AR773" s="222">
        <v>55</v>
      </c>
      <c r="AS773" s="222">
        <v>4460</v>
      </c>
      <c r="AT773" s="219">
        <f>AS773*25%</f>
        <v>1115</v>
      </c>
      <c r="AU773" s="222">
        <v>409</v>
      </c>
      <c r="AV773" s="222">
        <v>35935</v>
      </c>
      <c r="AW773" s="222">
        <f t="shared" si="50"/>
        <v>8983.75</v>
      </c>
      <c r="AX773" s="222">
        <v>2</v>
      </c>
      <c r="AY773" s="222">
        <v>160</v>
      </c>
      <c r="AZ773" s="222">
        <f t="shared" si="51"/>
        <v>40</v>
      </c>
      <c r="BA773" s="222">
        <v>2</v>
      </c>
      <c r="BB773" s="222">
        <v>90</v>
      </c>
      <c r="BC773" s="222">
        <f t="shared" si="52"/>
        <v>22.5</v>
      </c>
    </row>
    <row r="774" spans="2:55">
      <c r="B774" s="41" t="s">
        <v>2966</v>
      </c>
      <c r="C774" s="296" t="s">
        <v>3093</v>
      </c>
      <c r="D774" s="44" t="s">
        <v>5</v>
      </c>
      <c r="E774" s="19"/>
      <c r="F774" s="19"/>
      <c r="G774" s="19"/>
      <c r="H774" s="19"/>
      <c r="I774" s="19"/>
      <c r="J774" s="19"/>
      <c r="K774" s="19"/>
      <c r="L774" s="19"/>
      <c r="M774" s="19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221"/>
      <c r="AA774" s="221"/>
      <c r="AB774" s="221"/>
      <c r="AC774" s="221"/>
      <c r="AD774" s="221"/>
      <c r="AE774" s="221"/>
      <c r="AF774" s="221"/>
      <c r="AG774" s="221"/>
      <c r="AH774" s="221"/>
      <c r="AI774" s="221"/>
      <c r="AJ774" s="221"/>
      <c r="AK774" s="221"/>
      <c r="AL774" s="221"/>
      <c r="AM774" s="221"/>
      <c r="AN774" s="221"/>
      <c r="AO774" s="219">
        <v>39</v>
      </c>
      <c r="AP774" s="219">
        <v>3955</v>
      </c>
      <c r="AQ774" s="219">
        <f>AP774*25%</f>
        <v>988.75</v>
      </c>
      <c r="AR774" s="222">
        <v>65</v>
      </c>
      <c r="AS774" s="222">
        <v>6215</v>
      </c>
      <c r="AT774" s="219">
        <f>AS774*25%</f>
        <v>1553.75</v>
      </c>
      <c r="AU774" s="222">
        <v>22</v>
      </c>
      <c r="AV774" s="222">
        <v>1460</v>
      </c>
      <c r="AW774" s="222">
        <f t="shared" si="50"/>
        <v>365</v>
      </c>
      <c r="AX774" s="222">
        <v>279</v>
      </c>
      <c r="AY774" s="222">
        <v>30495</v>
      </c>
      <c r="AZ774" s="222">
        <f t="shared" si="51"/>
        <v>7623.75</v>
      </c>
      <c r="BA774" s="222">
        <v>450</v>
      </c>
      <c r="BB774" s="222">
        <v>41180</v>
      </c>
      <c r="BC774" s="222">
        <f t="shared" si="52"/>
        <v>10295</v>
      </c>
    </row>
    <row r="775" spans="2:55">
      <c r="B775" s="41" t="s">
        <v>2967</v>
      </c>
      <c r="C775" s="296" t="s">
        <v>7652</v>
      </c>
      <c r="D775" s="44" t="s">
        <v>5</v>
      </c>
      <c r="E775" s="19"/>
      <c r="F775" s="19"/>
      <c r="G775" s="19"/>
      <c r="H775" s="19"/>
      <c r="I775" s="19"/>
      <c r="J775" s="19"/>
      <c r="K775" s="19"/>
      <c r="L775" s="19"/>
      <c r="M775" s="19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221"/>
      <c r="AA775" s="221"/>
      <c r="AB775" s="221"/>
      <c r="AC775" s="221"/>
      <c r="AD775" s="221"/>
      <c r="AE775" s="221"/>
      <c r="AF775" s="221"/>
      <c r="AG775" s="221"/>
      <c r="AH775" s="221"/>
      <c r="AI775" s="221"/>
      <c r="AJ775" s="221"/>
      <c r="AK775" s="221"/>
      <c r="AL775" s="221"/>
      <c r="AM775" s="221"/>
      <c r="AN775" s="221"/>
      <c r="AO775" s="219">
        <v>61</v>
      </c>
      <c r="AP775" s="219">
        <v>6935</v>
      </c>
      <c r="AQ775" s="219">
        <f>AP775*25%</f>
        <v>1733.75</v>
      </c>
      <c r="AR775" s="222">
        <v>147</v>
      </c>
      <c r="AS775" s="222">
        <v>10890</v>
      </c>
      <c r="AT775" s="219">
        <f>AS775*25%</f>
        <v>2722.5</v>
      </c>
      <c r="AU775" s="222">
        <v>82</v>
      </c>
      <c r="AV775" s="222">
        <v>8880</v>
      </c>
      <c r="AW775" s="222">
        <f t="shared" si="50"/>
        <v>2220</v>
      </c>
      <c r="AX775" s="222">
        <v>8</v>
      </c>
      <c r="AY775" s="222">
        <v>915</v>
      </c>
      <c r="AZ775" s="222">
        <f t="shared" si="51"/>
        <v>228.75</v>
      </c>
      <c r="BA775" s="222">
        <v>17</v>
      </c>
      <c r="BB775" s="222">
        <v>1605</v>
      </c>
      <c r="BC775" s="222">
        <f t="shared" si="52"/>
        <v>401.25</v>
      </c>
    </row>
    <row r="776" spans="2:55">
      <c r="B776" s="41" t="s">
        <v>7279</v>
      </c>
      <c r="C776" s="296" t="s">
        <v>5312</v>
      </c>
      <c r="D776" s="44" t="s">
        <v>5</v>
      </c>
      <c r="E776" s="19"/>
      <c r="F776" s="19"/>
      <c r="G776" s="19"/>
      <c r="H776" s="19"/>
      <c r="I776" s="19"/>
      <c r="J776" s="19"/>
      <c r="K776" s="19"/>
      <c r="L776" s="19"/>
      <c r="M776" s="19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221"/>
      <c r="AA776" s="221"/>
      <c r="AB776" s="221"/>
      <c r="AC776" s="221"/>
      <c r="AD776" s="221"/>
      <c r="AE776" s="221"/>
      <c r="AF776" s="221"/>
      <c r="AG776" s="221"/>
      <c r="AH776" s="221"/>
      <c r="AI776" s="221"/>
      <c r="AJ776" s="221"/>
      <c r="AK776" s="221"/>
      <c r="AL776" s="221"/>
      <c r="AM776" s="221"/>
      <c r="AN776" s="221"/>
      <c r="AO776" s="219">
        <v>4</v>
      </c>
      <c r="AP776" s="219">
        <v>430</v>
      </c>
      <c r="AQ776" s="219">
        <f>AP776*25%</f>
        <v>107.5</v>
      </c>
      <c r="AR776" s="222">
        <v>9</v>
      </c>
      <c r="AS776" s="222">
        <v>965</v>
      </c>
      <c r="AT776" s="219">
        <f>AS776*25%</f>
        <v>241.25</v>
      </c>
      <c r="AU776" s="222">
        <v>85</v>
      </c>
      <c r="AV776" s="222">
        <v>8790</v>
      </c>
      <c r="AW776" s="222">
        <f t="shared" si="50"/>
        <v>2197.5</v>
      </c>
      <c r="AX776" s="222">
        <v>77</v>
      </c>
      <c r="AY776" s="222">
        <v>8465</v>
      </c>
      <c r="AZ776" s="222">
        <f t="shared" si="51"/>
        <v>2116.25</v>
      </c>
      <c r="BA776" s="222">
        <v>0</v>
      </c>
      <c r="BB776" s="222">
        <v>0</v>
      </c>
      <c r="BC776" s="222">
        <f t="shared" si="52"/>
        <v>0</v>
      </c>
    </row>
    <row r="777" spans="2:55">
      <c r="B777" s="41" t="s">
        <v>2968</v>
      </c>
      <c r="C777" s="296" t="s">
        <v>3094</v>
      </c>
      <c r="D777" s="227" t="s">
        <v>284</v>
      </c>
      <c r="E777" s="19"/>
      <c r="F777" s="19"/>
      <c r="G777" s="19"/>
      <c r="H777" s="19"/>
      <c r="I777" s="19"/>
      <c r="J777" s="19"/>
      <c r="K777" s="19"/>
      <c r="L777" s="19"/>
      <c r="M777" s="19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221"/>
      <c r="AA777" s="221"/>
      <c r="AB777" s="221"/>
      <c r="AC777" s="221"/>
      <c r="AD777" s="221"/>
      <c r="AE777" s="221"/>
      <c r="AF777" s="221"/>
      <c r="AG777" s="221"/>
      <c r="AH777" s="221"/>
      <c r="AI777" s="221"/>
      <c r="AJ777" s="221"/>
      <c r="AK777" s="221"/>
      <c r="AL777" s="221"/>
      <c r="AM777" s="221"/>
      <c r="AN777" s="221"/>
      <c r="AO777" s="219">
        <v>8</v>
      </c>
      <c r="AP777" s="219">
        <v>880</v>
      </c>
      <c r="AQ777" s="219">
        <f>AP777*25%</f>
        <v>220</v>
      </c>
      <c r="AR777" s="222">
        <v>5</v>
      </c>
      <c r="AS777" s="222">
        <v>910</v>
      </c>
      <c r="AT777" s="219">
        <f>AS777*25%</f>
        <v>227.5</v>
      </c>
      <c r="AU777" s="222">
        <v>150</v>
      </c>
      <c r="AV777" s="222">
        <v>11040</v>
      </c>
      <c r="AW777" s="222">
        <f t="shared" si="50"/>
        <v>2760</v>
      </c>
      <c r="AX777" s="222">
        <v>31</v>
      </c>
      <c r="AY777" s="222">
        <v>2705</v>
      </c>
      <c r="AZ777" s="222">
        <f t="shared" si="51"/>
        <v>676.25</v>
      </c>
      <c r="BA777" s="222">
        <v>87</v>
      </c>
      <c r="BB777" s="222">
        <v>7735</v>
      </c>
      <c r="BC777" s="222">
        <f t="shared" si="52"/>
        <v>1933.75</v>
      </c>
    </row>
    <row r="778" spans="2:55">
      <c r="B778" s="41" t="s">
        <v>2969</v>
      </c>
      <c r="C778" s="296" t="s">
        <v>3095</v>
      </c>
      <c r="D778" s="44" t="s">
        <v>204</v>
      </c>
      <c r="E778" s="19"/>
      <c r="F778" s="19"/>
      <c r="G778" s="19"/>
      <c r="H778" s="19"/>
      <c r="I778" s="19"/>
      <c r="J778" s="19"/>
      <c r="K778" s="19"/>
      <c r="L778" s="19"/>
      <c r="M778" s="19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221"/>
      <c r="AA778" s="221"/>
      <c r="AB778" s="221"/>
      <c r="AC778" s="221"/>
      <c r="AD778" s="221"/>
      <c r="AE778" s="221"/>
      <c r="AF778" s="221"/>
      <c r="AG778" s="221"/>
      <c r="AH778" s="221"/>
      <c r="AI778" s="221"/>
      <c r="AJ778" s="221"/>
      <c r="AK778" s="221"/>
      <c r="AL778" s="221"/>
      <c r="AM778" s="221"/>
      <c r="AN778" s="221"/>
      <c r="AO778" s="219">
        <v>2</v>
      </c>
      <c r="AP778" s="219">
        <v>260</v>
      </c>
      <c r="AQ778" s="219">
        <f>AP778*25%</f>
        <v>65</v>
      </c>
      <c r="AR778" s="222">
        <v>26</v>
      </c>
      <c r="AS778" s="222">
        <v>2740</v>
      </c>
      <c r="AT778" s="219">
        <f>AS778*25%</f>
        <v>685</v>
      </c>
      <c r="AU778" s="222">
        <v>16</v>
      </c>
      <c r="AV778" s="222">
        <v>1675</v>
      </c>
      <c r="AW778" s="222">
        <f t="shared" si="50"/>
        <v>418.75</v>
      </c>
      <c r="AX778" s="222">
        <v>87</v>
      </c>
      <c r="AY778" s="222">
        <v>8585</v>
      </c>
      <c r="AZ778" s="222">
        <f t="shared" si="51"/>
        <v>2146.25</v>
      </c>
      <c r="BA778" s="222">
        <v>28</v>
      </c>
      <c r="BB778" s="222">
        <v>2720</v>
      </c>
      <c r="BC778" s="222">
        <f t="shared" si="52"/>
        <v>680</v>
      </c>
    </row>
    <row r="779" spans="2:55">
      <c r="B779" s="41" t="s">
        <v>2970</v>
      </c>
      <c r="C779" s="296" t="s">
        <v>3096</v>
      </c>
      <c r="D779" s="44" t="s">
        <v>204</v>
      </c>
      <c r="E779" s="19"/>
      <c r="F779" s="19"/>
      <c r="G779" s="19"/>
      <c r="H779" s="19"/>
      <c r="I779" s="19"/>
      <c r="J779" s="19"/>
      <c r="K779" s="19"/>
      <c r="L779" s="19"/>
      <c r="M779" s="19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221"/>
      <c r="AA779" s="221"/>
      <c r="AB779" s="221"/>
      <c r="AC779" s="221"/>
      <c r="AD779" s="221"/>
      <c r="AE779" s="221"/>
      <c r="AF779" s="221"/>
      <c r="AG779" s="221"/>
      <c r="AH779" s="221"/>
      <c r="AI779" s="221"/>
      <c r="AJ779" s="221"/>
      <c r="AK779" s="221"/>
      <c r="AL779" s="221"/>
      <c r="AM779" s="221"/>
      <c r="AN779" s="221"/>
      <c r="AO779" s="219">
        <v>18</v>
      </c>
      <c r="AP779" s="219">
        <v>1445</v>
      </c>
      <c r="AQ779" s="219">
        <f>AP779*25%</f>
        <v>361.25</v>
      </c>
      <c r="AR779" s="222">
        <v>56</v>
      </c>
      <c r="AS779" s="222">
        <v>4400</v>
      </c>
      <c r="AT779" s="219">
        <f>AS779*25%</f>
        <v>1100</v>
      </c>
      <c r="AU779" s="222">
        <v>5</v>
      </c>
      <c r="AV779" s="222">
        <v>735</v>
      </c>
      <c r="AW779" s="222">
        <f t="shared" si="50"/>
        <v>183.75</v>
      </c>
      <c r="AX779" s="222">
        <v>83</v>
      </c>
      <c r="AY779" s="222">
        <v>5310</v>
      </c>
      <c r="AZ779" s="222">
        <f t="shared" si="51"/>
        <v>1327.5</v>
      </c>
      <c r="BA779" s="222">
        <v>109</v>
      </c>
      <c r="BB779" s="222">
        <v>9710</v>
      </c>
      <c r="BC779" s="222">
        <f t="shared" si="52"/>
        <v>2427.5</v>
      </c>
    </row>
    <row r="780" spans="2:55">
      <c r="B780" s="41" t="s">
        <v>2971</v>
      </c>
      <c r="C780" s="296" t="s">
        <v>3097</v>
      </c>
      <c r="D780" s="227" t="s">
        <v>307</v>
      </c>
      <c r="E780" s="19"/>
      <c r="F780" s="19"/>
      <c r="G780" s="19"/>
      <c r="H780" s="19"/>
      <c r="I780" s="19"/>
      <c r="J780" s="19"/>
      <c r="K780" s="19"/>
      <c r="L780" s="19"/>
      <c r="M780" s="19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221"/>
      <c r="AA780" s="221"/>
      <c r="AB780" s="221"/>
      <c r="AC780" s="221"/>
      <c r="AD780" s="221"/>
      <c r="AE780" s="221"/>
      <c r="AF780" s="221"/>
      <c r="AG780" s="221"/>
      <c r="AH780" s="221"/>
      <c r="AI780" s="221"/>
      <c r="AJ780" s="221"/>
      <c r="AK780" s="221"/>
      <c r="AL780" s="221"/>
      <c r="AM780" s="221"/>
      <c r="AN780" s="221"/>
      <c r="AO780" s="219">
        <v>2</v>
      </c>
      <c r="AP780" s="219">
        <v>105</v>
      </c>
      <c r="AQ780" s="219">
        <f>AP780*25%</f>
        <v>26.25</v>
      </c>
      <c r="AR780" s="222">
        <v>50</v>
      </c>
      <c r="AS780" s="222">
        <v>6225</v>
      </c>
      <c r="AT780" s="219">
        <f>AS780*25%</f>
        <v>1556.25</v>
      </c>
      <c r="AU780" s="222">
        <v>3</v>
      </c>
      <c r="AV780" s="222">
        <v>440</v>
      </c>
      <c r="AW780" s="222">
        <f t="shared" si="50"/>
        <v>110</v>
      </c>
      <c r="AX780" s="222">
        <v>13</v>
      </c>
      <c r="AY780" s="222">
        <v>1120</v>
      </c>
      <c r="AZ780" s="222">
        <f t="shared" si="51"/>
        <v>280</v>
      </c>
      <c r="BA780" s="222">
        <v>56</v>
      </c>
      <c r="BB780" s="222">
        <v>3175</v>
      </c>
      <c r="BC780" s="222">
        <f t="shared" si="52"/>
        <v>793.75</v>
      </c>
    </row>
    <row r="781" spans="2:55">
      <c r="B781" s="41" t="s">
        <v>2972</v>
      </c>
      <c r="C781" s="296" t="s">
        <v>3098</v>
      </c>
      <c r="D781" s="44" t="s">
        <v>43</v>
      </c>
      <c r="E781" s="19"/>
      <c r="F781" s="19"/>
      <c r="G781" s="19"/>
      <c r="H781" s="19"/>
      <c r="I781" s="19"/>
      <c r="J781" s="19"/>
      <c r="K781" s="19"/>
      <c r="L781" s="19"/>
      <c r="M781" s="19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221"/>
      <c r="AA781" s="221"/>
      <c r="AB781" s="221"/>
      <c r="AC781" s="221"/>
      <c r="AD781" s="221"/>
      <c r="AE781" s="221"/>
      <c r="AF781" s="221"/>
      <c r="AG781" s="221"/>
      <c r="AH781" s="221"/>
      <c r="AI781" s="221"/>
      <c r="AJ781" s="221"/>
      <c r="AK781" s="221"/>
      <c r="AL781" s="221"/>
      <c r="AM781" s="221"/>
      <c r="AN781" s="221"/>
      <c r="AO781" s="219">
        <v>14</v>
      </c>
      <c r="AP781" s="219">
        <v>1065</v>
      </c>
      <c r="AQ781" s="219">
        <f>AP781*25%</f>
        <v>266.25</v>
      </c>
      <c r="AR781" s="222">
        <v>42</v>
      </c>
      <c r="AS781" s="222">
        <v>3405</v>
      </c>
      <c r="AT781" s="219">
        <f>AS781*25%</f>
        <v>851.25</v>
      </c>
      <c r="AU781" s="222">
        <v>0</v>
      </c>
      <c r="AV781" s="222">
        <v>0</v>
      </c>
      <c r="AW781" s="222">
        <f t="shared" si="50"/>
        <v>0</v>
      </c>
      <c r="AX781" s="222">
        <v>7</v>
      </c>
      <c r="AY781" s="222">
        <v>875</v>
      </c>
      <c r="AZ781" s="222">
        <f t="shared" si="51"/>
        <v>218.75</v>
      </c>
      <c r="BA781" s="222">
        <v>21</v>
      </c>
      <c r="BB781" s="222">
        <v>1860</v>
      </c>
      <c r="BC781" s="222">
        <f t="shared" si="52"/>
        <v>465</v>
      </c>
    </row>
    <row r="782" spans="2:55">
      <c r="B782" s="41" t="s">
        <v>7280</v>
      </c>
      <c r="C782" s="296" t="s">
        <v>5312</v>
      </c>
      <c r="D782" s="44" t="s">
        <v>5</v>
      </c>
      <c r="E782" s="19"/>
      <c r="F782" s="19"/>
      <c r="G782" s="19"/>
      <c r="H782" s="19"/>
      <c r="I782" s="19"/>
      <c r="J782" s="19"/>
      <c r="K782" s="19"/>
      <c r="L782" s="19"/>
      <c r="M782" s="19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221"/>
      <c r="AA782" s="221"/>
      <c r="AB782" s="221"/>
      <c r="AC782" s="221"/>
      <c r="AD782" s="221"/>
      <c r="AE782" s="221"/>
      <c r="AF782" s="221"/>
      <c r="AG782" s="221"/>
      <c r="AH782" s="221"/>
      <c r="AI782" s="221"/>
      <c r="AJ782" s="221"/>
      <c r="AK782" s="221"/>
      <c r="AL782" s="221"/>
      <c r="AM782" s="221"/>
      <c r="AN782" s="221"/>
      <c r="AO782" s="219">
        <v>4</v>
      </c>
      <c r="AP782" s="219">
        <v>355</v>
      </c>
      <c r="AQ782" s="219">
        <f>AP782*25%</f>
        <v>88.75</v>
      </c>
      <c r="AR782" s="222">
        <v>19</v>
      </c>
      <c r="AS782" s="222">
        <v>1755</v>
      </c>
      <c r="AT782" s="219">
        <f>AS782*25%</f>
        <v>438.75</v>
      </c>
      <c r="AU782" s="222">
        <v>32</v>
      </c>
      <c r="AV782" s="222">
        <v>2800</v>
      </c>
      <c r="AW782" s="222">
        <f t="shared" si="50"/>
        <v>700</v>
      </c>
      <c r="AX782" s="222">
        <v>3</v>
      </c>
      <c r="AY782" s="222">
        <v>570</v>
      </c>
      <c r="AZ782" s="222">
        <f t="shared" si="51"/>
        <v>142.5</v>
      </c>
      <c r="BA782" s="222">
        <v>0</v>
      </c>
      <c r="BB782" s="222">
        <v>0</v>
      </c>
      <c r="BC782" s="222">
        <f t="shared" si="52"/>
        <v>0</v>
      </c>
    </row>
    <row r="783" spans="2:55">
      <c r="B783" s="41" t="s">
        <v>2973</v>
      </c>
      <c r="C783" s="296" t="s">
        <v>3099</v>
      </c>
      <c r="D783" s="44" t="s">
        <v>12</v>
      </c>
      <c r="E783" s="19"/>
      <c r="F783" s="19"/>
      <c r="G783" s="19"/>
      <c r="H783" s="19"/>
      <c r="I783" s="19"/>
      <c r="J783" s="19"/>
      <c r="K783" s="19"/>
      <c r="L783" s="19"/>
      <c r="M783" s="19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221"/>
      <c r="AA783" s="221"/>
      <c r="AB783" s="221"/>
      <c r="AC783" s="221"/>
      <c r="AD783" s="221"/>
      <c r="AE783" s="221"/>
      <c r="AF783" s="221"/>
      <c r="AG783" s="221"/>
      <c r="AH783" s="221"/>
      <c r="AI783" s="221"/>
      <c r="AJ783" s="221"/>
      <c r="AK783" s="221"/>
      <c r="AL783" s="221"/>
      <c r="AM783" s="221"/>
      <c r="AN783" s="221"/>
      <c r="AO783" s="219">
        <v>9</v>
      </c>
      <c r="AP783" s="219">
        <v>745</v>
      </c>
      <c r="AQ783" s="219">
        <f>AP783*25%</f>
        <v>186.25</v>
      </c>
      <c r="AR783" s="222">
        <v>40</v>
      </c>
      <c r="AS783" s="222">
        <v>3415</v>
      </c>
      <c r="AT783" s="219">
        <f>AS783*25%</f>
        <v>853.75</v>
      </c>
      <c r="AU783" s="222">
        <v>58</v>
      </c>
      <c r="AV783" s="222">
        <v>6295</v>
      </c>
      <c r="AW783" s="222">
        <f t="shared" si="50"/>
        <v>1573.75</v>
      </c>
      <c r="AX783" s="222">
        <v>78</v>
      </c>
      <c r="AY783" s="222">
        <v>6090</v>
      </c>
      <c r="AZ783" s="222">
        <f t="shared" si="51"/>
        <v>1522.5</v>
      </c>
      <c r="BA783" s="222">
        <v>7</v>
      </c>
      <c r="BB783" s="222">
        <v>745</v>
      </c>
      <c r="BC783" s="222">
        <f t="shared" si="52"/>
        <v>186.25</v>
      </c>
    </row>
    <row r="784" spans="2:55">
      <c r="B784" s="41" t="s">
        <v>2974</v>
      </c>
      <c r="C784" s="296" t="s">
        <v>7653</v>
      </c>
      <c r="D784" s="44" t="s">
        <v>14</v>
      </c>
      <c r="E784" s="19"/>
      <c r="F784" s="19"/>
      <c r="G784" s="19"/>
      <c r="H784" s="19"/>
      <c r="I784" s="19"/>
      <c r="J784" s="19"/>
      <c r="K784" s="19"/>
      <c r="L784" s="19"/>
      <c r="M784" s="19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221"/>
      <c r="AA784" s="221"/>
      <c r="AB784" s="221"/>
      <c r="AC784" s="221"/>
      <c r="AD784" s="221"/>
      <c r="AE784" s="221"/>
      <c r="AF784" s="221"/>
      <c r="AG784" s="221"/>
      <c r="AH784" s="221"/>
      <c r="AI784" s="221"/>
      <c r="AJ784" s="221"/>
      <c r="AK784" s="221"/>
      <c r="AL784" s="221"/>
      <c r="AM784" s="221"/>
      <c r="AN784" s="221"/>
      <c r="AO784" s="219">
        <v>11</v>
      </c>
      <c r="AP784" s="219">
        <v>1045</v>
      </c>
      <c r="AQ784" s="219">
        <f>AP784*25%</f>
        <v>261.25</v>
      </c>
      <c r="AR784" s="222">
        <v>162</v>
      </c>
      <c r="AS784" s="222">
        <v>14370</v>
      </c>
      <c r="AT784" s="219">
        <f>AS784*25%</f>
        <v>3592.5</v>
      </c>
      <c r="AU784" s="222">
        <v>145</v>
      </c>
      <c r="AV784" s="222">
        <v>20310</v>
      </c>
      <c r="AW784" s="222">
        <f t="shared" si="50"/>
        <v>5077.5</v>
      </c>
      <c r="AX784" s="222"/>
      <c r="AY784" s="222"/>
      <c r="AZ784" s="222">
        <f t="shared" si="51"/>
        <v>0</v>
      </c>
      <c r="BA784" s="222">
        <v>2</v>
      </c>
      <c r="BB784" s="222">
        <v>380</v>
      </c>
      <c r="BC784" s="222">
        <f t="shared" si="52"/>
        <v>95</v>
      </c>
    </row>
    <row r="785" spans="2:55">
      <c r="B785" s="41" t="s">
        <v>2975</v>
      </c>
      <c r="C785" s="296" t="s">
        <v>5360</v>
      </c>
      <c r="D785" s="44" t="s">
        <v>5</v>
      </c>
      <c r="E785" s="19"/>
      <c r="F785" s="19"/>
      <c r="G785" s="19"/>
      <c r="H785" s="19"/>
      <c r="I785" s="19"/>
      <c r="J785" s="19"/>
      <c r="K785" s="19"/>
      <c r="L785" s="19"/>
      <c r="M785" s="19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221"/>
      <c r="AA785" s="221"/>
      <c r="AB785" s="221"/>
      <c r="AC785" s="221"/>
      <c r="AD785" s="221"/>
      <c r="AE785" s="221"/>
      <c r="AF785" s="221"/>
      <c r="AG785" s="221"/>
      <c r="AH785" s="221"/>
      <c r="AI785" s="221"/>
      <c r="AJ785" s="221"/>
      <c r="AK785" s="221"/>
      <c r="AL785" s="221"/>
      <c r="AM785" s="221"/>
      <c r="AN785" s="221"/>
      <c r="AO785" s="219">
        <v>72</v>
      </c>
      <c r="AP785" s="219">
        <v>6285</v>
      </c>
      <c r="AQ785" s="219">
        <f>AP785*25%</f>
        <v>1571.25</v>
      </c>
      <c r="AR785" s="222">
        <v>202</v>
      </c>
      <c r="AS785" s="222">
        <v>17895</v>
      </c>
      <c r="AT785" s="219">
        <f>AS785*25%</f>
        <v>4473.75</v>
      </c>
      <c r="AU785" s="222">
        <v>40</v>
      </c>
      <c r="AV785" s="222">
        <v>3410</v>
      </c>
      <c r="AW785" s="222">
        <f t="shared" si="50"/>
        <v>852.5</v>
      </c>
      <c r="AX785" s="222">
        <v>44</v>
      </c>
      <c r="AY785" s="222">
        <v>3315</v>
      </c>
      <c r="AZ785" s="222">
        <f t="shared" si="51"/>
        <v>828.75</v>
      </c>
      <c r="BA785" s="222">
        <v>45</v>
      </c>
      <c r="BB785" s="222">
        <v>4175</v>
      </c>
      <c r="BC785" s="222">
        <f t="shared" si="52"/>
        <v>1043.75</v>
      </c>
    </row>
    <row r="786" spans="2:55">
      <c r="B786" s="41" t="s">
        <v>2976</v>
      </c>
      <c r="C786" s="296" t="s">
        <v>5361</v>
      </c>
      <c r="D786" s="227" t="s">
        <v>259</v>
      </c>
      <c r="E786" s="19"/>
      <c r="F786" s="19"/>
      <c r="G786" s="19"/>
      <c r="H786" s="19"/>
      <c r="I786" s="19"/>
      <c r="J786" s="19"/>
      <c r="K786" s="19"/>
      <c r="L786" s="19"/>
      <c r="M786" s="19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221"/>
      <c r="AA786" s="221"/>
      <c r="AB786" s="221"/>
      <c r="AC786" s="221"/>
      <c r="AD786" s="221"/>
      <c r="AE786" s="221"/>
      <c r="AF786" s="221"/>
      <c r="AG786" s="221"/>
      <c r="AH786" s="221"/>
      <c r="AI786" s="221"/>
      <c r="AJ786" s="221"/>
      <c r="AK786" s="221"/>
      <c r="AL786" s="221"/>
      <c r="AM786" s="221"/>
      <c r="AN786" s="221"/>
      <c r="AO786" s="219">
        <v>0</v>
      </c>
      <c r="AP786" s="219">
        <v>0</v>
      </c>
      <c r="AQ786" s="219">
        <f>AP786*25%</f>
        <v>0</v>
      </c>
      <c r="AR786" s="222">
        <v>0</v>
      </c>
      <c r="AS786" s="222">
        <v>0</v>
      </c>
      <c r="AT786" s="219">
        <f>AS786*25%</f>
        <v>0</v>
      </c>
      <c r="AU786" s="222">
        <v>16</v>
      </c>
      <c r="AV786" s="222">
        <v>1010</v>
      </c>
      <c r="AW786" s="222">
        <f t="shared" si="50"/>
        <v>252.5</v>
      </c>
      <c r="AX786" s="222">
        <v>57</v>
      </c>
      <c r="AY786" s="222">
        <v>5535</v>
      </c>
      <c r="AZ786" s="222">
        <f t="shared" si="51"/>
        <v>1383.75</v>
      </c>
      <c r="BA786" s="222">
        <v>0</v>
      </c>
      <c r="BB786" s="222">
        <v>0</v>
      </c>
      <c r="BC786" s="222">
        <f t="shared" si="52"/>
        <v>0</v>
      </c>
    </row>
    <row r="787" spans="2:55">
      <c r="B787" s="41" t="s">
        <v>2977</v>
      </c>
      <c r="C787" s="296" t="s">
        <v>5324</v>
      </c>
      <c r="D787" s="44" t="s">
        <v>5</v>
      </c>
      <c r="E787" s="19"/>
      <c r="F787" s="19"/>
      <c r="G787" s="19"/>
      <c r="H787" s="19"/>
      <c r="I787" s="19"/>
      <c r="J787" s="19"/>
      <c r="K787" s="19"/>
      <c r="L787" s="19"/>
      <c r="M787" s="19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221"/>
      <c r="AA787" s="221"/>
      <c r="AB787" s="221"/>
      <c r="AC787" s="221"/>
      <c r="AD787" s="221"/>
      <c r="AE787" s="221"/>
      <c r="AF787" s="221"/>
      <c r="AG787" s="221"/>
      <c r="AH787" s="221"/>
      <c r="AI787" s="221"/>
      <c r="AJ787" s="221"/>
      <c r="AK787" s="221"/>
      <c r="AL787" s="221"/>
      <c r="AM787" s="221"/>
      <c r="AN787" s="221"/>
      <c r="AO787" s="219">
        <v>0</v>
      </c>
      <c r="AP787" s="219">
        <v>0</v>
      </c>
      <c r="AQ787" s="219">
        <f>AP787*25%</f>
        <v>0</v>
      </c>
      <c r="AR787" s="222">
        <v>46</v>
      </c>
      <c r="AS787" s="222">
        <v>3940</v>
      </c>
      <c r="AT787" s="219">
        <f>AS787*25%</f>
        <v>985</v>
      </c>
      <c r="AU787" s="222">
        <v>44</v>
      </c>
      <c r="AV787" s="222">
        <v>4575</v>
      </c>
      <c r="AW787" s="222">
        <f t="shared" si="50"/>
        <v>1143.75</v>
      </c>
      <c r="AX787" s="222">
        <v>79</v>
      </c>
      <c r="AY787" s="222">
        <v>13735</v>
      </c>
      <c r="AZ787" s="222">
        <f t="shared" si="51"/>
        <v>3433.75</v>
      </c>
      <c r="BA787" s="222">
        <v>46</v>
      </c>
      <c r="BB787" s="222">
        <v>4710</v>
      </c>
      <c r="BC787" s="222">
        <f t="shared" si="52"/>
        <v>1177.5</v>
      </c>
    </row>
    <row r="788" spans="2:55">
      <c r="B788" s="41" t="s">
        <v>2978</v>
      </c>
      <c r="C788" s="296" t="s">
        <v>3100</v>
      </c>
      <c r="D788" s="44" t="s">
        <v>84</v>
      </c>
      <c r="E788" s="19"/>
      <c r="F788" s="19"/>
      <c r="G788" s="19"/>
      <c r="H788" s="19"/>
      <c r="I788" s="19"/>
      <c r="J788" s="19"/>
      <c r="K788" s="19"/>
      <c r="L788" s="19"/>
      <c r="M788" s="19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221"/>
      <c r="AA788" s="221"/>
      <c r="AB788" s="221"/>
      <c r="AC788" s="221"/>
      <c r="AD788" s="221"/>
      <c r="AE788" s="221"/>
      <c r="AF788" s="221"/>
      <c r="AG788" s="221"/>
      <c r="AH788" s="221"/>
      <c r="AI788" s="221"/>
      <c r="AJ788" s="221"/>
      <c r="AK788" s="221"/>
      <c r="AL788" s="221"/>
      <c r="AM788" s="221"/>
      <c r="AN788" s="221"/>
      <c r="AO788" s="219">
        <v>14</v>
      </c>
      <c r="AP788" s="219">
        <v>1785</v>
      </c>
      <c r="AQ788" s="219">
        <f>AP788*25%</f>
        <v>446.25</v>
      </c>
      <c r="AR788" s="222">
        <v>94</v>
      </c>
      <c r="AS788" s="222">
        <v>10425</v>
      </c>
      <c r="AT788" s="219">
        <f>AS788*25%</f>
        <v>2606.25</v>
      </c>
      <c r="AU788" s="222">
        <v>134</v>
      </c>
      <c r="AV788" s="222">
        <v>15805</v>
      </c>
      <c r="AW788" s="222">
        <f t="shared" si="50"/>
        <v>3951.25</v>
      </c>
      <c r="AX788" s="222">
        <v>30</v>
      </c>
      <c r="AY788" s="222">
        <v>3465</v>
      </c>
      <c r="AZ788" s="222">
        <f t="shared" si="51"/>
        <v>866.25</v>
      </c>
      <c r="BA788" s="222">
        <v>106</v>
      </c>
      <c r="BB788" s="222">
        <v>12735</v>
      </c>
      <c r="BC788" s="222">
        <f t="shared" si="52"/>
        <v>3183.75</v>
      </c>
    </row>
    <row r="789" spans="2:55">
      <c r="B789" s="41" t="s">
        <v>2979</v>
      </c>
      <c r="C789" s="296" t="s">
        <v>7654</v>
      </c>
      <c r="D789" s="44" t="s">
        <v>5</v>
      </c>
      <c r="E789" s="19"/>
      <c r="F789" s="19"/>
      <c r="G789" s="19"/>
      <c r="H789" s="19"/>
      <c r="I789" s="19"/>
      <c r="J789" s="19"/>
      <c r="K789" s="19"/>
      <c r="L789" s="19"/>
      <c r="M789" s="19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221"/>
      <c r="AA789" s="221"/>
      <c r="AB789" s="221"/>
      <c r="AC789" s="221"/>
      <c r="AD789" s="221"/>
      <c r="AE789" s="221"/>
      <c r="AF789" s="221"/>
      <c r="AG789" s="221"/>
      <c r="AH789" s="221"/>
      <c r="AI789" s="221"/>
      <c r="AJ789" s="221"/>
      <c r="AK789" s="221"/>
      <c r="AL789" s="221"/>
      <c r="AM789" s="221"/>
      <c r="AN789" s="221"/>
      <c r="AO789" s="219">
        <v>20</v>
      </c>
      <c r="AP789" s="219">
        <v>1310</v>
      </c>
      <c r="AQ789" s="219">
        <f>AP789*25%</f>
        <v>327.5</v>
      </c>
      <c r="AR789" s="222">
        <v>213</v>
      </c>
      <c r="AS789" s="222">
        <v>18790</v>
      </c>
      <c r="AT789" s="219">
        <f>AS789*25%</f>
        <v>4697.5</v>
      </c>
      <c r="AU789" s="222">
        <v>173</v>
      </c>
      <c r="AV789" s="222">
        <v>19720</v>
      </c>
      <c r="AW789" s="222">
        <f t="shared" si="50"/>
        <v>4930</v>
      </c>
      <c r="AX789" s="222">
        <v>20</v>
      </c>
      <c r="AY789" s="222">
        <v>2065</v>
      </c>
      <c r="AZ789" s="222">
        <f t="shared" si="51"/>
        <v>516.25</v>
      </c>
      <c r="BA789" s="222">
        <v>236</v>
      </c>
      <c r="BB789" s="222">
        <v>35825</v>
      </c>
      <c r="BC789" s="222">
        <f t="shared" si="52"/>
        <v>8956.25</v>
      </c>
    </row>
    <row r="790" spans="2:55">
      <c r="B790" s="41" t="s">
        <v>2980</v>
      </c>
      <c r="C790" s="296" t="s">
        <v>7655</v>
      </c>
      <c r="D790" s="44" t="s">
        <v>5</v>
      </c>
      <c r="E790" s="19"/>
      <c r="F790" s="19"/>
      <c r="G790" s="19"/>
      <c r="H790" s="19"/>
      <c r="I790" s="19"/>
      <c r="J790" s="19"/>
      <c r="K790" s="19"/>
      <c r="L790" s="19"/>
      <c r="M790" s="19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221"/>
      <c r="AA790" s="221"/>
      <c r="AB790" s="221"/>
      <c r="AC790" s="221"/>
      <c r="AD790" s="221"/>
      <c r="AE790" s="221"/>
      <c r="AF790" s="221"/>
      <c r="AG790" s="221"/>
      <c r="AH790" s="221"/>
      <c r="AI790" s="221"/>
      <c r="AJ790" s="221"/>
      <c r="AK790" s="221"/>
      <c r="AL790" s="221"/>
      <c r="AM790" s="221"/>
      <c r="AN790" s="221"/>
      <c r="AO790" s="219">
        <v>30</v>
      </c>
      <c r="AP790" s="219">
        <v>3370</v>
      </c>
      <c r="AQ790" s="219">
        <f>AP790*25%</f>
        <v>842.5</v>
      </c>
      <c r="AR790" s="222">
        <v>91</v>
      </c>
      <c r="AS790" s="222">
        <v>10225</v>
      </c>
      <c r="AT790" s="219">
        <f>AS790*25%</f>
        <v>2556.25</v>
      </c>
      <c r="AU790" s="222">
        <v>0</v>
      </c>
      <c r="AV790" s="222">
        <v>0</v>
      </c>
      <c r="AW790" s="222">
        <f t="shared" si="50"/>
        <v>0</v>
      </c>
      <c r="AX790" s="222">
        <v>73</v>
      </c>
      <c r="AY790" s="222">
        <v>6660</v>
      </c>
      <c r="AZ790" s="222">
        <f t="shared" si="51"/>
        <v>1665</v>
      </c>
      <c r="BA790" s="222">
        <v>40</v>
      </c>
      <c r="BB790" s="222">
        <v>3975</v>
      </c>
      <c r="BC790" s="222">
        <f t="shared" si="52"/>
        <v>993.75</v>
      </c>
    </row>
    <row r="791" spans="2:55">
      <c r="B791" s="41" t="s">
        <v>2981</v>
      </c>
      <c r="C791" s="296" t="s">
        <v>7656</v>
      </c>
      <c r="D791" s="227" t="s">
        <v>66</v>
      </c>
      <c r="E791" s="19"/>
      <c r="F791" s="19"/>
      <c r="G791" s="19"/>
      <c r="H791" s="19"/>
      <c r="I791" s="19"/>
      <c r="J791" s="19"/>
      <c r="K791" s="19"/>
      <c r="L791" s="19"/>
      <c r="M791" s="19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221"/>
      <c r="AA791" s="221"/>
      <c r="AB791" s="221"/>
      <c r="AC791" s="221"/>
      <c r="AD791" s="221"/>
      <c r="AE791" s="221"/>
      <c r="AF791" s="221"/>
      <c r="AG791" s="221"/>
      <c r="AH791" s="221"/>
      <c r="AI791" s="221"/>
      <c r="AJ791" s="221"/>
      <c r="AK791" s="221"/>
      <c r="AL791" s="221"/>
      <c r="AM791" s="221"/>
      <c r="AN791" s="221"/>
      <c r="AO791" s="219">
        <v>5</v>
      </c>
      <c r="AP791" s="219">
        <v>590</v>
      </c>
      <c r="AQ791" s="219">
        <f>AP791*25%</f>
        <v>147.5</v>
      </c>
      <c r="AR791" s="222">
        <v>18</v>
      </c>
      <c r="AS791" s="222">
        <v>2060</v>
      </c>
      <c r="AT791" s="219">
        <f>AS791*25%</f>
        <v>515</v>
      </c>
      <c r="AU791" s="222">
        <v>89</v>
      </c>
      <c r="AV791" s="222">
        <v>8215</v>
      </c>
      <c r="AW791" s="222">
        <f t="shared" si="50"/>
        <v>2053.75</v>
      </c>
      <c r="AX791" s="222">
        <v>92</v>
      </c>
      <c r="AY791" s="222">
        <v>11140</v>
      </c>
      <c r="AZ791" s="222">
        <f t="shared" si="51"/>
        <v>2785</v>
      </c>
      <c r="BA791" s="222">
        <v>21</v>
      </c>
      <c r="BB791" s="222">
        <v>1510</v>
      </c>
      <c r="BC791" s="222">
        <f t="shared" si="52"/>
        <v>377.5</v>
      </c>
    </row>
    <row r="792" spans="2:55">
      <c r="B792" s="41" t="s">
        <v>2982</v>
      </c>
      <c r="C792" s="296" t="s">
        <v>3101</v>
      </c>
      <c r="D792" s="44" t="s">
        <v>5</v>
      </c>
      <c r="E792" s="19"/>
      <c r="F792" s="19"/>
      <c r="G792" s="19"/>
      <c r="H792" s="19"/>
      <c r="I792" s="19"/>
      <c r="J792" s="19"/>
      <c r="K792" s="19"/>
      <c r="L792" s="19"/>
      <c r="M792" s="19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221"/>
      <c r="AA792" s="221"/>
      <c r="AB792" s="221"/>
      <c r="AC792" s="221"/>
      <c r="AD792" s="221"/>
      <c r="AE792" s="221"/>
      <c r="AF792" s="221"/>
      <c r="AG792" s="221"/>
      <c r="AH792" s="221"/>
      <c r="AI792" s="221"/>
      <c r="AJ792" s="221"/>
      <c r="AK792" s="221"/>
      <c r="AL792" s="221"/>
      <c r="AM792" s="221"/>
      <c r="AN792" s="221"/>
      <c r="AO792" s="219">
        <v>3</v>
      </c>
      <c r="AP792" s="219">
        <v>265</v>
      </c>
      <c r="AQ792" s="219">
        <f>AP792*25%</f>
        <v>66.25</v>
      </c>
      <c r="AR792" s="222">
        <v>4</v>
      </c>
      <c r="AS792" s="222">
        <v>430</v>
      </c>
      <c r="AT792" s="219">
        <f>AS792*25%</f>
        <v>107.5</v>
      </c>
      <c r="AU792" s="222">
        <v>105</v>
      </c>
      <c r="AV792" s="222">
        <v>12180</v>
      </c>
      <c r="AW792" s="222">
        <f t="shared" si="50"/>
        <v>3045</v>
      </c>
      <c r="AX792" s="222">
        <v>175</v>
      </c>
      <c r="AY792" s="222">
        <v>18575</v>
      </c>
      <c r="AZ792" s="222">
        <f t="shared" si="51"/>
        <v>4643.75</v>
      </c>
      <c r="BA792" s="222">
        <v>49</v>
      </c>
      <c r="BB792" s="222">
        <v>4670</v>
      </c>
      <c r="BC792" s="222">
        <f t="shared" si="52"/>
        <v>1167.5</v>
      </c>
    </row>
    <row r="793" spans="2:55">
      <c r="B793" s="41" t="s">
        <v>2983</v>
      </c>
      <c r="C793" s="296" t="s">
        <v>3102</v>
      </c>
      <c r="D793" s="44" t="s">
        <v>284</v>
      </c>
      <c r="E793" s="19"/>
      <c r="F793" s="19"/>
      <c r="G793" s="19"/>
      <c r="H793" s="19"/>
      <c r="I793" s="19"/>
      <c r="J793" s="19"/>
      <c r="K793" s="19"/>
      <c r="L793" s="19"/>
      <c r="M793" s="19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221"/>
      <c r="AA793" s="221"/>
      <c r="AB793" s="221"/>
      <c r="AC793" s="221"/>
      <c r="AD793" s="221"/>
      <c r="AE793" s="221"/>
      <c r="AF793" s="221"/>
      <c r="AG793" s="221"/>
      <c r="AH793" s="221"/>
      <c r="AI793" s="221"/>
      <c r="AJ793" s="221"/>
      <c r="AK793" s="221"/>
      <c r="AL793" s="221"/>
      <c r="AM793" s="221"/>
      <c r="AN793" s="221"/>
      <c r="AO793" s="219">
        <v>1</v>
      </c>
      <c r="AP793" s="219">
        <v>45</v>
      </c>
      <c r="AQ793" s="219">
        <f>AP793*25%</f>
        <v>11.25</v>
      </c>
      <c r="AR793" s="222">
        <v>9</v>
      </c>
      <c r="AS793" s="222">
        <v>570</v>
      </c>
      <c r="AT793" s="219">
        <f>AS793*25%</f>
        <v>142.5</v>
      </c>
      <c r="AU793" s="222">
        <v>268</v>
      </c>
      <c r="AV793" s="222">
        <v>28520</v>
      </c>
      <c r="AW793" s="222">
        <f t="shared" si="50"/>
        <v>7130</v>
      </c>
      <c r="AX793" s="222">
        <v>0</v>
      </c>
      <c r="AY793" s="222">
        <v>0</v>
      </c>
      <c r="AZ793" s="222">
        <f t="shared" si="51"/>
        <v>0</v>
      </c>
      <c r="BA793" s="222">
        <v>125</v>
      </c>
      <c r="BB793" s="222">
        <v>14640</v>
      </c>
      <c r="BC793" s="222">
        <f t="shared" si="52"/>
        <v>3660</v>
      </c>
    </row>
    <row r="794" spans="2:55">
      <c r="B794" s="41" t="s">
        <v>2984</v>
      </c>
      <c r="C794" s="296" t="s">
        <v>7657</v>
      </c>
      <c r="D794" s="44" t="s">
        <v>5</v>
      </c>
      <c r="E794" s="19"/>
      <c r="F794" s="19"/>
      <c r="G794" s="19"/>
      <c r="H794" s="19"/>
      <c r="I794" s="19"/>
      <c r="J794" s="19"/>
      <c r="K794" s="19"/>
      <c r="L794" s="19"/>
      <c r="M794" s="19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221"/>
      <c r="AA794" s="221"/>
      <c r="AB794" s="221"/>
      <c r="AC794" s="221"/>
      <c r="AD794" s="221"/>
      <c r="AE794" s="221"/>
      <c r="AF794" s="221"/>
      <c r="AG794" s="221"/>
      <c r="AH794" s="221"/>
      <c r="AI794" s="221"/>
      <c r="AJ794" s="221"/>
      <c r="AK794" s="221"/>
      <c r="AL794" s="221"/>
      <c r="AM794" s="221"/>
      <c r="AN794" s="221"/>
      <c r="AO794" s="219">
        <v>0</v>
      </c>
      <c r="AP794" s="219">
        <v>0</v>
      </c>
      <c r="AQ794" s="219">
        <f>AP794*25%</f>
        <v>0</v>
      </c>
      <c r="AR794" s="222">
        <v>83</v>
      </c>
      <c r="AS794" s="222">
        <v>8005</v>
      </c>
      <c r="AT794" s="219">
        <f>AS794*25%</f>
        <v>2001.25</v>
      </c>
      <c r="AU794" s="222">
        <v>57</v>
      </c>
      <c r="AV794" s="222">
        <v>4560</v>
      </c>
      <c r="AW794" s="222">
        <f t="shared" si="50"/>
        <v>1140</v>
      </c>
      <c r="AX794" s="222">
        <v>43</v>
      </c>
      <c r="AY794" s="222">
        <v>2675</v>
      </c>
      <c r="AZ794" s="222">
        <f t="shared" si="51"/>
        <v>668.75</v>
      </c>
      <c r="BA794" s="222">
        <v>142</v>
      </c>
      <c r="BB794" s="222">
        <v>14385</v>
      </c>
      <c r="BC794" s="222">
        <f t="shared" si="52"/>
        <v>3596.25</v>
      </c>
    </row>
    <row r="795" spans="2:55">
      <c r="B795" s="41" t="s">
        <v>2985</v>
      </c>
      <c r="C795" s="296" t="s">
        <v>7658</v>
      </c>
      <c r="D795" s="44" t="s">
        <v>552</v>
      </c>
      <c r="E795" s="19"/>
      <c r="F795" s="19"/>
      <c r="G795" s="19"/>
      <c r="H795" s="19"/>
      <c r="I795" s="19"/>
      <c r="J795" s="19"/>
      <c r="K795" s="19"/>
      <c r="L795" s="19"/>
      <c r="M795" s="19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221"/>
      <c r="AA795" s="221"/>
      <c r="AB795" s="221"/>
      <c r="AC795" s="221"/>
      <c r="AD795" s="221"/>
      <c r="AE795" s="221"/>
      <c r="AF795" s="221"/>
      <c r="AG795" s="221"/>
      <c r="AH795" s="221"/>
      <c r="AI795" s="221"/>
      <c r="AJ795" s="221"/>
      <c r="AK795" s="221"/>
      <c r="AL795" s="221"/>
      <c r="AM795" s="221"/>
      <c r="AN795" s="221"/>
      <c r="AO795" s="219">
        <v>3</v>
      </c>
      <c r="AP795" s="219">
        <v>260</v>
      </c>
      <c r="AQ795" s="219">
        <f>AP795*25%</f>
        <v>65</v>
      </c>
      <c r="AR795" s="222">
        <v>59</v>
      </c>
      <c r="AS795" s="222">
        <v>6635</v>
      </c>
      <c r="AT795" s="219">
        <f>AS795*25%</f>
        <v>1658.75</v>
      </c>
      <c r="AU795" s="222">
        <v>37</v>
      </c>
      <c r="AV795" s="222">
        <v>4805</v>
      </c>
      <c r="AW795" s="222">
        <f t="shared" si="50"/>
        <v>1201.25</v>
      </c>
      <c r="AX795" s="222">
        <v>77</v>
      </c>
      <c r="AY795" s="222">
        <v>8750</v>
      </c>
      <c r="AZ795" s="222">
        <f t="shared" si="51"/>
        <v>2187.5</v>
      </c>
      <c r="BA795" s="222">
        <v>0</v>
      </c>
      <c r="BB795" s="222">
        <v>0</v>
      </c>
      <c r="BC795" s="222">
        <f t="shared" si="52"/>
        <v>0</v>
      </c>
    </row>
    <row r="796" spans="2:55">
      <c r="B796" s="41" t="s">
        <v>2986</v>
      </c>
      <c r="C796" s="296" t="s">
        <v>3103</v>
      </c>
      <c r="D796" s="44" t="s">
        <v>297</v>
      </c>
      <c r="E796" s="19"/>
      <c r="F796" s="19"/>
      <c r="G796" s="19"/>
      <c r="H796" s="19"/>
      <c r="I796" s="19"/>
      <c r="J796" s="19"/>
      <c r="K796" s="19"/>
      <c r="L796" s="19"/>
      <c r="M796" s="19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221"/>
      <c r="AA796" s="221"/>
      <c r="AB796" s="221"/>
      <c r="AC796" s="221"/>
      <c r="AD796" s="221"/>
      <c r="AE796" s="221"/>
      <c r="AF796" s="221"/>
      <c r="AG796" s="221"/>
      <c r="AH796" s="221"/>
      <c r="AI796" s="221"/>
      <c r="AJ796" s="221"/>
      <c r="AK796" s="221"/>
      <c r="AL796" s="221"/>
      <c r="AM796" s="221"/>
      <c r="AN796" s="221"/>
      <c r="AO796" s="219">
        <v>20</v>
      </c>
      <c r="AP796" s="219">
        <v>1585</v>
      </c>
      <c r="AQ796" s="219">
        <f>AP796*25%</f>
        <v>396.25</v>
      </c>
      <c r="AR796" s="222">
        <v>51</v>
      </c>
      <c r="AS796" s="222">
        <v>4500</v>
      </c>
      <c r="AT796" s="219">
        <f>AS796*25%</f>
        <v>1125</v>
      </c>
      <c r="AU796" s="222">
        <v>26</v>
      </c>
      <c r="AV796" s="222">
        <v>2270</v>
      </c>
      <c r="AW796" s="222">
        <f t="shared" si="50"/>
        <v>567.5</v>
      </c>
      <c r="AX796" s="222">
        <v>286</v>
      </c>
      <c r="AY796" s="222">
        <v>30085</v>
      </c>
      <c r="AZ796" s="222">
        <f t="shared" si="51"/>
        <v>7521.25</v>
      </c>
      <c r="BA796" s="222">
        <v>0</v>
      </c>
      <c r="BB796" s="222">
        <v>0</v>
      </c>
      <c r="BC796" s="222">
        <f t="shared" si="52"/>
        <v>0</v>
      </c>
    </row>
    <row r="797" spans="2:55">
      <c r="B797" s="41" t="s">
        <v>2987</v>
      </c>
      <c r="C797" s="296" t="s">
        <v>3104</v>
      </c>
      <c r="D797" s="44" t="s">
        <v>297</v>
      </c>
      <c r="E797" s="19"/>
      <c r="F797" s="19"/>
      <c r="G797" s="19"/>
      <c r="H797" s="19"/>
      <c r="I797" s="19"/>
      <c r="J797" s="19"/>
      <c r="K797" s="19"/>
      <c r="L797" s="19"/>
      <c r="M797" s="19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221"/>
      <c r="AA797" s="221"/>
      <c r="AB797" s="221"/>
      <c r="AC797" s="221"/>
      <c r="AD797" s="221"/>
      <c r="AE797" s="221"/>
      <c r="AF797" s="221"/>
      <c r="AG797" s="221"/>
      <c r="AH797" s="221"/>
      <c r="AI797" s="221"/>
      <c r="AJ797" s="221"/>
      <c r="AK797" s="221"/>
      <c r="AL797" s="221"/>
      <c r="AM797" s="221"/>
      <c r="AN797" s="221"/>
      <c r="AO797" s="219">
        <v>8</v>
      </c>
      <c r="AP797" s="219">
        <v>1380</v>
      </c>
      <c r="AQ797" s="219">
        <f>AP797*25%</f>
        <v>345</v>
      </c>
      <c r="AR797" s="222">
        <v>53</v>
      </c>
      <c r="AS797" s="222">
        <v>5755</v>
      </c>
      <c r="AT797" s="219">
        <f>AS797*25%</f>
        <v>1438.75</v>
      </c>
      <c r="AU797" s="222">
        <v>18</v>
      </c>
      <c r="AV797" s="222">
        <v>1730</v>
      </c>
      <c r="AW797" s="222">
        <f t="shared" si="50"/>
        <v>432.5</v>
      </c>
      <c r="AX797" s="222">
        <v>46</v>
      </c>
      <c r="AY797" s="222">
        <v>4400</v>
      </c>
      <c r="AZ797" s="222">
        <f t="shared" si="51"/>
        <v>1100</v>
      </c>
      <c r="BA797" s="222">
        <v>121</v>
      </c>
      <c r="BB797" s="222">
        <v>12555</v>
      </c>
      <c r="BC797" s="222">
        <f t="shared" si="52"/>
        <v>3138.75</v>
      </c>
    </row>
    <row r="798" spans="2:55">
      <c r="B798" s="41" t="s">
        <v>2988</v>
      </c>
      <c r="C798" s="296" t="s">
        <v>3105</v>
      </c>
      <c r="D798" s="44" t="s">
        <v>5</v>
      </c>
      <c r="E798" s="19"/>
      <c r="F798" s="19"/>
      <c r="G798" s="19"/>
      <c r="H798" s="19"/>
      <c r="I798" s="19"/>
      <c r="J798" s="19"/>
      <c r="K798" s="19"/>
      <c r="L798" s="19"/>
      <c r="M798" s="19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221"/>
      <c r="AA798" s="221"/>
      <c r="AB798" s="221"/>
      <c r="AC798" s="221"/>
      <c r="AD798" s="221"/>
      <c r="AE798" s="221"/>
      <c r="AF798" s="221"/>
      <c r="AG798" s="221"/>
      <c r="AH798" s="221"/>
      <c r="AI798" s="221"/>
      <c r="AJ798" s="221"/>
      <c r="AK798" s="221"/>
      <c r="AL798" s="221"/>
      <c r="AM798" s="221"/>
      <c r="AN798" s="221"/>
      <c r="AO798" s="219">
        <v>6</v>
      </c>
      <c r="AP798" s="219">
        <v>1500</v>
      </c>
      <c r="AQ798" s="219">
        <f>AP798*25%</f>
        <v>375</v>
      </c>
      <c r="AR798" s="222">
        <v>30</v>
      </c>
      <c r="AS798" s="222">
        <v>3775</v>
      </c>
      <c r="AT798" s="219">
        <f>AS798*25%</f>
        <v>943.75</v>
      </c>
      <c r="AU798" s="222">
        <v>81</v>
      </c>
      <c r="AV798" s="222">
        <v>7125</v>
      </c>
      <c r="AW798" s="222">
        <f t="shared" si="50"/>
        <v>1781.25</v>
      </c>
      <c r="AX798" s="222">
        <v>20</v>
      </c>
      <c r="AY798" s="222">
        <v>2585</v>
      </c>
      <c r="AZ798" s="222">
        <f t="shared" si="51"/>
        <v>646.25</v>
      </c>
      <c r="BA798" s="222">
        <v>446</v>
      </c>
      <c r="BB798" s="222">
        <v>48575</v>
      </c>
      <c r="BC798" s="222">
        <f t="shared" si="52"/>
        <v>12143.75</v>
      </c>
    </row>
    <row r="799" spans="2:55">
      <c r="B799" s="41" t="s">
        <v>2989</v>
      </c>
      <c r="C799" s="296" t="s">
        <v>3106</v>
      </c>
      <c r="D799" s="44" t="s">
        <v>932</v>
      </c>
      <c r="E799" s="19"/>
      <c r="F799" s="19"/>
      <c r="G799" s="19"/>
      <c r="H799" s="19"/>
      <c r="I799" s="19"/>
      <c r="J799" s="19"/>
      <c r="K799" s="19"/>
      <c r="L799" s="19"/>
      <c r="M799" s="19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221"/>
      <c r="AA799" s="221"/>
      <c r="AB799" s="221"/>
      <c r="AC799" s="221"/>
      <c r="AD799" s="221"/>
      <c r="AE799" s="221"/>
      <c r="AF799" s="221"/>
      <c r="AG799" s="221"/>
      <c r="AH799" s="221"/>
      <c r="AI799" s="221"/>
      <c r="AJ799" s="221"/>
      <c r="AK799" s="221"/>
      <c r="AL799" s="221"/>
      <c r="AM799" s="221"/>
      <c r="AN799" s="221"/>
      <c r="AO799" s="219">
        <v>19</v>
      </c>
      <c r="AP799" s="219">
        <v>915</v>
      </c>
      <c r="AQ799" s="219">
        <f>AP799*25%</f>
        <v>228.75</v>
      </c>
      <c r="AR799" s="222">
        <v>29</v>
      </c>
      <c r="AS799" s="222">
        <v>2150</v>
      </c>
      <c r="AT799" s="219">
        <f>AS799*25%</f>
        <v>537.5</v>
      </c>
      <c r="AU799" s="222">
        <v>74</v>
      </c>
      <c r="AV799" s="222">
        <v>7085</v>
      </c>
      <c r="AW799" s="222">
        <f t="shared" si="50"/>
        <v>1771.25</v>
      </c>
      <c r="AX799" s="222">
        <v>26</v>
      </c>
      <c r="AY799" s="222">
        <v>3340</v>
      </c>
      <c r="AZ799" s="222">
        <f t="shared" si="51"/>
        <v>835</v>
      </c>
      <c r="BA799" s="222">
        <v>70</v>
      </c>
      <c r="BB799" s="222">
        <v>8045</v>
      </c>
      <c r="BC799" s="222">
        <f t="shared" si="52"/>
        <v>2011.25</v>
      </c>
    </row>
    <row r="800" spans="2:55">
      <c r="B800" s="41" t="s">
        <v>2990</v>
      </c>
      <c r="C800" s="296" t="s">
        <v>3107</v>
      </c>
      <c r="D800" s="227" t="s">
        <v>932</v>
      </c>
      <c r="E800" s="19"/>
      <c r="F800" s="19"/>
      <c r="G800" s="19"/>
      <c r="H800" s="19"/>
      <c r="I800" s="19"/>
      <c r="J800" s="19"/>
      <c r="K800" s="19"/>
      <c r="L800" s="19"/>
      <c r="M800" s="19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221"/>
      <c r="AA800" s="221"/>
      <c r="AB800" s="221"/>
      <c r="AC800" s="221"/>
      <c r="AD800" s="221"/>
      <c r="AE800" s="221"/>
      <c r="AF800" s="221"/>
      <c r="AG800" s="221"/>
      <c r="AH800" s="221"/>
      <c r="AI800" s="221"/>
      <c r="AJ800" s="221"/>
      <c r="AK800" s="221"/>
      <c r="AL800" s="221"/>
      <c r="AM800" s="221"/>
      <c r="AN800" s="221"/>
      <c r="AO800" s="219">
        <v>0</v>
      </c>
      <c r="AP800" s="219">
        <v>0</v>
      </c>
      <c r="AQ800" s="219">
        <f>AP800*25%</f>
        <v>0</v>
      </c>
      <c r="AR800" s="222">
        <v>50</v>
      </c>
      <c r="AS800" s="222">
        <v>4690</v>
      </c>
      <c r="AT800" s="219">
        <f>AS800*25%</f>
        <v>1172.5</v>
      </c>
      <c r="AU800" s="222">
        <v>44</v>
      </c>
      <c r="AV800" s="222">
        <v>3560</v>
      </c>
      <c r="AW800" s="222">
        <f t="shared" ref="AW800:AW863" si="53">AV800*25%</f>
        <v>890</v>
      </c>
      <c r="AX800" s="222">
        <v>6</v>
      </c>
      <c r="AY800" s="222">
        <v>705</v>
      </c>
      <c r="AZ800" s="222">
        <f t="shared" si="51"/>
        <v>176.25</v>
      </c>
      <c r="BA800" s="222">
        <v>15</v>
      </c>
      <c r="BB800" s="222">
        <v>1885</v>
      </c>
      <c r="BC800" s="222">
        <f t="shared" si="52"/>
        <v>471.25</v>
      </c>
    </row>
    <row r="801" spans="2:55">
      <c r="B801" s="41" t="s">
        <v>2991</v>
      </c>
      <c r="C801" s="296" t="s">
        <v>3108</v>
      </c>
      <c r="D801" s="44" t="s">
        <v>5</v>
      </c>
      <c r="E801" s="19"/>
      <c r="F801" s="19"/>
      <c r="G801" s="19"/>
      <c r="H801" s="19"/>
      <c r="I801" s="19"/>
      <c r="J801" s="19"/>
      <c r="K801" s="19"/>
      <c r="L801" s="19"/>
      <c r="M801" s="19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221"/>
      <c r="AA801" s="221"/>
      <c r="AB801" s="221"/>
      <c r="AC801" s="221"/>
      <c r="AD801" s="221"/>
      <c r="AE801" s="221"/>
      <c r="AF801" s="221"/>
      <c r="AG801" s="221"/>
      <c r="AH801" s="221"/>
      <c r="AI801" s="221"/>
      <c r="AJ801" s="221"/>
      <c r="AK801" s="221"/>
      <c r="AL801" s="221"/>
      <c r="AM801" s="221"/>
      <c r="AN801" s="221"/>
      <c r="AO801" s="219">
        <v>0</v>
      </c>
      <c r="AP801" s="219">
        <v>0</v>
      </c>
      <c r="AQ801" s="219">
        <f>AP801*25%</f>
        <v>0</v>
      </c>
      <c r="AR801" s="222">
        <v>0</v>
      </c>
      <c r="AS801" s="222">
        <v>0</v>
      </c>
      <c r="AT801" s="219">
        <f>AS801*25%</f>
        <v>0</v>
      </c>
      <c r="AU801" s="222">
        <v>43</v>
      </c>
      <c r="AV801" s="222">
        <v>5090</v>
      </c>
      <c r="AW801" s="222">
        <f t="shared" si="53"/>
        <v>1272.5</v>
      </c>
      <c r="AX801" s="222">
        <v>128</v>
      </c>
      <c r="AY801" s="222">
        <v>12430</v>
      </c>
      <c r="AZ801" s="222">
        <f t="shared" si="51"/>
        <v>3107.5</v>
      </c>
      <c r="BA801" s="222">
        <v>19</v>
      </c>
      <c r="BB801" s="222">
        <v>1640</v>
      </c>
      <c r="BC801" s="222">
        <f t="shared" si="52"/>
        <v>410</v>
      </c>
    </row>
    <row r="802" spans="2:55">
      <c r="B802" s="41" t="s">
        <v>2992</v>
      </c>
      <c r="C802" s="296" t="s">
        <v>3109</v>
      </c>
      <c r="D802" s="44" t="s">
        <v>602</v>
      </c>
      <c r="E802" s="19"/>
      <c r="F802" s="19"/>
      <c r="G802" s="19"/>
      <c r="H802" s="19"/>
      <c r="I802" s="19"/>
      <c r="J802" s="19"/>
      <c r="K802" s="19"/>
      <c r="L802" s="19"/>
      <c r="M802" s="19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221"/>
      <c r="AA802" s="221"/>
      <c r="AB802" s="221"/>
      <c r="AC802" s="221"/>
      <c r="AD802" s="221"/>
      <c r="AE802" s="221"/>
      <c r="AF802" s="221"/>
      <c r="AG802" s="221"/>
      <c r="AH802" s="221"/>
      <c r="AI802" s="221"/>
      <c r="AJ802" s="221"/>
      <c r="AK802" s="221"/>
      <c r="AL802" s="221"/>
      <c r="AM802" s="221"/>
      <c r="AN802" s="221"/>
      <c r="AO802" s="219">
        <v>0</v>
      </c>
      <c r="AP802" s="219">
        <v>0</v>
      </c>
      <c r="AQ802" s="219">
        <f>AP802*25%</f>
        <v>0</v>
      </c>
      <c r="AR802" s="222">
        <v>0</v>
      </c>
      <c r="AS802" s="222">
        <v>0</v>
      </c>
      <c r="AT802" s="219">
        <f>AS802*25%</f>
        <v>0</v>
      </c>
      <c r="AU802" s="222">
        <v>50</v>
      </c>
      <c r="AV802" s="222">
        <v>4640</v>
      </c>
      <c r="AW802" s="222">
        <f t="shared" si="53"/>
        <v>1160</v>
      </c>
      <c r="AX802" s="222">
        <v>77</v>
      </c>
      <c r="AY802" s="222">
        <v>7585</v>
      </c>
      <c r="AZ802" s="222">
        <f t="shared" si="51"/>
        <v>1896.25</v>
      </c>
      <c r="BA802" s="222">
        <v>0</v>
      </c>
      <c r="BB802" s="222">
        <v>0</v>
      </c>
      <c r="BC802" s="222">
        <f t="shared" si="52"/>
        <v>0</v>
      </c>
    </row>
    <row r="803" spans="2:55">
      <c r="B803" s="41" t="s">
        <v>2993</v>
      </c>
      <c r="C803" s="296" t="s">
        <v>3110</v>
      </c>
      <c r="D803" s="227" t="s">
        <v>130</v>
      </c>
      <c r="E803" s="19"/>
      <c r="F803" s="19"/>
      <c r="G803" s="19"/>
      <c r="H803" s="19"/>
      <c r="I803" s="19"/>
      <c r="J803" s="19"/>
      <c r="K803" s="19"/>
      <c r="L803" s="19"/>
      <c r="M803" s="19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221"/>
      <c r="AA803" s="221"/>
      <c r="AB803" s="221"/>
      <c r="AC803" s="221"/>
      <c r="AD803" s="221"/>
      <c r="AE803" s="221"/>
      <c r="AF803" s="221"/>
      <c r="AG803" s="221"/>
      <c r="AH803" s="221"/>
      <c r="AI803" s="221"/>
      <c r="AJ803" s="221"/>
      <c r="AK803" s="221"/>
      <c r="AL803" s="221"/>
      <c r="AM803" s="221"/>
      <c r="AN803" s="221"/>
      <c r="AO803" s="219">
        <v>2</v>
      </c>
      <c r="AP803" s="219">
        <v>340</v>
      </c>
      <c r="AQ803" s="219">
        <f>AP803*25%</f>
        <v>85</v>
      </c>
      <c r="AR803" s="222">
        <v>33</v>
      </c>
      <c r="AS803" s="222">
        <v>2945</v>
      </c>
      <c r="AT803" s="219">
        <f>AS803*25%</f>
        <v>736.25</v>
      </c>
      <c r="AU803" s="222">
        <v>42</v>
      </c>
      <c r="AV803" s="222">
        <v>3875</v>
      </c>
      <c r="AW803" s="222">
        <f t="shared" si="53"/>
        <v>968.75</v>
      </c>
      <c r="AX803" s="222">
        <v>91</v>
      </c>
      <c r="AY803" s="222">
        <v>7290</v>
      </c>
      <c r="AZ803" s="222">
        <f t="shared" si="51"/>
        <v>1822.5</v>
      </c>
      <c r="BA803" s="222">
        <v>139</v>
      </c>
      <c r="BB803" s="222">
        <v>14900</v>
      </c>
      <c r="BC803" s="222">
        <f t="shared" si="52"/>
        <v>3725</v>
      </c>
    </row>
    <row r="804" spans="2:55">
      <c r="B804" s="41" t="s">
        <v>2994</v>
      </c>
      <c r="C804" s="296" t="s">
        <v>3111</v>
      </c>
      <c r="D804" s="44" t="s">
        <v>5</v>
      </c>
      <c r="E804" s="19"/>
      <c r="F804" s="19"/>
      <c r="G804" s="19"/>
      <c r="H804" s="19"/>
      <c r="I804" s="19"/>
      <c r="J804" s="19"/>
      <c r="K804" s="19"/>
      <c r="L804" s="19"/>
      <c r="M804" s="19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221"/>
      <c r="AA804" s="221"/>
      <c r="AB804" s="221"/>
      <c r="AC804" s="221"/>
      <c r="AD804" s="221"/>
      <c r="AE804" s="221"/>
      <c r="AF804" s="221"/>
      <c r="AG804" s="221"/>
      <c r="AH804" s="221"/>
      <c r="AI804" s="221"/>
      <c r="AJ804" s="221"/>
      <c r="AK804" s="221"/>
      <c r="AL804" s="221"/>
      <c r="AM804" s="221"/>
      <c r="AN804" s="221"/>
      <c r="AO804" s="219">
        <v>15</v>
      </c>
      <c r="AP804" s="219">
        <v>1760</v>
      </c>
      <c r="AQ804" s="219">
        <f>AP804*25%</f>
        <v>440</v>
      </c>
      <c r="AR804" s="222">
        <v>116</v>
      </c>
      <c r="AS804" s="222">
        <v>9495</v>
      </c>
      <c r="AT804" s="219">
        <f>AS804*25%</f>
        <v>2373.75</v>
      </c>
      <c r="AU804" s="222">
        <v>38</v>
      </c>
      <c r="AV804" s="222">
        <v>4330</v>
      </c>
      <c r="AW804" s="222">
        <f t="shared" si="53"/>
        <v>1082.5</v>
      </c>
      <c r="AX804" s="222">
        <v>72</v>
      </c>
      <c r="AY804" s="222">
        <v>9945</v>
      </c>
      <c r="AZ804" s="222">
        <f t="shared" si="51"/>
        <v>2486.25</v>
      </c>
      <c r="BA804" s="222">
        <v>82</v>
      </c>
      <c r="BB804" s="222">
        <v>8750</v>
      </c>
      <c r="BC804" s="222">
        <f t="shared" si="52"/>
        <v>2187.5</v>
      </c>
    </row>
    <row r="805" spans="2:55">
      <c r="B805" s="41" t="s">
        <v>2995</v>
      </c>
      <c r="C805" s="296" t="s">
        <v>3112</v>
      </c>
      <c r="D805" s="44" t="s">
        <v>23</v>
      </c>
      <c r="E805" s="19"/>
      <c r="F805" s="19"/>
      <c r="G805" s="19"/>
      <c r="H805" s="19"/>
      <c r="I805" s="19"/>
      <c r="J805" s="19"/>
      <c r="K805" s="19"/>
      <c r="L805" s="19"/>
      <c r="M805" s="19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221"/>
      <c r="AA805" s="221"/>
      <c r="AB805" s="221"/>
      <c r="AC805" s="221"/>
      <c r="AD805" s="221"/>
      <c r="AE805" s="221"/>
      <c r="AF805" s="221"/>
      <c r="AG805" s="221"/>
      <c r="AH805" s="221"/>
      <c r="AI805" s="221"/>
      <c r="AJ805" s="221"/>
      <c r="AK805" s="221"/>
      <c r="AL805" s="221"/>
      <c r="AM805" s="221"/>
      <c r="AN805" s="221"/>
      <c r="AO805" s="219">
        <v>7</v>
      </c>
      <c r="AP805" s="219">
        <v>505</v>
      </c>
      <c r="AQ805" s="219">
        <f>AP805*25%</f>
        <v>126.25</v>
      </c>
      <c r="AR805" s="222">
        <v>89</v>
      </c>
      <c r="AS805" s="222">
        <v>9950</v>
      </c>
      <c r="AT805" s="219">
        <f>AS805*25%</f>
        <v>2487.5</v>
      </c>
      <c r="AU805" s="222">
        <v>27</v>
      </c>
      <c r="AV805" s="222">
        <v>2905</v>
      </c>
      <c r="AW805" s="222">
        <f t="shared" si="53"/>
        <v>726.25</v>
      </c>
      <c r="AX805" s="222">
        <v>62</v>
      </c>
      <c r="AY805" s="222">
        <v>7445</v>
      </c>
      <c r="AZ805" s="222">
        <f t="shared" si="51"/>
        <v>1861.25</v>
      </c>
      <c r="BA805" s="222">
        <v>65</v>
      </c>
      <c r="BB805" s="222">
        <v>5245</v>
      </c>
      <c r="BC805" s="222">
        <f t="shared" si="52"/>
        <v>1311.25</v>
      </c>
    </row>
    <row r="806" spans="2:55">
      <c r="B806" s="41" t="s">
        <v>2996</v>
      </c>
      <c r="C806" s="296" t="s">
        <v>7659</v>
      </c>
      <c r="D806" s="44" t="s">
        <v>5</v>
      </c>
      <c r="E806" s="19"/>
      <c r="F806" s="19"/>
      <c r="G806" s="19"/>
      <c r="H806" s="19"/>
      <c r="I806" s="19"/>
      <c r="J806" s="19"/>
      <c r="K806" s="19"/>
      <c r="L806" s="19"/>
      <c r="M806" s="19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221"/>
      <c r="AA806" s="221"/>
      <c r="AB806" s="221"/>
      <c r="AC806" s="221"/>
      <c r="AD806" s="221"/>
      <c r="AE806" s="221"/>
      <c r="AF806" s="221"/>
      <c r="AG806" s="221"/>
      <c r="AH806" s="221"/>
      <c r="AI806" s="221"/>
      <c r="AJ806" s="221"/>
      <c r="AK806" s="221"/>
      <c r="AL806" s="221"/>
      <c r="AM806" s="221"/>
      <c r="AN806" s="221"/>
      <c r="AO806" s="219">
        <v>7</v>
      </c>
      <c r="AP806" s="219">
        <v>830</v>
      </c>
      <c r="AQ806" s="219">
        <f>AP806*25%</f>
        <v>207.5</v>
      </c>
      <c r="AR806" s="222">
        <v>20</v>
      </c>
      <c r="AS806" s="222">
        <v>2045</v>
      </c>
      <c r="AT806" s="219">
        <f>AS806*25%</f>
        <v>511.25</v>
      </c>
      <c r="AU806" s="222">
        <v>0</v>
      </c>
      <c r="AV806" s="222">
        <v>0</v>
      </c>
      <c r="AW806" s="222">
        <f t="shared" si="53"/>
        <v>0</v>
      </c>
      <c r="AX806" s="222">
        <v>34</v>
      </c>
      <c r="AY806" s="222">
        <v>3640</v>
      </c>
      <c r="AZ806" s="222">
        <f t="shared" si="51"/>
        <v>910</v>
      </c>
      <c r="BA806" s="222">
        <v>62</v>
      </c>
      <c r="BB806" s="222">
        <v>8220</v>
      </c>
      <c r="BC806" s="222">
        <f t="shared" si="52"/>
        <v>2055</v>
      </c>
    </row>
    <row r="807" spans="2:55">
      <c r="B807" s="41" t="s">
        <v>2997</v>
      </c>
      <c r="C807" s="296" t="s">
        <v>3113</v>
      </c>
      <c r="D807" s="44" t="s">
        <v>5</v>
      </c>
      <c r="E807" s="19"/>
      <c r="F807" s="19"/>
      <c r="G807" s="19"/>
      <c r="H807" s="19"/>
      <c r="I807" s="19"/>
      <c r="J807" s="19"/>
      <c r="K807" s="19"/>
      <c r="L807" s="19"/>
      <c r="M807" s="19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221"/>
      <c r="AA807" s="221"/>
      <c r="AB807" s="221"/>
      <c r="AC807" s="221"/>
      <c r="AD807" s="221"/>
      <c r="AE807" s="221"/>
      <c r="AF807" s="221"/>
      <c r="AG807" s="221"/>
      <c r="AH807" s="221"/>
      <c r="AI807" s="221"/>
      <c r="AJ807" s="221"/>
      <c r="AK807" s="221"/>
      <c r="AL807" s="221"/>
      <c r="AM807" s="221"/>
      <c r="AN807" s="221"/>
      <c r="AO807" s="219">
        <v>5</v>
      </c>
      <c r="AP807" s="219">
        <v>380</v>
      </c>
      <c r="AQ807" s="219">
        <f>AP807*25%</f>
        <v>95</v>
      </c>
      <c r="AR807" s="222">
        <v>56</v>
      </c>
      <c r="AS807" s="222">
        <v>5595</v>
      </c>
      <c r="AT807" s="219">
        <f>AS807*25%</f>
        <v>1398.75</v>
      </c>
      <c r="AU807" s="222">
        <v>69</v>
      </c>
      <c r="AV807" s="222">
        <v>7950</v>
      </c>
      <c r="AW807" s="222">
        <f t="shared" si="53"/>
        <v>1987.5</v>
      </c>
      <c r="AX807" s="222">
        <v>71</v>
      </c>
      <c r="AY807" s="222">
        <v>12130</v>
      </c>
      <c r="AZ807" s="222">
        <f t="shared" si="51"/>
        <v>3032.5</v>
      </c>
      <c r="BA807" s="222">
        <v>73</v>
      </c>
      <c r="BB807" s="222">
        <v>8090</v>
      </c>
      <c r="BC807" s="222">
        <f t="shared" si="52"/>
        <v>2022.5</v>
      </c>
    </row>
    <row r="808" spans="2:55">
      <c r="B808" s="41" t="s">
        <v>2998</v>
      </c>
      <c r="C808" s="296" t="s">
        <v>3114</v>
      </c>
      <c r="D808" s="44" t="s">
        <v>16</v>
      </c>
      <c r="E808" s="19"/>
      <c r="F808" s="19"/>
      <c r="G808" s="19"/>
      <c r="H808" s="19"/>
      <c r="I808" s="19"/>
      <c r="J808" s="19"/>
      <c r="K808" s="19"/>
      <c r="L808" s="19"/>
      <c r="M808" s="19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221"/>
      <c r="AA808" s="221"/>
      <c r="AB808" s="221"/>
      <c r="AC808" s="221"/>
      <c r="AD808" s="221"/>
      <c r="AE808" s="221"/>
      <c r="AF808" s="221"/>
      <c r="AG808" s="221"/>
      <c r="AH808" s="221"/>
      <c r="AI808" s="221"/>
      <c r="AJ808" s="221"/>
      <c r="AK808" s="221"/>
      <c r="AL808" s="221"/>
      <c r="AM808" s="221"/>
      <c r="AN808" s="221"/>
      <c r="AO808" s="219">
        <v>10</v>
      </c>
      <c r="AP808" s="219">
        <v>915</v>
      </c>
      <c r="AQ808" s="219">
        <f>AP808*25%</f>
        <v>228.75</v>
      </c>
      <c r="AR808" s="222">
        <v>101</v>
      </c>
      <c r="AS808" s="222">
        <v>7560</v>
      </c>
      <c r="AT808" s="219">
        <f>AS808*25%</f>
        <v>1890</v>
      </c>
      <c r="AU808" s="222">
        <v>116</v>
      </c>
      <c r="AV808" s="222">
        <v>10610</v>
      </c>
      <c r="AW808" s="222">
        <f t="shared" si="53"/>
        <v>2652.5</v>
      </c>
      <c r="AX808" s="222">
        <v>27</v>
      </c>
      <c r="AY808" s="222">
        <v>3145</v>
      </c>
      <c r="AZ808" s="222">
        <f t="shared" si="51"/>
        <v>786.25</v>
      </c>
      <c r="BA808" s="222">
        <v>28</v>
      </c>
      <c r="BB808" s="222">
        <v>2960</v>
      </c>
      <c r="BC808" s="222">
        <f t="shared" si="52"/>
        <v>740</v>
      </c>
    </row>
    <row r="809" spans="2:55">
      <c r="B809" s="41" t="s">
        <v>2999</v>
      </c>
      <c r="C809" s="296" t="s">
        <v>3115</v>
      </c>
      <c r="D809" s="44" t="s">
        <v>16</v>
      </c>
      <c r="E809" s="19"/>
      <c r="F809" s="19"/>
      <c r="G809" s="19"/>
      <c r="H809" s="19"/>
      <c r="I809" s="19"/>
      <c r="J809" s="19"/>
      <c r="K809" s="19"/>
      <c r="L809" s="19"/>
      <c r="M809" s="19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221"/>
      <c r="AA809" s="221"/>
      <c r="AB809" s="221"/>
      <c r="AC809" s="221"/>
      <c r="AD809" s="221"/>
      <c r="AE809" s="221"/>
      <c r="AF809" s="221"/>
      <c r="AG809" s="221"/>
      <c r="AH809" s="221"/>
      <c r="AI809" s="221"/>
      <c r="AJ809" s="221"/>
      <c r="AK809" s="221"/>
      <c r="AL809" s="221"/>
      <c r="AM809" s="221"/>
      <c r="AN809" s="221"/>
      <c r="AO809" s="219">
        <v>2</v>
      </c>
      <c r="AP809" s="219">
        <v>105</v>
      </c>
      <c r="AQ809" s="219">
        <f>AP809*25%</f>
        <v>26.25</v>
      </c>
      <c r="AR809" s="222">
        <v>43</v>
      </c>
      <c r="AS809" s="222">
        <v>3565</v>
      </c>
      <c r="AT809" s="219">
        <f>AS809*25%</f>
        <v>891.25</v>
      </c>
      <c r="AU809" s="222">
        <v>142</v>
      </c>
      <c r="AV809" s="222">
        <v>15710</v>
      </c>
      <c r="AW809" s="222">
        <f t="shared" si="53"/>
        <v>3927.5</v>
      </c>
      <c r="AX809" s="222">
        <v>2</v>
      </c>
      <c r="AY809" s="222">
        <v>290</v>
      </c>
      <c r="AZ809" s="222">
        <f t="shared" si="51"/>
        <v>72.5</v>
      </c>
      <c r="BA809" s="222">
        <v>70</v>
      </c>
      <c r="BB809" s="222">
        <v>12500</v>
      </c>
      <c r="BC809" s="222">
        <f t="shared" si="52"/>
        <v>3125</v>
      </c>
    </row>
    <row r="810" spans="2:55">
      <c r="B810" s="41" t="s">
        <v>3000</v>
      </c>
      <c r="C810" s="296" t="s">
        <v>3116</v>
      </c>
      <c r="D810" s="44" t="s">
        <v>5</v>
      </c>
      <c r="E810" s="19"/>
      <c r="F810" s="19"/>
      <c r="G810" s="19"/>
      <c r="H810" s="19"/>
      <c r="I810" s="19"/>
      <c r="J810" s="19"/>
      <c r="K810" s="19"/>
      <c r="L810" s="19"/>
      <c r="M810" s="19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221"/>
      <c r="AA810" s="221"/>
      <c r="AB810" s="221"/>
      <c r="AC810" s="221"/>
      <c r="AD810" s="221"/>
      <c r="AE810" s="221"/>
      <c r="AF810" s="221"/>
      <c r="AG810" s="221"/>
      <c r="AH810" s="221"/>
      <c r="AI810" s="221"/>
      <c r="AJ810" s="221"/>
      <c r="AK810" s="221"/>
      <c r="AL810" s="221"/>
      <c r="AM810" s="221"/>
      <c r="AN810" s="221"/>
      <c r="AO810" s="219">
        <v>13</v>
      </c>
      <c r="AP810" s="219">
        <v>1380</v>
      </c>
      <c r="AQ810" s="219">
        <f>AP810*25%</f>
        <v>345</v>
      </c>
      <c r="AR810" s="222">
        <v>108</v>
      </c>
      <c r="AS810" s="222">
        <v>10805</v>
      </c>
      <c r="AT810" s="219">
        <f>AS810*25%</f>
        <v>2701.25</v>
      </c>
      <c r="AU810" s="222">
        <v>17</v>
      </c>
      <c r="AV810" s="222">
        <v>1745</v>
      </c>
      <c r="AW810" s="222">
        <f t="shared" si="53"/>
        <v>436.25</v>
      </c>
      <c r="AX810" s="222">
        <v>37</v>
      </c>
      <c r="AY810" s="222">
        <v>4340</v>
      </c>
      <c r="AZ810" s="222">
        <f t="shared" si="51"/>
        <v>1085</v>
      </c>
      <c r="BA810" s="222">
        <v>38</v>
      </c>
      <c r="BB810" s="222">
        <v>4785</v>
      </c>
      <c r="BC810" s="222">
        <f t="shared" si="52"/>
        <v>1196.25</v>
      </c>
    </row>
    <row r="811" spans="2:55">
      <c r="B811" s="41" t="s">
        <v>3001</v>
      </c>
      <c r="C811" s="296" t="s">
        <v>3117</v>
      </c>
      <c r="D811" s="44" t="s">
        <v>5</v>
      </c>
      <c r="E811" s="19"/>
      <c r="F811" s="19"/>
      <c r="G811" s="19"/>
      <c r="H811" s="19"/>
      <c r="I811" s="19"/>
      <c r="J811" s="19"/>
      <c r="K811" s="19"/>
      <c r="L811" s="19"/>
      <c r="M811" s="19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221"/>
      <c r="AA811" s="221"/>
      <c r="AB811" s="221"/>
      <c r="AC811" s="221"/>
      <c r="AD811" s="221"/>
      <c r="AE811" s="221"/>
      <c r="AF811" s="221"/>
      <c r="AG811" s="221"/>
      <c r="AH811" s="221"/>
      <c r="AI811" s="221"/>
      <c r="AJ811" s="221"/>
      <c r="AK811" s="221"/>
      <c r="AL811" s="221"/>
      <c r="AM811" s="221"/>
      <c r="AN811" s="221"/>
      <c r="AO811" s="219">
        <v>5</v>
      </c>
      <c r="AP811" s="219">
        <v>460</v>
      </c>
      <c r="AQ811" s="219">
        <f>AP811*25%</f>
        <v>115</v>
      </c>
      <c r="AR811" s="222">
        <v>10</v>
      </c>
      <c r="AS811" s="222">
        <v>925</v>
      </c>
      <c r="AT811" s="219">
        <f>AS811*25%</f>
        <v>231.25</v>
      </c>
      <c r="AU811" s="222">
        <v>127</v>
      </c>
      <c r="AV811" s="222">
        <v>13575</v>
      </c>
      <c r="AW811" s="222">
        <f t="shared" si="53"/>
        <v>3393.75</v>
      </c>
      <c r="AX811" s="222">
        <v>113</v>
      </c>
      <c r="AY811" s="222">
        <v>11930</v>
      </c>
      <c r="AZ811" s="222">
        <f t="shared" si="51"/>
        <v>2982.5</v>
      </c>
      <c r="BA811" s="222">
        <v>0</v>
      </c>
      <c r="BB811" s="222">
        <v>0</v>
      </c>
      <c r="BC811" s="222">
        <f t="shared" si="52"/>
        <v>0</v>
      </c>
    </row>
    <row r="812" spans="2:55">
      <c r="B812" s="41" t="s">
        <v>3002</v>
      </c>
      <c r="C812" s="296" t="s">
        <v>7660</v>
      </c>
      <c r="D812" s="44" t="s">
        <v>204</v>
      </c>
      <c r="E812" s="19"/>
      <c r="F812" s="19"/>
      <c r="G812" s="19"/>
      <c r="H812" s="19"/>
      <c r="I812" s="19"/>
      <c r="J812" s="19"/>
      <c r="K812" s="19"/>
      <c r="L812" s="19"/>
      <c r="M812" s="19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221"/>
      <c r="AA812" s="221"/>
      <c r="AB812" s="221"/>
      <c r="AC812" s="221"/>
      <c r="AD812" s="221"/>
      <c r="AE812" s="221"/>
      <c r="AF812" s="221"/>
      <c r="AG812" s="221"/>
      <c r="AH812" s="221"/>
      <c r="AI812" s="221"/>
      <c r="AJ812" s="221"/>
      <c r="AK812" s="221"/>
      <c r="AL812" s="221"/>
      <c r="AM812" s="221"/>
      <c r="AN812" s="221"/>
      <c r="AO812" s="219">
        <v>0</v>
      </c>
      <c r="AP812" s="219">
        <v>0</v>
      </c>
      <c r="AQ812" s="219">
        <f>AP812*25%</f>
        <v>0</v>
      </c>
      <c r="AR812" s="222">
        <v>37</v>
      </c>
      <c r="AS812" s="222">
        <v>4020</v>
      </c>
      <c r="AT812" s="219">
        <f>AS812*25%</f>
        <v>1005</v>
      </c>
      <c r="AU812" s="222">
        <v>101</v>
      </c>
      <c r="AV812" s="222">
        <v>7525</v>
      </c>
      <c r="AW812" s="222">
        <f t="shared" si="53"/>
        <v>1881.25</v>
      </c>
      <c r="AX812" s="222">
        <v>125</v>
      </c>
      <c r="AY812" s="222">
        <v>17970</v>
      </c>
      <c r="AZ812" s="222">
        <f t="shared" si="51"/>
        <v>4492.5</v>
      </c>
      <c r="BA812" s="222">
        <v>32</v>
      </c>
      <c r="BB812" s="222">
        <v>2150</v>
      </c>
      <c r="BC812" s="222">
        <f t="shared" si="52"/>
        <v>537.5</v>
      </c>
    </row>
    <row r="813" spans="2:55">
      <c r="B813" s="41" t="s">
        <v>3003</v>
      </c>
      <c r="C813" s="296" t="s">
        <v>7661</v>
      </c>
      <c r="D813" s="44" t="s">
        <v>84</v>
      </c>
      <c r="E813" s="19"/>
      <c r="F813" s="19"/>
      <c r="G813" s="19"/>
      <c r="H813" s="19"/>
      <c r="I813" s="19"/>
      <c r="J813" s="19"/>
      <c r="K813" s="19"/>
      <c r="L813" s="19"/>
      <c r="M813" s="19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221"/>
      <c r="AA813" s="221"/>
      <c r="AB813" s="221"/>
      <c r="AC813" s="221"/>
      <c r="AD813" s="221"/>
      <c r="AE813" s="221"/>
      <c r="AF813" s="221"/>
      <c r="AG813" s="221"/>
      <c r="AH813" s="221"/>
      <c r="AI813" s="221"/>
      <c r="AJ813" s="221"/>
      <c r="AK813" s="221"/>
      <c r="AL813" s="221"/>
      <c r="AM813" s="221"/>
      <c r="AN813" s="221"/>
      <c r="AO813" s="219">
        <v>2</v>
      </c>
      <c r="AP813" s="219">
        <v>230</v>
      </c>
      <c r="AQ813" s="219">
        <f>AP813*25%</f>
        <v>57.5</v>
      </c>
      <c r="AR813" s="222">
        <v>16</v>
      </c>
      <c r="AS813" s="222">
        <v>1345</v>
      </c>
      <c r="AT813" s="219">
        <f>AS813*25%</f>
        <v>336.25</v>
      </c>
      <c r="AU813" s="222">
        <v>39</v>
      </c>
      <c r="AV813" s="222">
        <v>3460</v>
      </c>
      <c r="AW813" s="222">
        <f t="shared" si="53"/>
        <v>865</v>
      </c>
      <c r="AX813" s="222">
        <v>7</v>
      </c>
      <c r="AY813" s="222">
        <v>655</v>
      </c>
      <c r="AZ813" s="222">
        <f t="shared" si="51"/>
        <v>163.75</v>
      </c>
      <c r="BA813" s="222">
        <v>139</v>
      </c>
      <c r="BB813" s="222">
        <v>13615</v>
      </c>
      <c r="BC813" s="222">
        <f t="shared" si="52"/>
        <v>3403.75</v>
      </c>
    </row>
    <row r="814" spans="2:55">
      <c r="B814" s="41" t="s">
        <v>3004</v>
      </c>
      <c r="C814" s="296" t="s">
        <v>7662</v>
      </c>
      <c r="D814" s="44" t="s">
        <v>5</v>
      </c>
      <c r="E814" s="19"/>
      <c r="F814" s="19"/>
      <c r="G814" s="19"/>
      <c r="H814" s="19"/>
      <c r="I814" s="19"/>
      <c r="J814" s="19"/>
      <c r="K814" s="19"/>
      <c r="L814" s="19"/>
      <c r="M814" s="19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221"/>
      <c r="AA814" s="221"/>
      <c r="AB814" s="221"/>
      <c r="AC814" s="221"/>
      <c r="AD814" s="221"/>
      <c r="AE814" s="221"/>
      <c r="AF814" s="221"/>
      <c r="AG814" s="221"/>
      <c r="AH814" s="221"/>
      <c r="AI814" s="221"/>
      <c r="AJ814" s="221"/>
      <c r="AK814" s="221"/>
      <c r="AL814" s="221"/>
      <c r="AM814" s="221"/>
      <c r="AN814" s="221"/>
      <c r="AO814" s="219">
        <v>2</v>
      </c>
      <c r="AP814" s="219">
        <v>400</v>
      </c>
      <c r="AQ814" s="219">
        <f>AP814*25%</f>
        <v>100</v>
      </c>
      <c r="AR814" s="222">
        <v>14</v>
      </c>
      <c r="AS814" s="222">
        <v>2105</v>
      </c>
      <c r="AT814" s="219">
        <f>AS814*25%</f>
        <v>526.25</v>
      </c>
      <c r="AU814" s="222">
        <v>121</v>
      </c>
      <c r="AV814" s="222">
        <v>12150</v>
      </c>
      <c r="AW814" s="222">
        <f t="shared" si="53"/>
        <v>3037.5</v>
      </c>
      <c r="AX814" s="222">
        <v>103</v>
      </c>
      <c r="AY814" s="222">
        <v>10410</v>
      </c>
      <c r="AZ814" s="222">
        <f t="shared" si="51"/>
        <v>2602.5</v>
      </c>
      <c r="BA814" s="222">
        <v>119</v>
      </c>
      <c r="BB814" s="222">
        <v>11220</v>
      </c>
      <c r="BC814" s="222">
        <f t="shared" si="52"/>
        <v>2805</v>
      </c>
    </row>
    <row r="815" spans="2:55">
      <c r="B815" s="41" t="s">
        <v>3005</v>
      </c>
      <c r="C815" s="296" t="s">
        <v>3118</v>
      </c>
      <c r="D815" s="44" t="s">
        <v>5</v>
      </c>
      <c r="E815" s="19"/>
      <c r="F815" s="19"/>
      <c r="G815" s="19"/>
      <c r="H815" s="19"/>
      <c r="I815" s="19"/>
      <c r="J815" s="19"/>
      <c r="K815" s="19"/>
      <c r="L815" s="19"/>
      <c r="M815" s="19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221"/>
      <c r="AA815" s="221"/>
      <c r="AB815" s="221"/>
      <c r="AC815" s="221"/>
      <c r="AD815" s="221"/>
      <c r="AE815" s="221"/>
      <c r="AF815" s="221"/>
      <c r="AG815" s="221"/>
      <c r="AH815" s="221"/>
      <c r="AI815" s="221"/>
      <c r="AJ815" s="221"/>
      <c r="AK815" s="221"/>
      <c r="AL815" s="221"/>
      <c r="AM815" s="221"/>
      <c r="AN815" s="221"/>
      <c r="AO815" s="219">
        <v>11</v>
      </c>
      <c r="AP815" s="219">
        <v>1060</v>
      </c>
      <c r="AQ815" s="219">
        <f>AP815*25%</f>
        <v>265</v>
      </c>
      <c r="AR815" s="222">
        <v>0</v>
      </c>
      <c r="AS815" s="222">
        <v>0</v>
      </c>
      <c r="AT815" s="219">
        <f>AS815*25%</f>
        <v>0</v>
      </c>
      <c r="AU815" s="222">
        <v>9</v>
      </c>
      <c r="AV815" s="222">
        <v>1055</v>
      </c>
      <c r="AW815" s="222">
        <f t="shared" si="53"/>
        <v>263.75</v>
      </c>
      <c r="AX815" s="222">
        <v>69</v>
      </c>
      <c r="AY815" s="222">
        <v>4860</v>
      </c>
      <c r="AZ815" s="222">
        <f t="shared" si="51"/>
        <v>1215</v>
      </c>
      <c r="BA815" s="222">
        <v>18</v>
      </c>
      <c r="BB815" s="222">
        <v>1835</v>
      </c>
      <c r="BC815" s="222">
        <f t="shared" si="52"/>
        <v>458.75</v>
      </c>
    </row>
    <row r="816" spans="2:55">
      <c r="B816" s="41" t="s">
        <v>3006</v>
      </c>
      <c r="C816" s="296" t="s">
        <v>3119</v>
      </c>
      <c r="D816" s="44" t="s">
        <v>5</v>
      </c>
      <c r="E816" s="19"/>
      <c r="F816" s="19"/>
      <c r="G816" s="19"/>
      <c r="H816" s="19"/>
      <c r="I816" s="19"/>
      <c r="J816" s="19"/>
      <c r="K816" s="19"/>
      <c r="L816" s="19"/>
      <c r="M816" s="19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221"/>
      <c r="AA816" s="221"/>
      <c r="AB816" s="221"/>
      <c r="AC816" s="221"/>
      <c r="AD816" s="221"/>
      <c r="AE816" s="221"/>
      <c r="AF816" s="221"/>
      <c r="AG816" s="221"/>
      <c r="AH816" s="221"/>
      <c r="AI816" s="221"/>
      <c r="AJ816" s="221"/>
      <c r="AK816" s="221"/>
      <c r="AL816" s="221"/>
      <c r="AM816" s="221"/>
      <c r="AN816" s="221"/>
      <c r="AO816" s="219">
        <v>0</v>
      </c>
      <c r="AP816" s="219">
        <v>0</v>
      </c>
      <c r="AQ816" s="219">
        <f>AP816*25%</f>
        <v>0</v>
      </c>
      <c r="AR816" s="222">
        <v>17</v>
      </c>
      <c r="AS816" s="222">
        <v>1245</v>
      </c>
      <c r="AT816" s="219">
        <f>AS816*25%</f>
        <v>311.25</v>
      </c>
      <c r="AU816" s="222">
        <v>76</v>
      </c>
      <c r="AV816" s="222">
        <v>7375</v>
      </c>
      <c r="AW816" s="222">
        <f t="shared" si="53"/>
        <v>1843.75</v>
      </c>
      <c r="AX816" s="222">
        <v>49</v>
      </c>
      <c r="AY816" s="222">
        <v>4560</v>
      </c>
      <c r="AZ816" s="222">
        <f t="shared" si="51"/>
        <v>1140</v>
      </c>
      <c r="BA816" s="222">
        <v>120</v>
      </c>
      <c r="BB816" s="222">
        <v>12680</v>
      </c>
      <c r="BC816" s="222">
        <f t="shared" si="52"/>
        <v>3170</v>
      </c>
    </row>
    <row r="817" spans="2:55">
      <c r="B817" s="41" t="s">
        <v>3007</v>
      </c>
      <c r="C817" s="296" t="s">
        <v>3120</v>
      </c>
      <c r="D817" s="44" t="s">
        <v>5</v>
      </c>
      <c r="E817" s="19"/>
      <c r="F817" s="19"/>
      <c r="G817" s="19"/>
      <c r="H817" s="19"/>
      <c r="I817" s="19"/>
      <c r="J817" s="19"/>
      <c r="K817" s="19"/>
      <c r="L817" s="19"/>
      <c r="M817" s="19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221"/>
      <c r="AA817" s="221"/>
      <c r="AB817" s="221"/>
      <c r="AC817" s="221"/>
      <c r="AD817" s="221"/>
      <c r="AE817" s="221"/>
      <c r="AF817" s="221"/>
      <c r="AG817" s="221"/>
      <c r="AH817" s="221"/>
      <c r="AI817" s="221"/>
      <c r="AJ817" s="221"/>
      <c r="AK817" s="221"/>
      <c r="AL817" s="221"/>
      <c r="AM817" s="221"/>
      <c r="AN817" s="221"/>
      <c r="AO817" s="219">
        <v>0</v>
      </c>
      <c r="AP817" s="219">
        <v>0</v>
      </c>
      <c r="AQ817" s="219">
        <f>AP817*25%</f>
        <v>0</v>
      </c>
      <c r="AR817" s="222">
        <v>15</v>
      </c>
      <c r="AS817" s="222">
        <v>2105</v>
      </c>
      <c r="AT817" s="219">
        <f>AS817*25%</f>
        <v>526.25</v>
      </c>
      <c r="AU817" s="222">
        <v>24</v>
      </c>
      <c r="AV817" s="222">
        <v>1975</v>
      </c>
      <c r="AW817" s="222">
        <f t="shared" si="53"/>
        <v>493.75</v>
      </c>
      <c r="AX817" s="222">
        <v>156</v>
      </c>
      <c r="AY817" s="222">
        <v>17335</v>
      </c>
      <c r="AZ817" s="222">
        <f t="shared" si="51"/>
        <v>4333.75</v>
      </c>
      <c r="BA817" s="222">
        <v>94</v>
      </c>
      <c r="BB817" s="222">
        <v>6860</v>
      </c>
      <c r="BC817" s="222">
        <f t="shared" si="52"/>
        <v>1715</v>
      </c>
    </row>
    <row r="818" spans="2:55">
      <c r="B818" s="41" t="s">
        <v>3008</v>
      </c>
      <c r="C818" s="296" t="s">
        <v>3121</v>
      </c>
      <c r="D818" s="44" t="s">
        <v>5</v>
      </c>
      <c r="E818" s="19"/>
      <c r="F818" s="19"/>
      <c r="G818" s="19"/>
      <c r="H818" s="19"/>
      <c r="I818" s="19"/>
      <c r="J818" s="19"/>
      <c r="K818" s="19"/>
      <c r="L818" s="19"/>
      <c r="M818" s="19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221"/>
      <c r="AA818" s="221"/>
      <c r="AB818" s="221"/>
      <c r="AC818" s="221"/>
      <c r="AD818" s="221"/>
      <c r="AE818" s="221"/>
      <c r="AF818" s="221"/>
      <c r="AG818" s="221"/>
      <c r="AH818" s="221"/>
      <c r="AI818" s="221"/>
      <c r="AJ818" s="221"/>
      <c r="AK818" s="221"/>
      <c r="AL818" s="221"/>
      <c r="AM818" s="221"/>
      <c r="AN818" s="221"/>
      <c r="AO818" s="219">
        <v>10</v>
      </c>
      <c r="AP818" s="219">
        <v>685</v>
      </c>
      <c r="AQ818" s="219">
        <f>AP818*25%</f>
        <v>171.25</v>
      </c>
      <c r="AR818" s="222">
        <v>90</v>
      </c>
      <c r="AS818" s="222">
        <v>7885</v>
      </c>
      <c r="AT818" s="219">
        <f>AS818*25%</f>
        <v>1971.25</v>
      </c>
      <c r="AU818" s="222">
        <v>16</v>
      </c>
      <c r="AV818" s="222">
        <v>2090</v>
      </c>
      <c r="AW818" s="222">
        <f t="shared" si="53"/>
        <v>522.5</v>
      </c>
      <c r="AX818" s="222">
        <v>46</v>
      </c>
      <c r="AY818" s="222">
        <v>7385</v>
      </c>
      <c r="AZ818" s="222">
        <f t="shared" si="51"/>
        <v>1846.25</v>
      </c>
      <c r="BA818" s="222">
        <v>58</v>
      </c>
      <c r="BB818" s="222">
        <v>5085</v>
      </c>
      <c r="BC818" s="222">
        <f t="shared" si="52"/>
        <v>1271.25</v>
      </c>
    </row>
    <row r="819" spans="2:55">
      <c r="B819" s="41" t="s">
        <v>3009</v>
      </c>
      <c r="C819" s="296" t="s">
        <v>3122</v>
      </c>
      <c r="D819" s="44" t="s">
        <v>123</v>
      </c>
      <c r="E819" s="19"/>
      <c r="F819" s="19"/>
      <c r="G819" s="19"/>
      <c r="H819" s="19"/>
      <c r="I819" s="19"/>
      <c r="J819" s="19"/>
      <c r="K819" s="19"/>
      <c r="L819" s="19"/>
      <c r="M819" s="19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221"/>
      <c r="AA819" s="221"/>
      <c r="AB819" s="221"/>
      <c r="AC819" s="221"/>
      <c r="AD819" s="221"/>
      <c r="AE819" s="221"/>
      <c r="AF819" s="221"/>
      <c r="AG819" s="221"/>
      <c r="AH819" s="221"/>
      <c r="AI819" s="221"/>
      <c r="AJ819" s="221"/>
      <c r="AK819" s="221"/>
      <c r="AL819" s="221"/>
      <c r="AM819" s="221"/>
      <c r="AN819" s="221"/>
      <c r="AO819" s="219">
        <v>4</v>
      </c>
      <c r="AP819" s="219">
        <v>340</v>
      </c>
      <c r="AQ819" s="219">
        <f>AP819*25%</f>
        <v>85</v>
      </c>
      <c r="AR819" s="222">
        <v>6</v>
      </c>
      <c r="AS819" s="222">
        <v>550</v>
      </c>
      <c r="AT819" s="219">
        <f>AS819*25%</f>
        <v>137.5</v>
      </c>
      <c r="AU819" s="222">
        <v>0</v>
      </c>
      <c r="AV819" s="222">
        <v>0</v>
      </c>
      <c r="AW819" s="222">
        <f t="shared" si="53"/>
        <v>0</v>
      </c>
      <c r="AX819" s="222">
        <v>126</v>
      </c>
      <c r="AY819" s="222">
        <v>10130</v>
      </c>
      <c r="AZ819" s="222">
        <f t="shared" si="51"/>
        <v>2532.5</v>
      </c>
      <c r="BA819" s="222">
        <v>217</v>
      </c>
      <c r="BB819" s="222">
        <v>24750</v>
      </c>
      <c r="BC819" s="222">
        <f t="shared" si="52"/>
        <v>6187.5</v>
      </c>
    </row>
    <row r="820" spans="2:55">
      <c r="B820" s="41" t="s">
        <v>3010</v>
      </c>
      <c r="C820" s="296" t="s">
        <v>3123</v>
      </c>
      <c r="D820" s="44" t="s">
        <v>5</v>
      </c>
      <c r="E820" s="19"/>
      <c r="F820" s="19"/>
      <c r="G820" s="19"/>
      <c r="H820" s="19"/>
      <c r="I820" s="19"/>
      <c r="J820" s="19"/>
      <c r="K820" s="19"/>
      <c r="L820" s="19"/>
      <c r="M820" s="19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221"/>
      <c r="AA820" s="221"/>
      <c r="AB820" s="221"/>
      <c r="AC820" s="221"/>
      <c r="AD820" s="221"/>
      <c r="AE820" s="221"/>
      <c r="AF820" s="221"/>
      <c r="AG820" s="221"/>
      <c r="AH820" s="221"/>
      <c r="AI820" s="221"/>
      <c r="AJ820" s="221"/>
      <c r="AK820" s="221"/>
      <c r="AL820" s="221"/>
      <c r="AM820" s="221"/>
      <c r="AN820" s="221"/>
      <c r="AO820" s="219">
        <v>6</v>
      </c>
      <c r="AP820" s="219">
        <v>460</v>
      </c>
      <c r="AQ820" s="219">
        <f>AP820*25%</f>
        <v>115</v>
      </c>
      <c r="AR820" s="222">
        <v>23</v>
      </c>
      <c r="AS820" s="222">
        <v>2310</v>
      </c>
      <c r="AT820" s="219">
        <f>AS820*25%</f>
        <v>577.5</v>
      </c>
      <c r="AU820" s="222">
        <v>14</v>
      </c>
      <c r="AV820" s="222">
        <v>1450</v>
      </c>
      <c r="AW820" s="222">
        <f t="shared" si="53"/>
        <v>362.5</v>
      </c>
      <c r="AX820" s="222">
        <v>23</v>
      </c>
      <c r="AY820" s="222">
        <v>2010</v>
      </c>
      <c r="AZ820" s="222">
        <f t="shared" si="51"/>
        <v>502.5</v>
      </c>
      <c r="BA820" s="222">
        <v>63</v>
      </c>
      <c r="BB820" s="222">
        <v>9175</v>
      </c>
      <c r="BC820" s="222">
        <f t="shared" si="52"/>
        <v>2293.75</v>
      </c>
    </row>
    <row r="821" spans="2:55">
      <c r="B821" s="41" t="s">
        <v>3011</v>
      </c>
      <c r="C821" s="296" t="s">
        <v>3124</v>
      </c>
      <c r="D821" s="44" t="s">
        <v>5</v>
      </c>
      <c r="E821" s="19"/>
      <c r="F821" s="19"/>
      <c r="G821" s="19"/>
      <c r="H821" s="19"/>
      <c r="I821" s="19"/>
      <c r="J821" s="19"/>
      <c r="K821" s="19"/>
      <c r="L821" s="19"/>
      <c r="M821" s="19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221"/>
      <c r="AA821" s="221"/>
      <c r="AB821" s="221"/>
      <c r="AC821" s="221"/>
      <c r="AD821" s="221"/>
      <c r="AE821" s="221"/>
      <c r="AF821" s="221"/>
      <c r="AG821" s="221"/>
      <c r="AH821" s="221"/>
      <c r="AI821" s="221"/>
      <c r="AJ821" s="221"/>
      <c r="AK821" s="221"/>
      <c r="AL821" s="221"/>
      <c r="AM821" s="221"/>
      <c r="AN821" s="221"/>
      <c r="AO821" s="219">
        <v>2</v>
      </c>
      <c r="AP821" s="219">
        <v>90</v>
      </c>
      <c r="AQ821" s="219">
        <f>AP821*25%</f>
        <v>22.5</v>
      </c>
      <c r="AR821" s="222">
        <v>8</v>
      </c>
      <c r="AS821" s="222">
        <v>945</v>
      </c>
      <c r="AT821" s="219">
        <f>AS821*25%</f>
        <v>236.25</v>
      </c>
      <c r="AU821" s="222">
        <v>14</v>
      </c>
      <c r="AV821" s="222">
        <v>1225</v>
      </c>
      <c r="AW821" s="222">
        <f t="shared" si="53"/>
        <v>306.25</v>
      </c>
      <c r="AX821" s="222">
        <v>35</v>
      </c>
      <c r="AY821" s="222">
        <v>3675</v>
      </c>
      <c r="AZ821" s="222">
        <f t="shared" si="51"/>
        <v>918.75</v>
      </c>
      <c r="BA821" s="222">
        <v>106</v>
      </c>
      <c r="BB821" s="222">
        <v>9845</v>
      </c>
      <c r="BC821" s="222">
        <f t="shared" si="52"/>
        <v>2461.25</v>
      </c>
    </row>
    <row r="822" spans="2:55">
      <c r="B822" s="41" t="s">
        <v>3012</v>
      </c>
      <c r="C822" s="296" t="s">
        <v>3125</v>
      </c>
      <c r="D822" s="44" t="s">
        <v>66</v>
      </c>
      <c r="E822" s="19"/>
      <c r="F822" s="19"/>
      <c r="G822" s="19"/>
      <c r="H822" s="19"/>
      <c r="I822" s="19"/>
      <c r="J822" s="19"/>
      <c r="K822" s="19"/>
      <c r="L822" s="19"/>
      <c r="M822" s="19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221"/>
      <c r="AA822" s="221"/>
      <c r="AB822" s="221"/>
      <c r="AC822" s="221"/>
      <c r="AD822" s="221"/>
      <c r="AE822" s="221"/>
      <c r="AF822" s="221"/>
      <c r="AG822" s="221"/>
      <c r="AH822" s="221"/>
      <c r="AI822" s="221"/>
      <c r="AJ822" s="221"/>
      <c r="AK822" s="221"/>
      <c r="AL822" s="221"/>
      <c r="AM822" s="221"/>
      <c r="AN822" s="221"/>
      <c r="AO822" s="219">
        <v>4</v>
      </c>
      <c r="AP822" s="219">
        <v>285</v>
      </c>
      <c r="AQ822" s="219">
        <f>AP822*25%</f>
        <v>71.25</v>
      </c>
      <c r="AR822" s="222">
        <v>5</v>
      </c>
      <c r="AS822" s="222">
        <v>870</v>
      </c>
      <c r="AT822" s="219">
        <f>AS822*25%</f>
        <v>217.5</v>
      </c>
      <c r="AU822" s="222">
        <v>60</v>
      </c>
      <c r="AV822" s="222">
        <v>5310</v>
      </c>
      <c r="AW822" s="222">
        <f t="shared" si="53"/>
        <v>1327.5</v>
      </c>
      <c r="AX822" s="222">
        <v>0</v>
      </c>
      <c r="AY822" s="222">
        <v>0</v>
      </c>
      <c r="AZ822" s="222">
        <f t="shared" si="51"/>
        <v>0</v>
      </c>
      <c r="BA822" s="222">
        <v>22</v>
      </c>
      <c r="BB822" s="222">
        <v>1805</v>
      </c>
      <c r="BC822" s="222">
        <f t="shared" si="52"/>
        <v>451.25</v>
      </c>
    </row>
    <row r="823" spans="2:55">
      <c r="B823" s="41" t="s">
        <v>3013</v>
      </c>
      <c r="C823" s="296" t="s">
        <v>7663</v>
      </c>
      <c r="D823" s="227" t="s">
        <v>21</v>
      </c>
      <c r="E823" s="19"/>
      <c r="F823" s="19"/>
      <c r="G823" s="19"/>
      <c r="H823" s="19"/>
      <c r="I823" s="19"/>
      <c r="J823" s="19"/>
      <c r="K823" s="19"/>
      <c r="L823" s="19"/>
      <c r="M823" s="19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221"/>
      <c r="AA823" s="221"/>
      <c r="AB823" s="221"/>
      <c r="AC823" s="221"/>
      <c r="AD823" s="221"/>
      <c r="AE823" s="221"/>
      <c r="AF823" s="221"/>
      <c r="AG823" s="221"/>
      <c r="AH823" s="221"/>
      <c r="AI823" s="221"/>
      <c r="AJ823" s="221"/>
      <c r="AK823" s="221"/>
      <c r="AL823" s="221"/>
      <c r="AM823" s="221"/>
      <c r="AN823" s="221"/>
      <c r="AO823" s="219">
        <v>4</v>
      </c>
      <c r="AP823" s="219">
        <v>510</v>
      </c>
      <c r="AQ823" s="219">
        <f>AP823*25%</f>
        <v>127.5</v>
      </c>
      <c r="AR823" s="222">
        <v>68</v>
      </c>
      <c r="AS823" s="222">
        <v>8910</v>
      </c>
      <c r="AT823" s="219">
        <f>AS823*25%</f>
        <v>2227.5</v>
      </c>
      <c r="AU823" s="222">
        <v>20</v>
      </c>
      <c r="AV823" s="222">
        <v>2270</v>
      </c>
      <c r="AW823" s="222">
        <f t="shared" si="53"/>
        <v>567.5</v>
      </c>
      <c r="AX823" s="222">
        <v>8</v>
      </c>
      <c r="AY823" s="222">
        <v>675</v>
      </c>
      <c r="AZ823" s="222">
        <f t="shared" si="51"/>
        <v>168.75</v>
      </c>
      <c r="BA823" s="222">
        <v>37</v>
      </c>
      <c r="BB823" s="222">
        <v>4985</v>
      </c>
      <c r="BC823" s="222">
        <f t="shared" si="52"/>
        <v>1246.25</v>
      </c>
    </row>
    <row r="824" spans="2:55">
      <c r="B824" s="41" t="s">
        <v>3014</v>
      </c>
      <c r="C824" s="296" t="s">
        <v>3126</v>
      </c>
      <c r="D824" s="44" t="s">
        <v>5</v>
      </c>
      <c r="E824" s="19"/>
      <c r="F824" s="19"/>
      <c r="G824" s="19"/>
      <c r="H824" s="19"/>
      <c r="I824" s="19"/>
      <c r="J824" s="19"/>
      <c r="K824" s="19"/>
      <c r="L824" s="19"/>
      <c r="M824" s="19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221"/>
      <c r="AA824" s="221"/>
      <c r="AB824" s="221"/>
      <c r="AC824" s="221"/>
      <c r="AD824" s="221"/>
      <c r="AE824" s="221"/>
      <c r="AF824" s="221"/>
      <c r="AG824" s="221"/>
      <c r="AH824" s="221"/>
      <c r="AI824" s="221"/>
      <c r="AJ824" s="221"/>
      <c r="AK824" s="221"/>
      <c r="AL824" s="221"/>
      <c r="AM824" s="221"/>
      <c r="AN824" s="221"/>
      <c r="AO824" s="219">
        <v>0</v>
      </c>
      <c r="AP824" s="219">
        <v>0</v>
      </c>
      <c r="AQ824" s="219">
        <f>AP824*25%</f>
        <v>0</v>
      </c>
      <c r="AR824" s="222">
        <v>62</v>
      </c>
      <c r="AS824" s="222">
        <v>6770</v>
      </c>
      <c r="AT824" s="219">
        <f>AS824*25%</f>
        <v>1692.5</v>
      </c>
      <c r="AU824" s="222">
        <v>50</v>
      </c>
      <c r="AV824" s="222">
        <v>5365</v>
      </c>
      <c r="AW824" s="222">
        <f t="shared" si="53"/>
        <v>1341.25</v>
      </c>
      <c r="AX824" s="222">
        <v>9</v>
      </c>
      <c r="AY824" s="222">
        <v>1505</v>
      </c>
      <c r="AZ824" s="222">
        <f t="shared" si="51"/>
        <v>376.25</v>
      </c>
      <c r="BA824" s="222">
        <v>0</v>
      </c>
      <c r="BB824" s="222">
        <v>0</v>
      </c>
      <c r="BC824" s="222">
        <f t="shared" si="52"/>
        <v>0</v>
      </c>
    </row>
    <row r="825" spans="2:55">
      <c r="B825" s="41" t="s">
        <v>3015</v>
      </c>
      <c r="C825" s="296" t="s">
        <v>3127</v>
      </c>
      <c r="D825" s="44" t="s">
        <v>204</v>
      </c>
      <c r="E825" s="19"/>
      <c r="F825" s="19"/>
      <c r="G825" s="19"/>
      <c r="H825" s="19"/>
      <c r="I825" s="19"/>
      <c r="J825" s="19"/>
      <c r="K825" s="19"/>
      <c r="L825" s="19"/>
      <c r="M825" s="19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221"/>
      <c r="AA825" s="221"/>
      <c r="AB825" s="221"/>
      <c r="AC825" s="221"/>
      <c r="AD825" s="221"/>
      <c r="AE825" s="221"/>
      <c r="AF825" s="221"/>
      <c r="AG825" s="221"/>
      <c r="AH825" s="221"/>
      <c r="AI825" s="221"/>
      <c r="AJ825" s="221"/>
      <c r="AK825" s="221"/>
      <c r="AL825" s="221"/>
      <c r="AM825" s="221"/>
      <c r="AN825" s="221"/>
      <c r="AO825" s="219">
        <v>1</v>
      </c>
      <c r="AP825" s="219">
        <v>45</v>
      </c>
      <c r="AQ825" s="219">
        <f>AP825*25%</f>
        <v>11.25</v>
      </c>
      <c r="AR825" s="222">
        <v>16</v>
      </c>
      <c r="AS825" s="222">
        <v>1755</v>
      </c>
      <c r="AT825" s="219">
        <f>AS825*25%</f>
        <v>438.75</v>
      </c>
      <c r="AU825" s="222">
        <v>9</v>
      </c>
      <c r="AV825" s="222">
        <v>735</v>
      </c>
      <c r="AW825" s="222">
        <f t="shared" si="53"/>
        <v>183.75</v>
      </c>
      <c r="AX825" s="222">
        <v>35</v>
      </c>
      <c r="AY825" s="222">
        <v>3570</v>
      </c>
      <c r="AZ825" s="222">
        <f t="shared" si="51"/>
        <v>892.5</v>
      </c>
      <c r="BA825" s="222">
        <v>27</v>
      </c>
      <c r="BB825" s="222">
        <v>1995</v>
      </c>
      <c r="BC825" s="222">
        <f t="shared" si="52"/>
        <v>498.75</v>
      </c>
    </row>
    <row r="826" spans="2:55">
      <c r="B826" s="41" t="s">
        <v>3016</v>
      </c>
      <c r="C826" s="296" t="s">
        <v>3128</v>
      </c>
      <c r="D826" s="44" t="s">
        <v>5</v>
      </c>
      <c r="E826" s="19"/>
      <c r="F826" s="19"/>
      <c r="G826" s="19"/>
      <c r="H826" s="19"/>
      <c r="I826" s="19"/>
      <c r="J826" s="19"/>
      <c r="K826" s="19"/>
      <c r="L826" s="19"/>
      <c r="M826" s="19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221"/>
      <c r="AA826" s="221"/>
      <c r="AB826" s="221"/>
      <c r="AC826" s="221"/>
      <c r="AD826" s="221"/>
      <c r="AE826" s="221"/>
      <c r="AF826" s="221"/>
      <c r="AG826" s="221"/>
      <c r="AH826" s="221"/>
      <c r="AI826" s="221"/>
      <c r="AJ826" s="221"/>
      <c r="AK826" s="221"/>
      <c r="AL826" s="221"/>
      <c r="AM826" s="221"/>
      <c r="AN826" s="221"/>
      <c r="AO826" s="219">
        <v>11</v>
      </c>
      <c r="AP826" s="219">
        <v>1120</v>
      </c>
      <c r="AQ826" s="219">
        <f>AP826*25%</f>
        <v>280</v>
      </c>
      <c r="AR826" s="222">
        <v>241</v>
      </c>
      <c r="AS826" s="222">
        <v>24755</v>
      </c>
      <c r="AT826" s="219">
        <f>AS826*25%</f>
        <v>6188.75</v>
      </c>
      <c r="AU826" s="222">
        <v>11</v>
      </c>
      <c r="AV826" s="222">
        <v>870</v>
      </c>
      <c r="AW826" s="222">
        <f t="shared" si="53"/>
        <v>217.5</v>
      </c>
      <c r="AX826" s="222">
        <v>10</v>
      </c>
      <c r="AY826" s="222">
        <v>1335</v>
      </c>
      <c r="AZ826" s="222">
        <f t="shared" si="51"/>
        <v>333.75</v>
      </c>
      <c r="BA826" s="222">
        <v>4</v>
      </c>
      <c r="BB826" s="222">
        <v>345</v>
      </c>
      <c r="BC826" s="222">
        <f t="shared" si="52"/>
        <v>86.25</v>
      </c>
    </row>
    <row r="827" spans="2:55">
      <c r="B827" s="41" t="s">
        <v>3017</v>
      </c>
      <c r="C827" s="296" t="s">
        <v>7664</v>
      </c>
      <c r="D827" s="44" t="s">
        <v>148</v>
      </c>
      <c r="E827" s="19"/>
      <c r="F827" s="19"/>
      <c r="G827" s="19"/>
      <c r="H827" s="19"/>
      <c r="I827" s="19"/>
      <c r="J827" s="19"/>
      <c r="K827" s="19"/>
      <c r="L827" s="19"/>
      <c r="M827" s="19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221"/>
      <c r="AA827" s="221"/>
      <c r="AB827" s="221"/>
      <c r="AC827" s="221"/>
      <c r="AD827" s="221"/>
      <c r="AE827" s="221"/>
      <c r="AF827" s="221"/>
      <c r="AG827" s="221"/>
      <c r="AH827" s="221"/>
      <c r="AI827" s="221"/>
      <c r="AJ827" s="221"/>
      <c r="AK827" s="221"/>
      <c r="AL827" s="221"/>
      <c r="AM827" s="221"/>
      <c r="AN827" s="221"/>
      <c r="AO827" s="219">
        <v>0</v>
      </c>
      <c r="AP827" s="219">
        <v>0</v>
      </c>
      <c r="AQ827" s="219">
        <f>AP827*25%</f>
        <v>0</v>
      </c>
      <c r="AR827" s="222">
        <v>0</v>
      </c>
      <c r="AS827" s="222">
        <v>0</v>
      </c>
      <c r="AT827" s="219">
        <f>AS827*25%</f>
        <v>0</v>
      </c>
      <c r="AU827" s="222">
        <v>43</v>
      </c>
      <c r="AV827" s="222">
        <v>4635</v>
      </c>
      <c r="AW827" s="222">
        <f t="shared" si="53"/>
        <v>1158.75</v>
      </c>
      <c r="AX827" s="222">
        <v>46</v>
      </c>
      <c r="AY827" s="222">
        <v>5630</v>
      </c>
      <c r="AZ827" s="222">
        <f t="shared" si="51"/>
        <v>1407.5</v>
      </c>
      <c r="BA827" s="222">
        <v>42</v>
      </c>
      <c r="BB827" s="222">
        <v>4845</v>
      </c>
      <c r="BC827" s="222">
        <f t="shared" si="52"/>
        <v>1211.25</v>
      </c>
    </row>
    <row r="828" spans="2:55">
      <c r="B828" s="41" t="s">
        <v>3018</v>
      </c>
      <c r="C828" s="296" t="s">
        <v>7665</v>
      </c>
      <c r="D828" s="44" t="s">
        <v>148</v>
      </c>
      <c r="E828" s="19"/>
      <c r="F828" s="19"/>
      <c r="G828" s="19"/>
      <c r="H828" s="19"/>
      <c r="I828" s="19"/>
      <c r="J828" s="19"/>
      <c r="K828" s="19"/>
      <c r="L828" s="19"/>
      <c r="M828" s="19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221"/>
      <c r="AA828" s="221"/>
      <c r="AB828" s="221"/>
      <c r="AC828" s="221"/>
      <c r="AD828" s="221"/>
      <c r="AE828" s="221"/>
      <c r="AF828" s="221"/>
      <c r="AG828" s="221"/>
      <c r="AH828" s="221"/>
      <c r="AI828" s="221"/>
      <c r="AJ828" s="221"/>
      <c r="AK828" s="221"/>
      <c r="AL828" s="221"/>
      <c r="AM828" s="221"/>
      <c r="AN828" s="221"/>
      <c r="AO828" s="219">
        <v>0</v>
      </c>
      <c r="AP828" s="219">
        <v>0</v>
      </c>
      <c r="AQ828" s="219">
        <f>AP828*25%</f>
        <v>0</v>
      </c>
      <c r="AR828" s="222">
        <v>31</v>
      </c>
      <c r="AS828" s="222">
        <v>3465</v>
      </c>
      <c r="AT828" s="219">
        <f>AS828*25%</f>
        <v>866.25</v>
      </c>
      <c r="AU828" s="222">
        <v>55</v>
      </c>
      <c r="AV828" s="222">
        <v>5075</v>
      </c>
      <c r="AW828" s="222">
        <f t="shared" si="53"/>
        <v>1268.75</v>
      </c>
      <c r="AX828" s="222">
        <v>8</v>
      </c>
      <c r="AY828" s="222">
        <v>1590</v>
      </c>
      <c r="AZ828" s="222">
        <f t="shared" si="51"/>
        <v>397.5</v>
      </c>
      <c r="BA828" s="222">
        <v>22</v>
      </c>
      <c r="BB828" s="222">
        <v>2055</v>
      </c>
      <c r="BC828" s="222">
        <f t="shared" si="52"/>
        <v>513.75</v>
      </c>
    </row>
    <row r="829" spans="2:55">
      <c r="B829" s="41" t="s">
        <v>3019</v>
      </c>
      <c r="C829" s="296" t="s">
        <v>3129</v>
      </c>
      <c r="D829" s="44" t="s">
        <v>123</v>
      </c>
      <c r="E829" s="19"/>
      <c r="F829" s="19"/>
      <c r="G829" s="19"/>
      <c r="H829" s="19"/>
      <c r="I829" s="19"/>
      <c r="J829" s="19"/>
      <c r="K829" s="19"/>
      <c r="L829" s="19"/>
      <c r="M829" s="19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221"/>
      <c r="AA829" s="221"/>
      <c r="AB829" s="221"/>
      <c r="AC829" s="221"/>
      <c r="AD829" s="221"/>
      <c r="AE829" s="221"/>
      <c r="AF829" s="221"/>
      <c r="AG829" s="221"/>
      <c r="AH829" s="221"/>
      <c r="AI829" s="221"/>
      <c r="AJ829" s="221"/>
      <c r="AK829" s="221"/>
      <c r="AL829" s="221"/>
      <c r="AM829" s="221"/>
      <c r="AN829" s="221"/>
      <c r="AO829" s="219">
        <v>0</v>
      </c>
      <c r="AP829" s="219">
        <v>0</v>
      </c>
      <c r="AQ829" s="219">
        <f>AP829*25%</f>
        <v>0</v>
      </c>
      <c r="AR829" s="222">
        <v>19</v>
      </c>
      <c r="AS829" s="222">
        <v>1835</v>
      </c>
      <c r="AT829" s="219">
        <f>AS829*25%</f>
        <v>458.75</v>
      </c>
      <c r="AU829" s="222">
        <v>16</v>
      </c>
      <c r="AV829" s="222">
        <v>1715</v>
      </c>
      <c r="AW829" s="222">
        <f t="shared" si="53"/>
        <v>428.75</v>
      </c>
      <c r="AX829" s="222">
        <v>6</v>
      </c>
      <c r="AY829" s="222">
        <v>885</v>
      </c>
      <c r="AZ829" s="222">
        <f t="shared" si="51"/>
        <v>221.25</v>
      </c>
      <c r="BA829" s="222">
        <v>69</v>
      </c>
      <c r="BB829" s="222">
        <v>5155</v>
      </c>
      <c r="BC829" s="222">
        <f t="shared" si="52"/>
        <v>1288.75</v>
      </c>
    </row>
    <row r="830" spans="2:55">
      <c r="B830" s="41" t="s">
        <v>3020</v>
      </c>
      <c r="C830" s="296" t="s">
        <v>7666</v>
      </c>
      <c r="D830" s="44" t="s">
        <v>5</v>
      </c>
      <c r="E830" s="19"/>
      <c r="F830" s="19"/>
      <c r="G830" s="19"/>
      <c r="H830" s="19"/>
      <c r="I830" s="19"/>
      <c r="J830" s="19"/>
      <c r="K830" s="19"/>
      <c r="L830" s="19"/>
      <c r="M830" s="19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221"/>
      <c r="AA830" s="221"/>
      <c r="AB830" s="221"/>
      <c r="AC830" s="221"/>
      <c r="AD830" s="221"/>
      <c r="AE830" s="221"/>
      <c r="AF830" s="221"/>
      <c r="AG830" s="221"/>
      <c r="AH830" s="221"/>
      <c r="AI830" s="221"/>
      <c r="AJ830" s="221"/>
      <c r="AK830" s="221"/>
      <c r="AL830" s="221"/>
      <c r="AM830" s="221"/>
      <c r="AN830" s="221"/>
      <c r="AO830" s="219">
        <v>0</v>
      </c>
      <c r="AP830" s="219">
        <v>0</v>
      </c>
      <c r="AQ830" s="219">
        <f>AP830*25%</f>
        <v>0</v>
      </c>
      <c r="AR830" s="222">
        <v>18</v>
      </c>
      <c r="AS830" s="222">
        <v>1980</v>
      </c>
      <c r="AT830" s="219">
        <f>AS830*25%</f>
        <v>495</v>
      </c>
      <c r="AU830" s="222">
        <v>225</v>
      </c>
      <c r="AV830" s="222">
        <v>25820</v>
      </c>
      <c r="AW830" s="222">
        <f t="shared" si="53"/>
        <v>6455</v>
      </c>
      <c r="AX830" s="222">
        <v>55</v>
      </c>
      <c r="AY830" s="222">
        <v>4825</v>
      </c>
      <c r="AZ830" s="222">
        <f t="shared" si="51"/>
        <v>1206.25</v>
      </c>
      <c r="BA830" s="222">
        <v>12</v>
      </c>
      <c r="BB830" s="222">
        <v>1205</v>
      </c>
      <c r="BC830" s="222">
        <f t="shared" si="52"/>
        <v>301.25</v>
      </c>
    </row>
    <row r="831" spans="2:55">
      <c r="B831" s="41" t="s">
        <v>3021</v>
      </c>
      <c r="C831" s="296" t="s">
        <v>3130</v>
      </c>
      <c r="D831" s="44" t="s">
        <v>25</v>
      </c>
      <c r="E831" s="19"/>
      <c r="F831" s="19"/>
      <c r="G831" s="19"/>
      <c r="H831" s="19"/>
      <c r="I831" s="19"/>
      <c r="J831" s="19"/>
      <c r="K831" s="19"/>
      <c r="L831" s="19"/>
      <c r="M831" s="19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221"/>
      <c r="AA831" s="221"/>
      <c r="AB831" s="221"/>
      <c r="AC831" s="221"/>
      <c r="AD831" s="221"/>
      <c r="AE831" s="221"/>
      <c r="AF831" s="221"/>
      <c r="AG831" s="221"/>
      <c r="AH831" s="221"/>
      <c r="AI831" s="221"/>
      <c r="AJ831" s="221"/>
      <c r="AK831" s="221"/>
      <c r="AL831" s="221"/>
      <c r="AM831" s="221"/>
      <c r="AN831" s="221"/>
      <c r="AO831" s="219">
        <v>3</v>
      </c>
      <c r="AP831" s="219">
        <v>165</v>
      </c>
      <c r="AQ831" s="219">
        <f>AP831*25%</f>
        <v>41.25</v>
      </c>
      <c r="AR831" s="222">
        <v>35</v>
      </c>
      <c r="AS831" s="222">
        <v>2700</v>
      </c>
      <c r="AT831" s="219">
        <f>AS831*25%</f>
        <v>675</v>
      </c>
      <c r="AU831" s="222">
        <v>0</v>
      </c>
      <c r="AV831" s="222">
        <v>0</v>
      </c>
      <c r="AW831" s="222">
        <f t="shared" si="53"/>
        <v>0</v>
      </c>
      <c r="AX831" s="222">
        <v>50</v>
      </c>
      <c r="AY831" s="222">
        <v>5100</v>
      </c>
      <c r="AZ831" s="222">
        <f t="shared" si="51"/>
        <v>1275</v>
      </c>
      <c r="BA831" s="222">
        <v>11</v>
      </c>
      <c r="BB831" s="222">
        <v>940</v>
      </c>
      <c r="BC831" s="222">
        <f t="shared" si="52"/>
        <v>235</v>
      </c>
    </row>
    <row r="832" spans="2:55">
      <c r="B832" s="41" t="s">
        <v>3022</v>
      </c>
      <c r="C832" s="296" t="s">
        <v>3131</v>
      </c>
      <c r="D832" s="44" t="s">
        <v>259</v>
      </c>
      <c r="E832" s="19"/>
      <c r="F832" s="19"/>
      <c r="G832" s="19"/>
      <c r="H832" s="19"/>
      <c r="I832" s="19"/>
      <c r="J832" s="19"/>
      <c r="K832" s="19"/>
      <c r="L832" s="19"/>
      <c r="M832" s="19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221"/>
      <c r="AA832" s="221"/>
      <c r="AB832" s="221"/>
      <c r="AC832" s="221"/>
      <c r="AD832" s="221"/>
      <c r="AE832" s="221"/>
      <c r="AF832" s="221"/>
      <c r="AG832" s="221"/>
      <c r="AH832" s="221"/>
      <c r="AI832" s="221"/>
      <c r="AJ832" s="221"/>
      <c r="AK832" s="221"/>
      <c r="AL832" s="221"/>
      <c r="AM832" s="221"/>
      <c r="AN832" s="221"/>
      <c r="AO832" s="219">
        <v>3</v>
      </c>
      <c r="AP832" s="219">
        <v>380</v>
      </c>
      <c r="AQ832" s="219">
        <f>AP832*25%</f>
        <v>95</v>
      </c>
      <c r="AR832" s="222">
        <v>56</v>
      </c>
      <c r="AS832" s="222">
        <v>4790</v>
      </c>
      <c r="AT832" s="219">
        <f>AS832*25%</f>
        <v>1197.5</v>
      </c>
      <c r="AU832" s="222">
        <v>10</v>
      </c>
      <c r="AV832" s="222">
        <v>1070</v>
      </c>
      <c r="AW832" s="222">
        <f t="shared" si="53"/>
        <v>267.5</v>
      </c>
      <c r="AX832" s="222">
        <v>11</v>
      </c>
      <c r="AY832" s="222">
        <v>1515</v>
      </c>
      <c r="AZ832" s="222">
        <f t="shared" si="51"/>
        <v>378.75</v>
      </c>
      <c r="BA832" s="222">
        <v>74</v>
      </c>
      <c r="BB832" s="222">
        <v>6985</v>
      </c>
      <c r="BC832" s="222">
        <f t="shared" si="52"/>
        <v>1746.25</v>
      </c>
    </row>
    <row r="833" spans="2:55">
      <c r="B833" s="41" t="s">
        <v>3023</v>
      </c>
      <c r="C833" s="296" t="s">
        <v>3132</v>
      </c>
      <c r="D833" s="44" t="s">
        <v>935</v>
      </c>
      <c r="E833" s="19"/>
      <c r="F833" s="19"/>
      <c r="G833" s="19"/>
      <c r="H833" s="19"/>
      <c r="I833" s="19"/>
      <c r="J833" s="19"/>
      <c r="K833" s="19"/>
      <c r="L833" s="19"/>
      <c r="M833" s="19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221"/>
      <c r="AA833" s="221"/>
      <c r="AB833" s="221"/>
      <c r="AC833" s="221"/>
      <c r="AD833" s="221"/>
      <c r="AE833" s="221"/>
      <c r="AF833" s="221"/>
      <c r="AG833" s="221"/>
      <c r="AH833" s="221"/>
      <c r="AI833" s="221"/>
      <c r="AJ833" s="221"/>
      <c r="AK833" s="221"/>
      <c r="AL833" s="221"/>
      <c r="AM833" s="221"/>
      <c r="AN833" s="221"/>
      <c r="AO833" s="219">
        <v>1</v>
      </c>
      <c r="AP833" s="219">
        <v>250</v>
      </c>
      <c r="AQ833" s="219">
        <f>AP833*25%</f>
        <v>62.5</v>
      </c>
      <c r="AR833" s="222">
        <v>95</v>
      </c>
      <c r="AS833" s="222">
        <v>6900</v>
      </c>
      <c r="AT833" s="219">
        <f>AS833*25%</f>
        <v>1725</v>
      </c>
      <c r="AU833" s="222">
        <v>11</v>
      </c>
      <c r="AV833" s="222">
        <v>970</v>
      </c>
      <c r="AW833" s="222">
        <f t="shared" si="53"/>
        <v>242.5</v>
      </c>
      <c r="AX833" s="222">
        <v>219</v>
      </c>
      <c r="AY833" s="222">
        <v>23330</v>
      </c>
      <c r="AZ833" s="222">
        <f t="shared" si="51"/>
        <v>5832.5</v>
      </c>
      <c r="BA833" s="222">
        <v>63</v>
      </c>
      <c r="BB833" s="222">
        <v>7050</v>
      </c>
      <c r="BC833" s="222">
        <f t="shared" si="52"/>
        <v>1762.5</v>
      </c>
    </row>
    <row r="834" spans="2:55">
      <c r="B834" s="41" t="s">
        <v>3024</v>
      </c>
      <c r="C834" s="296" t="s">
        <v>7667</v>
      </c>
      <c r="D834" s="44" t="s">
        <v>5</v>
      </c>
      <c r="E834" s="19"/>
      <c r="F834" s="19"/>
      <c r="G834" s="19"/>
      <c r="H834" s="19"/>
      <c r="I834" s="19"/>
      <c r="J834" s="19"/>
      <c r="K834" s="19"/>
      <c r="L834" s="19"/>
      <c r="M834" s="19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221"/>
      <c r="AA834" s="221"/>
      <c r="AB834" s="221"/>
      <c r="AC834" s="221"/>
      <c r="AD834" s="221"/>
      <c r="AE834" s="221"/>
      <c r="AF834" s="221"/>
      <c r="AG834" s="221"/>
      <c r="AH834" s="221"/>
      <c r="AI834" s="221"/>
      <c r="AJ834" s="221"/>
      <c r="AK834" s="221"/>
      <c r="AL834" s="221"/>
      <c r="AM834" s="221"/>
      <c r="AN834" s="221"/>
      <c r="AO834" s="219">
        <v>0</v>
      </c>
      <c r="AP834" s="219">
        <v>0</v>
      </c>
      <c r="AQ834" s="219">
        <f>AP834*25%</f>
        <v>0</v>
      </c>
      <c r="AR834" s="222">
        <v>0</v>
      </c>
      <c r="AS834" s="222">
        <v>0</v>
      </c>
      <c r="AT834" s="219">
        <f>AS834*25%</f>
        <v>0</v>
      </c>
      <c r="AU834" s="222">
        <v>18</v>
      </c>
      <c r="AV834" s="222">
        <v>1545</v>
      </c>
      <c r="AW834" s="222">
        <f t="shared" si="53"/>
        <v>386.25</v>
      </c>
      <c r="AX834" s="222">
        <v>0</v>
      </c>
      <c r="AY834" s="222">
        <v>0</v>
      </c>
      <c r="AZ834" s="222">
        <f t="shared" ref="AZ834:AZ897" si="54">AY834*25%</f>
        <v>0</v>
      </c>
      <c r="BA834" s="222">
        <v>13</v>
      </c>
      <c r="BB834" s="222">
        <v>835</v>
      </c>
      <c r="BC834" s="222">
        <f t="shared" si="52"/>
        <v>208.75</v>
      </c>
    </row>
    <row r="835" spans="2:55">
      <c r="B835" s="41" t="s">
        <v>3025</v>
      </c>
      <c r="C835" s="296" t="s">
        <v>3133</v>
      </c>
      <c r="D835" s="44" t="s">
        <v>5</v>
      </c>
      <c r="E835" s="19"/>
      <c r="F835" s="19"/>
      <c r="G835" s="19"/>
      <c r="H835" s="19"/>
      <c r="I835" s="19"/>
      <c r="J835" s="19"/>
      <c r="K835" s="19"/>
      <c r="L835" s="19"/>
      <c r="M835" s="19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221"/>
      <c r="AA835" s="221"/>
      <c r="AB835" s="221"/>
      <c r="AC835" s="221"/>
      <c r="AD835" s="221"/>
      <c r="AE835" s="221"/>
      <c r="AF835" s="221"/>
      <c r="AG835" s="221"/>
      <c r="AH835" s="221"/>
      <c r="AI835" s="221"/>
      <c r="AJ835" s="221"/>
      <c r="AK835" s="221"/>
      <c r="AL835" s="221"/>
      <c r="AM835" s="221"/>
      <c r="AN835" s="221"/>
      <c r="AO835" s="219">
        <v>4</v>
      </c>
      <c r="AP835" s="219">
        <v>300</v>
      </c>
      <c r="AQ835" s="219">
        <f>AP835*25%</f>
        <v>75</v>
      </c>
      <c r="AR835" s="222">
        <v>31</v>
      </c>
      <c r="AS835" s="222">
        <v>3175</v>
      </c>
      <c r="AT835" s="219">
        <f>AS835*25%</f>
        <v>793.75</v>
      </c>
      <c r="AU835" s="222">
        <v>43</v>
      </c>
      <c r="AV835" s="222">
        <v>3760</v>
      </c>
      <c r="AW835" s="222">
        <f t="shared" si="53"/>
        <v>940</v>
      </c>
      <c r="AX835" s="222">
        <v>13</v>
      </c>
      <c r="AY835" s="222">
        <v>1920</v>
      </c>
      <c r="AZ835" s="222">
        <f t="shared" si="54"/>
        <v>480</v>
      </c>
      <c r="BA835" s="222">
        <v>225</v>
      </c>
      <c r="BB835" s="222">
        <v>24620</v>
      </c>
      <c r="BC835" s="222">
        <f t="shared" si="52"/>
        <v>6155</v>
      </c>
    </row>
    <row r="836" spans="2:55">
      <c r="B836" s="41" t="s">
        <v>3026</v>
      </c>
      <c r="C836" s="296" t="s">
        <v>3261</v>
      </c>
      <c r="D836" s="44" t="s">
        <v>14</v>
      </c>
      <c r="E836" s="19"/>
      <c r="F836" s="19"/>
      <c r="G836" s="19"/>
      <c r="H836" s="19"/>
      <c r="I836" s="19"/>
      <c r="J836" s="19"/>
      <c r="K836" s="19"/>
      <c r="L836" s="19"/>
      <c r="M836" s="19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221"/>
      <c r="AA836" s="221"/>
      <c r="AB836" s="221"/>
      <c r="AC836" s="221"/>
      <c r="AD836" s="221"/>
      <c r="AE836" s="221"/>
      <c r="AF836" s="221"/>
      <c r="AG836" s="221"/>
      <c r="AH836" s="221"/>
      <c r="AI836" s="221"/>
      <c r="AJ836" s="221"/>
      <c r="AK836" s="221"/>
      <c r="AL836" s="221"/>
      <c r="AM836" s="221"/>
      <c r="AN836" s="221"/>
      <c r="AO836" s="219">
        <v>0</v>
      </c>
      <c r="AP836" s="219">
        <v>0</v>
      </c>
      <c r="AQ836" s="219">
        <f>AP836*25%</f>
        <v>0</v>
      </c>
      <c r="AR836" s="222">
        <v>11</v>
      </c>
      <c r="AS836" s="222">
        <v>890</v>
      </c>
      <c r="AT836" s="219">
        <f>AS836*25%</f>
        <v>222.5</v>
      </c>
      <c r="AU836" s="222">
        <v>5</v>
      </c>
      <c r="AV836" s="222">
        <v>650</v>
      </c>
      <c r="AW836" s="222">
        <f t="shared" si="53"/>
        <v>162.5</v>
      </c>
      <c r="AX836" s="222">
        <v>17</v>
      </c>
      <c r="AY836" s="222">
        <v>2505</v>
      </c>
      <c r="AZ836" s="222">
        <f t="shared" si="54"/>
        <v>626.25</v>
      </c>
      <c r="BA836" s="222">
        <v>0</v>
      </c>
      <c r="BB836" s="222">
        <v>0</v>
      </c>
      <c r="BC836" s="222">
        <f t="shared" ref="BC836:BC899" si="55">BB836*25%</f>
        <v>0</v>
      </c>
    </row>
    <row r="837" spans="2:55">
      <c r="B837" s="41" t="s">
        <v>3027</v>
      </c>
      <c r="C837" s="296" t="s">
        <v>3134</v>
      </c>
      <c r="D837" s="44" t="s">
        <v>5</v>
      </c>
      <c r="E837" s="19"/>
      <c r="F837" s="19"/>
      <c r="G837" s="19"/>
      <c r="H837" s="19"/>
      <c r="I837" s="19"/>
      <c r="J837" s="19"/>
      <c r="K837" s="19"/>
      <c r="L837" s="19"/>
      <c r="M837" s="19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221"/>
      <c r="AA837" s="221"/>
      <c r="AB837" s="221"/>
      <c r="AC837" s="221"/>
      <c r="AD837" s="221"/>
      <c r="AE837" s="221"/>
      <c r="AF837" s="221"/>
      <c r="AG837" s="221"/>
      <c r="AH837" s="221"/>
      <c r="AI837" s="221"/>
      <c r="AJ837" s="221"/>
      <c r="AK837" s="221"/>
      <c r="AL837" s="221"/>
      <c r="AM837" s="221"/>
      <c r="AN837" s="221"/>
      <c r="AO837" s="219">
        <v>5</v>
      </c>
      <c r="AP837" s="219">
        <v>495</v>
      </c>
      <c r="AQ837" s="219">
        <f>AP837*25%</f>
        <v>123.75</v>
      </c>
      <c r="AR837" s="222">
        <v>35</v>
      </c>
      <c r="AS837" s="222">
        <v>2870</v>
      </c>
      <c r="AT837" s="219">
        <f>AS837*25%</f>
        <v>717.5</v>
      </c>
      <c r="AU837" s="222">
        <v>71</v>
      </c>
      <c r="AV837" s="222">
        <v>7475</v>
      </c>
      <c r="AW837" s="222">
        <f t="shared" si="53"/>
        <v>1868.75</v>
      </c>
      <c r="AX837" s="222">
        <v>10</v>
      </c>
      <c r="AY837" s="222">
        <v>1245</v>
      </c>
      <c r="AZ837" s="222">
        <f t="shared" si="54"/>
        <v>311.25</v>
      </c>
      <c r="BA837" s="222">
        <v>12</v>
      </c>
      <c r="BB837" s="222">
        <v>1750</v>
      </c>
      <c r="BC837" s="222">
        <f t="shared" si="55"/>
        <v>437.5</v>
      </c>
    </row>
    <row r="838" spans="2:55">
      <c r="B838" s="41" t="s">
        <v>3028</v>
      </c>
      <c r="C838" s="296" t="s">
        <v>3135</v>
      </c>
      <c r="D838" s="44" t="s">
        <v>14</v>
      </c>
      <c r="E838" s="19"/>
      <c r="F838" s="19"/>
      <c r="G838" s="19"/>
      <c r="H838" s="19"/>
      <c r="I838" s="19"/>
      <c r="J838" s="19"/>
      <c r="K838" s="19"/>
      <c r="L838" s="19"/>
      <c r="M838" s="19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221"/>
      <c r="AA838" s="221"/>
      <c r="AB838" s="221"/>
      <c r="AC838" s="221"/>
      <c r="AD838" s="221"/>
      <c r="AE838" s="221"/>
      <c r="AF838" s="221"/>
      <c r="AG838" s="221"/>
      <c r="AH838" s="221"/>
      <c r="AI838" s="221"/>
      <c r="AJ838" s="221"/>
      <c r="AK838" s="221"/>
      <c r="AL838" s="221"/>
      <c r="AM838" s="221"/>
      <c r="AN838" s="221"/>
      <c r="AO838" s="219">
        <v>0</v>
      </c>
      <c r="AP838" s="219">
        <v>0</v>
      </c>
      <c r="AQ838" s="219">
        <f>AP838*25%</f>
        <v>0</v>
      </c>
      <c r="AR838" s="222">
        <v>33</v>
      </c>
      <c r="AS838" s="222">
        <v>3805</v>
      </c>
      <c r="AT838" s="219">
        <f>AS838*25%</f>
        <v>951.25</v>
      </c>
      <c r="AU838" s="222">
        <v>101</v>
      </c>
      <c r="AV838" s="222">
        <v>8345</v>
      </c>
      <c r="AW838" s="222">
        <f t="shared" si="53"/>
        <v>2086.25</v>
      </c>
      <c r="AX838" s="222">
        <v>52</v>
      </c>
      <c r="AY838" s="222">
        <v>5355</v>
      </c>
      <c r="AZ838" s="222">
        <f t="shared" si="54"/>
        <v>1338.75</v>
      </c>
      <c r="BA838" s="222">
        <v>28</v>
      </c>
      <c r="BB838" s="222">
        <v>4250</v>
      </c>
      <c r="BC838" s="222">
        <f t="shared" si="55"/>
        <v>1062.5</v>
      </c>
    </row>
    <row r="839" spans="2:55">
      <c r="B839" s="41" t="s">
        <v>3029</v>
      </c>
      <c r="C839" s="296" t="s">
        <v>7668</v>
      </c>
      <c r="D839" s="44" t="s">
        <v>261</v>
      </c>
      <c r="E839" s="19"/>
      <c r="F839" s="19"/>
      <c r="G839" s="19"/>
      <c r="H839" s="19"/>
      <c r="I839" s="19"/>
      <c r="J839" s="19"/>
      <c r="K839" s="19"/>
      <c r="L839" s="19"/>
      <c r="M839" s="19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221"/>
      <c r="AA839" s="221"/>
      <c r="AB839" s="221"/>
      <c r="AC839" s="221"/>
      <c r="AD839" s="221"/>
      <c r="AE839" s="221"/>
      <c r="AF839" s="221"/>
      <c r="AG839" s="221"/>
      <c r="AH839" s="221"/>
      <c r="AI839" s="221"/>
      <c r="AJ839" s="221"/>
      <c r="AK839" s="221"/>
      <c r="AL839" s="221"/>
      <c r="AM839" s="221"/>
      <c r="AN839" s="221"/>
      <c r="AO839" s="219">
        <v>0</v>
      </c>
      <c r="AP839" s="219">
        <v>0</v>
      </c>
      <c r="AQ839" s="219">
        <f>AP839*25%</f>
        <v>0</v>
      </c>
      <c r="AR839" s="222">
        <v>2</v>
      </c>
      <c r="AS839" s="222">
        <v>380</v>
      </c>
      <c r="AT839" s="219">
        <f>AS839*25%</f>
        <v>95</v>
      </c>
      <c r="AU839" s="222">
        <v>0</v>
      </c>
      <c r="AV839" s="222">
        <v>0</v>
      </c>
      <c r="AW839" s="222">
        <f t="shared" si="53"/>
        <v>0</v>
      </c>
      <c r="AX839" s="222">
        <v>16</v>
      </c>
      <c r="AY839" s="222">
        <v>1510</v>
      </c>
      <c r="AZ839" s="222">
        <f t="shared" si="54"/>
        <v>377.5</v>
      </c>
      <c r="BA839" s="222">
        <v>3</v>
      </c>
      <c r="BB839" s="222">
        <v>300</v>
      </c>
      <c r="BC839" s="222">
        <f t="shared" si="55"/>
        <v>75</v>
      </c>
    </row>
    <row r="840" spans="2:55">
      <c r="B840" s="41" t="s">
        <v>3030</v>
      </c>
      <c r="C840" s="296" t="s">
        <v>7669</v>
      </c>
      <c r="D840" s="44" t="s">
        <v>5</v>
      </c>
      <c r="E840" s="19"/>
      <c r="F840" s="19"/>
      <c r="G840" s="19"/>
      <c r="H840" s="19"/>
      <c r="I840" s="19"/>
      <c r="J840" s="19"/>
      <c r="K840" s="19"/>
      <c r="L840" s="19"/>
      <c r="M840" s="19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221"/>
      <c r="AA840" s="221"/>
      <c r="AB840" s="221"/>
      <c r="AC840" s="221"/>
      <c r="AD840" s="221"/>
      <c r="AE840" s="221"/>
      <c r="AF840" s="221"/>
      <c r="AG840" s="221"/>
      <c r="AH840" s="221"/>
      <c r="AI840" s="221"/>
      <c r="AJ840" s="221"/>
      <c r="AK840" s="221"/>
      <c r="AL840" s="221"/>
      <c r="AM840" s="221"/>
      <c r="AN840" s="221"/>
      <c r="AO840" s="219">
        <v>0</v>
      </c>
      <c r="AP840" s="219">
        <v>0</v>
      </c>
      <c r="AQ840" s="219">
        <f>AP840*25%</f>
        <v>0</v>
      </c>
      <c r="AR840" s="222">
        <v>39</v>
      </c>
      <c r="AS840" s="222">
        <v>2720</v>
      </c>
      <c r="AT840" s="219">
        <f>AS840*25%</f>
        <v>680</v>
      </c>
      <c r="AU840" s="222">
        <v>50</v>
      </c>
      <c r="AV840" s="222">
        <v>7585</v>
      </c>
      <c r="AW840" s="222">
        <f t="shared" si="53"/>
        <v>1896.25</v>
      </c>
      <c r="AX840" s="222">
        <v>44</v>
      </c>
      <c r="AY840" s="222">
        <v>3885</v>
      </c>
      <c r="AZ840" s="222">
        <f t="shared" si="54"/>
        <v>971.25</v>
      </c>
      <c r="BA840" s="222">
        <v>61</v>
      </c>
      <c r="BB840" s="222">
        <v>5205</v>
      </c>
      <c r="BC840" s="222">
        <f t="shared" si="55"/>
        <v>1301.25</v>
      </c>
    </row>
    <row r="841" spans="2:55">
      <c r="B841" s="41" t="s">
        <v>4842</v>
      </c>
      <c r="C841" s="296" t="s">
        <v>5362</v>
      </c>
      <c r="D841" s="44" t="s">
        <v>5</v>
      </c>
      <c r="E841" s="19"/>
      <c r="F841" s="19"/>
      <c r="G841" s="19"/>
      <c r="H841" s="19"/>
      <c r="I841" s="19"/>
      <c r="J841" s="19"/>
      <c r="K841" s="19"/>
      <c r="L841" s="19"/>
      <c r="M841" s="19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221"/>
      <c r="AA841" s="221"/>
      <c r="AB841" s="221"/>
      <c r="AC841" s="221"/>
      <c r="AD841" s="221"/>
      <c r="AE841" s="221"/>
      <c r="AF841" s="221"/>
      <c r="AG841" s="221"/>
      <c r="AH841" s="221"/>
      <c r="AI841" s="221"/>
      <c r="AJ841" s="221"/>
      <c r="AK841" s="221"/>
      <c r="AL841" s="221"/>
      <c r="AM841" s="221"/>
      <c r="AN841" s="221"/>
      <c r="AO841" s="219">
        <v>66</v>
      </c>
      <c r="AP841" s="219">
        <v>4610</v>
      </c>
      <c r="AQ841" s="219">
        <f>AP841*25%</f>
        <v>1152.5</v>
      </c>
      <c r="AR841" s="222">
        <v>95</v>
      </c>
      <c r="AS841" s="222">
        <v>8910</v>
      </c>
      <c r="AT841" s="219">
        <f>AS841*25%</f>
        <v>2227.5</v>
      </c>
      <c r="AU841" s="222">
        <v>11</v>
      </c>
      <c r="AV841" s="222">
        <v>560</v>
      </c>
      <c r="AW841" s="222">
        <f t="shared" si="53"/>
        <v>140</v>
      </c>
      <c r="AX841" s="222">
        <v>95</v>
      </c>
      <c r="AY841" s="222">
        <v>9080</v>
      </c>
      <c r="AZ841" s="222">
        <f t="shared" si="54"/>
        <v>2270</v>
      </c>
      <c r="BA841" s="222">
        <v>15</v>
      </c>
      <c r="BB841" s="222">
        <v>1370</v>
      </c>
      <c r="BC841" s="222">
        <f t="shared" si="55"/>
        <v>342.5</v>
      </c>
    </row>
    <row r="842" spans="2:55">
      <c r="B842" s="41" t="s">
        <v>3031</v>
      </c>
      <c r="C842" s="296" t="s">
        <v>3136</v>
      </c>
      <c r="D842" s="44" t="s">
        <v>14</v>
      </c>
      <c r="E842" s="19"/>
      <c r="F842" s="19"/>
      <c r="G842" s="19"/>
      <c r="H842" s="19"/>
      <c r="I842" s="19"/>
      <c r="J842" s="19"/>
      <c r="K842" s="19"/>
      <c r="L842" s="19"/>
      <c r="M842" s="19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221"/>
      <c r="AA842" s="221"/>
      <c r="AB842" s="221"/>
      <c r="AC842" s="221"/>
      <c r="AD842" s="221"/>
      <c r="AE842" s="221"/>
      <c r="AF842" s="221"/>
      <c r="AG842" s="221"/>
      <c r="AH842" s="221"/>
      <c r="AI842" s="221"/>
      <c r="AJ842" s="221"/>
      <c r="AK842" s="221"/>
      <c r="AL842" s="221"/>
      <c r="AM842" s="221"/>
      <c r="AN842" s="221"/>
      <c r="AO842" s="219">
        <v>25</v>
      </c>
      <c r="AP842" s="219">
        <v>1620</v>
      </c>
      <c r="AQ842" s="219">
        <f>AP842*25%</f>
        <v>405</v>
      </c>
      <c r="AR842" s="222">
        <v>23</v>
      </c>
      <c r="AS842" s="222">
        <v>2930</v>
      </c>
      <c r="AT842" s="219">
        <f>AS842*25%</f>
        <v>732.5</v>
      </c>
      <c r="AU842" s="222">
        <v>48</v>
      </c>
      <c r="AV842" s="222">
        <v>4185</v>
      </c>
      <c r="AW842" s="222">
        <f t="shared" si="53"/>
        <v>1046.25</v>
      </c>
      <c r="AX842" s="222">
        <v>0</v>
      </c>
      <c r="AY842" s="222">
        <v>0</v>
      </c>
      <c r="AZ842" s="222">
        <f t="shared" si="54"/>
        <v>0</v>
      </c>
      <c r="BA842" s="222">
        <v>23</v>
      </c>
      <c r="BB842" s="222">
        <v>2275</v>
      </c>
      <c r="BC842" s="222">
        <f t="shared" si="55"/>
        <v>568.75</v>
      </c>
    </row>
    <row r="843" spans="2:55">
      <c r="B843" s="41" t="s">
        <v>3032</v>
      </c>
      <c r="C843" s="296" t="s">
        <v>7670</v>
      </c>
      <c r="D843" s="227" t="s">
        <v>14</v>
      </c>
      <c r="E843" s="19"/>
      <c r="F843" s="19"/>
      <c r="G843" s="19"/>
      <c r="H843" s="19"/>
      <c r="I843" s="19"/>
      <c r="J843" s="19"/>
      <c r="K843" s="19"/>
      <c r="L843" s="19"/>
      <c r="M843" s="19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221"/>
      <c r="AA843" s="221"/>
      <c r="AB843" s="221"/>
      <c r="AC843" s="221"/>
      <c r="AD843" s="221"/>
      <c r="AE843" s="221"/>
      <c r="AF843" s="221"/>
      <c r="AG843" s="221"/>
      <c r="AH843" s="221"/>
      <c r="AI843" s="221"/>
      <c r="AJ843" s="221"/>
      <c r="AK843" s="221"/>
      <c r="AL843" s="221"/>
      <c r="AM843" s="221"/>
      <c r="AN843" s="221"/>
      <c r="AO843" s="219">
        <v>1</v>
      </c>
      <c r="AP843" s="219">
        <v>45</v>
      </c>
      <c r="AQ843" s="219">
        <f>AP843*25%</f>
        <v>11.25</v>
      </c>
      <c r="AR843" s="222">
        <v>9</v>
      </c>
      <c r="AS843" s="222">
        <v>1365</v>
      </c>
      <c r="AT843" s="219">
        <f>AS843*25%</f>
        <v>341.25</v>
      </c>
      <c r="AU843" s="222">
        <v>33</v>
      </c>
      <c r="AV843" s="222">
        <v>3790</v>
      </c>
      <c r="AW843" s="222">
        <f t="shared" si="53"/>
        <v>947.5</v>
      </c>
      <c r="AX843" s="222">
        <v>87</v>
      </c>
      <c r="AY843" s="222">
        <v>13095</v>
      </c>
      <c r="AZ843" s="222">
        <f t="shared" si="54"/>
        <v>3273.75</v>
      </c>
      <c r="BA843" s="222">
        <v>93</v>
      </c>
      <c r="BB843" s="222">
        <v>8295</v>
      </c>
      <c r="BC843" s="222">
        <f t="shared" si="55"/>
        <v>2073.75</v>
      </c>
    </row>
    <row r="844" spans="2:55">
      <c r="B844" s="41" t="s">
        <v>3033</v>
      </c>
      <c r="C844" s="296" t="s">
        <v>7671</v>
      </c>
      <c r="D844" s="44" t="s">
        <v>501</v>
      </c>
      <c r="E844" s="19"/>
      <c r="F844" s="19"/>
      <c r="G844" s="19"/>
      <c r="H844" s="19"/>
      <c r="I844" s="19"/>
      <c r="J844" s="19"/>
      <c r="K844" s="19"/>
      <c r="L844" s="19"/>
      <c r="M844" s="19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221"/>
      <c r="AA844" s="221"/>
      <c r="AB844" s="221"/>
      <c r="AC844" s="221"/>
      <c r="AD844" s="221"/>
      <c r="AE844" s="221"/>
      <c r="AF844" s="221"/>
      <c r="AG844" s="221"/>
      <c r="AH844" s="221"/>
      <c r="AI844" s="221"/>
      <c r="AJ844" s="221"/>
      <c r="AK844" s="221"/>
      <c r="AL844" s="221"/>
      <c r="AM844" s="221"/>
      <c r="AN844" s="221"/>
      <c r="AO844" s="219">
        <v>12</v>
      </c>
      <c r="AP844" s="219">
        <v>1100</v>
      </c>
      <c r="AQ844" s="219">
        <f>AP844*25%</f>
        <v>275</v>
      </c>
      <c r="AR844" s="222">
        <v>21</v>
      </c>
      <c r="AS844" s="222">
        <v>2175</v>
      </c>
      <c r="AT844" s="219">
        <f>AS844*25%</f>
        <v>543.75</v>
      </c>
      <c r="AU844" s="222">
        <v>0</v>
      </c>
      <c r="AV844" s="222">
        <v>0</v>
      </c>
      <c r="AW844" s="222">
        <f t="shared" si="53"/>
        <v>0</v>
      </c>
      <c r="AX844" s="222">
        <v>13</v>
      </c>
      <c r="AY844" s="222">
        <v>1565</v>
      </c>
      <c r="AZ844" s="222">
        <f t="shared" si="54"/>
        <v>391.25</v>
      </c>
      <c r="BA844" s="222">
        <v>0</v>
      </c>
      <c r="BB844" s="222">
        <v>0</v>
      </c>
      <c r="BC844" s="222">
        <f t="shared" si="55"/>
        <v>0</v>
      </c>
    </row>
    <row r="845" spans="2:55">
      <c r="B845" s="41" t="s">
        <v>3034</v>
      </c>
      <c r="C845" s="296" t="s">
        <v>7672</v>
      </c>
      <c r="D845" s="44" t="s">
        <v>307</v>
      </c>
      <c r="E845" s="19"/>
      <c r="F845" s="19"/>
      <c r="G845" s="19"/>
      <c r="H845" s="19"/>
      <c r="I845" s="19"/>
      <c r="J845" s="19"/>
      <c r="K845" s="19"/>
      <c r="L845" s="19"/>
      <c r="M845" s="19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221"/>
      <c r="AA845" s="221"/>
      <c r="AB845" s="221"/>
      <c r="AC845" s="221"/>
      <c r="AD845" s="221"/>
      <c r="AE845" s="221"/>
      <c r="AF845" s="221"/>
      <c r="AG845" s="221"/>
      <c r="AH845" s="221"/>
      <c r="AI845" s="221"/>
      <c r="AJ845" s="221"/>
      <c r="AK845" s="221"/>
      <c r="AL845" s="221"/>
      <c r="AM845" s="221"/>
      <c r="AN845" s="221"/>
      <c r="AO845" s="219">
        <v>12</v>
      </c>
      <c r="AP845" s="219">
        <v>1580</v>
      </c>
      <c r="AQ845" s="219">
        <f>AP845*25%</f>
        <v>395</v>
      </c>
      <c r="AR845" s="222">
        <v>48</v>
      </c>
      <c r="AS845" s="222">
        <v>5210</v>
      </c>
      <c r="AT845" s="219">
        <f>AS845*25%</f>
        <v>1302.5</v>
      </c>
      <c r="AU845" s="222">
        <v>43</v>
      </c>
      <c r="AV845" s="222">
        <v>3095</v>
      </c>
      <c r="AW845" s="222">
        <f t="shared" si="53"/>
        <v>773.75</v>
      </c>
      <c r="AX845" s="222">
        <v>31</v>
      </c>
      <c r="AY845" s="222">
        <v>3295</v>
      </c>
      <c r="AZ845" s="222">
        <f t="shared" si="54"/>
        <v>823.75</v>
      </c>
      <c r="BA845" s="222">
        <v>44</v>
      </c>
      <c r="BB845" s="222">
        <v>6310</v>
      </c>
      <c r="BC845" s="222">
        <f t="shared" si="55"/>
        <v>1577.5</v>
      </c>
    </row>
    <row r="846" spans="2:55">
      <c r="B846" s="41" t="s">
        <v>3035</v>
      </c>
      <c r="C846" s="296" t="s">
        <v>3137</v>
      </c>
      <c r="D846" s="44" t="s">
        <v>5</v>
      </c>
      <c r="E846" s="19"/>
      <c r="F846" s="19"/>
      <c r="G846" s="19"/>
      <c r="H846" s="19"/>
      <c r="I846" s="19"/>
      <c r="J846" s="19"/>
      <c r="K846" s="19"/>
      <c r="L846" s="19"/>
      <c r="M846" s="19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221"/>
      <c r="AA846" s="221"/>
      <c r="AB846" s="221"/>
      <c r="AC846" s="221"/>
      <c r="AD846" s="221"/>
      <c r="AE846" s="221"/>
      <c r="AF846" s="221"/>
      <c r="AG846" s="221"/>
      <c r="AH846" s="221"/>
      <c r="AI846" s="221"/>
      <c r="AJ846" s="221"/>
      <c r="AK846" s="221"/>
      <c r="AL846" s="221"/>
      <c r="AM846" s="221"/>
      <c r="AN846" s="221"/>
      <c r="AO846" s="219">
        <v>3</v>
      </c>
      <c r="AP846" s="219">
        <v>205</v>
      </c>
      <c r="AQ846" s="219">
        <f>AP846*25%</f>
        <v>51.25</v>
      </c>
      <c r="AR846" s="222">
        <v>22</v>
      </c>
      <c r="AS846" s="222">
        <v>2095</v>
      </c>
      <c r="AT846" s="219">
        <f>AS846*25%</f>
        <v>523.75</v>
      </c>
      <c r="AU846" s="222">
        <v>152</v>
      </c>
      <c r="AV846" s="222">
        <v>14110</v>
      </c>
      <c r="AW846" s="222">
        <f t="shared" si="53"/>
        <v>3527.5</v>
      </c>
      <c r="AX846" s="222">
        <v>57</v>
      </c>
      <c r="AY846" s="222">
        <v>6460</v>
      </c>
      <c r="AZ846" s="222">
        <f t="shared" si="54"/>
        <v>1615</v>
      </c>
      <c r="BA846" s="222">
        <v>13</v>
      </c>
      <c r="BB846" s="222">
        <v>685</v>
      </c>
      <c r="BC846" s="222">
        <f t="shared" si="55"/>
        <v>171.25</v>
      </c>
    </row>
    <row r="847" spans="2:55">
      <c r="B847" s="41" t="s">
        <v>3036</v>
      </c>
      <c r="C847" s="296" t="s">
        <v>3138</v>
      </c>
      <c r="D847" s="44" t="s">
        <v>5</v>
      </c>
      <c r="E847" s="19"/>
      <c r="F847" s="19"/>
      <c r="G847" s="19"/>
      <c r="H847" s="19"/>
      <c r="I847" s="19"/>
      <c r="J847" s="19"/>
      <c r="K847" s="19"/>
      <c r="L847" s="19"/>
      <c r="M847" s="19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221"/>
      <c r="AA847" s="221"/>
      <c r="AB847" s="221"/>
      <c r="AC847" s="221"/>
      <c r="AD847" s="221"/>
      <c r="AE847" s="221"/>
      <c r="AF847" s="221"/>
      <c r="AG847" s="221"/>
      <c r="AH847" s="221"/>
      <c r="AI847" s="221"/>
      <c r="AJ847" s="221"/>
      <c r="AK847" s="221"/>
      <c r="AL847" s="221"/>
      <c r="AM847" s="221"/>
      <c r="AN847" s="221"/>
      <c r="AO847" s="219">
        <v>6</v>
      </c>
      <c r="AP847" s="219">
        <v>375</v>
      </c>
      <c r="AQ847" s="219">
        <f>AP847*25%</f>
        <v>93.75</v>
      </c>
      <c r="AR847" s="222">
        <v>57</v>
      </c>
      <c r="AS847" s="222">
        <v>4510</v>
      </c>
      <c r="AT847" s="219">
        <f>AS847*25%</f>
        <v>1127.5</v>
      </c>
      <c r="AU847" s="222">
        <v>43</v>
      </c>
      <c r="AV847" s="222">
        <v>4955</v>
      </c>
      <c r="AW847" s="222">
        <f t="shared" si="53"/>
        <v>1238.75</v>
      </c>
      <c r="AX847" s="222">
        <v>7</v>
      </c>
      <c r="AY847" s="222">
        <v>1095</v>
      </c>
      <c r="AZ847" s="222">
        <f t="shared" si="54"/>
        <v>273.75</v>
      </c>
      <c r="BA847" s="222">
        <v>51</v>
      </c>
      <c r="BB847" s="222">
        <v>4430</v>
      </c>
      <c r="BC847" s="222">
        <f t="shared" si="55"/>
        <v>1107.5</v>
      </c>
    </row>
    <row r="848" spans="2:55">
      <c r="B848" s="41" t="s">
        <v>3037</v>
      </c>
      <c r="C848" s="296" t="s">
        <v>7673</v>
      </c>
      <c r="D848" s="227" t="s">
        <v>38</v>
      </c>
      <c r="E848" s="19"/>
      <c r="F848" s="19"/>
      <c r="G848" s="19"/>
      <c r="H848" s="19"/>
      <c r="I848" s="19"/>
      <c r="J848" s="19"/>
      <c r="K848" s="19"/>
      <c r="L848" s="19"/>
      <c r="M848" s="19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221"/>
      <c r="AA848" s="221"/>
      <c r="AB848" s="221"/>
      <c r="AC848" s="221"/>
      <c r="AD848" s="221"/>
      <c r="AE848" s="221"/>
      <c r="AF848" s="221"/>
      <c r="AG848" s="221"/>
      <c r="AH848" s="221"/>
      <c r="AI848" s="221"/>
      <c r="AJ848" s="221"/>
      <c r="AK848" s="221"/>
      <c r="AL848" s="221"/>
      <c r="AM848" s="221"/>
      <c r="AN848" s="221"/>
      <c r="AO848" s="219">
        <v>4</v>
      </c>
      <c r="AP848" s="219">
        <v>620</v>
      </c>
      <c r="AQ848" s="219">
        <f>AP848*25%</f>
        <v>155</v>
      </c>
      <c r="AR848" s="222">
        <v>43</v>
      </c>
      <c r="AS848" s="222">
        <v>4185</v>
      </c>
      <c r="AT848" s="219">
        <f>AS848*25%</f>
        <v>1046.25</v>
      </c>
      <c r="AU848" s="222">
        <v>41</v>
      </c>
      <c r="AV848" s="222">
        <v>3445</v>
      </c>
      <c r="AW848" s="222">
        <f t="shared" si="53"/>
        <v>861.25</v>
      </c>
      <c r="AX848" s="222">
        <v>33</v>
      </c>
      <c r="AY848" s="222">
        <v>3625</v>
      </c>
      <c r="AZ848" s="222">
        <f t="shared" si="54"/>
        <v>906.25</v>
      </c>
      <c r="BA848" s="222">
        <v>55</v>
      </c>
      <c r="BB848" s="222">
        <v>5640</v>
      </c>
      <c r="BC848" s="222">
        <f t="shared" si="55"/>
        <v>1410</v>
      </c>
    </row>
    <row r="849" spans="2:55">
      <c r="B849" s="41" t="s">
        <v>3038</v>
      </c>
      <c r="C849" s="296" t="s">
        <v>7674</v>
      </c>
      <c r="D849" s="227" t="s">
        <v>38</v>
      </c>
      <c r="E849" s="19"/>
      <c r="F849" s="19"/>
      <c r="G849" s="19"/>
      <c r="H849" s="19"/>
      <c r="I849" s="19"/>
      <c r="J849" s="19"/>
      <c r="K849" s="19"/>
      <c r="L849" s="19"/>
      <c r="M849" s="19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221"/>
      <c r="AA849" s="221"/>
      <c r="AB849" s="221"/>
      <c r="AC849" s="221"/>
      <c r="AD849" s="221"/>
      <c r="AE849" s="221"/>
      <c r="AF849" s="221"/>
      <c r="AG849" s="221"/>
      <c r="AH849" s="221"/>
      <c r="AI849" s="221"/>
      <c r="AJ849" s="221"/>
      <c r="AK849" s="221"/>
      <c r="AL849" s="221"/>
      <c r="AM849" s="221"/>
      <c r="AN849" s="221"/>
      <c r="AO849" s="219">
        <v>0</v>
      </c>
      <c r="AP849" s="219">
        <v>0</v>
      </c>
      <c r="AQ849" s="219">
        <f>AP849*25%</f>
        <v>0</v>
      </c>
      <c r="AR849" s="222">
        <v>11</v>
      </c>
      <c r="AS849" s="222">
        <v>1075</v>
      </c>
      <c r="AT849" s="219">
        <f>AS849*25%</f>
        <v>268.75</v>
      </c>
      <c r="AU849" s="222">
        <v>23</v>
      </c>
      <c r="AV849" s="222">
        <v>2250</v>
      </c>
      <c r="AW849" s="222">
        <f t="shared" si="53"/>
        <v>562.5</v>
      </c>
      <c r="AX849" s="222">
        <v>81</v>
      </c>
      <c r="AY849" s="222">
        <v>8350</v>
      </c>
      <c r="AZ849" s="222">
        <f t="shared" si="54"/>
        <v>2087.5</v>
      </c>
      <c r="BA849" s="222">
        <v>10</v>
      </c>
      <c r="BB849" s="222">
        <v>1625</v>
      </c>
      <c r="BC849" s="222">
        <f t="shared" si="55"/>
        <v>406.25</v>
      </c>
    </row>
    <row r="850" spans="2:55">
      <c r="B850" s="41" t="s">
        <v>3039</v>
      </c>
      <c r="C850" s="296" t="s">
        <v>7675</v>
      </c>
      <c r="D850" s="227" t="s">
        <v>38</v>
      </c>
      <c r="E850" s="19"/>
      <c r="F850" s="19"/>
      <c r="G850" s="19"/>
      <c r="H850" s="19"/>
      <c r="I850" s="19"/>
      <c r="J850" s="19"/>
      <c r="K850" s="19"/>
      <c r="L850" s="19"/>
      <c r="M850" s="19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221"/>
      <c r="AA850" s="221"/>
      <c r="AB850" s="221"/>
      <c r="AC850" s="221"/>
      <c r="AD850" s="221"/>
      <c r="AE850" s="221"/>
      <c r="AF850" s="221"/>
      <c r="AG850" s="221"/>
      <c r="AH850" s="221"/>
      <c r="AI850" s="221"/>
      <c r="AJ850" s="221"/>
      <c r="AK850" s="221"/>
      <c r="AL850" s="221"/>
      <c r="AM850" s="221"/>
      <c r="AN850" s="221"/>
      <c r="AO850" s="219">
        <v>0</v>
      </c>
      <c r="AP850" s="219">
        <v>0</v>
      </c>
      <c r="AQ850" s="219">
        <f>AP850*25%</f>
        <v>0</v>
      </c>
      <c r="AR850" s="222">
        <v>32</v>
      </c>
      <c r="AS850" s="222">
        <v>2845</v>
      </c>
      <c r="AT850" s="219">
        <f>AS850*25%</f>
        <v>711.25</v>
      </c>
      <c r="AU850" s="222">
        <v>75</v>
      </c>
      <c r="AV850" s="222">
        <v>7340</v>
      </c>
      <c r="AW850" s="222">
        <f t="shared" si="53"/>
        <v>1835</v>
      </c>
      <c r="AX850" s="222">
        <v>88</v>
      </c>
      <c r="AY850" s="222">
        <v>11140</v>
      </c>
      <c r="AZ850" s="222">
        <f t="shared" si="54"/>
        <v>2785</v>
      </c>
      <c r="BA850" s="222">
        <v>43</v>
      </c>
      <c r="BB850" s="222">
        <v>4500</v>
      </c>
      <c r="BC850" s="222">
        <f t="shared" si="55"/>
        <v>1125</v>
      </c>
    </row>
    <row r="851" spans="2:55">
      <c r="B851" s="41" t="s">
        <v>3040</v>
      </c>
      <c r="C851" s="296" t="s">
        <v>3139</v>
      </c>
      <c r="D851" s="227" t="s">
        <v>310</v>
      </c>
      <c r="E851" s="19"/>
      <c r="F851" s="19"/>
      <c r="G851" s="19"/>
      <c r="H851" s="19"/>
      <c r="I851" s="19"/>
      <c r="J851" s="19"/>
      <c r="K851" s="19"/>
      <c r="L851" s="19"/>
      <c r="M851" s="19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221"/>
      <c r="AA851" s="221"/>
      <c r="AB851" s="221"/>
      <c r="AC851" s="221"/>
      <c r="AD851" s="221"/>
      <c r="AE851" s="221"/>
      <c r="AF851" s="221"/>
      <c r="AG851" s="221"/>
      <c r="AH851" s="221"/>
      <c r="AI851" s="221"/>
      <c r="AJ851" s="221"/>
      <c r="AK851" s="221"/>
      <c r="AL851" s="221"/>
      <c r="AM851" s="221"/>
      <c r="AN851" s="221"/>
      <c r="AO851" s="219">
        <v>7</v>
      </c>
      <c r="AP851" s="219">
        <v>1090</v>
      </c>
      <c r="AQ851" s="219">
        <f>AP851*25%</f>
        <v>272.5</v>
      </c>
      <c r="AR851" s="222">
        <v>104</v>
      </c>
      <c r="AS851" s="222">
        <v>11415</v>
      </c>
      <c r="AT851" s="219">
        <f>AS851*25%</f>
        <v>2853.75</v>
      </c>
      <c r="AU851" s="222">
        <v>50</v>
      </c>
      <c r="AV851" s="222">
        <v>3240</v>
      </c>
      <c r="AW851" s="222">
        <f t="shared" si="53"/>
        <v>810</v>
      </c>
      <c r="AX851" s="222">
        <v>13</v>
      </c>
      <c r="AY851" s="222">
        <v>1445</v>
      </c>
      <c r="AZ851" s="222">
        <f t="shared" si="54"/>
        <v>361.25</v>
      </c>
      <c r="BA851" s="222">
        <v>108</v>
      </c>
      <c r="BB851" s="222">
        <v>12290</v>
      </c>
      <c r="BC851" s="222">
        <f t="shared" si="55"/>
        <v>3072.5</v>
      </c>
    </row>
    <row r="852" spans="2:55">
      <c r="B852" s="41" t="s">
        <v>3041</v>
      </c>
      <c r="C852" s="296" t="s">
        <v>3140</v>
      </c>
      <c r="D852" s="227" t="s">
        <v>948</v>
      </c>
      <c r="E852" s="19"/>
      <c r="F852" s="19"/>
      <c r="G852" s="19"/>
      <c r="H852" s="19"/>
      <c r="I852" s="19"/>
      <c r="J852" s="19"/>
      <c r="K852" s="19"/>
      <c r="L852" s="19"/>
      <c r="M852" s="19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221"/>
      <c r="AA852" s="221"/>
      <c r="AB852" s="221"/>
      <c r="AC852" s="221"/>
      <c r="AD852" s="221"/>
      <c r="AE852" s="221"/>
      <c r="AF852" s="221"/>
      <c r="AG852" s="221"/>
      <c r="AH852" s="221"/>
      <c r="AI852" s="221"/>
      <c r="AJ852" s="221"/>
      <c r="AK852" s="221"/>
      <c r="AL852" s="221"/>
      <c r="AM852" s="221"/>
      <c r="AN852" s="221"/>
      <c r="AO852" s="219">
        <v>29</v>
      </c>
      <c r="AP852" s="219">
        <v>2240</v>
      </c>
      <c r="AQ852" s="219">
        <f>AP852*25%</f>
        <v>560</v>
      </c>
      <c r="AR852" s="222">
        <v>48</v>
      </c>
      <c r="AS852" s="222">
        <v>4170</v>
      </c>
      <c r="AT852" s="219">
        <f>AS852*25%</f>
        <v>1042.5</v>
      </c>
      <c r="AU852" s="222">
        <v>165</v>
      </c>
      <c r="AV852" s="222">
        <v>14040</v>
      </c>
      <c r="AW852" s="222">
        <f t="shared" si="53"/>
        <v>3510</v>
      </c>
      <c r="AX852" s="222">
        <v>23</v>
      </c>
      <c r="AY852" s="222">
        <v>1735</v>
      </c>
      <c r="AZ852" s="222">
        <f t="shared" si="54"/>
        <v>433.75</v>
      </c>
      <c r="BA852" s="222">
        <v>126</v>
      </c>
      <c r="BB852" s="222">
        <v>14090</v>
      </c>
      <c r="BC852" s="222">
        <f t="shared" si="55"/>
        <v>3522.5</v>
      </c>
    </row>
    <row r="853" spans="2:55">
      <c r="B853" s="41" t="s">
        <v>3042</v>
      </c>
      <c r="C853" s="296" t="s">
        <v>3141</v>
      </c>
      <c r="D853" s="227" t="s">
        <v>302</v>
      </c>
      <c r="E853" s="19"/>
      <c r="F853" s="19"/>
      <c r="G853" s="19"/>
      <c r="H853" s="19"/>
      <c r="I853" s="19"/>
      <c r="J853" s="19"/>
      <c r="K853" s="19"/>
      <c r="L853" s="19"/>
      <c r="M853" s="19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221"/>
      <c r="AA853" s="221"/>
      <c r="AB853" s="221"/>
      <c r="AC853" s="221"/>
      <c r="AD853" s="221"/>
      <c r="AE853" s="221"/>
      <c r="AF853" s="221"/>
      <c r="AG853" s="221"/>
      <c r="AH853" s="221"/>
      <c r="AI853" s="221"/>
      <c r="AJ853" s="221"/>
      <c r="AK853" s="221"/>
      <c r="AL853" s="221"/>
      <c r="AM853" s="221"/>
      <c r="AN853" s="221"/>
      <c r="AO853" s="219">
        <v>10</v>
      </c>
      <c r="AP853" s="219">
        <v>1090</v>
      </c>
      <c r="AQ853" s="219">
        <f>AP853*25%</f>
        <v>272.5</v>
      </c>
      <c r="AR853" s="222">
        <v>92</v>
      </c>
      <c r="AS853" s="222">
        <v>6605</v>
      </c>
      <c r="AT853" s="219">
        <f>AS853*25%</f>
        <v>1651.25</v>
      </c>
      <c r="AU853" s="222">
        <v>46</v>
      </c>
      <c r="AV853" s="222">
        <v>3595</v>
      </c>
      <c r="AW853" s="222">
        <f t="shared" si="53"/>
        <v>898.75</v>
      </c>
      <c r="AX853" s="222">
        <v>77</v>
      </c>
      <c r="AY853" s="222">
        <v>8625</v>
      </c>
      <c r="AZ853" s="222">
        <f t="shared" si="54"/>
        <v>2156.25</v>
      </c>
      <c r="BA853" s="222">
        <v>20</v>
      </c>
      <c r="BB853" s="222">
        <v>1685</v>
      </c>
      <c r="BC853" s="222">
        <f t="shared" si="55"/>
        <v>421.25</v>
      </c>
    </row>
    <row r="854" spans="2:55">
      <c r="B854" s="41" t="s">
        <v>3043</v>
      </c>
      <c r="C854" s="296" t="s">
        <v>7676</v>
      </c>
      <c r="D854" s="44" t="s">
        <v>14</v>
      </c>
      <c r="E854" s="19"/>
      <c r="F854" s="19"/>
      <c r="G854" s="19"/>
      <c r="H854" s="19"/>
      <c r="I854" s="19"/>
      <c r="J854" s="19"/>
      <c r="K854" s="19"/>
      <c r="L854" s="19"/>
      <c r="M854" s="19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221"/>
      <c r="AA854" s="221"/>
      <c r="AB854" s="221"/>
      <c r="AC854" s="221"/>
      <c r="AD854" s="221"/>
      <c r="AE854" s="221"/>
      <c r="AF854" s="221"/>
      <c r="AG854" s="221"/>
      <c r="AH854" s="221"/>
      <c r="AI854" s="221"/>
      <c r="AJ854" s="221"/>
      <c r="AK854" s="221"/>
      <c r="AL854" s="221"/>
      <c r="AM854" s="221"/>
      <c r="AN854" s="221"/>
      <c r="AO854" s="219">
        <v>1</v>
      </c>
      <c r="AP854" s="219">
        <v>80</v>
      </c>
      <c r="AQ854" s="219">
        <f>AP854*25%</f>
        <v>20</v>
      </c>
      <c r="AR854" s="222">
        <v>0</v>
      </c>
      <c r="AS854" s="222">
        <v>0</v>
      </c>
      <c r="AT854" s="219">
        <f>AS854*25%</f>
        <v>0</v>
      </c>
      <c r="AU854" s="222">
        <v>31</v>
      </c>
      <c r="AV854" s="222">
        <v>2305</v>
      </c>
      <c r="AW854" s="222">
        <f t="shared" si="53"/>
        <v>576.25</v>
      </c>
      <c r="AX854" s="222">
        <v>49</v>
      </c>
      <c r="AY854" s="222">
        <v>3695</v>
      </c>
      <c r="AZ854" s="222">
        <f t="shared" si="54"/>
        <v>923.75</v>
      </c>
      <c r="BA854" s="222">
        <v>30</v>
      </c>
      <c r="BB854" s="222">
        <v>3000</v>
      </c>
      <c r="BC854" s="222">
        <f t="shared" si="55"/>
        <v>750</v>
      </c>
    </row>
    <row r="855" spans="2:55">
      <c r="B855" s="41" t="s">
        <v>3044</v>
      </c>
      <c r="C855" s="296" t="s">
        <v>7677</v>
      </c>
      <c r="D855" s="227" t="s">
        <v>29</v>
      </c>
      <c r="E855" s="19"/>
      <c r="F855" s="19"/>
      <c r="G855" s="19"/>
      <c r="H855" s="19"/>
      <c r="I855" s="19"/>
      <c r="J855" s="19"/>
      <c r="K855" s="19"/>
      <c r="L855" s="19"/>
      <c r="M855" s="19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221"/>
      <c r="AA855" s="221"/>
      <c r="AB855" s="221"/>
      <c r="AC855" s="221"/>
      <c r="AD855" s="221"/>
      <c r="AE855" s="221"/>
      <c r="AF855" s="221"/>
      <c r="AG855" s="221"/>
      <c r="AH855" s="221"/>
      <c r="AI855" s="221"/>
      <c r="AJ855" s="221"/>
      <c r="AK855" s="221"/>
      <c r="AL855" s="221"/>
      <c r="AM855" s="221"/>
      <c r="AN855" s="221"/>
      <c r="AO855" s="219">
        <v>6</v>
      </c>
      <c r="AP855" s="219">
        <v>475</v>
      </c>
      <c r="AQ855" s="219">
        <f>AP855*25%</f>
        <v>118.75</v>
      </c>
      <c r="AR855" s="222">
        <v>27</v>
      </c>
      <c r="AS855" s="222">
        <v>2555</v>
      </c>
      <c r="AT855" s="219">
        <f>AS855*25%</f>
        <v>638.75</v>
      </c>
      <c r="AU855" s="222">
        <v>47</v>
      </c>
      <c r="AV855" s="222">
        <v>4905</v>
      </c>
      <c r="AW855" s="222">
        <f t="shared" si="53"/>
        <v>1226.25</v>
      </c>
      <c r="AX855" s="222">
        <v>186</v>
      </c>
      <c r="AY855" s="222">
        <v>15625</v>
      </c>
      <c r="AZ855" s="222">
        <f t="shared" si="54"/>
        <v>3906.25</v>
      </c>
      <c r="BA855" s="222">
        <v>121</v>
      </c>
      <c r="BB855" s="222">
        <v>12740</v>
      </c>
      <c r="BC855" s="222">
        <f t="shared" si="55"/>
        <v>3185</v>
      </c>
    </row>
    <row r="856" spans="2:55">
      <c r="B856" s="41" t="s">
        <v>3045</v>
      </c>
      <c r="C856" s="296" t="s">
        <v>3142</v>
      </c>
      <c r="D856" s="44" t="s">
        <v>14</v>
      </c>
      <c r="E856" s="19"/>
      <c r="F856" s="19"/>
      <c r="G856" s="19"/>
      <c r="H856" s="19"/>
      <c r="I856" s="19"/>
      <c r="J856" s="19"/>
      <c r="K856" s="19"/>
      <c r="L856" s="19"/>
      <c r="M856" s="19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221"/>
      <c r="AA856" s="221"/>
      <c r="AB856" s="221"/>
      <c r="AC856" s="221"/>
      <c r="AD856" s="221"/>
      <c r="AE856" s="221"/>
      <c r="AF856" s="221"/>
      <c r="AG856" s="221"/>
      <c r="AH856" s="221"/>
      <c r="AI856" s="221"/>
      <c r="AJ856" s="221"/>
      <c r="AK856" s="221"/>
      <c r="AL856" s="221"/>
      <c r="AM856" s="221"/>
      <c r="AN856" s="221"/>
      <c r="AO856" s="219">
        <v>1</v>
      </c>
      <c r="AP856" s="219">
        <v>190</v>
      </c>
      <c r="AQ856" s="219">
        <f>AP856*25%</f>
        <v>47.5</v>
      </c>
      <c r="AR856" s="222">
        <v>40</v>
      </c>
      <c r="AS856" s="222">
        <v>5665</v>
      </c>
      <c r="AT856" s="219">
        <f>AS856*25%</f>
        <v>1416.25</v>
      </c>
      <c r="AU856" s="222">
        <v>141</v>
      </c>
      <c r="AV856" s="222">
        <v>13865</v>
      </c>
      <c r="AW856" s="222">
        <f t="shared" si="53"/>
        <v>3466.25</v>
      </c>
      <c r="AX856" s="222">
        <v>58</v>
      </c>
      <c r="AY856" s="222">
        <v>6510</v>
      </c>
      <c r="AZ856" s="222">
        <f t="shared" si="54"/>
        <v>1627.5</v>
      </c>
      <c r="BA856" s="222">
        <v>57</v>
      </c>
      <c r="BB856" s="222">
        <v>3720</v>
      </c>
      <c r="BC856" s="222">
        <f t="shared" si="55"/>
        <v>930</v>
      </c>
    </row>
    <row r="857" spans="2:55">
      <c r="B857" s="41" t="s">
        <v>3046</v>
      </c>
      <c r="C857" s="296" t="s">
        <v>3143</v>
      </c>
      <c r="D857" s="44" t="s">
        <v>261</v>
      </c>
      <c r="E857" s="19"/>
      <c r="F857" s="19"/>
      <c r="G857" s="19"/>
      <c r="H857" s="19"/>
      <c r="I857" s="19"/>
      <c r="J857" s="19"/>
      <c r="K857" s="19"/>
      <c r="L857" s="19"/>
      <c r="M857" s="19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221"/>
      <c r="AA857" s="221"/>
      <c r="AB857" s="221"/>
      <c r="AC857" s="221"/>
      <c r="AD857" s="221"/>
      <c r="AE857" s="221"/>
      <c r="AF857" s="221"/>
      <c r="AG857" s="221"/>
      <c r="AH857" s="221"/>
      <c r="AI857" s="221"/>
      <c r="AJ857" s="221"/>
      <c r="AK857" s="221"/>
      <c r="AL857" s="221"/>
      <c r="AM857" s="221"/>
      <c r="AN857" s="221"/>
      <c r="AO857" s="219">
        <v>0</v>
      </c>
      <c r="AP857" s="219">
        <v>0</v>
      </c>
      <c r="AQ857" s="219">
        <f>AP857*25%</f>
        <v>0</v>
      </c>
      <c r="AR857" s="222">
        <v>85</v>
      </c>
      <c r="AS857" s="222">
        <v>7530</v>
      </c>
      <c r="AT857" s="219">
        <f>AS857*25%</f>
        <v>1882.5</v>
      </c>
      <c r="AU857" s="222">
        <v>47</v>
      </c>
      <c r="AV857" s="222">
        <v>3650</v>
      </c>
      <c r="AW857" s="222">
        <f t="shared" si="53"/>
        <v>912.5</v>
      </c>
      <c r="AX857" s="222">
        <v>26</v>
      </c>
      <c r="AY857" s="222">
        <v>2910</v>
      </c>
      <c r="AZ857" s="222">
        <f t="shared" si="54"/>
        <v>727.5</v>
      </c>
      <c r="BA857" s="222">
        <v>205</v>
      </c>
      <c r="BB857" s="222">
        <v>16255</v>
      </c>
      <c r="BC857" s="222">
        <f t="shared" si="55"/>
        <v>4063.75</v>
      </c>
    </row>
    <row r="858" spans="2:55">
      <c r="B858" s="41" t="s">
        <v>3047</v>
      </c>
      <c r="C858" s="296" t="s">
        <v>7678</v>
      </c>
      <c r="D858" s="44" t="s">
        <v>19</v>
      </c>
      <c r="E858" s="19"/>
      <c r="F858" s="19"/>
      <c r="G858" s="19"/>
      <c r="H858" s="19"/>
      <c r="I858" s="19"/>
      <c r="J858" s="19"/>
      <c r="K858" s="19"/>
      <c r="L858" s="19"/>
      <c r="M858" s="19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221"/>
      <c r="AA858" s="221"/>
      <c r="AB858" s="221"/>
      <c r="AC858" s="221"/>
      <c r="AD858" s="221"/>
      <c r="AE858" s="221"/>
      <c r="AF858" s="221"/>
      <c r="AG858" s="221"/>
      <c r="AH858" s="221"/>
      <c r="AI858" s="221"/>
      <c r="AJ858" s="221"/>
      <c r="AK858" s="221"/>
      <c r="AL858" s="221"/>
      <c r="AM858" s="221"/>
      <c r="AN858" s="221"/>
      <c r="AO858" s="219">
        <v>0</v>
      </c>
      <c r="AP858" s="219">
        <v>0</v>
      </c>
      <c r="AQ858" s="219">
        <f>AP858*25%</f>
        <v>0</v>
      </c>
      <c r="AR858" s="222">
        <v>42</v>
      </c>
      <c r="AS858" s="222">
        <v>3075</v>
      </c>
      <c r="AT858" s="219">
        <f>AS858*25%</f>
        <v>768.75</v>
      </c>
      <c r="AU858" s="222">
        <v>100</v>
      </c>
      <c r="AV858" s="222">
        <v>9145</v>
      </c>
      <c r="AW858" s="222">
        <f t="shared" si="53"/>
        <v>2286.25</v>
      </c>
      <c r="AX858" s="222">
        <v>39</v>
      </c>
      <c r="AY858" s="222">
        <v>3240</v>
      </c>
      <c r="AZ858" s="222">
        <f t="shared" si="54"/>
        <v>810</v>
      </c>
      <c r="BA858" s="222">
        <v>38</v>
      </c>
      <c r="BB858" s="222">
        <v>3970</v>
      </c>
      <c r="BC858" s="222">
        <f t="shared" si="55"/>
        <v>992.5</v>
      </c>
    </row>
    <row r="859" spans="2:55">
      <c r="B859" s="41" t="s">
        <v>3048</v>
      </c>
      <c r="C859" s="296" t="s">
        <v>3144</v>
      </c>
      <c r="D859" s="44" t="s">
        <v>463</v>
      </c>
      <c r="E859" s="19"/>
      <c r="F859" s="19"/>
      <c r="G859" s="19"/>
      <c r="H859" s="19"/>
      <c r="I859" s="19"/>
      <c r="J859" s="19"/>
      <c r="K859" s="19"/>
      <c r="L859" s="19"/>
      <c r="M859" s="19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221"/>
      <c r="AA859" s="221"/>
      <c r="AB859" s="221"/>
      <c r="AC859" s="221"/>
      <c r="AD859" s="221"/>
      <c r="AE859" s="221"/>
      <c r="AF859" s="221"/>
      <c r="AG859" s="221"/>
      <c r="AH859" s="221"/>
      <c r="AI859" s="221"/>
      <c r="AJ859" s="221"/>
      <c r="AK859" s="221"/>
      <c r="AL859" s="221"/>
      <c r="AM859" s="221"/>
      <c r="AN859" s="221"/>
      <c r="AO859" s="219">
        <v>0</v>
      </c>
      <c r="AP859" s="219">
        <v>0</v>
      </c>
      <c r="AQ859" s="219">
        <f>AP859*25%</f>
        <v>0</v>
      </c>
      <c r="AR859" s="222">
        <v>10</v>
      </c>
      <c r="AS859" s="222">
        <v>955</v>
      </c>
      <c r="AT859" s="219">
        <f>AS859*25%</f>
        <v>238.75</v>
      </c>
      <c r="AU859" s="222">
        <v>0</v>
      </c>
      <c r="AV859" s="222">
        <v>0</v>
      </c>
      <c r="AW859" s="222">
        <f t="shared" si="53"/>
        <v>0</v>
      </c>
      <c r="AX859" s="222">
        <v>164</v>
      </c>
      <c r="AY859" s="222">
        <v>21045</v>
      </c>
      <c r="AZ859" s="222">
        <f t="shared" si="54"/>
        <v>5261.25</v>
      </c>
      <c r="BA859" s="222">
        <v>18</v>
      </c>
      <c r="BB859" s="222">
        <v>1920</v>
      </c>
      <c r="BC859" s="222">
        <f t="shared" si="55"/>
        <v>480</v>
      </c>
    </row>
    <row r="860" spans="2:55">
      <c r="B860" s="41" t="s">
        <v>3049</v>
      </c>
      <c r="C860" s="296" t="s">
        <v>7679</v>
      </c>
      <c r="D860" s="44" t="s">
        <v>19</v>
      </c>
      <c r="E860" s="19"/>
      <c r="F860" s="19"/>
      <c r="G860" s="19"/>
      <c r="H860" s="19"/>
      <c r="I860" s="19"/>
      <c r="J860" s="19"/>
      <c r="K860" s="19"/>
      <c r="L860" s="19"/>
      <c r="M860" s="19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221"/>
      <c r="AA860" s="221"/>
      <c r="AB860" s="221"/>
      <c r="AC860" s="221"/>
      <c r="AD860" s="221"/>
      <c r="AE860" s="221"/>
      <c r="AF860" s="221"/>
      <c r="AG860" s="221"/>
      <c r="AH860" s="221"/>
      <c r="AI860" s="221"/>
      <c r="AJ860" s="221"/>
      <c r="AK860" s="221"/>
      <c r="AL860" s="221"/>
      <c r="AM860" s="221"/>
      <c r="AN860" s="221"/>
      <c r="AO860" s="219">
        <v>0</v>
      </c>
      <c r="AP860" s="219">
        <v>0</v>
      </c>
      <c r="AQ860" s="219">
        <f>AP860*25%</f>
        <v>0</v>
      </c>
      <c r="AR860" s="222">
        <v>58</v>
      </c>
      <c r="AS860" s="222">
        <v>6360</v>
      </c>
      <c r="AT860" s="219">
        <f>AS860*25%</f>
        <v>1590</v>
      </c>
      <c r="AU860" s="222">
        <v>78</v>
      </c>
      <c r="AV860" s="222">
        <v>7555</v>
      </c>
      <c r="AW860" s="222">
        <f t="shared" si="53"/>
        <v>1888.75</v>
      </c>
      <c r="AX860" s="222">
        <v>60</v>
      </c>
      <c r="AY860" s="222">
        <v>4810</v>
      </c>
      <c r="AZ860" s="222">
        <f t="shared" si="54"/>
        <v>1202.5</v>
      </c>
      <c r="BA860" s="222">
        <v>45</v>
      </c>
      <c r="BB860" s="222">
        <v>5115</v>
      </c>
      <c r="BC860" s="222">
        <f t="shared" si="55"/>
        <v>1278.75</v>
      </c>
    </row>
    <row r="861" spans="2:55">
      <c r="B861" s="41" t="s">
        <v>3050</v>
      </c>
      <c r="C861" s="296" t="s">
        <v>3145</v>
      </c>
      <c r="D861" s="44" t="s">
        <v>29</v>
      </c>
      <c r="E861" s="19"/>
      <c r="F861" s="19"/>
      <c r="G861" s="19"/>
      <c r="H861" s="19"/>
      <c r="I861" s="19"/>
      <c r="J861" s="19"/>
      <c r="K861" s="19"/>
      <c r="L861" s="19"/>
      <c r="M861" s="19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221"/>
      <c r="AA861" s="221"/>
      <c r="AB861" s="221"/>
      <c r="AC861" s="221"/>
      <c r="AD861" s="221"/>
      <c r="AE861" s="221"/>
      <c r="AF861" s="221"/>
      <c r="AG861" s="221"/>
      <c r="AH861" s="221"/>
      <c r="AI861" s="221"/>
      <c r="AJ861" s="221"/>
      <c r="AK861" s="221"/>
      <c r="AL861" s="221"/>
      <c r="AM861" s="221"/>
      <c r="AN861" s="221"/>
      <c r="AO861" s="219">
        <v>0</v>
      </c>
      <c r="AP861" s="219">
        <v>0</v>
      </c>
      <c r="AQ861" s="219">
        <f>AP861*25%</f>
        <v>0</v>
      </c>
      <c r="AR861" s="222">
        <v>67</v>
      </c>
      <c r="AS861" s="222">
        <v>6885</v>
      </c>
      <c r="AT861" s="219">
        <f>AS861*25%</f>
        <v>1721.25</v>
      </c>
      <c r="AU861" s="222">
        <v>62</v>
      </c>
      <c r="AV861" s="222">
        <v>7170</v>
      </c>
      <c r="AW861" s="222">
        <f t="shared" si="53"/>
        <v>1792.5</v>
      </c>
      <c r="AX861" s="222">
        <v>103</v>
      </c>
      <c r="AY861" s="222">
        <v>8950</v>
      </c>
      <c r="AZ861" s="222">
        <f t="shared" si="54"/>
        <v>2237.5</v>
      </c>
      <c r="BA861" s="222">
        <v>211</v>
      </c>
      <c r="BB861" s="222">
        <v>26395</v>
      </c>
      <c r="BC861" s="222">
        <f t="shared" si="55"/>
        <v>6598.75</v>
      </c>
    </row>
    <row r="862" spans="2:55">
      <c r="B862" s="41" t="s">
        <v>3051</v>
      </c>
      <c r="C862" s="296" t="s">
        <v>3146</v>
      </c>
      <c r="D862" s="44" t="s">
        <v>14</v>
      </c>
      <c r="E862" s="19"/>
      <c r="F862" s="19"/>
      <c r="G862" s="19"/>
      <c r="H862" s="19"/>
      <c r="I862" s="19"/>
      <c r="J862" s="19"/>
      <c r="K862" s="19"/>
      <c r="L862" s="19"/>
      <c r="M862" s="19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221"/>
      <c r="AA862" s="221"/>
      <c r="AB862" s="221"/>
      <c r="AC862" s="221"/>
      <c r="AD862" s="221"/>
      <c r="AE862" s="221"/>
      <c r="AF862" s="221"/>
      <c r="AG862" s="221"/>
      <c r="AH862" s="221"/>
      <c r="AI862" s="221"/>
      <c r="AJ862" s="221"/>
      <c r="AK862" s="221"/>
      <c r="AL862" s="221"/>
      <c r="AM862" s="221"/>
      <c r="AN862" s="221"/>
      <c r="AO862" s="219">
        <v>0</v>
      </c>
      <c r="AP862" s="219">
        <v>0</v>
      </c>
      <c r="AQ862" s="219">
        <f>AP862*25%</f>
        <v>0</v>
      </c>
      <c r="AR862" s="222">
        <v>5</v>
      </c>
      <c r="AS862" s="222">
        <v>390</v>
      </c>
      <c r="AT862" s="219">
        <f>AS862*25%</f>
        <v>97.5</v>
      </c>
      <c r="AU862" s="222">
        <v>63</v>
      </c>
      <c r="AV862" s="222">
        <v>5325</v>
      </c>
      <c r="AW862" s="222">
        <f t="shared" si="53"/>
        <v>1331.25</v>
      </c>
      <c r="AX862" s="222">
        <v>0</v>
      </c>
      <c r="AY862" s="222">
        <v>0</v>
      </c>
      <c r="AZ862" s="222">
        <f t="shared" si="54"/>
        <v>0</v>
      </c>
      <c r="BA862" s="222">
        <v>71</v>
      </c>
      <c r="BB862" s="222">
        <v>6195</v>
      </c>
      <c r="BC862" s="222">
        <f t="shared" si="55"/>
        <v>1548.75</v>
      </c>
    </row>
    <row r="863" spans="2:55">
      <c r="B863" s="41" t="s">
        <v>3052</v>
      </c>
      <c r="C863" s="296" t="s">
        <v>3147</v>
      </c>
      <c r="D863" s="227" t="s">
        <v>14</v>
      </c>
      <c r="E863" s="19"/>
      <c r="F863" s="19"/>
      <c r="G863" s="19"/>
      <c r="H863" s="19"/>
      <c r="I863" s="19"/>
      <c r="J863" s="19"/>
      <c r="K863" s="19"/>
      <c r="L863" s="19"/>
      <c r="M863" s="19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221"/>
      <c r="AA863" s="221"/>
      <c r="AB863" s="221"/>
      <c r="AC863" s="221"/>
      <c r="AD863" s="221"/>
      <c r="AE863" s="221"/>
      <c r="AF863" s="221"/>
      <c r="AG863" s="221"/>
      <c r="AH863" s="221"/>
      <c r="AI863" s="221"/>
      <c r="AJ863" s="221"/>
      <c r="AK863" s="221"/>
      <c r="AL863" s="221"/>
      <c r="AM863" s="221"/>
      <c r="AN863" s="221"/>
      <c r="AO863" s="219">
        <v>5</v>
      </c>
      <c r="AP863" s="219">
        <v>300</v>
      </c>
      <c r="AQ863" s="219">
        <f>AP863*25%</f>
        <v>75</v>
      </c>
      <c r="AR863" s="222">
        <v>19</v>
      </c>
      <c r="AS863" s="222">
        <v>1340</v>
      </c>
      <c r="AT863" s="219">
        <f>AS863*25%</f>
        <v>335</v>
      </c>
      <c r="AU863" s="222">
        <v>28</v>
      </c>
      <c r="AV863" s="222">
        <v>2370</v>
      </c>
      <c r="AW863" s="222">
        <f t="shared" si="53"/>
        <v>592.5</v>
      </c>
      <c r="AX863" s="222">
        <v>121</v>
      </c>
      <c r="AY863" s="222">
        <v>9880</v>
      </c>
      <c r="AZ863" s="222">
        <f t="shared" si="54"/>
        <v>2470</v>
      </c>
      <c r="BA863" s="222">
        <v>152</v>
      </c>
      <c r="BB863" s="222">
        <v>14060</v>
      </c>
      <c r="BC863" s="222">
        <f t="shared" si="55"/>
        <v>3515</v>
      </c>
    </row>
    <row r="864" spans="2:55">
      <c r="B864" s="41" t="s">
        <v>3053</v>
      </c>
      <c r="C864" s="296" t="s">
        <v>3148</v>
      </c>
      <c r="D864" s="44" t="s">
        <v>5</v>
      </c>
      <c r="E864" s="19"/>
      <c r="F864" s="19"/>
      <c r="G864" s="19"/>
      <c r="H864" s="19"/>
      <c r="I864" s="19"/>
      <c r="J864" s="19"/>
      <c r="K864" s="19"/>
      <c r="L864" s="19"/>
      <c r="M864" s="19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221"/>
      <c r="AA864" s="221"/>
      <c r="AB864" s="221"/>
      <c r="AC864" s="221"/>
      <c r="AD864" s="221"/>
      <c r="AE864" s="221"/>
      <c r="AF864" s="221"/>
      <c r="AG864" s="221"/>
      <c r="AH864" s="221"/>
      <c r="AI864" s="221"/>
      <c r="AJ864" s="221"/>
      <c r="AK864" s="221"/>
      <c r="AL864" s="221"/>
      <c r="AM864" s="221"/>
      <c r="AN864" s="221"/>
      <c r="AO864" s="219"/>
      <c r="AP864" s="219"/>
      <c r="AQ864" s="219"/>
      <c r="AR864" s="222">
        <v>27</v>
      </c>
      <c r="AS864" s="222">
        <v>2680</v>
      </c>
      <c r="AT864" s="219">
        <f>AS864*25%</f>
        <v>670</v>
      </c>
      <c r="AU864" s="222">
        <v>23</v>
      </c>
      <c r="AV864" s="222">
        <v>2585</v>
      </c>
      <c r="AW864" s="222">
        <f t="shared" ref="AW864:AW927" si="56">AV864*25%</f>
        <v>646.25</v>
      </c>
      <c r="AX864" s="222">
        <v>88</v>
      </c>
      <c r="AY864" s="222">
        <v>9495</v>
      </c>
      <c r="AZ864" s="222">
        <f t="shared" si="54"/>
        <v>2373.75</v>
      </c>
      <c r="BA864" s="222">
        <v>0</v>
      </c>
      <c r="BB864" s="222">
        <v>0</v>
      </c>
      <c r="BC864" s="222">
        <f t="shared" si="55"/>
        <v>0</v>
      </c>
    </row>
    <row r="865" spans="2:55">
      <c r="B865" s="41" t="s">
        <v>3054</v>
      </c>
      <c r="C865" s="296" t="s">
        <v>3149</v>
      </c>
      <c r="D865" s="44" t="s">
        <v>23</v>
      </c>
      <c r="E865" s="19"/>
      <c r="F865" s="19"/>
      <c r="G865" s="19"/>
      <c r="H865" s="19"/>
      <c r="I865" s="19"/>
      <c r="J865" s="19"/>
      <c r="K865" s="19"/>
      <c r="L865" s="19"/>
      <c r="M865" s="19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221"/>
      <c r="AA865" s="221"/>
      <c r="AB865" s="221"/>
      <c r="AC865" s="221"/>
      <c r="AD865" s="221"/>
      <c r="AE865" s="221"/>
      <c r="AF865" s="221"/>
      <c r="AG865" s="221"/>
      <c r="AH865" s="221"/>
      <c r="AI865" s="221"/>
      <c r="AJ865" s="221"/>
      <c r="AK865" s="221"/>
      <c r="AL865" s="221"/>
      <c r="AM865" s="221"/>
      <c r="AN865" s="221"/>
      <c r="AO865" s="219"/>
      <c r="AP865" s="219"/>
      <c r="AQ865" s="219"/>
      <c r="AR865" s="222">
        <v>25</v>
      </c>
      <c r="AS865" s="222">
        <v>1905</v>
      </c>
      <c r="AT865" s="219">
        <f>AS865*25%</f>
        <v>476.25</v>
      </c>
      <c r="AU865" s="222">
        <v>57</v>
      </c>
      <c r="AV865" s="222">
        <v>5385</v>
      </c>
      <c r="AW865" s="222">
        <f t="shared" si="56"/>
        <v>1346.25</v>
      </c>
      <c r="AX865" s="222">
        <v>92</v>
      </c>
      <c r="AY865" s="222">
        <v>6770</v>
      </c>
      <c r="AZ865" s="222">
        <f t="shared" si="54"/>
        <v>1692.5</v>
      </c>
      <c r="BA865" s="222">
        <v>124</v>
      </c>
      <c r="BB865" s="222">
        <v>12505</v>
      </c>
      <c r="BC865" s="222">
        <f t="shared" si="55"/>
        <v>3126.25</v>
      </c>
    </row>
    <row r="866" spans="2:55">
      <c r="B866" s="41" t="s">
        <v>3055</v>
      </c>
      <c r="C866" s="296" t="s">
        <v>3150</v>
      </c>
      <c r="D866" s="44" t="s">
        <v>23</v>
      </c>
      <c r="E866" s="19"/>
      <c r="F866" s="19"/>
      <c r="G866" s="19"/>
      <c r="H866" s="19"/>
      <c r="I866" s="19"/>
      <c r="J866" s="19"/>
      <c r="K866" s="19"/>
      <c r="L866" s="19"/>
      <c r="M866" s="19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221"/>
      <c r="AA866" s="221"/>
      <c r="AB866" s="221"/>
      <c r="AC866" s="221"/>
      <c r="AD866" s="221"/>
      <c r="AE866" s="221"/>
      <c r="AF866" s="221"/>
      <c r="AG866" s="221"/>
      <c r="AH866" s="221"/>
      <c r="AI866" s="221"/>
      <c r="AJ866" s="221"/>
      <c r="AK866" s="221"/>
      <c r="AL866" s="221"/>
      <c r="AM866" s="221"/>
      <c r="AN866" s="221"/>
      <c r="AO866" s="219"/>
      <c r="AP866" s="219"/>
      <c r="AQ866" s="219"/>
      <c r="AR866" s="222">
        <v>4</v>
      </c>
      <c r="AS866" s="222">
        <v>360</v>
      </c>
      <c r="AT866" s="219">
        <f>AS866*25%</f>
        <v>90</v>
      </c>
      <c r="AU866" s="222">
        <v>88</v>
      </c>
      <c r="AV866" s="222">
        <v>9265</v>
      </c>
      <c r="AW866" s="222">
        <f t="shared" si="56"/>
        <v>2316.25</v>
      </c>
      <c r="AX866" s="222">
        <v>39</v>
      </c>
      <c r="AY866" s="222">
        <v>5015</v>
      </c>
      <c r="AZ866" s="222">
        <f t="shared" si="54"/>
        <v>1253.75</v>
      </c>
      <c r="BA866" s="222">
        <v>85</v>
      </c>
      <c r="BB866" s="222">
        <v>11290</v>
      </c>
      <c r="BC866" s="222">
        <f t="shared" si="55"/>
        <v>2822.5</v>
      </c>
    </row>
    <row r="867" spans="2:55">
      <c r="B867" s="41" t="s">
        <v>3056</v>
      </c>
      <c r="C867" s="296" t="s">
        <v>7680</v>
      </c>
      <c r="D867" s="44" t="s">
        <v>5</v>
      </c>
      <c r="E867" s="19"/>
      <c r="F867" s="19"/>
      <c r="G867" s="19"/>
      <c r="H867" s="19"/>
      <c r="I867" s="19"/>
      <c r="J867" s="19"/>
      <c r="K867" s="19"/>
      <c r="L867" s="19"/>
      <c r="M867" s="19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221"/>
      <c r="AA867" s="221"/>
      <c r="AB867" s="221"/>
      <c r="AC867" s="221"/>
      <c r="AD867" s="221"/>
      <c r="AE867" s="221"/>
      <c r="AF867" s="221"/>
      <c r="AG867" s="221"/>
      <c r="AH867" s="221"/>
      <c r="AI867" s="221"/>
      <c r="AJ867" s="221"/>
      <c r="AK867" s="221"/>
      <c r="AL867" s="221"/>
      <c r="AM867" s="221"/>
      <c r="AN867" s="221"/>
      <c r="AO867" s="219"/>
      <c r="AP867" s="219"/>
      <c r="AQ867" s="219"/>
      <c r="AR867" s="222">
        <v>32</v>
      </c>
      <c r="AS867" s="222">
        <v>3540</v>
      </c>
      <c r="AT867" s="219">
        <f>AS867*25%</f>
        <v>885</v>
      </c>
      <c r="AU867" s="222">
        <v>8</v>
      </c>
      <c r="AV867" s="222">
        <v>530</v>
      </c>
      <c r="AW867" s="222">
        <f t="shared" si="56"/>
        <v>132.5</v>
      </c>
      <c r="AX867" s="222">
        <v>18</v>
      </c>
      <c r="AY867" s="222">
        <v>1530</v>
      </c>
      <c r="AZ867" s="222">
        <f t="shared" si="54"/>
        <v>382.5</v>
      </c>
      <c r="BA867" s="222">
        <v>87</v>
      </c>
      <c r="BB867" s="222">
        <v>6035</v>
      </c>
      <c r="BC867" s="222">
        <f t="shared" si="55"/>
        <v>1508.75</v>
      </c>
    </row>
    <row r="868" spans="2:55">
      <c r="B868" s="41" t="s">
        <v>3057</v>
      </c>
      <c r="C868" s="296" t="s">
        <v>3262</v>
      </c>
      <c r="D868" s="44" t="s">
        <v>148</v>
      </c>
      <c r="E868" s="19"/>
      <c r="F868" s="19"/>
      <c r="G868" s="19"/>
      <c r="H868" s="19"/>
      <c r="I868" s="19"/>
      <c r="J868" s="19"/>
      <c r="K868" s="19"/>
      <c r="L868" s="19"/>
      <c r="M868" s="19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221"/>
      <c r="AA868" s="221"/>
      <c r="AB868" s="221"/>
      <c r="AC868" s="221"/>
      <c r="AD868" s="221"/>
      <c r="AE868" s="221"/>
      <c r="AF868" s="221"/>
      <c r="AG868" s="221"/>
      <c r="AH868" s="221"/>
      <c r="AI868" s="221"/>
      <c r="AJ868" s="221"/>
      <c r="AK868" s="221"/>
      <c r="AL868" s="221"/>
      <c r="AM868" s="221"/>
      <c r="AN868" s="221"/>
      <c r="AO868" s="219"/>
      <c r="AP868" s="219"/>
      <c r="AQ868" s="219"/>
      <c r="AR868" s="222">
        <v>50</v>
      </c>
      <c r="AS868" s="222">
        <v>5730</v>
      </c>
      <c r="AT868" s="219">
        <f>AS868*25%</f>
        <v>1432.5</v>
      </c>
      <c r="AU868" s="222">
        <v>42</v>
      </c>
      <c r="AV868" s="222">
        <v>3245</v>
      </c>
      <c r="AW868" s="222">
        <f t="shared" si="56"/>
        <v>811.25</v>
      </c>
      <c r="AX868" s="222">
        <v>61</v>
      </c>
      <c r="AY868" s="222">
        <v>7130</v>
      </c>
      <c r="AZ868" s="222">
        <f t="shared" si="54"/>
        <v>1782.5</v>
      </c>
      <c r="BA868" s="222">
        <v>33</v>
      </c>
      <c r="BB868" s="222">
        <v>3100</v>
      </c>
      <c r="BC868" s="222">
        <f t="shared" si="55"/>
        <v>775</v>
      </c>
    </row>
    <row r="869" spans="2:55">
      <c r="B869" s="41" t="s">
        <v>3058</v>
      </c>
      <c r="C869" s="296" t="s">
        <v>7681</v>
      </c>
      <c r="D869" s="44" t="s">
        <v>16</v>
      </c>
      <c r="E869" s="19"/>
      <c r="F869" s="19"/>
      <c r="G869" s="19"/>
      <c r="H869" s="19"/>
      <c r="I869" s="19"/>
      <c r="J869" s="19"/>
      <c r="K869" s="19"/>
      <c r="L869" s="19"/>
      <c r="M869" s="19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221"/>
      <c r="AA869" s="221"/>
      <c r="AB869" s="221"/>
      <c r="AC869" s="221"/>
      <c r="AD869" s="221"/>
      <c r="AE869" s="221"/>
      <c r="AF869" s="221"/>
      <c r="AG869" s="221"/>
      <c r="AH869" s="221"/>
      <c r="AI869" s="221"/>
      <c r="AJ869" s="221"/>
      <c r="AK869" s="221"/>
      <c r="AL869" s="221"/>
      <c r="AM869" s="221"/>
      <c r="AN869" s="221"/>
      <c r="AO869" s="219"/>
      <c r="AP869" s="219"/>
      <c r="AQ869" s="219"/>
      <c r="AR869" s="222">
        <v>24</v>
      </c>
      <c r="AS869" s="222">
        <v>1915</v>
      </c>
      <c r="AT869" s="219">
        <f>AS869*25%</f>
        <v>478.75</v>
      </c>
      <c r="AU869" s="222">
        <v>21</v>
      </c>
      <c r="AV869" s="222">
        <v>2370</v>
      </c>
      <c r="AW869" s="222">
        <f t="shared" si="56"/>
        <v>592.5</v>
      </c>
      <c r="AX869" s="222">
        <v>78</v>
      </c>
      <c r="AY869" s="222">
        <v>9755</v>
      </c>
      <c r="AZ869" s="222">
        <f t="shared" si="54"/>
        <v>2438.75</v>
      </c>
      <c r="BA869" s="222">
        <v>18</v>
      </c>
      <c r="BB869" s="222">
        <v>1170</v>
      </c>
      <c r="BC869" s="222">
        <f t="shared" si="55"/>
        <v>292.5</v>
      </c>
    </row>
    <row r="870" spans="2:55">
      <c r="B870" s="41" t="s">
        <v>3059</v>
      </c>
      <c r="C870" s="296" t="s">
        <v>3263</v>
      </c>
      <c r="D870" s="44" t="s">
        <v>5</v>
      </c>
      <c r="E870" s="19"/>
      <c r="F870" s="19"/>
      <c r="G870" s="19"/>
      <c r="H870" s="19"/>
      <c r="I870" s="19"/>
      <c r="J870" s="19"/>
      <c r="K870" s="19"/>
      <c r="L870" s="19"/>
      <c r="M870" s="19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221"/>
      <c r="AA870" s="221"/>
      <c r="AB870" s="221"/>
      <c r="AC870" s="221"/>
      <c r="AD870" s="221"/>
      <c r="AE870" s="221"/>
      <c r="AF870" s="221"/>
      <c r="AG870" s="221"/>
      <c r="AH870" s="221"/>
      <c r="AI870" s="221"/>
      <c r="AJ870" s="221"/>
      <c r="AK870" s="221"/>
      <c r="AL870" s="221"/>
      <c r="AM870" s="221"/>
      <c r="AN870" s="221"/>
      <c r="AO870" s="219"/>
      <c r="AP870" s="219"/>
      <c r="AQ870" s="219"/>
      <c r="AR870" s="222">
        <v>96</v>
      </c>
      <c r="AS870" s="222">
        <v>10970</v>
      </c>
      <c r="AT870" s="219">
        <f>AS870*25%</f>
        <v>2742.5</v>
      </c>
      <c r="AU870" s="222">
        <v>19</v>
      </c>
      <c r="AV870" s="222">
        <v>1610</v>
      </c>
      <c r="AW870" s="222">
        <f t="shared" si="56"/>
        <v>402.5</v>
      </c>
      <c r="AX870" s="222">
        <v>52</v>
      </c>
      <c r="AY870" s="222">
        <v>2990</v>
      </c>
      <c r="AZ870" s="222">
        <f t="shared" si="54"/>
        <v>747.5</v>
      </c>
      <c r="BA870" s="222">
        <v>65</v>
      </c>
      <c r="BB870" s="222">
        <v>7265</v>
      </c>
      <c r="BC870" s="222">
        <f t="shared" si="55"/>
        <v>1816.25</v>
      </c>
    </row>
    <row r="871" spans="2:55">
      <c r="B871" s="41" t="s">
        <v>3060</v>
      </c>
      <c r="C871" s="296" t="s">
        <v>3264</v>
      </c>
      <c r="D871" s="44" t="s">
        <v>5</v>
      </c>
      <c r="E871" s="19"/>
      <c r="F871" s="19"/>
      <c r="G871" s="19"/>
      <c r="H871" s="19"/>
      <c r="I871" s="19"/>
      <c r="J871" s="19"/>
      <c r="K871" s="19"/>
      <c r="L871" s="19"/>
      <c r="M871" s="19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221"/>
      <c r="AA871" s="221"/>
      <c r="AB871" s="221"/>
      <c r="AC871" s="221"/>
      <c r="AD871" s="221"/>
      <c r="AE871" s="221"/>
      <c r="AF871" s="221"/>
      <c r="AG871" s="221"/>
      <c r="AH871" s="221"/>
      <c r="AI871" s="221"/>
      <c r="AJ871" s="221"/>
      <c r="AK871" s="221"/>
      <c r="AL871" s="221"/>
      <c r="AM871" s="221"/>
      <c r="AN871" s="221"/>
      <c r="AO871" s="219"/>
      <c r="AP871" s="219"/>
      <c r="AQ871" s="219"/>
      <c r="AR871" s="222">
        <v>20</v>
      </c>
      <c r="AS871" s="222">
        <v>1680</v>
      </c>
      <c r="AT871" s="219">
        <f>AS871*25%</f>
        <v>420</v>
      </c>
      <c r="AU871" s="222">
        <v>5</v>
      </c>
      <c r="AV871" s="222">
        <v>475</v>
      </c>
      <c r="AW871" s="222">
        <f t="shared" si="56"/>
        <v>118.75</v>
      </c>
      <c r="AX871" s="222">
        <v>34</v>
      </c>
      <c r="AY871" s="222">
        <v>2925</v>
      </c>
      <c r="AZ871" s="222">
        <f t="shared" si="54"/>
        <v>731.25</v>
      </c>
      <c r="BA871" s="222">
        <v>108</v>
      </c>
      <c r="BB871" s="222">
        <v>12390</v>
      </c>
      <c r="BC871" s="222">
        <f t="shared" si="55"/>
        <v>3097.5</v>
      </c>
    </row>
    <row r="872" spans="2:55">
      <c r="B872" s="41" t="s">
        <v>3061</v>
      </c>
      <c r="C872" s="296" t="s">
        <v>7682</v>
      </c>
      <c r="D872" s="44" t="s">
        <v>125</v>
      </c>
      <c r="E872" s="19"/>
      <c r="F872" s="19"/>
      <c r="G872" s="19"/>
      <c r="H872" s="19"/>
      <c r="I872" s="19"/>
      <c r="J872" s="19"/>
      <c r="K872" s="19"/>
      <c r="L872" s="19"/>
      <c r="M872" s="19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221"/>
      <c r="AA872" s="221"/>
      <c r="AB872" s="221"/>
      <c r="AC872" s="221"/>
      <c r="AD872" s="221"/>
      <c r="AE872" s="221"/>
      <c r="AF872" s="221"/>
      <c r="AG872" s="221"/>
      <c r="AH872" s="221"/>
      <c r="AI872" s="221"/>
      <c r="AJ872" s="221"/>
      <c r="AK872" s="221"/>
      <c r="AL872" s="221"/>
      <c r="AM872" s="221"/>
      <c r="AN872" s="221"/>
      <c r="AO872" s="219"/>
      <c r="AP872" s="219"/>
      <c r="AQ872" s="219"/>
      <c r="AR872" s="222">
        <v>14</v>
      </c>
      <c r="AS872" s="222">
        <v>1560</v>
      </c>
      <c r="AT872" s="219">
        <f>AS872*25%</f>
        <v>390</v>
      </c>
      <c r="AU872" s="222">
        <v>29</v>
      </c>
      <c r="AV872" s="222">
        <v>2835</v>
      </c>
      <c r="AW872" s="222">
        <f t="shared" si="56"/>
        <v>708.75</v>
      </c>
      <c r="AX872" s="222">
        <v>31</v>
      </c>
      <c r="AY872" s="222">
        <v>3140</v>
      </c>
      <c r="AZ872" s="222">
        <f t="shared" si="54"/>
        <v>785</v>
      </c>
      <c r="BA872" s="222">
        <v>42</v>
      </c>
      <c r="BB872" s="222">
        <v>2115</v>
      </c>
      <c r="BC872" s="222">
        <f t="shared" si="55"/>
        <v>528.75</v>
      </c>
    </row>
    <row r="873" spans="2:55">
      <c r="B873" s="41" t="s">
        <v>3062</v>
      </c>
      <c r="C873" s="296" t="s">
        <v>3151</v>
      </c>
      <c r="D873" s="44" t="s">
        <v>125</v>
      </c>
      <c r="E873" s="19"/>
      <c r="F873" s="19"/>
      <c r="G873" s="19"/>
      <c r="H873" s="19"/>
      <c r="I873" s="19"/>
      <c r="J873" s="19"/>
      <c r="K873" s="19"/>
      <c r="L873" s="19"/>
      <c r="M873" s="19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221"/>
      <c r="AA873" s="221"/>
      <c r="AB873" s="221"/>
      <c r="AC873" s="221"/>
      <c r="AD873" s="221"/>
      <c r="AE873" s="221"/>
      <c r="AF873" s="221"/>
      <c r="AG873" s="221"/>
      <c r="AH873" s="221"/>
      <c r="AI873" s="221"/>
      <c r="AJ873" s="221"/>
      <c r="AK873" s="221"/>
      <c r="AL873" s="221"/>
      <c r="AM873" s="221"/>
      <c r="AN873" s="221"/>
      <c r="AO873" s="219"/>
      <c r="AP873" s="219"/>
      <c r="AQ873" s="219"/>
      <c r="AR873" s="222">
        <v>13</v>
      </c>
      <c r="AS873" s="222">
        <v>1325</v>
      </c>
      <c r="AT873" s="219">
        <f>AS873*25%</f>
        <v>331.25</v>
      </c>
      <c r="AU873" s="222">
        <v>26</v>
      </c>
      <c r="AV873" s="222">
        <v>3250</v>
      </c>
      <c r="AW873" s="222">
        <f t="shared" si="56"/>
        <v>812.5</v>
      </c>
      <c r="AX873" s="222">
        <v>60</v>
      </c>
      <c r="AY873" s="222">
        <v>5010</v>
      </c>
      <c r="AZ873" s="222">
        <f t="shared" si="54"/>
        <v>1252.5</v>
      </c>
      <c r="BA873" s="222">
        <v>50</v>
      </c>
      <c r="BB873" s="222">
        <v>4590</v>
      </c>
      <c r="BC873" s="222">
        <f t="shared" si="55"/>
        <v>1147.5</v>
      </c>
    </row>
    <row r="874" spans="2:55">
      <c r="B874" s="41" t="s">
        <v>3152</v>
      </c>
      <c r="C874" s="296" t="s">
        <v>3265</v>
      </c>
      <c r="D874" s="227" t="s">
        <v>307</v>
      </c>
      <c r="E874" s="19"/>
      <c r="F874" s="19"/>
      <c r="G874" s="19"/>
      <c r="H874" s="19"/>
      <c r="I874" s="19"/>
      <c r="J874" s="19"/>
      <c r="K874" s="19"/>
      <c r="L874" s="19"/>
      <c r="M874" s="19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221"/>
      <c r="AA874" s="221"/>
      <c r="AB874" s="221"/>
      <c r="AC874" s="221"/>
      <c r="AD874" s="221"/>
      <c r="AE874" s="221"/>
      <c r="AF874" s="221"/>
      <c r="AG874" s="221"/>
      <c r="AH874" s="221"/>
      <c r="AI874" s="221"/>
      <c r="AJ874" s="221"/>
      <c r="AK874" s="221"/>
      <c r="AL874" s="221"/>
      <c r="AM874" s="221"/>
      <c r="AN874" s="221"/>
      <c r="AO874" s="219"/>
      <c r="AP874" s="219"/>
      <c r="AQ874" s="219"/>
      <c r="AR874" s="222">
        <v>4</v>
      </c>
      <c r="AS874" s="222">
        <v>320</v>
      </c>
      <c r="AT874" s="219">
        <f>AS874*25%</f>
        <v>80</v>
      </c>
      <c r="AU874" s="222">
        <v>50</v>
      </c>
      <c r="AV874" s="222">
        <v>5375</v>
      </c>
      <c r="AW874" s="222">
        <f t="shared" si="56"/>
        <v>1343.75</v>
      </c>
      <c r="AX874" s="222">
        <v>8</v>
      </c>
      <c r="AY874" s="222">
        <v>810</v>
      </c>
      <c r="AZ874" s="222">
        <f t="shared" si="54"/>
        <v>202.5</v>
      </c>
      <c r="BA874" s="222">
        <v>58</v>
      </c>
      <c r="BB874" s="222">
        <v>6920</v>
      </c>
      <c r="BC874" s="222">
        <f t="shared" si="55"/>
        <v>1730</v>
      </c>
    </row>
    <row r="875" spans="2:55">
      <c r="B875" s="41" t="s">
        <v>3153</v>
      </c>
      <c r="C875" s="296" t="s">
        <v>5363</v>
      </c>
      <c r="D875" s="44" t="s">
        <v>5748</v>
      </c>
      <c r="E875" s="19"/>
      <c r="F875" s="19"/>
      <c r="G875" s="19"/>
      <c r="H875" s="19"/>
      <c r="I875" s="19"/>
      <c r="J875" s="19"/>
      <c r="K875" s="19"/>
      <c r="L875" s="19"/>
      <c r="M875" s="19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221"/>
      <c r="AA875" s="221"/>
      <c r="AB875" s="221"/>
      <c r="AC875" s="221"/>
      <c r="AD875" s="221"/>
      <c r="AE875" s="221"/>
      <c r="AF875" s="221"/>
      <c r="AG875" s="221"/>
      <c r="AH875" s="221"/>
      <c r="AI875" s="221"/>
      <c r="AJ875" s="221"/>
      <c r="AK875" s="221"/>
      <c r="AL875" s="221"/>
      <c r="AM875" s="221"/>
      <c r="AN875" s="221"/>
      <c r="AO875" s="219"/>
      <c r="AP875" s="219"/>
      <c r="AQ875" s="219"/>
      <c r="AR875" s="222">
        <v>237</v>
      </c>
      <c r="AS875" s="222">
        <v>22275</v>
      </c>
      <c r="AT875" s="219">
        <f>AS875*25%</f>
        <v>5568.75</v>
      </c>
      <c r="AU875" s="222">
        <v>11</v>
      </c>
      <c r="AV875" s="222">
        <v>1740</v>
      </c>
      <c r="AW875" s="222">
        <f t="shared" si="56"/>
        <v>435</v>
      </c>
      <c r="AX875" s="222">
        <v>18</v>
      </c>
      <c r="AY875" s="222">
        <v>1540</v>
      </c>
      <c r="AZ875" s="222">
        <f t="shared" si="54"/>
        <v>385</v>
      </c>
      <c r="BA875" s="222">
        <v>27</v>
      </c>
      <c r="BB875" s="222">
        <v>2330</v>
      </c>
      <c r="BC875" s="222">
        <f t="shared" si="55"/>
        <v>582.5</v>
      </c>
    </row>
    <row r="876" spans="2:55">
      <c r="B876" s="41" t="s">
        <v>3154</v>
      </c>
      <c r="C876" s="296" t="s">
        <v>3266</v>
      </c>
      <c r="D876" s="44" t="s">
        <v>125</v>
      </c>
      <c r="E876" s="19"/>
      <c r="F876" s="19"/>
      <c r="G876" s="19"/>
      <c r="H876" s="19"/>
      <c r="I876" s="19"/>
      <c r="J876" s="19"/>
      <c r="K876" s="19"/>
      <c r="L876" s="19"/>
      <c r="M876" s="19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221"/>
      <c r="AA876" s="221"/>
      <c r="AB876" s="221"/>
      <c r="AC876" s="221"/>
      <c r="AD876" s="221"/>
      <c r="AE876" s="221"/>
      <c r="AF876" s="221"/>
      <c r="AG876" s="221"/>
      <c r="AH876" s="221"/>
      <c r="AI876" s="221"/>
      <c r="AJ876" s="221"/>
      <c r="AK876" s="221"/>
      <c r="AL876" s="221"/>
      <c r="AM876" s="221"/>
      <c r="AN876" s="221"/>
      <c r="AO876" s="219"/>
      <c r="AP876" s="219"/>
      <c r="AQ876" s="219"/>
      <c r="AR876" s="222">
        <v>34</v>
      </c>
      <c r="AS876" s="222">
        <v>3320</v>
      </c>
      <c r="AT876" s="219">
        <f>AS876*25%</f>
        <v>830</v>
      </c>
      <c r="AU876" s="222">
        <v>53</v>
      </c>
      <c r="AV876" s="222">
        <v>6135</v>
      </c>
      <c r="AW876" s="222">
        <f t="shared" si="56"/>
        <v>1533.75</v>
      </c>
      <c r="AX876" s="222">
        <v>1</v>
      </c>
      <c r="AY876" s="222">
        <v>45</v>
      </c>
      <c r="AZ876" s="222">
        <f t="shared" si="54"/>
        <v>11.25</v>
      </c>
      <c r="BA876" s="222">
        <v>12</v>
      </c>
      <c r="BB876" s="222">
        <v>910</v>
      </c>
      <c r="BC876" s="222">
        <f t="shared" si="55"/>
        <v>227.5</v>
      </c>
    </row>
    <row r="877" spans="2:55">
      <c r="B877" s="41" t="s">
        <v>3155</v>
      </c>
      <c r="C877" s="296" t="s">
        <v>7683</v>
      </c>
      <c r="D877" s="44" t="s">
        <v>5</v>
      </c>
      <c r="E877" s="19"/>
      <c r="F877" s="19"/>
      <c r="G877" s="19"/>
      <c r="H877" s="19"/>
      <c r="I877" s="19"/>
      <c r="J877" s="19"/>
      <c r="K877" s="19"/>
      <c r="L877" s="19"/>
      <c r="M877" s="19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221"/>
      <c r="AA877" s="221"/>
      <c r="AB877" s="221"/>
      <c r="AC877" s="221"/>
      <c r="AD877" s="221"/>
      <c r="AE877" s="221"/>
      <c r="AF877" s="221"/>
      <c r="AG877" s="221"/>
      <c r="AH877" s="221"/>
      <c r="AI877" s="221"/>
      <c r="AJ877" s="221"/>
      <c r="AK877" s="221"/>
      <c r="AL877" s="221"/>
      <c r="AM877" s="221"/>
      <c r="AN877" s="221"/>
      <c r="AO877" s="219"/>
      <c r="AP877" s="219"/>
      <c r="AQ877" s="219"/>
      <c r="AR877" s="222">
        <v>6</v>
      </c>
      <c r="AS877" s="222">
        <v>640</v>
      </c>
      <c r="AT877" s="219">
        <f>AS877*25%</f>
        <v>160</v>
      </c>
      <c r="AU877" s="222">
        <v>48</v>
      </c>
      <c r="AV877" s="222">
        <v>5135</v>
      </c>
      <c r="AW877" s="222">
        <f t="shared" si="56"/>
        <v>1283.75</v>
      </c>
      <c r="AX877" s="222">
        <v>24</v>
      </c>
      <c r="AY877" s="222">
        <v>1985</v>
      </c>
      <c r="AZ877" s="222">
        <f t="shared" si="54"/>
        <v>496.25</v>
      </c>
      <c r="BA877" s="222">
        <v>20</v>
      </c>
      <c r="BB877" s="222">
        <v>2210</v>
      </c>
      <c r="BC877" s="222">
        <f t="shared" si="55"/>
        <v>552.5</v>
      </c>
    </row>
    <row r="878" spans="2:55">
      <c r="B878" s="41" t="s">
        <v>3156</v>
      </c>
      <c r="C878" s="296" t="s">
        <v>3267</v>
      </c>
      <c r="D878" s="44" t="s">
        <v>5</v>
      </c>
      <c r="E878" s="19"/>
      <c r="F878" s="19"/>
      <c r="G878" s="19"/>
      <c r="H878" s="19"/>
      <c r="I878" s="19"/>
      <c r="J878" s="19"/>
      <c r="K878" s="19"/>
      <c r="L878" s="19"/>
      <c r="M878" s="19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221"/>
      <c r="AA878" s="221"/>
      <c r="AB878" s="221"/>
      <c r="AC878" s="221"/>
      <c r="AD878" s="221"/>
      <c r="AE878" s="221"/>
      <c r="AF878" s="221"/>
      <c r="AG878" s="221"/>
      <c r="AH878" s="221"/>
      <c r="AI878" s="221"/>
      <c r="AJ878" s="221"/>
      <c r="AK878" s="221"/>
      <c r="AL878" s="221"/>
      <c r="AM878" s="221"/>
      <c r="AN878" s="221"/>
      <c r="AO878" s="219"/>
      <c r="AP878" s="219"/>
      <c r="AQ878" s="219"/>
      <c r="AR878" s="222">
        <v>0</v>
      </c>
      <c r="AS878" s="222">
        <v>0</v>
      </c>
      <c r="AT878" s="219">
        <f>AS878*25%</f>
        <v>0</v>
      </c>
      <c r="AU878" s="222">
        <v>10</v>
      </c>
      <c r="AV878" s="222">
        <v>935</v>
      </c>
      <c r="AW878" s="222">
        <f t="shared" si="56"/>
        <v>233.75</v>
      </c>
      <c r="AX878" s="222">
        <v>0</v>
      </c>
      <c r="AY878" s="222">
        <v>0</v>
      </c>
      <c r="AZ878" s="222">
        <f t="shared" si="54"/>
        <v>0</v>
      </c>
      <c r="BA878" s="222">
        <v>0</v>
      </c>
      <c r="BB878" s="222">
        <v>0</v>
      </c>
      <c r="BC878" s="222">
        <f t="shared" si="55"/>
        <v>0</v>
      </c>
    </row>
    <row r="879" spans="2:55">
      <c r="B879" s="41" t="s">
        <v>3157</v>
      </c>
      <c r="C879" s="296" t="s">
        <v>7684</v>
      </c>
      <c r="D879" s="44" t="s">
        <v>16</v>
      </c>
      <c r="E879" s="19"/>
      <c r="F879" s="19"/>
      <c r="G879" s="19"/>
      <c r="H879" s="19"/>
      <c r="I879" s="19"/>
      <c r="J879" s="19"/>
      <c r="K879" s="19"/>
      <c r="L879" s="19"/>
      <c r="M879" s="19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221"/>
      <c r="AA879" s="221"/>
      <c r="AB879" s="221"/>
      <c r="AC879" s="221"/>
      <c r="AD879" s="221"/>
      <c r="AE879" s="221"/>
      <c r="AF879" s="221"/>
      <c r="AG879" s="221"/>
      <c r="AH879" s="221"/>
      <c r="AI879" s="221"/>
      <c r="AJ879" s="221"/>
      <c r="AK879" s="221"/>
      <c r="AL879" s="221"/>
      <c r="AM879" s="221"/>
      <c r="AN879" s="221"/>
      <c r="AO879" s="219"/>
      <c r="AP879" s="219"/>
      <c r="AQ879" s="219"/>
      <c r="AR879" s="222">
        <v>34</v>
      </c>
      <c r="AS879" s="222">
        <v>2545</v>
      </c>
      <c r="AT879" s="219">
        <f>AS879*25%</f>
        <v>636.25</v>
      </c>
      <c r="AU879" s="222">
        <v>21</v>
      </c>
      <c r="AV879" s="222">
        <v>2210</v>
      </c>
      <c r="AW879" s="222">
        <f t="shared" si="56"/>
        <v>552.5</v>
      </c>
      <c r="AX879" s="222">
        <v>50</v>
      </c>
      <c r="AY879" s="222">
        <v>6205</v>
      </c>
      <c r="AZ879" s="222">
        <f t="shared" si="54"/>
        <v>1551.25</v>
      </c>
      <c r="BA879" s="222">
        <v>0</v>
      </c>
      <c r="BB879" s="222">
        <v>0</v>
      </c>
      <c r="BC879" s="222">
        <f t="shared" si="55"/>
        <v>0</v>
      </c>
    </row>
    <row r="880" spans="2:55">
      <c r="B880" s="41" t="s">
        <v>3158</v>
      </c>
      <c r="C880" s="296" t="s">
        <v>3268</v>
      </c>
      <c r="D880" s="44" t="s">
        <v>23</v>
      </c>
      <c r="E880" s="19"/>
      <c r="F880" s="19"/>
      <c r="G880" s="19"/>
      <c r="H880" s="19"/>
      <c r="I880" s="19"/>
      <c r="J880" s="19"/>
      <c r="K880" s="19"/>
      <c r="L880" s="19"/>
      <c r="M880" s="19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221"/>
      <c r="AA880" s="221"/>
      <c r="AB880" s="221"/>
      <c r="AC880" s="221"/>
      <c r="AD880" s="221"/>
      <c r="AE880" s="221"/>
      <c r="AF880" s="221"/>
      <c r="AG880" s="221"/>
      <c r="AH880" s="221"/>
      <c r="AI880" s="221"/>
      <c r="AJ880" s="221"/>
      <c r="AK880" s="221"/>
      <c r="AL880" s="221"/>
      <c r="AM880" s="221"/>
      <c r="AN880" s="221"/>
      <c r="AO880" s="219"/>
      <c r="AP880" s="219"/>
      <c r="AQ880" s="219"/>
      <c r="AR880" s="222">
        <v>9</v>
      </c>
      <c r="AS880" s="222">
        <v>650</v>
      </c>
      <c r="AT880" s="219">
        <f>AS880*25%</f>
        <v>162.5</v>
      </c>
      <c r="AU880" s="222">
        <v>327</v>
      </c>
      <c r="AV880" s="222">
        <v>31995</v>
      </c>
      <c r="AW880" s="222">
        <f t="shared" si="56"/>
        <v>7998.75</v>
      </c>
      <c r="AX880" s="222">
        <v>38</v>
      </c>
      <c r="AY880" s="222">
        <v>3915</v>
      </c>
      <c r="AZ880" s="222">
        <f t="shared" si="54"/>
        <v>978.75</v>
      </c>
      <c r="BA880" s="222">
        <v>0</v>
      </c>
      <c r="BB880" s="222">
        <v>0</v>
      </c>
      <c r="BC880" s="222">
        <f t="shared" si="55"/>
        <v>0</v>
      </c>
    </row>
    <row r="881" spans="2:55">
      <c r="B881" s="41" t="s">
        <v>3159</v>
      </c>
      <c r="C881" s="296" t="s">
        <v>3269</v>
      </c>
      <c r="D881" s="44" t="s">
        <v>23</v>
      </c>
      <c r="E881" s="19"/>
      <c r="F881" s="19"/>
      <c r="G881" s="19"/>
      <c r="H881" s="19"/>
      <c r="I881" s="19"/>
      <c r="J881" s="19"/>
      <c r="K881" s="19"/>
      <c r="L881" s="19"/>
      <c r="M881" s="19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221"/>
      <c r="AA881" s="221"/>
      <c r="AB881" s="221"/>
      <c r="AC881" s="221"/>
      <c r="AD881" s="221"/>
      <c r="AE881" s="221"/>
      <c r="AF881" s="221"/>
      <c r="AG881" s="221"/>
      <c r="AH881" s="221"/>
      <c r="AI881" s="221"/>
      <c r="AJ881" s="221"/>
      <c r="AK881" s="221"/>
      <c r="AL881" s="221"/>
      <c r="AM881" s="221"/>
      <c r="AN881" s="221"/>
      <c r="AO881" s="219"/>
      <c r="AP881" s="219"/>
      <c r="AQ881" s="219"/>
      <c r="AR881" s="222">
        <v>0</v>
      </c>
      <c r="AS881" s="222">
        <v>0</v>
      </c>
      <c r="AT881" s="219">
        <f>AS881*25%</f>
        <v>0</v>
      </c>
      <c r="AU881" s="222">
        <v>63</v>
      </c>
      <c r="AV881" s="222">
        <v>7400</v>
      </c>
      <c r="AW881" s="222">
        <f t="shared" si="56"/>
        <v>1850</v>
      </c>
      <c r="AX881" s="222">
        <v>39</v>
      </c>
      <c r="AY881" s="222">
        <v>4335</v>
      </c>
      <c r="AZ881" s="222">
        <f t="shared" si="54"/>
        <v>1083.75</v>
      </c>
      <c r="BA881" s="222">
        <v>75</v>
      </c>
      <c r="BB881" s="222">
        <v>8865</v>
      </c>
      <c r="BC881" s="222">
        <f t="shared" si="55"/>
        <v>2216.25</v>
      </c>
    </row>
    <row r="882" spans="2:55">
      <c r="B882" s="41" t="s">
        <v>3160</v>
      </c>
      <c r="C882" s="296" t="s">
        <v>3270</v>
      </c>
      <c r="D882" s="227" t="s">
        <v>23</v>
      </c>
      <c r="E882" s="19"/>
      <c r="F882" s="19"/>
      <c r="G882" s="19"/>
      <c r="H882" s="19"/>
      <c r="I882" s="19"/>
      <c r="J882" s="19"/>
      <c r="K882" s="19"/>
      <c r="L882" s="19"/>
      <c r="M882" s="19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221"/>
      <c r="AA882" s="221"/>
      <c r="AB882" s="221"/>
      <c r="AC882" s="221"/>
      <c r="AD882" s="221"/>
      <c r="AE882" s="221"/>
      <c r="AF882" s="221"/>
      <c r="AG882" s="221"/>
      <c r="AH882" s="221"/>
      <c r="AI882" s="221"/>
      <c r="AJ882" s="221"/>
      <c r="AK882" s="221"/>
      <c r="AL882" s="221"/>
      <c r="AM882" s="221"/>
      <c r="AN882" s="221"/>
      <c r="AO882" s="219"/>
      <c r="AP882" s="219"/>
      <c r="AQ882" s="219"/>
      <c r="AR882" s="222">
        <v>43</v>
      </c>
      <c r="AS882" s="222">
        <v>3060</v>
      </c>
      <c r="AT882" s="219">
        <f>AS882*25%</f>
        <v>765</v>
      </c>
      <c r="AU882" s="222">
        <v>17</v>
      </c>
      <c r="AV882" s="222">
        <v>1580</v>
      </c>
      <c r="AW882" s="222">
        <f t="shared" si="56"/>
        <v>395</v>
      </c>
      <c r="AX882" s="222">
        <v>4</v>
      </c>
      <c r="AY882" s="222">
        <v>420</v>
      </c>
      <c r="AZ882" s="222">
        <f t="shared" si="54"/>
        <v>105</v>
      </c>
      <c r="BA882" s="222">
        <v>59</v>
      </c>
      <c r="BB882" s="222">
        <v>7080</v>
      </c>
      <c r="BC882" s="222">
        <f t="shared" si="55"/>
        <v>1770</v>
      </c>
    </row>
    <row r="883" spans="2:55">
      <c r="B883" s="41" t="s">
        <v>3161</v>
      </c>
      <c r="C883" s="296" t="s">
        <v>3271</v>
      </c>
      <c r="D883" s="44" t="s">
        <v>23</v>
      </c>
      <c r="E883" s="19"/>
      <c r="F883" s="19"/>
      <c r="G883" s="19"/>
      <c r="H883" s="19"/>
      <c r="I883" s="19"/>
      <c r="J883" s="19"/>
      <c r="K883" s="19"/>
      <c r="L883" s="19"/>
      <c r="M883" s="19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221"/>
      <c r="AA883" s="221"/>
      <c r="AB883" s="221"/>
      <c r="AC883" s="221"/>
      <c r="AD883" s="221"/>
      <c r="AE883" s="221"/>
      <c r="AF883" s="221"/>
      <c r="AG883" s="221"/>
      <c r="AH883" s="221"/>
      <c r="AI883" s="221"/>
      <c r="AJ883" s="221"/>
      <c r="AK883" s="221"/>
      <c r="AL883" s="221"/>
      <c r="AM883" s="221"/>
      <c r="AN883" s="221"/>
      <c r="AO883" s="219"/>
      <c r="AP883" s="219"/>
      <c r="AQ883" s="219"/>
      <c r="AR883" s="222">
        <v>22</v>
      </c>
      <c r="AS883" s="222">
        <v>2245</v>
      </c>
      <c r="AT883" s="219">
        <f>AS883*25%</f>
        <v>561.25</v>
      </c>
      <c r="AU883" s="222">
        <v>1</v>
      </c>
      <c r="AV883" s="222">
        <v>100</v>
      </c>
      <c r="AW883" s="222">
        <f t="shared" si="56"/>
        <v>25</v>
      </c>
      <c r="AX883" s="222">
        <v>396</v>
      </c>
      <c r="AY883" s="222">
        <v>35830</v>
      </c>
      <c r="AZ883" s="222">
        <f t="shared" si="54"/>
        <v>8957.5</v>
      </c>
      <c r="BA883" s="222">
        <v>17</v>
      </c>
      <c r="BB883" s="222">
        <v>1835</v>
      </c>
      <c r="BC883" s="222">
        <f t="shared" si="55"/>
        <v>458.75</v>
      </c>
    </row>
    <row r="884" spans="2:55">
      <c r="B884" s="41" t="s">
        <v>3162</v>
      </c>
      <c r="C884" s="296" t="s">
        <v>7685</v>
      </c>
      <c r="D884" s="44" t="s">
        <v>23</v>
      </c>
      <c r="E884" s="19"/>
      <c r="F884" s="19"/>
      <c r="G884" s="19"/>
      <c r="H884" s="19"/>
      <c r="I884" s="19"/>
      <c r="J884" s="19"/>
      <c r="K884" s="19"/>
      <c r="L884" s="19"/>
      <c r="M884" s="19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221"/>
      <c r="AA884" s="221"/>
      <c r="AB884" s="221"/>
      <c r="AC884" s="221"/>
      <c r="AD884" s="221"/>
      <c r="AE884" s="221"/>
      <c r="AF884" s="221"/>
      <c r="AG884" s="221"/>
      <c r="AH884" s="221"/>
      <c r="AI884" s="221"/>
      <c r="AJ884" s="221"/>
      <c r="AK884" s="221"/>
      <c r="AL884" s="221"/>
      <c r="AM884" s="221"/>
      <c r="AN884" s="221"/>
      <c r="AO884" s="219"/>
      <c r="AP884" s="219"/>
      <c r="AQ884" s="219"/>
      <c r="AR884" s="222">
        <v>3</v>
      </c>
      <c r="AS884" s="222">
        <v>245</v>
      </c>
      <c r="AT884" s="219">
        <f>AS884*25%</f>
        <v>61.25</v>
      </c>
      <c r="AU884" s="222">
        <v>77</v>
      </c>
      <c r="AV884" s="222">
        <v>7195</v>
      </c>
      <c r="AW884" s="222">
        <f t="shared" si="56"/>
        <v>1798.75</v>
      </c>
      <c r="AX884" s="222">
        <v>77</v>
      </c>
      <c r="AY884" s="222">
        <v>8605</v>
      </c>
      <c r="AZ884" s="222">
        <f t="shared" si="54"/>
        <v>2151.25</v>
      </c>
      <c r="BA884" s="222">
        <v>0</v>
      </c>
      <c r="BB884" s="222">
        <v>0</v>
      </c>
      <c r="BC884" s="222">
        <f t="shared" si="55"/>
        <v>0</v>
      </c>
    </row>
    <row r="885" spans="2:55">
      <c r="B885" s="41" t="s">
        <v>3163</v>
      </c>
      <c r="C885" s="296" t="s">
        <v>3272</v>
      </c>
      <c r="D885" s="44" t="s">
        <v>313</v>
      </c>
      <c r="E885" s="19"/>
      <c r="F885" s="19"/>
      <c r="G885" s="19"/>
      <c r="H885" s="19"/>
      <c r="I885" s="19"/>
      <c r="J885" s="19"/>
      <c r="K885" s="19"/>
      <c r="L885" s="19"/>
      <c r="M885" s="19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221"/>
      <c r="AA885" s="221"/>
      <c r="AB885" s="221"/>
      <c r="AC885" s="221"/>
      <c r="AD885" s="221"/>
      <c r="AE885" s="221"/>
      <c r="AF885" s="221"/>
      <c r="AG885" s="221"/>
      <c r="AH885" s="221"/>
      <c r="AI885" s="221"/>
      <c r="AJ885" s="221"/>
      <c r="AK885" s="221"/>
      <c r="AL885" s="221"/>
      <c r="AM885" s="221"/>
      <c r="AN885" s="221"/>
      <c r="AO885" s="219"/>
      <c r="AP885" s="219"/>
      <c r="AQ885" s="219"/>
      <c r="AR885" s="222">
        <v>3</v>
      </c>
      <c r="AS885" s="222">
        <v>200</v>
      </c>
      <c r="AT885" s="219">
        <f>AS885*25%</f>
        <v>50</v>
      </c>
      <c r="AU885" s="222">
        <v>8</v>
      </c>
      <c r="AV885" s="222">
        <v>1170</v>
      </c>
      <c r="AW885" s="222">
        <f t="shared" si="56"/>
        <v>292.5</v>
      </c>
      <c r="AX885" s="222">
        <v>26</v>
      </c>
      <c r="AY885" s="222">
        <v>2425</v>
      </c>
      <c r="AZ885" s="222">
        <f t="shared" si="54"/>
        <v>606.25</v>
      </c>
      <c r="BA885" s="222">
        <v>376</v>
      </c>
      <c r="BB885" s="222">
        <v>36980</v>
      </c>
      <c r="BC885" s="222">
        <f t="shared" si="55"/>
        <v>9245</v>
      </c>
    </row>
    <row r="886" spans="2:55">
      <c r="B886" s="41" t="s">
        <v>3164</v>
      </c>
      <c r="C886" s="296" t="s">
        <v>7686</v>
      </c>
      <c r="D886" s="44" t="s">
        <v>5</v>
      </c>
      <c r="E886" s="19"/>
      <c r="F886" s="19"/>
      <c r="G886" s="19"/>
      <c r="H886" s="19"/>
      <c r="I886" s="19"/>
      <c r="J886" s="19"/>
      <c r="K886" s="19"/>
      <c r="L886" s="19"/>
      <c r="M886" s="19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221"/>
      <c r="AA886" s="221"/>
      <c r="AB886" s="221"/>
      <c r="AC886" s="221"/>
      <c r="AD886" s="221"/>
      <c r="AE886" s="221"/>
      <c r="AF886" s="221"/>
      <c r="AG886" s="221"/>
      <c r="AH886" s="221"/>
      <c r="AI886" s="221"/>
      <c r="AJ886" s="221"/>
      <c r="AK886" s="221"/>
      <c r="AL886" s="221"/>
      <c r="AM886" s="221"/>
      <c r="AN886" s="221"/>
      <c r="AO886" s="219"/>
      <c r="AP886" s="219"/>
      <c r="AQ886" s="219"/>
      <c r="AR886" s="222">
        <v>95</v>
      </c>
      <c r="AS886" s="222">
        <v>7940</v>
      </c>
      <c r="AT886" s="219">
        <f>AS886*25%</f>
        <v>1985</v>
      </c>
      <c r="AU886" s="222">
        <v>0</v>
      </c>
      <c r="AV886" s="222">
        <v>0</v>
      </c>
      <c r="AW886" s="222">
        <f t="shared" si="56"/>
        <v>0</v>
      </c>
      <c r="AX886" s="222">
        <v>8</v>
      </c>
      <c r="AY886" s="222">
        <v>790</v>
      </c>
      <c r="AZ886" s="222">
        <f t="shared" si="54"/>
        <v>197.5</v>
      </c>
      <c r="BA886" s="222">
        <v>116</v>
      </c>
      <c r="BB886" s="222">
        <v>11680</v>
      </c>
      <c r="BC886" s="222">
        <f t="shared" si="55"/>
        <v>2920</v>
      </c>
    </row>
    <row r="887" spans="2:55">
      <c r="B887" s="41" t="s">
        <v>3165</v>
      </c>
      <c r="C887" s="296" t="s">
        <v>3273</v>
      </c>
      <c r="D887" s="44" t="s">
        <v>313</v>
      </c>
      <c r="E887" s="19"/>
      <c r="F887" s="19"/>
      <c r="G887" s="19"/>
      <c r="H887" s="19"/>
      <c r="I887" s="19"/>
      <c r="J887" s="19"/>
      <c r="K887" s="19"/>
      <c r="L887" s="19"/>
      <c r="M887" s="19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221"/>
      <c r="AA887" s="221"/>
      <c r="AB887" s="221"/>
      <c r="AC887" s="221"/>
      <c r="AD887" s="221"/>
      <c r="AE887" s="221"/>
      <c r="AF887" s="221"/>
      <c r="AG887" s="221"/>
      <c r="AH887" s="221"/>
      <c r="AI887" s="221"/>
      <c r="AJ887" s="221"/>
      <c r="AK887" s="221"/>
      <c r="AL887" s="221"/>
      <c r="AM887" s="221"/>
      <c r="AN887" s="221"/>
      <c r="AO887" s="219"/>
      <c r="AP887" s="219"/>
      <c r="AQ887" s="219"/>
      <c r="AR887" s="222">
        <v>12</v>
      </c>
      <c r="AS887" s="222">
        <v>695</v>
      </c>
      <c r="AT887" s="219">
        <f>AS887*25%</f>
        <v>173.75</v>
      </c>
      <c r="AU887" s="222">
        <v>27</v>
      </c>
      <c r="AV887" s="222">
        <v>1920</v>
      </c>
      <c r="AW887" s="222">
        <f t="shared" si="56"/>
        <v>480</v>
      </c>
      <c r="AX887" s="222">
        <v>59</v>
      </c>
      <c r="AY887" s="222">
        <v>4985</v>
      </c>
      <c r="AZ887" s="222">
        <f t="shared" si="54"/>
        <v>1246.25</v>
      </c>
      <c r="BA887" s="222">
        <v>30</v>
      </c>
      <c r="BB887" s="222">
        <v>2470</v>
      </c>
      <c r="BC887" s="222">
        <f t="shared" si="55"/>
        <v>617.5</v>
      </c>
    </row>
    <row r="888" spans="2:55">
      <c r="B888" s="41" t="s">
        <v>3166</v>
      </c>
      <c r="C888" s="296" t="s">
        <v>7687</v>
      </c>
      <c r="D888" s="44" t="s">
        <v>5</v>
      </c>
      <c r="E888" s="19"/>
      <c r="F888" s="19"/>
      <c r="G888" s="19"/>
      <c r="H888" s="19"/>
      <c r="I888" s="19"/>
      <c r="J888" s="19"/>
      <c r="K888" s="19"/>
      <c r="L888" s="19"/>
      <c r="M888" s="19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221"/>
      <c r="AA888" s="221"/>
      <c r="AB888" s="221"/>
      <c r="AC888" s="221"/>
      <c r="AD888" s="221"/>
      <c r="AE888" s="221"/>
      <c r="AF888" s="221"/>
      <c r="AG888" s="221"/>
      <c r="AH888" s="221"/>
      <c r="AI888" s="221"/>
      <c r="AJ888" s="221"/>
      <c r="AK888" s="221"/>
      <c r="AL888" s="221"/>
      <c r="AM888" s="221"/>
      <c r="AN888" s="221"/>
      <c r="AO888" s="219"/>
      <c r="AP888" s="219"/>
      <c r="AQ888" s="219"/>
      <c r="AR888" s="222">
        <v>28</v>
      </c>
      <c r="AS888" s="222">
        <v>1690</v>
      </c>
      <c r="AT888" s="219">
        <f>AS888*25%</f>
        <v>422.5</v>
      </c>
      <c r="AU888" s="222">
        <v>24</v>
      </c>
      <c r="AV888" s="222">
        <v>2465</v>
      </c>
      <c r="AW888" s="222">
        <f t="shared" si="56"/>
        <v>616.25</v>
      </c>
      <c r="AX888" s="222">
        <v>18</v>
      </c>
      <c r="AY888" s="222">
        <v>1435</v>
      </c>
      <c r="AZ888" s="222">
        <f t="shared" si="54"/>
        <v>358.75</v>
      </c>
      <c r="BA888" s="222">
        <v>9</v>
      </c>
      <c r="BB888" s="222">
        <v>1165</v>
      </c>
      <c r="BC888" s="222">
        <f t="shared" si="55"/>
        <v>291.25</v>
      </c>
    </row>
    <row r="889" spans="2:55">
      <c r="B889" s="41" t="s">
        <v>3167</v>
      </c>
      <c r="C889" s="296" t="s">
        <v>3274</v>
      </c>
      <c r="D889" s="44" t="s">
        <v>5</v>
      </c>
      <c r="E889" s="19"/>
      <c r="F889" s="19"/>
      <c r="G889" s="19"/>
      <c r="H889" s="19"/>
      <c r="I889" s="19"/>
      <c r="J889" s="19"/>
      <c r="K889" s="19"/>
      <c r="L889" s="19"/>
      <c r="M889" s="19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221"/>
      <c r="AA889" s="221"/>
      <c r="AB889" s="221"/>
      <c r="AC889" s="221"/>
      <c r="AD889" s="221"/>
      <c r="AE889" s="221"/>
      <c r="AF889" s="221"/>
      <c r="AG889" s="221"/>
      <c r="AH889" s="221"/>
      <c r="AI889" s="221"/>
      <c r="AJ889" s="221"/>
      <c r="AK889" s="221"/>
      <c r="AL889" s="221"/>
      <c r="AM889" s="221"/>
      <c r="AN889" s="221"/>
      <c r="AO889" s="219"/>
      <c r="AP889" s="219"/>
      <c r="AQ889" s="219"/>
      <c r="AR889" s="222">
        <v>167</v>
      </c>
      <c r="AS889" s="222">
        <v>9310</v>
      </c>
      <c r="AT889" s="219">
        <f>AS889*25%</f>
        <v>2327.5</v>
      </c>
      <c r="AU889" s="222">
        <v>17</v>
      </c>
      <c r="AV889" s="222">
        <v>1715</v>
      </c>
      <c r="AW889" s="222">
        <f t="shared" si="56"/>
        <v>428.75</v>
      </c>
      <c r="AX889" s="222">
        <v>0</v>
      </c>
      <c r="AY889" s="222">
        <v>0</v>
      </c>
      <c r="AZ889" s="222">
        <f t="shared" si="54"/>
        <v>0</v>
      </c>
      <c r="BA889" s="222">
        <v>85</v>
      </c>
      <c r="BB889" s="222">
        <v>7850</v>
      </c>
      <c r="BC889" s="222">
        <f t="shared" si="55"/>
        <v>1962.5</v>
      </c>
    </row>
    <row r="890" spans="2:55">
      <c r="B890" s="41" t="s">
        <v>3168</v>
      </c>
      <c r="C890" s="296" t="s">
        <v>3275</v>
      </c>
      <c r="D890" s="44" t="s">
        <v>5</v>
      </c>
      <c r="E890" s="19"/>
      <c r="F890" s="19"/>
      <c r="G890" s="19"/>
      <c r="H890" s="19"/>
      <c r="I890" s="19"/>
      <c r="J890" s="19"/>
      <c r="K890" s="19"/>
      <c r="L890" s="19"/>
      <c r="M890" s="19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221"/>
      <c r="AA890" s="221"/>
      <c r="AB890" s="221"/>
      <c r="AC890" s="221"/>
      <c r="AD890" s="221"/>
      <c r="AE890" s="221"/>
      <c r="AF890" s="221"/>
      <c r="AG890" s="221"/>
      <c r="AH890" s="221"/>
      <c r="AI890" s="221"/>
      <c r="AJ890" s="221"/>
      <c r="AK890" s="221"/>
      <c r="AL890" s="221"/>
      <c r="AM890" s="221"/>
      <c r="AN890" s="221"/>
      <c r="AO890" s="219"/>
      <c r="AP890" s="219"/>
      <c r="AQ890" s="219"/>
      <c r="AR890" s="222">
        <v>4</v>
      </c>
      <c r="AS890" s="222">
        <v>215</v>
      </c>
      <c r="AT890" s="219">
        <f>AS890*25%</f>
        <v>53.75</v>
      </c>
      <c r="AU890" s="222">
        <v>1</v>
      </c>
      <c r="AV890" s="222">
        <v>45</v>
      </c>
      <c r="AW890" s="222">
        <f t="shared" si="56"/>
        <v>11.25</v>
      </c>
      <c r="AX890" s="222">
        <v>36</v>
      </c>
      <c r="AY890" s="222">
        <v>3645</v>
      </c>
      <c r="AZ890" s="222">
        <f t="shared" si="54"/>
        <v>911.25</v>
      </c>
      <c r="BA890" s="222">
        <v>28</v>
      </c>
      <c r="BB890" s="222">
        <v>2175</v>
      </c>
      <c r="BC890" s="222">
        <f t="shared" si="55"/>
        <v>543.75</v>
      </c>
    </row>
    <row r="891" spans="2:55">
      <c r="B891" s="41" t="s">
        <v>3169</v>
      </c>
      <c r="C891" s="296" t="s">
        <v>7688</v>
      </c>
      <c r="D891" s="227" t="s">
        <v>284</v>
      </c>
      <c r="E891" s="19"/>
      <c r="F891" s="19"/>
      <c r="G891" s="19"/>
      <c r="H891" s="19"/>
      <c r="I891" s="19"/>
      <c r="J891" s="19"/>
      <c r="K891" s="19"/>
      <c r="L891" s="19"/>
      <c r="M891" s="19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221"/>
      <c r="AA891" s="221"/>
      <c r="AB891" s="221"/>
      <c r="AC891" s="221"/>
      <c r="AD891" s="221"/>
      <c r="AE891" s="221"/>
      <c r="AF891" s="221"/>
      <c r="AG891" s="221"/>
      <c r="AH891" s="221"/>
      <c r="AI891" s="221"/>
      <c r="AJ891" s="221"/>
      <c r="AK891" s="221"/>
      <c r="AL891" s="221"/>
      <c r="AM891" s="221"/>
      <c r="AN891" s="221"/>
      <c r="AO891" s="219"/>
      <c r="AP891" s="219"/>
      <c r="AQ891" s="219"/>
      <c r="AR891" s="222">
        <v>1</v>
      </c>
      <c r="AS891" s="222">
        <v>130</v>
      </c>
      <c r="AT891" s="219">
        <f>AS891*25%</f>
        <v>32.5</v>
      </c>
      <c r="AU891" s="222">
        <v>112</v>
      </c>
      <c r="AV891" s="222">
        <v>10210</v>
      </c>
      <c r="AW891" s="222">
        <f t="shared" si="56"/>
        <v>2552.5</v>
      </c>
      <c r="AX891" s="222">
        <v>22</v>
      </c>
      <c r="AY891" s="222">
        <v>3035</v>
      </c>
      <c r="AZ891" s="222">
        <f t="shared" si="54"/>
        <v>758.75</v>
      </c>
      <c r="BA891" s="222">
        <v>0</v>
      </c>
      <c r="BB891" s="222">
        <v>0</v>
      </c>
      <c r="BC891" s="222">
        <f t="shared" si="55"/>
        <v>0</v>
      </c>
    </row>
    <row r="892" spans="2:55">
      <c r="B892" s="41" t="s">
        <v>3170</v>
      </c>
      <c r="C892" s="296" t="s">
        <v>3276</v>
      </c>
      <c r="D892" s="44" t="s">
        <v>390</v>
      </c>
      <c r="E892" s="19"/>
      <c r="F892" s="19"/>
      <c r="G892" s="19"/>
      <c r="H892" s="19"/>
      <c r="I892" s="19"/>
      <c r="J892" s="19"/>
      <c r="K892" s="19"/>
      <c r="L892" s="19"/>
      <c r="M892" s="19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221"/>
      <c r="AA892" s="221"/>
      <c r="AB892" s="221"/>
      <c r="AC892" s="221"/>
      <c r="AD892" s="221"/>
      <c r="AE892" s="221"/>
      <c r="AF892" s="221"/>
      <c r="AG892" s="221"/>
      <c r="AH892" s="221"/>
      <c r="AI892" s="221"/>
      <c r="AJ892" s="221"/>
      <c r="AK892" s="221"/>
      <c r="AL892" s="221"/>
      <c r="AM892" s="221"/>
      <c r="AN892" s="221"/>
      <c r="AO892" s="219"/>
      <c r="AP892" s="219"/>
      <c r="AQ892" s="219"/>
      <c r="AR892" s="222">
        <v>74</v>
      </c>
      <c r="AS892" s="222">
        <v>5790</v>
      </c>
      <c r="AT892" s="219">
        <f>AS892*25%</f>
        <v>1447.5</v>
      </c>
      <c r="AU892" s="222">
        <v>22</v>
      </c>
      <c r="AV892" s="222">
        <v>1955</v>
      </c>
      <c r="AW892" s="222">
        <f t="shared" si="56"/>
        <v>488.75</v>
      </c>
      <c r="AX892" s="222">
        <v>26</v>
      </c>
      <c r="AY892" s="222">
        <v>1885</v>
      </c>
      <c r="AZ892" s="222">
        <f t="shared" si="54"/>
        <v>471.25</v>
      </c>
      <c r="BA892" s="222">
        <v>42</v>
      </c>
      <c r="BB892" s="222">
        <v>3395</v>
      </c>
      <c r="BC892" s="222">
        <f t="shared" si="55"/>
        <v>848.75</v>
      </c>
    </row>
    <row r="893" spans="2:55">
      <c r="B893" s="41" t="s">
        <v>3171</v>
      </c>
      <c r="C893" s="296" t="s">
        <v>7689</v>
      </c>
      <c r="D893" s="44" t="s">
        <v>38</v>
      </c>
      <c r="E893" s="19"/>
      <c r="F893" s="19"/>
      <c r="G893" s="19"/>
      <c r="H893" s="19"/>
      <c r="I893" s="19"/>
      <c r="J893" s="19"/>
      <c r="K893" s="19"/>
      <c r="L893" s="19"/>
      <c r="M893" s="19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221"/>
      <c r="AA893" s="221"/>
      <c r="AB893" s="221"/>
      <c r="AC893" s="221"/>
      <c r="AD893" s="221"/>
      <c r="AE893" s="221"/>
      <c r="AF893" s="221"/>
      <c r="AG893" s="221"/>
      <c r="AH893" s="221"/>
      <c r="AI893" s="221"/>
      <c r="AJ893" s="221"/>
      <c r="AK893" s="221"/>
      <c r="AL893" s="221"/>
      <c r="AM893" s="221"/>
      <c r="AN893" s="221"/>
      <c r="AO893" s="219"/>
      <c r="AP893" s="219"/>
      <c r="AQ893" s="219"/>
      <c r="AR893" s="222">
        <v>0</v>
      </c>
      <c r="AS893" s="222">
        <v>0</v>
      </c>
      <c r="AT893" s="219">
        <f>AS893*25%</f>
        <v>0</v>
      </c>
      <c r="AU893" s="222">
        <v>38</v>
      </c>
      <c r="AV893" s="222">
        <v>2405</v>
      </c>
      <c r="AW893" s="222">
        <f t="shared" si="56"/>
        <v>601.25</v>
      </c>
      <c r="AX893" s="222">
        <v>0</v>
      </c>
      <c r="AY893" s="222">
        <v>0</v>
      </c>
      <c r="AZ893" s="222">
        <f t="shared" si="54"/>
        <v>0</v>
      </c>
      <c r="BA893" s="222">
        <v>22</v>
      </c>
      <c r="BB893" s="222">
        <v>2980</v>
      </c>
      <c r="BC893" s="222">
        <f t="shared" si="55"/>
        <v>745</v>
      </c>
    </row>
    <row r="894" spans="2:55">
      <c r="B894" s="41" t="s">
        <v>3172</v>
      </c>
      <c r="C894" s="296" t="s">
        <v>3277</v>
      </c>
      <c r="D894" s="44" t="s">
        <v>38</v>
      </c>
      <c r="E894" s="19"/>
      <c r="F894" s="19"/>
      <c r="G894" s="19"/>
      <c r="H894" s="19"/>
      <c r="I894" s="19"/>
      <c r="J894" s="19"/>
      <c r="K894" s="19"/>
      <c r="L894" s="19"/>
      <c r="M894" s="19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221"/>
      <c r="AA894" s="221"/>
      <c r="AB894" s="221"/>
      <c r="AC894" s="221"/>
      <c r="AD894" s="221"/>
      <c r="AE894" s="221"/>
      <c r="AF894" s="221"/>
      <c r="AG894" s="221"/>
      <c r="AH894" s="221"/>
      <c r="AI894" s="221"/>
      <c r="AJ894" s="221"/>
      <c r="AK894" s="221"/>
      <c r="AL894" s="221"/>
      <c r="AM894" s="221"/>
      <c r="AN894" s="221"/>
      <c r="AO894" s="219"/>
      <c r="AP894" s="219"/>
      <c r="AQ894" s="219"/>
      <c r="AR894" s="222">
        <v>16</v>
      </c>
      <c r="AS894" s="222">
        <v>1215</v>
      </c>
      <c r="AT894" s="219">
        <f>AS894*25%</f>
        <v>303.75</v>
      </c>
      <c r="AU894" s="222">
        <v>161</v>
      </c>
      <c r="AV894" s="222">
        <v>10050</v>
      </c>
      <c r="AW894" s="222">
        <f t="shared" si="56"/>
        <v>2512.5</v>
      </c>
      <c r="AX894" s="222">
        <v>71</v>
      </c>
      <c r="AY894" s="222">
        <v>7570</v>
      </c>
      <c r="AZ894" s="222">
        <f t="shared" si="54"/>
        <v>1892.5</v>
      </c>
      <c r="BA894" s="222">
        <v>7</v>
      </c>
      <c r="BB894" s="222">
        <v>680</v>
      </c>
      <c r="BC894" s="222">
        <f t="shared" si="55"/>
        <v>170</v>
      </c>
    </row>
    <row r="895" spans="2:55">
      <c r="B895" s="41" t="s">
        <v>3173</v>
      </c>
      <c r="C895" s="296" t="s">
        <v>3278</v>
      </c>
      <c r="D895" s="227" t="s">
        <v>38</v>
      </c>
      <c r="E895" s="19"/>
      <c r="F895" s="19"/>
      <c r="G895" s="19"/>
      <c r="H895" s="19"/>
      <c r="I895" s="19"/>
      <c r="J895" s="19"/>
      <c r="K895" s="19"/>
      <c r="L895" s="19"/>
      <c r="M895" s="19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221"/>
      <c r="AA895" s="221"/>
      <c r="AB895" s="221"/>
      <c r="AC895" s="221"/>
      <c r="AD895" s="221"/>
      <c r="AE895" s="221"/>
      <c r="AF895" s="221"/>
      <c r="AG895" s="221"/>
      <c r="AH895" s="221"/>
      <c r="AI895" s="221"/>
      <c r="AJ895" s="221"/>
      <c r="AK895" s="221"/>
      <c r="AL895" s="221"/>
      <c r="AM895" s="221"/>
      <c r="AN895" s="221"/>
      <c r="AO895" s="219"/>
      <c r="AP895" s="219"/>
      <c r="AQ895" s="219"/>
      <c r="AR895" s="222">
        <v>29</v>
      </c>
      <c r="AS895" s="222">
        <v>2450</v>
      </c>
      <c r="AT895" s="219">
        <f>AS895*25%</f>
        <v>612.5</v>
      </c>
      <c r="AU895" s="222">
        <v>16</v>
      </c>
      <c r="AV895" s="222">
        <v>1095</v>
      </c>
      <c r="AW895" s="222">
        <f t="shared" si="56"/>
        <v>273.75</v>
      </c>
      <c r="AX895" s="222">
        <v>5</v>
      </c>
      <c r="AY895" s="222">
        <v>840</v>
      </c>
      <c r="AZ895" s="222">
        <f t="shared" si="54"/>
        <v>210</v>
      </c>
      <c r="BA895" s="222">
        <v>2</v>
      </c>
      <c r="BB895" s="222">
        <v>390</v>
      </c>
      <c r="BC895" s="222">
        <f t="shared" si="55"/>
        <v>97.5</v>
      </c>
    </row>
    <row r="896" spans="2:55">
      <c r="B896" s="41" t="s">
        <v>3174</v>
      </c>
      <c r="C896" s="296" t="s">
        <v>3279</v>
      </c>
      <c r="D896" s="227" t="s">
        <v>125</v>
      </c>
      <c r="E896" s="19"/>
      <c r="F896" s="19"/>
      <c r="G896" s="19"/>
      <c r="H896" s="19"/>
      <c r="I896" s="19"/>
      <c r="J896" s="19"/>
      <c r="K896" s="19"/>
      <c r="L896" s="19"/>
      <c r="M896" s="19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221"/>
      <c r="AA896" s="221"/>
      <c r="AB896" s="221"/>
      <c r="AC896" s="221"/>
      <c r="AD896" s="221"/>
      <c r="AE896" s="221"/>
      <c r="AF896" s="221"/>
      <c r="AG896" s="221"/>
      <c r="AH896" s="221"/>
      <c r="AI896" s="221"/>
      <c r="AJ896" s="221"/>
      <c r="AK896" s="221"/>
      <c r="AL896" s="221"/>
      <c r="AM896" s="221"/>
      <c r="AN896" s="221"/>
      <c r="AO896" s="219"/>
      <c r="AP896" s="219"/>
      <c r="AQ896" s="219"/>
      <c r="AR896" s="222">
        <v>6</v>
      </c>
      <c r="AS896" s="222">
        <v>395</v>
      </c>
      <c r="AT896" s="219">
        <f>AS896*25%</f>
        <v>98.75</v>
      </c>
      <c r="AU896" s="222">
        <v>3</v>
      </c>
      <c r="AV896" s="222">
        <v>500</v>
      </c>
      <c r="AW896" s="222">
        <f t="shared" si="56"/>
        <v>125</v>
      </c>
      <c r="AX896" s="222">
        <v>48</v>
      </c>
      <c r="AY896" s="222">
        <v>2880</v>
      </c>
      <c r="AZ896" s="222">
        <f t="shared" si="54"/>
        <v>720</v>
      </c>
      <c r="BA896" s="222">
        <v>83</v>
      </c>
      <c r="BB896" s="222">
        <v>7570</v>
      </c>
      <c r="BC896" s="222">
        <f t="shared" si="55"/>
        <v>1892.5</v>
      </c>
    </row>
    <row r="897" spans="2:55">
      <c r="B897" s="41" t="s">
        <v>3175</v>
      </c>
      <c r="C897" s="296" t="s">
        <v>7690</v>
      </c>
      <c r="D897" s="44" t="s">
        <v>307</v>
      </c>
      <c r="E897" s="19"/>
      <c r="F897" s="19"/>
      <c r="G897" s="19"/>
      <c r="H897" s="19"/>
      <c r="I897" s="19"/>
      <c r="J897" s="19"/>
      <c r="K897" s="19"/>
      <c r="L897" s="19"/>
      <c r="M897" s="19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221"/>
      <c r="AA897" s="221"/>
      <c r="AB897" s="221"/>
      <c r="AC897" s="221"/>
      <c r="AD897" s="221"/>
      <c r="AE897" s="221"/>
      <c r="AF897" s="221"/>
      <c r="AG897" s="221"/>
      <c r="AH897" s="221"/>
      <c r="AI897" s="221"/>
      <c r="AJ897" s="221"/>
      <c r="AK897" s="221"/>
      <c r="AL897" s="221"/>
      <c r="AM897" s="221"/>
      <c r="AN897" s="221"/>
      <c r="AO897" s="219"/>
      <c r="AP897" s="219"/>
      <c r="AQ897" s="219"/>
      <c r="AR897" s="222">
        <v>26</v>
      </c>
      <c r="AS897" s="222">
        <v>1860</v>
      </c>
      <c r="AT897" s="219">
        <f>AS897*25%</f>
        <v>465</v>
      </c>
      <c r="AU897" s="222">
        <v>108</v>
      </c>
      <c r="AV897" s="222">
        <v>8330</v>
      </c>
      <c r="AW897" s="222">
        <f t="shared" si="56"/>
        <v>2082.5</v>
      </c>
      <c r="AX897" s="222">
        <v>108</v>
      </c>
      <c r="AY897" s="222">
        <v>7080</v>
      </c>
      <c r="AZ897" s="222">
        <f t="shared" si="54"/>
        <v>1770</v>
      </c>
      <c r="BA897" s="222">
        <v>7</v>
      </c>
      <c r="BB897" s="222">
        <v>710</v>
      </c>
      <c r="BC897" s="222">
        <f t="shared" si="55"/>
        <v>177.5</v>
      </c>
    </row>
    <row r="898" spans="2:55">
      <c r="B898" s="41" t="s">
        <v>3176</v>
      </c>
      <c r="C898" s="296" t="s">
        <v>3280</v>
      </c>
      <c r="D898" s="44" t="s">
        <v>38</v>
      </c>
      <c r="E898" s="19"/>
      <c r="F898" s="19"/>
      <c r="G898" s="19"/>
      <c r="H898" s="19"/>
      <c r="I898" s="19"/>
      <c r="J898" s="19"/>
      <c r="K898" s="19"/>
      <c r="L898" s="19"/>
      <c r="M898" s="19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221"/>
      <c r="AA898" s="221"/>
      <c r="AB898" s="221"/>
      <c r="AC898" s="221"/>
      <c r="AD898" s="221"/>
      <c r="AE898" s="221"/>
      <c r="AF898" s="221"/>
      <c r="AG898" s="221"/>
      <c r="AH898" s="221"/>
      <c r="AI898" s="221"/>
      <c r="AJ898" s="221"/>
      <c r="AK898" s="221"/>
      <c r="AL898" s="221"/>
      <c r="AM898" s="221"/>
      <c r="AN898" s="221"/>
      <c r="AO898" s="219"/>
      <c r="AP898" s="219"/>
      <c r="AQ898" s="219"/>
      <c r="AR898" s="222">
        <v>79</v>
      </c>
      <c r="AS898" s="222">
        <v>10055</v>
      </c>
      <c r="AT898" s="219">
        <f>AS898*25%</f>
        <v>2513.75</v>
      </c>
      <c r="AU898" s="222">
        <v>28</v>
      </c>
      <c r="AV898" s="222">
        <v>2500</v>
      </c>
      <c r="AW898" s="222">
        <f t="shared" si="56"/>
        <v>625</v>
      </c>
      <c r="AX898" s="222">
        <v>13</v>
      </c>
      <c r="AY898" s="222">
        <v>820</v>
      </c>
      <c r="AZ898" s="222">
        <f t="shared" ref="AZ898:AZ961" si="57">AY898*25%</f>
        <v>205</v>
      </c>
      <c r="BA898" s="222">
        <v>22</v>
      </c>
      <c r="BB898" s="222">
        <v>1575</v>
      </c>
      <c r="BC898" s="222">
        <f t="shared" si="55"/>
        <v>393.75</v>
      </c>
    </row>
    <row r="899" spans="2:55">
      <c r="B899" s="41" t="s">
        <v>3177</v>
      </c>
      <c r="C899" s="296" t="s">
        <v>3281</v>
      </c>
      <c r="D899" s="44" t="s">
        <v>38</v>
      </c>
      <c r="E899" s="19"/>
      <c r="F899" s="19"/>
      <c r="G899" s="19"/>
      <c r="H899" s="19"/>
      <c r="I899" s="19"/>
      <c r="J899" s="19"/>
      <c r="K899" s="19"/>
      <c r="L899" s="19"/>
      <c r="M899" s="19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221"/>
      <c r="AA899" s="221"/>
      <c r="AB899" s="221"/>
      <c r="AC899" s="221"/>
      <c r="AD899" s="221"/>
      <c r="AE899" s="221"/>
      <c r="AF899" s="221"/>
      <c r="AG899" s="221"/>
      <c r="AH899" s="221"/>
      <c r="AI899" s="221"/>
      <c r="AJ899" s="221"/>
      <c r="AK899" s="221"/>
      <c r="AL899" s="221"/>
      <c r="AM899" s="221"/>
      <c r="AN899" s="221"/>
      <c r="AO899" s="219"/>
      <c r="AP899" s="219"/>
      <c r="AQ899" s="219"/>
      <c r="AR899" s="222">
        <v>74</v>
      </c>
      <c r="AS899" s="222">
        <v>6970</v>
      </c>
      <c r="AT899" s="219">
        <f>AS899*25%</f>
        <v>1742.5</v>
      </c>
      <c r="AU899" s="222">
        <v>24</v>
      </c>
      <c r="AV899" s="222">
        <v>3855</v>
      </c>
      <c r="AW899" s="222">
        <f t="shared" si="56"/>
        <v>963.75</v>
      </c>
      <c r="AX899" s="222">
        <v>6</v>
      </c>
      <c r="AY899" s="222">
        <v>1320</v>
      </c>
      <c r="AZ899" s="222">
        <f t="shared" si="57"/>
        <v>330</v>
      </c>
      <c r="BA899" s="222">
        <v>228</v>
      </c>
      <c r="BB899" s="222">
        <v>13320</v>
      </c>
      <c r="BC899" s="222">
        <f t="shared" si="55"/>
        <v>3330</v>
      </c>
    </row>
    <row r="900" spans="2:55">
      <c r="B900" s="41" t="s">
        <v>3178</v>
      </c>
      <c r="C900" s="296" t="s">
        <v>7691</v>
      </c>
      <c r="D900" s="44" t="s">
        <v>38</v>
      </c>
      <c r="E900" s="19"/>
      <c r="F900" s="19"/>
      <c r="G900" s="19"/>
      <c r="H900" s="19"/>
      <c r="I900" s="19"/>
      <c r="J900" s="19"/>
      <c r="K900" s="19"/>
      <c r="L900" s="19"/>
      <c r="M900" s="19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221"/>
      <c r="AA900" s="221"/>
      <c r="AB900" s="221"/>
      <c r="AC900" s="221"/>
      <c r="AD900" s="221"/>
      <c r="AE900" s="221"/>
      <c r="AF900" s="221"/>
      <c r="AG900" s="221"/>
      <c r="AH900" s="221"/>
      <c r="AI900" s="221"/>
      <c r="AJ900" s="221"/>
      <c r="AK900" s="221"/>
      <c r="AL900" s="221"/>
      <c r="AM900" s="221"/>
      <c r="AN900" s="221"/>
      <c r="AO900" s="219"/>
      <c r="AP900" s="219"/>
      <c r="AQ900" s="219"/>
      <c r="AR900" s="222">
        <v>78</v>
      </c>
      <c r="AS900" s="222">
        <v>8120</v>
      </c>
      <c r="AT900" s="219">
        <f>AS900*25%</f>
        <v>2030</v>
      </c>
      <c r="AU900" s="222">
        <v>46</v>
      </c>
      <c r="AV900" s="222">
        <v>4595</v>
      </c>
      <c r="AW900" s="222">
        <f t="shared" si="56"/>
        <v>1148.75</v>
      </c>
      <c r="AX900" s="222">
        <v>65</v>
      </c>
      <c r="AY900" s="222">
        <v>4965</v>
      </c>
      <c r="AZ900" s="222">
        <f t="shared" si="57"/>
        <v>1241.25</v>
      </c>
      <c r="BA900" s="222">
        <v>14</v>
      </c>
      <c r="BB900" s="222">
        <v>1235</v>
      </c>
      <c r="BC900" s="222">
        <f t="shared" ref="BC900:BC963" si="58">BB900*25%</f>
        <v>308.75</v>
      </c>
    </row>
    <row r="901" spans="2:55">
      <c r="B901" s="41" t="s">
        <v>3179</v>
      </c>
      <c r="C901" s="296" t="s">
        <v>3282</v>
      </c>
      <c r="D901" s="44" t="s">
        <v>307</v>
      </c>
      <c r="E901" s="19"/>
      <c r="F901" s="19"/>
      <c r="G901" s="19"/>
      <c r="H901" s="19"/>
      <c r="I901" s="19"/>
      <c r="J901" s="19"/>
      <c r="K901" s="19"/>
      <c r="L901" s="19"/>
      <c r="M901" s="19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221"/>
      <c r="AA901" s="221"/>
      <c r="AB901" s="221"/>
      <c r="AC901" s="221"/>
      <c r="AD901" s="221"/>
      <c r="AE901" s="221"/>
      <c r="AF901" s="221"/>
      <c r="AG901" s="221"/>
      <c r="AH901" s="221"/>
      <c r="AI901" s="221"/>
      <c r="AJ901" s="221"/>
      <c r="AK901" s="221"/>
      <c r="AL901" s="221"/>
      <c r="AM901" s="221"/>
      <c r="AN901" s="221"/>
      <c r="AO901" s="219"/>
      <c r="AP901" s="219"/>
      <c r="AQ901" s="219"/>
      <c r="AR901" s="222">
        <v>10</v>
      </c>
      <c r="AS901" s="222">
        <v>905</v>
      </c>
      <c r="AT901" s="219">
        <f>AS901*25%</f>
        <v>226.25</v>
      </c>
      <c r="AU901" s="222">
        <v>15</v>
      </c>
      <c r="AV901" s="222">
        <v>1900</v>
      </c>
      <c r="AW901" s="222">
        <f t="shared" si="56"/>
        <v>475</v>
      </c>
      <c r="AX901" s="222">
        <v>29</v>
      </c>
      <c r="AY901" s="222">
        <v>2630</v>
      </c>
      <c r="AZ901" s="222">
        <f t="shared" si="57"/>
        <v>657.5</v>
      </c>
      <c r="BA901" s="222">
        <v>14</v>
      </c>
      <c r="BB901" s="222">
        <v>3230</v>
      </c>
      <c r="BC901" s="222">
        <f t="shared" si="58"/>
        <v>807.5</v>
      </c>
    </row>
    <row r="902" spans="2:55">
      <c r="B902" s="41" t="s">
        <v>3180</v>
      </c>
      <c r="C902" s="296" t="s">
        <v>3283</v>
      </c>
      <c r="D902" s="44" t="s">
        <v>5</v>
      </c>
      <c r="E902" s="19"/>
      <c r="F902" s="19"/>
      <c r="G902" s="19"/>
      <c r="H902" s="19"/>
      <c r="I902" s="19"/>
      <c r="J902" s="19"/>
      <c r="K902" s="19"/>
      <c r="L902" s="19"/>
      <c r="M902" s="19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221"/>
      <c r="AA902" s="221"/>
      <c r="AB902" s="221"/>
      <c r="AC902" s="221"/>
      <c r="AD902" s="221"/>
      <c r="AE902" s="221"/>
      <c r="AF902" s="221"/>
      <c r="AG902" s="221"/>
      <c r="AH902" s="221"/>
      <c r="AI902" s="221"/>
      <c r="AJ902" s="221"/>
      <c r="AK902" s="221"/>
      <c r="AL902" s="221"/>
      <c r="AM902" s="221"/>
      <c r="AN902" s="221"/>
      <c r="AO902" s="219"/>
      <c r="AP902" s="219"/>
      <c r="AQ902" s="219"/>
      <c r="AR902" s="222">
        <v>27</v>
      </c>
      <c r="AS902" s="222">
        <v>2585</v>
      </c>
      <c r="AT902" s="219">
        <f>AS902*25%</f>
        <v>646.25</v>
      </c>
      <c r="AU902" s="222">
        <v>26</v>
      </c>
      <c r="AV902" s="222">
        <v>1835</v>
      </c>
      <c r="AW902" s="222">
        <f t="shared" si="56"/>
        <v>458.75</v>
      </c>
      <c r="AX902" s="222">
        <v>43</v>
      </c>
      <c r="AY902" s="222">
        <v>7115</v>
      </c>
      <c r="AZ902" s="222">
        <f t="shared" si="57"/>
        <v>1778.75</v>
      </c>
      <c r="BA902" s="222">
        <v>50</v>
      </c>
      <c r="BB902" s="222">
        <v>3970</v>
      </c>
      <c r="BC902" s="222">
        <f t="shared" si="58"/>
        <v>992.5</v>
      </c>
    </row>
    <row r="903" spans="2:55">
      <c r="B903" s="41" t="s">
        <v>3181</v>
      </c>
      <c r="C903" s="296" t="s">
        <v>3284</v>
      </c>
      <c r="D903" s="44" t="s">
        <v>5</v>
      </c>
      <c r="E903" s="19"/>
      <c r="F903" s="19"/>
      <c r="G903" s="19"/>
      <c r="H903" s="19"/>
      <c r="I903" s="19"/>
      <c r="J903" s="19"/>
      <c r="K903" s="19"/>
      <c r="L903" s="19"/>
      <c r="M903" s="19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221"/>
      <c r="AA903" s="221"/>
      <c r="AB903" s="221"/>
      <c r="AC903" s="221"/>
      <c r="AD903" s="221"/>
      <c r="AE903" s="221"/>
      <c r="AF903" s="221"/>
      <c r="AG903" s="221"/>
      <c r="AH903" s="221"/>
      <c r="AI903" s="221"/>
      <c r="AJ903" s="221"/>
      <c r="AK903" s="221"/>
      <c r="AL903" s="221"/>
      <c r="AM903" s="221"/>
      <c r="AN903" s="221"/>
      <c r="AO903" s="219"/>
      <c r="AP903" s="219"/>
      <c r="AQ903" s="219"/>
      <c r="AR903" s="222">
        <v>8</v>
      </c>
      <c r="AS903" s="222">
        <v>675</v>
      </c>
      <c r="AT903" s="219">
        <f>AS903*25%</f>
        <v>168.75</v>
      </c>
      <c r="AU903" s="222">
        <v>83</v>
      </c>
      <c r="AV903" s="222">
        <v>10440</v>
      </c>
      <c r="AW903" s="222">
        <f t="shared" si="56"/>
        <v>2610</v>
      </c>
      <c r="AX903" s="222">
        <v>79</v>
      </c>
      <c r="AY903" s="222">
        <v>7690</v>
      </c>
      <c r="AZ903" s="222">
        <f t="shared" si="57"/>
        <v>1922.5</v>
      </c>
      <c r="BA903" s="222">
        <v>63</v>
      </c>
      <c r="BB903" s="222">
        <v>6160</v>
      </c>
      <c r="BC903" s="222">
        <f t="shared" si="58"/>
        <v>1540</v>
      </c>
    </row>
    <row r="904" spans="2:55">
      <c r="B904" s="41" t="s">
        <v>3182</v>
      </c>
      <c r="C904" s="296" t="s">
        <v>3285</v>
      </c>
      <c r="D904" s="44" t="s">
        <v>5</v>
      </c>
      <c r="E904" s="19"/>
      <c r="F904" s="19"/>
      <c r="G904" s="19"/>
      <c r="H904" s="19"/>
      <c r="I904" s="19"/>
      <c r="J904" s="19"/>
      <c r="K904" s="19"/>
      <c r="L904" s="19"/>
      <c r="M904" s="19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221"/>
      <c r="AA904" s="221"/>
      <c r="AB904" s="221"/>
      <c r="AC904" s="221"/>
      <c r="AD904" s="221"/>
      <c r="AE904" s="221"/>
      <c r="AF904" s="221"/>
      <c r="AG904" s="221"/>
      <c r="AH904" s="221"/>
      <c r="AI904" s="221"/>
      <c r="AJ904" s="221"/>
      <c r="AK904" s="221"/>
      <c r="AL904" s="221"/>
      <c r="AM904" s="221"/>
      <c r="AN904" s="221"/>
      <c r="AO904" s="219"/>
      <c r="AP904" s="219"/>
      <c r="AQ904" s="219"/>
      <c r="AR904" s="222">
        <v>100</v>
      </c>
      <c r="AS904" s="222">
        <v>9005</v>
      </c>
      <c r="AT904" s="219">
        <f>AS904*25%</f>
        <v>2251.25</v>
      </c>
      <c r="AU904" s="222">
        <v>45</v>
      </c>
      <c r="AV904" s="222">
        <v>4350</v>
      </c>
      <c r="AW904" s="222">
        <f t="shared" si="56"/>
        <v>1087.5</v>
      </c>
      <c r="AX904" s="222">
        <v>8</v>
      </c>
      <c r="AY904" s="222">
        <v>635</v>
      </c>
      <c r="AZ904" s="222">
        <f t="shared" si="57"/>
        <v>158.75</v>
      </c>
      <c r="BA904" s="222">
        <v>73</v>
      </c>
      <c r="BB904" s="222">
        <v>8900</v>
      </c>
      <c r="BC904" s="222">
        <f t="shared" si="58"/>
        <v>2225</v>
      </c>
    </row>
    <row r="905" spans="2:55">
      <c r="B905" s="41" t="s">
        <v>3183</v>
      </c>
      <c r="C905" s="296" t="s">
        <v>7692</v>
      </c>
      <c r="D905" s="227" t="s">
        <v>38</v>
      </c>
      <c r="E905" s="19"/>
      <c r="F905" s="19"/>
      <c r="G905" s="19"/>
      <c r="H905" s="19"/>
      <c r="I905" s="19"/>
      <c r="J905" s="19"/>
      <c r="K905" s="19"/>
      <c r="L905" s="19"/>
      <c r="M905" s="19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221"/>
      <c r="AA905" s="221"/>
      <c r="AB905" s="221"/>
      <c r="AC905" s="221"/>
      <c r="AD905" s="221"/>
      <c r="AE905" s="221"/>
      <c r="AF905" s="221"/>
      <c r="AG905" s="221"/>
      <c r="AH905" s="221"/>
      <c r="AI905" s="221"/>
      <c r="AJ905" s="221"/>
      <c r="AK905" s="221"/>
      <c r="AL905" s="221"/>
      <c r="AM905" s="221"/>
      <c r="AN905" s="221"/>
      <c r="AO905" s="219"/>
      <c r="AP905" s="219"/>
      <c r="AQ905" s="219"/>
      <c r="AR905" s="222">
        <v>24</v>
      </c>
      <c r="AS905" s="222">
        <v>2165</v>
      </c>
      <c r="AT905" s="219">
        <f>AS905*25%</f>
        <v>541.25</v>
      </c>
      <c r="AU905" s="222">
        <v>41</v>
      </c>
      <c r="AV905" s="222">
        <v>3355</v>
      </c>
      <c r="AW905" s="222">
        <f t="shared" si="56"/>
        <v>838.75</v>
      </c>
      <c r="AX905" s="222">
        <v>36</v>
      </c>
      <c r="AY905" s="222">
        <v>2420</v>
      </c>
      <c r="AZ905" s="222">
        <f t="shared" si="57"/>
        <v>605</v>
      </c>
      <c r="BA905" s="222">
        <v>55</v>
      </c>
      <c r="BB905" s="222">
        <v>5820</v>
      </c>
      <c r="BC905" s="222">
        <f t="shared" si="58"/>
        <v>1455</v>
      </c>
    </row>
    <row r="906" spans="2:55">
      <c r="B906" s="41" t="s">
        <v>3184</v>
      </c>
      <c r="C906" s="296" t="s">
        <v>3286</v>
      </c>
      <c r="D906" s="44" t="s">
        <v>38</v>
      </c>
      <c r="E906" s="19"/>
      <c r="F906" s="19"/>
      <c r="G906" s="19"/>
      <c r="H906" s="19"/>
      <c r="I906" s="19"/>
      <c r="J906" s="19"/>
      <c r="K906" s="19"/>
      <c r="L906" s="19"/>
      <c r="M906" s="19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221"/>
      <c r="AA906" s="221"/>
      <c r="AB906" s="221"/>
      <c r="AC906" s="221"/>
      <c r="AD906" s="221"/>
      <c r="AE906" s="221"/>
      <c r="AF906" s="221"/>
      <c r="AG906" s="221"/>
      <c r="AH906" s="221"/>
      <c r="AI906" s="221"/>
      <c r="AJ906" s="221"/>
      <c r="AK906" s="221"/>
      <c r="AL906" s="221"/>
      <c r="AM906" s="221"/>
      <c r="AN906" s="221"/>
      <c r="AO906" s="219"/>
      <c r="AP906" s="219"/>
      <c r="AQ906" s="219"/>
      <c r="AR906" s="222">
        <v>17</v>
      </c>
      <c r="AS906" s="222">
        <v>1090</v>
      </c>
      <c r="AT906" s="219">
        <f>AS906*25%</f>
        <v>272.5</v>
      </c>
      <c r="AU906" s="222">
        <v>31</v>
      </c>
      <c r="AV906" s="222">
        <v>3960</v>
      </c>
      <c r="AW906" s="222">
        <f t="shared" si="56"/>
        <v>990</v>
      </c>
      <c r="AX906" s="222">
        <v>47</v>
      </c>
      <c r="AY906" s="222">
        <v>5395</v>
      </c>
      <c r="AZ906" s="222">
        <f t="shared" si="57"/>
        <v>1348.75</v>
      </c>
      <c r="BA906" s="222">
        <v>16</v>
      </c>
      <c r="BB906" s="222">
        <v>1110</v>
      </c>
      <c r="BC906" s="222">
        <f t="shared" si="58"/>
        <v>277.5</v>
      </c>
    </row>
    <row r="907" spans="2:55">
      <c r="B907" s="41" t="s">
        <v>3185</v>
      </c>
      <c r="C907" s="296" t="s">
        <v>7693</v>
      </c>
      <c r="D907" s="227" t="s">
        <v>38</v>
      </c>
      <c r="E907" s="19"/>
      <c r="F907" s="19"/>
      <c r="G907" s="19"/>
      <c r="H907" s="19"/>
      <c r="I907" s="19"/>
      <c r="J907" s="19"/>
      <c r="K907" s="19"/>
      <c r="L907" s="19"/>
      <c r="M907" s="19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221"/>
      <c r="AA907" s="221"/>
      <c r="AB907" s="221"/>
      <c r="AC907" s="221"/>
      <c r="AD907" s="221"/>
      <c r="AE907" s="221"/>
      <c r="AF907" s="221"/>
      <c r="AG907" s="221"/>
      <c r="AH907" s="221"/>
      <c r="AI907" s="221"/>
      <c r="AJ907" s="221"/>
      <c r="AK907" s="221"/>
      <c r="AL907" s="221"/>
      <c r="AM907" s="221"/>
      <c r="AN907" s="221"/>
      <c r="AO907" s="219"/>
      <c r="AP907" s="219"/>
      <c r="AQ907" s="219"/>
      <c r="AR907" s="222">
        <v>25</v>
      </c>
      <c r="AS907" s="222">
        <v>1995</v>
      </c>
      <c r="AT907" s="219">
        <f>AS907*25%</f>
        <v>498.75</v>
      </c>
      <c r="AU907" s="222">
        <v>25</v>
      </c>
      <c r="AV907" s="222">
        <v>3990</v>
      </c>
      <c r="AW907" s="222">
        <f t="shared" si="56"/>
        <v>997.5</v>
      </c>
      <c r="AX907" s="222">
        <v>41</v>
      </c>
      <c r="AY907" s="222">
        <v>4150</v>
      </c>
      <c r="AZ907" s="222">
        <f t="shared" si="57"/>
        <v>1037.5</v>
      </c>
      <c r="BA907" s="222">
        <v>45</v>
      </c>
      <c r="BB907" s="222">
        <v>3935</v>
      </c>
      <c r="BC907" s="222">
        <f t="shared" si="58"/>
        <v>983.75</v>
      </c>
    </row>
    <row r="908" spans="2:55">
      <c r="B908" s="41" t="s">
        <v>3186</v>
      </c>
      <c r="C908" s="296" t="s">
        <v>7694</v>
      </c>
      <c r="D908" s="44" t="s">
        <v>38</v>
      </c>
      <c r="E908" s="19"/>
      <c r="F908" s="19"/>
      <c r="G908" s="19"/>
      <c r="H908" s="19"/>
      <c r="I908" s="19"/>
      <c r="J908" s="19"/>
      <c r="K908" s="19"/>
      <c r="L908" s="19"/>
      <c r="M908" s="19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221"/>
      <c r="AA908" s="221"/>
      <c r="AB908" s="221"/>
      <c r="AC908" s="221"/>
      <c r="AD908" s="221"/>
      <c r="AE908" s="221"/>
      <c r="AF908" s="221"/>
      <c r="AG908" s="221"/>
      <c r="AH908" s="221"/>
      <c r="AI908" s="221"/>
      <c r="AJ908" s="221"/>
      <c r="AK908" s="221"/>
      <c r="AL908" s="221"/>
      <c r="AM908" s="221"/>
      <c r="AN908" s="221"/>
      <c r="AO908" s="219"/>
      <c r="AP908" s="219"/>
      <c r="AQ908" s="219"/>
      <c r="AR908" s="222">
        <v>27</v>
      </c>
      <c r="AS908" s="222">
        <v>1970</v>
      </c>
      <c r="AT908" s="219">
        <f>AS908*25%</f>
        <v>492.5</v>
      </c>
      <c r="AU908" s="222">
        <v>6</v>
      </c>
      <c r="AV908" s="222">
        <v>710</v>
      </c>
      <c r="AW908" s="222">
        <f t="shared" si="56"/>
        <v>177.5</v>
      </c>
      <c r="AX908" s="222">
        <v>67</v>
      </c>
      <c r="AY908" s="222">
        <v>5130</v>
      </c>
      <c r="AZ908" s="222">
        <f t="shared" si="57"/>
        <v>1282.5</v>
      </c>
      <c r="BA908" s="222">
        <v>35</v>
      </c>
      <c r="BB908" s="222">
        <v>5925</v>
      </c>
      <c r="BC908" s="222">
        <f t="shared" si="58"/>
        <v>1481.25</v>
      </c>
    </row>
    <row r="909" spans="2:55">
      <c r="B909" s="41" t="s">
        <v>3187</v>
      </c>
      <c r="C909" s="296" t="s">
        <v>3287</v>
      </c>
      <c r="D909" s="44" t="s">
        <v>341</v>
      </c>
      <c r="E909" s="19"/>
      <c r="F909" s="19"/>
      <c r="G909" s="19"/>
      <c r="H909" s="19"/>
      <c r="I909" s="19"/>
      <c r="J909" s="19"/>
      <c r="K909" s="19"/>
      <c r="L909" s="19"/>
      <c r="M909" s="19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221"/>
      <c r="AA909" s="221"/>
      <c r="AB909" s="221"/>
      <c r="AC909" s="221"/>
      <c r="AD909" s="221"/>
      <c r="AE909" s="221"/>
      <c r="AF909" s="221"/>
      <c r="AG909" s="221"/>
      <c r="AH909" s="221"/>
      <c r="AI909" s="221"/>
      <c r="AJ909" s="221"/>
      <c r="AK909" s="221"/>
      <c r="AL909" s="221"/>
      <c r="AM909" s="221"/>
      <c r="AN909" s="221"/>
      <c r="AO909" s="219"/>
      <c r="AP909" s="219"/>
      <c r="AQ909" s="219"/>
      <c r="AR909" s="222">
        <v>185</v>
      </c>
      <c r="AS909" s="222">
        <v>22810</v>
      </c>
      <c r="AT909" s="219">
        <f>AS909*25%</f>
        <v>5702.5</v>
      </c>
      <c r="AU909" s="222">
        <v>146</v>
      </c>
      <c r="AV909" s="222">
        <v>14045</v>
      </c>
      <c r="AW909" s="222">
        <f t="shared" si="56"/>
        <v>3511.25</v>
      </c>
      <c r="AX909" s="222">
        <v>40</v>
      </c>
      <c r="AY909" s="222">
        <v>5575</v>
      </c>
      <c r="AZ909" s="222">
        <f t="shared" si="57"/>
        <v>1393.75</v>
      </c>
      <c r="BA909" s="222">
        <v>31</v>
      </c>
      <c r="BB909" s="222">
        <v>3515</v>
      </c>
      <c r="BC909" s="222">
        <f t="shared" si="58"/>
        <v>878.75</v>
      </c>
    </row>
    <row r="910" spans="2:55">
      <c r="B910" s="41" t="s">
        <v>3188</v>
      </c>
      <c r="C910" s="296" t="s">
        <v>7695</v>
      </c>
      <c r="D910" s="44" t="s">
        <v>480</v>
      </c>
      <c r="E910" s="19"/>
      <c r="F910" s="19"/>
      <c r="G910" s="19"/>
      <c r="H910" s="19"/>
      <c r="I910" s="19"/>
      <c r="J910" s="19"/>
      <c r="K910" s="19"/>
      <c r="L910" s="19"/>
      <c r="M910" s="19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221"/>
      <c r="AA910" s="221"/>
      <c r="AB910" s="221"/>
      <c r="AC910" s="221"/>
      <c r="AD910" s="221"/>
      <c r="AE910" s="221"/>
      <c r="AF910" s="221"/>
      <c r="AG910" s="221"/>
      <c r="AH910" s="221"/>
      <c r="AI910" s="221"/>
      <c r="AJ910" s="221"/>
      <c r="AK910" s="221"/>
      <c r="AL910" s="221"/>
      <c r="AM910" s="221"/>
      <c r="AN910" s="221"/>
      <c r="AO910" s="219"/>
      <c r="AP910" s="219"/>
      <c r="AQ910" s="219"/>
      <c r="AR910" s="222">
        <v>54</v>
      </c>
      <c r="AS910" s="222">
        <v>6045</v>
      </c>
      <c r="AT910" s="219">
        <f>AS910*25%</f>
        <v>1511.25</v>
      </c>
      <c r="AU910" s="222">
        <v>39</v>
      </c>
      <c r="AV910" s="222">
        <v>3685</v>
      </c>
      <c r="AW910" s="222">
        <f t="shared" si="56"/>
        <v>921.25</v>
      </c>
      <c r="AX910" s="222">
        <v>39</v>
      </c>
      <c r="AY910" s="222">
        <v>3555</v>
      </c>
      <c r="AZ910" s="222">
        <f t="shared" si="57"/>
        <v>888.75</v>
      </c>
      <c r="BA910" s="222">
        <v>76</v>
      </c>
      <c r="BB910" s="222">
        <v>7040</v>
      </c>
      <c r="BC910" s="222">
        <f t="shared" si="58"/>
        <v>1760</v>
      </c>
    </row>
    <row r="911" spans="2:55">
      <c r="B911" s="41" t="s">
        <v>3189</v>
      </c>
      <c r="C911" s="296" t="s">
        <v>7696</v>
      </c>
      <c r="D911" s="44" t="s">
        <v>5</v>
      </c>
      <c r="E911" s="19"/>
      <c r="F911" s="19"/>
      <c r="G911" s="19"/>
      <c r="H911" s="19"/>
      <c r="I911" s="19"/>
      <c r="J911" s="19"/>
      <c r="K911" s="19"/>
      <c r="L911" s="19"/>
      <c r="M911" s="19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221"/>
      <c r="AA911" s="221"/>
      <c r="AB911" s="221"/>
      <c r="AC911" s="221"/>
      <c r="AD911" s="221"/>
      <c r="AE911" s="221"/>
      <c r="AF911" s="221"/>
      <c r="AG911" s="221"/>
      <c r="AH911" s="221"/>
      <c r="AI911" s="221"/>
      <c r="AJ911" s="221"/>
      <c r="AK911" s="221"/>
      <c r="AL911" s="221"/>
      <c r="AM911" s="221"/>
      <c r="AN911" s="221"/>
      <c r="AO911" s="219"/>
      <c r="AP911" s="219"/>
      <c r="AQ911" s="219"/>
      <c r="AR911" s="222">
        <v>19</v>
      </c>
      <c r="AS911" s="222">
        <v>1445</v>
      </c>
      <c r="AT911" s="219">
        <f>AS911*25%</f>
        <v>361.25</v>
      </c>
      <c r="AU911" s="222">
        <v>30</v>
      </c>
      <c r="AV911" s="222">
        <v>2990</v>
      </c>
      <c r="AW911" s="222">
        <f t="shared" si="56"/>
        <v>747.5</v>
      </c>
      <c r="AX911" s="222">
        <v>1</v>
      </c>
      <c r="AY911" s="222">
        <v>45</v>
      </c>
      <c r="AZ911" s="222">
        <f t="shared" si="57"/>
        <v>11.25</v>
      </c>
      <c r="BA911" s="222">
        <v>51</v>
      </c>
      <c r="BB911" s="222">
        <v>5835</v>
      </c>
      <c r="BC911" s="222">
        <f t="shared" si="58"/>
        <v>1458.75</v>
      </c>
    </row>
    <row r="912" spans="2:55">
      <c r="B912" s="41" t="s">
        <v>3190</v>
      </c>
      <c r="C912" s="296" t="s">
        <v>3288</v>
      </c>
      <c r="D912" s="44" t="s">
        <v>36</v>
      </c>
      <c r="E912" s="19"/>
      <c r="F912" s="19"/>
      <c r="G912" s="19"/>
      <c r="H912" s="19"/>
      <c r="I912" s="19"/>
      <c r="J912" s="19"/>
      <c r="K912" s="19"/>
      <c r="L912" s="19"/>
      <c r="M912" s="19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221"/>
      <c r="AA912" s="221"/>
      <c r="AB912" s="221"/>
      <c r="AC912" s="221"/>
      <c r="AD912" s="221"/>
      <c r="AE912" s="221"/>
      <c r="AF912" s="221"/>
      <c r="AG912" s="221"/>
      <c r="AH912" s="221"/>
      <c r="AI912" s="221"/>
      <c r="AJ912" s="221"/>
      <c r="AK912" s="221"/>
      <c r="AL912" s="221"/>
      <c r="AM912" s="221"/>
      <c r="AN912" s="221"/>
      <c r="AO912" s="219"/>
      <c r="AP912" s="219"/>
      <c r="AQ912" s="219"/>
      <c r="AR912" s="222">
        <v>22</v>
      </c>
      <c r="AS912" s="222">
        <v>1590</v>
      </c>
      <c r="AT912" s="219">
        <f>AS912*25%</f>
        <v>397.5</v>
      </c>
      <c r="AU912" s="222">
        <v>46</v>
      </c>
      <c r="AV912" s="222">
        <v>4360</v>
      </c>
      <c r="AW912" s="222">
        <f t="shared" si="56"/>
        <v>1090</v>
      </c>
      <c r="AX912" s="222">
        <v>188</v>
      </c>
      <c r="AY912" s="222">
        <v>23095</v>
      </c>
      <c r="AZ912" s="222">
        <f t="shared" si="57"/>
        <v>5773.75</v>
      </c>
      <c r="BA912" s="222">
        <v>40</v>
      </c>
      <c r="BB912" s="222">
        <v>4205</v>
      </c>
      <c r="BC912" s="222">
        <f t="shared" si="58"/>
        <v>1051.25</v>
      </c>
    </row>
    <row r="913" spans="2:55">
      <c r="B913" s="41" t="s">
        <v>3191</v>
      </c>
      <c r="C913" s="296" t="s">
        <v>3289</v>
      </c>
      <c r="D913" s="44" t="s">
        <v>5</v>
      </c>
      <c r="E913" s="19"/>
      <c r="F913" s="19"/>
      <c r="G913" s="19"/>
      <c r="H913" s="19"/>
      <c r="I913" s="19"/>
      <c r="J913" s="19"/>
      <c r="K913" s="19"/>
      <c r="L913" s="19"/>
      <c r="M913" s="19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221"/>
      <c r="AA913" s="221"/>
      <c r="AB913" s="221"/>
      <c r="AC913" s="221"/>
      <c r="AD913" s="221"/>
      <c r="AE913" s="221"/>
      <c r="AF913" s="221"/>
      <c r="AG913" s="221"/>
      <c r="AH913" s="221"/>
      <c r="AI913" s="221"/>
      <c r="AJ913" s="221"/>
      <c r="AK913" s="221"/>
      <c r="AL913" s="221"/>
      <c r="AM913" s="221"/>
      <c r="AN913" s="221"/>
      <c r="AO913" s="219"/>
      <c r="AP913" s="219"/>
      <c r="AQ913" s="219"/>
      <c r="AR913" s="222">
        <v>111</v>
      </c>
      <c r="AS913" s="222">
        <v>11185</v>
      </c>
      <c r="AT913" s="219">
        <f>AS913*25%</f>
        <v>2796.25</v>
      </c>
      <c r="AU913" s="222">
        <v>51</v>
      </c>
      <c r="AV913" s="222">
        <v>4250</v>
      </c>
      <c r="AW913" s="222">
        <f t="shared" si="56"/>
        <v>1062.5</v>
      </c>
      <c r="AX913" s="222">
        <v>42</v>
      </c>
      <c r="AY913" s="222">
        <v>2905</v>
      </c>
      <c r="AZ913" s="222">
        <f t="shared" si="57"/>
        <v>726.25</v>
      </c>
      <c r="BA913" s="222">
        <v>2</v>
      </c>
      <c r="BB913" s="222">
        <v>200</v>
      </c>
      <c r="BC913" s="222">
        <f t="shared" si="58"/>
        <v>50</v>
      </c>
    </row>
    <row r="914" spans="2:55">
      <c r="B914" s="41" t="s">
        <v>3192</v>
      </c>
      <c r="C914" s="296" t="s">
        <v>7697</v>
      </c>
      <c r="D914" s="44" t="s">
        <v>5</v>
      </c>
      <c r="E914" s="19"/>
      <c r="F914" s="19"/>
      <c r="G914" s="19"/>
      <c r="H914" s="19"/>
      <c r="I914" s="19"/>
      <c r="J914" s="19"/>
      <c r="K914" s="19"/>
      <c r="L914" s="19"/>
      <c r="M914" s="19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221"/>
      <c r="AA914" s="221"/>
      <c r="AB914" s="221"/>
      <c r="AC914" s="221"/>
      <c r="AD914" s="221"/>
      <c r="AE914" s="221"/>
      <c r="AF914" s="221"/>
      <c r="AG914" s="221"/>
      <c r="AH914" s="221"/>
      <c r="AI914" s="221"/>
      <c r="AJ914" s="221"/>
      <c r="AK914" s="221"/>
      <c r="AL914" s="221"/>
      <c r="AM914" s="221"/>
      <c r="AN914" s="221"/>
      <c r="AO914" s="219"/>
      <c r="AP914" s="219"/>
      <c r="AQ914" s="219"/>
      <c r="AR914" s="222">
        <v>16</v>
      </c>
      <c r="AS914" s="222">
        <v>1910</v>
      </c>
      <c r="AT914" s="219">
        <f>AS914*25%</f>
        <v>477.5</v>
      </c>
      <c r="AU914" s="222">
        <v>204</v>
      </c>
      <c r="AV914" s="222">
        <v>25665</v>
      </c>
      <c r="AW914" s="222">
        <f t="shared" si="56"/>
        <v>6416.25</v>
      </c>
      <c r="AX914" s="222">
        <v>10</v>
      </c>
      <c r="AY914" s="222">
        <v>695</v>
      </c>
      <c r="AZ914" s="222">
        <f t="shared" si="57"/>
        <v>173.75</v>
      </c>
      <c r="BA914" s="222">
        <v>139</v>
      </c>
      <c r="BB914" s="222">
        <v>13465</v>
      </c>
      <c r="BC914" s="222">
        <f t="shared" si="58"/>
        <v>3366.25</v>
      </c>
    </row>
    <row r="915" spans="2:55">
      <c r="B915" s="41" t="s">
        <v>3193</v>
      </c>
      <c r="C915" s="296" t="s">
        <v>3290</v>
      </c>
      <c r="D915" s="44" t="s">
        <v>341</v>
      </c>
      <c r="E915" s="19"/>
      <c r="F915" s="19"/>
      <c r="G915" s="19"/>
      <c r="H915" s="19"/>
      <c r="I915" s="19"/>
      <c r="J915" s="19"/>
      <c r="K915" s="19"/>
      <c r="L915" s="19"/>
      <c r="M915" s="19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221"/>
      <c r="AA915" s="221"/>
      <c r="AB915" s="221"/>
      <c r="AC915" s="221"/>
      <c r="AD915" s="221"/>
      <c r="AE915" s="221"/>
      <c r="AF915" s="221"/>
      <c r="AG915" s="221"/>
      <c r="AH915" s="221"/>
      <c r="AI915" s="221"/>
      <c r="AJ915" s="221"/>
      <c r="AK915" s="221"/>
      <c r="AL915" s="221"/>
      <c r="AM915" s="221"/>
      <c r="AN915" s="221"/>
      <c r="AO915" s="219"/>
      <c r="AP915" s="219"/>
      <c r="AQ915" s="219"/>
      <c r="AR915" s="222">
        <v>0</v>
      </c>
      <c r="AS915" s="222">
        <v>0</v>
      </c>
      <c r="AT915" s="219">
        <f>AS915*25%</f>
        <v>0</v>
      </c>
      <c r="AU915" s="222">
        <v>90</v>
      </c>
      <c r="AV915" s="222">
        <v>10690</v>
      </c>
      <c r="AW915" s="222">
        <f t="shared" si="56"/>
        <v>2672.5</v>
      </c>
      <c r="AX915" s="222">
        <v>52</v>
      </c>
      <c r="AY915" s="222">
        <v>4455</v>
      </c>
      <c r="AZ915" s="222">
        <f t="shared" si="57"/>
        <v>1113.75</v>
      </c>
      <c r="BA915" s="222">
        <v>32</v>
      </c>
      <c r="BB915" s="222">
        <v>3120</v>
      </c>
      <c r="BC915" s="222">
        <f t="shared" si="58"/>
        <v>780</v>
      </c>
    </row>
    <row r="916" spans="2:55">
      <c r="B916" s="41" t="s">
        <v>3194</v>
      </c>
      <c r="C916" s="296" t="s">
        <v>3291</v>
      </c>
      <c r="D916" s="44" t="s">
        <v>259</v>
      </c>
      <c r="E916" s="19"/>
      <c r="F916" s="19"/>
      <c r="G916" s="19"/>
      <c r="H916" s="19"/>
      <c r="I916" s="19"/>
      <c r="J916" s="19"/>
      <c r="K916" s="19"/>
      <c r="L916" s="19"/>
      <c r="M916" s="19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221"/>
      <c r="AA916" s="221"/>
      <c r="AB916" s="221"/>
      <c r="AC916" s="221"/>
      <c r="AD916" s="221"/>
      <c r="AE916" s="221"/>
      <c r="AF916" s="221"/>
      <c r="AG916" s="221"/>
      <c r="AH916" s="221"/>
      <c r="AI916" s="221"/>
      <c r="AJ916" s="221"/>
      <c r="AK916" s="221"/>
      <c r="AL916" s="221"/>
      <c r="AM916" s="221"/>
      <c r="AN916" s="221"/>
      <c r="AO916" s="219"/>
      <c r="AP916" s="219"/>
      <c r="AQ916" s="219"/>
      <c r="AR916" s="222">
        <v>9</v>
      </c>
      <c r="AS916" s="222">
        <v>1180</v>
      </c>
      <c r="AT916" s="219">
        <f>AS916*25%</f>
        <v>295</v>
      </c>
      <c r="AU916" s="222">
        <v>23</v>
      </c>
      <c r="AV916" s="222">
        <v>2095</v>
      </c>
      <c r="AW916" s="222">
        <f t="shared" si="56"/>
        <v>523.75</v>
      </c>
      <c r="AX916" s="222">
        <v>32</v>
      </c>
      <c r="AY916" s="222">
        <v>2720</v>
      </c>
      <c r="AZ916" s="222">
        <f t="shared" si="57"/>
        <v>680</v>
      </c>
      <c r="BA916" s="222">
        <v>0</v>
      </c>
      <c r="BB916" s="222">
        <v>0</v>
      </c>
      <c r="BC916" s="222">
        <f t="shared" si="58"/>
        <v>0</v>
      </c>
    </row>
    <row r="917" spans="2:55">
      <c r="B917" s="41" t="s">
        <v>3195</v>
      </c>
      <c r="C917" s="296" t="s">
        <v>3292</v>
      </c>
      <c r="D917" s="44" t="s">
        <v>19</v>
      </c>
      <c r="E917" s="19"/>
      <c r="F917" s="19"/>
      <c r="G917" s="19"/>
      <c r="H917" s="19"/>
      <c r="I917" s="19"/>
      <c r="J917" s="19"/>
      <c r="K917" s="19"/>
      <c r="L917" s="19"/>
      <c r="M917" s="19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221"/>
      <c r="AA917" s="221"/>
      <c r="AB917" s="221"/>
      <c r="AC917" s="221"/>
      <c r="AD917" s="221"/>
      <c r="AE917" s="221"/>
      <c r="AF917" s="221"/>
      <c r="AG917" s="221"/>
      <c r="AH917" s="221"/>
      <c r="AI917" s="221"/>
      <c r="AJ917" s="221"/>
      <c r="AK917" s="221"/>
      <c r="AL917" s="221"/>
      <c r="AM917" s="221"/>
      <c r="AN917" s="221"/>
      <c r="AO917" s="219"/>
      <c r="AP917" s="219"/>
      <c r="AQ917" s="219"/>
      <c r="AR917" s="222">
        <v>0</v>
      </c>
      <c r="AS917" s="222">
        <v>0</v>
      </c>
      <c r="AT917" s="219">
        <f>AS917*25%</f>
        <v>0</v>
      </c>
      <c r="AU917" s="222">
        <v>7</v>
      </c>
      <c r="AV917" s="222">
        <v>570</v>
      </c>
      <c r="AW917" s="222">
        <f t="shared" si="56"/>
        <v>142.5</v>
      </c>
      <c r="AX917" s="222">
        <v>198</v>
      </c>
      <c r="AY917" s="222">
        <v>26075</v>
      </c>
      <c r="AZ917" s="222">
        <f t="shared" si="57"/>
        <v>6518.75</v>
      </c>
      <c r="BA917" s="222">
        <v>54</v>
      </c>
      <c r="BB917" s="222">
        <v>4565</v>
      </c>
      <c r="BC917" s="222">
        <f t="shared" si="58"/>
        <v>1141.25</v>
      </c>
    </row>
    <row r="918" spans="2:55">
      <c r="B918" s="41" t="s">
        <v>3196</v>
      </c>
      <c r="C918" s="296" t="s">
        <v>7698</v>
      </c>
      <c r="D918" s="44" t="s">
        <v>5</v>
      </c>
      <c r="E918" s="19"/>
      <c r="F918" s="19"/>
      <c r="G918" s="19"/>
      <c r="H918" s="19"/>
      <c r="I918" s="19"/>
      <c r="J918" s="19"/>
      <c r="K918" s="19"/>
      <c r="L918" s="19"/>
      <c r="M918" s="19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221"/>
      <c r="AA918" s="221"/>
      <c r="AB918" s="221"/>
      <c r="AC918" s="221"/>
      <c r="AD918" s="221"/>
      <c r="AE918" s="221"/>
      <c r="AF918" s="221"/>
      <c r="AG918" s="221"/>
      <c r="AH918" s="221"/>
      <c r="AI918" s="221"/>
      <c r="AJ918" s="221"/>
      <c r="AK918" s="221"/>
      <c r="AL918" s="221"/>
      <c r="AM918" s="221"/>
      <c r="AN918" s="221"/>
      <c r="AO918" s="219"/>
      <c r="AP918" s="219"/>
      <c r="AQ918" s="219"/>
      <c r="AR918" s="222">
        <v>1</v>
      </c>
      <c r="AS918" s="222">
        <v>150</v>
      </c>
      <c r="AT918" s="219">
        <f>AS918*25%</f>
        <v>37.5</v>
      </c>
      <c r="AU918" s="222">
        <v>156</v>
      </c>
      <c r="AV918" s="222">
        <v>13520</v>
      </c>
      <c r="AW918" s="222">
        <f t="shared" si="56"/>
        <v>3380</v>
      </c>
      <c r="AX918" s="222">
        <v>91</v>
      </c>
      <c r="AY918" s="222">
        <v>10815</v>
      </c>
      <c r="AZ918" s="222">
        <f t="shared" si="57"/>
        <v>2703.75</v>
      </c>
      <c r="BA918" s="222">
        <v>20</v>
      </c>
      <c r="BB918" s="222">
        <v>2000</v>
      </c>
      <c r="BC918" s="222">
        <f t="shared" si="58"/>
        <v>500</v>
      </c>
    </row>
    <row r="919" spans="2:55">
      <c r="B919" s="41" t="s">
        <v>3197</v>
      </c>
      <c r="C919" s="296" t="s">
        <v>3293</v>
      </c>
      <c r="D919" s="44" t="s">
        <v>5</v>
      </c>
      <c r="E919" s="19"/>
      <c r="F919" s="19"/>
      <c r="G919" s="19"/>
      <c r="H919" s="19"/>
      <c r="I919" s="19"/>
      <c r="J919" s="19"/>
      <c r="K919" s="19"/>
      <c r="L919" s="19"/>
      <c r="M919" s="19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221"/>
      <c r="AA919" s="221"/>
      <c r="AB919" s="221"/>
      <c r="AC919" s="221"/>
      <c r="AD919" s="221"/>
      <c r="AE919" s="221"/>
      <c r="AF919" s="221"/>
      <c r="AG919" s="221"/>
      <c r="AH919" s="221"/>
      <c r="AI919" s="221"/>
      <c r="AJ919" s="221"/>
      <c r="AK919" s="221"/>
      <c r="AL919" s="221"/>
      <c r="AM919" s="221"/>
      <c r="AN919" s="221"/>
      <c r="AO919" s="219"/>
      <c r="AP919" s="219"/>
      <c r="AQ919" s="219"/>
      <c r="AR919" s="222">
        <v>5</v>
      </c>
      <c r="AS919" s="222">
        <v>425</v>
      </c>
      <c r="AT919" s="219">
        <f>AS919*25%</f>
        <v>106.25</v>
      </c>
      <c r="AU919" s="222">
        <v>10</v>
      </c>
      <c r="AV919" s="222">
        <v>960</v>
      </c>
      <c r="AW919" s="222">
        <f t="shared" si="56"/>
        <v>240</v>
      </c>
      <c r="AX919" s="222">
        <v>1</v>
      </c>
      <c r="AY919" s="222">
        <v>60</v>
      </c>
      <c r="AZ919" s="222">
        <f t="shared" si="57"/>
        <v>15</v>
      </c>
      <c r="BA919" s="222">
        <v>208</v>
      </c>
      <c r="BB919" s="222">
        <v>27195</v>
      </c>
      <c r="BC919" s="222">
        <f t="shared" si="58"/>
        <v>6798.75</v>
      </c>
    </row>
    <row r="920" spans="2:55">
      <c r="B920" s="41" t="s">
        <v>3198</v>
      </c>
      <c r="C920" s="296" t="s">
        <v>7699</v>
      </c>
      <c r="D920" s="44" t="s">
        <v>5</v>
      </c>
      <c r="E920" s="19"/>
      <c r="F920" s="19"/>
      <c r="G920" s="19"/>
      <c r="H920" s="19"/>
      <c r="I920" s="19"/>
      <c r="J920" s="19"/>
      <c r="K920" s="19"/>
      <c r="L920" s="19"/>
      <c r="M920" s="19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221"/>
      <c r="AA920" s="221"/>
      <c r="AB920" s="221"/>
      <c r="AC920" s="221"/>
      <c r="AD920" s="221"/>
      <c r="AE920" s="221"/>
      <c r="AF920" s="221"/>
      <c r="AG920" s="221"/>
      <c r="AH920" s="221"/>
      <c r="AI920" s="221"/>
      <c r="AJ920" s="221"/>
      <c r="AK920" s="221"/>
      <c r="AL920" s="221"/>
      <c r="AM920" s="221"/>
      <c r="AN920" s="221"/>
      <c r="AO920" s="219"/>
      <c r="AP920" s="219"/>
      <c r="AQ920" s="219"/>
      <c r="AR920" s="222">
        <v>33</v>
      </c>
      <c r="AS920" s="222">
        <v>2480</v>
      </c>
      <c r="AT920" s="219">
        <f>AS920*25%</f>
        <v>620</v>
      </c>
      <c r="AU920" s="222">
        <v>0</v>
      </c>
      <c r="AV920" s="222">
        <v>0</v>
      </c>
      <c r="AW920" s="222">
        <f t="shared" si="56"/>
        <v>0</v>
      </c>
      <c r="AX920" s="222">
        <v>7</v>
      </c>
      <c r="AY920" s="222">
        <v>455</v>
      </c>
      <c r="AZ920" s="222">
        <f t="shared" si="57"/>
        <v>113.75</v>
      </c>
      <c r="BA920" s="222">
        <v>123</v>
      </c>
      <c r="BB920" s="222">
        <v>13705</v>
      </c>
      <c r="BC920" s="222">
        <f t="shared" si="58"/>
        <v>3426.25</v>
      </c>
    </row>
    <row r="921" spans="2:55">
      <c r="B921" s="41" t="s">
        <v>3199</v>
      </c>
      <c r="C921" s="296" t="s">
        <v>7700</v>
      </c>
      <c r="D921" s="44" t="s">
        <v>66</v>
      </c>
      <c r="E921" s="19"/>
      <c r="F921" s="19"/>
      <c r="G921" s="19"/>
      <c r="H921" s="19"/>
      <c r="I921" s="19"/>
      <c r="J921" s="19"/>
      <c r="K921" s="19"/>
      <c r="L921" s="19"/>
      <c r="M921" s="19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221"/>
      <c r="AA921" s="221"/>
      <c r="AB921" s="221"/>
      <c r="AC921" s="221"/>
      <c r="AD921" s="221"/>
      <c r="AE921" s="221"/>
      <c r="AF921" s="221"/>
      <c r="AG921" s="221"/>
      <c r="AH921" s="221"/>
      <c r="AI921" s="221"/>
      <c r="AJ921" s="221"/>
      <c r="AK921" s="221"/>
      <c r="AL921" s="221"/>
      <c r="AM921" s="221"/>
      <c r="AN921" s="221"/>
      <c r="AO921" s="219"/>
      <c r="AP921" s="219"/>
      <c r="AQ921" s="219"/>
      <c r="AR921" s="222">
        <v>153</v>
      </c>
      <c r="AS921" s="222">
        <v>16690</v>
      </c>
      <c r="AT921" s="219">
        <f>AS921*25%</f>
        <v>4172.5</v>
      </c>
      <c r="AU921" s="222">
        <v>26</v>
      </c>
      <c r="AV921" s="222">
        <v>2230</v>
      </c>
      <c r="AW921" s="222">
        <f t="shared" si="56"/>
        <v>557.5</v>
      </c>
      <c r="AX921" s="222">
        <v>143</v>
      </c>
      <c r="AY921" s="222">
        <v>13860</v>
      </c>
      <c r="AZ921" s="222">
        <f t="shared" si="57"/>
        <v>3465</v>
      </c>
      <c r="BA921" s="222">
        <v>27</v>
      </c>
      <c r="BB921" s="222">
        <v>2005</v>
      </c>
      <c r="BC921" s="222">
        <f t="shared" si="58"/>
        <v>501.25</v>
      </c>
    </row>
    <row r="922" spans="2:55">
      <c r="B922" s="41" t="s">
        <v>3200</v>
      </c>
      <c r="C922" s="296" t="s">
        <v>3294</v>
      </c>
      <c r="D922" s="44" t="s">
        <v>5</v>
      </c>
      <c r="E922" s="19"/>
      <c r="F922" s="19"/>
      <c r="G922" s="19"/>
      <c r="H922" s="19"/>
      <c r="I922" s="19"/>
      <c r="J922" s="19"/>
      <c r="K922" s="19"/>
      <c r="L922" s="19"/>
      <c r="M922" s="19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221"/>
      <c r="AA922" s="221"/>
      <c r="AB922" s="221"/>
      <c r="AC922" s="221"/>
      <c r="AD922" s="221"/>
      <c r="AE922" s="221"/>
      <c r="AF922" s="221"/>
      <c r="AG922" s="221"/>
      <c r="AH922" s="221"/>
      <c r="AI922" s="221"/>
      <c r="AJ922" s="221"/>
      <c r="AK922" s="221"/>
      <c r="AL922" s="221"/>
      <c r="AM922" s="221"/>
      <c r="AN922" s="221"/>
      <c r="AO922" s="219"/>
      <c r="AP922" s="219"/>
      <c r="AQ922" s="219"/>
      <c r="AR922" s="222">
        <v>21</v>
      </c>
      <c r="AS922" s="222">
        <v>1805</v>
      </c>
      <c r="AT922" s="219">
        <f>AS922*25%</f>
        <v>451.25</v>
      </c>
      <c r="AU922" s="222">
        <v>0</v>
      </c>
      <c r="AV922" s="222">
        <v>0</v>
      </c>
      <c r="AW922" s="222">
        <f t="shared" si="56"/>
        <v>0</v>
      </c>
      <c r="AX922" s="222">
        <v>7</v>
      </c>
      <c r="AY922" s="222">
        <v>480</v>
      </c>
      <c r="AZ922" s="222">
        <f t="shared" si="57"/>
        <v>120</v>
      </c>
      <c r="BA922" s="222">
        <v>12</v>
      </c>
      <c r="BB922" s="222">
        <v>2010</v>
      </c>
      <c r="BC922" s="222">
        <f t="shared" si="58"/>
        <v>502.5</v>
      </c>
    </row>
    <row r="923" spans="2:55">
      <c r="B923" s="41" t="s">
        <v>3201</v>
      </c>
      <c r="C923" s="296" t="s">
        <v>7701</v>
      </c>
      <c r="D923" s="44" t="s">
        <v>19</v>
      </c>
      <c r="E923" s="19"/>
      <c r="F923" s="19"/>
      <c r="G923" s="19"/>
      <c r="H923" s="19"/>
      <c r="I923" s="19"/>
      <c r="J923" s="19"/>
      <c r="K923" s="19"/>
      <c r="L923" s="19"/>
      <c r="M923" s="19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221"/>
      <c r="AA923" s="221"/>
      <c r="AB923" s="221"/>
      <c r="AC923" s="221"/>
      <c r="AD923" s="221"/>
      <c r="AE923" s="221"/>
      <c r="AF923" s="221"/>
      <c r="AG923" s="221"/>
      <c r="AH923" s="221"/>
      <c r="AI923" s="221"/>
      <c r="AJ923" s="221"/>
      <c r="AK923" s="221"/>
      <c r="AL923" s="221"/>
      <c r="AM923" s="221"/>
      <c r="AN923" s="221"/>
      <c r="AO923" s="219"/>
      <c r="AP923" s="219"/>
      <c r="AQ923" s="219"/>
      <c r="AR923" s="222">
        <v>38</v>
      </c>
      <c r="AS923" s="222">
        <v>4875</v>
      </c>
      <c r="AT923" s="219">
        <f>AS923*25%</f>
        <v>1218.75</v>
      </c>
      <c r="AU923" s="222">
        <v>0</v>
      </c>
      <c r="AV923" s="222">
        <v>0</v>
      </c>
      <c r="AW923" s="222">
        <f t="shared" si="56"/>
        <v>0</v>
      </c>
      <c r="AX923" s="222">
        <v>0</v>
      </c>
      <c r="AY923" s="222">
        <v>0</v>
      </c>
      <c r="AZ923" s="222">
        <f t="shared" si="57"/>
        <v>0</v>
      </c>
      <c r="BA923" s="222">
        <v>203</v>
      </c>
      <c r="BB923" s="222">
        <v>17760</v>
      </c>
      <c r="BC923" s="222">
        <f t="shared" si="58"/>
        <v>4440</v>
      </c>
    </row>
    <row r="924" spans="2:55">
      <c r="B924" s="41" t="s">
        <v>3202</v>
      </c>
      <c r="C924" s="296" t="s">
        <v>3295</v>
      </c>
      <c r="D924" s="44" t="s">
        <v>307</v>
      </c>
      <c r="E924" s="19"/>
      <c r="F924" s="19"/>
      <c r="G924" s="19"/>
      <c r="H924" s="19"/>
      <c r="I924" s="19"/>
      <c r="J924" s="19"/>
      <c r="K924" s="19"/>
      <c r="L924" s="19"/>
      <c r="M924" s="19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221"/>
      <c r="AA924" s="221"/>
      <c r="AB924" s="221"/>
      <c r="AC924" s="221"/>
      <c r="AD924" s="221"/>
      <c r="AE924" s="221"/>
      <c r="AF924" s="221"/>
      <c r="AG924" s="221"/>
      <c r="AH924" s="221"/>
      <c r="AI924" s="221"/>
      <c r="AJ924" s="221"/>
      <c r="AK924" s="221"/>
      <c r="AL924" s="221"/>
      <c r="AM924" s="221"/>
      <c r="AN924" s="221"/>
      <c r="AO924" s="219"/>
      <c r="AP924" s="219"/>
      <c r="AQ924" s="219"/>
      <c r="AR924" s="222">
        <v>169</v>
      </c>
      <c r="AS924" s="222">
        <v>16515</v>
      </c>
      <c r="AT924" s="219">
        <f>AS924*25%</f>
        <v>4128.75</v>
      </c>
      <c r="AU924" s="222">
        <v>5</v>
      </c>
      <c r="AV924" s="222">
        <v>425</v>
      </c>
      <c r="AW924" s="222">
        <f t="shared" si="56"/>
        <v>106.25</v>
      </c>
      <c r="AX924" s="222">
        <v>32</v>
      </c>
      <c r="AY924" s="222">
        <v>4325</v>
      </c>
      <c r="AZ924" s="222">
        <f t="shared" si="57"/>
        <v>1081.25</v>
      </c>
      <c r="BA924" s="222">
        <v>8</v>
      </c>
      <c r="BB924" s="222">
        <v>1240</v>
      </c>
      <c r="BC924" s="222">
        <f t="shared" si="58"/>
        <v>310</v>
      </c>
    </row>
    <row r="925" spans="2:55">
      <c r="B925" s="41" t="s">
        <v>3203</v>
      </c>
      <c r="C925" s="296" t="s">
        <v>3296</v>
      </c>
      <c r="D925" s="44" t="s">
        <v>480</v>
      </c>
      <c r="E925" s="19"/>
      <c r="F925" s="19"/>
      <c r="G925" s="19"/>
      <c r="H925" s="19"/>
      <c r="I925" s="19"/>
      <c r="J925" s="19"/>
      <c r="K925" s="19"/>
      <c r="L925" s="19"/>
      <c r="M925" s="19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221"/>
      <c r="AA925" s="221"/>
      <c r="AB925" s="221"/>
      <c r="AC925" s="221"/>
      <c r="AD925" s="221"/>
      <c r="AE925" s="221"/>
      <c r="AF925" s="221"/>
      <c r="AG925" s="221"/>
      <c r="AH925" s="221"/>
      <c r="AI925" s="221"/>
      <c r="AJ925" s="221"/>
      <c r="AK925" s="221"/>
      <c r="AL925" s="221"/>
      <c r="AM925" s="221"/>
      <c r="AN925" s="221"/>
      <c r="AO925" s="219"/>
      <c r="AP925" s="219"/>
      <c r="AQ925" s="219"/>
      <c r="AR925" s="222">
        <v>419</v>
      </c>
      <c r="AS925" s="222">
        <v>42050</v>
      </c>
      <c r="AT925" s="219">
        <f>AS925*25%</f>
        <v>10512.5</v>
      </c>
      <c r="AU925" s="222">
        <v>18</v>
      </c>
      <c r="AV925" s="222">
        <v>1310</v>
      </c>
      <c r="AW925" s="222">
        <f t="shared" si="56"/>
        <v>327.5</v>
      </c>
      <c r="AX925" s="222">
        <v>12</v>
      </c>
      <c r="AY925" s="222">
        <v>1005</v>
      </c>
      <c r="AZ925" s="222">
        <f t="shared" si="57"/>
        <v>251.25</v>
      </c>
      <c r="BA925" s="222">
        <v>3</v>
      </c>
      <c r="BB925" s="222">
        <v>510</v>
      </c>
      <c r="BC925" s="222">
        <f t="shared" si="58"/>
        <v>127.5</v>
      </c>
    </row>
    <row r="926" spans="2:55">
      <c r="B926" s="41" t="s">
        <v>3204</v>
      </c>
      <c r="C926" s="296" t="s">
        <v>7702</v>
      </c>
      <c r="D926" s="44" t="s">
        <v>3</v>
      </c>
      <c r="E926" s="19"/>
      <c r="F926" s="19"/>
      <c r="G926" s="19"/>
      <c r="H926" s="19"/>
      <c r="I926" s="19"/>
      <c r="J926" s="19"/>
      <c r="K926" s="19"/>
      <c r="L926" s="19"/>
      <c r="M926" s="19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221"/>
      <c r="AA926" s="221"/>
      <c r="AB926" s="221"/>
      <c r="AC926" s="221"/>
      <c r="AD926" s="221"/>
      <c r="AE926" s="221"/>
      <c r="AF926" s="221"/>
      <c r="AG926" s="221"/>
      <c r="AH926" s="221"/>
      <c r="AI926" s="221"/>
      <c r="AJ926" s="221"/>
      <c r="AK926" s="221"/>
      <c r="AL926" s="221"/>
      <c r="AM926" s="221"/>
      <c r="AN926" s="221"/>
      <c r="AO926" s="219"/>
      <c r="AP926" s="219"/>
      <c r="AQ926" s="219"/>
      <c r="AR926" s="222">
        <v>60</v>
      </c>
      <c r="AS926" s="222">
        <v>4895</v>
      </c>
      <c r="AT926" s="219">
        <f>AS926*25%</f>
        <v>1223.75</v>
      </c>
      <c r="AU926" s="222">
        <v>184</v>
      </c>
      <c r="AV926" s="222">
        <v>18545</v>
      </c>
      <c r="AW926" s="222">
        <f t="shared" si="56"/>
        <v>4636.25</v>
      </c>
      <c r="AX926" s="222">
        <v>1</v>
      </c>
      <c r="AY926" s="222">
        <v>45</v>
      </c>
      <c r="AZ926" s="222">
        <f t="shared" si="57"/>
        <v>11.25</v>
      </c>
      <c r="BA926" s="222">
        <v>65</v>
      </c>
      <c r="BB926" s="222">
        <v>3340</v>
      </c>
      <c r="BC926" s="222">
        <f t="shared" si="58"/>
        <v>835</v>
      </c>
    </row>
    <row r="927" spans="2:55">
      <c r="B927" s="41" t="s">
        <v>3205</v>
      </c>
      <c r="C927" s="296" t="s">
        <v>3297</v>
      </c>
      <c r="D927" s="44" t="s">
        <v>259</v>
      </c>
      <c r="E927" s="19"/>
      <c r="F927" s="19"/>
      <c r="G927" s="19"/>
      <c r="H927" s="19"/>
      <c r="I927" s="19"/>
      <c r="J927" s="19"/>
      <c r="K927" s="19"/>
      <c r="L927" s="19"/>
      <c r="M927" s="19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221"/>
      <c r="AA927" s="221"/>
      <c r="AB927" s="221"/>
      <c r="AC927" s="221"/>
      <c r="AD927" s="221"/>
      <c r="AE927" s="221"/>
      <c r="AF927" s="221"/>
      <c r="AG927" s="221"/>
      <c r="AH927" s="221"/>
      <c r="AI927" s="221"/>
      <c r="AJ927" s="221"/>
      <c r="AK927" s="221"/>
      <c r="AL927" s="221"/>
      <c r="AM927" s="221"/>
      <c r="AN927" s="221"/>
      <c r="AO927" s="219"/>
      <c r="AP927" s="219"/>
      <c r="AQ927" s="219"/>
      <c r="AR927" s="222">
        <v>85</v>
      </c>
      <c r="AS927" s="222">
        <v>11095</v>
      </c>
      <c r="AT927" s="219">
        <f>AS927*25%</f>
        <v>2773.75</v>
      </c>
      <c r="AU927" s="222">
        <v>31</v>
      </c>
      <c r="AV927" s="222">
        <v>2645</v>
      </c>
      <c r="AW927" s="222">
        <f t="shared" si="56"/>
        <v>661.25</v>
      </c>
      <c r="AX927" s="222">
        <v>44</v>
      </c>
      <c r="AY927" s="222">
        <v>4290</v>
      </c>
      <c r="AZ927" s="222">
        <f t="shared" si="57"/>
        <v>1072.5</v>
      </c>
      <c r="BA927" s="222">
        <v>20</v>
      </c>
      <c r="BB927" s="222">
        <v>2375</v>
      </c>
      <c r="BC927" s="222">
        <f t="shared" si="58"/>
        <v>593.75</v>
      </c>
    </row>
    <row r="928" spans="2:55">
      <c r="B928" s="41" t="s">
        <v>3206</v>
      </c>
      <c r="C928" s="296" t="s">
        <v>3298</v>
      </c>
      <c r="D928" s="44" t="s">
        <v>341</v>
      </c>
      <c r="E928" s="19"/>
      <c r="F928" s="19"/>
      <c r="G928" s="19"/>
      <c r="H928" s="19"/>
      <c r="I928" s="19"/>
      <c r="J928" s="19"/>
      <c r="K928" s="19"/>
      <c r="L928" s="19"/>
      <c r="M928" s="19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221"/>
      <c r="AA928" s="221"/>
      <c r="AB928" s="221"/>
      <c r="AC928" s="221"/>
      <c r="AD928" s="221"/>
      <c r="AE928" s="221"/>
      <c r="AF928" s="221"/>
      <c r="AG928" s="221"/>
      <c r="AH928" s="221"/>
      <c r="AI928" s="221"/>
      <c r="AJ928" s="221"/>
      <c r="AK928" s="221"/>
      <c r="AL928" s="221"/>
      <c r="AM928" s="221"/>
      <c r="AN928" s="221"/>
      <c r="AO928" s="219"/>
      <c r="AP928" s="219"/>
      <c r="AQ928" s="219"/>
      <c r="AR928" s="222">
        <v>37</v>
      </c>
      <c r="AS928" s="222">
        <v>3785</v>
      </c>
      <c r="AT928" s="219">
        <f>AS928*25%</f>
        <v>946.25</v>
      </c>
      <c r="AU928" s="222">
        <v>93</v>
      </c>
      <c r="AV928" s="222">
        <v>13155</v>
      </c>
      <c r="AW928" s="222">
        <f t="shared" ref="AW928:AW990" si="59">AV928*25%</f>
        <v>3288.75</v>
      </c>
      <c r="AX928" s="222">
        <v>30</v>
      </c>
      <c r="AY928" s="222">
        <v>1920</v>
      </c>
      <c r="AZ928" s="222">
        <f t="shared" si="57"/>
        <v>480</v>
      </c>
      <c r="BA928" s="222">
        <v>2</v>
      </c>
      <c r="BB928" s="222">
        <v>120</v>
      </c>
      <c r="BC928" s="222">
        <f t="shared" si="58"/>
        <v>30</v>
      </c>
    </row>
    <row r="929" spans="2:55">
      <c r="B929" s="41" t="s">
        <v>3207</v>
      </c>
      <c r="C929" s="296" t="s">
        <v>3299</v>
      </c>
      <c r="D929" s="44" t="s">
        <v>3</v>
      </c>
      <c r="E929" s="19"/>
      <c r="F929" s="19"/>
      <c r="G929" s="19"/>
      <c r="H929" s="19"/>
      <c r="I929" s="19"/>
      <c r="J929" s="19"/>
      <c r="K929" s="19"/>
      <c r="L929" s="19"/>
      <c r="M929" s="19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221"/>
      <c r="AA929" s="221"/>
      <c r="AB929" s="221"/>
      <c r="AC929" s="221"/>
      <c r="AD929" s="221"/>
      <c r="AE929" s="221"/>
      <c r="AF929" s="221"/>
      <c r="AG929" s="221"/>
      <c r="AH929" s="221"/>
      <c r="AI929" s="221"/>
      <c r="AJ929" s="221"/>
      <c r="AK929" s="221"/>
      <c r="AL929" s="221"/>
      <c r="AM929" s="221"/>
      <c r="AN929" s="221"/>
      <c r="AO929" s="219"/>
      <c r="AP929" s="219"/>
      <c r="AQ929" s="219"/>
      <c r="AR929" s="222">
        <v>78</v>
      </c>
      <c r="AS929" s="222">
        <v>9710</v>
      </c>
      <c r="AT929" s="219">
        <f>AS929*25%</f>
        <v>2427.5</v>
      </c>
      <c r="AU929" s="222">
        <v>352</v>
      </c>
      <c r="AV929" s="222">
        <v>31910</v>
      </c>
      <c r="AW929" s="222">
        <f t="shared" si="59"/>
        <v>7977.5</v>
      </c>
      <c r="AX929" s="222">
        <v>247</v>
      </c>
      <c r="AY929" s="222">
        <v>22675</v>
      </c>
      <c r="AZ929" s="222">
        <f t="shared" si="57"/>
        <v>5668.75</v>
      </c>
      <c r="BA929" s="222">
        <v>16</v>
      </c>
      <c r="BB929" s="222">
        <v>1865</v>
      </c>
      <c r="BC929" s="222">
        <f t="shared" si="58"/>
        <v>466.25</v>
      </c>
    </row>
    <row r="930" spans="2:55">
      <c r="B930" s="41" t="s">
        <v>3208</v>
      </c>
      <c r="C930" s="296" t="s">
        <v>7703</v>
      </c>
      <c r="D930" s="44" t="s">
        <v>19</v>
      </c>
      <c r="E930" s="19"/>
      <c r="F930" s="19"/>
      <c r="G930" s="19"/>
      <c r="H930" s="19"/>
      <c r="I930" s="19"/>
      <c r="J930" s="19"/>
      <c r="K930" s="19"/>
      <c r="L930" s="19"/>
      <c r="M930" s="19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221"/>
      <c r="AA930" s="221"/>
      <c r="AB930" s="221"/>
      <c r="AC930" s="221"/>
      <c r="AD930" s="221"/>
      <c r="AE930" s="221"/>
      <c r="AF930" s="221"/>
      <c r="AG930" s="221"/>
      <c r="AH930" s="221"/>
      <c r="AI930" s="221"/>
      <c r="AJ930" s="221"/>
      <c r="AK930" s="221"/>
      <c r="AL930" s="221"/>
      <c r="AM930" s="221"/>
      <c r="AN930" s="221"/>
      <c r="AO930" s="219"/>
      <c r="AP930" s="219"/>
      <c r="AQ930" s="219"/>
      <c r="AR930" s="222">
        <v>144</v>
      </c>
      <c r="AS930" s="222">
        <v>14435</v>
      </c>
      <c r="AT930" s="219">
        <f>AS930*25%</f>
        <v>3608.75</v>
      </c>
      <c r="AU930" s="222">
        <v>559</v>
      </c>
      <c r="AV930" s="222">
        <v>54070</v>
      </c>
      <c r="AW930" s="222">
        <f t="shared" si="59"/>
        <v>13517.5</v>
      </c>
      <c r="AX930" s="222">
        <v>19</v>
      </c>
      <c r="AY930" s="222">
        <v>1690</v>
      </c>
      <c r="AZ930" s="222">
        <f t="shared" si="57"/>
        <v>422.5</v>
      </c>
      <c r="BA930" s="222">
        <v>46</v>
      </c>
      <c r="BB930" s="222">
        <v>3710</v>
      </c>
      <c r="BC930" s="222">
        <f t="shared" si="58"/>
        <v>927.5</v>
      </c>
    </row>
    <row r="931" spans="2:55">
      <c r="B931" s="41" t="s">
        <v>3209</v>
      </c>
      <c r="C931" s="296" t="s">
        <v>3300</v>
      </c>
      <c r="D931" s="44" t="s">
        <v>3</v>
      </c>
      <c r="E931" s="19"/>
      <c r="F931" s="19"/>
      <c r="G931" s="19"/>
      <c r="H931" s="19"/>
      <c r="I931" s="19"/>
      <c r="J931" s="19"/>
      <c r="K931" s="19"/>
      <c r="L931" s="19"/>
      <c r="M931" s="19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221"/>
      <c r="AA931" s="221"/>
      <c r="AB931" s="221"/>
      <c r="AC931" s="221"/>
      <c r="AD931" s="221"/>
      <c r="AE931" s="221"/>
      <c r="AF931" s="221"/>
      <c r="AG931" s="221"/>
      <c r="AH931" s="221"/>
      <c r="AI931" s="221"/>
      <c r="AJ931" s="221"/>
      <c r="AK931" s="221"/>
      <c r="AL931" s="221"/>
      <c r="AM931" s="221"/>
      <c r="AN931" s="221"/>
      <c r="AO931" s="219"/>
      <c r="AP931" s="219"/>
      <c r="AQ931" s="219"/>
      <c r="AR931" s="222">
        <v>71</v>
      </c>
      <c r="AS931" s="222">
        <v>6955</v>
      </c>
      <c r="AT931" s="219">
        <f>AS931*25%</f>
        <v>1738.75</v>
      </c>
      <c r="AU931" s="222">
        <v>50</v>
      </c>
      <c r="AV931" s="222">
        <v>4550</v>
      </c>
      <c r="AW931" s="222">
        <f t="shared" si="59"/>
        <v>1137.5</v>
      </c>
      <c r="AX931" s="222">
        <v>75</v>
      </c>
      <c r="AY931" s="222">
        <v>11380</v>
      </c>
      <c r="AZ931" s="222">
        <f t="shared" si="57"/>
        <v>2845</v>
      </c>
      <c r="BA931" s="222">
        <v>260</v>
      </c>
      <c r="BB931" s="222">
        <v>21175</v>
      </c>
      <c r="BC931" s="222">
        <f t="shared" si="58"/>
        <v>5293.75</v>
      </c>
    </row>
    <row r="932" spans="2:55">
      <c r="B932" s="41" t="s">
        <v>3210</v>
      </c>
      <c r="C932" s="296" t="s">
        <v>7704</v>
      </c>
      <c r="D932" s="44" t="s">
        <v>5</v>
      </c>
      <c r="E932" s="19"/>
      <c r="F932" s="19"/>
      <c r="G932" s="19"/>
      <c r="H932" s="19"/>
      <c r="I932" s="19"/>
      <c r="J932" s="19"/>
      <c r="K932" s="19"/>
      <c r="L932" s="19"/>
      <c r="M932" s="19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221"/>
      <c r="AA932" s="221"/>
      <c r="AB932" s="221"/>
      <c r="AC932" s="221"/>
      <c r="AD932" s="221"/>
      <c r="AE932" s="221"/>
      <c r="AF932" s="221"/>
      <c r="AG932" s="221"/>
      <c r="AH932" s="221"/>
      <c r="AI932" s="221"/>
      <c r="AJ932" s="221"/>
      <c r="AK932" s="221"/>
      <c r="AL932" s="221"/>
      <c r="AM932" s="221"/>
      <c r="AN932" s="221"/>
      <c r="AO932" s="219"/>
      <c r="AP932" s="219"/>
      <c r="AQ932" s="219"/>
      <c r="AR932" s="222">
        <v>10</v>
      </c>
      <c r="AS932" s="222">
        <v>840</v>
      </c>
      <c r="AT932" s="219">
        <f>AS932*25%</f>
        <v>210</v>
      </c>
      <c r="AU932" s="222">
        <v>118</v>
      </c>
      <c r="AV932" s="222">
        <v>14505</v>
      </c>
      <c r="AW932" s="222">
        <f t="shared" si="59"/>
        <v>3626.25</v>
      </c>
      <c r="AX932" s="222">
        <v>280</v>
      </c>
      <c r="AY932" s="222">
        <v>26000</v>
      </c>
      <c r="AZ932" s="222">
        <f t="shared" si="57"/>
        <v>6500</v>
      </c>
      <c r="BA932" s="222">
        <v>20</v>
      </c>
      <c r="BB932" s="222">
        <v>1710</v>
      </c>
      <c r="BC932" s="222">
        <f t="shared" si="58"/>
        <v>427.5</v>
      </c>
    </row>
    <row r="933" spans="2:55">
      <c r="B933" s="41" t="s">
        <v>3211</v>
      </c>
      <c r="C933" s="296" t="s">
        <v>3301</v>
      </c>
      <c r="D933" s="44" t="s">
        <v>5</v>
      </c>
      <c r="E933" s="19"/>
      <c r="F933" s="19"/>
      <c r="G933" s="19"/>
      <c r="H933" s="19"/>
      <c r="I933" s="19"/>
      <c r="J933" s="19"/>
      <c r="K933" s="19"/>
      <c r="L933" s="19"/>
      <c r="M933" s="19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221"/>
      <c r="AA933" s="221"/>
      <c r="AB933" s="221"/>
      <c r="AC933" s="221"/>
      <c r="AD933" s="221"/>
      <c r="AE933" s="221"/>
      <c r="AF933" s="221"/>
      <c r="AG933" s="221"/>
      <c r="AH933" s="221"/>
      <c r="AI933" s="221"/>
      <c r="AJ933" s="221"/>
      <c r="AK933" s="221"/>
      <c r="AL933" s="221"/>
      <c r="AM933" s="221"/>
      <c r="AN933" s="221"/>
      <c r="AO933" s="219"/>
      <c r="AP933" s="219"/>
      <c r="AQ933" s="219"/>
      <c r="AR933" s="222">
        <v>24</v>
      </c>
      <c r="AS933" s="222">
        <v>2485</v>
      </c>
      <c r="AT933" s="219">
        <f>AS933*25%</f>
        <v>621.25</v>
      </c>
      <c r="AU933" s="222">
        <v>52</v>
      </c>
      <c r="AV933" s="222">
        <v>6920</v>
      </c>
      <c r="AW933" s="222">
        <f t="shared" si="59"/>
        <v>1730</v>
      </c>
      <c r="AX933" s="222">
        <v>430</v>
      </c>
      <c r="AY933" s="222">
        <v>44105</v>
      </c>
      <c r="AZ933" s="222">
        <f t="shared" si="57"/>
        <v>11026.25</v>
      </c>
      <c r="BA933" s="222">
        <v>77</v>
      </c>
      <c r="BB933" s="222">
        <v>11085</v>
      </c>
      <c r="BC933" s="222">
        <f t="shared" si="58"/>
        <v>2771.25</v>
      </c>
    </row>
    <row r="934" spans="2:55">
      <c r="B934" s="41" t="s">
        <v>3212</v>
      </c>
      <c r="C934" s="296" t="s">
        <v>7705</v>
      </c>
      <c r="D934" s="44" t="s">
        <v>5</v>
      </c>
      <c r="E934" s="19"/>
      <c r="F934" s="19"/>
      <c r="G934" s="19"/>
      <c r="H934" s="19"/>
      <c r="I934" s="19"/>
      <c r="J934" s="19"/>
      <c r="K934" s="19"/>
      <c r="L934" s="19"/>
      <c r="M934" s="19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221"/>
      <c r="AA934" s="221"/>
      <c r="AB934" s="221"/>
      <c r="AC934" s="221"/>
      <c r="AD934" s="221"/>
      <c r="AE934" s="221"/>
      <c r="AF934" s="221"/>
      <c r="AG934" s="221"/>
      <c r="AH934" s="221"/>
      <c r="AI934" s="221"/>
      <c r="AJ934" s="221"/>
      <c r="AK934" s="221"/>
      <c r="AL934" s="221"/>
      <c r="AM934" s="221"/>
      <c r="AN934" s="221"/>
      <c r="AO934" s="219"/>
      <c r="AP934" s="219"/>
      <c r="AQ934" s="219"/>
      <c r="AR934" s="222">
        <v>4</v>
      </c>
      <c r="AS934" s="222">
        <v>430</v>
      </c>
      <c r="AT934" s="219">
        <f>AS934*25%</f>
        <v>107.5</v>
      </c>
      <c r="AU934" s="222">
        <v>65</v>
      </c>
      <c r="AV934" s="222">
        <v>7940</v>
      </c>
      <c r="AW934" s="222">
        <f t="shared" si="59"/>
        <v>1985</v>
      </c>
      <c r="AX934" s="222">
        <v>59</v>
      </c>
      <c r="AY934" s="222">
        <v>5015</v>
      </c>
      <c r="AZ934" s="222">
        <f t="shared" si="57"/>
        <v>1253.75</v>
      </c>
      <c r="BA934" s="222">
        <v>335</v>
      </c>
      <c r="BB934" s="222">
        <v>30395</v>
      </c>
      <c r="BC934" s="222">
        <f t="shared" si="58"/>
        <v>7598.75</v>
      </c>
    </row>
    <row r="935" spans="2:55">
      <c r="B935" s="41" t="s">
        <v>3213</v>
      </c>
      <c r="C935" s="296" t="s">
        <v>3302</v>
      </c>
      <c r="D935" s="44" t="s">
        <v>5</v>
      </c>
      <c r="E935" s="19"/>
      <c r="F935" s="19"/>
      <c r="G935" s="19"/>
      <c r="H935" s="19"/>
      <c r="I935" s="19"/>
      <c r="J935" s="19"/>
      <c r="K935" s="19"/>
      <c r="L935" s="19"/>
      <c r="M935" s="19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221"/>
      <c r="AA935" s="221"/>
      <c r="AB935" s="221"/>
      <c r="AC935" s="221"/>
      <c r="AD935" s="221"/>
      <c r="AE935" s="221"/>
      <c r="AF935" s="221"/>
      <c r="AG935" s="221"/>
      <c r="AH935" s="221"/>
      <c r="AI935" s="221"/>
      <c r="AJ935" s="221"/>
      <c r="AK935" s="221"/>
      <c r="AL935" s="221"/>
      <c r="AM935" s="221"/>
      <c r="AN935" s="221"/>
      <c r="AO935" s="219"/>
      <c r="AP935" s="219"/>
      <c r="AQ935" s="219"/>
      <c r="AR935" s="222">
        <v>88</v>
      </c>
      <c r="AS935" s="222">
        <v>7590</v>
      </c>
      <c r="AT935" s="219">
        <f>AS935*25%</f>
        <v>1897.5</v>
      </c>
      <c r="AU935" s="222">
        <v>228</v>
      </c>
      <c r="AV935" s="222">
        <v>20945</v>
      </c>
      <c r="AW935" s="222">
        <f t="shared" si="59"/>
        <v>5236.25</v>
      </c>
      <c r="AX935" s="222">
        <v>100</v>
      </c>
      <c r="AY935" s="222">
        <v>14255</v>
      </c>
      <c r="AZ935" s="222">
        <f t="shared" si="57"/>
        <v>3563.75</v>
      </c>
      <c r="BA935" s="222">
        <v>441</v>
      </c>
      <c r="BB935" s="222">
        <v>40345</v>
      </c>
      <c r="BC935" s="222">
        <f t="shared" si="58"/>
        <v>10086.25</v>
      </c>
    </row>
    <row r="936" spans="2:55">
      <c r="B936" s="41" t="s">
        <v>3214</v>
      </c>
      <c r="C936" s="296" t="s">
        <v>3303</v>
      </c>
      <c r="D936" s="44" t="s">
        <v>5</v>
      </c>
      <c r="E936" s="19"/>
      <c r="F936" s="19"/>
      <c r="G936" s="19"/>
      <c r="H936" s="19"/>
      <c r="I936" s="19"/>
      <c r="J936" s="19"/>
      <c r="K936" s="19"/>
      <c r="L936" s="19"/>
      <c r="M936" s="19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221"/>
      <c r="AA936" s="221"/>
      <c r="AB936" s="221"/>
      <c r="AC936" s="221"/>
      <c r="AD936" s="221"/>
      <c r="AE936" s="221"/>
      <c r="AF936" s="221"/>
      <c r="AG936" s="221"/>
      <c r="AH936" s="221"/>
      <c r="AI936" s="221"/>
      <c r="AJ936" s="221"/>
      <c r="AK936" s="221"/>
      <c r="AL936" s="221"/>
      <c r="AM936" s="221"/>
      <c r="AN936" s="221"/>
      <c r="AO936" s="219"/>
      <c r="AP936" s="219"/>
      <c r="AQ936" s="219"/>
      <c r="AR936" s="222">
        <v>40</v>
      </c>
      <c r="AS936" s="222">
        <v>4545</v>
      </c>
      <c r="AT936" s="219">
        <f>AS936*25%</f>
        <v>1136.25</v>
      </c>
      <c r="AU936" s="222">
        <v>103</v>
      </c>
      <c r="AV936" s="222">
        <v>9880</v>
      </c>
      <c r="AW936" s="222">
        <f t="shared" si="59"/>
        <v>2470</v>
      </c>
      <c r="AX936" s="222">
        <v>59</v>
      </c>
      <c r="AY936" s="222">
        <v>8015</v>
      </c>
      <c r="AZ936" s="222">
        <f t="shared" si="57"/>
        <v>2003.75</v>
      </c>
      <c r="BA936" s="222">
        <v>34</v>
      </c>
      <c r="BB936" s="222">
        <v>2965</v>
      </c>
      <c r="BC936" s="222">
        <f t="shared" si="58"/>
        <v>741.25</v>
      </c>
    </row>
    <row r="937" spans="2:55">
      <c r="B937" s="41" t="s">
        <v>3215</v>
      </c>
      <c r="C937" s="296" t="s">
        <v>3304</v>
      </c>
      <c r="D937" s="44" t="s">
        <v>5</v>
      </c>
      <c r="E937" s="19"/>
      <c r="F937" s="19"/>
      <c r="G937" s="19"/>
      <c r="H937" s="19"/>
      <c r="I937" s="19"/>
      <c r="J937" s="19"/>
      <c r="K937" s="19"/>
      <c r="L937" s="19"/>
      <c r="M937" s="19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221"/>
      <c r="AA937" s="221"/>
      <c r="AB937" s="221"/>
      <c r="AC937" s="221"/>
      <c r="AD937" s="221"/>
      <c r="AE937" s="221"/>
      <c r="AF937" s="221"/>
      <c r="AG937" s="221"/>
      <c r="AH937" s="221"/>
      <c r="AI937" s="221"/>
      <c r="AJ937" s="221"/>
      <c r="AK937" s="221"/>
      <c r="AL937" s="221"/>
      <c r="AM937" s="221"/>
      <c r="AN937" s="221"/>
      <c r="AO937" s="219"/>
      <c r="AP937" s="219"/>
      <c r="AQ937" s="219"/>
      <c r="AR937" s="222">
        <v>33</v>
      </c>
      <c r="AS937" s="222">
        <v>3640</v>
      </c>
      <c r="AT937" s="219">
        <f>AS937*25%</f>
        <v>910</v>
      </c>
      <c r="AU937" s="222">
        <v>17</v>
      </c>
      <c r="AV937" s="222">
        <v>960</v>
      </c>
      <c r="AW937" s="222">
        <f t="shared" si="59"/>
        <v>240</v>
      </c>
      <c r="AX937" s="222">
        <v>90</v>
      </c>
      <c r="AY937" s="222">
        <v>11200</v>
      </c>
      <c r="AZ937" s="222">
        <f t="shared" si="57"/>
        <v>2800</v>
      </c>
      <c r="BA937" s="222">
        <v>138</v>
      </c>
      <c r="BB937" s="222">
        <v>17090</v>
      </c>
      <c r="BC937" s="222">
        <f t="shared" si="58"/>
        <v>4272.5</v>
      </c>
    </row>
    <row r="938" spans="2:55">
      <c r="B938" s="41" t="s">
        <v>3216</v>
      </c>
      <c r="C938" s="296" t="s">
        <v>3305</v>
      </c>
      <c r="D938" s="44" t="s">
        <v>5</v>
      </c>
      <c r="E938" s="19"/>
      <c r="F938" s="19"/>
      <c r="G938" s="19"/>
      <c r="H938" s="19"/>
      <c r="I938" s="19"/>
      <c r="J938" s="19"/>
      <c r="K938" s="19"/>
      <c r="L938" s="19"/>
      <c r="M938" s="19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221"/>
      <c r="AA938" s="221"/>
      <c r="AB938" s="221"/>
      <c r="AC938" s="221"/>
      <c r="AD938" s="221"/>
      <c r="AE938" s="221"/>
      <c r="AF938" s="221"/>
      <c r="AG938" s="221"/>
      <c r="AH938" s="221"/>
      <c r="AI938" s="221"/>
      <c r="AJ938" s="221"/>
      <c r="AK938" s="221"/>
      <c r="AL938" s="221"/>
      <c r="AM938" s="221"/>
      <c r="AN938" s="221"/>
      <c r="AO938" s="219"/>
      <c r="AP938" s="219"/>
      <c r="AQ938" s="219"/>
      <c r="AR938" s="222">
        <v>30</v>
      </c>
      <c r="AS938" s="222">
        <v>3060</v>
      </c>
      <c r="AT938" s="219">
        <f>AS938*25%</f>
        <v>765</v>
      </c>
      <c r="AU938" s="222">
        <v>35</v>
      </c>
      <c r="AV938" s="222">
        <v>3080</v>
      </c>
      <c r="AW938" s="222">
        <f t="shared" si="59"/>
        <v>770</v>
      </c>
      <c r="AX938" s="222">
        <v>318</v>
      </c>
      <c r="AY938" s="222">
        <v>35800</v>
      </c>
      <c r="AZ938" s="222">
        <f t="shared" si="57"/>
        <v>8950</v>
      </c>
      <c r="BA938" s="222">
        <v>48</v>
      </c>
      <c r="BB938" s="222">
        <v>6835</v>
      </c>
      <c r="BC938" s="222">
        <f t="shared" si="58"/>
        <v>1708.75</v>
      </c>
    </row>
    <row r="939" spans="2:55">
      <c r="B939" s="41" t="s">
        <v>3217</v>
      </c>
      <c r="C939" s="296" t="s">
        <v>3306</v>
      </c>
      <c r="D939" s="44" t="s">
        <v>5</v>
      </c>
      <c r="E939" s="19"/>
      <c r="F939" s="19"/>
      <c r="G939" s="19"/>
      <c r="H939" s="19"/>
      <c r="I939" s="19"/>
      <c r="J939" s="19"/>
      <c r="K939" s="19"/>
      <c r="L939" s="19"/>
      <c r="M939" s="19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221"/>
      <c r="AA939" s="221"/>
      <c r="AB939" s="221"/>
      <c r="AC939" s="221"/>
      <c r="AD939" s="221"/>
      <c r="AE939" s="221"/>
      <c r="AF939" s="221"/>
      <c r="AG939" s="221"/>
      <c r="AH939" s="221"/>
      <c r="AI939" s="221"/>
      <c r="AJ939" s="221"/>
      <c r="AK939" s="221"/>
      <c r="AL939" s="221"/>
      <c r="AM939" s="221"/>
      <c r="AN939" s="221"/>
      <c r="AO939" s="219"/>
      <c r="AP939" s="219"/>
      <c r="AQ939" s="219"/>
      <c r="AR939" s="222">
        <v>24</v>
      </c>
      <c r="AS939" s="222">
        <v>2395</v>
      </c>
      <c r="AT939" s="219">
        <f>AS939*25%</f>
        <v>598.75</v>
      </c>
      <c r="AU939" s="222">
        <v>0</v>
      </c>
      <c r="AV939" s="222">
        <v>0</v>
      </c>
      <c r="AW939" s="222">
        <f t="shared" si="59"/>
        <v>0</v>
      </c>
      <c r="AX939" s="222">
        <v>87</v>
      </c>
      <c r="AY939" s="222">
        <v>8470</v>
      </c>
      <c r="AZ939" s="222">
        <f t="shared" si="57"/>
        <v>2117.5</v>
      </c>
      <c r="BA939" s="222">
        <v>81</v>
      </c>
      <c r="BB939" s="222">
        <v>10565</v>
      </c>
      <c r="BC939" s="222">
        <f t="shared" si="58"/>
        <v>2641.25</v>
      </c>
    </row>
    <row r="940" spans="2:55">
      <c r="B940" s="41" t="s">
        <v>3218</v>
      </c>
      <c r="C940" s="296" t="s">
        <v>3307</v>
      </c>
      <c r="D940" s="44" t="s">
        <v>5</v>
      </c>
      <c r="E940" s="19"/>
      <c r="F940" s="19"/>
      <c r="G940" s="19"/>
      <c r="H940" s="19"/>
      <c r="I940" s="19"/>
      <c r="J940" s="19"/>
      <c r="K940" s="19"/>
      <c r="L940" s="19"/>
      <c r="M940" s="19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221"/>
      <c r="AA940" s="221"/>
      <c r="AB940" s="221"/>
      <c r="AC940" s="221"/>
      <c r="AD940" s="221"/>
      <c r="AE940" s="221"/>
      <c r="AF940" s="221"/>
      <c r="AG940" s="221"/>
      <c r="AH940" s="221"/>
      <c r="AI940" s="221"/>
      <c r="AJ940" s="221"/>
      <c r="AK940" s="221"/>
      <c r="AL940" s="221"/>
      <c r="AM940" s="221"/>
      <c r="AN940" s="221"/>
      <c r="AO940" s="219"/>
      <c r="AP940" s="219"/>
      <c r="AQ940" s="219"/>
      <c r="AR940" s="222">
        <v>131</v>
      </c>
      <c r="AS940" s="222">
        <v>11495</v>
      </c>
      <c r="AT940" s="219">
        <f>AS940*25%</f>
        <v>2873.75</v>
      </c>
      <c r="AU940" s="222">
        <v>107</v>
      </c>
      <c r="AV940" s="222">
        <v>9700</v>
      </c>
      <c r="AW940" s="222">
        <f t="shared" si="59"/>
        <v>2425</v>
      </c>
      <c r="AX940" s="222">
        <v>13</v>
      </c>
      <c r="AY940" s="222">
        <v>1170</v>
      </c>
      <c r="AZ940" s="222">
        <f t="shared" si="57"/>
        <v>292.5</v>
      </c>
      <c r="BA940" s="222">
        <v>347</v>
      </c>
      <c r="BB940" s="222">
        <v>38895</v>
      </c>
      <c r="BC940" s="222">
        <f t="shared" si="58"/>
        <v>9723.75</v>
      </c>
    </row>
    <row r="941" spans="2:55">
      <c r="B941" s="41" t="s">
        <v>3219</v>
      </c>
      <c r="C941" s="296" t="s">
        <v>3308</v>
      </c>
      <c r="D941" s="44" t="s">
        <v>5</v>
      </c>
      <c r="E941" s="19"/>
      <c r="F941" s="19"/>
      <c r="G941" s="19"/>
      <c r="H941" s="19"/>
      <c r="I941" s="19"/>
      <c r="J941" s="19"/>
      <c r="K941" s="19"/>
      <c r="L941" s="19"/>
      <c r="M941" s="19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221"/>
      <c r="AA941" s="221"/>
      <c r="AB941" s="221"/>
      <c r="AC941" s="221"/>
      <c r="AD941" s="221"/>
      <c r="AE941" s="221"/>
      <c r="AF941" s="221"/>
      <c r="AG941" s="221"/>
      <c r="AH941" s="221"/>
      <c r="AI941" s="221"/>
      <c r="AJ941" s="221"/>
      <c r="AK941" s="221"/>
      <c r="AL941" s="221"/>
      <c r="AM941" s="221"/>
      <c r="AN941" s="221"/>
      <c r="AO941" s="219"/>
      <c r="AP941" s="219"/>
      <c r="AQ941" s="219"/>
      <c r="AR941" s="222">
        <v>0</v>
      </c>
      <c r="AS941" s="222">
        <v>0</v>
      </c>
      <c r="AT941" s="219">
        <f>AS941*25%</f>
        <v>0</v>
      </c>
      <c r="AU941" s="222">
        <v>35</v>
      </c>
      <c r="AV941" s="222">
        <v>3545</v>
      </c>
      <c r="AW941" s="222">
        <f t="shared" si="59"/>
        <v>886.25</v>
      </c>
      <c r="AX941" s="222">
        <v>21</v>
      </c>
      <c r="AY941" s="222">
        <v>1820</v>
      </c>
      <c r="AZ941" s="222">
        <f t="shared" si="57"/>
        <v>455</v>
      </c>
      <c r="BA941" s="222">
        <v>148</v>
      </c>
      <c r="BB941" s="222">
        <v>15835</v>
      </c>
      <c r="BC941" s="222">
        <f t="shared" si="58"/>
        <v>3958.75</v>
      </c>
    </row>
    <row r="942" spans="2:55">
      <c r="B942" s="41" t="s">
        <v>3220</v>
      </c>
      <c r="C942" s="296" t="s">
        <v>3309</v>
      </c>
      <c r="D942" s="44" t="s">
        <v>313</v>
      </c>
      <c r="E942" s="19"/>
      <c r="F942" s="19"/>
      <c r="G942" s="19"/>
      <c r="H942" s="19"/>
      <c r="I942" s="19"/>
      <c r="J942" s="19"/>
      <c r="K942" s="19"/>
      <c r="L942" s="19"/>
      <c r="M942" s="19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221"/>
      <c r="AA942" s="221"/>
      <c r="AB942" s="221"/>
      <c r="AC942" s="221"/>
      <c r="AD942" s="221"/>
      <c r="AE942" s="221"/>
      <c r="AF942" s="221"/>
      <c r="AG942" s="221"/>
      <c r="AH942" s="221"/>
      <c r="AI942" s="221"/>
      <c r="AJ942" s="221"/>
      <c r="AK942" s="221"/>
      <c r="AL942" s="221"/>
      <c r="AM942" s="221"/>
      <c r="AN942" s="221"/>
      <c r="AO942" s="219"/>
      <c r="AP942" s="219"/>
      <c r="AQ942" s="219"/>
      <c r="AR942" s="222">
        <v>36</v>
      </c>
      <c r="AS942" s="222">
        <v>3460</v>
      </c>
      <c r="AT942" s="219">
        <f>AS942*25%</f>
        <v>865</v>
      </c>
      <c r="AU942" s="222">
        <v>20</v>
      </c>
      <c r="AV942" s="222">
        <v>1965</v>
      </c>
      <c r="AW942" s="222">
        <f t="shared" si="59"/>
        <v>491.25</v>
      </c>
      <c r="AX942" s="222">
        <v>0</v>
      </c>
      <c r="AY942" s="222">
        <v>0</v>
      </c>
      <c r="AZ942" s="222">
        <f t="shared" si="57"/>
        <v>0</v>
      </c>
      <c r="BA942" s="222">
        <v>8</v>
      </c>
      <c r="BB942" s="222">
        <v>675</v>
      </c>
      <c r="BC942" s="222">
        <f t="shared" si="58"/>
        <v>168.75</v>
      </c>
    </row>
    <row r="943" spans="2:55">
      <c r="B943" s="41" t="s">
        <v>3221</v>
      </c>
      <c r="C943" s="296" t="s">
        <v>3310</v>
      </c>
      <c r="D943" s="44" t="s">
        <v>313</v>
      </c>
      <c r="E943" s="19"/>
      <c r="F943" s="19"/>
      <c r="G943" s="19"/>
      <c r="H943" s="19"/>
      <c r="I943" s="19"/>
      <c r="J943" s="19"/>
      <c r="K943" s="19"/>
      <c r="L943" s="19"/>
      <c r="M943" s="19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221"/>
      <c r="AA943" s="221"/>
      <c r="AB943" s="221"/>
      <c r="AC943" s="221"/>
      <c r="AD943" s="221"/>
      <c r="AE943" s="221"/>
      <c r="AF943" s="221"/>
      <c r="AG943" s="221"/>
      <c r="AH943" s="221"/>
      <c r="AI943" s="221"/>
      <c r="AJ943" s="221"/>
      <c r="AK943" s="221"/>
      <c r="AL943" s="221"/>
      <c r="AM943" s="221"/>
      <c r="AN943" s="221"/>
      <c r="AO943" s="219"/>
      <c r="AP943" s="219"/>
      <c r="AQ943" s="219"/>
      <c r="AR943" s="222">
        <v>150</v>
      </c>
      <c r="AS943" s="222">
        <v>21560</v>
      </c>
      <c r="AT943" s="219">
        <f>AS943*25%</f>
        <v>5390</v>
      </c>
      <c r="AU943" s="222">
        <v>22</v>
      </c>
      <c r="AV943" s="222">
        <v>2285</v>
      </c>
      <c r="AW943" s="222">
        <f t="shared" si="59"/>
        <v>571.25</v>
      </c>
      <c r="AX943" s="222">
        <v>99</v>
      </c>
      <c r="AY943" s="222">
        <v>10800</v>
      </c>
      <c r="AZ943" s="222">
        <f t="shared" si="57"/>
        <v>2700</v>
      </c>
      <c r="BA943" s="222">
        <v>23</v>
      </c>
      <c r="BB943" s="222">
        <v>1680</v>
      </c>
      <c r="BC943" s="222">
        <f t="shared" si="58"/>
        <v>420</v>
      </c>
    </row>
    <row r="944" spans="2:55">
      <c r="B944" s="41" t="s">
        <v>3222</v>
      </c>
      <c r="C944" s="296" t="s">
        <v>3311</v>
      </c>
      <c r="D944" s="44" t="s">
        <v>5</v>
      </c>
      <c r="E944" s="19"/>
      <c r="F944" s="19"/>
      <c r="G944" s="19"/>
      <c r="H944" s="19"/>
      <c r="I944" s="19"/>
      <c r="J944" s="19"/>
      <c r="K944" s="19"/>
      <c r="L944" s="19"/>
      <c r="M944" s="19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221"/>
      <c r="AA944" s="221"/>
      <c r="AB944" s="221"/>
      <c r="AC944" s="221"/>
      <c r="AD944" s="221"/>
      <c r="AE944" s="221"/>
      <c r="AF944" s="221"/>
      <c r="AG944" s="221"/>
      <c r="AH944" s="221"/>
      <c r="AI944" s="221"/>
      <c r="AJ944" s="221"/>
      <c r="AK944" s="221"/>
      <c r="AL944" s="221"/>
      <c r="AM944" s="221"/>
      <c r="AN944" s="221"/>
      <c r="AO944" s="219"/>
      <c r="AP944" s="219"/>
      <c r="AQ944" s="219"/>
      <c r="AR944" s="222">
        <v>82</v>
      </c>
      <c r="AS944" s="222">
        <v>6195</v>
      </c>
      <c r="AT944" s="219">
        <f>AS944*25%</f>
        <v>1548.75</v>
      </c>
      <c r="AU944" s="222">
        <v>23</v>
      </c>
      <c r="AV944" s="222">
        <v>2940</v>
      </c>
      <c r="AW944" s="222">
        <f t="shared" si="59"/>
        <v>735</v>
      </c>
      <c r="AX944" s="222">
        <v>20</v>
      </c>
      <c r="AY944" s="222">
        <v>1825</v>
      </c>
      <c r="AZ944" s="222">
        <f t="shared" si="57"/>
        <v>456.25</v>
      </c>
      <c r="BA944" s="222">
        <v>1</v>
      </c>
      <c r="BB944" s="222">
        <v>60</v>
      </c>
      <c r="BC944" s="222">
        <f t="shared" si="58"/>
        <v>15</v>
      </c>
    </row>
    <row r="945" spans="2:55">
      <c r="B945" s="41" t="s">
        <v>3223</v>
      </c>
      <c r="C945" s="296" t="s">
        <v>3312</v>
      </c>
      <c r="D945" s="44" t="s">
        <v>123</v>
      </c>
      <c r="E945" s="19"/>
      <c r="F945" s="19"/>
      <c r="G945" s="19"/>
      <c r="H945" s="19"/>
      <c r="I945" s="19"/>
      <c r="J945" s="19"/>
      <c r="K945" s="19"/>
      <c r="L945" s="19"/>
      <c r="M945" s="19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221"/>
      <c r="AA945" s="221"/>
      <c r="AB945" s="221"/>
      <c r="AC945" s="221"/>
      <c r="AD945" s="221"/>
      <c r="AE945" s="221"/>
      <c r="AF945" s="221"/>
      <c r="AG945" s="221"/>
      <c r="AH945" s="221"/>
      <c r="AI945" s="221"/>
      <c r="AJ945" s="221"/>
      <c r="AK945" s="221"/>
      <c r="AL945" s="221"/>
      <c r="AM945" s="221"/>
      <c r="AN945" s="221"/>
      <c r="AO945" s="219"/>
      <c r="AP945" s="219"/>
      <c r="AQ945" s="219"/>
      <c r="AR945" s="222">
        <v>16</v>
      </c>
      <c r="AS945" s="222">
        <v>1990</v>
      </c>
      <c r="AT945" s="219">
        <f>AS945*25%</f>
        <v>497.5</v>
      </c>
      <c r="AU945" s="222">
        <v>214</v>
      </c>
      <c r="AV945" s="222">
        <v>19900</v>
      </c>
      <c r="AW945" s="222">
        <f t="shared" si="59"/>
        <v>4975</v>
      </c>
      <c r="AX945" s="222">
        <v>23</v>
      </c>
      <c r="AY945" s="222">
        <v>1965</v>
      </c>
      <c r="AZ945" s="222">
        <f t="shared" si="57"/>
        <v>491.25</v>
      </c>
      <c r="BA945" s="222">
        <v>93</v>
      </c>
      <c r="BB945" s="222">
        <v>8615</v>
      </c>
      <c r="BC945" s="222">
        <f t="shared" si="58"/>
        <v>2153.75</v>
      </c>
    </row>
    <row r="946" spans="2:55">
      <c r="B946" s="41" t="s">
        <v>3224</v>
      </c>
      <c r="C946" s="296" t="s">
        <v>7706</v>
      </c>
      <c r="D946" s="44" t="s">
        <v>125</v>
      </c>
      <c r="E946" s="19"/>
      <c r="F946" s="19"/>
      <c r="G946" s="19"/>
      <c r="H946" s="19"/>
      <c r="I946" s="19"/>
      <c r="J946" s="19"/>
      <c r="K946" s="19"/>
      <c r="L946" s="19"/>
      <c r="M946" s="19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221"/>
      <c r="AA946" s="221"/>
      <c r="AB946" s="221"/>
      <c r="AC946" s="221"/>
      <c r="AD946" s="221"/>
      <c r="AE946" s="221"/>
      <c r="AF946" s="221"/>
      <c r="AG946" s="221"/>
      <c r="AH946" s="221"/>
      <c r="AI946" s="221"/>
      <c r="AJ946" s="221"/>
      <c r="AK946" s="221"/>
      <c r="AL946" s="221"/>
      <c r="AM946" s="221"/>
      <c r="AN946" s="221"/>
      <c r="AO946" s="219"/>
      <c r="AP946" s="219"/>
      <c r="AQ946" s="219"/>
      <c r="AR946" s="222">
        <v>64</v>
      </c>
      <c r="AS946" s="222">
        <v>7040</v>
      </c>
      <c r="AT946" s="219">
        <f>AS946*25%</f>
        <v>1760</v>
      </c>
      <c r="AU946" s="222">
        <v>0</v>
      </c>
      <c r="AV946" s="222">
        <v>0</v>
      </c>
      <c r="AW946" s="222">
        <f t="shared" si="59"/>
        <v>0</v>
      </c>
      <c r="AX946" s="222">
        <v>27</v>
      </c>
      <c r="AY946" s="222">
        <v>2485</v>
      </c>
      <c r="AZ946" s="222">
        <f t="shared" si="57"/>
        <v>621.25</v>
      </c>
      <c r="BA946" s="222">
        <v>27</v>
      </c>
      <c r="BB946" s="222">
        <v>3340</v>
      </c>
      <c r="BC946" s="222">
        <f t="shared" si="58"/>
        <v>835</v>
      </c>
    </row>
    <row r="947" spans="2:55">
      <c r="B947" s="41" t="s">
        <v>3225</v>
      </c>
      <c r="C947" s="296" t="s">
        <v>3313</v>
      </c>
      <c r="D947" s="44" t="s">
        <v>5</v>
      </c>
      <c r="E947" s="19"/>
      <c r="F947" s="19"/>
      <c r="G947" s="19"/>
      <c r="H947" s="19"/>
      <c r="I947" s="19"/>
      <c r="J947" s="19"/>
      <c r="K947" s="19"/>
      <c r="L947" s="19"/>
      <c r="M947" s="19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221"/>
      <c r="AA947" s="221"/>
      <c r="AB947" s="221"/>
      <c r="AC947" s="221"/>
      <c r="AD947" s="221"/>
      <c r="AE947" s="221"/>
      <c r="AF947" s="221"/>
      <c r="AG947" s="221"/>
      <c r="AH947" s="221"/>
      <c r="AI947" s="221"/>
      <c r="AJ947" s="221"/>
      <c r="AK947" s="221"/>
      <c r="AL947" s="221"/>
      <c r="AM947" s="221"/>
      <c r="AN947" s="221"/>
      <c r="AO947" s="219"/>
      <c r="AP947" s="219"/>
      <c r="AQ947" s="219"/>
      <c r="AR947" s="222">
        <v>45</v>
      </c>
      <c r="AS947" s="222">
        <v>5905</v>
      </c>
      <c r="AT947" s="219">
        <f>AS947*25%</f>
        <v>1476.25</v>
      </c>
      <c r="AU947" s="222">
        <v>72</v>
      </c>
      <c r="AV947" s="222">
        <v>10840</v>
      </c>
      <c r="AW947" s="222">
        <f t="shared" si="59"/>
        <v>2710</v>
      </c>
      <c r="AX947" s="222">
        <v>4</v>
      </c>
      <c r="AY947" s="222">
        <v>820</v>
      </c>
      <c r="AZ947" s="222">
        <f t="shared" si="57"/>
        <v>205</v>
      </c>
      <c r="BA947" s="222">
        <v>25</v>
      </c>
      <c r="BB947" s="222">
        <v>2390</v>
      </c>
      <c r="BC947" s="222">
        <f t="shared" si="58"/>
        <v>597.5</v>
      </c>
    </row>
    <row r="948" spans="2:55">
      <c r="B948" s="41" t="s">
        <v>3226</v>
      </c>
      <c r="C948" s="296" t="s">
        <v>3314</v>
      </c>
      <c r="D948" s="44" t="s">
        <v>5</v>
      </c>
      <c r="E948" s="19"/>
      <c r="F948" s="19"/>
      <c r="G948" s="19"/>
      <c r="H948" s="19"/>
      <c r="I948" s="19"/>
      <c r="J948" s="19"/>
      <c r="K948" s="19"/>
      <c r="L948" s="19"/>
      <c r="M948" s="19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221"/>
      <c r="AA948" s="221"/>
      <c r="AB948" s="221"/>
      <c r="AC948" s="221"/>
      <c r="AD948" s="221"/>
      <c r="AE948" s="221"/>
      <c r="AF948" s="221"/>
      <c r="AG948" s="221"/>
      <c r="AH948" s="221"/>
      <c r="AI948" s="221"/>
      <c r="AJ948" s="221"/>
      <c r="AK948" s="221"/>
      <c r="AL948" s="221"/>
      <c r="AM948" s="221"/>
      <c r="AN948" s="221"/>
      <c r="AO948" s="219"/>
      <c r="AP948" s="219"/>
      <c r="AQ948" s="219"/>
      <c r="AR948" s="222">
        <v>28</v>
      </c>
      <c r="AS948" s="222">
        <v>2420</v>
      </c>
      <c r="AT948" s="219">
        <f>AS948*25%</f>
        <v>605</v>
      </c>
      <c r="AU948" s="222">
        <v>258</v>
      </c>
      <c r="AV948" s="222">
        <v>30670</v>
      </c>
      <c r="AW948" s="222">
        <f t="shared" si="59"/>
        <v>7667.5</v>
      </c>
      <c r="AX948" s="222">
        <v>209</v>
      </c>
      <c r="AY948" s="222">
        <v>22415</v>
      </c>
      <c r="AZ948" s="222">
        <f t="shared" si="57"/>
        <v>5603.75</v>
      </c>
      <c r="BA948" s="222">
        <v>5</v>
      </c>
      <c r="BB948" s="222">
        <v>330</v>
      </c>
      <c r="BC948" s="222">
        <f t="shared" si="58"/>
        <v>82.5</v>
      </c>
    </row>
    <row r="949" spans="2:55">
      <c r="B949" s="41" t="s">
        <v>3227</v>
      </c>
      <c r="C949" s="296" t="s">
        <v>7707</v>
      </c>
      <c r="D949" s="44" t="s">
        <v>5</v>
      </c>
      <c r="E949" s="19"/>
      <c r="F949" s="19"/>
      <c r="G949" s="19"/>
      <c r="H949" s="19"/>
      <c r="I949" s="19"/>
      <c r="J949" s="19"/>
      <c r="K949" s="19"/>
      <c r="L949" s="19"/>
      <c r="M949" s="19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221"/>
      <c r="AA949" s="221"/>
      <c r="AB949" s="221"/>
      <c r="AC949" s="221"/>
      <c r="AD949" s="221"/>
      <c r="AE949" s="221"/>
      <c r="AF949" s="221"/>
      <c r="AG949" s="221"/>
      <c r="AH949" s="221"/>
      <c r="AI949" s="221"/>
      <c r="AJ949" s="221"/>
      <c r="AK949" s="221"/>
      <c r="AL949" s="221"/>
      <c r="AM949" s="221"/>
      <c r="AN949" s="221"/>
      <c r="AO949" s="219"/>
      <c r="AP949" s="219"/>
      <c r="AQ949" s="219"/>
      <c r="AR949" s="222">
        <v>12</v>
      </c>
      <c r="AS949" s="222">
        <v>1560</v>
      </c>
      <c r="AT949" s="219">
        <f>AS949*25%</f>
        <v>390</v>
      </c>
      <c r="AU949" s="222">
        <v>116</v>
      </c>
      <c r="AV949" s="222">
        <v>9555</v>
      </c>
      <c r="AW949" s="222">
        <f t="shared" si="59"/>
        <v>2388.75</v>
      </c>
      <c r="AX949" s="222">
        <v>0</v>
      </c>
      <c r="AY949" s="222">
        <v>0</v>
      </c>
      <c r="AZ949" s="222">
        <f t="shared" si="57"/>
        <v>0</v>
      </c>
      <c r="BA949" s="222">
        <v>1</v>
      </c>
      <c r="BB949" s="222">
        <v>100</v>
      </c>
      <c r="BC949" s="222">
        <f t="shared" si="58"/>
        <v>25</v>
      </c>
    </row>
    <row r="950" spans="2:55">
      <c r="B950" s="41" t="s">
        <v>3228</v>
      </c>
      <c r="C950" s="296" t="s">
        <v>3315</v>
      </c>
      <c r="D950" s="44" t="s">
        <v>125</v>
      </c>
      <c r="E950" s="19"/>
      <c r="F950" s="19"/>
      <c r="G950" s="19"/>
      <c r="H950" s="19"/>
      <c r="I950" s="19"/>
      <c r="J950" s="19"/>
      <c r="K950" s="19"/>
      <c r="L950" s="19"/>
      <c r="M950" s="19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221"/>
      <c r="AA950" s="221"/>
      <c r="AB950" s="221"/>
      <c r="AC950" s="221"/>
      <c r="AD950" s="221"/>
      <c r="AE950" s="221"/>
      <c r="AF950" s="221"/>
      <c r="AG950" s="221"/>
      <c r="AH950" s="221"/>
      <c r="AI950" s="221"/>
      <c r="AJ950" s="221"/>
      <c r="AK950" s="221"/>
      <c r="AL950" s="221"/>
      <c r="AM950" s="221"/>
      <c r="AN950" s="221"/>
      <c r="AO950" s="219"/>
      <c r="AP950" s="219"/>
      <c r="AQ950" s="219"/>
      <c r="AR950" s="222">
        <v>26</v>
      </c>
      <c r="AS950" s="222">
        <v>4175</v>
      </c>
      <c r="AT950" s="219">
        <f>AS950*25%</f>
        <v>1043.75</v>
      </c>
      <c r="AU950" s="222">
        <v>81</v>
      </c>
      <c r="AV950" s="222">
        <v>7470</v>
      </c>
      <c r="AW950" s="222">
        <f t="shared" si="59"/>
        <v>1867.5</v>
      </c>
      <c r="AX950" s="222">
        <v>66</v>
      </c>
      <c r="AY950" s="222">
        <v>8360</v>
      </c>
      <c r="AZ950" s="222">
        <f t="shared" si="57"/>
        <v>2090</v>
      </c>
      <c r="BA950" s="222">
        <v>247</v>
      </c>
      <c r="BB950" s="222">
        <v>23710</v>
      </c>
      <c r="BC950" s="222">
        <f t="shared" si="58"/>
        <v>5927.5</v>
      </c>
    </row>
    <row r="951" spans="2:55">
      <c r="B951" s="41" t="s">
        <v>3229</v>
      </c>
      <c r="C951" s="296" t="s">
        <v>7708</v>
      </c>
      <c r="D951" s="44" t="s">
        <v>43</v>
      </c>
      <c r="E951" s="19"/>
      <c r="F951" s="19"/>
      <c r="G951" s="19"/>
      <c r="H951" s="19"/>
      <c r="I951" s="19"/>
      <c r="J951" s="19"/>
      <c r="K951" s="19"/>
      <c r="L951" s="19"/>
      <c r="M951" s="19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221"/>
      <c r="AA951" s="221"/>
      <c r="AB951" s="221"/>
      <c r="AC951" s="221"/>
      <c r="AD951" s="221"/>
      <c r="AE951" s="221"/>
      <c r="AF951" s="221"/>
      <c r="AG951" s="221"/>
      <c r="AH951" s="221"/>
      <c r="AI951" s="221"/>
      <c r="AJ951" s="221"/>
      <c r="AK951" s="221"/>
      <c r="AL951" s="221"/>
      <c r="AM951" s="221"/>
      <c r="AN951" s="221"/>
      <c r="AO951" s="219"/>
      <c r="AP951" s="219"/>
      <c r="AQ951" s="219"/>
      <c r="AR951" s="222">
        <v>16</v>
      </c>
      <c r="AS951" s="222">
        <v>1760</v>
      </c>
      <c r="AT951" s="219">
        <f>AS951*25%</f>
        <v>440</v>
      </c>
      <c r="AU951" s="222">
        <v>86</v>
      </c>
      <c r="AV951" s="222">
        <v>8605</v>
      </c>
      <c r="AW951" s="222">
        <f t="shared" si="59"/>
        <v>2151.25</v>
      </c>
      <c r="AX951" s="222">
        <v>326</v>
      </c>
      <c r="AY951" s="222">
        <v>38645</v>
      </c>
      <c r="AZ951" s="222">
        <f t="shared" si="57"/>
        <v>9661.25</v>
      </c>
      <c r="BA951" s="222">
        <v>2</v>
      </c>
      <c r="BB951" s="222">
        <v>125</v>
      </c>
      <c r="BC951" s="222">
        <f t="shared" si="58"/>
        <v>31.25</v>
      </c>
    </row>
    <row r="952" spans="2:55">
      <c r="B952" s="41" t="s">
        <v>3230</v>
      </c>
      <c r="C952" s="296" t="s">
        <v>7709</v>
      </c>
      <c r="D952" s="44" t="s">
        <v>5</v>
      </c>
      <c r="E952" s="19"/>
      <c r="F952" s="19"/>
      <c r="G952" s="19"/>
      <c r="H952" s="19"/>
      <c r="I952" s="19"/>
      <c r="J952" s="19"/>
      <c r="K952" s="19"/>
      <c r="L952" s="19"/>
      <c r="M952" s="19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221"/>
      <c r="AA952" s="221"/>
      <c r="AB952" s="221"/>
      <c r="AC952" s="221"/>
      <c r="AD952" s="221"/>
      <c r="AE952" s="221"/>
      <c r="AF952" s="221"/>
      <c r="AG952" s="221"/>
      <c r="AH952" s="221"/>
      <c r="AI952" s="221"/>
      <c r="AJ952" s="221"/>
      <c r="AK952" s="221"/>
      <c r="AL952" s="221"/>
      <c r="AM952" s="221"/>
      <c r="AN952" s="221"/>
      <c r="AO952" s="219"/>
      <c r="AP952" s="219"/>
      <c r="AQ952" s="219"/>
      <c r="AR952" s="222">
        <v>22</v>
      </c>
      <c r="AS952" s="222">
        <v>2015</v>
      </c>
      <c r="AT952" s="219">
        <f>AS952*25%</f>
        <v>503.75</v>
      </c>
      <c r="AU952" s="222">
        <v>48</v>
      </c>
      <c r="AV952" s="222">
        <v>5030</v>
      </c>
      <c r="AW952" s="222">
        <f t="shared" si="59"/>
        <v>1257.5</v>
      </c>
      <c r="AX952" s="222">
        <v>128</v>
      </c>
      <c r="AY952" s="222">
        <v>10710</v>
      </c>
      <c r="AZ952" s="222">
        <f t="shared" si="57"/>
        <v>2677.5</v>
      </c>
      <c r="BA952" s="222">
        <v>88</v>
      </c>
      <c r="BB952" s="222">
        <v>8800</v>
      </c>
      <c r="BC952" s="222">
        <f t="shared" si="58"/>
        <v>2200</v>
      </c>
    </row>
    <row r="953" spans="2:55">
      <c r="B953" s="41" t="s">
        <v>3231</v>
      </c>
      <c r="C953" s="296" t="s">
        <v>7710</v>
      </c>
      <c r="D953" s="44" t="s">
        <v>5</v>
      </c>
      <c r="E953" s="19"/>
      <c r="F953" s="19"/>
      <c r="G953" s="19"/>
      <c r="H953" s="19"/>
      <c r="I953" s="19"/>
      <c r="J953" s="19"/>
      <c r="K953" s="19"/>
      <c r="L953" s="19"/>
      <c r="M953" s="19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221"/>
      <c r="AA953" s="221"/>
      <c r="AB953" s="221"/>
      <c r="AC953" s="221"/>
      <c r="AD953" s="221"/>
      <c r="AE953" s="221"/>
      <c r="AF953" s="221"/>
      <c r="AG953" s="221"/>
      <c r="AH953" s="221"/>
      <c r="AI953" s="221"/>
      <c r="AJ953" s="221"/>
      <c r="AK953" s="221"/>
      <c r="AL953" s="221"/>
      <c r="AM953" s="221"/>
      <c r="AN953" s="221"/>
      <c r="AO953" s="219"/>
      <c r="AP953" s="219"/>
      <c r="AQ953" s="219"/>
      <c r="AR953" s="222">
        <v>55</v>
      </c>
      <c r="AS953" s="222">
        <v>5300</v>
      </c>
      <c r="AT953" s="219">
        <f>AS953*25%</f>
        <v>1325</v>
      </c>
      <c r="AU953" s="222">
        <v>45</v>
      </c>
      <c r="AV953" s="222">
        <v>4185</v>
      </c>
      <c r="AW953" s="222">
        <f t="shared" si="59"/>
        <v>1046.25</v>
      </c>
      <c r="AX953" s="222">
        <v>42</v>
      </c>
      <c r="AY953" s="222">
        <v>3335</v>
      </c>
      <c r="AZ953" s="222">
        <f t="shared" si="57"/>
        <v>833.75</v>
      </c>
      <c r="BA953" s="222">
        <v>348</v>
      </c>
      <c r="BB953" s="222">
        <v>36635</v>
      </c>
      <c r="BC953" s="222">
        <f t="shared" si="58"/>
        <v>9158.75</v>
      </c>
    </row>
    <row r="954" spans="2:55">
      <c r="B954" s="41" t="s">
        <v>3232</v>
      </c>
      <c r="C954" s="296" t="s">
        <v>3316</v>
      </c>
      <c r="D954" s="44" t="s">
        <v>5</v>
      </c>
      <c r="E954" s="19"/>
      <c r="F954" s="19"/>
      <c r="G954" s="19"/>
      <c r="H954" s="19"/>
      <c r="I954" s="19"/>
      <c r="J954" s="19"/>
      <c r="K954" s="19"/>
      <c r="L954" s="19"/>
      <c r="M954" s="19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221"/>
      <c r="AA954" s="221"/>
      <c r="AB954" s="221"/>
      <c r="AC954" s="221"/>
      <c r="AD954" s="221"/>
      <c r="AE954" s="221"/>
      <c r="AF954" s="221"/>
      <c r="AG954" s="221"/>
      <c r="AH954" s="221"/>
      <c r="AI954" s="221"/>
      <c r="AJ954" s="221"/>
      <c r="AK954" s="221"/>
      <c r="AL954" s="221"/>
      <c r="AM954" s="221"/>
      <c r="AN954" s="221"/>
      <c r="AO954" s="219"/>
      <c r="AP954" s="219"/>
      <c r="AQ954" s="219"/>
      <c r="AR954" s="222">
        <v>0</v>
      </c>
      <c r="AS954" s="222">
        <v>0</v>
      </c>
      <c r="AT954" s="219">
        <f>AS954*25%</f>
        <v>0</v>
      </c>
      <c r="AU954" s="222">
        <v>25</v>
      </c>
      <c r="AV954" s="222">
        <v>3440</v>
      </c>
      <c r="AW954" s="222">
        <f t="shared" si="59"/>
        <v>860</v>
      </c>
      <c r="AX954" s="222">
        <v>77</v>
      </c>
      <c r="AY954" s="222">
        <v>9455</v>
      </c>
      <c r="AZ954" s="222">
        <f t="shared" si="57"/>
        <v>2363.75</v>
      </c>
      <c r="BA954" s="222">
        <v>115</v>
      </c>
      <c r="BB954" s="222">
        <v>11620</v>
      </c>
      <c r="BC954" s="222">
        <f t="shared" si="58"/>
        <v>2905</v>
      </c>
    </row>
    <row r="955" spans="2:55">
      <c r="B955" s="41" t="s">
        <v>3233</v>
      </c>
      <c r="C955" s="296" t="s">
        <v>7711</v>
      </c>
      <c r="D955" s="44" t="s">
        <v>5</v>
      </c>
      <c r="E955" s="19"/>
      <c r="F955" s="19"/>
      <c r="G955" s="19"/>
      <c r="H955" s="19"/>
      <c r="I955" s="19"/>
      <c r="J955" s="19"/>
      <c r="K955" s="19"/>
      <c r="L955" s="19"/>
      <c r="M955" s="19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221"/>
      <c r="AA955" s="221"/>
      <c r="AB955" s="221"/>
      <c r="AC955" s="221"/>
      <c r="AD955" s="221"/>
      <c r="AE955" s="221"/>
      <c r="AF955" s="221"/>
      <c r="AG955" s="221"/>
      <c r="AH955" s="221"/>
      <c r="AI955" s="221"/>
      <c r="AJ955" s="221"/>
      <c r="AK955" s="221"/>
      <c r="AL955" s="221"/>
      <c r="AM955" s="221"/>
      <c r="AN955" s="221"/>
      <c r="AO955" s="219"/>
      <c r="AP955" s="219"/>
      <c r="AQ955" s="219"/>
      <c r="AR955" s="222">
        <v>55</v>
      </c>
      <c r="AS955" s="222">
        <v>4100</v>
      </c>
      <c r="AT955" s="219">
        <f>AS955*25%</f>
        <v>1025</v>
      </c>
      <c r="AU955" s="222">
        <v>41</v>
      </c>
      <c r="AV955" s="222">
        <v>7625</v>
      </c>
      <c r="AW955" s="222">
        <f t="shared" si="59"/>
        <v>1906.25</v>
      </c>
      <c r="AX955" s="222">
        <v>86</v>
      </c>
      <c r="AY955" s="222">
        <v>9000</v>
      </c>
      <c r="AZ955" s="222">
        <f t="shared" si="57"/>
        <v>2250</v>
      </c>
      <c r="BA955" s="222">
        <v>59</v>
      </c>
      <c r="BB955" s="222">
        <v>7250</v>
      </c>
      <c r="BC955" s="222">
        <f t="shared" si="58"/>
        <v>1812.5</v>
      </c>
    </row>
    <row r="956" spans="2:55">
      <c r="B956" s="41" t="s">
        <v>3234</v>
      </c>
      <c r="C956" s="296" t="s">
        <v>7712</v>
      </c>
      <c r="D956" s="44" t="s">
        <v>5</v>
      </c>
      <c r="E956" s="19"/>
      <c r="F956" s="19"/>
      <c r="G956" s="19"/>
      <c r="H956" s="19"/>
      <c r="I956" s="19"/>
      <c r="J956" s="19"/>
      <c r="K956" s="19"/>
      <c r="L956" s="19"/>
      <c r="M956" s="19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221"/>
      <c r="AA956" s="221"/>
      <c r="AB956" s="221"/>
      <c r="AC956" s="221"/>
      <c r="AD956" s="221"/>
      <c r="AE956" s="221"/>
      <c r="AF956" s="221"/>
      <c r="AG956" s="221"/>
      <c r="AH956" s="221"/>
      <c r="AI956" s="221"/>
      <c r="AJ956" s="221"/>
      <c r="AK956" s="221"/>
      <c r="AL956" s="221"/>
      <c r="AM956" s="221"/>
      <c r="AN956" s="221"/>
      <c r="AO956" s="219"/>
      <c r="AP956" s="219"/>
      <c r="AQ956" s="219"/>
      <c r="AR956" s="222">
        <v>10</v>
      </c>
      <c r="AS956" s="222">
        <v>880</v>
      </c>
      <c r="AT956" s="219">
        <f>AS956*25%</f>
        <v>220</v>
      </c>
      <c r="AU956" s="222">
        <v>46</v>
      </c>
      <c r="AV956" s="222">
        <v>6355</v>
      </c>
      <c r="AW956" s="222">
        <f t="shared" si="59"/>
        <v>1588.75</v>
      </c>
      <c r="AX956" s="222">
        <v>31</v>
      </c>
      <c r="AY956" s="222">
        <v>3030</v>
      </c>
      <c r="AZ956" s="222">
        <f t="shared" si="57"/>
        <v>757.5</v>
      </c>
      <c r="BA956" s="222">
        <v>87</v>
      </c>
      <c r="BB956" s="222">
        <v>9520</v>
      </c>
      <c r="BC956" s="222">
        <f t="shared" si="58"/>
        <v>2380</v>
      </c>
    </row>
    <row r="957" spans="2:55">
      <c r="B957" s="41" t="s">
        <v>3235</v>
      </c>
      <c r="C957" s="296" t="s">
        <v>3317</v>
      </c>
      <c r="D957" s="44" t="s">
        <v>23</v>
      </c>
      <c r="E957" s="19"/>
      <c r="F957" s="19"/>
      <c r="G957" s="19"/>
      <c r="H957" s="19"/>
      <c r="I957" s="19"/>
      <c r="J957" s="19"/>
      <c r="K957" s="19"/>
      <c r="L957" s="19"/>
      <c r="M957" s="19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221"/>
      <c r="AA957" s="221"/>
      <c r="AB957" s="221"/>
      <c r="AC957" s="221"/>
      <c r="AD957" s="221"/>
      <c r="AE957" s="221"/>
      <c r="AF957" s="221"/>
      <c r="AG957" s="221"/>
      <c r="AH957" s="221"/>
      <c r="AI957" s="221"/>
      <c r="AJ957" s="221"/>
      <c r="AK957" s="221"/>
      <c r="AL957" s="221"/>
      <c r="AM957" s="221"/>
      <c r="AN957" s="221"/>
      <c r="AO957" s="219"/>
      <c r="AP957" s="219"/>
      <c r="AQ957" s="219"/>
      <c r="AR957" s="222">
        <v>0</v>
      </c>
      <c r="AS957" s="222">
        <v>0</v>
      </c>
      <c r="AT957" s="219">
        <f>AS957*25%</f>
        <v>0</v>
      </c>
      <c r="AU957" s="222">
        <v>19</v>
      </c>
      <c r="AV957" s="222">
        <v>1310</v>
      </c>
      <c r="AW957" s="222">
        <f t="shared" si="59"/>
        <v>327.5</v>
      </c>
      <c r="AX957" s="222">
        <v>10</v>
      </c>
      <c r="AY957" s="222">
        <v>1260</v>
      </c>
      <c r="AZ957" s="222">
        <f t="shared" si="57"/>
        <v>315</v>
      </c>
      <c r="BA957" s="222">
        <v>110</v>
      </c>
      <c r="BB957" s="222">
        <v>12650</v>
      </c>
      <c r="BC957" s="222">
        <f t="shared" si="58"/>
        <v>3162.5</v>
      </c>
    </row>
    <row r="958" spans="2:55">
      <c r="B958" s="41" t="s">
        <v>3236</v>
      </c>
      <c r="C958" s="296" t="s">
        <v>3318</v>
      </c>
      <c r="D958" s="44" t="s">
        <v>23</v>
      </c>
      <c r="E958" s="19"/>
      <c r="F958" s="19"/>
      <c r="G958" s="19"/>
      <c r="H958" s="19"/>
      <c r="I958" s="19"/>
      <c r="J958" s="19"/>
      <c r="K958" s="19"/>
      <c r="L958" s="19"/>
      <c r="M958" s="19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221"/>
      <c r="AA958" s="221"/>
      <c r="AB958" s="221"/>
      <c r="AC958" s="221"/>
      <c r="AD958" s="221"/>
      <c r="AE958" s="221"/>
      <c r="AF958" s="221"/>
      <c r="AG958" s="221"/>
      <c r="AH958" s="221"/>
      <c r="AI958" s="221"/>
      <c r="AJ958" s="221"/>
      <c r="AK958" s="221"/>
      <c r="AL958" s="221"/>
      <c r="AM958" s="221"/>
      <c r="AN958" s="221"/>
      <c r="AO958" s="219"/>
      <c r="AP958" s="219"/>
      <c r="AQ958" s="219"/>
      <c r="AR958" s="222">
        <v>19</v>
      </c>
      <c r="AS958" s="222">
        <v>1685</v>
      </c>
      <c r="AT958" s="219">
        <f>AS958*25%</f>
        <v>421.25</v>
      </c>
      <c r="AU958" s="222">
        <v>44</v>
      </c>
      <c r="AV958" s="222">
        <v>5155</v>
      </c>
      <c r="AW958" s="222">
        <f t="shared" si="59"/>
        <v>1288.75</v>
      </c>
      <c r="AX958" s="222">
        <v>26</v>
      </c>
      <c r="AY958" s="222">
        <v>4505</v>
      </c>
      <c r="AZ958" s="222">
        <f t="shared" si="57"/>
        <v>1126.25</v>
      </c>
      <c r="BA958" s="222">
        <v>27</v>
      </c>
      <c r="BB958" s="222">
        <v>2685</v>
      </c>
      <c r="BC958" s="222">
        <f t="shared" si="58"/>
        <v>671.25</v>
      </c>
    </row>
    <row r="959" spans="2:55">
      <c r="B959" s="41" t="s">
        <v>3237</v>
      </c>
      <c r="C959" s="296" t="s">
        <v>3319</v>
      </c>
      <c r="D959" s="44" t="s">
        <v>5</v>
      </c>
      <c r="E959" s="19"/>
      <c r="F959" s="19"/>
      <c r="G959" s="19"/>
      <c r="H959" s="19"/>
      <c r="I959" s="19"/>
      <c r="J959" s="19"/>
      <c r="K959" s="19"/>
      <c r="L959" s="19"/>
      <c r="M959" s="19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221"/>
      <c r="AA959" s="221"/>
      <c r="AB959" s="221"/>
      <c r="AC959" s="221"/>
      <c r="AD959" s="221"/>
      <c r="AE959" s="221"/>
      <c r="AF959" s="221"/>
      <c r="AG959" s="221"/>
      <c r="AH959" s="221"/>
      <c r="AI959" s="221"/>
      <c r="AJ959" s="221"/>
      <c r="AK959" s="221"/>
      <c r="AL959" s="221"/>
      <c r="AM959" s="221"/>
      <c r="AN959" s="221"/>
      <c r="AO959" s="219"/>
      <c r="AP959" s="219"/>
      <c r="AQ959" s="219"/>
      <c r="AR959" s="222">
        <v>1</v>
      </c>
      <c r="AS959" s="222">
        <v>60</v>
      </c>
      <c r="AT959" s="219">
        <f>AS959*25%</f>
        <v>15</v>
      </c>
      <c r="AU959" s="222">
        <v>0</v>
      </c>
      <c r="AV959" s="222">
        <v>0</v>
      </c>
      <c r="AW959" s="222">
        <f t="shared" si="59"/>
        <v>0</v>
      </c>
      <c r="AX959" s="222">
        <v>23</v>
      </c>
      <c r="AY959" s="222">
        <v>3470</v>
      </c>
      <c r="AZ959" s="222">
        <f t="shared" si="57"/>
        <v>867.5</v>
      </c>
      <c r="BA959" s="222">
        <v>20</v>
      </c>
      <c r="BB959" s="222">
        <v>1760</v>
      </c>
      <c r="BC959" s="222">
        <f t="shared" si="58"/>
        <v>440</v>
      </c>
    </row>
    <row r="960" spans="2:55">
      <c r="B960" s="41" t="s">
        <v>3238</v>
      </c>
      <c r="C960" s="296" t="s">
        <v>3320</v>
      </c>
      <c r="D960" s="44" t="s">
        <v>5</v>
      </c>
      <c r="E960" s="19"/>
      <c r="F960" s="19"/>
      <c r="G960" s="19"/>
      <c r="H960" s="19"/>
      <c r="I960" s="19"/>
      <c r="J960" s="19"/>
      <c r="K960" s="19"/>
      <c r="L960" s="19"/>
      <c r="M960" s="19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221"/>
      <c r="AA960" s="221"/>
      <c r="AB960" s="221"/>
      <c r="AC960" s="221"/>
      <c r="AD960" s="221"/>
      <c r="AE960" s="221"/>
      <c r="AF960" s="221"/>
      <c r="AG960" s="221"/>
      <c r="AH960" s="221"/>
      <c r="AI960" s="221"/>
      <c r="AJ960" s="221"/>
      <c r="AK960" s="221"/>
      <c r="AL960" s="221"/>
      <c r="AM960" s="221"/>
      <c r="AN960" s="221"/>
      <c r="AO960" s="219"/>
      <c r="AP960" s="219"/>
      <c r="AQ960" s="219"/>
      <c r="AR960" s="222">
        <v>12</v>
      </c>
      <c r="AS960" s="222">
        <v>1405</v>
      </c>
      <c r="AT960" s="219">
        <f>AS960*25%</f>
        <v>351.25</v>
      </c>
      <c r="AU960" s="222">
        <v>81</v>
      </c>
      <c r="AV960" s="222">
        <v>7500</v>
      </c>
      <c r="AW960" s="222">
        <f t="shared" si="59"/>
        <v>1875</v>
      </c>
      <c r="AX960" s="222">
        <v>15</v>
      </c>
      <c r="AY960" s="222">
        <v>910</v>
      </c>
      <c r="AZ960" s="222">
        <f t="shared" si="57"/>
        <v>227.5</v>
      </c>
      <c r="BA960" s="222">
        <v>26</v>
      </c>
      <c r="BB960" s="222">
        <v>3455</v>
      </c>
      <c r="BC960" s="222">
        <f t="shared" si="58"/>
        <v>863.75</v>
      </c>
    </row>
    <row r="961" spans="2:55">
      <c r="B961" s="41" t="s">
        <v>3239</v>
      </c>
      <c r="C961" s="296" t="s">
        <v>3321</v>
      </c>
      <c r="D961" s="227" t="s">
        <v>552</v>
      </c>
      <c r="E961" s="19"/>
      <c r="F961" s="19"/>
      <c r="G961" s="19"/>
      <c r="H961" s="19"/>
      <c r="I961" s="19"/>
      <c r="J961" s="19"/>
      <c r="K961" s="19"/>
      <c r="L961" s="19"/>
      <c r="M961" s="19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221"/>
      <c r="AA961" s="221"/>
      <c r="AB961" s="221"/>
      <c r="AC961" s="221"/>
      <c r="AD961" s="221"/>
      <c r="AE961" s="221"/>
      <c r="AF961" s="221"/>
      <c r="AG961" s="221"/>
      <c r="AH961" s="221"/>
      <c r="AI961" s="221"/>
      <c r="AJ961" s="221"/>
      <c r="AK961" s="221"/>
      <c r="AL961" s="221"/>
      <c r="AM961" s="221"/>
      <c r="AN961" s="221"/>
      <c r="AO961" s="219"/>
      <c r="AP961" s="219"/>
      <c r="AQ961" s="219"/>
      <c r="AR961" s="222">
        <v>0</v>
      </c>
      <c r="AS961" s="222">
        <v>0</v>
      </c>
      <c r="AT961" s="219">
        <f>AS961*25%</f>
        <v>0</v>
      </c>
      <c r="AU961" s="222">
        <v>42</v>
      </c>
      <c r="AV961" s="222">
        <v>5690</v>
      </c>
      <c r="AW961" s="222">
        <f t="shared" si="59"/>
        <v>1422.5</v>
      </c>
      <c r="AX961" s="222">
        <v>47</v>
      </c>
      <c r="AY961" s="222">
        <v>4690</v>
      </c>
      <c r="AZ961" s="222">
        <f t="shared" si="57"/>
        <v>1172.5</v>
      </c>
      <c r="BA961" s="222">
        <v>42</v>
      </c>
      <c r="BB961" s="222">
        <v>3875</v>
      </c>
      <c r="BC961" s="222">
        <f t="shared" si="58"/>
        <v>968.75</v>
      </c>
    </row>
    <row r="962" spans="2:55">
      <c r="B962" s="41" t="s">
        <v>3240</v>
      </c>
      <c r="C962" s="296" t="s">
        <v>3322</v>
      </c>
      <c r="D962" s="227" t="s">
        <v>222</v>
      </c>
      <c r="E962" s="19"/>
      <c r="F962" s="19"/>
      <c r="G962" s="19"/>
      <c r="H962" s="19"/>
      <c r="I962" s="19"/>
      <c r="J962" s="19"/>
      <c r="K962" s="19"/>
      <c r="L962" s="19"/>
      <c r="M962" s="19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221"/>
      <c r="AA962" s="221"/>
      <c r="AB962" s="221"/>
      <c r="AC962" s="221"/>
      <c r="AD962" s="221"/>
      <c r="AE962" s="221"/>
      <c r="AF962" s="221"/>
      <c r="AG962" s="221"/>
      <c r="AH962" s="221"/>
      <c r="AI962" s="221"/>
      <c r="AJ962" s="221"/>
      <c r="AK962" s="221"/>
      <c r="AL962" s="221"/>
      <c r="AM962" s="221"/>
      <c r="AN962" s="221"/>
      <c r="AO962" s="219"/>
      <c r="AP962" s="219"/>
      <c r="AQ962" s="219"/>
      <c r="AR962" s="222">
        <v>2</v>
      </c>
      <c r="AS962" s="222">
        <v>105</v>
      </c>
      <c r="AT962" s="219">
        <f>AS962*25%</f>
        <v>26.25</v>
      </c>
      <c r="AU962" s="222">
        <v>0</v>
      </c>
      <c r="AV962" s="222">
        <v>0</v>
      </c>
      <c r="AW962" s="222">
        <f t="shared" si="59"/>
        <v>0</v>
      </c>
      <c r="AX962" s="222">
        <v>0</v>
      </c>
      <c r="AY962" s="222">
        <v>0</v>
      </c>
      <c r="AZ962" s="222">
        <f t="shared" ref="AZ962:AZ1025" si="60">AY962*25%</f>
        <v>0</v>
      </c>
      <c r="BA962" s="222">
        <v>4</v>
      </c>
      <c r="BB962" s="222">
        <v>320</v>
      </c>
      <c r="BC962" s="222">
        <f t="shared" si="58"/>
        <v>80</v>
      </c>
    </row>
    <row r="963" spans="2:55">
      <c r="B963" s="41" t="s">
        <v>3241</v>
      </c>
      <c r="C963" s="296" t="s">
        <v>3323</v>
      </c>
      <c r="D963" s="227" t="s">
        <v>222</v>
      </c>
      <c r="E963" s="19"/>
      <c r="F963" s="19"/>
      <c r="G963" s="19"/>
      <c r="H963" s="19"/>
      <c r="I963" s="19"/>
      <c r="J963" s="19"/>
      <c r="K963" s="19"/>
      <c r="L963" s="19"/>
      <c r="M963" s="19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221"/>
      <c r="AA963" s="221"/>
      <c r="AB963" s="221"/>
      <c r="AC963" s="221"/>
      <c r="AD963" s="221"/>
      <c r="AE963" s="221"/>
      <c r="AF963" s="221"/>
      <c r="AG963" s="221"/>
      <c r="AH963" s="221"/>
      <c r="AI963" s="221"/>
      <c r="AJ963" s="221"/>
      <c r="AK963" s="221"/>
      <c r="AL963" s="221"/>
      <c r="AM963" s="221"/>
      <c r="AN963" s="221"/>
      <c r="AO963" s="219"/>
      <c r="AP963" s="219"/>
      <c r="AQ963" s="219"/>
      <c r="AR963" s="222">
        <v>18</v>
      </c>
      <c r="AS963" s="222">
        <v>1360</v>
      </c>
      <c r="AT963" s="219">
        <f>AS963*25%</f>
        <v>340</v>
      </c>
      <c r="AU963" s="222">
        <v>9</v>
      </c>
      <c r="AV963" s="222">
        <v>620</v>
      </c>
      <c r="AW963" s="222">
        <f t="shared" si="59"/>
        <v>155</v>
      </c>
      <c r="AX963" s="222">
        <v>73</v>
      </c>
      <c r="AY963" s="222">
        <v>6745</v>
      </c>
      <c r="AZ963" s="222">
        <f t="shared" si="60"/>
        <v>1686.25</v>
      </c>
      <c r="BA963" s="222">
        <v>55</v>
      </c>
      <c r="BB963" s="222">
        <v>5735</v>
      </c>
      <c r="BC963" s="222">
        <f t="shared" si="58"/>
        <v>1433.75</v>
      </c>
    </row>
    <row r="964" spans="2:55">
      <c r="B964" s="41" t="s">
        <v>3242</v>
      </c>
      <c r="C964" s="296" t="s">
        <v>7713</v>
      </c>
      <c r="D964" s="44" t="s">
        <v>222</v>
      </c>
      <c r="E964" s="19"/>
      <c r="F964" s="19"/>
      <c r="G964" s="19"/>
      <c r="H964" s="19"/>
      <c r="I964" s="19"/>
      <c r="J964" s="19"/>
      <c r="K964" s="19"/>
      <c r="L964" s="19"/>
      <c r="M964" s="19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221"/>
      <c r="AA964" s="221"/>
      <c r="AB964" s="221"/>
      <c r="AC964" s="221"/>
      <c r="AD964" s="221"/>
      <c r="AE964" s="221"/>
      <c r="AF964" s="221"/>
      <c r="AG964" s="221"/>
      <c r="AH964" s="221"/>
      <c r="AI964" s="221"/>
      <c r="AJ964" s="221"/>
      <c r="AK964" s="221"/>
      <c r="AL964" s="221"/>
      <c r="AM964" s="221"/>
      <c r="AN964" s="221"/>
      <c r="AO964" s="219"/>
      <c r="AP964" s="219"/>
      <c r="AQ964" s="219"/>
      <c r="AR964" s="222">
        <v>64</v>
      </c>
      <c r="AS964" s="222">
        <v>4485</v>
      </c>
      <c r="AT964" s="219">
        <f>AS964*25%</f>
        <v>1121.25</v>
      </c>
      <c r="AU964" s="222">
        <v>87</v>
      </c>
      <c r="AV964" s="222">
        <v>6010</v>
      </c>
      <c r="AW964" s="222">
        <f t="shared" si="59"/>
        <v>1502.5</v>
      </c>
      <c r="AX964" s="222">
        <v>40</v>
      </c>
      <c r="AY964" s="222">
        <v>4705</v>
      </c>
      <c r="AZ964" s="222">
        <f t="shared" si="60"/>
        <v>1176.25</v>
      </c>
      <c r="BA964" s="222">
        <v>0</v>
      </c>
      <c r="BB964" s="222">
        <v>0</v>
      </c>
      <c r="BC964" s="222">
        <f t="shared" ref="BC964:BC1027" si="61">BB964*25%</f>
        <v>0</v>
      </c>
    </row>
    <row r="965" spans="2:55">
      <c r="B965" s="41" t="s">
        <v>3243</v>
      </c>
      <c r="C965" s="296" t="s">
        <v>7714</v>
      </c>
      <c r="D965" s="227" t="s">
        <v>207</v>
      </c>
      <c r="E965" s="19"/>
      <c r="F965" s="19"/>
      <c r="G965" s="19"/>
      <c r="H965" s="19"/>
      <c r="I965" s="19"/>
      <c r="J965" s="19"/>
      <c r="K965" s="19"/>
      <c r="L965" s="19"/>
      <c r="M965" s="19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221"/>
      <c r="AA965" s="221"/>
      <c r="AB965" s="221"/>
      <c r="AC965" s="221"/>
      <c r="AD965" s="221"/>
      <c r="AE965" s="221"/>
      <c r="AF965" s="221"/>
      <c r="AG965" s="221"/>
      <c r="AH965" s="221"/>
      <c r="AI965" s="221"/>
      <c r="AJ965" s="221"/>
      <c r="AK965" s="221"/>
      <c r="AL965" s="221"/>
      <c r="AM965" s="221"/>
      <c r="AN965" s="221"/>
      <c r="AO965" s="219"/>
      <c r="AP965" s="219"/>
      <c r="AQ965" s="219"/>
      <c r="AR965" s="222">
        <v>26</v>
      </c>
      <c r="AS965" s="222">
        <v>3190</v>
      </c>
      <c r="AT965" s="219">
        <f>AS965*25%</f>
        <v>797.5</v>
      </c>
      <c r="AU965" s="222">
        <v>21</v>
      </c>
      <c r="AV965" s="222">
        <v>2370</v>
      </c>
      <c r="AW965" s="222">
        <f t="shared" si="59"/>
        <v>592.5</v>
      </c>
      <c r="AX965" s="222">
        <v>0</v>
      </c>
      <c r="AY965" s="222">
        <v>0</v>
      </c>
      <c r="AZ965" s="222">
        <f t="shared" si="60"/>
        <v>0</v>
      </c>
      <c r="BA965" s="222">
        <v>98</v>
      </c>
      <c r="BB965" s="222">
        <v>7470</v>
      </c>
      <c r="BC965" s="222">
        <f t="shared" si="61"/>
        <v>1867.5</v>
      </c>
    </row>
    <row r="966" spans="2:55">
      <c r="B966" s="41" t="s">
        <v>3244</v>
      </c>
      <c r="C966" s="296" t="s">
        <v>3324</v>
      </c>
      <c r="D966" s="227" t="s">
        <v>207</v>
      </c>
      <c r="E966" s="19"/>
      <c r="F966" s="19"/>
      <c r="G966" s="19"/>
      <c r="H966" s="19"/>
      <c r="I966" s="19"/>
      <c r="J966" s="19"/>
      <c r="K966" s="19"/>
      <c r="L966" s="19"/>
      <c r="M966" s="19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221"/>
      <c r="AA966" s="221"/>
      <c r="AB966" s="221"/>
      <c r="AC966" s="221"/>
      <c r="AD966" s="221"/>
      <c r="AE966" s="221"/>
      <c r="AF966" s="221"/>
      <c r="AG966" s="221"/>
      <c r="AH966" s="221"/>
      <c r="AI966" s="221"/>
      <c r="AJ966" s="221"/>
      <c r="AK966" s="221"/>
      <c r="AL966" s="221"/>
      <c r="AM966" s="221"/>
      <c r="AN966" s="221"/>
      <c r="AO966" s="219"/>
      <c r="AP966" s="219"/>
      <c r="AQ966" s="219"/>
      <c r="AR966" s="222">
        <v>11</v>
      </c>
      <c r="AS966" s="222">
        <v>900</v>
      </c>
      <c r="AT966" s="219">
        <f>AS966*25%</f>
        <v>225</v>
      </c>
      <c r="AU966" s="222">
        <v>0</v>
      </c>
      <c r="AV966" s="222">
        <v>0</v>
      </c>
      <c r="AW966" s="222">
        <f t="shared" si="59"/>
        <v>0</v>
      </c>
      <c r="AX966" s="222">
        <v>19</v>
      </c>
      <c r="AY966" s="222">
        <v>1325</v>
      </c>
      <c r="AZ966" s="222">
        <f t="shared" si="60"/>
        <v>331.25</v>
      </c>
      <c r="BA966" s="222">
        <v>15</v>
      </c>
      <c r="BB966" s="222">
        <v>1985</v>
      </c>
      <c r="BC966" s="222">
        <f t="shared" si="61"/>
        <v>496.25</v>
      </c>
    </row>
    <row r="967" spans="2:55">
      <c r="B967" s="41" t="s">
        <v>3245</v>
      </c>
      <c r="C967" s="296" t="s">
        <v>7715</v>
      </c>
      <c r="D967" s="44" t="s">
        <v>322</v>
      </c>
      <c r="E967" s="19"/>
      <c r="F967" s="19"/>
      <c r="G967" s="19"/>
      <c r="H967" s="19"/>
      <c r="I967" s="19"/>
      <c r="J967" s="19"/>
      <c r="K967" s="19"/>
      <c r="L967" s="19"/>
      <c r="M967" s="19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221"/>
      <c r="AA967" s="221"/>
      <c r="AB967" s="221"/>
      <c r="AC967" s="221"/>
      <c r="AD967" s="221"/>
      <c r="AE967" s="221"/>
      <c r="AF967" s="221"/>
      <c r="AG967" s="221"/>
      <c r="AH967" s="221"/>
      <c r="AI967" s="221"/>
      <c r="AJ967" s="221"/>
      <c r="AK967" s="221"/>
      <c r="AL967" s="221"/>
      <c r="AM967" s="221"/>
      <c r="AN967" s="221"/>
      <c r="AO967" s="219"/>
      <c r="AP967" s="219"/>
      <c r="AQ967" s="219"/>
      <c r="AR967" s="222">
        <v>8</v>
      </c>
      <c r="AS967" s="222">
        <v>755</v>
      </c>
      <c r="AT967" s="219">
        <f>AS967*25%</f>
        <v>188.75</v>
      </c>
      <c r="AU967" s="222">
        <v>1</v>
      </c>
      <c r="AV967" s="222">
        <v>45</v>
      </c>
      <c r="AW967" s="222">
        <f t="shared" si="59"/>
        <v>11.25</v>
      </c>
      <c r="AX967" s="222">
        <v>127</v>
      </c>
      <c r="AY967" s="222">
        <v>7590</v>
      </c>
      <c r="AZ967" s="222">
        <f t="shared" si="60"/>
        <v>1897.5</v>
      </c>
      <c r="BA967" s="222">
        <v>0</v>
      </c>
      <c r="BB967" s="222">
        <v>0</v>
      </c>
      <c r="BC967" s="222">
        <f t="shared" si="61"/>
        <v>0</v>
      </c>
    </row>
    <row r="968" spans="2:55">
      <c r="B968" s="41" t="s">
        <v>3246</v>
      </c>
      <c r="C968" s="296" t="s">
        <v>3325</v>
      </c>
      <c r="D968" s="44" t="s">
        <v>38</v>
      </c>
      <c r="E968" s="19"/>
      <c r="F968" s="19"/>
      <c r="G968" s="19"/>
      <c r="H968" s="19"/>
      <c r="I968" s="19"/>
      <c r="J968" s="19"/>
      <c r="K968" s="19"/>
      <c r="L968" s="19"/>
      <c r="M968" s="19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221"/>
      <c r="AA968" s="221"/>
      <c r="AB968" s="221"/>
      <c r="AC968" s="221"/>
      <c r="AD968" s="221"/>
      <c r="AE968" s="221"/>
      <c r="AF968" s="221"/>
      <c r="AG968" s="221"/>
      <c r="AH968" s="221"/>
      <c r="AI968" s="221"/>
      <c r="AJ968" s="221"/>
      <c r="AK968" s="221"/>
      <c r="AL968" s="221"/>
      <c r="AM968" s="221"/>
      <c r="AN968" s="221"/>
      <c r="AO968" s="219"/>
      <c r="AP968" s="219"/>
      <c r="AQ968" s="219"/>
      <c r="AR968" s="222">
        <v>119</v>
      </c>
      <c r="AS968" s="222">
        <v>8730</v>
      </c>
      <c r="AT968" s="219">
        <f>AS968*25%</f>
        <v>2182.5</v>
      </c>
      <c r="AU968" s="222">
        <v>24</v>
      </c>
      <c r="AV968" s="222">
        <v>2000</v>
      </c>
      <c r="AW968" s="222">
        <f t="shared" si="59"/>
        <v>500</v>
      </c>
      <c r="AX968" s="222">
        <v>18</v>
      </c>
      <c r="AY968" s="222">
        <v>1130</v>
      </c>
      <c r="AZ968" s="222">
        <f t="shared" si="60"/>
        <v>282.5</v>
      </c>
      <c r="BA968" s="222">
        <v>11</v>
      </c>
      <c r="BB968" s="222">
        <v>1025</v>
      </c>
      <c r="BC968" s="222">
        <f t="shared" si="61"/>
        <v>256.25</v>
      </c>
    </row>
    <row r="969" spans="2:55">
      <c r="B969" s="41" t="s">
        <v>3247</v>
      </c>
      <c r="C969" s="215" t="s">
        <v>7716</v>
      </c>
      <c r="D969" s="44" t="s">
        <v>5</v>
      </c>
      <c r="E969" s="19"/>
      <c r="F969" s="19"/>
      <c r="G969" s="19"/>
      <c r="H969" s="19"/>
      <c r="I969" s="19"/>
      <c r="J969" s="19"/>
      <c r="K969" s="19"/>
      <c r="L969" s="19"/>
      <c r="M969" s="19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221"/>
      <c r="AA969" s="221"/>
      <c r="AB969" s="221"/>
      <c r="AC969" s="221"/>
      <c r="AD969" s="221"/>
      <c r="AE969" s="221"/>
      <c r="AF969" s="221"/>
      <c r="AG969" s="221"/>
      <c r="AH969" s="221"/>
      <c r="AI969" s="221"/>
      <c r="AJ969" s="221"/>
      <c r="AK969" s="221"/>
      <c r="AL969" s="221"/>
      <c r="AM969" s="221"/>
      <c r="AN969" s="221"/>
      <c r="AO969" s="219"/>
      <c r="AP969" s="219"/>
      <c r="AQ969" s="219"/>
      <c r="AR969" s="222">
        <v>30</v>
      </c>
      <c r="AS969" s="222">
        <v>2395</v>
      </c>
      <c r="AT969" s="219">
        <f>AS969*25%</f>
        <v>598.75</v>
      </c>
      <c r="AU969" s="222">
        <v>11</v>
      </c>
      <c r="AV969" s="222">
        <v>890</v>
      </c>
      <c r="AW969" s="222">
        <f t="shared" si="59"/>
        <v>222.5</v>
      </c>
      <c r="AX969" s="222">
        <v>0</v>
      </c>
      <c r="AY969" s="222">
        <v>0</v>
      </c>
      <c r="AZ969" s="222">
        <f t="shared" si="60"/>
        <v>0</v>
      </c>
      <c r="BA969" s="222">
        <v>130</v>
      </c>
      <c r="BB969" s="222">
        <v>8230</v>
      </c>
      <c r="BC969" s="222">
        <f t="shared" si="61"/>
        <v>2057.5</v>
      </c>
    </row>
    <row r="970" spans="2:55">
      <c r="B970" s="41" t="s">
        <v>3248</v>
      </c>
      <c r="C970" s="215" t="s">
        <v>3326</v>
      </c>
      <c r="D970" s="227" t="s">
        <v>3</v>
      </c>
      <c r="E970" s="19"/>
      <c r="F970" s="19"/>
      <c r="G970" s="19"/>
      <c r="H970" s="19"/>
      <c r="I970" s="19"/>
      <c r="J970" s="19"/>
      <c r="K970" s="19"/>
      <c r="L970" s="19"/>
      <c r="M970" s="19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221"/>
      <c r="AA970" s="221"/>
      <c r="AB970" s="221"/>
      <c r="AC970" s="221"/>
      <c r="AD970" s="221"/>
      <c r="AE970" s="221"/>
      <c r="AF970" s="221"/>
      <c r="AG970" s="221"/>
      <c r="AH970" s="221"/>
      <c r="AI970" s="221"/>
      <c r="AJ970" s="221"/>
      <c r="AK970" s="221"/>
      <c r="AL970" s="221"/>
      <c r="AM970" s="221"/>
      <c r="AN970" s="221"/>
      <c r="AO970" s="219"/>
      <c r="AP970" s="219"/>
      <c r="AQ970" s="219"/>
      <c r="AR970" s="222">
        <v>12</v>
      </c>
      <c r="AS970" s="222">
        <v>1595</v>
      </c>
      <c r="AT970" s="219">
        <f>AS970*25%</f>
        <v>398.75</v>
      </c>
      <c r="AU970" s="222">
        <v>80</v>
      </c>
      <c r="AV970" s="222">
        <v>7945</v>
      </c>
      <c r="AW970" s="222">
        <f t="shared" si="59"/>
        <v>1986.25</v>
      </c>
      <c r="AX970" s="222">
        <v>1</v>
      </c>
      <c r="AY970" s="222">
        <v>130</v>
      </c>
      <c r="AZ970" s="222">
        <f t="shared" si="60"/>
        <v>32.5</v>
      </c>
      <c r="BA970" s="222">
        <v>28</v>
      </c>
      <c r="BB970" s="222">
        <v>2565</v>
      </c>
      <c r="BC970" s="222">
        <f t="shared" si="61"/>
        <v>641.25</v>
      </c>
    </row>
    <row r="971" spans="2:55">
      <c r="B971" s="41" t="s">
        <v>3249</v>
      </c>
      <c r="C971" s="215" t="s">
        <v>3327</v>
      </c>
      <c r="D971" s="227" t="s">
        <v>3</v>
      </c>
      <c r="E971" s="19"/>
      <c r="F971" s="19"/>
      <c r="G971" s="19"/>
      <c r="H971" s="19"/>
      <c r="I971" s="19"/>
      <c r="J971" s="19"/>
      <c r="K971" s="19"/>
      <c r="L971" s="19"/>
      <c r="M971" s="19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221"/>
      <c r="AA971" s="221"/>
      <c r="AB971" s="221"/>
      <c r="AC971" s="221"/>
      <c r="AD971" s="221"/>
      <c r="AE971" s="221"/>
      <c r="AF971" s="221"/>
      <c r="AG971" s="221"/>
      <c r="AH971" s="221"/>
      <c r="AI971" s="221"/>
      <c r="AJ971" s="221"/>
      <c r="AK971" s="221"/>
      <c r="AL971" s="221"/>
      <c r="AM971" s="221"/>
      <c r="AN971" s="221"/>
      <c r="AO971" s="219"/>
      <c r="AP971" s="219"/>
      <c r="AQ971" s="219"/>
      <c r="AR971" s="222">
        <v>31</v>
      </c>
      <c r="AS971" s="222">
        <v>3210</v>
      </c>
      <c r="AT971" s="219">
        <f>AS971*25%</f>
        <v>802.5</v>
      </c>
      <c r="AU971" s="222">
        <v>9</v>
      </c>
      <c r="AV971" s="222">
        <v>825</v>
      </c>
      <c r="AW971" s="222">
        <f t="shared" si="59"/>
        <v>206.25</v>
      </c>
      <c r="AX971" s="222">
        <v>23</v>
      </c>
      <c r="AY971" s="222">
        <v>2710</v>
      </c>
      <c r="AZ971" s="222">
        <f t="shared" si="60"/>
        <v>677.5</v>
      </c>
      <c r="BA971" s="222">
        <v>0</v>
      </c>
      <c r="BB971" s="222">
        <v>0</v>
      </c>
      <c r="BC971" s="222">
        <f t="shared" si="61"/>
        <v>0</v>
      </c>
    </row>
    <row r="972" spans="2:55">
      <c r="B972" s="41" t="s">
        <v>3250</v>
      </c>
      <c r="C972" s="215" t="s">
        <v>3328</v>
      </c>
      <c r="D972" s="44" t="s">
        <v>3</v>
      </c>
      <c r="E972" s="19"/>
      <c r="F972" s="19"/>
      <c r="G972" s="19"/>
      <c r="H972" s="19"/>
      <c r="I972" s="19"/>
      <c r="J972" s="19"/>
      <c r="K972" s="19"/>
      <c r="L972" s="19"/>
      <c r="M972" s="19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221"/>
      <c r="AA972" s="221"/>
      <c r="AB972" s="221"/>
      <c r="AC972" s="221"/>
      <c r="AD972" s="221"/>
      <c r="AE972" s="221"/>
      <c r="AF972" s="221"/>
      <c r="AG972" s="221"/>
      <c r="AH972" s="221"/>
      <c r="AI972" s="221"/>
      <c r="AJ972" s="221"/>
      <c r="AK972" s="221"/>
      <c r="AL972" s="221"/>
      <c r="AM972" s="221"/>
      <c r="AN972" s="221"/>
      <c r="AO972" s="219"/>
      <c r="AP972" s="219"/>
      <c r="AQ972" s="219"/>
      <c r="AR972" s="222">
        <v>0</v>
      </c>
      <c r="AS972" s="222">
        <v>0</v>
      </c>
      <c r="AT972" s="219">
        <f>AS972*25%</f>
        <v>0</v>
      </c>
      <c r="AU972" s="222">
        <v>23</v>
      </c>
      <c r="AV972" s="222">
        <v>2120</v>
      </c>
      <c r="AW972" s="222">
        <f t="shared" si="59"/>
        <v>530</v>
      </c>
      <c r="AX972" s="222">
        <v>11</v>
      </c>
      <c r="AY972" s="222">
        <v>2110</v>
      </c>
      <c r="AZ972" s="222">
        <f t="shared" si="60"/>
        <v>527.5</v>
      </c>
      <c r="BA972" s="222">
        <v>1</v>
      </c>
      <c r="BB972" s="222">
        <v>150</v>
      </c>
      <c r="BC972" s="222">
        <f t="shared" si="61"/>
        <v>37.5</v>
      </c>
    </row>
    <row r="973" spans="2:55">
      <c r="B973" s="41" t="s">
        <v>3251</v>
      </c>
      <c r="C973" s="19" t="s">
        <v>3329</v>
      </c>
      <c r="D973" s="227" t="s">
        <v>123</v>
      </c>
      <c r="E973" s="19"/>
      <c r="F973" s="19"/>
      <c r="G973" s="19"/>
      <c r="H973" s="19"/>
      <c r="I973" s="19"/>
      <c r="J973" s="19"/>
      <c r="K973" s="19"/>
      <c r="L973" s="19"/>
      <c r="M973" s="19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221"/>
      <c r="AA973" s="221"/>
      <c r="AB973" s="221"/>
      <c r="AC973" s="221"/>
      <c r="AD973" s="221"/>
      <c r="AE973" s="221"/>
      <c r="AF973" s="221"/>
      <c r="AG973" s="221"/>
      <c r="AH973" s="221"/>
      <c r="AI973" s="221"/>
      <c r="AJ973" s="221"/>
      <c r="AK973" s="221"/>
      <c r="AL973" s="221"/>
      <c r="AM973" s="221"/>
      <c r="AN973" s="221"/>
      <c r="AO973" s="221"/>
      <c r="AP973" s="221"/>
      <c r="AQ973" s="221"/>
      <c r="AR973" s="222">
        <v>15</v>
      </c>
      <c r="AS973" s="222">
        <v>1570</v>
      </c>
      <c r="AT973" s="219">
        <f>AS973*25%</f>
        <v>392.5</v>
      </c>
      <c r="AU973" s="222">
        <v>0</v>
      </c>
      <c r="AV973" s="222">
        <v>0</v>
      </c>
      <c r="AW973" s="222">
        <f t="shared" si="59"/>
        <v>0</v>
      </c>
      <c r="AX973" s="222">
        <v>95</v>
      </c>
      <c r="AY973" s="222">
        <v>9615</v>
      </c>
      <c r="AZ973" s="222">
        <f t="shared" si="60"/>
        <v>2403.75</v>
      </c>
      <c r="BA973" s="222">
        <v>29</v>
      </c>
      <c r="BB973" s="222">
        <v>3150</v>
      </c>
      <c r="BC973" s="222">
        <f t="shared" si="61"/>
        <v>787.5</v>
      </c>
    </row>
    <row r="974" spans="2:55">
      <c r="B974" s="41" t="s">
        <v>3252</v>
      </c>
      <c r="C974" s="19" t="s">
        <v>7717</v>
      </c>
      <c r="D974" s="44" t="s">
        <v>5</v>
      </c>
      <c r="E974" s="19"/>
      <c r="F974" s="19"/>
      <c r="G974" s="19"/>
      <c r="H974" s="19"/>
      <c r="I974" s="19"/>
      <c r="J974" s="19"/>
      <c r="K974" s="19"/>
      <c r="L974" s="19"/>
      <c r="M974" s="19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221"/>
      <c r="AA974" s="221"/>
      <c r="AB974" s="221"/>
      <c r="AC974" s="221"/>
      <c r="AD974" s="221"/>
      <c r="AE974" s="221"/>
      <c r="AF974" s="221"/>
      <c r="AG974" s="221"/>
      <c r="AH974" s="221"/>
      <c r="AI974" s="221"/>
      <c r="AJ974" s="221"/>
      <c r="AK974" s="221"/>
      <c r="AL974" s="221"/>
      <c r="AM974" s="221"/>
      <c r="AN974" s="221"/>
      <c r="AO974" s="221"/>
      <c r="AP974" s="221"/>
      <c r="AQ974" s="221"/>
      <c r="AR974" s="222">
        <v>55</v>
      </c>
      <c r="AS974" s="222">
        <v>4435</v>
      </c>
      <c r="AT974" s="219">
        <f>AS974*25%</f>
        <v>1108.75</v>
      </c>
      <c r="AU974" s="222">
        <v>115</v>
      </c>
      <c r="AV974" s="222">
        <v>9315</v>
      </c>
      <c r="AW974" s="222">
        <f t="shared" si="59"/>
        <v>2328.75</v>
      </c>
      <c r="AX974" s="222">
        <v>27</v>
      </c>
      <c r="AY974" s="222">
        <v>2380</v>
      </c>
      <c r="AZ974" s="222">
        <f t="shared" si="60"/>
        <v>595</v>
      </c>
      <c r="BA974" s="222">
        <v>28</v>
      </c>
      <c r="BB974" s="222">
        <v>3135</v>
      </c>
      <c r="BC974" s="222">
        <f t="shared" si="61"/>
        <v>783.75</v>
      </c>
    </row>
    <row r="975" spans="2:55">
      <c r="B975" s="41" t="s">
        <v>3253</v>
      </c>
      <c r="C975" s="19" t="s">
        <v>3330</v>
      </c>
      <c r="D975" s="44" t="s">
        <v>148</v>
      </c>
      <c r="E975" s="19"/>
      <c r="F975" s="19"/>
      <c r="G975" s="19"/>
      <c r="H975" s="19"/>
      <c r="I975" s="19"/>
      <c r="J975" s="19"/>
      <c r="K975" s="19"/>
      <c r="L975" s="19"/>
      <c r="M975" s="19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221"/>
      <c r="AA975" s="221"/>
      <c r="AB975" s="221"/>
      <c r="AC975" s="221"/>
      <c r="AD975" s="221"/>
      <c r="AE975" s="221"/>
      <c r="AF975" s="221"/>
      <c r="AG975" s="221"/>
      <c r="AH975" s="221"/>
      <c r="AI975" s="221"/>
      <c r="AJ975" s="221"/>
      <c r="AK975" s="221"/>
      <c r="AL975" s="221"/>
      <c r="AM975" s="221"/>
      <c r="AN975" s="221"/>
      <c r="AO975" s="221"/>
      <c r="AP975" s="221"/>
      <c r="AQ975" s="221"/>
      <c r="AR975" s="222">
        <v>69</v>
      </c>
      <c r="AS975" s="222">
        <v>8375</v>
      </c>
      <c r="AT975" s="219">
        <f>AS975*25%</f>
        <v>2093.75</v>
      </c>
      <c r="AU975" s="222">
        <v>64</v>
      </c>
      <c r="AV975" s="222">
        <v>6445</v>
      </c>
      <c r="AW975" s="222">
        <f t="shared" si="59"/>
        <v>1611.25</v>
      </c>
      <c r="AX975" s="222">
        <v>21</v>
      </c>
      <c r="AY975" s="222">
        <v>1700</v>
      </c>
      <c r="AZ975" s="222">
        <f t="shared" si="60"/>
        <v>425</v>
      </c>
      <c r="BA975" s="222">
        <v>80</v>
      </c>
      <c r="BB975" s="222">
        <v>8530</v>
      </c>
      <c r="BC975" s="222">
        <f t="shared" si="61"/>
        <v>2132.5</v>
      </c>
    </row>
    <row r="976" spans="2:55">
      <c r="B976" s="41" t="s">
        <v>3254</v>
      </c>
      <c r="C976" s="19" t="s">
        <v>7718</v>
      </c>
      <c r="D976" s="44" t="s">
        <v>552</v>
      </c>
      <c r="E976" s="19"/>
      <c r="F976" s="19"/>
      <c r="G976" s="19"/>
      <c r="H976" s="19"/>
      <c r="I976" s="19"/>
      <c r="J976" s="19"/>
      <c r="K976" s="19"/>
      <c r="L976" s="19"/>
      <c r="M976" s="19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221"/>
      <c r="AA976" s="221"/>
      <c r="AB976" s="221"/>
      <c r="AC976" s="221"/>
      <c r="AD976" s="221"/>
      <c r="AE976" s="221"/>
      <c r="AF976" s="221"/>
      <c r="AG976" s="221"/>
      <c r="AH976" s="221"/>
      <c r="AI976" s="221"/>
      <c r="AJ976" s="221"/>
      <c r="AK976" s="221"/>
      <c r="AL976" s="221"/>
      <c r="AM976" s="221"/>
      <c r="AN976" s="221"/>
      <c r="AO976" s="221"/>
      <c r="AP976" s="221"/>
      <c r="AQ976" s="221"/>
      <c r="AR976" s="222">
        <v>22</v>
      </c>
      <c r="AS976" s="222">
        <v>2360</v>
      </c>
      <c r="AT976" s="219">
        <f>AS976*25%</f>
        <v>590</v>
      </c>
      <c r="AU976" s="222">
        <v>42</v>
      </c>
      <c r="AV976" s="222">
        <v>4845</v>
      </c>
      <c r="AW976" s="222">
        <f t="shared" si="59"/>
        <v>1211.25</v>
      </c>
      <c r="AX976" s="222">
        <v>103</v>
      </c>
      <c r="AY976" s="222">
        <v>9270</v>
      </c>
      <c r="AZ976" s="222">
        <f t="shared" si="60"/>
        <v>2317.5</v>
      </c>
      <c r="BA976" s="222">
        <v>26</v>
      </c>
      <c r="BB976" s="222">
        <v>2940</v>
      </c>
      <c r="BC976" s="222">
        <f t="shared" si="61"/>
        <v>735</v>
      </c>
    </row>
    <row r="977" spans="2:55">
      <c r="B977" s="41" t="s">
        <v>3255</v>
      </c>
      <c r="C977" s="19" t="s">
        <v>3331</v>
      </c>
      <c r="D977" s="227" t="s">
        <v>552</v>
      </c>
      <c r="E977" s="19"/>
      <c r="F977" s="19"/>
      <c r="G977" s="19"/>
      <c r="H977" s="19"/>
      <c r="I977" s="19"/>
      <c r="J977" s="19"/>
      <c r="K977" s="19"/>
      <c r="L977" s="19"/>
      <c r="M977" s="19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221"/>
      <c r="AA977" s="221"/>
      <c r="AB977" s="221"/>
      <c r="AC977" s="221"/>
      <c r="AD977" s="221"/>
      <c r="AE977" s="221"/>
      <c r="AF977" s="221"/>
      <c r="AG977" s="221"/>
      <c r="AH977" s="221"/>
      <c r="AI977" s="221"/>
      <c r="AJ977" s="221"/>
      <c r="AK977" s="221"/>
      <c r="AL977" s="221"/>
      <c r="AM977" s="221"/>
      <c r="AN977" s="221"/>
      <c r="AO977" s="221"/>
      <c r="AP977" s="221"/>
      <c r="AQ977" s="221"/>
      <c r="AR977" s="222">
        <v>22</v>
      </c>
      <c r="AS977" s="222">
        <v>2525</v>
      </c>
      <c r="AT977" s="219">
        <f>AS977*25%</f>
        <v>631.25</v>
      </c>
      <c r="AU977" s="222">
        <v>0</v>
      </c>
      <c r="AV977" s="222">
        <v>0</v>
      </c>
      <c r="AW977" s="222">
        <f t="shared" si="59"/>
        <v>0</v>
      </c>
      <c r="AX977" s="222">
        <v>65</v>
      </c>
      <c r="AY977" s="222">
        <v>6720</v>
      </c>
      <c r="AZ977" s="222">
        <f t="shared" si="60"/>
        <v>1680</v>
      </c>
      <c r="BA977" s="222">
        <v>46</v>
      </c>
      <c r="BB977" s="222">
        <v>3280</v>
      </c>
      <c r="BC977" s="222">
        <f t="shared" si="61"/>
        <v>820</v>
      </c>
    </row>
    <row r="978" spans="2:55">
      <c r="B978" s="41" t="s">
        <v>7281</v>
      </c>
      <c r="C978" s="19" t="s">
        <v>7719</v>
      </c>
      <c r="D978" s="44" t="s">
        <v>5</v>
      </c>
      <c r="E978" s="19"/>
      <c r="F978" s="19"/>
      <c r="G978" s="19"/>
      <c r="H978" s="19"/>
      <c r="I978" s="19"/>
      <c r="J978" s="19"/>
      <c r="K978" s="19"/>
      <c r="L978" s="19"/>
      <c r="M978" s="19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221"/>
      <c r="AA978" s="221"/>
      <c r="AB978" s="221"/>
      <c r="AC978" s="221"/>
      <c r="AD978" s="221"/>
      <c r="AE978" s="221"/>
      <c r="AF978" s="221"/>
      <c r="AG978" s="221"/>
      <c r="AH978" s="221"/>
      <c r="AI978" s="221"/>
      <c r="AJ978" s="221"/>
      <c r="AK978" s="221"/>
      <c r="AL978" s="221"/>
      <c r="AM978" s="221"/>
      <c r="AN978" s="221"/>
      <c r="AO978" s="221"/>
      <c r="AP978" s="221"/>
      <c r="AQ978" s="221"/>
      <c r="AR978" s="222">
        <v>0</v>
      </c>
      <c r="AS978" s="222">
        <v>0</v>
      </c>
      <c r="AT978" s="219">
        <f>AS978*25%</f>
        <v>0</v>
      </c>
      <c r="AU978" s="222">
        <v>46</v>
      </c>
      <c r="AV978" s="222">
        <v>4980</v>
      </c>
      <c r="AW978" s="222">
        <f t="shared" si="59"/>
        <v>1245</v>
      </c>
      <c r="AX978" s="222">
        <v>7</v>
      </c>
      <c r="AY978" s="222">
        <v>470</v>
      </c>
      <c r="AZ978" s="222">
        <f t="shared" si="60"/>
        <v>117.5</v>
      </c>
      <c r="BA978" s="222">
        <v>0</v>
      </c>
      <c r="BB978" s="222">
        <v>0</v>
      </c>
      <c r="BC978" s="222">
        <f t="shared" si="61"/>
        <v>0</v>
      </c>
    </row>
    <row r="979" spans="2:55">
      <c r="B979" s="41" t="s">
        <v>3256</v>
      </c>
      <c r="C979" s="19" t="s">
        <v>3332</v>
      </c>
      <c r="D979" s="44" t="s">
        <v>5</v>
      </c>
      <c r="E979" s="19"/>
      <c r="F979" s="19"/>
      <c r="G979" s="19"/>
      <c r="H979" s="19"/>
      <c r="I979" s="19"/>
      <c r="J979" s="19"/>
      <c r="K979" s="19"/>
      <c r="L979" s="19"/>
      <c r="M979" s="19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221"/>
      <c r="AA979" s="221"/>
      <c r="AB979" s="221"/>
      <c r="AC979" s="221"/>
      <c r="AD979" s="221"/>
      <c r="AE979" s="221"/>
      <c r="AF979" s="221"/>
      <c r="AG979" s="221"/>
      <c r="AH979" s="221"/>
      <c r="AI979" s="221"/>
      <c r="AJ979" s="221"/>
      <c r="AK979" s="221"/>
      <c r="AL979" s="221"/>
      <c r="AM979" s="221"/>
      <c r="AN979" s="221"/>
      <c r="AO979" s="221"/>
      <c r="AP979" s="221"/>
      <c r="AQ979" s="221"/>
      <c r="AR979" s="222">
        <v>4</v>
      </c>
      <c r="AS979" s="222">
        <v>340</v>
      </c>
      <c r="AT979" s="219">
        <f>AS979*25%</f>
        <v>85</v>
      </c>
      <c r="AU979" s="222">
        <v>86</v>
      </c>
      <c r="AV979" s="222">
        <v>7930</v>
      </c>
      <c r="AW979" s="222">
        <f t="shared" si="59"/>
        <v>1982.5</v>
      </c>
      <c r="AX979" s="222">
        <v>27</v>
      </c>
      <c r="AY979" s="222">
        <v>4045</v>
      </c>
      <c r="AZ979" s="222">
        <f t="shared" si="60"/>
        <v>1011.25</v>
      </c>
      <c r="BA979" s="222">
        <v>119</v>
      </c>
      <c r="BB979" s="222">
        <v>11760</v>
      </c>
      <c r="BC979" s="222">
        <f t="shared" si="61"/>
        <v>2940</v>
      </c>
    </row>
    <row r="980" spans="2:55">
      <c r="B980" s="41" t="s">
        <v>3257</v>
      </c>
      <c r="C980" s="19" t="s">
        <v>3333</v>
      </c>
      <c r="D980" s="44" t="s">
        <v>12</v>
      </c>
      <c r="E980" s="19"/>
      <c r="F980" s="19"/>
      <c r="G980" s="19"/>
      <c r="H980" s="19"/>
      <c r="I980" s="19"/>
      <c r="J980" s="19"/>
      <c r="K980" s="19"/>
      <c r="L980" s="19"/>
      <c r="M980" s="19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221"/>
      <c r="AA980" s="221"/>
      <c r="AB980" s="221"/>
      <c r="AC980" s="221"/>
      <c r="AD980" s="221"/>
      <c r="AE980" s="221"/>
      <c r="AF980" s="221"/>
      <c r="AG980" s="221"/>
      <c r="AH980" s="221"/>
      <c r="AI980" s="221"/>
      <c r="AJ980" s="221"/>
      <c r="AK980" s="221"/>
      <c r="AL980" s="221"/>
      <c r="AM980" s="221"/>
      <c r="AN980" s="221"/>
      <c r="AO980" s="221"/>
      <c r="AP980" s="221"/>
      <c r="AQ980" s="221"/>
      <c r="AR980" s="222">
        <v>62</v>
      </c>
      <c r="AS980" s="222">
        <v>6440</v>
      </c>
      <c r="AT980" s="219">
        <f>AS980*25%</f>
        <v>1610</v>
      </c>
      <c r="AU980" s="222">
        <v>63</v>
      </c>
      <c r="AV980" s="222">
        <v>6785</v>
      </c>
      <c r="AW980" s="222">
        <f t="shared" si="59"/>
        <v>1696.25</v>
      </c>
      <c r="AX980" s="222">
        <v>0</v>
      </c>
      <c r="AY980" s="222">
        <v>0</v>
      </c>
      <c r="AZ980" s="222">
        <f t="shared" si="60"/>
        <v>0</v>
      </c>
      <c r="BA980" s="222">
        <v>105</v>
      </c>
      <c r="BB980" s="222">
        <v>10360</v>
      </c>
      <c r="BC980" s="222">
        <f t="shared" si="61"/>
        <v>2590</v>
      </c>
    </row>
    <row r="981" spans="2:55">
      <c r="B981" s="41" t="s">
        <v>3258</v>
      </c>
      <c r="C981" s="19" t="s">
        <v>3334</v>
      </c>
      <c r="D981" s="227" t="s">
        <v>66</v>
      </c>
      <c r="E981" s="19"/>
      <c r="F981" s="19"/>
      <c r="G981" s="19"/>
      <c r="H981" s="19"/>
      <c r="I981" s="19"/>
      <c r="J981" s="19"/>
      <c r="K981" s="19"/>
      <c r="L981" s="19"/>
      <c r="M981" s="19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221"/>
      <c r="AA981" s="221"/>
      <c r="AB981" s="221"/>
      <c r="AC981" s="221"/>
      <c r="AD981" s="221"/>
      <c r="AE981" s="221"/>
      <c r="AF981" s="221"/>
      <c r="AG981" s="221"/>
      <c r="AH981" s="221"/>
      <c r="AI981" s="221"/>
      <c r="AJ981" s="221"/>
      <c r="AK981" s="221"/>
      <c r="AL981" s="221"/>
      <c r="AM981" s="221"/>
      <c r="AN981" s="221"/>
      <c r="AO981" s="221"/>
      <c r="AP981" s="221"/>
      <c r="AQ981" s="221"/>
      <c r="AR981" s="222">
        <v>0</v>
      </c>
      <c r="AS981" s="222">
        <v>0</v>
      </c>
      <c r="AT981" s="219">
        <f>AS981*25%</f>
        <v>0</v>
      </c>
      <c r="AU981" s="222">
        <v>29</v>
      </c>
      <c r="AV981" s="222">
        <v>2375</v>
      </c>
      <c r="AW981" s="222">
        <f t="shared" si="59"/>
        <v>593.75</v>
      </c>
      <c r="AX981" s="222">
        <v>66</v>
      </c>
      <c r="AY981" s="222">
        <v>6010</v>
      </c>
      <c r="AZ981" s="222">
        <f t="shared" si="60"/>
        <v>1502.5</v>
      </c>
      <c r="BA981" s="222">
        <v>38</v>
      </c>
      <c r="BB981" s="222">
        <v>2305</v>
      </c>
      <c r="BC981" s="222">
        <f t="shared" si="61"/>
        <v>576.25</v>
      </c>
    </row>
    <row r="982" spans="2:55">
      <c r="B982" s="41" t="s">
        <v>3259</v>
      </c>
      <c r="C982" s="19" t="s">
        <v>7720</v>
      </c>
      <c r="D982" s="44" t="s">
        <v>19</v>
      </c>
      <c r="E982" s="19"/>
      <c r="F982" s="19"/>
      <c r="G982" s="19"/>
      <c r="H982" s="19"/>
      <c r="I982" s="19"/>
      <c r="J982" s="19"/>
      <c r="K982" s="19"/>
      <c r="L982" s="19"/>
      <c r="M982" s="19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221"/>
      <c r="AA982" s="221"/>
      <c r="AB982" s="221"/>
      <c r="AC982" s="221"/>
      <c r="AD982" s="221"/>
      <c r="AE982" s="221"/>
      <c r="AF982" s="221"/>
      <c r="AG982" s="221"/>
      <c r="AH982" s="221"/>
      <c r="AI982" s="221"/>
      <c r="AJ982" s="221"/>
      <c r="AK982" s="221"/>
      <c r="AL982" s="221"/>
      <c r="AM982" s="221"/>
      <c r="AN982" s="221"/>
      <c r="AO982" s="221"/>
      <c r="AP982" s="221"/>
      <c r="AQ982" s="221"/>
      <c r="AR982" s="222">
        <v>24</v>
      </c>
      <c r="AS982" s="222">
        <v>1795</v>
      </c>
      <c r="AT982" s="219">
        <f>AS982*25%</f>
        <v>448.75</v>
      </c>
      <c r="AU982" s="222">
        <v>38</v>
      </c>
      <c r="AV982" s="222">
        <v>5495</v>
      </c>
      <c r="AW982" s="222">
        <f t="shared" si="59"/>
        <v>1373.75</v>
      </c>
      <c r="AX982" s="222">
        <v>100</v>
      </c>
      <c r="AY982" s="222">
        <v>8895</v>
      </c>
      <c r="AZ982" s="222">
        <f t="shared" si="60"/>
        <v>2223.75</v>
      </c>
      <c r="BA982" s="222">
        <v>58</v>
      </c>
      <c r="BB982" s="222">
        <v>8715</v>
      </c>
      <c r="BC982" s="222">
        <f t="shared" si="61"/>
        <v>2178.75</v>
      </c>
    </row>
    <row r="983" spans="2:55">
      <c r="B983" s="41" t="s">
        <v>3260</v>
      </c>
      <c r="C983" s="19" t="s">
        <v>3335</v>
      </c>
      <c r="D983" s="44" t="s">
        <v>19</v>
      </c>
      <c r="E983" s="19"/>
      <c r="F983" s="19"/>
      <c r="G983" s="19"/>
      <c r="H983" s="19"/>
      <c r="I983" s="19"/>
      <c r="J983" s="19"/>
      <c r="K983" s="19"/>
      <c r="L983" s="19"/>
      <c r="M983" s="19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221"/>
      <c r="AA983" s="221"/>
      <c r="AB983" s="221"/>
      <c r="AC983" s="221"/>
      <c r="AD983" s="221"/>
      <c r="AE983" s="221"/>
      <c r="AF983" s="221"/>
      <c r="AG983" s="221"/>
      <c r="AH983" s="221"/>
      <c r="AI983" s="221"/>
      <c r="AJ983" s="221"/>
      <c r="AK983" s="221"/>
      <c r="AL983" s="221"/>
      <c r="AM983" s="221"/>
      <c r="AN983" s="221"/>
      <c r="AO983" s="221"/>
      <c r="AP983" s="221"/>
      <c r="AQ983" s="221"/>
      <c r="AR983" s="222">
        <v>10</v>
      </c>
      <c r="AS983" s="222">
        <v>740</v>
      </c>
      <c r="AT983" s="219">
        <f>AS983*25%</f>
        <v>185</v>
      </c>
      <c r="AU983" s="222">
        <v>19</v>
      </c>
      <c r="AV983" s="222">
        <v>2280</v>
      </c>
      <c r="AW983" s="222">
        <f t="shared" si="59"/>
        <v>570</v>
      </c>
      <c r="AX983" s="222">
        <v>65</v>
      </c>
      <c r="AY983" s="222">
        <v>6380</v>
      </c>
      <c r="AZ983" s="222">
        <f t="shared" si="60"/>
        <v>1595</v>
      </c>
      <c r="BA983" s="222">
        <v>0</v>
      </c>
      <c r="BB983" s="222">
        <v>0</v>
      </c>
      <c r="BC983" s="222">
        <f t="shared" si="61"/>
        <v>0</v>
      </c>
    </row>
    <row r="984" spans="2:55">
      <c r="B984" s="41" t="s">
        <v>3636</v>
      </c>
      <c r="C984" s="19" t="s">
        <v>7721</v>
      </c>
      <c r="D984" s="227" t="s">
        <v>34</v>
      </c>
      <c r="E984" s="19"/>
      <c r="F984" s="19"/>
      <c r="G984" s="19"/>
      <c r="H984" s="19"/>
      <c r="I984" s="19"/>
      <c r="J984" s="19"/>
      <c r="K984" s="19"/>
      <c r="L984" s="19"/>
      <c r="M984" s="19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221"/>
      <c r="AA984" s="221"/>
      <c r="AB984" s="221"/>
      <c r="AC984" s="221"/>
      <c r="AD984" s="221"/>
      <c r="AE984" s="221"/>
      <c r="AF984" s="221"/>
      <c r="AG984" s="221"/>
      <c r="AH984" s="221"/>
      <c r="AI984" s="221"/>
      <c r="AJ984" s="221"/>
      <c r="AK984" s="221"/>
      <c r="AL984" s="221"/>
      <c r="AM984" s="221"/>
      <c r="AN984" s="221"/>
      <c r="AO984" s="221"/>
      <c r="AP984" s="221"/>
      <c r="AQ984" s="221"/>
      <c r="AR984" s="222">
        <v>90</v>
      </c>
      <c r="AS984" s="222">
        <v>7385</v>
      </c>
      <c r="AT984" s="219">
        <f>AS984*25%</f>
        <v>1846.25</v>
      </c>
      <c r="AU984" s="222">
        <v>1</v>
      </c>
      <c r="AV984" s="222">
        <v>60</v>
      </c>
      <c r="AW984" s="222">
        <f t="shared" si="59"/>
        <v>15</v>
      </c>
      <c r="AX984" s="222">
        <v>54</v>
      </c>
      <c r="AY984" s="222">
        <v>4085</v>
      </c>
      <c r="AZ984" s="222">
        <f t="shared" si="60"/>
        <v>1021.25</v>
      </c>
      <c r="BA984" s="222">
        <v>53</v>
      </c>
      <c r="BB984" s="222">
        <v>5570</v>
      </c>
      <c r="BC984" s="222">
        <f t="shared" si="61"/>
        <v>1392.5</v>
      </c>
    </row>
    <row r="985" spans="2:55">
      <c r="B985" s="41" t="s">
        <v>3637</v>
      </c>
      <c r="C985" s="19" t="s">
        <v>7722</v>
      </c>
      <c r="D985" s="44" t="s">
        <v>5</v>
      </c>
      <c r="E985" s="19"/>
      <c r="F985" s="19"/>
      <c r="G985" s="19"/>
      <c r="H985" s="19"/>
      <c r="I985" s="19"/>
      <c r="J985" s="19"/>
      <c r="K985" s="19"/>
      <c r="L985" s="19"/>
      <c r="M985" s="19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221"/>
      <c r="AA985" s="221"/>
      <c r="AB985" s="221"/>
      <c r="AC985" s="221"/>
      <c r="AD985" s="221"/>
      <c r="AE985" s="221"/>
      <c r="AF985" s="221"/>
      <c r="AG985" s="221"/>
      <c r="AH985" s="221"/>
      <c r="AI985" s="221"/>
      <c r="AJ985" s="221"/>
      <c r="AK985" s="221"/>
      <c r="AL985" s="221"/>
      <c r="AM985" s="221"/>
      <c r="AN985" s="221"/>
      <c r="AO985" s="221"/>
      <c r="AP985" s="221"/>
      <c r="AQ985" s="221"/>
      <c r="AR985" s="222">
        <v>0</v>
      </c>
      <c r="AS985" s="222">
        <v>0</v>
      </c>
      <c r="AT985" s="219">
        <f>AS985*25%</f>
        <v>0</v>
      </c>
      <c r="AU985" s="222">
        <v>16</v>
      </c>
      <c r="AV985" s="222">
        <v>1495</v>
      </c>
      <c r="AW985" s="222">
        <f t="shared" si="59"/>
        <v>373.75</v>
      </c>
      <c r="AX985" s="222">
        <v>74</v>
      </c>
      <c r="AY985" s="222">
        <v>8185</v>
      </c>
      <c r="AZ985" s="222">
        <f t="shared" si="60"/>
        <v>2046.25</v>
      </c>
      <c r="BA985" s="222">
        <v>138</v>
      </c>
      <c r="BB985" s="222">
        <v>12285</v>
      </c>
      <c r="BC985" s="222">
        <f t="shared" si="61"/>
        <v>3071.25</v>
      </c>
    </row>
    <row r="986" spans="2:55">
      <c r="B986" s="41" t="s">
        <v>3638</v>
      </c>
      <c r="C986" s="19" t="s">
        <v>7723</v>
      </c>
      <c r="D986" s="44" t="s">
        <v>5</v>
      </c>
      <c r="E986" s="19"/>
      <c r="F986" s="19"/>
      <c r="G986" s="19"/>
      <c r="H986" s="19"/>
      <c r="I986" s="19"/>
      <c r="J986" s="19"/>
      <c r="K986" s="19"/>
      <c r="L986" s="19"/>
      <c r="M986" s="19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221"/>
      <c r="AA986" s="221"/>
      <c r="AB986" s="221"/>
      <c r="AC986" s="221"/>
      <c r="AD986" s="221"/>
      <c r="AE986" s="221"/>
      <c r="AF986" s="221"/>
      <c r="AG986" s="221"/>
      <c r="AH986" s="221"/>
      <c r="AI986" s="221"/>
      <c r="AJ986" s="221"/>
      <c r="AK986" s="221"/>
      <c r="AL986" s="221"/>
      <c r="AM986" s="221"/>
      <c r="AN986" s="221"/>
      <c r="AO986" s="221"/>
      <c r="AP986" s="221"/>
      <c r="AQ986" s="221"/>
      <c r="AR986" s="222">
        <v>11</v>
      </c>
      <c r="AS986" s="222">
        <v>1215</v>
      </c>
      <c r="AT986" s="219">
        <f>AS986*25%</f>
        <v>303.75</v>
      </c>
      <c r="AU986" s="222">
        <v>170</v>
      </c>
      <c r="AV986" s="222">
        <v>16695</v>
      </c>
      <c r="AW986" s="222">
        <f t="shared" si="59"/>
        <v>4173.75</v>
      </c>
      <c r="AX986" s="222">
        <v>11</v>
      </c>
      <c r="AY986" s="222">
        <v>970</v>
      </c>
      <c r="AZ986" s="222">
        <f t="shared" si="60"/>
        <v>242.5</v>
      </c>
      <c r="BA986" s="222">
        <v>129</v>
      </c>
      <c r="BB986" s="222">
        <v>12675</v>
      </c>
      <c r="BC986" s="222">
        <f t="shared" si="61"/>
        <v>3168.75</v>
      </c>
    </row>
    <row r="987" spans="2:55">
      <c r="B987" s="41" t="s">
        <v>3639</v>
      </c>
      <c r="C987" s="19" t="s">
        <v>3746</v>
      </c>
      <c r="D987" s="44" t="s">
        <v>36</v>
      </c>
      <c r="E987" s="19"/>
      <c r="F987" s="19"/>
      <c r="G987" s="19"/>
      <c r="H987" s="19"/>
      <c r="I987" s="19"/>
      <c r="J987" s="19"/>
      <c r="K987" s="19"/>
      <c r="L987" s="19"/>
      <c r="M987" s="19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221"/>
      <c r="AA987" s="221"/>
      <c r="AB987" s="221"/>
      <c r="AC987" s="221"/>
      <c r="AD987" s="221"/>
      <c r="AE987" s="221"/>
      <c r="AF987" s="221"/>
      <c r="AG987" s="221"/>
      <c r="AH987" s="221"/>
      <c r="AI987" s="221"/>
      <c r="AJ987" s="221"/>
      <c r="AK987" s="221"/>
      <c r="AL987" s="221"/>
      <c r="AM987" s="221"/>
      <c r="AN987" s="221"/>
      <c r="AO987" s="221"/>
      <c r="AP987" s="221"/>
      <c r="AQ987" s="221"/>
      <c r="AR987" s="222">
        <v>0</v>
      </c>
      <c r="AS987" s="222"/>
      <c r="AT987" s="219">
        <f>AS987*25%</f>
        <v>0</v>
      </c>
      <c r="AU987" s="222">
        <v>15</v>
      </c>
      <c r="AV987" s="222">
        <v>2170</v>
      </c>
      <c r="AW987" s="222">
        <f t="shared" si="59"/>
        <v>542.5</v>
      </c>
      <c r="AX987" s="222">
        <v>0</v>
      </c>
      <c r="AY987" s="222">
        <v>0</v>
      </c>
      <c r="AZ987" s="222">
        <f t="shared" si="60"/>
        <v>0</v>
      </c>
      <c r="BA987" s="222">
        <v>44</v>
      </c>
      <c r="BB987" s="222">
        <v>4545</v>
      </c>
      <c r="BC987" s="222">
        <f t="shared" si="61"/>
        <v>1136.25</v>
      </c>
    </row>
    <row r="988" spans="2:55">
      <c r="B988" s="41" t="s">
        <v>3640</v>
      </c>
      <c r="C988" s="19" t="s">
        <v>3747</v>
      </c>
      <c r="D988" s="44" t="s">
        <v>5</v>
      </c>
      <c r="E988" s="19"/>
      <c r="F988" s="19"/>
      <c r="G988" s="19"/>
      <c r="H988" s="19"/>
      <c r="I988" s="19"/>
      <c r="J988" s="19"/>
      <c r="K988" s="19"/>
      <c r="L988" s="19"/>
      <c r="M988" s="19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221"/>
      <c r="AA988" s="221"/>
      <c r="AB988" s="221"/>
      <c r="AC988" s="221"/>
      <c r="AD988" s="221"/>
      <c r="AE988" s="221"/>
      <c r="AF988" s="221"/>
      <c r="AG988" s="221"/>
      <c r="AH988" s="221"/>
      <c r="AI988" s="221"/>
      <c r="AJ988" s="221"/>
      <c r="AK988" s="221"/>
      <c r="AL988" s="221"/>
      <c r="AM988" s="221"/>
      <c r="AN988" s="221"/>
      <c r="AO988" s="221"/>
      <c r="AP988" s="221"/>
      <c r="AQ988" s="221"/>
      <c r="AR988" s="222">
        <v>14</v>
      </c>
      <c r="AS988" s="222">
        <v>1135</v>
      </c>
      <c r="AT988" s="219">
        <f>AS988*25%</f>
        <v>283.75</v>
      </c>
      <c r="AU988" s="222">
        <v>35</v>
      </c>
      <c r="AV988" s="222">
        <v>3650</v>
      </c>
      <c r="AW988" s="222">
        <f t="shared" si="59"/>
        <v>912.5</v>
      </c>
      <c r="AX988" s="222">
        <v>6</v>
      </c>
      <c r="AY988" s="222">
        <v>630</v>
      </c>
      <c r="AZ988" s="222">
        <f t="shared" si="60"/>
        <v>157.5</v>
      </c>
      <c r="BA988" s="222">
        <v>69</v>
      </c>
      <c r="BB988" s="222">
        <v>6520</v>
      </c>
      <c r="BC988" s="222">
        <f t="shared" si="61"/>
        <v>1630</v>
      </c>
    </row>
    <row r="989" spans="2:55">
      <c r="B989" s="41" t="s">
        <v>3641</v>
      </c>
      <c r="C989" s="19" t="s">
        <v>7724</v>
      </c>
      <c r="D989" s="44" t="s">
        <v>21</v>
      </c>
      <c r="E989" s="19"/>
      <c r="F989" s="19"/>
      <c r="G989" s="19"/>
      <c r="H989" s="19"/>
      <c r="I989" s="19"/>
      <c r="J989" s="19"/>
      <c r="K989" s="19"/>
      <c r="L989" s="19"/>
      <c r="M989" s="19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221"/>
      <c r="AA989" s="221"/>
      <c r="AB989" s="221"/>
      <c r="AC989" s="221"/>
      <c r="AD989" s="221"/>
      <c r="AE989" s="221"/>
      <c r="AF989" s="221"/>
      <c r="AG989" s="221"/>
      <c r="AH989" s="221"/>
      <c r="AI989" s="221"/>
      <c r="AJ989" s="221"/>
      <c r="AK989" s="221"/>
      <c r="AL989" s="221"/>
      <c r="AM989" s="221"/>
      <c r="AN989" s="221"/>
      <c r="AO989" s="221"/>
      <c r="AP989" s="221"/>
      <c r="AQ989" s="221"/>
      <c r="AR989" s="222">
        <v>1</v>
      </c>
      <c r="AS989" s="222">
        <v>250</v>
      </c>
      <c r="AT989" s="219">
        <f>AS989*25%</f>
        <v>62.5</v>
      </c>
      <c r="AU989" s="222">
        <v>15</v>
      </c>
      <c r="AV989" s="222">
        <v>1390</v>
      </c>
      <c r="AW989" s="222">
        <f t="shared" si="59"/>
        <v>347.5</v>
      </c>
      <c r="AX989" s="222">
        <v>129</v>
      </c>
      <c r="AY989" s="222">
        <v>11560</v>
      </c>
      <c r="AZ989" s="222">
        <f t="shared" si="60"/>
        <v>2890</v>
      </c>
      <c r="BA989" s="222">
        <v>23</v>
      </c>
      <c r="BB989" s="222">
        <v>2275</v>
      </c>
      <c r="BC989" s="222">
        <f t="shared" si="61"/>
        <v>568.75</v>
      </c>
    </row>
    <row r="990" spans="2:55">
      <c r="B990" s="41" t="s">
        <v>3642</v>
      </c>
      <c r="C990" s="19" t="s">
        <v>7725</v>
      </c>
      <c r="D990" s="227" t="s">
        <v>21</v>
      </c>
      <c r="E990" s="19"/>
      <c r="F990" s="19"/>
      <c r="G990" s="19"/>
      <c r="H990" s="19"/>
      <c r="I990" s="19"/>
      <c r="J990" s="19"/>
      <c r="K990" s="19"/>
      <c r="L990" s="19"/>
      <c r="M990" s="19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221"/>
      <c r="AA990" s="221"/>
      <c r="AB990" s="221"/>
      <c r="AC990" s="221"/>
      <c r="AD990" s="221"/>
      <c r="AE990" s="221"/>
      <c r="AF990" s="221"/>
      <c r="AG990" s="221"/>
      <c r="AH990" s="221"/>
      <c r="AI990" s="221"/>
      <c r="AJ990" s="221"/>
      <c r="AK990" s="221"/>
      <c r="AL990" s="221"/>
      <c r="AM990" s="221"/>
      <c r="AN990" s="221"/>
      <c r="AO990" s="221"/>
      <c r="AP990" s="221"/>
      <c r="AQ990" s="221"/>
      <c r="AR990" s="222">
        <v>15</v>
      </c>
      <c r="AS990" s="222">
        <v>1070</v>
      </c>
      <c r="AT990" s="219">
        <f>AS990*25%</f>
        <v>267.5</v>
      </c>
      <c r="AU990" s="222">
        <v>145</v>
      </c>
      <c r="AV990" s="222">
        <v>13415</v>
      </c>
      <c r="AW990" s="222">
        <f t="shared" si="59"/>
        <v>3353.75</v>
      </c>
      <c r="AX990" s="222">
        <v>23</v>
      </c>
      <c r="AY990" s="222">
        <v>3710</v>
      </c>
      <c r="AZ990" s="222">
        <f t="shared" si="60"/>
        <v>927.5</v>
      </c>
      <c r="BA990" s="222">
        <v>0</v>
      </c>
      <c r="BB990" s="222">
        <v>0</v>
      </c>
      <c r="BC990" s="222">
        <f t="shared" si="61"/>
        <v>0</v>
      </c>
    </row>
    <row r="991" spans="2:55">
      <c r="B991" s="41" t="s">
        <v>3643</v>
      </c>
      <c r="C991" s="19" t="s">
        <v>3748</v>
      </c>
      <c r="D991" s="227" t="s">
        <v>12</v>
      </c>
      <c r="E991" s="19"/>
      <c r="F991" s="19"/>
      <c r="G991" s="19"/>
      <c r="H991" s="19"/>
      <c r="I991" s="19"/>
      <c r="J991" s="19"/>
      <c r="K991" s="19"/>
      <c r="L991" s="19"/>
      <c r="M991" s="19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221"/>
      <c r="AA991" s="221"/>
      <c r="AB991" s="221"/>
      <c r="AC991" s="221"/>
      <c r="AD991" s="221"/>
      <c r="AE991" s="221"/>
      <c r="AF991" s="221"/>
      <c r="AG991" s="221"/>
      <c r="AH991" s="221"/>
      <c r="AI991" s="221"/>
      <c r="AJ991" s="221"/>
      <c r="AK991" s="221"/>
      <c r="AL991" s="221"/>
      <c r="AM991" s="221"/>
      <c r="AN991" s="221"/>
      <c r="AO991" s="221"/>
      <c r="AP991" s="221"/>
      <c r="AQ991" s="221"/>
      <c r="AR991" s="222">
        <v>15</v>
      </c>
      <c r="AS991" s="222">
        <v>1220</v>
      </c>
      <c r="AT991" s="219">
        <f>AS991*25%</f>
        <v>305</v>
      </c>
      <c r="AU991" s="222">
        <v>0</v>
      </c>
      <c r="AV991" s="222">
        <v>0</v>
      </c>
      <c r="AW991" s="222">
        <f t="shared" ref="AW991:AW1049" si="62">AV991*25%</f>
        <v>0</v>
      </c>
      <c r="AX991" s="222">
        <v>38</v>
      </c>
      <c r="AY991" s="222">
        <v>4350</v>
      </c>
      <c r="AZ991" s="222">
        <f t="shared" si="60"/>
        <v>1087.5</v>
      </c>
      <c r="BA991" s="222">
        <v>7</v>
      </c>
      <c r="BB991" s="222">
        <v>520</v>
      </c>
      <c r="BC991" s="222">
        <f t="shared" si="61"/>
        <v>130</v>
      </c>
    </row>
    <row r="992" spans="2:55">
      <c r="B992" s="41" t="s">
        <v>3644</v>
      </c>
      <c r="C992" s="19" t="s">
        <v>3749</v>
      </c>
      <c r="D992" s="44" t="s">
        <v>5</v>
      </c>
      <c r="E992" s="19"/>
      <c r="F992" s="19"/>
      <c r="G992" s="19"/>
      <c r="H992" s="19"/>
      <c r="I992" s="19"/>
      <c r="J992" s="19"/>
      <c r="K992" s="19"/>
      <c r="L992" s="19"/>
      <c r="M992" s="19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221"/>
      <c r="AA992" s="221"/>
      <c r="AB992" s="221"/>
      <c r="AC992" s="221"/>
      <c r="AD992" s="221"/>
      <c r="AE992" s="221"/>
      <c r="AF992" s="221"/>
      <c r="AG992" s="221"/>
      <c r="AH992" s="221"/>
      <c r="AI992" s="221"/>
      <c r="AJ992" s="221"/>
      <c r="AK992" s="221"/>
      <c r="AL992" s="221"/>
      <c r="AM992" s="221"/>
      <c r="AN992" s="221"/>
      <c r="AO992" s="221"/>
      <c r="AP992" s="221"/>
      <c r="AQ992" s="221"/>
      <c r="AR992" s="222">
        <v>63</v>
      </c>
      <c r="AS992" s="222">
        <v>5510</v>
      </c>
      <c r="AT992" s="219">
        <f>AS992*25%</f>
        <v>1377.5</v>
      </c>
      <c r="AU992" s="222">
        <v>13</v>
      </c>
      <c r="AV992" s="222">
        <v>1290</v>
      </c>
      <c r="AW992" s="222">
        <f t="shared" si="62"/>
        <v>322.5</v>
      </c>
      <c r="AX992" s="222">
        <v>13</v>
      </c>
      <c r="AY992" s="222">
        <v>1265</v>
      </c>
      <c r="AZ992" s="222">
        <f t="shared" si="60"/>
        <v>316.25</v>
      </c>
      <c r="BA992" s="222">
        <v>140</v>
      </c>
      <c r="BB992" s="222">
        <v>14875</v>
      </c>
      <c r="BC992" s="222">
        <f t="shared" si="61"/>
        <v>3718.75</v>
      </c>
    </row>
    <row r="993" spans="2:55">
      <c r="B993" s="41" t="s">
        <v>3645</v>
      </c>
      <c r="C993" s="19" t="s">
        <v>7726</v>
      </c>
      <c r="D993" s="44" t="s">
        <v>3</v>
      </c>
      <c r="E993" s="19"/>
      <c r="F993" s="19"/>
      <c r="G993" s="19"/>
      <c r="H993" s="19"/>
      <c r="I993" s="19"/>
      <c r="J993" s="19"/>
      <c r="K993" s="19"/>
      <c r="L993" s="19"/>
      <c r="M993" s="19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221"/>
      <c r="AA993" s="221"/>
      <c r="AB993" s="221"/>
      <c r="AC993" s="221"/>
      <c r="AD993" s="221"/>
      <c r="AE993" s="221"/>
      <c r="AF993" s="221"/>
      <c r="AG993" s="221"/>
      <c r="AH993" s="221"/>
      <c r="AI993" s="221"/>
      <c r="AJ993" s="221"/>
      <c r="AK993" s="221"/>
      <c r="AL993" s="221"/>
      <c r="AM993" s="221"/>
      <c r="AN993" s="221"/>
      <c r="AO993" s="221"/>
      <c r="AP993" s="221"/>
      <c r="AQ993" s="221"/>
      <c r="AR993" s="222">
        <v>7</v>
      </c>
      <c r="AS993" s="222">
        <v>665</v>
      </c>
      <c r="AT993" s="219">
        <f>AS993*25%</f>
        <v>166.25</v>
      </c>
      <c r="AU993" s="222">
        <v>0</v>
      </c>
      <c r="AV993" s="222">
        <v>0</v>
      </c>
      <c r="AW993" s="222">
        <f t="shared" si="62"/>
        <v>0</v>
      </c>
      <c r="AX993" s="222">
        <v>71</v>
      </c>
      <c r="AY993" s="222">
        <v>6030</v>
      </c>
      <c r="AZ993" s="222">
        <f t="shared" si="60"/>
        <v>1507.5</v>
      </c>
      <c r="BA993" s="222">
        <v>32</v>
      </c>
      <c r="BB993" s="222">
        <v>5600</v>
      </c>
      <c r="BC993" s="222">
        <f t="shared" si="61"/>
        <v>1400</v>
      </c>
    </row>
    <row r="994" spans="2:55">
      <c r="B994" s="41" t="s">
        <v>3646</v>
      </c>
      <c r="C994" s="19" t="s">
        <v>3750</v>
      </c>
      <c r="D994" s="227" t="s">
        <v>501</v>
      </c>
      <c r="E994" s="19"/>
      <c r="F994" s="19"/>
      <c r="G994" s="19"/>
      <c r="H994" s="19"/>
      <c r="I994" s="19"/>
      <c r="J994" s="19"/>
      <c r="K994" s="19"/>
      <c r="L994" s="19"/>
      <c r="M994" s="19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221"/>
      <c r="AA994" s="221"/>
      <c r="AB994" s="221"/>
      <c r="AC994" s="221"/>
      <c r="AD994" s="221"/>
      <c r="AE994" s="221"/>
      <c r="AF994" s="221"/>
      <c r="AG994" s="221"/>
      <c r="AH994" s="221"/>
      <c r="AI994" s="221"/>
      <c r="AJ994" s="221"/>
      <c r="AK994" s="221"/>
      <c r="AL994" s="221"/>
      <c r="AM994" s="221"/>
      <c r="AN994" s="221"/>
      <c r="AO994" s="221"/>
      <c r="AP994" s="221"/>
      <c r="AQ994" s="221"/>
      <c r="AR994" s="222">
        <v>0</v>
      </c>
      <c r="AS994" s="222">
        <v>0</v>
      </c>
      <c r="AT994" s="219">
        <f>AS994*25%</f>
        <v>0</v>
      </c>
      <c r="AU994" s="222">
        <v>17</v>
      </c>
      <c r="AV994" s="222">
        <v>1625</v>
      </c>
      <c r="AW994" s="222">
        <f t="shared" si="62"/>
        <v>406.25</v>
      </c>
      <c r="AX994" s="222">
        <v>0</v>
      </c>
      <c r="AY994" s="222">
        <v>0</v>
      </c>
      <c r="AZ994" s="222">
        <f t="shared" si="60"/>
        <v>0</v>
      </c>
      <c r="BA994" s="222">
        <v>43</v>
      </c>
      <c r="BB994" s="222">
        <v>4205</v>
      </c>
      <c r="BC994" s="222">
        <f t="shared" si="61"/>
        <v>1051.25</v>
      </c>
    </row>
    <row r="995" spans="2:55">
      <c r="B995" s="41" t="s">
        <v>3647</v>
      </c>
      <c r="C995" s="19" t="s">
        <v>3751</v>
      </c>
      <c r="D995" s="44" t="s">
        <v>5</v>
      </c>
      <c r="E995" s="19"/>
      <c r="F995" s="19"/>
      <c r="G995" s="19"/>
      <c r="H995" s="19"/>
      <c r="I995" s="19"/>
      <c r="J995" s="19"/>
      <c r="K995" s="19"/>
      <c r="L995" s="19"/>
      <c r="M995" s="19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221"/>
      <c r="AA995" s="221"/>
      <c r="AB995" s="221"/>
      <c r="AC995" s="221"/>
      <c r="AD995" s="221"/>
      <c r="AE995" s="221"/>
      <c r="AF995" s="221"/>
      <c r="AG995" s="221"/>
      <c r="AH995" s="221"/>
      <c r="AI995" s="221"/>
      <c r="AJ995" s="221"/>
      <c r="AK995" s="221"/>
      <c r="AL995" s="221"/>
      <c r="AM995" s="221"/>
      <c r="AN995" s="221"/>
      <c r="AO995" s="221"/>
      <c r="AP995" s="221"/>
      <c r="AQ995" s="221"/>
      <c r="AR995" s="222">
        <v>100</v>
      </c>
      <c r="AS995" s="222">
        <v>6665</v>
      </c>
      <c r="AT995" s="219">
        <f>AS995*25%</f>
        <v>1666.25</v>
      </c>
      <c r="AU995" s="222">
        <v>0</v>
      </c>
      <c r="AV995" s="222">
        <v>0</v>
      </c>
      <c r="AW995" s="222">
        <f t="shared" si="62"/>
        <v>0</v>
      </c>
      <c r="AX995" s="222">
        <v>49</v>
      </c>
      <c r="AY995" s="222">
        <v>5240</v>
      </c>
      <c r="AZ995" s="222">
        <f t="shared" si="60"/>
        <v>1310</v>
      </c>
      <c r="BA995" s="222">
        <v>10</v>
      </c>
      <c r="BB995" s="222">
        <v>855</v>
      </c>
      <c r="BC995" s="222">
        <f t="shared" si="61"/>
        <v>213.75</v>
      </c>
    </row>
    <row r="996" spans="2:55">
      <c r="B996" s="41" t="s">
        <v>3648</v>
      </c>
      <c r="C996" s="19" t="s">
        <v>7727</v>
      </c>
      <c r="D996" s="44" t="s">
        <v>552</v>
      </c>
      <c r="E996" s="19"/>
      <c r="F996" s="19"/>
      <c r="G996" s="19"/>
      <c r="H996" s="19"/>
      <c r="I996" s="19"/>
      <c r="J996" s="19"/>
      <c r="K996" s="19"/>
      <c r="L996" s="19"/>
      <c r="M996" s="19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221"/>
      <c r="AA996" s="221"/>
      <c r="AB996" s="221"/>
      <c r="AC996" s="221"/>
      <c r="AD996" s="221"/>
      <c r="AE996" s="221"/>
      <c r="AF996" s="221"/>
      <c r="AG996" s="221"/>
      <c r="AH996" s="221"/>
      <c r="AI996" s="221"/>
      <c r="AJ996" s="221"/>
      <c r="AK996" s="221"/>
      <c r="AL996" s="221"/>
      <c r="AM996" s="221"/>
      <c r="AN996" s="221"/>
      <c r="AO996" s="221"/>
      <c r="AP996" s="221"/>
      <c r="AQ996" s="221"/>
      <c r="AR996" s="222">
        <v>48</v>
      </c>
      <c r="AS996" s="222">
        <v>4075</v>
      </c>
      <c r="AT996" s="219">
        <f>AS996*25%</f>
        <v>1018.75</v>
      </c>
      <c r="AU996" s="222">
        <v>21</v>
      </c>
      <c r="AV996" s="222">
        <v>2200</v>
      </c>
      <c r="AW996" s="222">
        <f t="shared" si="62"/>
        <v>550</v>
      </c>
      <c r="AX996" s="222">
        <v>2</v>
      </c>
      <c r="AY996" s="222">
        <v>310</v>
      </c>
      <c r="AZ996" s="222">
        <f t="shared" si="60"/>
        <v>77.5</v>
      </c>
      <c r="BA996" s="222">
        <v>111</v>
      </c>
      <c r="BB996" s="222">
        <v>9440</v>
      </c>
      <c r="BC996" s="222">
        <f t="shared" si="61"/>
        <v>2360</v>
      </c>
    </row>
    <row r="997" spans="2:55">
      <c r="B997" s="41" t="s">
        <v>3649</v>
      </c>
      <c r="C997" s="19" t="s">
        <v>3752</v>
      </c>
      <c r="D997" s="44" t="s">
        <v>322</v>
      </c>
      <c r="E997" s="19"/>
      <c r="F997" s="19"/>
      <c r="G997" s="19"/>
      <c r="H997" s="19"/>
      <c r="I997" s="19"/>
      <c r="J997" s="19"/>
      <c r="K997" s="19"/>
      <c r="L997" s="19"/>
      <c r="M997" s="19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221"/>
      <c r="AA997" s="221"/>
      <c r="AB997" s="221"/>
      <c r="AC997" s="221"/>
      <c r="AD997" s="221"/>
      <c r="AE997" s="221"/>
      <c r="AF997" s="221"/>
      <c r="AG997" s="221"/>
      <c r="AH997" s="221"/>
      <c r="AI997" s="221"/>
      <c r="AJ997" s="221"/>
      <c r="AK997" s="221"/>
      <c r="AL997" s="221"/>
      <c r="AM997" s="221"/>
      <c r="AN997" s="221"/>
      <c r="AO997" s="221"/>
      <c r="AP997" s="221"/>
      <c r="AQ997" s="221"/>
      <c r="AR997" s="222">
        <v>4</v>
      </c>
      <c r="AS997" s="222">
        <v>810</v>
      </c>
      <c r="AT997" s="219">
        <f>AS997*25%</f>
        <v>202.5</v>
      </c>
      <c r="AU997" s="222">
        <v>15</v>
      </c>
      <c r="AV997" s="222">
        <v>1485</v>
      </c>
      <c r="AW997" s="222">
        <f t="shared" si="62"/>
        <v>371.25</v>
      </c>
      <c r="AX997" s="222">
        <v>71</v>
      </c>
      <c r="AY997" s="222">
        <v>6695</v>
      </c>
      <c r="AZ997" s="222">
        <f t="shared" si="60"/>
        <v>1673.75</v>
      </c>
      <c r="BA997" s="222">
        <v>0</v>
      </c>
      <c r="BB997" s="222">
        <v>0</v>
      </c>
      <c r="BC997" s="222">
        <f t="shared" si="61"/>
        <v>0</v>
      </c>
    </row>
    <row r="998" spans="2:55">
      <c r="B998" s="41" t="s">
        <v>4843</v>
      </c>
      <c r="C998" s="19" t="s">
        <v>7728</v>
      </c>
      <c r="D998" s="44" t="s">
        <v>5</v>
      </c>
      <c r="E998" s="19"/>
      <c r="F998" s="19"/>
      <c r="G998" s="19"/>
      <c r="H998" s="19"/>
      <c r="I998" s="19"/>
      <c r="J998" s="19"/>
      <c r="K998" s="19"/>
      <c r="L998" s="19"/>
      <c r="M998" s="19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221"/>
      <c r="AA998" s="221"/>
      <c r="AB998" s="221"/>
      <c r="AC998" s="221"/>
      <c r="AD998" s="221"/>
      <c r="AE998" s="221"/>
      <c r="AF998" s="221"/>
      <c r="AG998" s="221"/>
      <c r="AH998" s="221"/>
      <c r="AI998" s="221"/>
      <c r="AJ998" s="221"/>
      <c r="AK998" s="221"/>
      <c r="AL998" s="221"/>
      <c r="AM998" s="221"/>
      <c r="AN998" s="221"/>
      <c r="AO998" s="221"/>
      <c r="AP998" s="221"/>
      <c r="AQ998" s="221"/>
      <c r="AR998" s="222">
        <v>11</v>
      </c>
      <c r="AS998" s="222">
        <v>950</v>
      </c>
      <c r="AT998" s="219">
        <f>AS998*25%</f>
        <v>237.5</v>
      </c>
      <c r="AU998" s="222">
        <v>0</v>
      </c>
      <c r="AV998" s="222">
        <v>0</v>
      </c>
      <c r="AW998" s="222">
        <f t="shared" si="62"/>
        <v>0</v>
      </c>
      <c r="AX998" s="222">
        <v>0</v>
      </c>
      <c r="AY998" s="222">
        <v>0</v>
      </c>
      <c r="AZ998" s="222">
        <f t="shared" si="60"/>
        <v>0</v>
      </c>
      <c r="BA998" s="222">
        <v>77</v>
      </c>
      <c r="BB998" s="222">
        <v>8620</v>
      </c>
      <c r="BC998" s="222">
        <f t="shared" si="61"/>
        <v>2155</v>
      </c>
    </row>
    <row r="999" spans="2:55">
      <c r="B999" s="41" t="s">
        <v>3650</v>
      </c>
      <c r="C999" s="19" t="s">
        <v>7729</v>
      </c>
      <c r="D999" s="44" t="s">
        <v>307</v>
      </c>
      <c r="E999" s="19"/>
      <c r="F999" s="19"/>
      <c r="G999" s="19"/>
      <c r="H999" s="19"/>
      <c r="I999" s="19"/>
      <c r="J999" s="19"/>
      <c r="K999" s="19"/>
      <c r="L999" s="19"/>
      <c r="M999" s="19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221"/>
      <c r="AA999" s="221"/>
      <c r="AB999" s="221"/>
      <c r="AC999" s="221"/>
      <c r="AD999" s="221"/>
      <c r="AE999" s="221"/>
      <c r="AF999" s="221"/>
      <c r="AG999" s="221"/>
      <c r="AH999" s="221"/>
      <c r="AI999" s="221"/>
      <c r="AJ999" s="221"/>
      <c r="AK999" s="221"/>
      <c r="AL999" s="221"/>
      <c r="AM999" s="221"/>
      <c r="AN999" s="221"/>
      <c r="AO999" s="221"/>
      <c r="AP999" s="221"/>
      <c r="AQ999" s="221"/>
      <c r="AR999" s="222">
        <v>31</v>
      </c>
      <c r="AS999" s="222">
        <v>1765</v>
      </c>
      <c r="AT999" s="219">
        <f>AS999*25%</f>
        <v>441.25</v>
      </c>
      <c r="AU999" s="222">
        <v>17</v>
      </c>
      <c r="AV999" s="222">
        <v>1210</v>
      </c>
      <c r="AW999" s="222">
        <f t="shared" si="62"/>
        <v>302.5</v>
      </c>
      <c r="AX999" s="222">
        <v>36</v>
      </c>
      <c r="AY999" s="222">
        <v>4720</v>
      </c>
      <c r="AZ999" s="222">
        <f t="shared" si="60"/>
        <v>1180</v>
      </c>
      <c r="BA999" s="222">
        <v>4</v>
      </c>
      <c r="BB999" s="222">
        <v>385</v>
      </c>
      <c r="BC999" s="222">
        <f t="shared" si="61"/>
        <v>96.25</v>
      </c>
    </row>
    <row r="1000" spans="2:55">
      <c r="B1000" s="41" t="s">
        <v>4844</v>
      </c>
      <c r="C1000" s="19" t="s">
        <v>5364</v>
      </c>
      <c r="D1000" s="44" t="s">
        <v>5</v>
      </c>
      <c r="E1000" s="19"/>
      <c r="F1000" s="19"/>
      <c r="G1000" s="19"/>
      <c r="H1000" s="19"/>
      <c r="I1000" s="19"/>
      <c r="J1000" s="19"/>
      <c r="K1000" s="19"/>
      <c r="L1000" s="19"/>
      <c r="M1000" s="19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221"/>
      <c r="AA1000" s="221"/>
      <c r="AB1000" s="221"/>
      <c r="AC1000" s="221"/>
      <c r="AD1000" s="221"/>
      <c r="AE1000" s="221"/>
      <c r="AF1000" s="221"/>
      <c r="AG1000" s="221"/>
      <c r="AH1000" s="221"/>
      <c r="AI1000" s="221"/>
      <c r="AJ1000" s="221"/>
      <c r="AK1000" s="221"/>
      <c r="AL1000" s="221"/>
      <c r="AM1000" s="221"/>
      <c r="AN1000" s="221"/>
      <c r="AO1000" s="221"/>
      <c r="AP1000" s="221"/>
      <c r="AQ1000" s="221"/>
      <c r="AR1000" s="222"/>
      <c r="AS1000" s="222"/>
      <c r="AT1000" s="219">
        <f>AS1000*25%</f>
        <v>0</v>
      </c>
      <c r="AU1000" s="222">
        <v>101</v>
      </c>
      <c r="AV1000" s="222">
        <v>9405</v>
      </c>
      <c r="AW1000" s="222">
        <f t="shared" si="62"/>
        <v>2351.25</v>
      </c>
      <c r="AX1000" s="222">
        <v>59</v>
      </c>
      <c r="AY1000" s="222">
        <v>6150</v>
      </c>
      <c r="AZ1000" s="222">
        <f t="shared" si="60"/>
        <v>1537.5</v>
      </c>
      <c r="BA1000" s="222">
        <v>113</v>
      </c>
      <c r="BB1000" s="222">
        <v>11080</v>
      </c>
      <c r="BC1000" s="222">
        <f t="shared" si="61"/>
        <v>2770</v>
      </c>
    </row>
    <row r="1001" spans="2:55">
      <c r="B1001" s="41" t="s">
        <v>3651</v>
      </c>
      <c r="C1001" s="19" t="s">
        <v>7730</v>
      </c>
      <c r="D1001" s="44" t="s">
        <v>5</v>
      </c>
      <c r="E1001" s="19"/>
      <c r="F1001" s="19"/>
      <c r="G1001" s="19"/>
      <c r="H1001" s="19"/>
      <c r="I1001" s="19"/>
      <c r="J1001" s="19"/>
      <c r="K1001" s="19"/>
      <c r="L1001" s="19"/>
      <c r="M1001" s="19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221"/>
      <c r="AA1001" s="221"/>
      <c r="AB1001" s="221"/>
      <c r="AC1001" s="221"/>
      <c r="AD1001" s="221"/>
      <c r="AE1001" s="221"/>
      <c r="AF1001" s="221"/>
      <c r="AG1001" s="221"/>
      <c r="AH1001" s="221"/>
      <c r="AI1001" s="221"/>
      <c r="AJ1001" s="221"/>
      <c r="AK1001" s="221"/>
      <c r="AL1001" s="221"/>
      <c r="AM1001" s="221"/>
      <c r="AN1001" s="221"/>
      <c r="AO1001" s="221"/>
      <c r="AP1001" s="221"/>
      <c r="AQ1001" s="221"/>
      <c r="AR1001" s="222">
        <v>4</v>
      </c>
      <c r="AS1001" s="222">
        <v>280</v>
      </c>
      <c r="AT1001" s="219">
        <f>AS1001*25%</f>
        <v>70</v>
      </c>
      <c r="AU1001" s="222">
        <v>18</v>
      </c>
      <c r="AV1001" s="222">
        <v>1695</v>
      </c>
      <c r="AW1001" s="222">
        <f t="shared" si="62"/>
        <v>423.75</v>
      </c>
      <c r="AX1001" s="222">
        <v>0</v>
      </c>
      <c r="AY1001" s="222">
        <v>0</v>
      </c>
      <c r="AZ1001" s="222">
        <f t="shared" si="60"/>
        <v>0</v>
      </c>
      <c r="BA1001" s="222">
        <v>0</v>
      </c>
      <c r="BB1001" s="222">
        <v>0</v>
      </c>
      <c r="BC1001" s="222">
        <f t="shared" si="61"/>
        <v>0</v>
      </c>
    </row>
    <row r="1002" spans="2:55">
      <c r="B1002" s="41" t="s">
        <v>3652</v>
      </c>
      <c r="C1002" s="19" t="s">
        <v>3753</v>
      </c>
      <c r="D1002" s="44" t="s">
        <v>5</v>
      </c>
      <c r="E1002" s="19"/>
      <c r="F1002" s="19"/>
      <c r="G1002" s="19"/>
      <c r="H1002" s="19"/>
      <c r="I1002" s="19"/>
      <c r="J1002" s="19"/>
      <c r="K1002" s="19"/>
      <c r="L1002" s="19"/>
      <c r="M1002" s="19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221"/>
      <c r="AA1002" s="221"/>
      <c r="AB1002" s="221"/>
      <c r="AC1002" s="221"/>
      <c r="AD1002" s="221"/>
      <c r="AE1002" s="221"/>
      <c r="AF1002" s="221"/>
      <c r="AG1002" s="221"/>
      <c r="AH1002" s="221"/>
      <c r="AI1002" s="221"/>
      <c r="AJ1002" s="221"/>
      <c r="AK1002" s="221"/>
      <c r="AL1002" s="221"/>
      <c r="AM1002" s="221"/>
      <c r="AN1002" s="221"/>
      <c r="AO1002" s="221"/>
      <c r="AP1002" s="221"/>
      <c r="AQ1002" s="221"/>
      <c r="AR1002" s="222">
        <v>0</v>
      </c>
      <c r="AS1002" s="222">
        <v>0</v>
      </c>
      <c r="AT1002" s="219">
        <f>AS1002*25%</f>
        <v>0</v>
      </c>
      <c r="AU1002" s="222">
        <v>0</v>
      </c>
      <c r="AV1002" s="222">
        <v>0</v>
      </c>
      <c r="AW1002" s="222">
        <f t="shared" si="62"/>
        <v>0</v>
      </c>
      <c r="AX1002" s="222">
        <v>22</v>
      </c>
      <c r="AY1002" s="222">
        <v>2355</v>
      </c>
      <c r="AZ1002" s="222">
        <f t="shared" si="60"/>
        <v>588.75</v>
      </c>
      <c r="BA1002" s="222">
        <v>42</v>
      </c>
      <c r="BB1002" s="222">
        <v>4085</v>
      </c>
      <c r="BC1002" s="222">
        <f t="shared" si="61"/>
        <v>1021.25</v>
      </c>
    </row>
    <row r="1003" spans="2:55">
      <c r="B1003" s="41" t="s">
        <v>3653</v>
      </c>
      <c r="C1003" s="19" t="s">
        <v>3754</v>
      </c>
      <c r="D1003" s="44" t="s">
        <v>935</v>
      </c>
      <c r="E1003" s="19"/>
      <c r="F1003" s="19"/>
      <c r="G1003" s="19"/>
      <c r="H1003" s="19"/>
      <c r="I1003" s="19"/>
      <c r="J1003" s="19"/>
      <c r="K1003" s="19"/>
      <c r="L1003" s="19"/>
      <c r="M1003" s="19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221"/>
      <c r="AA1003" s="221"/>
      <c r="AB1003" s="221"/>
      <c r="AC1003" s="221"/>
      <c r="AD1003" s="221"/>
      <c r="AE1003" s="221"/>
      <c r="AF1003" s="221"/>
      <c r="AG1003" s="221"/>
      <c r="AH1003" s="221"/>
      <c r="AI1003" s="221"/>
      <c r="AJ1003" s="221"/>
      <c r="AK1003" s="221"/>
      <c r="AL1003" s="221"/>
      <c r="AM1003" s="221"/>
      <c r="AN1003" s="221"/>
      <c r="AO1003" s="221"/>
      <c r="AP1003" s="221"/>
      <c r="AQ1003" s="221"/>
      <c r="AR1003" s="222">
        <v>6</v>
      </c>
      <c r="AS1003" s="222">
        <v>490</v>
      </c>
      <c r="AT1003" s="219">
        <f>AS1003*25%</f>
        <v>122.5</v>
      </c>
      <c r="AU1003" s="222">
        <v>65</v>
      </c>
      <c r="AV1003" s="222">
        <v>3920</v>
      </c>
      <c r="AW1003" s="222">
        <f t="shared" si="62"/>
        <v>980</v>
      </c>
      <c r="AX1003" s="222">
        <v>135</v>
      </c>
      <c r="AY1003" s="222">
        <v>13465</v>
      </c>
      <c r="AZ1003" s="222">
        <f t="shared" si="60"/>
        <v>3366.25</v>
      </c>
      <c r="BA1003" s="222">
        <v>60</v>
      </c>
      <c r="BB1003" s="222">
        <v>6510</v>
      </c>
      <c r="BC1003" s="222">
        <f t="shared" si="61"/>
        <v>1627.5</v>
      </c>
    </row>
    <row r="1004" spans="2:55">
      <c r="B1004" s="41" t="s">
        <v>3654</v>
      </c>
      <c r="C1004" s="19" t="s">
        <v>3755</v>
      </c>
      <c r="D1004" s="44" t="s">
        <v>341</v>
      </c>
      <c r="E1004" s="19"/>
      <c r="F1004" s="19"/>
      <c r="G1004" s="19"/>
      <c r="H1004" s="19"/>
      <c r="I1004" s="19"/>
      <c r="J1004" s="19"/>
      <c r="K1004" s="19"/>
      <c r="L1004" s="19"/>
      <c r="M1004" s="19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221"/>
      <c r="AA1004" s="221"/>
      <c r="AB1004" s="221"/>
      <c r="AC1004" s="221"/>
      <c r="AD1004" s="221"/>
      <c r="AE1004" s="221"/>
      <c r="AF1004" s="221"/>
      <c r="AG1004" s="221"/>
      <c r="AH1004" s="221"/>
      <c r="AI1004" s="221"/>
      <c r="AJ1004" s="221"/>
      <c r="AK1004" s="221"/>
      <c r="AL1004" s="221"/>
      <c r="AM1004" s="221"/>
      <c r="AN1004" s="221"/>
      <c r="AO1004" s="221"/>
      <c r="AP1004" s="221"/>
      <c r="AQ1004" s="221"/>
      <c r="AR1004" s="222">
        <v>49</v>
      </c>
      <c r="AS1004" s="222">
        <v>4490</v>
      </c>
      <c r="AT1004" s="219">
        <f>AS1004*25%</f>
        <v>1122.5</v>
      </c>
      <c r="AU1004" s="222">
        <v>59</v>
      </c>
      <c r="AV1004" s="222">
        <v>5890</v>
      </c>
      <c r="AW1004" s="222">
        <f t="shared" si="62"/>
        <v>1472.5</v>
      </c>
      <c r="AX1004" s="222">
        <v>29</v>
      </c>
      <c r="AY1004" s="222">
        <v>2525</v>
      </c>
      <c r="AZ1004" s="222">
        <f t="shared" si="60"/>
        <v>631.25</v>
      </c>
      <c r="BA1004" s="222">
        <v>0</v>
      </c>
      <c r="BB1004" s="222">
        <v>0</v>
      </c>
      <c r="BC1004" s="222">
        <f t="shared" si="61"/>
        <v>0</v>
      </c>
    </row>
    <row r="1005" spans="2:55">
      <c r="B1005" s="41" t="s">
        <v>3655</v>
      </c>
      <c r="C1005" s="19" t="s">
        <v>3756</v>
      </c>
      <c r="D1005" s="44" t="s">
        <v>19</v>
      </c>
      <c r="E1005" s="19"/>
      <c r="F1005" s="19"/>
      <c r="G1005" s="19"/>
      <c r="H1005" s="19"/>
      <c r="I1005" s="19"/>
      <c r="J1005" s="19"/>
      <c r="K1005" s="19"/>
      <c r="L1005" s="19"/>
      <c r="M1005" s="19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221"/>
      <c r="AA1005" s="221"/>
      <c r="AB1005" s="221"/>
      <c r="AC1005" s="221"/>
      <c r="AD1005" s="221"/>
      <c r="AE1005" s="221"/>
      <c r="AF1005" s="221"/>
      <c r="AG1005" s="221"/>
      <c r="AH1005" s="221"/>
      <c r="AI1005" s="221"/>
      <c r="AJ1005" s="221"/>
      <c r="AK1005" s="221"/>
      <c r="AL1005" s="221"/>
      <c r="AM1005" s="221"/>
      <c r="AN1005" s="221"/>
      <c r="AO1005" s="221"/>
      <c r="AP1005" s="221"/>
      <c r="AQ1005" s="221"/>
      <c r="AR1005" s="222">
        <v>0</v>
      </c>
      <c r="AS1005" s="222">
        <v>0</v>
      </c>
      <c r="AT1005" s="219">
        <f>AS1005*25%</f>
        <v>0</v>
      </c>
      <c r="AU1005" s="222">
        <v>7</v>
      </c>
      <c r="AV1005" s="222">
        <v>575</v>
      </c>
      <c r="AW1005" s="222">
        <f t="shared" si="62"/>
        <v>143.75</v>
      </c>
      <c r="AX1005" s="222">
        <v>0</v>
      </c>
      <c r="AY1005" s="222">
        <v>0</v>
      </c>
      <c r="AZ1005" s="222">
        <f t="shared" si="60"/>
        <v>0</v>
      </c>
      <c r="BA1005" s="222">
        <v>33</v>
      </c>
      <c r="BB1005" s="222">
        <v>2570</v>
      </c>
      <c r="BC1005" s="222">
        <f t="shared" si="61"/>
        <v>642.5</v>
      </c>
    </row>
    <row r="1006" spans="2:55">
      <c r="B1006" s="41" t="s">
        <v>3656</v>
      </c>
      <c r="C1006" s="19" t="s">
        <v>7731</v>
      </c>
      <c r="D1006" s="44" t="s">
        <v>5</v>
      </c>
      <c r="E1006" s="19"/>
      <c r="F1006" s="19"/>
      <c r="G1006" s="19"/>
      <c r="H1006" s="19"/>
      <c r="I1006" s="19"/>
      <c r="J1006" s="19"/>
      <c r="K1006" s="19"/>
      <c r="L1006" s="19"/>
      <c r="M1006" s="19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221"/>
      <c r="AA1006" s="221"/>
      <c r="AB1006" s="221"/>
      <c r="AC1006" s="221"/>
      <c r="AD1006" s="221"/>
      <c r="AE1006" s="221"/>
      <c r="AF1006" s="221"/>
      <c r="AG1006" s="221"/>
      <c r="AH1006" s="221"/>
      <c r="AI1006" s="221"/>
      <c r="AJ1006" s="221"/>
      <c r="AK1006" s="221"/>
      <c r="AL1006" s="221"/>
      <c r="AM1006" s="221"/>
      <c r="AN1006" s="221"/>
      <c r="AO1006" s="221"/>
      <c r="AP1006" s="221"/>
      <c r="AQ1006" s="221"/>
      <c r="AR1006" s="222">
        <v>3</v>
      </c>
      <c r="AS1006" s="222">
        <v>255</v>
      </c>
      <c r="AT1006" s="219">
        <f>AS1006*25%</f>
        <v>63.75</v>
      </c>
      <c r="AU1006" s="222">
        <v>17</v>
      </c>
      <c r="AV1006" s="222">
        <v>1485</v>
      </c>
      <c r="AW1006" s="222">
        <f t="shared" si="62"/>
        <v>371.25</v>
      </c>
      <c r="AX1006" s="222">
        <v>120</v>
      </c>
      <c r="AY1006" s="222">
        <v>7515</v>
      </c>
      <c r="AZ1006" s="222">
        <f t="shared" si="60"/>
        <v>1878.75</v>
      </c>
      <c r="BA1006" s="222">
        <v>168</v>
      </c>
      <c r="BB1006" s="222">
        <v>14570</v>
      </c>
      <c r="BC1006" s="222">
        <f t="shared" si="61"/>
        <v>3642.5</v>
      </c>
    </row>
    <row r="1007" spans="2:55">
      <c r="B1007" s="41" t="s">
        <v>3657</v>
      </c>
      <c r="C1007" s="19" t="s">
        <v>7732</v>
      </c>
      <c r="D1007" s="44" t="s">
        <v>5</v>
      </c>
      <c r="E1007" s="19"/>
      <c r="F1007" s="19"/>
      <c r="G1007" s="19"/>
      <c r="H1007" s="19"/>
      <c r="I1007" s="19"/>
      <c r="J1007" s="19"/>
      <c r="K1007" s="19"/>
      <c r="L1007" s="19"/>
      <c r="M1007" s="19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221"/>
      <c r="AA1007" s="221"/>
      <c r="AB1007" s="221"/>
      <c r="AC1007" s="221"/>
      <c r="AD1007" s="221"/>
      <c r="AE1007" s="221"/>
      <c r="AF1007" s="221"/>
      <c r="AG1007" s="221"/>
      <c r="AH1007" s="221"/>
      <c r="AI1007" s="221"/>
      <c r="AJ1007" s="221"/>
      <c r="AK1007" s="221"/>
      <c r="AL1007" s="221"/>
      <c r="AM1007" s="221"/>
      <c r="AN1007" s="221"/>
      <c r="AO1007" s="221"/>
      <c r="AP1007" s="221"/>
      <c r="AQ1007" s="221"/>
      <c r="AR1007" s="222">
        <v>0</v>
      </c>
      <c r="AS1007" s="222">
        <v>0</v>
      </c>
      <c r="AT1007" s="219">
        <f>AS1007*25%</f>
        <v>0</v>
      </c>
      <c r="AU1007" s="222">
        <v>9</v>
      </c>
      <c r="AV1007" s="222">
        <v>480</v>
      </c>
      <c r="AW1007" s="222">
        <f t="shared" si="62"/>
        <v>120</v>
      </c>
      <c r="AX1007" s="222">
        <v>48</v>
      </c>
      <c r="AY1007" s="222">
        <v>4565</v>
      </c>
      <c r="AZ1007" s="222">
        <f t="shared" si="60"/>
        <v>1141.25</v>
      </c>
      <c r="BA1007" s="222">
        <v>38</v>
      </c>
      <c r="BB1007" s="222">
        <v>2645</v>
      </c>
      <c r="BC1007" s="222">
        <f t="shared" si="61"/>
        <v>661.25</v>
      </c>
    </row>
    <row r="1008" spans="2:55">
      <c r="B1008" s="41" t="s">
        <v>3658</v>
      </c>
      <c r="C1008" s="19" t="s">
        <v>7733</v>
      </c>
      <c r="D1008" s="44" t="s">
        <v>29</v>
      </c>
      <c r="E1008" s="19"/>
      <c r="F1008" s="19"/>
      <c r="G1008" s="19"/>
      <c r="H1008" s="19"/>
      <c r="I1008" s="19"/>
      <c r="J1008" s="19"/>
      <c r="K1008" s="19"/>
      <c r="L1008" s="19"/>
      <c r="M1008" s="19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221"/>
      <c r="AA1008" s="221"/>
      <c r="AB1008" s="221"/>
      <c r="AC1008" s="221"/>
      <c r="AD1008" s="221"/>
      <c r="AE1008" s="221"/>
      <c r="AF1008" s="221"/>
      <c r="AG1008" s="221"/>
      <c r="AH1008" s="221"/>
      <c r="AI1008" s="221"/>
      <c r="AJ1008" s="221"/>
      <c r="AK1008" s="221"/>
      <c r="AL1008" s="221"/>
      <c r="AM1008" s="221"/>
      <c r="AN1008" s="221"/>
      <c r="AO1008" s="221"/>
      <c r="AP1008" s="221"/>
      <c r="AQ1008" s="221"/>
      <c r="AR1008" s="222">
        <v>15</v>
      </c>
      <c r="AS1008" s="222">
        <v>1155</v>
      </c>
      <c r="AT1008" s="219">
        <f>AS1008*25%</f>
        <v>288.75</v>
      </c>
      <c r="AU1008" s="222">
        <v>0</v>
      </c>
      <c r="AV1008" s="222">
        <v>0</v>
      </c>
      <c r="AW1008" s="222">
        <f t="shared" si="62"/>
        <v>0</v>
      </c>
      <c r="AX1008" s="222">
        <v>10</v>
      </c>
      <c r="AY1008" s="222">
        <v>1485</v>
      </c>
      <c r="AZ1008" s="222">
        <f t="shared" si="60"/>
        <v>371.25</v>
      </c>
      <c r="BA1008" s="222">
        <v>0</v>
      </c>
      <c r="BB1008" s="222">
        <v>0</v>
      </c>
      <c r="BC1008" s="222">
        <f t="shared" si="61"/>
        <v>0</v>
      </c>
    </row>
    <row r="1009" spans="2:55">
      <c r="B1009" s="41" t="s">
        <v>3659</v>
      </c>
      <c r="C1009" s="19" t="s">
        <v>7734</v>
      </c>
      <c r="D1009" s="227" t="s">
        <v>341</v>
      </c>
      <c r="E1009" s="19"/>
      <c r="F1009" s="19"/>
      <c r="G1009" s="19"/>
      <c r="H1009" s="19"/>
      <c r="I1009" s="19"/>
      <c r="J1009" s="19"/>
      <c r="K1009" s="19"/>
      <c r="L1009" s="19"/>
      <c r="M1009" s="19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221"/>
      <c r="AA1009" s="221"/>
      <c r="AB1009" s="221"/>
      <c r="AC1009" s="221"/>
      <c r="AD1009" s="221"/>
      <c r="AE1009" s="221"/>
      <c r="AF1009" s="221"/>
      <c r="AG1009" s="221"/>
      <c r="AH1009" s="221"/>
      <c r="AI1009" s="221"/>
      <c r="AJ1009" s="221"/>
      <c r="AK1009" s="221"/>
      <c r="AL1009" s="221"/>
      <c r="AM1009" s="221"/>
      <c r="AN1009" s="221"/>
      <c r="AO1009" s="221"/>
      <c r="AP1009" s="221"/>
      <c r="AQ1009" s="221"/>
      <c r="AR1009" s="222">
        <v>2</v>
      </c>
      <c r="AS1009" s="222">
        <v>350</v>
      </c>
      <c r="AT1009" s="219">
        <f>AS1009*25%</f>
        <v>87.5</v>
      </c>
      <c r="AU1009" s="222">
        <v>14</v>
      </c>
      <c r="AV1009" s="222">
        <v>990</v>
      </c>
      <c r="AW1009" s="222">
        <f t="shared" si="62"/>
        <v>247.5</v>
      </c>
      <c r="AX1009" s="222">
        <v>67</v>
      </c>
      <c r="AY1009" s="222">
        <v>6345</v>
      </c>
      <c r="AZ1009" s="222">
        <f t="shared" si="60"/>
        <v>1586.25</v>
      </c>
      <c r="BA1009" s="222">
        <v>153</v>
      </c>
      <c r="BB1009" s="222">
        <v>11380</v>
      </c>
      <c r="BC1009" s="222">
        <f t="shared" si="61"/>
        <v>2845</v>
      </c>
    </row>
    <row r="1010" spans="2:55">
      <c r="B1010" s="41" t="s">
        <v>3660</v>
      </c>
      <c r="C1010" s="19" t="s">
        <v>3757</v>
      </c>
      <c r="D1010" s="44" t="s">
        <v>341</v>
      </c>
      <c r="E1010" s="19"/>
      <c r="F1010" s="19"/>
      <c r="G1010" s="19"/>
      <c r="H1010" s="19"/>
      <c r="I1010" s="19"/>
      <c r="J1010" s="19"/>
      <c r="K1010" s="19"/>
      <c r="L1010" s="19"/>
      <c r="M1010" s="19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221"/>
      <c r="AA1010" s="221"/>
      <c r="AB1010" s="221"/>
      <c r="AC1010" s="221"/>
      <c r="AD1010" s="221"/>
      <c r="AE1010" s="221"/>
      <c r="AF1010" s="221"/>
      <c r="AG1010" s="221"/>
      <c r="AH1010" s="221"/>
      <c r="AI1010" s="221"/>
      <c r="AJ1010" s="221"/>
      <c r="AK1010" s="221"/>
      <c r="AL1010" s="221"/>
      <c r="AM1010" s="221"/>
      <c r="AN1010" s="221"/>
      <c r="AO1010" s="221"/>
      <c r="AP1010" s="221"/>
      <c r="AQ1010" s="221"/>
      <c r="AR1010" s="222">
        <v>30</v>
      </c>
      <c r="AS1010" s="222">
        <v>2680</v>
      </c>
      <c r="AT1010" s="219">
        <f>AS1010*25%</f>
        <v>670</v>
      </c>
      <c r="AU1010" s="222">
        <v>5</v>
      </c>
      <c r="AV1010" s="222">
        <v>505</v>
      </c>
      <c r="AW1010" s="222">
        <f t="shared" si="62"/>
        <v>126.25</v>
      </c>
      <c r="AX1010" s="222">
        <v>21</v>
      </c>
      <c r="AY1010" s="222">
        <v>1600</v>
      </c>
      <c r="AZ1010" s="222">
        <f t="shared" si="60"/>
        <v>400</v>
      </c>
      <c r="BA1010" s="222">
        <v>56</v>
      </c>
      <c r="BB1010" s="222">
        <v>5205</v>
      </c>
      <c r="BC1010" s="222">
        <f t="shared" si="61"/>
        <v>1301.25</v>
      </c>
    </row>
    <row r="1011" spans="2:55">
      <c r="B1011" s="41" t="s">
        <v>3661</v>
      </c>
      <c r="C1011" s="19" t="s">
        <v>7735</v>
      </c>
      <c r="D1011" s="44" t="s">
        <v>19</v>
      </c>
      <c r="E1011" s="19"/>
      <c r="F1011" s="19"/>
      <c r="G1011" s="19"/>
      <c r="H1011" s="19"/>
      <c r="I1011" s="19"/>
      <c r="J1011" s="19"/>
      <c r="K1011" s="19"/>
      <c r="L1011" s="19"/>
      <c r="M1011" s="19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221"/>
      <c r="AA1011" s="221"/>
      <c r="AB1011" s="221"/>
      <c r="AC1011" s="221"/>
      <c r="AD1011" s="221"/>
      <c r="AE1011" s="221"/>
      <c r="AF1011" s="221"/>
      <c r="AG1011" s="221"/>
      <c r="AH1011" s="221"/>
      <c r="AI1011" s="221"/>
      <c r="AJ1011" s="221"/>
      <c r="AK1011" s="221"/>
      <c r="AL1011" s="221"/>
      <c r="AM1011" s="221"/>
      <c r="AN1011" s="221"/>
      <c r="AO1011" s="221"/>
      <c r="AP1011" s="221"/>
      <c r="AQ1011" s="221"/>
      <c r="AR1011" s="222">
        <v>1</v>
      </c>
      <c r="AS1011" s="222">
        <v>100</v>
      </c>
      <c r="AT1011" s="219">
        <f>AS1011*25%</f>
        <v>25</v>
      </c>
      <c r="AU1011" s="222">
        <v>5</v>
      </c>
      <c r="AV1011" s="222">
        <v>450</v>
      </c>
      <c r="AW1011" s="222">
        <f t="shared" si="62"/>
        <v>112.5</v>
      </c>
      <c r="AX1011" s="222">
        <v>0</v>
      </c>
      <c r="AY1011" s="222">
        <v>0</v>
      </c>
      <c r="AZ1011" s="222">
        <f t="shared" si="60"/>
        <v>0</v>
      </c>
      <c r="BA1011" s="222">
        <v>24</v>
      </c>
      <c r="BB1011" s="222">
        <v>2440</v>
      </c>
      <c r="BC1011" s="222">
        <f t="shared" si="61"/>
        <v>610</v>
      </c>
    </row>
    <row r="1012" spans="2:55">
      <c r="B1012" s="41" t="s">
        <v>3662</v>
      </c>
      <c r="C1012" s="19" t="s">
        <v>3758</v>
      </c>
      <c r="D1012" s="44" t="s">
        <v>66</v>
      </c>
      <c r="E1012" s="19"/>
      <c r="F1012" s="19"/>
      <c r="G1012" s="19"/>
      <c r="H1012" s="19"/>
      <c r="I1012" s="19"/>
      <c r="J1012" s="19"/>
      <c r="K1012" s="19"/>
      <c r="L1012" s="19"/>
      <c r="M1012" s="19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221"/>
      <c r="AA1012" s="221"/>
      <c r="AB1012" s="221"/>
      <c r="AC1012" s="221"/>
      <c r="AD1012" s="221"/>
      <c r="AE1012" s="221"/>
      <c r="AF1012" s="221"/>
      <c r="AG1012" s="221"/>
      <c r="AH1012" s="221"/>
      <c r="AI1012" s="221"/>
      <c r="AJ1012" s="221"/>
      <c r="AK1012" s="221"/>
      <c r="AL1012" s="221"/>
      <c r="AM1012" s="221"/>
      <c r="AN1012" s="221"/>
      <c r="AO1012" s="221"/>
      <c r="AP1012" s="221"/>
      <c r="AQ1012" s="221"/>
      <c r="AR1012" s="222">
        <v>119</v>
      </c>
      <c r="AS1012" s="222">
        <v>15780</v>
      </c>
      <c r="AT1012" s="219">
        <f>AS1012*25%</f>
        <v>3945</v>
      </c>
      <c r="AU1012" s="222">
        <v>7</v>
      </c>
      <c r="AV1012" s="222">
        <v>1075</v>
      </c>
      <c r="AW1012" s="222">
        <f t="shared" si="62"/>
        <v>268.75</v>
      </c>
      <c r="AX1012" s="222">
        <v>43</v>
      </c>
      <c r="AY1012" s="222">
        <v>3665</v>
      </c>
      <c r="AZ1012" s="222">
        <f t="shared" si="60"/>
        <v>916.25</v>
      </c>
      <c r="BA1012" s="222">
        <v>63</v>
      </c>
      <c r="BB1012" s="222">
        <v>6285</v>
      </c>
      <c r="BC1012" s="222">
        <f t="shared" si="61"/>
        <v>1571.25</v>
      </c>
    </row>
    <row r="1013" spans="2:55">
      <c r="B1013" s="41" t="s">
        <v>3663</v>
      </c>
      <c r="C1013" s="19" t="s">
        <v>7736</v>
      </c>
      <c r="D1013" s="44" t="s">
        <v>5</v>
      </c>
      <c r="E1013" s="19"/>
      <c r="F1013" s="19"/>
      <c r="G1013" s="19"/>
      <c r="H1013" s="19"/>
      <c r="I1013" s="19"/>
      <c r="J1013" s="19"/>
      <c r="K1013" s="19"/>
      <c r="L1013" s="19"/>
      <c r="M1013" s="19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221"/>
      <c r="AA1013" s="221"/>
      <c r="AB1013" s="221"/>
      <c r="AC1013" s="221"/>
      <c r="AD1013" s="221"/>
      <c r="AE1013" s="221"/>
      <c r="AF1013" s="221"/>
      <c r="AG1013" s="221"/>
      <c r="AH1013" s="221"/>
      <c r="AI1013" s="221"/>
      <c r="AJ1013" s="221"/>
      <c r="AK1013" s="221"/>
      <c r="AL1013" s="221"/>
      <c r="AM1013" s="221"/>
      <c r="AN1013" s="221"/>
      <c r="AO1013" s="221"/>
      <c r="AP1013" s="221"/>
      <c r="AQ1013" s="221"/>
      <c r="AR1013" s="222">
        <v>54</v>
      </c>
      <c r="AS1013" s="222">
        <v>5430</v>
      </c>
      <c r="AT1013" s="219">
        <f>AS1013*25%</f>
        <v>1357.5</v>
      </c>
      <c r="AU1013" s="222">
        <v>3</v>
      </c>
      <c r="AV1013" s="222">
        <v>275</v>
      </c>
      <c r="AW1013" s="222">
        <f t="shared" si="62"/>
        <v>68.75</v>
      </c>
      <c r="AX1013" s="222">
        <v>13</v>
      </c>
      <c r="AY1013" s="222">
        <v>2520</v>
      </c>
      <c r="AZ1013" s="222">
        <f t="shared" si="60"/>
        <v>630</v>
      </c>
      <c r="BA1013" s="222">
        <v>23</v>
      </c>
      <c r="BB1013" s="222">
        <v>1725</v>
      </c>
      <c r="BC1013" s="222">
        <f t="shared" si="61"/>
        <v>431.25</v>
      </c>
    </row>
    <row r="1014" spans="2:55">
      <c r="B1014" s="41" t="s">
        <v>3664</v>
      </c>
      <c r="C1014" s="19" t="s">
        <v>7737</v>
      </c>
      <c r="D1014" s="44" t="s">
        <v>66</v>
      </c>
      <c r="E1014" s="19"/>
      <c r="F1014" s="19"/>
      <c r="G1014" s="19"/>
      <c r="H1014" s="19"/>
      <c r="I1014" s="19"/>
      <c r="J1014" s="19"/>
      <c r="K1014" s="19"/>
      <c r="L1014" s="19"/>
      <c r="M1014" s="19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221"/>
      <c r="AA1014" s="221"/>
      <c r="AB1014" s="221"/>
      <c r="AC1014" s="221"/>
      <c r="AD1014" s="221"/>
      <c r="AE1014" s="221"/>
      <c r="AF1014" s="221"/>
      <c r="AG1014" s="221"/>
      <c r="AH1014" s="221"/>
      <c r="AI1014" s="221"/>
      <c r="AJ1014" s="221"/>
      <c r="AK1014" s="221"/>
      <c r="AL1014" s="221"/>
      <c r="AM1014" s="221"/>
      <c r="AN1014" s="221"/>
      <c r="AO1014" s="221"/>
      <c r="AP1014" s="221"/>
      <c r="AQ1014" s="221"/>
      <c r="AR1014" s="222">
        <v>19</v>
      </c>
      <c r="AS1014" s="222">
        <v>1790</v>
      </c>
      <c r="AT1014" s="219">
        <f>AS1014*25%</f>
        <v>447.5</v>
      </c>
      <c r="AU1014" s="222">
        <v>14</v>
      </c>
      <c r="AV1014" s="222">
        <v>1015</v>
      </c>
      <c r="AW1014" s="222">
        <f t="shared" si="62"/>
        <v>253.75</v>
      </c>
      <c r="AX1014" s="222">
        <v>6</v>
      </c>
      <c r="AY1014" s="222">
        <v>455</v>
      </c>
      <c r="AZ1014" s="222">
        <f t="shared" si="60"/>
        <v>113.75</v>
      </c>
      <c r="BA1014" s="222">
        <v>2</v>
      </c>
      <c r="BB1014" s="222">
        <v>120</v>
      </c>
      <c r="BC1014" s="222">
        <f t="shared" si="61"/>
        <v>30</v>
      </c>
    </row>
    <row r="1015" spans="2:55">
      <c r="B1015" s="41" t="s">
        <v>3665</v>
      </c>
      <c r="C1015" s="19" t="s">
        <v>3759</v>
      </c>
      <c r="D1015" s="227" t="s">
        <v>935</v>
      </c>
      <c r="E1015" s="19"/>
      <c r="F1015" s="19"/>
      <c r="G1015" s="19"/>
      <c r="H1015" s="19"/>
      <c r="I1015" s="19"/>
      <c r="J1015" s="19"/>
      <c r="K1015" s="19"/>
      <c r="L1015" s="19"/>
      <c r="M1015" s="19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221"/>
      <c r="AA1015" s="221"/>
      <c r="AB1015" s="221"/>
      <c r="AC1015" s="221"/>
      <c r="AD1015" s="221"/>
      <c r="AE1015" s="221"/>
      <c r="AF1015" s="221"/>
      <c r="AG1015" s="221"/>
      <c r="AH1015" s="221"/>
      <c r="AI1015" s="221"/>
      <c r="AJ1015" s="221"/>
      <c r="AK1015" s="221"/>
      <c r="AL1015" s="221"/>
      <c r="AM1015" s="221"/>
      <c r="AN1015" s="221"/>
      <c r="AO1015" s="221"/>
      <c r="AP1015" s="221"/>
      <c r="AQ1015" s="221"/>
      <c r="AR1015" s="222">
        <v>17</v>
      </c>
      <c r="AS1015" s="222">
        <v>1570</v>
      </c>
      <c r="AT1015" s="219">
        <f>AS1015*25%</f>
        <v>392.5</v>
      </c>
      <c r="AU1015" s="222">
        <v>49</v>
      </c>
      <c r="AV1015" s="222">
        <v>6735</v>
      </c>
      <c r="AW1015" s="222">
        <f t="shared" si="62"/>
        <v>1683.75</v>
      </c>
      <c r="AX1015" s="222">
        <v>0</v>
      </c>
      <c r="AY1015" s="222">
        <v>0</v>
      </c>
      <c r="AZ1015" s="222">
        <f t="shared" si="60"/>
        <v>0</v>
      </c>
      <c r="BA1015" s="222">
        <v>43</v>
      </c>
      <c r="BB1015" s="222">
        <v>3620</v>
      </c>
      <c r="BC1015" s="222">
        <f t="shared" si="61"/>
        <v>905</v>
      </c>
    </row>
    <row r="1016" spans="2:55">
      <c r="B1016" s="41" t="s">
        <v>3666</v>
      </c>
      <c r="C1016" s="19" t="s">
        <v>3760</v>
      </c>
      <c r="D1016" s="44" t="s">
        <v>19</v>
      </c>
      <c r="E1016" s="19"/>
      <c r="F1016" s="19"/>
      <c r="G1016" s="19"/>
      <c r="H1016" s="19"/>
      <c r="I1016" s="19"/>
      <c r="J1016" s="19"/>
      <c r="K1016" s="19"/>
      <c r="L1016" s="19"/>
      <c r="M1016" s="19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221"/>
      <c r="AA1016" s="221"/>
      <c r="AB1016" s="221"/>
      <c r="AC1016" s="221"/>
      <c r="AD1016" s="221"/>
      <c r="AE1016" s="221"/>
      <c r="AF1016" s="221"/>
      <c r="AG1016" s="221"/>
      <c r="AH1016" s="221"/>
      <c r="AI1016" s="221"/>
      <c r="AJ1016" s="221"/>
      <c r="AK1016" s="221"/>
      <c r="AL1016" s="221"/>
      <c r="AM1016" s="221"/>
      <c r="AN1016" s="221"/>
      <c r="AO1016" s="221"/>
      <c r="AP1016" s="221"/>
      <c r="AQ1016" s="221"/>
      <c r="AR1016" s="222">
        <v>5</v>
      </c>
      <c r="AS1016" s="222">
        <v>370</v>
      </c>
      <c r="AT1016" s="219">
        <f>AS1016*25%</f>
        <v>92.5</v>
      </c>
      <c r="AU1016" s="222">
        <v>0</v>
      </c>
      <c r="AV1016" s="222">
        <v>0</v>
      </c>
      <c r="AW1016" s="222">
        <f t="shared" si="62"/>
        <v>0</v>
      </c>
      <c r="AX1016" s="222">
        <v>43</v>
      </c>
      <c r="AY1016" s="222">
        <v>3245</v>
      </c>
      <c r="AZ1016" s="222">
        <f t="shared" si="60"/>
        <v>811.25</v>
      </c>
      <c r="BA1016" s="222">
        <v>10</v>
      </c>
      <c r="BB1016" s="222">
        <v>1335</v>
      </c>
      <c r="BC1016" s="222">
        <f t="shared" si="61"/>
        <v>333.75</v>
      </c>
    </row>
    <row r="1017" spans="2:55">
      <c r="B1017" s="41" t="s">
        <v>6089</v>
      </c>
      <c r="C1017" s="19" t="s">
        <v>6467</v>
      </c>
      <c r="D1017" s="44" t="s">
        <v>261</v>
      </c>
      <c r="E1017" s="19"/>
      <c r="F1017" s="19"/>
      <c r="G1017" s="19"/>
      <c r="H1017" s="19"/>
      <c r="I1017" s="19"/>
      <c r="J1017" s="19"/>
      <c r="K1017" s="19"/>
      <c r="L1017" s="19"/>
      <c r="M1017" s="19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221"/>
      <c r="AA1017" s="221"/>
      <c r="AB1017" s="221"/>
      <c r="AC1017" s="221"/>
      <c r="AD1017" s="221"/>
      <c r="AE1017" s="221"/>
      <c r="AF1017" s="221"/>
      <c r="AG1017" s="221"/>
      <c r="AH1017" s="221"/>
      <c r="AI1017" s="221"/>
      <c r="AJ1017" s="221"/>
      <c r="AK1017" s="221"/>
      <c r="AL1017" s="221"/>
      <c r="AM1017" s="221"/>
      <c r="AN1017" s="221"/>
      <c r="AO1017" s="221"/>
      <c r="AP1017" s="221"/>
      <c r="AQ1017" s="221"/>
      <c r="AR1017" s="222">
        <v>0</v>
      </c>
      <c r="AS1017" s="222">
        <v>0</v>
      </c>
      <c r="AT1017" s="219">
        <f>AS1017*25%</f>
        <v>0</v>
      </c>
      <c r="AU1017" s="222">
        <v>6</v>
      </c>
      <c r="AV1017" s="222">
        <v>640</v>
      </c>
      <c r="AW1017" s="222">
        <f t="shared" si="62"/>
        <v>160</v>
      </c>
      <c r="AX1017" s="222">
        <v>79</v>
      </c>
      <c r="AY1017" s="222">
        <v>9045</v>
      </c>
      <c r="AZ1017" s="222">
        <f t="shared" si="60"/>
        <v>2261.25</v>
      </c>
      <c r="BA1017" s="222">
        <v>4</v>
      </c>
      <c r="BB1017" s="222">
        <v>500</v>
      </c>
      <c r="BC1017" s="222">
        <f t="shared" si="61"/>
        <v>125</v>
      </c>
    </row>
    <row r="1018" spans="2:55">
      <c r="B1018" s="41" t="s">
        <v>6090</v>
      </c>
      <c r="C1018" s="19" t="s">
        <v>6468</v>
      </c>
      <c r="D1018" s="227" t="s">
        <v>341</v>
      </c>
      <c r="E1018" s="19"/>
      <c r="F1018" s="19"/>
      <c r="G1018" s="19"/>
      <c r="H1018" s="19"/>
      <c r="I1018" s="19"/>
      <c r="J1018" s="19"/>
      <c r="K1018" s="19"/>
      <c r="L1018" s="19"/>
      <c r="M1018" s="19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221"/>
      <c r="AA1018" s="221"/>
      <c r="AB1018" s="221"/>
      <c r="AC1018" s="221"/>
      <c r="AD1018" s="221"/>
      <c r="AE1018" s="221"/>
      <c r="AF1018" s="221"/>
      <c r="AG1018" s="221"/>
      <c r="AH1018" s="221"/>
      <c r="AI1018" s="221"/>
      <c r="AJ1018" s="221"/>
      <c r="AK1018" s="221"/>
      <c r="AL1018" s="221"/>
      <c r="AM1018" s="221"/>
      <c r="AN1018" s="221"/>
      <c r="AO1018" s="221"/>
      <c r="AP1018" s="221"/>
      <c r="AQ1018" s="221"/>
      <c r="AR1018" s="222">
        <v>0</v>
      </c>
      <c r="AS1018" s="222">
        <v>0</v>
      </c>
      <c r="AT1018" s="219">
        <f>AS1018*25%</f>
        <v>0</v>
      </c>
      <c r="AU1018" s="222">
        <v>67</v>
      </c>
      <c r="AV1018" s="222">
        <v>6305</v>
      </c>
      <c r="AW1018" s="222">
        <f t="shared" si="62"/>
        <v>1576.25</v>
      </c>
      <c r="AX1018" s="222">
        <v>11</v>
      </c>
      <c r="AY1018" s="222">
        <v>895</v>
      </c>
      <c r="AZ1018" s="222">
        <f t="shared" si="60"/>
        <v>223.75</v>
      </c>
      <c r="BA1018" s="222">
        <v>15</v>
      </c>
      <c r="BB1018" s="222">
        <v>1360</v>
      </c>
      <c r="BC1018" s="222">
        <f t="shared" si="61"/>
        <v>340</v>
      </c>
    </row>
    <row r="1019" spans="2:55">
      <c r="B1019" s="41" t="s">
        <v>4845</v>
      </c>
      <c r="C1019" s="19" t="s">
        <v>5365</v>
      </c>
      <c r="D1019" s="44" t="s">
        <v>29</v>
      </c>
      <c r="E1019" s="19"/>
      <c r="F1019" s="19"/>
      <c r="G1019" s="19"/>
      <c r="H1019" s="19"/>
      <c r="I1019" s="19"/>
      <c r="J1019" s="19"/>
      <c r="K1019" s="19"/>
      <c r="L1019" s="19"/>
      <c r="M1019" s="19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221"/>
      <c r="AA1019" s="221"/>
      <c r="AB1019" s="221"/>
      <c r="AC1019" s="221"/>
      <c r="AD1019" s="221"/>
      <c r="AE1019" s="221"/>
      <c r="AF1019" s="221"/>
      <c r="AG1019" s="221"/>
      <c r="AH1019" s="221"/>
      <c r="AI1019" s="221"/>
      <c r="AJ1019" s="221"/>
      <c r="AK1019" s="221"/>
      <c r="AL1019" s="221"/>
      <c r="AM1019" s="221"/>
      <c r="AN1019" s="221"/>
      <c r="AO1019" s="221"/>
      <c r="AP1019" s="221"/>
      <c r="AQ1019" s="221"/>
      <c r="AR1019" s="222">
        <v>15</v>
      </c>
      <c r="AS1019" s="222">
        <v>1470</v>
      </c>
      <c r="AT1019" s="219">
        <f>AS1019*25%</f>
        <v>367.5</v>
      </c>
      <c r="AU1019" s="222">
        <v>27</v>
      </c>
      <c r="AV1019" s="222">
        <v>3060</v>
      </c>
      <c r="AW1019" s="222">
        <f t="shared" si="62"/>
        <v>765</v>
      </c>
      <c r="AX1019" s="222">
        <v>13</v>
      </c>
      <c r="AY1019" s="222">
        <v>2180</v>
      </c>
      <c r="AZ1019" s="222">
        <f t="shared" si="60"/>
        <v>545</v>
      </c>
      <c r="BA1019" s="222">
        <v>43</v>
      </c>
      <c r="BB1019" s="222">
        <v>4135</v>
      </c>
      <c r="BC1019" s="222">
        <f t="shared" si="61"/>
        <v>1033.75</v>
      </c>
    </row>
    <row r="1020" spans="2:55">
      <c r="B1020" s="41" t="s">
        <v>4846</v>
      </c>
      <c r="C1020" s="19" t="s">
        <v>7738</v>
      </c>
      <c r="D1020" s="227" t="s">
        <v>29</v>
      </c>
      <c r="E1020" s="19"/>
      <c r="F1020" s="19"/>
      <c r="G1020" s="19"/>
      <c r="H1020" s="19"/>
      <c r="I1020" s="19"/>
      <c r="J1020" s="19"/>
      <c r="K1020" s="19"/>
      <c r="L1020" s="19"/>
      <c r="M1020" s="19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221"/>
      <c r="AA1020" s="221"/>
      <c r="AB1020" s="221"/>
      <c r="AC1020" s="221"/>
      <c r="AD1020" s="221"/>
      <c r="AE1020" s="221"/>
      <c r="AF1020" s="221"/>
      <c r="AG1020" s="221"/>
      <c r="AH1020" s="221"/>
      <c r="AI1020" s="221"/>
      <c r="AJ1020" s="221"/>
      <c r="AK1020" s="221"/>
      <c r="AL1020" s="221"/>
      <c r="AM1020" s="221"/>
      <c r="AN1020" s="221"/>
      <c r="AO1020" s="221"/>
      <c r="AP1020" s="221"/>
      <c r="AQ1020" s="221"/>
      <c r="AR1020" s="222">
        <v>12</v>
      </c>
      <c r="AS1020" s="222">
        <v>955</v>
      </c>
      <c r="AT1020" s="219">
        <f>AS1020*25%</f>
        <v>238.75</v>
      </c>
      <c r="AU1020" s="222">
        <v>8</v>
      </c>
      <c r="AV1020" s="222">
        <v>855</v>
      </c>
      <c r="AW1020" s="222">
        <f t="shared" si="62"/>
        <v>213.75</v>
      </c>
      <c r="AX1020" s="222">
        <v>28</v>
      </c>
      <c r="AY1020" s="222">
        <v>3095</v>
      </c>
      <c r="AZ1020" s="222">
        <f t="shared" si="60"/>
        <v>773.75</v>
      </c>
      <c r="BA1020" s="222">
        <v>86</v>
      </c>
      <c r="BB1020" s="222">
        <v>9430</v>
      </c>
      <c r="BC1020" s="222">
        <f t="shared" si="61"/>
        <v>2357.5</v>
      </c>
    </row>
    <row r="1021" spans="2:55">
      <c r="B1021" s="41" t="s">
        <v>6091</v>
      </c>
      <c r="C1021" s="19" t="s">
        <v>7739</v>
      </c>
      <c r="D1021" s="44" t="s">
        <v>463</v>
      </c>
      <c r="E1021" s="19"/>
      <c r="F1021" s="19"/>
      <c r="G1021" s="19"/>
      <c r="H1021" s="19"/>
      <c r="I1021" s="19"/>
      <c r="J1021" s="19"/>
      <c r="K1021" s="19"/>
      <c r="L1021" s="19"/>
      <c r="M1021" s="19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221"/>
      <c r="AA1021" s="221"/>
      <c r="AB1021" s="221"/>
      <c r="AC1021" s="221"/>
      <c r="AD1021" s="221"/>
      <c r="AE1021" s="221"/>
      <c r="AF1021" s="221"/>
      <c r="AG1021" s="221"/>
      <c r="AH1021" s="221"/>
      <c r="AI1021" s="221"/>
      <c r="AJ1021" s="221"/>
      <c r="AK1021" s="221"/>
      <c r="AL1021" s="221"/>
      <c r="AM1021" s="221"/>
      <c r="AN1021" s="221"/>
      <c r="AO1021" s="221"/>
      <c r="AP1021" s="221"/>
      <c r="AQ1021" s="221"/>
      <c r="AR1021" s="222">
        <v>0</v>
      </c>
      <c r="AS1021" s="222">
        <v>0</v>
      </c>
      <c r="AT1021" s="219">
        <f>AS1021*25%</f>
        <v>0</v>
      </c>
      <c r="AU1021" s="222">
        <v>23</v>
      </c>
      <c r="AV1021" s="222">
        <v>1705</v>
      </c>
      <c r="AW1021" s="222">
        <f t="shared" si="62"/>
        <v>426.25</v>
      </c>
      <c r="AX1021" s="222">
        <v>85</v>
      </c>
      <c r="AY1021" s="222">
        <v>11025</v>
      </c>
      <c r="AZ1021" s="222">
        <f t="shared" si="60"/>
        <v>2756.25</v>
      </c>
      <c r="BA1021" s="222">
        <v>25</v>
      </c>
      <c r="BB1021" s="222">
        <v>1470</v>
      </c>
      <c r="BC1021" s="222">
        <f t="shared" si="61"/>
        <v>367.5</v>
      </c>
    </row>
    <row r="1022" spans="2:55">
      <c r="B1022" s="41" t="s">
        <v>4847</v>
      </c>
      <c r="C1022" s="19" t="s">
        <v>5366</v>
      </c>
      <c r="D1022" s="227" t="s">
        <v>261</v>
      </c>
      <c r="E1022" s="19"/>
      <c r="F1022" s="19"/>
      <c r="G1022" s="19"/>
      <c r="H1022" s="19"/>
      <c r="I1022" s="19"/>
      <c r="J1022" s="19"/>
      <c r="K1022" s="19"/>
      <c r="L1022" s="19"/>
      <c r="M1022" s="19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221"/>
      <c r="AA1022" s="221"/>
      <c r="AB1022" s="221"/>
      <c r="AC1022" s="221"/>
      <c r="AD1022" s="221"/>
      <c r="AE1022" s="221"/>
      <c r="AF1022" s="221"/>
      <c r="AG1022" s="221"/>
      <c r="AH1022" s="221"/>
      <c r="AI1022" s="221"/>
      <c r="AJ1022" s="221"/>
      <c r="AK1022" s="221"/>
      <c r="AL1022" s="221"/>
      <c r="AM1022" s="221"/>
      <c r="AN1022" s="221"/>
      <c r="AO1022" s="221"/>
      <c r="AP1022" s="221"/>
      <c r="AQ1022" s="221"/>
      <c r="AR1022" s="222">
        <v>2</v>
      </c>
      <c r="AS1022" s="222">
        <v>160</v>
      </c>
      <c r="AT1022" s="219">
        <f>AS1022*25%</f>
        <v>40</v>
      </c>
      <c r="AU1022" s="222">
        <v>0</v>
      </c>
      <c r="AV1022" s="222">
        <v>0</v>
      </c>
      <c r="AW1022" s="222">
        <f t="shared" si="62"/>
        <v>0</v>
      </c>
      <c r="AX1022" s="222">
        <v>1</v>
      </c>
      <c r="AY1022" s="222">
        <v>45</v>
      </c>
      <c r="AZ1022" s="222">
        <f t="shared" si="60"/>
        <v>11.25</v>
      </c>
      <c r="BA1022" s="222">
        <v>9</v>
      </c>
      <c r="BB1022" s="222">
        <v>555</v>
      </c>
      <c r="BC1022" s="222">
        <f t="shared" si="61"/>
        <v>138.75</v>
      </c>
    </row>
    <row r="1023" spans="2:55">
      <c r="B1023" s="41" t="s">
        <v>3667</v>
      </c>
      <c r="C1023" s="19" t="s">
        <v>3761</v>
      </c>
      <c r="D1023" s="44" t="s">
        <v>302</v>
      </c>
      <c r="E1023" s="19"/>
      <c r="F1023" s="19"/>
      <c r="G1023" s="19"/>
      <c r="H1023" s="19"/>
      <c r="I1023" s="19"/>
      <c r="J1023" s="19"/>
      <c r="K1023" s="19"/>
      <c r="L1023" s="19"/>
      <c r="M1023" s="19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221"/>
      <c r="AA1023" s="221"/>
      <c r="AB1023" s="221"/>
      <c r="AC1023" s="221"/>
      <c r="AD1023" s="221"/>
      <c r="AE1023" s="221"/>
      <c r="AF1023" s="221"/>
      <c r="AG1023" s="221"/>
      <c r="AH1023" s="221"/>
      <c r="AI1023" s="221"/>
      <c r="AJ1023" s="221"/>
      <c r="AK1023" s="221"/>
      <c r="AL1023" s="221"/>
      <c r="AM1023" s="221"/>
      <c r="AN1023" s="221"/>
      <c r="AO1023" s="221"/>
      <c r="AP1023" s="221"/>
      <c r="AQ1023" s="221"/>
      <c r="AR1023" s="222">
        <v>0</v>
      </c>
      <c r="AS1023" s="222">
        <v>0</v>
      </c>
      <c r="AT1023" s="219">
        <f>AS1023*25%</f>
        <v>0</v>
      </c>
      <c r="AU1023" s="222">
        <v>15</v>
      </c>
      <c r="AV1023" s="222">
        <v>1325</v>
      </c>
      <c r="AW1023" s="222">
        <f t="shared" si="62"/>
        <v>331.25</v>
      </c>
      <c r="AX1023" s="222">
        <v>20</v>
      </c>
      <c r="AY1023" s="222">
        <v>1630</v>
      </c>
      <c r="AZ1023" s="222">
        <f t="shared" si="60"/>
        <v>407.5</v>
      </c>
      <c r="BA1023" s="222">
        <v>14</v>
      </c>
      <c r="BB1023" s="222">
        <v>1355</v>
      </c>
      <c r="BC1023" s="222">
        <f t="shared" si="61"/>
        <v>338.75</v>
      </c>
    </row>
    <row r="1024" spans="2:55">
      <c r="B1024" s="41" t="s">
        <v>3668</v>
      </c>
      <c r="C1024" s="19" t="s">
        <v>7740</v>
      </c>
      <c r="D1024" s="44" t="s">
        <v>297</v>
      </c>
      <c r="E1024" s="19"/>
      <c r="F1024" s="19"/>
      <c r="G1024" s="19"/>
      <c r="H1024" s="19"/>
      <c r="I1024" s="19"/>
      <c r="J1024" s="19"/>
      <c r="K1024" s="19"/>
      <c r="L1024" s="19"/>
      <c r="M1024" s="19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221"/>
      <c r="AA1024" s="221"/>
      <c r="AB1024" s="221"/>
      <c r="AC1024" s="221"/>
      <c r="AD1024" s="221"/>
      <c r="AE1024" s="221"/>
      <c r="AF1024" s="221"/>
      <c r="AG1024" s="221"/>
      <c r="AH1024" s="221"/>
      <c r="AI1024" s="221"/>
      <c r="AJ1024" s="221"/>
      <c r="AK1024" s="221"/>
      <c r="AL1024" s="221"/>
      <c r="AM1024" s="221"/>
      <c r="AN1024" s="221"/>
      <c r="AO1024" s="221"/>
      <c r="AP1024" s="221"/>
      <c r="AQ1024" s="221"/>
      <c r="AR1024" s="222">
        <v>1</v>
      </c>
      <c r="AS1024" s="222">
        <v>160</v>
      </c>
      <c r="AT1024" s="219">
        <f>AS1024*25%</f>
        <v>40</v>
      </c>
      <c r="AU1024" s="222">
        <v>205</v>
      </c>
      <c r="AV1024" s="222">
        <v>28090</v>
      </c>
      <c r="AW1024" s="222">
        <f t="shared" si="62"/>
        <v>7022.5</v>
      </c>
      <c r="AX1024" s="222">
        <v>17</v>
      </c>
      <c r="AY1024" s="222">
        <v>1410</v>
      </c>
      <c r="AZ1024" s="222">
        <f t="shared" si="60"/>
        <v>352.5</v>
      </c>
      <c r="BA1024" s="222">
        <v>134</v>
      </c>
      <c r="BB1024" s="222">
        <v>12885</v>
      </c>
      <c r="BC1024" s="222">
        <f t="shared" si="61"/>
        <v>3221.25</v>
      </c>
    </row>
    <row r="1025" spans="2:55">
      <c r="B1025" s="41" t="s">
        <v>3669</v>
      </c>
      <c r="C1025" s="19" t="s">
        <v>3762</v>
      </c>
      <c r="D1025" s="44" t="s">
        <v>302</v>
      </c>
      <c r="E1025" s="19"/>
      <c r="F1025" s="19"/>
      <c r="G1025" s="19"/>
      <c r="H1025" s="19"/>
      <c r="I1025" s="19"/>
      <c r="J1025" s="19"/>
      <c r="K1025" s="19"/>
      <c r="L1025" s="19"/>
      <c r="M1025" s="19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221"/>
      <c r="AA1025" s="221"/>
      <c r="AB1025" s="221"/>
      <c r="AC1025" s="221"/>
      <c r="AD1025" s="221"/>
      <c r="AE1025" s="221"/>
      <c r="AF1025" s="221"/>
      <c r="AG1025" s="221"/>
      <c r="AH1025" s="221"/>
      <c r="AI1025" s="221"/>
      <c r="AJ1025" s="221"/>
      <c r="AK1025" s="221"/>
      <c r="AL1025" s="221"/>
      <c r="AM1025" s="221"/>
      <c r="AN1025" s="221"/>
      <c r="AO1025" s="221"/>
      <c r="AP1025" s="221"/>
      <c r="AQ1025" s="221"/>
      <c r="AR1025" s="222">
        <v>8</v>
      </c>
      <c r="AS1025" s="222">
        <v>920</v>
      </c>
      <c r="AT1025" s="219">
        <f>AS1025*25%</f>
        <v>230</v>
      </c>
      <c r="AU1025" s="222">
        <v>19</v>
      </c>
      <c r="AV1025" s="222">
        <v>2050</v>
      </c>
      <c r="AW1025" s="222">
        <f t="shared" si="62"/>
        <v>512.5</v>
      </c>
      <c r="AX1025" s="222">
        <v>67</v>
      </c>
      <c r="AY1025" s="222">
        <v>7440</v>
      </c>
      <c r="AZ1025" s="222">
        <f t="shared" si="60"/>
        <v>1860</v>
      </c>
      <c r="BA1025" s="222">
        <v>1</v>
      </c>
      <c r="BB1025" s="222">
        <v>60</v>
      </c>
      <c r="BC1025" s="222">
        <f t="shared" si="61"/>
        <v>15</v>
      </c>
    </row>
    <row r="1026" spans="2:55">
      <c r="B1026" s="41" t="s">
        <v>3670</v>
      </c>
      <c r="C1026" s="19" t="s">
        <v>3763</v>
      </c>
      <c r="D1026" s="44" t="s">
        <v>5</v>
      </c>
      <c r="E1026" s="19"/>
      <c r="F1026" s="19"/>
      <c r="G1026" s="19"/>
      <c r="H1026" s="19"/>
      <c r="I1026" s="19"/>
      <c r="J1026" s="19"/>
      <c r="K1026" s="19"/>
      <c r="L1026" s="19"/>
      <c r="M1026" s="19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221"/>
      <c r="AA1026" s="221"/>
      <c r="AB1026" s="221"/>
      <c r="AC1026" s="221"/>
      <c r="AD1026" s="221"/>
      <c r="AE1026" s="221"/>
      <c r="AF1026" s="221"/>
      <c r="AG1026" s="221"/>
      <c r="AH1026" s="221"/>
      <c r="AI1026" s="221"/>
      <c r="AJ1026" s="221"/>
      <c r="AK1026" s="221"/>
      <c r="AL1026" s="221"/>
      <c r="AM1026" s="221"/>
      <c r="AN1026" s="221"/>
      <c r="AO1026" s="221"/>
      <c r="AP1026" s="221"/>
      <c r="AQ1026" s="221"/>
      <c r="AR1026" s="222">
        <v>3</v>
      </c>
      <c r="AS1026" s="222">
        <v>150</v>
      </c>
      <c r="AT1026" s="219">
        <f>AS1026*25%</f>
        <v>37.5</v>
      </c>
      <c r="AU1026" s="222">
        <v>117</v>
      </c>
      <c r="AV1026" s="222">
        <v>11250</v>
      </c>
      <c r="AW1026" s="222">
        <f t="shared" si="62"/>
        <v>2812.5</v>
      </c>
      <c r="AX1026" s="222">
        <v>1</v>
      </c>
      <c r="AY1026" s="222">
        <v>100</v>
      </c>
      <c r="AZ1026" s="222">
        <f t="shared" ref="AZ1026:AZ1089" si="63">AY1026*25%</f>
        <v>25</v>
      </c>
      <c r="BA1026" s="222">
        <v>16</v>
      </c>
      <c r="BB1026" s="222">
        <v>1805</v>
      </c>
      <c r="BC1026" s="222">
        <f t="shared" si="61"/>
        <v>451.25</v>
      </c>
    </row>
    <row r="1027" spans="2:55">
      <c r="B1027" s="41" t="s">
        <v>3671</v>
      </c>
      <c r="C1027" s="19" t="s">
        <v>7741</v>
      </c>
      <c r="D1027" s="44" t="s">
        <v>390</v>
      </c>
      <c r="E1027" s="19"/>
      <c r="F1027" s="19"/>
      <c r="G1027" s="19"/>
      <c r="H1027" s="19"/>
      <c r="I1027" s="19"/>
      <c r="J1027" s="19"/>
      <c r="K1027" s="19"/>
      <c r="L1027" s="19"/>
      <c r="M1027" s="19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221"/>
      <c r="AA1027" s="221"/>
      <c r="AB1027" s="221"/>
      <c r="AC1027" s="221"/>
      <c r="AD1027" s="221"/>
      <c r="AE1027" s="221"/>
      <c r="AF1027" s="221"/>
      <c r="AG1027" s="221"/>
      <c r="AH1027" s="221"/>
      <c r="AI1027" s="221"/>
      <c r="AJ1027" s="221"/>
      <c r="AK1027" s="221"/>
      <c r="AL1027" s="221"/>
      <c r="AM1027" s="221"/>
      <c r="AN1027" s="221"/>
      <c r="AO1027" s="221"/>
      <c r="AP1027" s="221"/>
      <c r="AQ1027" s="221"/>
      <c r="AR1027" s="222">
        <v>22</v>
      </c>
      <c r="AS1027" s="222">
        <v>2575</v>
      </c>
      <c r="AT1027" s="219">
        <f>AS1027*25%</f>
        <v>643.75</v>
      </c>
      <c r="AU1027" s="222">
        <v>49</v>
      </c>
      <c r="AV1027" s="222">
        <v>4755</v>
      </c>
      <c r="AW1027" s="222">
        <f t="shared" si="62"/>
        <v>1188.75</v>
      </c>
      <c r="AX1027" s="222">
        <v>20</v>
      </c>
      <c r="AY1027" s="222">
        <v>1420</v>
      </c>
      <c r="AZ1027" s="222">
        <f t="shared" si="63"/>
        <v>355</v>
      </c>
      <c r="BA1027" s="222">
        <v>0</v>
      </c>
      <c r="BB1027" s="222">
        <v>0</v>
      </c>
      <c r="BC1027" s="222">
        <f t="shared" si="61"/>
        <v>0</v>
      </c>
    </row>
    <row r="1028" spans="2:55">
      <c r="B1028" s="41" t="s">
        <v>3672</v>
      </c>
      <c r="C1028" s="19" t="s">
        <v>7742</v>
      </c>
      <c r="D1028" s="44" t="s">
        <v>5</v>
      </c>
      <c r="E1028" s="19"/>
      <c r="F1028" s="19"/>
      <c r="G1028" s="19"/>
      <c r="H1028" s="19"/>
      <c r="I1028" s="19"/>
      <c r="J1028" s="19"/>
      <c r="K1028" s="19"/>
      <c r="L1028" s="19"/>
      <c r="M1028" s="19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221"/>
      <c r="AA1028" s="221"/>
      <c r="AB1028" s="221"/>
      <c r="AC1028" s="221"/>
      <c r="AD1028" s="221"/>
      <c r="AE1028" s="221"/>
      <c r="AF1028" s="221"/>
      <c r="AG1028" s="221"/>
      <c r="AH1028" s="221"/>
      <c r="AI1028" s="221"/>
      <c r="AJ1028" s="221"/>
      <c r="AK1028" s="221"/>
      <c r="AL1028" s="221"/>
      <c r="AM1028" s="221"/>
      <c r="AN1028" s="221"/>
      <c r="AO1028" s="221"/>
      <c r="AP1028" s="221"/>
      <c r="AQ1028" s="221"/>
      <c r="AR1028" s="222">
        <v>0</v>
      </c>
      <c r="AS1028" s="222">
        <v>0</v>
      </c>
      <c r="AT1028" s="219">
        <f>AS1028*25%</f>
        <v>0</v>
      </c>
      <c r="AU1028" s="222">
        <v>18</v>
      </c>
      <c r="AV1028" s="222">
        <v>2170</v>
      </c>
      <c r="AW1028" s="222">
        <f t="shared" si="62"/>
        <v>542.5</v>
      </c>
      <c r="AX1028" s="222">
        <v>0</v>
      </c>
      <c r="AY1028" s="222">
        <v>0</v>
      </c>
      <c r="AZ1028" s="222">
        <f t="shared" si="63"/>
        <v>0</v>
      </c>
      <c r="BA1028" s="222">
        <v>141</v>
      </c>
      <c r="BB1028" s="222">
        <v>12115</v>
      </c>
      <c r="BC1028" s="222">
        <f t="shared" ref="BC1028:BC1091" si="64">BB1028*25%</f>
        <v>3028.75</v>
      </c>
    </row>
    <row r="1029" spans="2:55">
      <c r="B1029" s="41" t="s">
        <v>3673</v>
      </c>
      <c r="C1029" s="19" t="s">
        <v>7743</v>
      </c>
      <c r="D1029" s="227" t="s">
        <v>43</v>
      </c>
      <c r="E1029" s="19"/>
      <c r="F1029" s="19"/>
      <c r="G1029" s="19"/>
      <c r="H1029" s="19"/>
      <c r="I1029" s="19"/>
      <c r="J1029" s="19"/>
      <c r="K1029" s="19"/>
      <c r="L1029" s="19"/>
      <c r="M1029" s="19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221"/>
      <c r="AA1029" s="221"/>
      <c r="AB1029" s="221"/>
      <c r="AC1029" s="221"/>
      <c r="AD1029" s="221"/>
      <c r="AE1029" s="221"/>
      <c r="AF1029" s="221"/>
      <c r="AG1029" s="221"/>
      <c r="AH1029" s="221"/>
      <c r="AI1029" s="221"/>
      <c r="AJ1029" s="221"/>
      <c r="AK1029" s="221"/>
      <c r="AL1029" s="221"/>
      <c r="AM1029" s="221"/>
      <c r="AN1029" s="221"/>
      <c r="AO1029" s="221"/>
      <c r="AP1029" s="221"/>
      <c r="AQ1029" s="221"/>
      <c r="AR1029" s="222">
        <v>18</v>
      </c>
      <c r="AS1029" s="222">
        <v>1030</v>
      </c>
      <c r="AT1029" s="219">
        <f>AS1029*25%</f>
        <v>257.5</v>
      </c>
      <c r="AU1029" s="222">
        <v>12</v>
      </c>
      <c r="AV1029" s="222">
        <v>985</v>
      </c>
      <c r="AW1029" s="222">
        <f t="shared" si="62"/>
        <v>246.25</v>
      </c>
      <c r="AX1029" s="222">
        <v>0</v>
      </c>
      <c r="AY1029" s="222">
        <v>0</v>
      </c>
      <c r="AZ1029" s="222">
        <f t="shared" si="63"/>
        <v>0</v>
      </c>
      <c r="BA1029" s="222">
        <v>1</v>
      </c>
      <c r="BB1029" s="222">
        <v>80</v>
      </c>
      <c r="BC1029" s="222">
        <f t="shared" si="64"/>
        <v>20</v>
      </c>
    </row>
    <row r="1030" spans="2:55">
      <c r="B1030" s="41" t="s">
        <v>3674</v>
      </c>
      <c r="C1030" s="19" t="s">
        <v>3764</v>
      </c>
      <c r="D1030" s="44" t="s">
        <v>5</v>
      </c>
      <c r="E1030" s="19"/>
      <c r="F1030" s="19"/>
      <c r="G1030" s="19"/>
      <c r="H1030" s="19"/>
      <c r="I1030" s="19"/>
      <c r="J1030" s="19"/>
      <c r="K1030" s="19"/>
      <c r="L1030" s="19"/>
      <c r="M1030" s="19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221"/>
      <c r="AA1030" s="221"/>
      <c r="AB1030" s="221"/>
      <c r="AC1030" s="221"/>
      <c r="AD1030" s="221"/>
      <c r="AE1030" s="221"/>
      <c r="AF1030" s="221"/>
      <c r="AG1030" s="221"/>
      <c r="AH1030" s="221"/>
      <c r="AI1030" s="221"/>
      <c r="AJ1030" s="221"/>
      <c r="AK1030" s="221"/>
      <c r="AL1030" s="221"/>
      <c r="AM1030" s="221"/>
      <c r="AN1030" s="221"/>
      <c r="AO1030" s="221"/>
      <c r="AP1030" s="221"/>
      <c r="AQ1030" s="221"/>
      <c r="AR1030" s="222">
        <v>4</v>
      </c>
      <c r="AS1030" s="222">
        <v>210</v>
      </c>
      <c r="AT1030" s="219">
        <f>AS1030*25%</f>
        <v>52.5</v>
      </c>
      <c r="AU1030" s="222">
        <v>14</v>
      </c>
      <c r="AV1030" s="222">
        <v>1640</v>
      </c>
      <c r="AW1030" s="222">
        <f t="shared" si="62"/>
        <v>410</v>
      </c>
      <c r="AX1030" s="222">
        <v>179</v>
      </c>
      <c r="AY1030" s="222">
        <v>15380</v>
      </c>
      <c r="AZ1030" s="222">
        <f t="shared" si="63"/>
        <v>3845</v>
      </c>
      <c r="BA1030" s="222">
        <v>50</v>
      </c>
      <c r="BB1030" s="222">
        <v>5725</v>
      </c>
      <c r="BC1030" s="222">
        <f t="shared" si="64"/>
        <v>1431.25</v>
      </c>
    </row>
    <row r="1031" spans="2:55">
      <c r="B1031" s="41" t="s">
        <v>3675</v>
      </c>
      <c r="C1031" s="19" t="s">
        <v>7744</v>
      </c>
      <c r="D1031" s="44" t="s">
        <v>125</v>
      </c>
      <c r="E1031" s="19"/>
      <c r="F1031" s="19"/>
      <c r="G1031" s="19"/>
      <c r="H1031" s="19"/>
      <c r="I1031" s="19"/>
      <c r="J1031" s="19"/>
      <c r="K1031" s="19"/>
      <c r="L1031" s="19"/>
      <c r="M1031" s="19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221"/>
      <c r="AA1031" s="221"/>
      <c r="AB1031" s="221"/>
      <c r="AC1031" s="221"/>
      <c r="AD1031" s="221"/>
      <c r="AE1031" s="221"/>
      <c r="AF1031" s="221"/>
      <c r="AG1031" s="221"/>
      <c r="AH1031" s="221"/>
      <c r="AI1031" s="221"/>
      <c r="AJ1031" s="221"/>
      <c r="AK1031" s="221"/>
      <c r="AL1031" s="221"/>
      <c r="AM1031" s="221"/>
      <c r="AN1031" s="221"/>
      <c r="AO1031" s="221"/>
      <c r="AP1031" s="221"/>
      <c r="AQ1031" s="221"/>
      <c r="AR1031" s="222">
        <v>4</v>
      </c>
      <c r="AS1031" s="222">
        <v>310</v>
      </c>
      <c r="AT1031" s="219">
        <f>AS1031*25%</f>
        <v>77.5</v>
      </c>
      <c r="AU1031" s="222">
        <v>5</v>
      </c>
      <c r="AV1031" s="222">
        <v>535</v>
      </c>
      <c r="AW1031" s="222">
        <f t="shared" si="62"/>
        <v>133.75</v>
      </c>
      <c r="AX1031" s="222">
        <v>290</v>
      </c>
      <c r="AY1031" s="222">
        <v>42025</v>
      </c>
      <c r="AZ1031" s="222">
        <f t="shared" si="63"/>
        <v>10506.25</v>
      </c>
      <c r="BA1031" s="222">
        <v>0</v>
      </c>
      <c r="BB1031" s="222">
        <v>0</v>
      </c>
      <c r="BC1031" s="222">
        <f t="shared" si="64"/>
        <v>0</v>
      </c>
    </row>
    <row r="1032" spans="2:55">
      <c r="B1032" s="41" t="s">
        <v>6092</v>
      </c>
      <c r="C1032" s="19" t="s">
        <v>6469</v>
      </c>
      <c r="D1032" s="44" t="s">
        <v>934</v>
      </c>
      <c r="E1032" s="19"/>
      <c r="F1032" s="19"/>
      <c r="G1032" s="19"/>
      <c r="H1032" s="19"/>
      <c r="I1032" s="19"/>
      <c r="J1032" s="19"/>
      <c r="K1032" s="19"/>
      <c r="L1032" s="19"/>
      <c r="M1032" s="19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221"/>
      <c r="AA1032" s="221"/>
      <c r="AB1032" s="221"/>
      <c r="AC1032" s="221"/>
      <c r="AD1032" s="221"/>
      <c r="AE1032" s="221"/>
      <c r="AF1032" s="221"/>
      <c r="AG1032" s="221"/>
      <c r="AH1032" s="221"/>
      <c r="AI1032" s="221"/>
      <c r="AJ1032" s="221"/>
      <c r="AK1032" s="221"/>
      <c r="AL1032" s="221"/>
      <c r="AM1032" s="221"/>
      <c r="AN1032" s="221"/>
      <c r="AO1032" s="221"/>
      <c r="AP1032" s="221"/>
      <c r="AQ1032" s="221"/>
      <c r="AR1032" s="222">
        <v>16</v>
      </c>
      <c r="AS1032" s="222">
        <v>1830</v>
      </c>
      <c r="AT1032" s="219">
        <f>AS1032*25%</f>
        <v>457.5</v>
      </c>
      <c r="AU1032" s="222">
        <v>46</v>
      </c>
      <c r="AV1032" s="222">
        <v>3385</v>
      </c>
      <c r="AW1032" s="222">
        <f t="shared" si="62"/>
        <v>846.25</v>
      </c>
      <c r="AX1032" s="222">
        <v>40</v>
      </c>
      <c r="AY1032" s="222">
        <v>3645</v>
      </c>
      <c r="AZ1032" s="222">
        <f t="shared" si="63"/>
        <v>911.25</v>
      </c>
      <c r="BA1032" s="222">
        <v>0</v>
      </c>
      <c r="BB1032" s="222">
        <v>0</v>
      </c>
      <c r="BC1032" s="222">
        <f t="shared" si="64"/>
        <v>0</v>
      </c>
    </row>
    <row r="1033" spans="2:55">
      <c r="B1033" s="41" t="s">
        <v>3676</v>
      </c>
      <c r="C1033" s="19" t="s">
        <v>3765</v>
      </c>
      <c r="D1033" s="44" t="s">
        <v>5</v>
      </c>
      <c r="E1033" s="19"/>
      <c r="F1033" s="19"/>
      <c r="G1033" s="19"/>
      <c r="H1033" s="19"/>
      <c r="I1033" s="19"/>
      <c r="J1033" s="19"/>
      <c r="K1033" s="19"/>
      <c r="L1033" s="19"/>
      <c r="M1033" s="19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221"/>
      <c r="AA1033" s="221"/>
      <c r="AB1033" s="221"/>
      <c r="AC1033" s="221"/>
      <c r="AD1033" s="221"/>
      <c r="AE1033" s="221"/>
      <c r="AF1033" s="221"/>
      <c r="AG1033" s="221"/>
      <c r="AH1033" s="221"/>
      <c r="AI1033" s="221"/>
      <c r="AJ1033" s="221"/>
      <c r="AK1033" s="221"/>
      <c r="AL1033" s="221"/>
      <c r="AM1033" s="221"/>
      <c r="AN1033" s="221"/>
      <c r="AO1033" s="221"/>
      <c r="AP1033" s="221"/>
      <c r="AQ1033" s="221"/>
      <c r="AR1033" s="222">
        <v>0</v>
      </c>
      <c r="AS1033" s="222">
        <v>0</v>
      </c>
      <c r="AT1033" s="219">
        <f>AS1033*25%</f>
        <v>0</v>
      </c>
      <c r="AU1033" s="222">
        <v>2</v>
      </c>
      <c r="AV1033" s="222">
        <v>250</v>
      </c>
      <c r="AW1033" s="222">
        <f t="shared" si="62"/>
        <v>62.5</v>
      </c>
      <c r="AX1033" s="222">
        <v>174</v>
      </c>
      <c r="AY1033" s="222">
        <v>18915</v>
      </c>
      <c r="AZ1033" s="222">
        <f t="shared" si="63"/>
        <v>4728.75</v>
      </c>
      <c r="BA1033" s="222">
        <v>265</v>
      </c>
      <c r="BB1033" s="222">
        <v>20175</v>
      </c>
      <c r="BC1033" s="222">
        <f t="shared" si="64"/>
        <v>5043.75</v>
      </c>
    </row>
    <row r="1034" spans="2:55">
      <c r="B1034" s="41" t="s">
        <v>3677</v>
      </c>
      <c r="C1034" s="19" t="s">
        <v>3766</v>
      </c>
      <c r="D1034" s="44" t="s">
        <v>5</v>
      </c>
      <c r="E1034" s="19"/>
      <c r="F1034" s="19"/>
      <c r="G1034" s="19"/>
      <c r="H1034" s="19"/>
      <c r="I1034" s="19"/>
      <c r="J1034" s="19"/>
      <c r="K1034" s="19"/>
      <c r="L1034" s="19"/>
      <c r="M1034" s="19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221"/>
      <c r="AA1034" s="221"/>
      <c r="AB1034" s="221"/>
      <c r="AC1034" s="221"/>
      <c r="AD1034" s="221"/>
      <c r="AE1034" s="221"/>
      <c r="AF1034" s="221"/>
      <c r="AG1034" s="221"/>
      <c r="AH1034" s="221"/>
      <c r="AI1034" s="221"/>
      <c r="AJ1034" s="221"/>
      <c r="AK1034" s="221"/>
      <c r="AL1034" s="221"/>
      <c r="AM1034" s="221"/>
      <c r="AN1034" s="221"/>
      <c r="AO1034" s="221"/>
      <c r="AP1034" s="221"/>
      <c r="AQ1034" s="221"/>
      <c r="AR1034" s="222">
        <v>10</v>
      </c>
      <c r="AS1034" s="222">
        <v>775</v>
      </c>
      <c r="AT1034" s="219">
        <f>AS1034*25%</f>
        <v>193.75</v>
      </c>
      <c r="AU1034" s="222">
        <v>0</v>
      </c>
      <c r="AV1034" s="222">
        <v>0</v>
      </c>
      <c r="AW1034" s="222">
        <f t="shared" si="62"/>
        <v>0</v>
      </c>
      <c r="AX1034" s="222">
        <v>114</v>
      </c>
      <c r="AY1034" s="222">
        <v>9845</v>
      </c>
      <c r="AZ1034" s="222">
        <f t="shared" si="63"/>
        <v>2461.25</v>
      </c>
      <c r="BA1034" s="222">
        <v>389</v>
      </c>
      <c r="BB1034" s="222">
        <v>58970</v>
      </c>
      <c r="BC1034" s="222">
        <f t="shared" si="64"/>
        <v>14742.5</v>
      </c>
    </row>
    <row r="1035" spans="2:55">
      <c r="B1035" s="41" t="s">
        <v>3678</v>
      </c>
      <c r="C1035" s="19" t="s">
        <v>7745</v>
      </c>
      <c r="D1035" s="44" t="s">
        <v>5</v>
      </c>
      <c r="E1035" s="19"/>
      <c r="F1035" s="19"/>
      <c r="G1035" s="19"/>
      <c r="H1035" s="19"/>
      <c r="I1035" s="19"/>
      <c r="J1035" s="19"/>
      <c r="K1035" s="19"/>
      <c r="L1035" s="19"/>
      <c r="M1035" s="19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221"/>
      <c r="AA1035" s="221"/>
      <c r="AB1035" s="221"/>
      <c r="AC1035" s="221"/>
      <c r="AD1035" s="221"/>
      <c r="AE1035" s="221"/>
      <c r="AF1035" s="221"/>
      <c r="AG1035" s="221"/>
      <c r="AH1035" s="221"/>
      <c r="AI1035" s="221"/>
      <c r="AJ1035" s="221"/>
      <c r="AK1035" s="221"/>
      <c r="AL1035" s="221"/>
      <c r="AM1035" s="221"/>
      <c r="AN1035" s="221"/>
      <c r="AO1035" s="221"/>
      <c r="AP1035" s="221"/>
      <c r="AQ1035" s="221"/>
      <c r="AR1035" s="222">
        <v>54</v>
      </c>
      <c r="AS1035" s="222">
        <v>5235</v>
      </c>
      <c r="AT1035" s="219">
        <f>AS1035*25%</f>
        <v>1308.75</v>
      </c>
      <c r="AU1035" s="222">
        <v>15</v>
      </c>
      <c r="AV1035" s="222">
        <v>1195</v>
      </c>
      <c r="AW1035" s="222">
        <f t="shared" si="62"/>
        <v>298.75</v>
      </c>
      <c r="AX1035" s="222">
        <v>35</v>
      </c>
      <c r="AY1035" s="222">
        <v>4620</v>
      </c>
      <c r="AZ1035" s="222">
        <f t="shared" si="63"/>
        <v>1155</v>
      </c>
      <c r="BA1035" s="222">
        <v>55</v>
      </c>
      <c r="BB1035" s="222">
        <v>6240</v>
      </c>
      <c r="BC1035" s="222">
        <f t="shared" si="64"/>
        <v>1560</v>
      </c>
    </row>
    <row r="1036" spans="2:55">
      <c r="B1036" s="41" t="s">
        <v>3679</v>
      </c>
      <c r="C1036" s="19" t="s">
        <v>3767</v>
      </c>
      <c r="D1036" s="44" t="s">
        <v>5</v>
      </c>
      <c r="E1036" s="19"/>
      <c r="F1036" s="19"/>
      <c r="G1036" s="19"/>
      <c r="H1036" s="19"/>
      <c r="I1036" s="19"/>
      <c r="J1036" s="19"/>
      <c r="K1036" s="19"/>
      <c r="L1036" s="19"/>
      <c r="M1036" s="19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221"/>
      <c r="AA1036" s="221"/>
      <c r="AB1036" s="221"/>
      <c r="AC1036" s="221"/>
      <c r="AD1036" s="221"/>
      <c r="AE1036" s="221"/>
      <c r="AF1036" s="221"/>
      <c r="AG1036" s="221"/>
      <c r="AH1036" s="221"/>
      <c r="AI1036" s="221"/>
      <c r="AJ1036" s="221"/>
      <c r="AK1036" s="221"/>
      <c r="AL1036" s="221"/>
      <c r="AM1036" s="221"/>
      <c r="AN1036" s="221"/>
      <c r="AO1036" s="221"/>
      <c r="AP1036" s="221"/>
      <c r="AQ1036" s="221"/>
      <c r="AR1036" s="222">
        <v>7</v>
      </c>
      <c r="AS1036" s="222">
        <v>510</v>
      </c>
      <c r="AT1036" s="219">
        <f>AS1036*25%</f>
        <v>127.5</v>
      </c>
      <c r="AU1036" s="222">
        <v>9</v>
      </c>
      <c r="AV1036" s="222">
        <v>625</v>
      </c>
      <c r="AW1036" s="222">
        <f t="shared" si="62"/>
        <v>156.25</v>
      </c>
      <c r="AX1036" s="222">
        <v>46</v>
      </c>
      <c r="AY1036" s="222">
        <v>4195</v>
      </c>
      <c r="AZ1036" s="222">
        <f t="shared" si="63"/>
        <v>1048.75</v>
      </c>
      <c r="BA1036" s="222">
        <v>301</v>
      </c>
      <c r="BB1036" s="222">
        <v>31770</v>
      </c>
      <c r="BC1036" s="222">
        <f t="shared" si="64"/>
        <v>7942.5</v>
      </c>
    </row>
    <row r="1037" spans="2:55">
      <c r="B1037" s="41" t="s">
        <v>3680</v>
      </c>
      <c r="C1037" s="19" t="s">
        <v>7746</v>
      </c>
      <c r="D1037" s="44" t="s">
        <v>5</v>
      </c>
      <c r="E1037" s="19"/>
      <c r="F1037" s="19"/>
      <c r="G1037" s="19"/>
      <c r="H1037" s="19"/>
      <c r="I1037" s="19"/>
      <c r="J1037" s="19"/>
      <c r="K1037" s="19"/>
      <c r="L1037" s="19"/>
      <c r="M1037" s="19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221"/>
      <c r="AA1037" s="221"/>
      <c r="AB1037" s="221"/>
      <c r="AC1037" s="221"/>
      <c r="AD1037" s="221"/>
      <c r="AE1037" s="221"/>
      <c r="AF1037" s="221"/>
      <c r="AG1037" s="221"/>
      <c r="AH1037" s="221"/>
      <c r="AI1037" s="221"/>
      <c r="AJ1037" s="221"/>
      <c r="AK1037" s="221"/>
      <c r="AL1037" s="221"/>
      <c r="AM1037" s="221"/>
      <c r="AN1037" s="221"/>
      <c r="AO1037" s="221"/>
      <c r="AP1037" s="221"/>
      <c r="AQ1037" s="221"/>
      <c r="AR1037" s="222">
        <v>1</v>
      </c>
      <c r="AS1037" s="222">
        <v>60</v>
      </c>
      <c r="AT1037" s="219">
        <f>AS1037*25%</f>
        <v>15</v>
      </c>
      <c r="AU1037" s="222">
        <v>0</v>
      </c>
      <c r="AV1037" s="222">
        <v>0</v>
      </c>
      <c r="AW1037" s="222">
        <f t="shared" si="62"/>
        <v>0</v>
      </c>
      <c r="AX1037" s="222">
        <v>154</v>
      </c>
      <c r="AY1037" s="222">
        <v>13815</v>
      </c>
      <c r="AZ1037" s="222">
        <f t="shared" si="63"/>
        <v>3453.75</v>
      </c>
      <c r="BA1037" s="222">
        <v>155</v>
      </c>
      <c r="BB1037" s="222">
        <v>14935</v>
      </c>
      <c r="BC1037" s="222">
        <f t="shared" si="64"/>
        <v>3733.75</v>
      </c>
    </row>
    <row r="1038" spans="2:55">
      <c r="B1038" s="41" t="s">
        <v>3681</v>
      </c>
      <c r="C1038" s="19" t="s">
        <v>7747</v>
      </c>
      <c r="D1038" s="44" t="s">
        <v>19</v>
      </c>
      <c r="E1038" s="19"/>
      <c r="F1038" s="19"/>
      <c r="G1038" s="19"/>
      <c r="H1038" s="19"/>
      <c r="I1038" s="19"/>
      <c r="J1038" s="19"/>
      <c r="K1038" s="19"/>
      <c r="L1038" s="19"/>
      <c r="M1038" s="19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221"/>
      <c r="AA1038" s="221"/>
      <c r="AB1038" s="221"/>
      <c r="AC1038" s="221"/>
      <c r="AD1038" s="221"/>
      <c r="AE1038" s="221"/>
      <c r="AF1038" s="221"/>
      <c r="AG1038" s="221"/>
      <c r="AH1038" s="221"/>
      <c r="AI1038" s="221"/>
      <c r="AJ1038" s="221"/>
      <c r="AK1038" s="221"/>
      <c r="AL1038" s="221"/>
      <c r="AM1038" s="221"/>
      <c r="AN1038" s="221"/>
      <c r="AO1038" s="221"/>
      <c r="AP1038" s="221"/>
      <c r="AQ1038" s="221"/>
      <c r="AR1038" s="222">
        <v>0</v>
      </c>
      <c r="AS1038" s="222">
        <v>0</v>
      </c>
      <c r="AT1038" s="219">
        <f>AS1038*25%</f>
        <v>0</v>
      </c>
      <c r="AU1038" s="222">
        <v>10</v>
      </c>
      <c r="AV1038" s="222">
        <v>1015</v>
      </c>
      <c r="AW1038" s="222">
        <f t="shared" si="62"/>
        <v>253.75</v>
      </c>
      <c r="AX1038" s="222">
        <v>12</v>
      </c>
      <c r="AY1038" s="222">
        <v>1290</v>
      </c>
      <c r="AZ1038" s="222">
        <f t="shared" si="63"/>
        <v>322.5</v>
      </c>
      <c r="BA1038" s="222">
        <v>42</v>
      </c>
      <c r="BB1038" s="222">
        <v>4260</v>
      </c>
      <c r="BC1038" s="222">
        <f t="shared" si="64"/>
        <v>1065</v>
      </c>
    </row>
    <row r="1039" spans="2:55">
      <c r="B1039" s="41" t="s">
        <v>3682</v>
      </c>
      <c r="C1039" s="19" t="s">
        <v>7748</v>
      </c>
      <c r="D1039" s="44" t="s">
        <v>29</v>
      </c>
      <c r="E1039" s="19"/>
      <c r="F1039" s="19"/>
      <c r="G1039" s="19"/>
      <c r="H1039" s="19"/>
      <c r="I1039" s="19"/>
      <c r="J1039" s="19"/>
      <c r="K1039" s="19"/>
      <c r="L1039" s="19"/>
      <c r="M1039" s="19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221"/>
      <c r="AA1039" s="221"/>
      <c r="AB1039" s="221"/>
      <c r="AC1039" s="221"/>
      <c r="AD1039" s="221"/>
      <c r="AE1039" s="221"/>
      <c r="AF1039" s="221"/>
      <c r="AG1039" s="221"/>
      <c r="AH1039" s="221"/>
      <c r="AI1039" s="221"/>
      <c r="AJ1039" s="221"/>
      <c r="AK1039" s="221"/>
      <c r="AL1039" s="221"/>
      <c r="AM1039" s="221"/>
      <c r="AN1039" s="221"/>
      <c r="AO1039" s="221"/>
      <c r="AP1039" s="221"/>
      <c r="AQ1039" s="221"/>
      <c r="AR1039" s="222">
        <v>4</v>
      </c>
      <c r="AS1039" s="222">
        <v>310</v>
      </c>
      <c r="AT1039" s="219">
        <f>AS1039*25%</f>
        <v>77.5</v>
      </c>
      <c r="AU1039" s="222">
        <v>17</v>
      </c>
      <c r="AV1039" s="222">
        <v>1220</v>
      </c>
      <c r="AW1039" s="222">
        <f t="shared" si="62"/>
        <v>305</v>
      </c>
      <c r="AX1039" s="222">
        <v>43</v>
      </c>
      <c r="AY1039" s="222">
        <v>3730</v>
      </c>
      <c r="AZ1039" s="222">
        <f t="shared" si="63"/>
        <v>932.5</v>
      </c>
      <c r="BA1039" s="222">
        <v>92</v>
      </c>
      <c r="BB1039" s="222">
        <v>8940</v>
      </c>
      <c r="BC1039" s="222">
        <f t="shared" si="64"/>
        <v>2235</v>
      </c>
    </row>
    <row r="1040" spans="2:55">
      <c r="B1040" s="41" t="s">
        <v>3683</v>
      </c>
      <c r="C1040" s="19" t="s">
        <v>7749</v>
      </c>
      <c r="D1040" s="44" t="s">
        <v>5</v>
      </c>
      <c r="E1040" s="19"/>
      <c r="F1040" s="19"/>
      <c r="G1040" s="19"/>
      <c r="H1040" s="19"/>
      <c r="I1040" s="19"/>
      <c r="J1040" s="19"/>
      <c r="K1040" s="19"/>
      <c r="L1040" s="19"/>
      <c r="M1040" s="19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221"/>
      <c r="AA1040" s="221"/>
      <c r="AB1040" s="221"/>
      <c r="AC1040" s="221"/>
      <c r="AD1040" s="221"/>
      <c r="AE1040" s="221"/>
      <c r="AF1040" s="221"/>
      <c r="AG1040" s="221"/>
      <c r="AH1040" s="221"/>
      <c r="AI1040" s="221"/>
      <c r="AJ1040" s="221"/>
      <c r="AK1040" s="221"/>
      <c r="AL1040" s="221"/>
      <c r="AM1040" s="221"/>
      <c r="AN1040" s="221"/>
      <c r="AO1040" s="221"/>
      <c r="AP1040" s="221"/>
      <c r="AQ1040" s="221"/>
      <c r="AR1040" s="222">
        <v>0</v>
      </c>
      <c r="AS1040" s="222">
        <v>0</v>
      </c>
      <c r="AT1040" s="219">
        <f>AS1040*25%</f>
        <v>0</v>
      </c>
      <c r="AU1040" s="222">
        <v>4</v>
      </c>
      <c r="AV1040" s="222">
        <v>300</v>
      </c>
      <c r="AW1040" s="222">
        <f t="shared" si="62"/>
        <v>75</v>
      </c>
      <c r="AX1040" s="222">
        <v>0</v>
      </c>
      <c r="AY1040" s="222">
        <v>0</v>
      </c>
      <c r="AZ1040" s="222">
        <f t="shared" si="63"/>
        <v>0</v>
      </c>
      <c r="BA1040" s="222">
        <v>319</v>
      </c>
      <c r="BB1040" s="222">
        <v>29810</v>
      </c>
      <c r="BC1040" s="222">
        <f t="shared" si="64"/>
        <v>7452.5</v>
      </c>
    </row>
    <row r="1041" spans="2:55">
      <c r="B1041" s="41" t="s">
        <v>3684</v>
      </c>
      <c r="C1041" s="19" t="s">
        <v>7750</v>
      </c>
      <c r="D1041" s="44" t="s">
        <v>19</v>
      </c>
      <c r="E1041" s="19"/>
      <c r="F1041" s="19"/>
      <c r="G1041" s="19"/>
      <c r="H1041" s="19"/>
      <c r="I1041" s="19"/>
      <c r="J1041" s="19"/>
      <c r="K1041" s="19"/>
      <c r="L1041" s="19"/>
      <c r="M1041" s="19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221"/>
      <c r="AA1041" s="221"/>
      <c r="AB1041" s="221"/>
      <c r="AC1041" s="221"/>
      <c r="AD1041" s="221"/>
      <c r="AE1041" s="221"/>
      <c r="AF1041" s="221"/>
      <c r="AG1041" s="221"/>
      <c r="AH1041" s="221"/>
      <c r="AI1041" s="221"/>
      <c r="AJ1041" s="221"/>
      <c r="AK1041" s="221"/>
      <c r="AL1041" s="221"/>
      <c r="AM1041" s="221"/>
      <c r="AN1041" s="221"/>
      <c r="AO1041" s="221"/>
      <c r="AP1041" s="221"/>
      <c r="AQ1041" s="221"/>
      <c r="AR1041" s="222">
        <v>0</v>
      </c>
      <c r="AS1041" s="222">
        <v>0</v>
      </c>
      <c r="AT1041" s="219">
        <f>AS1041*25%</f>
        <v>0</v>
      </c>
      <c r="AU1041" s="222">
        <v>26</v>
      </c>
      <c r="AV1041" s="222">
        <v>3050</v>
      </c>
      <c r="AW1041" s="222">
        <f t="shared" si="62"/>
        <v>762.5</v>
      </c>
      <c r="AX1041" s="222">
        <v>0</v>
      </c>
      <c r="AY1041" s="222">
        <v>0</v>
      </c>
      <c r="AZ1041" s="222">
        <f t="shared" si="63"/>
        <v>0</v>
      </c>
      <c r="BA1041" s="222">
        <v>20</v>
      </c>
      <c r="BB1041" s="222">
        <v>1940</v>
      </c>
      <c r="BC1041" s="222">
        <f t="shared" si="64"/>
        <v>485</v>
      </c>
    </row>
    <row r="1042" spans="2:55">
      <c r="B1042" s="41" t="s">
        <v>3685</v>
      </c>
      <c r="C1042" s="19" t="s">
        <v>7751</v>
      </c>
      <c r="D1042" s="44" t="s">
        <v>19</v>
      </c>
      <c r="E1042" s="19"/>
      <c r="F1042" s="19"/>
      <c r="G1042" s="19"/>
      <c r="H1042" s="19"/>
      <c r="I1042" s="19"/>
      <c r="J1042" s="19"/>
      <c r="K1042" s="19"/>
      <c r="L1042" s="19"/>
      <c r="M1042" s="19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221"/>
      <c r="AA1042" s="221"/>
      <c r="AB1042" s="221"/>
      <c r="AC1042" s="221"/>
      <c r="AD1042" s="221"/>
      <c r="AE1042" s="221"/>
      <c r="AF1042" s="221"/>
      <c r="AG1042" s="221"/>
      <c r="AH1042" s="221"/>
      <c r="AI1042" s="221"/>
      <c r="AJ1042" s="221"/>
      <c r="AK1042" s="221"/>
      <c r="AL1042" s="221"/>
      <c r="AM1042" s="221"/>
      <c r="AN1042" s="221"/>
      <c r="AO1042" s="221"/>
      <c r="AP1042" s="221"/>
      <c r="AQ1042" s="221"/>
      <c r="AR1042" s="222">
        <v>0</v>
      </c>
      <c r="AS1042" s="222">
        <v>0</v>
      </c>
      <c r="AT1042" s="219">
        <f>AS1042*25%</f>
        <v>0</v>
      </c>
      <c r="AU1042" s="222">
        <v>2</v>
      </c>
      <c r="AV1042" s="222">
        <v>145</v>
      </c>
      <c r="AW1042" s="222">
        <f t="shared" si="62"/>
        <v>36.25</v>
      </c>
      <c r="AX1042" s="222">
        <v>13</v>
      </c>
      <c r="AY1042" s="222">
        <v>1145</v>
      </c>
      <c r="AZ1042" s="222">
        <f t="shared" si="63"/>
        <v>286.25</v>
      </c>
      <c r="BA1042" s="222">
        <v>29</v>
      </c>
      <c r="BB1042" s="222">
        <v>3160</v>
      </c>
      <c r="BC1042" s="222">
        <f t="shared" si="64"/>
        <v>790</v>
      </c>
    </row>
    <row r="1043" spans="2:55">
      <c r="B1043" s="41" t="s">
        <v>3686</v>
      </c>
      <c r="C1043" s="19" t="s">
        <v>3768</v>
      </c>
      <c r="D1043" s="44" t="s">
        <v>125</v>
      </c>
      <c r="E1043" s="19"/>
      <c r="F1043" s="19"/>
      <c r="G1043" s="19"/>
      <c r="H1043" s="19"/>
      <c r="I1043" s="19"/>
      <c r="J1043" s="19"/>
      <c r="K1043" s="19"/>
      <c r="L1043" s="19"/>
      <c r="M1043" s="19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221"/>
      <c r="AA1043" s="221"/>
      <c r="AB1043" s="221"/>
      <c r="AC1043" s="221"/>
      <c r="AD1043" s="221"/>
      <c r="AE1043" s="221"/>
      <c r="AF1043" s="221"/>
      <c r="AG1043" s="221"/>
      <c r="AH1043" s="221"/>
      <c r="AI1043" s="221"/>
      <c r="AJ1043" s="221"/>
      <c r="AK1043" s="221"/>
      <c r="AL1043" s="221"/>
      <c r="AM1043" s="221"/>
      <c r="AN1043" s="221"/>
      <c r="AO1043" s="221"/>
      <c r="AP1043" s="221"/>
      <c r="AQ1043" s="221"/>
      <c r="AR1043" s="222">
        <v>5</v>
      </c>
      <c r="AS1043" s="222">
        <v>310</v>
      </c>
      <c r="AT1043" s="219">
        <f>AS1043*25%</f>
        <v>77.5</v>
      </c>
      <c r="AU1043" s="222">
        <v>4</v>
      </c>
      <c r="AV1043" s="222">
        <v>290</v>
      </c>
      <c r="AW1043" s="222">
        <f t="shared" si="62"/>
        <v>72.5</v>
      </c>
      <c r="AX1043" s="222">
        <v>35</v>
      </c>
      <c r="AY1043" s="222">
        <v>4845</v>
      </c>
      <c r="AZ1043" s="222">
        <f t="shared" si="63"/>
        <v>1211.25</v>
      </c>
      <c r="BA1043" s="222">
        <v>0</v>
      </c>
      <c r="BB1043" s="222">
        <v>0</v>
      </c>
      <c r="BC1043" s="222">
        <f t="shared" si="64"/>
        <v>0</v>
      </c>
    </row>
    <row r="1044" spans="2:55">
      <c r="B1044" s="41" t="s">
        <v>3687</v>
      </c>
      <c r="C1044" s="19" t="s">
        <v>3769</v>
      </c>
      <c r="D1044" s="227" t="s">
        <v>307</v>
      </c>
      <c r="E1044" s="19"/>
      <c r="F1044" s="19"/>
      <c r="G1044" s="19"/>
      <c r="H1044" s="19"/>
      <c r="I1044" s="19"/>
      <c r="J1044" s="19"/>
      <c r="K1044" s="19"/>
      <c r="L1044" s="19"/>
      <c r="M1044" s="19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221"/>
      <c r="AA1044" s="221"/>
      <c r="AB1044" s="221"/>
      <c r="AC1044" s="221"/>
      <c r="AD1044" s="221"/>
      <c r="AE1044" s="221"/>
      <c r="AF1044" s="221"/>
      <c r="AG1044" s="221"/>
      <c r="AH1044" s="221"/>
      <c r="AI1044" s="221"/>
      <c r="AJ1044" s="221"/>
      <c r="AK1044" s="221"/>
      <c r="AL1044" s="221"/>
      <c r="AM1044" s="221"/>
      <c r="AN1044" s="221"/>
      <c r="AO1044" s="221"/>
      <c r="AP1044" s="221"/>
      <c r="AQ1044" s="221"/>
      <c r="AR1044" s="222">
        <v>2</v>
      </c>
      <c r="AS1044" s="222">
        <v>180</v>
      </c>
      <c r="AT1044" s="219">
        <f>AS1044*25%</f>
        <v>45</v>
      </c>
      <c r="AU1044" s="222">
        <v>8</v>
      </c>
      <c r="AV1044" s="222">
        <v>815</v>
      </c>
      <c r="AW1044" s="222">
        <f t="shared" si="62"/>
        <v>203.75</v>
      </c>
      <c r="AX1044" s="222">
        <v>0</v>
      </c>
      <c r="AY1044" s="222">
        <v>0</v>
      </c>
      <c r="AZ1044" s="222">
        <f t="shared" si="63"/>
        <v>0</v>
      </c>
      <c r="BA1044" s="222">
        <v>0</v>
      </c>
      <c r="BB1044" s="222">
        <v>0</v>
      </c>
      <c r="BC1044" s="222">
        <f t="shared" si="64"/>
        <v>0</v>
      </c>
    </row>
    <row r="1045" spans="2:55">
      <c r="B1045" s="41" t="s">
        <v>3688</v>
      </c>
      <c r="C1045" s="19" t="s">
        <v>7752</v>
      </c>
      <c r="D1045" s="44" t="s">
        <v>297</v>
      </c>
      <c r="E1045" s="19"/>
      <c r="F1045" s="19"/>
      <c r="G1045" s="19"/>
      <c r="H1045" s="19"/>
      <c r="I1045" s="19"/>
      <c r="J1045" s="19"/>
      <c r="K1045" s="19"/>
      <c r="L1045" s="19"/>
      <c r="M1045" s="19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221"/>
      <c r="AA1045" s="221"/>
      <c r="AB1045" s="221"/>
      <c r="AC1045" s="221"/>
      <c r="AD1045" s="221"/>
      <c r="AE1045" s="221"/>
      <c r="AF1045" s="221"/>
      <c r="AG1045" s="221"/>
      <c r="AH1045" s="221"/>
      <c r="AI1045" s="221"/>
      <c r="AJ1045" s="221"/>
      <c r="AK1045" s="221"/>
      <c r="AL1045" s="221"/>
      <c r="AM1045" s="221"/>
      <c r="AN1045" s="221"/>
      <c r="AO1045" s="221"/>
      <c r="AP1045" s="221"/>
      <c r="AQ1045" s="221"/>
      <c r="AR1045" s="222">
        <v>0</v>
      </c>
      <c r="AS1045" s="222">
        <v>0</v>
      </c>
      <c r="AT1045" s="219">
        <f>AS1045*25%</f>
        <v>0</v>
      </c>
      <c r="AU1045" s="222">
        <v>7</v>
      </c>
      <c r="AV1045" s="222">
        <v>650</v>
      </c>
      <c r="AW1045" s="222">
        <f t="shared" si="62"/>
        <v>162.5</v>
      </c>
      <c r="AX1045" s="222">
        <v>27</v>
      </c>
      <c r="AY1045" s="222">
        <v>3475</v>
      </c>
      <c r="AZ1045" s="222">
        <f t="shared" si="63"/>
        <v>868.75</v>
      </c>
      <c r="BA1045" s="222">
        <v>5</v>
      </c>
      <c r="BB1045" s="222">
        <v>285</v>
      </c>
      <c r="BC1045" s="222">
        <f t="shared" si="64"/>
        <v>71.25</v>
      </c>
    </row>
    <row r="1046" spans="2:55">
      <c r="B1046" s="41" t="s">
        <v>3689</v>
      </c>
      <c r="C1046" s="19" t="s">
        <v>7753</v>
      </c>
      <c r="D1046" s="44" t="s">
        <v>5</v>
      </c>
      <c r="E1046" s="19"/>
      <c r="F1046" s="19"/>
      <c r="G1046" s="19"/>
      <c r="H1046" s="19"/>
      <c r="I1046" s="19"/>
      <c r="J1046" s="19"/>
      <c r="K1046" s="19"/>
      <c r="L1046" s="19"/>
      <c r="M1046" s="19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221"/>
      <c r="AA1046" s="221"/>
      <c r="AB1046" s="221"/>
      <c r="AC1046" s="221"/>
      <c r="AD1046" s="221"/>
      <c r="AE1046" s="221"/>
      <c r="AF1046" s="221"/>
      <c r="AG1046" s="221"/>
      <c r="AH1046" s="221"/>
      <c r="AI1046" s="221"/>
      <c r="AJ1046" s="221"/>
      <c r="AK1046" s="221"/>
      <c r="AL1046" s="221"/>
      <c r="AM1046" s="221"/>
      <c r="AN1046" s="221"/>
      <c r="AO1046" s="221"/>
      <c r="AP1046" s="221"/>
      <c r="AQ1046" s="221"/>
      <c r="AR1046" s="222">
        <v>39</v>
      </c>
      <c r="AS1046" s="222">
        <v>3300</v>
      </c>
      <c r="AT1046" s="219">
        <f>AS1046*25%</f>
        <v>825</v>
      </c>
      <c r="AU1046" s="222">
        <v>13</v>
      </c>
      <c r="AV1046" s="222">
        <v>1455</v>
      </c>
      <c r="AW1046" s="222">
        <f t="shared" si="62"/>
        <v>363.75</v>
      </c>
      <c r="AX1046" s="222">
        <v>60</v>
      </c>
      <c r="AY1046" s="222">
        <v>6785</v>
      </c>
      <c r="AZ1046" s="222">
        <f t="shared" si="63"/>
        <v>1696.25</v>
      </c>
      <c r="BA1046" s="222">
        <v>27</v>
      </c>
      <c r="BB1046" s="222">
        <v>3605</v>
      </c>
      <c r="BC1046" s="222">
        <f t="shared" si="64"/>
        <v>901.25</v>
      </c>
    </row>
    <row r="1047" spans="2:55">
      <c r="B1047" s="41" t="s">
        <v>3690</v>
      </c>
      <c r="C1047" s="19" t="s">
        <v>7754</v>
      </c>
      <c r="D1047" s="227" t="s">
        <v>58</v>
      </c>
      <c r="E1047" s="19"/>
      <c r="F1047" s="19"/>
      <c r="G1047" s="19"/>
      <c r="H1047" s="19"/>
      <c r="I1047" s="19"/>
      <c r="J1047" s="19"/>
      <c r="K1047" s="19"/>
      <c r="L1047" s="19"/>
      <c r="M1047" s="19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221"/>
      <c r="AA1047" s="221"/>
      <c r="AB1047" s="221"/>
      <c r="AC1047" s="221"/>
      <c r="AD1047" s="221"/>
      <c r="AE1047" s="221"/>
      <c r="AF1047" s="221"/>
      <c r="AG1047" s="221"/>
      <c r="AH1047" s="221"/>
      <c r="AI1047" s="221"/>
      <c r="AJ1047" s="221"/>
      <c r="AK1047" s="221"/>
      <c r="AL1047" s="221"/>
      <c r="AM1047" s="221"/>
      <c r="AN1047" s="221"/>
      <c r="AO1047" s="221"/>
      <c r="AP1047" s="221"/>
      <c r="AQ1047" s="221"/>
      <c r="AR1047" s="222">
        <v>0</v>
      </c>
      <c r="AS1047" s="222">
        <v>0</v>
      </c>
      <c r="AT1047" s="219">
        <f>AS1047*25%</f>
        <v>0</v>
      </c>
      <c r="AU1047" s="222">
        <v>0</v>
      </c>
      <c r="AV1047" s="222">
        <v>0</v>
      </c>
      <c r="AW1047" s="222">
        <f t="shared" si="62"/>
        <v>0</v>
      </c>
      <c r="AX1047" s="222">
        <v>12</v>
      </c>
      <c r="AY1047" s="222">
        <v>895</v>
      </c>
      <c r="AZ1047" s="222">
        <f t="shared" si="63"/>
        <v>223.75</v>
      </c>
      <c r="BA1047" s="222">
        <v>5</v>
      </c>
      <c r="BB1047" s="222">
        <v>545</v>
      </c>
      <c r="BC1047" s="222">
        <f t="shared" si="64"/>
        <v>136.25</v>
      </c>
    </row>
    <row r="1048" spans="2:55">
      <c r="B1048" s="41" t="s">
        <v>3691</v>
      </c>
      <c r="C1048" s="19" t="s">
        <v>3770</v>
      </c>
      <c r="D1048" s="44" t="s">
        <v>5</v>
      </c>
      <c r="E1048" s="19"/>
      <c r="F1048" s="19"/>
      <c r="G1048" s="19"/>
      <c r="H1048" s="19"/>
      <c r="I1048" s="19"/>
      <c r="J1048" s="19"/>
      <c r="K1048" s="19"/>
      <c r="L1048" s="19"/>
      <c r="M1048" s="19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221"/>
      <c r="AA1048" s="221"/>
      <c r="AB1048" s="221"/>
      <c r="AC1048" s="221"/>
      <c r="AD1048" s="221"/>
      <c r="AE1048" s="221"/>
      <c r="AF1048" s="221"/>
      <c r="AG1048" s="221"/>
      <c r="AH1048" s="221"/>
      <c r="AI1048" s="221"/>
      <c r="AJ1048" s="221"/>
      <c r="AK1048" s="221"/>
      <c r="AL1048" s="221"/>
      <c r="AM1048" s="221"/>
      <c r="AN1048" s="221"/>
      <c r="AO1048" s="221"/>
      <c r="AP1048" s="221"/>
      <c r="AQ1048" s="221"/>
      <c r="AR1048" s="222">
        <v>1</v>
      </c>
      <c r="AS1048" s="222">
        <v>80</v>
      </c>
      <c r="AT1048" s="219">
        <f>AS1048*25%</f>
        <v>20</v>
      </c>
      <c r="AU1048" s="222">
        <v>8</v>
      </c>
      <c r="AV1048" s="222">
        <v>585</v>
      </c>
      <c r="AW1048" s="222">
        <f t="shared" si="62"/>
        <v>146.25</v>
      </c>
      <c r="AX1048" s="222">
        <v>39</v>
      </c>
      <c r="AY1048" s="222">
        <v>3825</v>
      </c>
      <c r="AZ1048" s="222">
        <f t="shared" si="63"/>
        <v>956.25</v>
      </c>
      <c r="BA1048" s="222">
        <v>26</v>
      </c>
      <c r="BB1048" s="222">
        <v>2955</v>
      </c>
      <c r="BC1048" s="222">
        <f t="shared" si="64"/>
        <v>738.75</v>
      </c>
    </row>
    <row r="1049" spans="2:55">
      <c r="B1049" s="41" t="s">
        <v>3692</v>
      </c>
      <c r="C1049" s="19" t="s">
        <v>7755</v>
      </c>
      <c r="D1049" s="227" t="s">
        <v>43</v>
      </c>
      <c r="E1049" s="19"/>
      <c r="F1049" s="19"/>
      <c r="G1049" s="19"/>
      <c r="H1049" s="19"/>
      <c r="I1049" s="19"/>
      <c r="J1049" s="19"/>
      <c r="K1049" s="19"/>
      <c r="L1049" s="19"/>
      <c r="M1049" s="19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221"/>
      <c r="AA1049" s="221"/>
      <c r="AB1049" s="221"/>
      <c r="AC1049" s="221"/>
      <c r="AD1049" s="221"/>
      <c r="AE1049" s="221"/>
      <c r="AF1049" s="221"/>
      <c r="AG1049" s="221"/>
      <c r="AH1049" s="221"/>
      <c r="AI1049" s="221"/>
      <c r="AJ1049" s="221"/>
      <c r="AK1049" s="221"/>
      <c r="AL1049" s="221"/>
      <c r="AM1049" s="221"/>
      <c r="AN1049" s="221"/>
      <c r="AO1049" s="221"/>
      <c r="AP1049" s="221"/>
      <c r="AQ1049" s="221"/>
      <c r="AR1049" s="222">
        <v>15</v>
      </c>
      <c r="AS1049" s="222">
        <v>1310</v>
      </c>
      <c r="AT1049" s="219">
        <f>AS1049*25%</f>
        <v>327.5</v>
      </c>
      <c r="AU1049" s="222">
        <v>268</v>
      </c>
      <c r="AV1049" s="222">
        <v>28415</v>
      </c>
      <c r="AW1049" s="222">
        <f t="shared" si="62"/>
        <v>7103.75</v>
      </c>
      <c r="AX1049" s="222">
        <v>34</v>
      </c>
      <c r="AY1049" s="222">
        <v>3465</v>
      </c>
      <c r="AZ1049" s="222">
        <f t="shared" si="63"/>
        <v>866.25</v>
      </c>
      <c r="BA1049" s="222">
        <v>47</v>
      </c>
      <c r="BB1049" s="222">
        <v>4690</v>
      </c>
      <c r="BC1049" s="222">
        <f t="shared" si="64"/>
        <v>1172.5</v>
      </c>
    </row>
    <row r="1050" spans="2:55">
      <c r="B1050" s="41" t="s">
        <v>3693</v>
      </c>
      <c r="C1050" s="19" t="s">
        <v>7756</v>
      </c>
      <c r="D1050" s="227" t="s">
        <v>43</v>
      </c>
      <c r="E1050" s="19"/>
      <c r="F1050" s="19"/>
      <c r="G1050" s="19"/>
      <c r="H1050" s="19"/>
      <c r="I1050" s="19"/>
      <c r="J1050" s="19"/>
      <c r="K1050" s="19"/>
      <c r="L1050" s="19"/>
      <c r="M1050" s="19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221"/>
      <c r="AA1050" s="221"/>
      <c r="AB1050" s="221"/>
      <c r="AC1050" s="221"/>
      <c r="AD1050" s="221"/>
      <c r="AE1050" s="221"/>
      <c r="AF1050" s="221"/>
      <c r="AG1050" s="221"/>
      <c r="AH1050" s="221"/>
      <c r="AI1050" s="221"/>
      <c r="AJ1050" s="221"/>
      <c r="AK1050" s="221"/>
      <c r="AL1050" s="221"/>
      <c r="AM1050" s="221"/>
      <c r="AN1050" s="221"/>
      <c r="AO1050" s="221"/>
      <c r="AP1050" s="221"/>
      <c r="AQ1050" s="221"/>
      <c r="AR1050" s="222">
        <v>0</v>
      </c>
      <c r="AS1050" s="222">
        <v>0</v>
      </c>
      <c r="AT1050" s="219">
        <f>AS1050*25%</f>
        <v>0</v>
      </c>
      <c r="AU1050" s="222">
        <v>2</v>
      </c>
      <c r="AV1050" s="222">
        <v>145</v>
      </c>
      <c r="AW1050" s="222">
        <f t="shared" ref="AW1050:AW1112" si="65">AV1050*25%</f>
        <v>36.25</v>
      </c>
      <c r="AX1050" s="222">
        <v>3</v>
      </c>
      <c r="AY1050" s="222">
        <v>205</v>
      </c>
      <c r="AZ1050" s="222">
        <f t="shared" si="63"/>
        <v>51.25</v>
      </c>
      <c r="BA1050" s="222">
        <v>141</v>
      </c>
      <c r="BB1050" s="222">
        <v>18810</v>
      </c>
      <c r="BC1050" s="222">
        <f t="shared" si="64"/>
        <v>4702.5</v>
      </c>
    </row>
    <row r="1051" spans="2:55">
      <c r="B1051" s="41" t="s">
        <v>3694</v>
      </c>
      <c r="C1051" s="19" t="s">
        <v>3771</v>
      </c>
      <c r="D1051" s="44" t="s">
        <v>38</v>
      </c>
      <c r="E1051" s="19"/>
      <c r="F1051" s="19"/>
      <c r="G1051" s="19"/>
      <c r="H1051" s="19"/>
      <c r="I1051" s="19"/>
      <c r="J1051" s="19"/>
      <c r="K1051" s="19"/>
      <c r="L1051" s="19"/>
      <c r="M1051" s="19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221"/>
      <c r="AA1051" s="221"/>
      <c r="AB1051" s="221"/>
      <c r="AC1051" s="221"/>
      <c r="AD1051" s="221"/>
      <c r="AE1051" s="221"/>
      <c r="AF1051" s="221"/>
      <c r="AG1051" s="221"/>
      <c r="AH1051" s="221"/>
      <c r="AI1051" s="221"/>
      <c r="AJ1051" s="221"/>
      <c r="AK1051" s="221"/>
      <c r="AL1051" s="221"/>
      <c r="AM1051" s="221"/>
      <c r="AN1051" s="221"/>
      <c r="AO1051" s="221"/>
      <c r="AP1051" s="221"/>
      <c r="AQ1051" s="221"/>
      <c r="AR1051" s="222">
        <v>0</v>
      </c>
      <c r="AS1051" s="222">
        <v>0</v>
      </c>
      <c r="AT1051" s="219">
        <f>AS1051*25%</f>
        <v>0</v>
      </c>
      <c r="AU1051" s="222">
        <v>15</v>
      </c>
      <c r="AV1051" s="222">
        <v>1790</v>
      </c>
      <c r="AW1051" s="222">
        <f t="shared" si="65"/>
        <v>447.5</v>
      </c>
      <c r="AX1051" s="222">
        <v>14</v>
      </c>
      <c r="AY1051" s="222">
        <v>1350</v>
      </c>
      <c r="AZ1051" s="222">
        <f t="shared" si="63"/>
        <v>337.5</v>
      </c>
      <c r="BA1051" s="222">
        <v>60</v>
      </c>
      <c r="BB1051" s="222">
        <v>5840</v>
      </c>
      <c r="BC1051" s="222">
        <f t="shared" si="64"/>
        <v>1460</v>
      </c>
    </row>
    <row r="1052" spans="2:55">
      <c r="B1052" s="41" t="s">
        <v>3695</v>
      </c>
      <c r="C1052" s="19" t="s">
        <v>3772</v>
      </c>
      <c r="D1052" s="227" t="s">
        <v>216</v>
      </c>
      <c r="E1052" s="19"/>
      <c r="F1052" s="19"/>
      <c r="G1052" s="19"/>
      <c r="H1052" s="19"/>
      <c r="I1052" s="19"/>
      <c r="J1052" s="19"/>
      <c r="K1052" s="19"/>
      <c r="L1052" s="19"/>
      <c r="M1052" s="19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221"/>
      <c r="AA1052" s="221"/>
      <c r="AB1052" s="221"/>
      <c r="AC1052" s="221"/>
      <c r="AD1052" s="221"/>
      <c r="AE1052" s="221"/>
      <c r="AF1052" s="221"/>
      <c r="AG1052" s="221"/>
      <c r="AH1052" s="221"/>
      <c r="AI1052" s="221"/>
      <c r="AJ1052" s="221"/>
      <c r="AK1052" s="221"/>
      <c r="AL1052" s="221"/>
      <c r="AM1052" s="221"/>
      <c r="AN1052" s="221"/>
      <c r="AO1052" s="221"/>
      <c r="AP1052" s="221"/>
      <c r="AQ1052" s="221"/>
      <c r="AR1052" s="222">
        <v>7</v>
      </c>
      <c r="AS1052" s="222">
        <v>695</v>
      </c>
      <c r="AT1052" s="219">
        <f>AS1052*25%</f>
        <v>173.75</v>
      </c>
      <c r="AU1052" s="222">
        <v>16</v>
      </c>
      <c r="AV1052" s="222">
        <v>1355</v>
      </c>
      <c r="AW1052" s="222">
        <f t="shared" si="65"/>
        <v>338.75</v>
      </c>
      <c r="AX1052" s="222">
        <v>32</v>
      </c>
      <c r="AY1052" s="222">
        <v>4440</v>
      </c>
      <c r="AZ1052" s="222">
        <f t="shared" si="63"/>
        <v>1110</v>
      </c>
      <c r="BA1052" s="222">
        <v>33</v>
      </c>
      <c r="BB1052" s="222">
        <v>3490</v>
      </c>
      <c r="BC1052" s="222">
        <f t="shared" si="64"/>
        <v>872.5</v>
      </c>
    </row>
    <row r="1053" spans="2:55">
      <c r="B1053" s="41" t="s">
        <v>3696</v>
      </c>
      <c r="C1053" s="19" t="s">
        <v>7757</v>
      </c>
      <c r="D1053" s="227" t="s">
        <v>38</v>
      </c>
      <c r="E1053" s="19"/>
      <c r="F1053" s="19"/>
      <c r="G1053" s="19"/>
      <c r="H1053" s="19"/>
      <c r="I1053" s="19"/>
      <c r="J1053" s="19"/>
      <c r="K1053" s="19"/>
      <c r="L1053" s="19"/>
      <c r="M1053" s="19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221"/>
      <c r="AA1053" s="221"/>
      <c r="AB1053" s="221"/>
      <c r="AC1053" s="221"/>
      <c r="AD1053" s="221"/>
      <c r="AE1053" s="221"/>
      <c r="AF1053" s="221"/>
      <c r="AG1053" s="221"/>
      <c r="AH1053" s="221"/>
      <c r="AI1053" s="221"/>
      <c r="AJ1053" s="221"/>
      <c r="AK1053" s="221"/>
      <c r="AL1053" s="221"/>
      <c r="AM1053" s="221"/>
      <c r="AN1053" s="221"/>
      <c r="AO1053" s="221"/>
      <c r="AP1053" s="221"/>
      <c r="AQ1053" s="221"/>
      <c r="AR1053" s="222">
        <v>0</v>
      </c>
      <c r="AS1053" s="222">
        <v>0</v>
      </c>
      <c r="AT1053" s="219">
        <f>AS1053*25%</f>
        <v>0</v>
      </c>
      <c r="AU1053" s="222">
        <v>7</v>
      </c>
      <c r="AV1053" s="222">
        <v>510</v>
      </c>
      <c r="AW1053" s="222">
        <f t="shared" si="65"/>
        <v>127.5</v>
      </c>
      <c r="AX1053" s="222">
        <v>17</v>
      </c>
      <c r="AY1053" s="222">
        <v>1555</v>
      </c>
      <c r="AZ1053" s="222">
        <f t="shared" si="63"/>
        <v>388.75</v>
      </c>
      <c r="BA1053" s="222">
        <v>2</v>
      </c>
      <c r="BB1053" s="222">
        <v>160</v>
      </c>
      <c r="BC1053" s="222">
        <f t="shared" si="64"/>
        <v>40</v>
      </c>
    </row>
    <row r="1054" spans="2:55">
      <c r="B1054" s="41" t="s">
        <v>3697</v>
      </c>
      <c r="C1054" s="19" t="s">
        <v>3773</v>
      </c>
      <c r="D1054" s="44" t="s">
        <v>38</v>
      </c>
      <c r="E1054" s="19"/>
      <c r="F1054" s="19"/>
      <c r="G1054" s="19"/>
      <c r="H1054" s="19"/>
      <c r="I1054" s="19"/>
      <c r="J1054" s="19"/>
      <c r="K1054" s="19"/>
      <c r="L1054" s="19"/>
      <c r="M1054" s="19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221"/>
      <c r="AA1054" s="221"/>
      <c r="AB1054" s="221"/>
      <c r="AC1054" s="221"/>
      <c r="AD1054" s="221"/>
      <c r="AE1054" s="221"/>
      <c r="AF1054" s="221"/>
      <c r="AG1054" s="221"/>
      <c r="AH1054" s="221"/>
      <c r="AI1054" s="221"/>
      <c r="AJ1054" s="221"/>
      <c r="AK1054" s="221"/>
      <c r="AL1054" s="221"/>
      <c r="AM1054" s="221"/>
      <c r="AN1054" s="221"/>
      <c r="AO1054" s="221"/>
      <c r="AP1054" s="221"/>
      <c r="AQ1054" s="221"/>
      <c r="AR1054" s="222">
        <v>0</v>
      </c>
      <c r="AS1054" s="222">
        <v>0</v>
      </c>
      <c r="AT1054" s="219">
        <f>AS1054*25%</f>
        <v>0</v>
      </c>
      <c r="AU1054" s="222">
        <v>12</v>
      </c>
      <c r="AV1054" s="222">
        <v>1175</v>
      </c>
      <c r="AW1054" s="222">
        <f t="shared" si="65"/>
        <v>293.75</v>
      </c>
      <c r="AX1054" s="222">
        <v>0</v>
      </c>
      <c r="AY1054" s="222">
        <v>0</v>
      </c>
      <c r="AZ1054" s="222">
        <f t="shared" si="63"/>
        <v>0</v>
      </c>
      <c r="BA1054" s="222">
        <v>33</v>
      </c>
      <c r="BB1054" s="222">
        <v>3510</v>
      </c>
      <c r="BC1054" s="222">
        <f t="shared" si="64"/>
        <v>877.5</v>
      </c>
    </row>
    <row r="1055" spans="2:55">
      <c r="B1055" s="41" t="s">
        <v>3698</v>
      </c>
      <c r="C1055" s="19" t="s">
        <v>3774</v>
      </c>
      <c r="D1055" s="227" t="s">
        <v>284</v>
      </c>
      <c r="E1055" s="19"/>
      <c r="F1055" s="19"/>
      <c r="G1055" s="19"/>
      <c r="H1055" s="19"/>
      <c r="I1055" s="19"/>
      <c r="J1055" s="19"/>
      <c r="K1055" s="19"/>
      <c r="L1055" s="19"/>
      <c r="M1055" s="19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221"/>
      <c r="AA1055" s="221"/>
      <c r="AB1055" s="221"/>
      <c r="AC1055" s="221"/>
      <c r="AD1055" s="221"/>
      <c r="AE1055" s="221"/>
      <c r="AF1055" s="221"/>
      <c r="AG1055" s="221"/>
      <c r="AH1055" s="221"/>
      <c r="AI1055" s="221"/>
      <c r="AJ1055" s="221"/>
      <c r="AK1055" s="221"/>
      <c r="AL1055" s="221"/>
      <c r="AM1055" s="221"/>
      <c r="AN1055" s="221"/>
      <c r="AO1055" s="221"/>
      <c r="AP1055" s="221"/>
      <c r="AQ1055" s="221"/>
      <c r="AR1055" s="222">
        <v>3</v>
      </c>
      <c r="AS1055" s="222">
        <v>515</v>
      </c>
      <c r="AT1055" s="219">
        <f>AS1055*25%</f>
        <v>128.75</v>
      </c>
      <c r="AU1055" s="222">
        <v>4</v>
      </c>
      <c r="AV1055" s="222">
        <v>340</v>
      </c>
      <c r="AW1055" s="222">
        <f t="shared" si="65"/>
        <v>85</v>
      </c>
      <c r="AX1055" s="222">
        <v>27</v>
      </c>
      <c r="AY1055" s="222">
        <v>3015</v>
      </c>
      <c r="AZ1055" s="222">
        <f t="shared" si="63"/>
        <v>753.75</v>
      </c>
      <c r="BA1055" s="222">
        <v>33</v>
      </c>
      <c r="BB1055" s="222">
        <v>3475</v>
      </c>
      <c r="BC1055" s="222">
        <f t="shared" si="64"/>
        <v>868.75</v>
      </c>
    </row>
    <row r="1056" spans="2:55">
      <c r="B1056" s="41" t="s">
        <v>3699</v>
      </c>
      <c r="C1056" s="19" t="s">
        <v>3775</v>
      </c>
      <c r="D1056" s="227" t="s">
        <v>284</v>
      </c>
      <c r="E1056" s="19"/>
      <c r="F1056" s="19"/>
      <c r="G1056" s="19"/>
      <c r="H1056" s="19"/>
      <c r="I1056" s="19"/>
      <c r="J1056" s="19"/>
      <c r="K1056" s="19"/>
      <c r="L1056" s="19"/>
      <c r="M1056" s="19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221"/>
      <c r="AA1056" s="221"/>
      <c r="AB1056" s="221"/>
      <c r="AC1056" s="221"/>
      <c r="AD1056" s="221"/>
      <c r="AE1056" s="221"/>
      <c r="AF1056" s="221"/>
      <c r="AG1056" s="221"/>
      <c r="AH1056" s="221"/>
      <c r="AI1056" s="221"/>
      <c r="AJ1056" s="221"/>
      <c r="AK1056" s="221"/>
      <c r="AL1056" s="221"/>
      <c r="AM1056" s="221"/>
      <c r="AN1056" s="221"/>
      <c r="AO1056" s="221"/>
      <c r="AP1056" s="221"/>
      <c r="AQ1056" s="221"/>
      <c r="AR1056" s="222">
        <v>0</v>
      </c>
      <c r="AS1056" s="222">
        <v>0</v>
      </c>
      <c r="AT1056" s="219">
        <f>AS1056*25%</f>
        <v>0</v>
      </c>
      <c r="AU1056" s="222">
        <v>3</v>
      </c>
      <c r="AV1056" s="222">
        <v>410</v>
      </c>
      <c r="AW1056" s="222">
        <f t="shared" si="65"/>
        <v>102.5</v>
      </c>
      <c r="AX1056" s="222">
        <v>299</v>
      </c>
      <c r="AY1056" s="222">
        <v>31420</v>
      </c>
      <c r="AZ1056" s="222">
        <f t="shared" si="63"/>
        <v>7855</v>
      </c>
      <c r="BA1056" s="222">
        <v>47</v>
      </c>
      <c r="BB1056" s="222">
        <v>4835</v>
      </c>
      <c r="BC1056" s="222">
        <f t="shared" si="64"/>
        <v>1208.75</v>
      </c>
    </row>
    <row r="1057" spans="2:55">
      <c r="B1057" s="41" t="s">
        <v>3700</v>
      </c>
      <c r="C1057" s="19" t="s">
        <v>3776</v>
      </c>
      <c r="D1057" s="44" t="s">
        <v>25</v>
      </c>
      <c r="E1057" s="19"/>
      <c r="F1057" s="19"/>
      <c r="G1057" s="19"/>
      <c r="H1057" s="19"/>
      <c r="I1057" s="19"/>
      <c r="J1057" s="19"/>
      <c r="K1057" s="19"/>
      <c r="L1057" s="19"/>
      <c r="M1057" s="19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221"/>
      <c r="AA1057" s="221"/>
      <c r="AB1057" s="221"/>
      <c r="AC1057" s="221"/>
      <c r="AD1057" s="221"/>
      <c r="AE1057" s="221"/>
      <c r="AF1057" s="221"/>
      <c r="AG1057" s="221"/>
      <c r="AH1057" s="221"/>
      <c r="AI1057" s="221"/>
      <c r="AJ1057" s="221"/>
      <c r="AK1057" s="221"/>
      <c r="AL1057" s="221"/>
      <c r="AM1057" s="221"/>
      <c r="AN1057" s="221"/>
      <c r="AO1057" s="221"/>
      <c r="AP1057" s="221"/>
      <c r="AQ1057" s="221"/>
      <c r="AR1057" s="222">
        <v>0</v>
      </c>
      <c r="AS1057" s="222">
        <v>0</v>
      </c>
      <c r="AT1057" s="219">
        <f>AS1057*25%</f>
        <v>0</v>
      </c>
      <c r="AU1057" s="222">
        <v>12</v>
      </c>
      <c r="AV1057" s="222">
        <v>910</v>
      </c>
      <c r="AW1057" s="222">
        <f t="shared" si="65"/>
        <v>227.5</v>
      </c>
      <c r="AX1057" s="222">
        <v>0</v>
      </c>
      <c r="AY1057" s="222">
        <v>0</v>
      </c>
      <c r="AZ1057" s="222">
        <f t="shared" si="63"/>
        <v>0</v>
      </c>
      <c r="BA1057" s="222">
        <v>0</v>
      </c>
      <c r="BB1057" s="222">
        <v>0</v>
      </c>
      <c r="BC1057" s="222">
        <f t="shared" si="64"/>
        <v>0</v>
      </c>
    </row>
    <row r="1058" spans="2:55">
      <c r="B1058" s="41" t="s">
        <v>3701</v>
      </c>
      <c r="C1058" s="19" t="s">
        <v>3777</v>
      </c>
      <c r="D1058" s="44" t="s">
        <v>501</v>
      </c>
      <c r="E1058" s="19"/>
      <c r="F1058" s="19"/>
      <c r="G1058" s="19"/>
      <c r="H1058" s="19"/>
      <c r="I1058" s="19"/>
      <c r="J1058" s="19"/>
      <c r="K1058" s="19"/>
      <c r="L1058" s="19"/>
      <c r="M1058" s="19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221"/>
      <c r="AA1058" s="221"/>
      <c r="AB1058" s="221"/>
      <c r="AC1058" s="221"/>
      <c r="AD1058" s="221"/>
      <c r="AE1058" s="221"/>
      <c r="AF1058" s="221"/>
      <c r="AG1058" s="221"/>
      <c r="AH1058" s="221"/>
      <c r="AI1058" s="221"/>
      <c r="AJ1058" s="221"/>
      <c r="AK1058" s="221"/>
      <c r="AL1058" s="221"/>
      <c r="AM1058" s="221"/>
      <c r="AN1058" s="221"/>
      <c r="AO1058" s="221"/>
      <c r="AP1058" s="221"/>
      <c r="AQ1058" s="221"/>
      <c r="AR1058" s="222">
        <v>0</v>
      </c>
      <c r="AS1058" s="222">
        <v>0</v>
      </c>
      <c r="AT1058" s="219">
        <f>AS1058*25%</f>
        <v>0</v>
      </c>
      <c r="AU1058" s="222">
        <v>37</v>
      </c>
      <c r="AV1058" s="222">
        <v>3000</v>
      </c>
      <c r="AW1058" s="222">
        <f t="shared" si="65"/>
        <v>750</v>
      </c>
      <c r="AX1058" s="222">
        <v>21</v>
      </c>
      <c r="AY1058" s="222">
        <v>2180</v>
      </c>
      <c r="AZ1058" s="222">
        <f t="shared" si="63"/>
        <v>545</v>
      </c>
      <c r="BA1058" s="222">
        <v>23</v>
      </c>
      <c r="BB1058" s="222">
        <v>1760</v>
      </c>
      <c r="BC1058" s="222">
        <f t="shared" si="64"/>
        <v>440</v>
      </c>
    </row>
    <row r="1059" spans="2:55">
      <c r="B1059" s="41" t="s">
        <v>3702</v>
      </c>
      <c r="C1059" s="19" t="s">
        <v>7758</v>
      </c>
      <c r="D1059" s="44" t="s">
        <v>21</v>
      </c>
      <c r="E1059" s="19"/>
      <c r="F1059" s="19"/>
      <c r="G1059" s="19"/>
      <c r="H1059" s="19"/>
      <c r="I1059" s="19"/>
      <c r="J1059" s="19"/>
      <c r="K1059" s="19"/>
      <c r="L1059" s="19"/>
      <c r="M1059" s="19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221"/>
      <c r="AA1059" s="221"/>
      <c r="AB1059" s="221"/>
      <c r="AC1059" s="221"/>
      <c r="AD1059" s="221"/>
      <c r="AE1059" s="221"/>
      <c r="AF1059" s="221"/>
      <c r="AG1059" s="221"/>
      <c r="AH1059" s="221"/>
      <c r="AI1059" s="221"/>
      <c r="AJ1059" s="221"/>
      <c r="AK1059" s="221"/>
      <c r="AL1059" s="221"/>
      <c r="AM1059" s="221"/>
      <c r="AN1059" s="221"/>
      <c r="AO1059" s="221"/>
      <c r="AP1059" s="221"/>
      <c r="AQ1059" s="221"/>
      <c r="AR1059" s="222">
        <v>34</v>
      </c>
      <c r="AS1059" s="222">
        <v>2065</v>
      </c>
      <c r="AT1059" s="219">
        <f>AS1059*25%</f>
        <v>516.25</v>
      </c>
      <c r="AU1059" s="222">
        <v>2</v>
      </c>
      <c r="AV1059" s="222">
        <v>160</v>
      </c>
      <c r="AW1059" s="222">
        <f t="shared" si="65"/>
        <v>40</v>
      </c>
      <c r="AX1059" s="222">
        <v>17</v>
      </c>
      <c r="AY1059" s="222">
        <v>1545</v>
      </c>
      <c r="AZ1059" s="222">
        <f t="shared" si="63"/>
        <v>386.25</v>
      </c>
      <c r="BA1059" s="222">
        <v>336</v>
      </c>
      <c r="BB1059" s="222">
        <v>32085</v>
      </c>
      <c r="BC1059" s="222">
        <f t="shared" si="64"/>
        <v>8021.25</v>
      </c>
    </row>
    <row r="1060" spans="2:55">
      <c r="B1060" s="41" t="s">
        <v>6093</v>
      </c>
      <c r="C1060" s="19" t="s">
        <v>6470</v>
      </c>
      <c r="D1060" s="44" t="s">
        <v>19</v>
      </c>
      <c r="E1060" s="19"/>
      <c r="F1060" s="19"/>
      <c r="G1060" s="19"/>
      <c r="H1060" s="19"/>
      <c r="I1060" s="19"/>
      <c r="J1060" s="19"/>
      <c r="K1060" s="19"/>
      <c r="L1060" s="19"/>
      <c r="M1060" s="19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221"/>
      <c r="AA1060" s="221"/>
      <c r="AB1060" s="221"/>
      <c r="AC1060" s="221"/>
      <c r="AD1060" s="221"/>
      <c r="AE1060" s="221"/>
      <c r="AF1060" s="221"/>
      <c r="AG1060" s="221"/>
      <c r="AH1060" s="221"/>
      <c r="AI1060" s="221"/>
      <c r="AJ1060" s="221"/>
      <c r="AK1060" s="221"/>
      <c r="AL1060" s="221"/>
      <c r="AM1060" s="221"/>
      <c r="AN1060" s="221"/>
      <c r="AO1060" s="221"/>
      <c r="AP1060" s="221"/>
      <c r="AQ1060" s="221"/>
      <c r="AR1060" s="222">
        <v>0</v>
      </c>
      <c r="AS1060" s="222">
        <v>0</v>
      </c>
      <c r="AT1060" s="219">
        <f>AS1060*25%</f>
        <v>0</v>
      </c>
      <c r="AU1060" s="222">
        <v>2</v>
      </c>
      <c r="AV1060" s="222">
        <v>100</v>
      </c>
      <c r="AW1060" s="222">
        <f t="shared" si="65"/>
        <v>25</v>
      </c>
      <c r="AX1060" s="222">
        <v>30</v>
      </c>
      <c r="AY1060" s="222">
        <v>5160</v>
      </c>
      <c r="AZ1060" s="222">
        <f t="shared" si="63"/>
        <v>1290</v>
      </c>
      <c r="BA1060" s="222">
        <v>0</v>
      </c>
      <c r="BB1060" s="222">
        <v>0</v>
      </c>
      <c r="BC1060" s="222">
        <f t="shared" si="64"/>
        <v>0</v>
      </c>
    </row>
    <row r="1061" spans="2:55">
      <c r="B1061" s="41" t="s">
        <v>4848</v>
      </c>
      <c r="C1061" s="19" t="s">
        <v>5367</v>
      </c>
      <c r="D1061" s="227" t="s">
        <v>191</v>
      </c>
      <c r="E1061" s="19"/>
      <c r="F1061" s="19"/>
      <c r="G1061" s="19"/>
      <c r="H1061" s="19"/>
      <c r="I1061" s="19"/>
      <c r="J1061" s="19"/>
      <c r="K1061" s="19"/>
      <c r="L1061" s="19"/>
      <c r="M1061" s="19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221"/>
      <c r="AA1061" s="221"/>
      <c r="AB1061" s="221"/>
      <c r="AC1061" s="221"/>
      <c r="AD1061" s="221"/>
      <c r="AE1061" s="221"/>
      <c r="AF1061" s="221"/>
      <c r="AG1061" s="221"/>
      <c r="AH1061" s="221"/>
      <c r="AI1061" s="221"/>
      <c r="AJ1061" s="221"/>
      <c r="AK1061" s="221"/>
      <c r="AL1061" s="221"/>
      <c r="AM1061" s="221"/>
      <c r="AN1061" s="221"/>
      <c r="AO1061" s="221"/>
      <c r="AP1061" s="221"/>
      <c r="AQ1061" s="221"/>
      <c r="AR1061" s="222">
        <v>0</v>
      </c>
      <c r="AS1061" s="222">
        <v>0</v>
      </c>
      <c r="AT1061" s="219">
        <f>AS1061*25%</f>
        <v>0</v>
      </c>
      <c r="AU1061" s="222">
        <v>16</v>
      </c>
      <c r="AV1061" s="222">
        <v>1615</v>
      </c>
      <c r="AW1061" s="222">
        <f t="shared" si="65"/>
        <v>403.75</v>
      </c>
      <c r="AX1061" s="222">
        <v>24</v>
      </c>
      <c r="AY1061" s="222">
        <v>2345</v>
      </c>
      <c r="AZ1061" s="222">
        <f t="shared" si="63"/>
        <v>586.25</v>
      </c>
      <c r="BA1061" s="222">
        <v>32</v>
      </c>
      <c r="BB1061" s="222">
        <v>3405</v>
      </c>
      <c r="BC1061" s="222">
        <f t="shared" si="64"/>
        <v>851.25</v>
      </c>
    </row>
    <row r="1062" spans="2:55">
      <c r="B1062" s="41" t="s">
        <v>3703</v>
      </c>
      <c r="C1062" s="19" t="s">
        <v>7759</v>
      </c>
      <c r="D1062" s="44" t="s">
        <v>5</v>
      </c>
      <c r="E1062" s="19"/>
      <c r="F1062" s="19"/>
      <c r="G1062" s="19"/>
      <c r="H1062" s="19"/>
      <c r="I1062" s="19"/>
      <c r="J1062" s="19"/>
      <c r="K1062" s="19"/>
      <c r="L1062" s="19"/>
      <c r="M1062" s="19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221"/>
      <c r="AA1062" s="221"/>
      <c r="AB1062" s="221"/>
      <c r="AC1062" s="221"/>
      <c r="AD1062" s="221"/>
      <c r="AE1062" s="221"/>
      <c r="AF1062" s="221"/>
      <c r="AG1062" s="221"/>
      <c r="AH1062" s="221"/>
      <c r="AI1062" s="221"/>
      <c r="AJ1062" s="221"/>
      <c r="AK1062" s="221"/>
      <c r="AL1062" s="221"/>
      <c r="AM1062" s="221"/>
      <c r="AN1062" s="221"/>
      <c r="AO1062" s="221"/>
      <c r="AP1062" s="221"/>
      <c r="AQ1062" s="221"/>
      <c r="AR1062" s="222">
        <v>23</v>
      </c>
      <c r="AS1062" s="222">
        <v>1460</v>
      </c>
      <c r="AT1062" s="219">
        <f>AS1062*25%</f>
        <v>365</v>
      </c>
      <c r="AU1062" s="222">
        <v>53</v>
      </c>
      <c r="AV1062" s="222">
        <v>5935</v>
      </c>
      <c r="AW1062" s="222">
        <f t="shared" si="65"/>
        <v>1483.75</v>
      </c>
      <c r="AX1062" s="222">
        <v>4</v>
      </c>
      <c r="AY1062" s="222">
        <v>335</v>
      </c>
      <c r="AZ1062" s="222">
        <f t="shared" si="63"/>
        <v>83.75</v>
      </c>
      <c r="BA1062" s="222">
        <v>29</v>
      </c>
      <c r="BB1062" s="222">
        <v>1825</v>
      </c>
      <c r="BC1062" s="222">
        <f t="shared" si="64"/>
        <v>456.25</v>
      </c>
    </row>
    <row r="1063" spans="2:55">
      <c r="B1063" s="41" t="s">
        <v>3704</v>
      </c>
      <c r="C1063" s="19" t="s">
        <v>3778</v>
      </c>
      <c r="D1063" s="44" t="s">
        <v>5</v>
      </c>
      <c r="E1063" s="19"/>
      <c r="F1063" s="19"/>
      <c r="G1063" s="19"/>
      <c r="H1063" s="19"/>
      <c r="I1063" s="19"/>
      <c r="J1063" s="19"/>
      <c r="K1063" s="19"/>
      <c r="L1063" s="19"/>
      <c r="M1063" s="19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221"/>
      <c r="AA1063" s="221"/>
      <c r="AB1063" s="221"/>
      <c r="AC1063" s="221"/>
      <c r="AD1063" s="221"/>
      <c r="AE1063" s="221"/>
      <c r="AF1063" s="221"/>
      <c r="AG1063" s="221"/>
      <c r="AH1063" s="221"/>
      <c r="AI1063" s="221"/>
      <c r="AJ1063" s="221"/>
      <c r="AK1063" s="221"/>
      <c r="AL1063" s="221"/>
      <c r="AM1063" s="221"/>
      <c r="AN1063" s="221"/>
      <c r="AO1063" s="221"/>
      <c r="AP1063" s="221"/>
      <c r="AQ1063" s="221"/>
      <c r="AR1063" s="222">
        <v>1</v>
      </c>
      <c r="AS1063" s="222">
        <v>220</v>
      </c>
      <c r="AT1063" s="219">
        <f>AS1063*25%</f>
        <v>55</v>
      </c>
      <c r="AU1063" s="222">
        <v>11</v>
      </c>
      <c r="AV1063" s="222">
        <v>1985</v>
      </c>
      <c r="AW1063" s="222">
        <f t="shared" si="65"/>
        <v>496.25</v>
      </c>
      <c r="AX1063" s="222">
        <v>5</v>
      </c>
      <c r="AY1063" s="222">
        <v>330</v>
      </c>
      <c r="AZ1063" s="222">
        <f t="shared" si="63"/>
        <v>82.5</v>
      </c>
      <c r="BA1063" s="222">
        <v>24</v>
      </c>
      <c r="BB1063" s="222">
        <v>2980</v>
      </c>
      <c r="BC1063" s="222">
        <f t="shared" si="64"/>
        <v>745</v>
      </c>
    </row>
    <row r="1064" spans="2:55">
      <c r="B1064" s="41" t="s">
        <v>3705</v>
      </c>
      <c r="C1064" s="19" t="s">
        <v>7760</v>
      </c>
      <c r="D1064" s="44" t="s">
        <v>12</v>
      </c>
      <c r="E1064" s="19"/>
      <c r="F1064" s="19"/>
      <c r="G1064" s="19"/>
      <c r="H1064" s="19"/>
      <c r="I1064" s="19"/>
      <c r="J1064" s="19"/>
      <c r="K1064" s="19"/>
      <c r="L1064" s="19"/>
      <c r="M1064" s="19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221"/>
      <c r="AA1064" s="221"/>
      <c r="AB1064" s="221"/>
      <c r="AC1064" s="221"/>
      <c r="AD1064" s="221"/>
      <c r="AE1064" s="221"/>
      <c r="AF1064" s="221"/>
      <c r="AG1064" s="221"/>
      <c r="AH1064" s="221"/>
      <c r="AI1064" s="221"/>
      <c r="AJ1064" s="221"/>
      <c r="AK1064" s="221"/>
      <c r="AL1064" s="221"/>
      <c r="AM1064" s="221"/>
      <c r="AN1064" s="221"/>
      <c r="AO1064" s="221"/>
      <c r="AP1064" s="221"/>
      <c r="AQ1064" s="221"/>
      <c r="AR1064" s="222">
        <v>0</v>
      </c>
      <c r="AS1064" s="222">
        <v>0</v>
      </c>
      <c r="AT1064" s="219">
        <f>AS1064*25%</f>
        <v>0</v>
      </c>
      <c r="AU1064" s="222">
        <v>36</v>
      </c>
      <c r="AV1064" s="222">
        <v>4390</v>
      </c>
      <c r="AW1064" s="222">
        <f t="shared" si="65"/>
        <v>1097.5</v>
      </c>
      <c r="AX1064" s="222">
        <v>18</v>
      </c>
      <c r="AY1064" s="222">
        <v>2325</v>
      </c>
      <c r="AZ1064" s="222">
        <f t="shared" si="63"/>
        <v>581.25</v>
      </c>
      <c r="BA1064" s="222">
        <v>65</v>
      </c>
      <c r="BB1064" s="222">
        <v>5065</v>
      </c>
      <c r="BC1064" s="222">
        <f t="shared" si="64"/>
        <v>1266.25</v>
      </c>
    </row>
    <row r="1065" spans="2:55">
      <c r="B1065" s="41" t="s">
        <v>3706</v>
      </c>
      <c r="C1065" s="19" t="s">
        <v>3779</v>
      </c>
      <c r="D1065" s="227" t="s">
        <v>84</v>
      </c>
      <c r="E1065" s="19"/>
      <c r="F1065" s="19"/>
      <c r="G1065" s="19"/>
      <c r="H1065" s="19"/>
      <c r="I1065" s="19"/>
      <c r="J1065" s="19"/>
      <c r="K1065" s="19"/>
      <c r="L1065" s="19"/>
      <c r="M1065" s="19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221"/>
      <c r="AA1065" s="221"/>
      <c r="AB1065" s="221"/>
      <c r="AC1065" s="221"/>
      <c r="AD1065" s="221"/>
      <c r="AE1065" s="221"/>
      <c r="AF1065" s="221"/>
      <c r="AG1065" s="221"/>
      <c r="AH1065" s="221"/>
      <c r="AI1065" s="221"/>
      <c r="AJ1065" s="221"/>
      <c r="AK1065" s="221"/>
      <c r="AL1065" s="221"/>
      <c r="AM1065" s="221"/>
      <c r="AN1065" s="221"/>
      <c r="AO1065" s="221"/>
      <c r="AP1065" s="221"/>
      <c r="AQ1065" s="221"/>
      <c r="AR1065" s="222">
        <v>4</v>
      </c>
      <c r="AS1065" s="222">
        <v>340</v>
      </c>
      <c r="AT1065" s="219">
        <f>AS1065*25%</f>
        <v>85</v>
      </c>
      <c r="AU1065" s="222">
        <v>15</v>
      </c>
      <c r="AV1065" s="222">
        <v>1345</v>
      </c>
      <c r="AW1065" s="222">
        <f t="shared" si="65"/>
        <v>336.25</v>
      </c>
      <c r="AX1065" s="222">
        <v>66</v>
      </c>
      <c r="AY1065" s="222">
        <v>6225</v>
      </c>
      <c r="AZ1065" s="222">
        <f t="shared" si="63"/>
        <v>1556.25</v>
      </c>
      <c r="BA1065" s="222">
        <v>0</v>
      </c>
      <c r="BB1065" s="222">
        <v>0</v>
      </c>
      <c r="BC1065" s="222">
        <f t="shared" si="64"/>
        <v>0</v>
      </c>
    </row>
    <row r="1066" spans="2:55">
      <c r="B1066" s="41" t="s">
        <v>3707</v>
      </c>
      <c r="C1066" s="19" t="s">
        <v>3780</v>
      </c>
      <c r="D1066" s="227" t="s">
        <v>191</v>
      </c>
      <c r="E1066" s="19"/>
      <c r="F1066" s="19"/>
      <c r="G1066" s="19"/>
      <c r="H1066" s="19"/>
      <c r="I1066" s="19"/>
      <c r="J1066" s="19"/>
      <c r="K1066" s="19"/>
      <c r="L1066" s="19"/>
      <c r="M1066" s="19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221"/>
      <c r="AA1066" s="221"/>
      <c r="AB1066" s="221"/>
      <c r="AC1066" s="221"/>
      <c r="AD1066" s="221"/>
      <c r="AE1066" s="221"/>
      <c r="AF1066" s="221"/>
      <c r="AG1066" s="221"/>
      <c r="AH1066" s="221"/>
      <c r="AI1066" s="221"/>
      <c r="AJ1066" s="221"/>
      <c r="AK1066" s="221"/>
      <c r="AL1066" s="221"/>
      <c r="AM1066" s="221"/>
      <c r="AN1066" s="221"/>
      <c r="AO1066" s="221"/>
      <c r="AP1066" s="221"/>
      <c r="AQ1066" s="221"/>
      <c r="AR1066" s="222">
        <v>0</v>
      </c>
      <c r="AS1066" s="222">
        <v>0</v>
      </c>
      <c r="AT1066" s="219">
        <f>AS1066*25%</f>
        <v>0</v>
      </c>
      <c r="AU1066" s="222">
        <v>4</v>
      </c>
      <c r="AV1066" s="222">
        <v>355</v>
      </c>
      <c r="AW1066" s="222">
        <f t="shared" si="65"/>
        <v>88.75</v>
      </c>
      <c r="AX1066" s="222">
        <v>62</v>
      </c>
      <c r="AY1066" s="222">
        <v>6710</v>
      </c>
      <c r="AZ1066" s="222">
        <f t="shared" si="63"/>
        <v>1677.5</v>
      </c>
      <c r="BA1066" s="222">
        <v>6</v>
      </c>
      <c r="BB1066" s="222">
        <v>590</v>
      </c>
      <c r="BC1066" s="222">
        <f t="shared" si="64"/>
        <v>147.5</v>
      </c>
    </row>
    <row r="1067" spans="2:55">
      <c r="B1067" s="41" t="s">
        <v>3708</v>
      </c>
      <c r="C1067" s="19" t="s">
        <v>7761</v>
      </c>
      <c r="D1067" s="227" t="s">
        <v>84</v>
      </c>
      <c r="E1067" s="19"/>
      <c r="F1067" s="19"/>
      <c r="G1067" s="19"/>
      <c r="H1067" s="19"/>
      <c r="I1067" s="19"/>
      <c r="J1067" s="19"/>
      <c r="K1067" s="19"/>
      <c r="L1067" s="19"/>
      <c r="M1067" s="19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221"/>
      <c r="AA1067" s="221"/>
      <c r="AB1067" s="221"/>
      <c r="AC1067" s="221"/>
      <c r="AD1067" s="221"/>
      <c r="AE1067" s="221"/>
      <c r="AF1067" s="221"/>
      <c r="AG1067" s="221"/>
      <c r="AH1067" s="221"/>
      <c r="AI1067" s="221"/>
      <c r="AJ1067" s="221"/>
      <c r="AK1067" s="221"/>
      <c r="AL1067" s="221"/>
      <c r="AM1067" s="221"/>
      <c r="AN1067" s="221"/>
      <c r="AO1067" s="221"/>
      <c r="AP1067" s="221"/>
      <c r="AQ1067" s="221"/>
      <c r="AR1067" s="222">
        <v>0</v>
      </c>
      <c r="AS1067" s="222">
        <v>0</v>
      </c>
      <c r="AT1067" s="219">
        <f>AS1067*25%</f>
        <v>0</v>
      </c>
      <c r="AU1067" s="222">
        <v>1</v>
      </c>
      <c r="AV1067" s="222">
        <v>250</v>
      </c>
      <c r="AW1067" s="222">
        <f t="shared" si="65"/>
        <v>62.5</v>
      </c>
      <c r="AX1067" s="222">
        <v>2</v>
      </c>
      <c r="AY1067" s="222">
        <v>500</v>
      </c>
      <c r="AZ1067" s="222">
        <f t="shared" si="63"/>
        <v>125</v>
      </c>
      <c r="BA1067" s="222">
        <v>35</v>
      </c>
      <c r="BB1067" s="222">
        <v>3295</v>
      </c>
      <c r="BC1067" s="222">
        <f t="shared" si="64"/>
        <v>823.75</v>
      </c>
    </row>
    <row r="1068" spans="2:55">
      <c r="B1068" s="41" t="s">
        <v>3709</v>
      </c>
      <c r="C1068" s="19" t="s">
        <v>7762</v>
      </c>
      <c r="D1068" s="356" t="s">
        <v>84</v>
      </c>
      <c r="E1068" s="19"/>
      <c r="F1068" s="19"/>
      <c r="G1068" s="19"/>
      <c r="H1068" s="19"/>
      <c r="I1068" s="19"/>
      <c r="J1068" s="19"/>
      <c r="K1068" s="19"/>
      <c r="L1068" s="19"/>
      <c r="M1068" s="19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221"/>
      <c r="AA1068" s="221"/>
      <c r="AB1068" s="221"/>
      <c r="AC1068" s="221"/>
      <c r="AD1068" s="221"/>
      <c r="AE1068" s="221"/>
      <c r="AF1068" s="221"/>
      <c r="AG1068" s="221"/>
      <c r="AH1068" s="221"/>
      <c r="AI1068" s="221"/>
      <c r="AJ1068" s="221"/>
      <c r="AK1068" s="221"/>
      <c r="AL1068" s="221"/>
      <c r="AM1068" s="221"/>
      <c r="AN1068" s="221"/>
      <c r="AO1068" s="221"/>
      <c r="AP1068" s="221"/>
      <c r="AQ1068" s="221"/>
      <c r="AR1068" s="222">
        <v>22</v>
      </c>
      <c r="AS1068" s="222">
        <v>2055</v>
      </c>
      <c r="AT1068" s="219">
        <f>AS1068*25%</f>
        <v>513.75</v>
      </c>
      <c r="AU1068" s="222">
        <v>9</v>
      </c>
      <c r="AV1068" s="222">
        <v>815</v>
      </c>
      <c r="AW1068" s="222">
        <f t="shared" si="65"/>
        <v>203.75</v>
      </c>
      <c r="AX1068" s="222">
        <v>1</v>
      </c>
      <c r="AY1068" s="222">
        <v>100</v>
      </c>
      <c r="AZ1068" s="222">
        <f t="shared" si="63"/>
        <v>25</v>
      </c>
      <c r="BA1068" s="222">
        <v>92</v>
      </c>
      <c r="BB1068" s="222">
        <v>8515</v>
      </c>
      <c r="BC1068" s="222">
        <f t="shared" si="64"/>
        <v>2128.75</v>
      </c>
    </row>
    <row r="1069" spans="2:55">
      <c r="B1069" s="41" t="s">
        <v>3710</v>
      </c>
      <c r="C1069" s="19" t="s">
        <v>673</v>
      </c>
      <c r="D1069" s="227" t="s">
        <v>16</v>
      </c>
      <c r="E1069" s="19"/>
      <c r="F1069" s="19"/>
      <c r="G1069" s="19"/>
      <c r="H1069" s="19"/>
      <c r="I1069" s="19"/>
      <c r="J1069" s="19"/>
      <c r="K1069" s="19"/>
      <c r="L1069" s="19"/>
      <c r="M1069" s="19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221"/>
      <c r="AA1069" s="221"/>
      <c r="AB1069" s="221"/>
      <c r="AC1069" s="221"/>
      <c r="AD1069" s="221"/>
      <c r="AE1069" s="221"/>
      <c r="AF1069" s="221"/>
      <c r="AG1069" s="221"/>
      <c r="AH1069" s="221"/>
      <c r="AI1069" s="221"/>
      <c r="AJ1069" s="221"/>
      <c r="AK1069" s="221"/>
      <c r="AL1069" s="221"/>
      <c r="AM1069" s="221"/>
      <c r="AN1069" s="221"/>
      <c r="AO1069" s="221"/>
      <c r="AP1069" s="221"/>
      <c r="AQ1069" s="221"/>
      <c r="AR1069" s="222">
        <v>10</v>
      </c>
      <c r="AS1069" s="222">
        <v>1500</v>
      </c>
      <c r="AT1069" s="219">
        <f>AS1069*25%</f>
        <v>375</v>
      </c>
      <c r="AU1069" s="222">
        <v>93</v>
      </c>
      <c r="AV1069" s="222">
        <v>10290</v>
      </c>
      <c r="AW1069" s="222">
        <f t="shared" si="65"/>
        <v>2572.5</v>
      </c>
      <c r="AX1069" s="222">
        <v>31</v>
      </c>
      <c r="AY1069" s="222">
        <v>4365</v>
      </c>
      <c r="AZ1069" s="222">
        <f t="shared" si="63"/>
        <v>1091.25</v>
      </c>
      <c r="BA1069" s="222">
        <v>63</v>
      </c>
      <c r="BB1069" s="222">
        <v>6090</v>
      </c>
      <c r="BC1069" s="222">
        <f t="shared" si="64"/>
        <v>1522.5</v>
      </c>
    </row>
    <row r="1070" spans="2:55">
      <c r="B1070" s="41" t="s">
        <v>3711</v>
      </c>
      <c r="C1070" s="19" t="s">
        <v>3781</v>
      </c>
      <c r="D1070" s="44" t="s">
        <v>16</v>
      </c>
      <c r="E1070" s="19"/>
      <c r="F1070" s="19"/>
      <c r="G1070" s="19"/>
      <c r="H1070" s="19"/>
      <c r="I1070" s="19"/>
      <c r="J1070" s="19"/>
      <c r="K1070" s="19"/>
      <c r="L1070" s="19"/>
      <c r="M1070" s="19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221"/>
      <c r="AA1070" s="221"/>
      <c r="AB1070" s="221"/>
      <c r="AC1070" s="221"/>
      <c r="AD1070" s="221"/>
      <c r="AE1070" s="221"/>
      <c r="AF1070" s="221"/>
      <c r="AG1070" s="221"/>
      <c r="AH1070" s="221"/>
      <c r="AI1070" s="221"/>
      <c r="AJ1070" s="221"/>
      <c r="AK1070" s="221"/>
      <c r="AL1070" s="221"/>
      <c r="AM1070" s="221"/>
      <c r="AN1070" s="221"/>
      <c r="AO1070" s="221"/>
      <c r="AP1070" s="221"/>
      <c r="AQ1070" s="221"/>
      <c r="AR1070" s="222">
        <v>20</v>
      </c>
      <c r="AS1070" s="222">
        <v>1890</v>
      </c>
      <c r="AT1070" s="219">
        <f>AS1070*25%</f>
        <v>472.5</v>
      </c>
      <c r="AU1070" s="222">
        <v>130</v>
      </c>
      <c r="AV1070" s="222">
        <v>14995</v>
      </c>
      <c r="AW1070" s="222">
        <f t="shared" si="65"/>
        <v>3748.75</v>
      </c>
      <c r="AX1070" s="222">
        <v>238</v>
      </c>
      <c r="AY1070" s="222">
        <v>23470</v>
      </c>
      <c r="AZ1070" s="222">
        <f t="shared" si="63"/>
        <v>5867.5</v>
      </c>
      <c r="BA1070" s="222">
        <v>15</v>
      </c>
      <c r="BB1070" s="222">
        <v>1200</v>
      </c>
      <c r="BC1070" s="222">
        <f t="shared" si="64"/>
        <v>300</v>
      </c>
    </row>
    <row r="1071" spans="2:55">
      <c r="B1071" s="41" t="s">
        <v>4849</v>
      </c>
      <c r="C1071" s="19" t="s">
        <v>5368</v>
      </c>
      <c r="D1071" s="44" t="s">
        <v>16</v>
      </c>
      <c r="E1071" s="19"/>
      <c r="F1071" s="19"/>
      <c r="G1071" s="19"/>
      <c r="H1071" s="19"/>
      <c r="I1071" s="19"/>
      <c r="J1071" s="19"/>
      <c r="K1071" s="19"/>
      <c r="L1071" s="19"/>
      <c r="M1071" s="19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221"/>
      <c r="AA1071" s="221"/>
      <c r="AB1071" s="221"/>
      <c r="AC1071" s="221"/>
      <c r="AD1071" s="221"/>
      <c r="AE1071" s="221"/>
      <c r="AF1071" s="221"/>
      <c r="AG1071" s="221"/>
      <c r="AH1071" s="221"/>
      <c r="AI1071" s="221"/>
      <c r="AJ1071" s="221"/>
      <c r="AK1071" s="221"/>
      <c r="AL1071" s="221"/>
      <c r="AM1071" s="221"/>
      <c r="AN1071" s="221"/>
      <c r="AO1071" s="221"/>
      <c r="AP1071" s="221"/>
      <c r="AQ1071" s="221"/>
      <c r="AR1071" s="222">
        <v>1</v>
      </c>
      <c r="AS1071" s="222">
        <v>80</v>
      </c>
      <c r="AT1071" s="219">
        <f>AS1071*25%</f>
        <v>20</v>
      </c>
      <c r="AU1071" s="222">
        <v>38</v>
      </c>
      <c r="AV1071" s="222">
        <v>4670</v>
      </c>
      <c r="AW1071" s="222">
        <f t="shared" si="65"/>
        <v>1167.5</v>
      </c>
      <c r="AX1071" s="222">
        <v>37</v>
      </c>
      <c r="AY1071" s="222">
        <v>4740</v>
      </c>
      <c r="AZ1071" s="222">
        <f t="shared" si="63"/>
        <v>1185</v>
      </c>
      <c r="BA1071" s="222">
        <v>0</v>
      </c>
      <c r="BB1071" s="222">
        <v>0</v>
      </c>
      <c r="BC1071" s="222">
        <f t="shared" si="64"/>
        <v>0</v>
      </c>
    </row>
    <row r="1072" spans="2:55">
      <c r="B1072" s="41" t="s">
        <v>4850</v>
      </c>
      <c r="C1072" s="19" t="s">
        <v>7763</v>
      </c>
      <c r="D1072" s="44" t="s">
        <v>23</v>
      </c>
      <c r="E1072" s="19"/>
      <c r="F1072" s="19"/>
      <c r="G1072" s="19"/>
      <c r="H1072" s="19"/>
      <c r="I1072" s="19"/>
      <c r="J1072" s="19"/>
      <c r="K1072" s="19"/>
      <c r="L1072" s="19"/>
      <c r="M1072" s="19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221"/>
      <c r="AA1072" s="221"/>
      <c r="AB1072" s="221"/>
      <c r="AC1072" s="221"/>
      <c r="AD1072" s="221"/>
      <c r="AE1072" s="221"/>
      <c r="AF1072" s="221"/>
      <c r="AG1072" s="221"/>
      <c r="AH1072" s="221"/>
      <c r="AI1072" s="221"/>
      <c r="AJ1072" s="221"/>
      <c r="AK1072" s="221"/>
      <c r="AL1072" s="221"/>
      <c r="AM1072" s="221"/>
      <c r="AN1072" s="221"/>
      <c r="AO1072" s="221"/>
      <c r="AP1072" s="221"/>
      <c r="AQ1072" s="221"/>
      <c r="AR1072" s="222">
        <v>37</v>
      </c>
      <c r="AS1072" s="222">
        <v>4530</v>
      </c>
      <c r="AT1072" s="219">
        <f>AS1072*25%</f>
        <v>1132.5</v>
      </c>
      <c r="AU1072" s="222">
        <v>7</v>
      </c>
      <c r="AV1072" s="222">
        <v>880</v>
      </c>
      <c r="AW1072" s="222">
        <f t="shared" si="65"/>
        <v>220</v>
      </c>
      <c r="AX1072" s="222">
        <v>58</v>
      </c>
      <c r="AY1072" s="222">
        <v>6230</v>
      </c>
      <c r="AZ1072" s="222">
        <f t="shared" si="63"/>
        <v>1557.5</v>
      </c>
      <c r="BA1072" s="222">
        <v>63</v>
      </c>
      <c r="BB1072" s="222">
        <v>10320</v>
      </c>
      <c r="BC1072" s="222">
        <f t="shared" si="64"/>
        <v>2580</v>
      </c>
    </row>
    <row r="1073" spans="2:55">
      <c r="B1073" s="41" t="s">
        <v>4851</v>
      </c>
      <c r="C1073" s="19" t="s">
        <v>5369</v>
      </c>
      <c r="D1073" s="44" t="s">
        <v>23</v>
      </c>
      <c r="E1073" s="19"/>
      <c r="F1073" s="19"/>
      <c r="G1073" s="19"/>
      <c r="H1073" s="19"/>
      <c r="I1073" s="19"/>
      <c r="J1073" s="19"/>
      <c r="K1073" s="19"/>
      <c r="L1073" s="19"/>
      <c r="M1073" s="19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221"/>
      <c r="AA1073" s="221"/>
      <c r="AB1073" s="221"/>
      <c r="AC1073" s="221"/>
      <c r="AD1073" s="221"/>
      <c r="AE1073" s="221"/>
      <c r="AF1073" s="221"/>
      <c r="AG1073" s="221"/>
      <c r="AH1073" s="221"/>
      <c r="AI1073" s="221"/>
      <c r="AJ1073" s="221"/>
      <c r="AK1073" s="221"/>
      <c r="AL1073" s="221"/>
      <c r="AM1073" s="221"/>
      <c r="AN1073" s="221"/>
      <c r="AO1073" s="221"/>
      <c r="AP1073" s="221"/>
      <c r="AQ1073" s="221"/>
      <c r="AR1073" s="222">
        <v>0</v>
      </c>
      <c r="AS1073" s="222">
        <v>0</v>
      </c>
      <c r="AT1073" s="219">
        <f>AS1073*25%</f>
        <v>0</v>
      </c>
      <c r="AU1073" s="222">
        <v>25</v>
      </c>
      <c r="AV1073" s="222">
        <v>1765</v>
      </c>
      <c r="AW1073" s="222">
        <f t="shared" si="65"/>
        <v>441.25</v>
      </c>
      <c r="AX1073" s="222">
        <v>25</v>
      </c>
      <c r="AY1073" s="222">
        <v>2255</v>
      </c>
      <c r="AZ1073" s="222">
        <f t="shared" si="63"/>
        <v>563.75</v>
      </c>
      <c r="BA1073" s="222">
        <v>301</v>
      </c>
      <c r="BB1073" s="222">
        <v>29075</v>
      </c>
      <c r="BC1073" s="222">
        <f t="shared" si="64"/>
        <v>7268.75</v>
      </c>
    </row>
    <row r="1074" spans="2:55">
      <c r="B1074" s="41" t="s">
        <v>4852</v>
      </c>
      <c r="C1074" s="19" t="s">
        <v>5370</v>
      </c>
      <c r="D1074" s="44" t="s">
        <v>5</v>
      </c>
      <c r="E1074" s="19"/>
      <c r="F1074" s="19"/>
      <c r="G1074" s="19"/>
      <c r="H1074" s="19"/>
      <c r="I1074" s="19"/>
      <c r="J1074" s="19"/>
      <c r="K1074" s="19"/>
      <c r="L1074" s="19"/>
      <c r="M1074" s="19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221"/>
      <c r="AA1074" s="221"/>
      <c r="AB1074" s="221"/>
      <c r="AC1074" s="221"/>
      <c r="AD1074" s="221"/>
      <c r="AE1074" s="221"/>
      <c r="AF1074" s="221"/>
      <c r="AG1074" s="221"/>
      <c r="AH1074" s="221"/>
      <c r="AI1074" s="221"/>
      <c r="AJ1074" s="221"/>
      <c r="AK1074" s="221"/>
      <c r="AL1074" s="221"/>
      <c r="AM1074" s="221"/>
      <c r="AN1074" s="221"/>
      <c r="AO1074" s="221"/>
      <c r="AP1074" s="221"/>
      <c r="AQ1074" s="221"/>
      <c r="AR1074" s="222">
        <v>662</v>
      </c>
      <c r="AS1074" s="222">
        <v>134250</v>
      </c>
      <c r="AT1074" s="219">
        <f>AS1074*25%</f>
        <v>33562.5</v>
      </c>
      <c r="AU1074" s="222">
        <v>0</v>
      </c>
      <c r="AV1074" s="222">
        <v>0</v>
      </c>
      <c r="AW1074" s="222">
        <f t="shared" si="65"/>
        <v>0</v>
      </c>
      <c r="AX1074" s="222">
        <v>17</v>
      </c>
      <c r="AY1074" s="222">
        <v>1755</v>
      </c>
      <c r="AZ1074" s="222">
        <f t="shared" si="63"/>
        <v>438.75</v>
      </c>
      <c r="BA1074" s="222">
        <v>46</v>
      </c>
      <c r="BB1074" s="222">
        <v>6230</v>
      </c>
      <c r="BC1074" s="222">
        <f t="shared" si="64"/>
        <v>1557.5</v>
      </c>
    </row>
    <row r="1075" spans="2:55">
      <c r="B1075" s="41" t="s">
        <v>3712</v>
      </c>
      <c r="C1075" s="19" t="s">
        <v>3782</v>
      </c>
      <c r="D1075" s="44" t="s">
        <v>5</v>
      </c>
      <c r="E1075" s="19"/>
      <c r="F1075" s="19"/>
      <c r="G1075" s="19"/>
      <c r="H1075" s="19"/>
      <c r="I1075" s="19"/>
      <c r="J1075" s="19"/>
      <c r="K1075" s="19"/>
      <c r="L1075" s="19"/>
      <c r="M1075" s="19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221"/>
      <c r="AA1075" s="221"/>
      <c r="AB1075" s="221"/>
      <c r="AC1075" s="221"/>
      <c r="AD1075" s="221"/>
      <c r="AE1075" s="221"/>
      <c r="AF1075" s="221"/>
      <c r="AG1075" s="221"/>
      <c r="AH1075" s="221"/>
      <c r="AI1075" s="221"/>
      <c r="AJ1075" s="221"/>
      <c r="AK1075" s="221"/>
      <c r="AL1075" s="221"/>
      <c r="AM1075" s="221"/>
      <c r="AN1075" s="221"/>
      <c r="AO1075" s="221"/>
      <c r="AP1075" s="221"/>
      <c r="AQ1075" s="221"/>
      <c r="AR1075" s="222">
        <v>83</v>
      </c>
      <c r="AS1075" s="222">
        <v>11335</v>
      </c>
      <c r="AT1075" s="219">
        <f>AS1075*25%</f>
        <v>2833.75</v>
      </c>
      <c r="AU1075" s="222">
        <v>2</v>
      </c>
      <c r="AV1075" s="222">
        <v>120</v>
      </c>
      <c r="AW1075" s="222">
        <f t="shared" si="65"/>
        <v>30</v>
      </c>
      <c r="AX1075" s="222">
        <v>4</v>
      </c>
      <c r="AY1075" s="222">
        <v>650</v>
      </c>
      <c r="AZ1075" s="222">
        <f t="shared" si="63"/>
        <v>162.5</v>
      </c>
      <c r="BA1075" s="222">
        <v>62</v>
      </c>
      <c r="BB1075" s="222">
        <v>7055</v>
      </c>
      <c r="BC1075" s="222">
        <f t="shared" si="64"/>
        <v>1763.75</v>
      </c>
    </row>
    <row r="1076" spans="2:55">
      <c r="B1076" s="41" t="s">
        <v>3713</v>
      </c>
      <c r="C1076" s="19" t="s">
        <v>7764</v>
      </c>
      <c r="D1076" s="44" t="s">
        <v>19</v>
      </c>
      <c r="E1076" s="19"/>
      <c r="F1076" s="19"/>
      <c r="G1076" s="19"/>
      <c r="H1076" s="19"/>
      <c r="I1076" s="19"/>
      <c r="J1076" s="19"/>
      <c r="K1076" s="19"/>
      <c r="L1076" s="19"/>
      <c r="M1076" s="19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221"/>
      <c r="AA1076" s="221"/>
      <c r="AB1076" s="221"/>
      <c r="AC1076" s="221"/>
      <c r="AD1076" s="221"/>
      <c r="AE1076" s="221"/>
      <c r="AF1076" s="221"/>
      <c r="AG1076" s="221"/>
      <c r="AH1076" s="221"/>
      <c r="AI1076" s="221"/>
      <c r="AJ1076" s="221"/>
      <c r="AK1076" s="221"/>
      <c r="AL1076" s="221"/>
      <c r="AM1076" s="221"/>
      <c r="AN1076" s="221"/>
      <c r="AO1076" s="221"/>
      <c r="AP1076" s="221"/>
      <c r="AQ1076" s="221"/>
      <c r="AR1076" s="222">
        <v>0</v>
      </c>
      <c r="AS1076" s="222">
        <v>0</v>
      </c>
      <c r="AT1076" s="219">
        <f>AS1076*25%</f>
        <v>0</v>
      </c>
      <c r="AU1076" s="222">
        <v>0</v>
      </c>
      <c r="AV1076" s="222">
        <v>0</v>
      </c>
      <c r="AW1076" s="222">
        <f t="shared" si="65"/>
        <v>0</v>
      </c>
      <c r="AX1076" s="222">
        <v>29</v>
      </c>
      <c r="AY1076" s="222">
        <v>3000</v>
      </c>
      <c r="AZ1076" s="222">
        <f t="shared" si="63"/>
        <v>750</v>
      </c>
      <c r="BA1076" s="222">
        <v>40</v>
      </c>
      <c r="BB1076" s="222">
        <v>3650</v>
      </c>
      <c r="BC1076" s="222">
        <f t="shared" si="64"/>
        <v>912.5</v>
      </c>
    </row>
    <row r="1077" spans="2:55">
      <c r="B1077" s="41" t="s">
        <v>3714</v>
      </c>
      <c r="C1077" s="19" t="s">
        <v>7765</v>
      </c>
      <c r="D1077" s="44" t="s">
        <v>19</v>
      </c>
      <c r="E1077" s="19"/>
      <c r="F1077" s="19"/>
      <c r="G1077" s="19"/>
      <c r="H1077" s="19"/>
      <c r="I1077" s="19"/>
      <c r="J1077" s="19"/>
      <c r="K1077" s="19"/>
      <c r="L1077" s="19"/>
      <c r="M1077" s="19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221"/>
      <c r="AA1077" s="221"/>
      <c r="AB1077" s="221"/>
      <c r="AC1077" s="221"/>
      <c r="AD1077" s="221"/>
      <c r="AE1077" s="221"/>
      <c r="AF1077" s="221"/>
      <c r="AG1077" s="221"/>
      <c r="AH1077" s="221"/>
      <c r="AI1077" s="221"/>
      <c r="AJ1077" s="221"/>
      <c r="AK1077" s="221"/>
      <c r="AL1077" s="221"/>
      <c r="AM1077" s="221"/>
      <c r="AN1077" s="221"/>
      <c r="AO1077" s="221"/>
      <c r="AP1077" s="221"/>
      <c r="AQ1077" s="221"/>
      <c r="AR1077" s="221"/>
      <c r="AS1077" s="221"/>
      <c r="AT1077" s="221"/>
      <c r="AU1077" s="222">
        <v>12</v>
      </c>
      <c r="AV1077" s="222">
        <v>1490</v>
      </c>
      <c r="AW1077" s="222">
        <f t="shared" si="65"/>
        <v>372.5</v>
      </c>
      <c r="AX1077" s="222">
        <v>90</v>
      </c>
      <c r="AY1077" s="222">
        <v>10010</v>
      </c>
      <c r="AZ1077" s="222">
        <f t="shared" si="63"/>
        <v>2502.5</v>
      </c>
      <c r="BA1077" s="222">
        <v>38</v>
      </c>
      <c r="BB1077" s="222">
        <v>3645</v>
      </c>
      <c r="BC1077" s="222">
        <f t="shared" si="64"/>
        <v>911.25</v>
      </c>
    </row>
    <row r="1078" spans="2:55">
      <c r="B1078" s="41" t="s">
        <v>3715</v>
      </c>
      <c r="C1078" s="19" t="s">
        <v>7766</v>
      </c>
      <c r="D1078" s="44" t="s">
        <v>501</v>
      </c>
      <c r="E1078" s="19"/>
      <c r="F1078" s="19"/>
      <c r="G1078" s="19"/>
      <c r="H1078" s="19"/>
      <c r="I1078" s="19"/>
      <c r="J1078" s="19"/>
      <c r="K1078" s="19"/>
      <c r="L1078" s="19"/>
      <c r="M1078" s="19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221"/>
      <c r="AA1078" s="221"/>
      <c r="AB1078" s="221"/>
      <c r="AC1078" s="221"/>
      <c r="AD1078" s="221"/>
      <c r="AE1078" s="221"/>
      <c r="AF1078" s="221"/>
      <c r="AG1078" s="221"/>
      <c r="AH1078" s="221"/>
      <c r="AI1078" s="221"/>
      <c r="AJ1078" s="221"/>
      <c r="AK1078" s="221"/>
      <c r="AL1078" s="221"/>
      <c r="AM1078" s="221"/>
      <c r="AN1078" s="221"/>
      <c r="AO1078" s="221"/>
      <c r="AP1078" s="221"/>
      <c r="AQ1078" s="221"/>
      <c r="AR1078" s="221"/>
      <c r="AS1078" s="221"/>
      <c r="AT1078" s="221"/>
      <c r="AU1078" s="222">
        <v>2</v>
      </c>
      <c r="AV1078" s="222">
        <v>200</v>
      </c>
      <c r="AW1078" s="222">
        <f t="shared" si="65"/>
        <v>50</v>
      </c>
      <c r="AX1078" s="222">
        <v>318</v>
      </c>
      <c r="AY1078" s="222">
        <v>25510</v>
      </c>
      <c r="AZ1078" s="222">
        <f t="shared" si="63"/>
        <v>6377.5</v>
      </c>
      <c r="BA1078" s="222">
        <v>13</v>
      </c>
      <c r="BB1078" s="222">
        <v>1125</v>
      </c>
      <c r="BC1078" s="222">
        <f t="shared" si="64"/>
        <v>281.25</v>
      </c>
    </row>
    <row r="1079" spans="2:55">
      <c r="B1079" s="41" t="s">
        <v>4853</v>
      </c>
      <c r="C1079" s="19" t="s">
        <v>5371</v>
      </c>
      <c r="D1079" s="44" t="s">
        <v>123</v>
      </c>
      <c r="E1079" s="19"/>
      <c r="F1079" s="19"/>
      <c r="G1079" s="19"/>
      <c r="H1079" s="19"/>
      <c r="I1079" s="19"/>
      <c r="J1079" s="19"/>
      <c r="K1079" s="19"/>
      <c r="L1079" s="19"/>
      <c r="M1079" s="19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221"/>
      <c r="AA1079" s="221"/>
      <c r="AB1079" s="221"/>
      <c r="AC1079" s="221"/>
      <c r="AD1079" s="221"/>
      <c r="AE1079" s="221"/>
      <c r="AF1079" s="221"/>
      <c r="AG1079" s="221"/>
      <c r="AH1079" s="221"/>
      <c r="AI1079" s="221"/>
      <c r="AJ1079" s="221"/>
      <c r="AK1079" s="221"/>
      <c r="AL1079" s="221"/>
      <c r="AM1079" s="221"/>
      <c r="AN1079" s="221"/>
      <c r="AO1079" s="221"/>
      <c r="AP1079" s="221"/>
      <c r="AQ1079" s="221"/>
      <c r="AR1079" s="221"/>
      <c r="AS1079" s="221"/>
      <c r="AT1079" s="221"/>
      <c r="AU1079" s="222">
        <v>12</v>
      </c>
      <c r="AV1079" s="222">
        <v>1315</v>
      </c>
      <c r="AW1079" s="222">
        <f t="shared" si="65"/>
        <v>328.75</v>
      </c>
      <c r="AX1079" s="222">
        <v>28</v>
      </c>
      <c r="AY1079" s="222">
        <v>3920</v>
      </c>
      <c r="AZ1079" s="222">
        <f t="shared" si="63"/>
        <v>980</v>
      </c>
      <c r="BA1079" s="222">
        <v>54</v>
      </c>
      <c r="BB1079" s="222">
        <v>5325</v>
      </c>
      <c r="BC1079" s="222">
        <f t="shared" si="64"/>
        <v>1331.25</v>
      </c>
    </row>
    <row r="1080" spans="2:55">
      <c r="B1080" s="41" t="s">
        <v>3716</v>
      </c>
      <c r="C1080" s="19" t="s">
        <v>7767</v>
      </c>
      <c r="D1080" s="44" t="s">
        <v>148</v>
      </c>
      <c r="E1080" s="19"/>
      <c r="F1080" s="19"/>
      <c r="G1080" s="19"/>
      <c r="H1080" s="19"/>
      <c r="I1080" s="19"/>
      <c r="J1080" s="19"/>
      <c r="K1080" s="19"/>
      <c r="L1080" s="19"/>
      <c r="M1080" s="19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221"/>
      <c r="AA1080" s="221"/>
      <c r="AB1080" s="221"/>
      <c r="AC1080" s="221"/>
      <c r="AD1080" s="221"/>
      <c r="AE1080" s="221"/>
      <c r="AF1080" s="221"/>
      <c r="AG1080" s="221"/>
      <c r="AH1080" s="221"/>
      <c r="AI1080" s="221"/>
      <c r="AJ1080" s="221"/>
      <c r="AK1080" s="221"/>
      <c r="AL1080" s="221"/>
      <c r="AM1080" s="221"/>
      <c r="AN1080" s="221"/>
      <c r="AO1080" s="221"/>
      <c r="AP1080" s="221"/>
      <c r="AQ1080" s="221"/>
      <c r="AR1080" s="221"/>
      <c r="AS1080" s="221"/>
      <c r="AT1080" s="221"/>
      <c r="AU1080" s="222">
        <v>18</v>
      </c>
      <c r="AV1080" s="222">
        <v>1325</v>
      </c>
      <c r="AW1080" s="222">
        <f t="shared" si="65"/>
        <v>331.25</v>
      </c>
      <c r="AX1080" s="222">
        <v>16</v>
      </c>
      <c r="AY1080" s="222">
        <v>1870</v>
      </c>
      <c r="AZ1080" s="222">
        <f t="shared" si="63"/>
        <v>467.5</v>
      </c>
      <c r="BA1080" s="222">
        <v>94</v>
      </c>
      <c r="BB1080" s="222">
        <v>9110</v>
      </c>
      <c r="BC1080" s="222">
        <f t="shared" si="64"/>
        <v>2277.5</v>
      </c>
    </row>
    <row r="1081" spans="2:55">
      <c r="B1081" s="41" t="s">
        <v>3717</v>
      </c>
      <c r="C1081" s="19" t="s">
        <v>7768</v>
      </c>
      <c r="D1081" s="44" t="s">
        <v>5</v>
      </c>
      <c r="E1081" s="19"/>
      <c r="F1081" s="19"/>
      <c r="G1081" s="19"/>
      <c r="H1081" s="19"/>
      <c r="I1081" s="19"/>
      <c r="J1081" s="19"/>
      <c r="K1081" s="19"/>
      <c r="L1081" s="19"/>
      <c r="M1081" s="19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221"/>
      <c r="AA1081" s="221"/>
      <c r="AB1081" s="221"/>
      <c r="AC1081" s="221"/>
      <c r="AD1081" s="221"/>
      <c r="AE1081" s="221"/>
      <c r="AF1081" s="221"/>
      <c r="AG1081" s="221"/>
      <c r="AH1081" s="221"/>
      <c r="AI1081" s="221"/>
      <c r="AJ1081" s="221"/>
      <c r="AK1081" s="221"/>
      <c r="AL1081" s="221"/>
      <c r="AM1081" s="221"/>
      <c r="AN1081" s="221"/>
      <c r="AO1081" s="221"/>
      <c r="AP1081" s="221"/>
      <c r="AQ1081" s="221"/>
      <c r="AR1081" s="221"/>
      <c r="AS1081" s="221"/>
      <c r="AT1081" s="221"/>
      <c r="AU1081" s="222">
        <v>0</v>
      </c>
      <c r="AV1081" s="222">
        <v>0</v>
      </c>
      <c r="AW1081" s="222">
        <f t="shared" si="65"/>
        <v>0</v>
      </c>
      <c r="AX1081" s="222">
        <v>4</v>
      </c>
      <c r="AY1081" s="222">
        <v>395</v>
      </c>
      <c r="AZ1081" s="222">
        <f t="shared" si="63"/>
        <v>98.75</v>
      </c>
      <c r="BA1081" s="222">
        <v>348</v>
      </c>
      <c r="BB1081" s="222">
        <v>23740</v>
      </c>
      <c r="BC1081" s="222">
        <f t="shared" si="64"/>
        <v>5935</v>
      </c>
    </row>
    <row r="1082" spans="2:55">
      <c r="B1082" s="41" t="s">
        <v>3718</v>
      </c>
      <c r="C1082" s="19" t="s">
        <v>7769</v>
      </c>
      <c r="D1082" s="227" t="s">
        <v>58</v>
      </c>
      <c r="E1082" s="19"/>
      <c r="F1082" s="19"/>
      <c r="G1082" s="19"/>
      <c r="H1082" s="19"/>
      <c r="I1082" s="19"/>
      <c r="J1082" s="19"/>
      <c r="K1082" s="19"/>
      <c r="L1082" s="19"/>
      <c r="M1082" s="19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221"/>
      <c r="AA1082" s="221"/>
      <c r="AB1082" s="221"/>
      <c r="AC1082" s="221"/>
      <c r="AD1082" s="221"/>
      <c r="AE1082" s="221"/>
      <c r="AF1082" s="221"/>
      <c r="AG1082" s="221"/>
      <c r="AH1082" s="221"/>
      <c r="AI1082" s="221"/>
      <c r="AJ1082" s="221"/>
      <c r="AK1082" s="221"/>
      <c r="AL1082" s="221"/>
      <c r="AM1082" s="221"/>
      <c r="AN1082" s="221"/>
      <c r="AO1082" s="221"/>
      <c r="AP1082" s="221"/>
      <c r="AQ1082" s="221"/>
      <c r="AR1082" s="221"/>
      <c r="AS1082" s="221"/>
      <c r="AT1082" s="221"/>
      <c r="AU1082" s="222">
        <v>0</v>
      </c>
      <c r="AV1082" s="222">
        <v>0</v>
      </c>
      <c r="AW1082" s="222">
        <f t="shared" si="65"/>
        <v>0</v>
      </c>
      <c r="AX1082" s="222">
        <v>0</v>
      </c>
      <c r="AY1082" s="222">
        <v>0</v>
      </c>
      <c r="AZ1082" s="222">
        <f t="shared" si="63"/>
        <v>0</v>
      </c>
      <c r="BA1082" s="222">
        <v>13</v>
      </c>
      <c r="BB1082" s="222">
        <v>1250</v>
      </c>
      <c r="BC1082" s="222">
        <f t="shared" si="64"/>
        <v>312.5</v>
      </c>
    </row>
    <row r="1083" spans="2:55">
      <c r="B1083" s="41" t="s">
        <v>3719</v>
      </c>
      <c r="C1083" s="19" t="s">
        <v>7770</v>
      </c>
      <c r="D1083" s="44" t="s">
        <v>5</v>
      </c>
      <c r="E1083" s="19"/>
      <c r="F1083" s="19"/>
      <c r="G1083" s="19"/>
      <c r="H1083" s="19"/>
      <c r="I1083" s="19"/>
      <c r="J1083" s="19"/>
      <c r="K1083" s="19"/>
      <c r="L1083" s="19"/>
      <c r="M1083" s="19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221"/>
      <c r="AA1083" s="221"/>
      <c r="AB1083" s="221"/>
      <c r="AC1083" s="221"/>
      <c r="AD1083" s="221"/>
      <c r="AE1083" s="221"/>
      <c r="AF1083" s="221"/>
      <c r="AG1083" s="221"/>
      <c r="AH1083" s="221"/>
      <c r="AI1083" s="221"/>
      <c r="AJ1083" s="221"/>
      <c r="AK1083" s="221"/>
      <c r="AL1083" s="221"/>
      <c r="AM1083" s="221"/>
      <c r="AN1083" s="221"/>
      <c r="AO1083" s="221"/>
      <c r="AP1083" s="221"/>
      <c r="AQ1083" s="221"/>
      <c r="AR1083" s="221"/>
      <c r="AS1083" s="221"/>
      <c r="AT1083" s="221"/>
      <c r="AU1083" s="222">
        <v>58</v>
      </c>
      <c r="AV1083" s="222">
        <v>3575</v>
      </c>
      <c r="AW1083" s="222">
        <f t="shared" si="65"/>
        <v>893.75</v>
      </c>
      <c r="AX1083" s="222">
        <v>34</v>
      </c>
      <c r="AY1083" s="222">
        <v>5470</v>
      </c>
      <c r="AZ1083" s="222">
        <f t="shared" si="63"/>
        <v>1367.5</v>
      </c>
      <c r="BA1083" s="222">
        <v>19</v>
      </c>
      <c r="BB1083" s="222">
        <v>1955</v>
      </c>
      <c r="BC1083" s="222">
        <f t="shared" si="64"/>
        <v>488.75</v>
      </c>
    </row>
    <row r="1084" spans="2:55">
      <c r="B1084" s="41" t="s">
        <v>3720</v>
      </c>
      <c r="C1084" s="19" t="s">
        <v>3783</v>
      </c>
      <c r="D1084" s="44" t="s">
        <v>5</v>
      </c>
      <c r="E1084" s="19"/>
      <c r="F1084" s="19"/>
      <c r="G1084" s="19"/>
      <c r="H1084" s="19"/>
      <c r="I1084" s="19"/>
      <c r="J1084" s="19"/>
      <c r="K1084" s="19"/>
      <c r="L1084" s="19"/>
      <c r="M1084" s="19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221"/>
      <c r="AA1084" s="221"/>
      <c r="AB1084" s="221"/>
      <c r="AC1084" s="221"/>
      <c r="AD1084" s="221"/>
      <c r="AE1084" s="221"/>
      <c r="AF1084" s="221"/>
      <c r="AG1084" s="221"/>
      <c r="AH1084" s="221"/>
      <c r="AI1084" s="221"/>
      <c r="AJ1084" s="221"/>
      <c r="AK1084" s="221"/>
      <c r="AL1084" s="221"/>
      <c r="AM1084" s="221"/>
      <c r="AN1084" s="221"/>
      <c r="AO1084" s="221"/>
      <c r="AP1084" s="221"/>
      <c r="AQ1084" s="221"/>
      <c r="AR1084" s="221"/>
      <c r="AS1084" s="221"/>
      <c r="AT1084" s="221"/>
      <c r="AU1084" s="222">
        <v>2</v>
      </c>
      <c r="AV1084" s="222">
        <v>500</v>
      </c>
      <c r="AW1084" s="222">
        <f t="shared" si="65"/>
        <v>125</v>
      </c>
      <c r="AX1084" s="222">
        <v>0</v>
      </c>
      <c r="AY1084" s="222">
        <v>0</v>
      </c>
      <c r="AZ1084" s="222">
        <f t="shared" si="63"/>
        <v>0</v>
      </c>
      <c r="BA1084" s="222">
        <v>4</v>
      </c>
      <c r="BB1084" s="222">
        <v>670</v>
      </c>
      <c r="BC1084" s="222">
        <f t="shared" si="64"/>
        <v>167.5</v>
      </c>
    </row>
    <row r="1085" spans="2:55">
      <c r="B1085" s="41" t="s">
        <v>3721</v>
      </c>
      <c r="C1085" s="19" t="s">
        <v>3784</v>
      </c>
      <c r="D1085" s="227" t="s">
        <v>123</v>
      </c>
      <c r="E1085" s="19"/>
      <c r="F1085" s="19"/>
      <c r="G1085" s="19"/>
      <c r="H1085" s="19"/>
      <c r="I1085" s="19"/>
      <c r="J1085" s="19"/>
      <c r="K1085" s="19"/>
      <c r="L1085" s="19"/>
      <c r="M1085" s="19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221"/>
      <c r="AA1085" s="221"/>
      <c r="AB1085" s="221"/>
      <c r="AC1085" s="221"/>
      <c r="AD1085" s="221"/>
      <c r="AE1085" s="221"/>
      <c r="AF1085" s="221"/>
      <c r="AG1085" s="221"/>
      <c r="AH1085" s="221"/>
      <c r="AI1085" s="221"/>
      <c r="AJ1085" s="221"/>
      <c r="AK1085" s="221"/>
      <c r="AL1085" s="221"/>
      <c r="AM1085" s="221"/>
      <c r="AN1085" s="221"/>
      <c r="AO1085" s="221"/>
      <c r="AP1085" s="221"/>
      <c r="AQ1085" s="221"/>
      <c r="AR1085" s="221"/>
      <c r="AS1085" s="221"/>
      <c r="AT1085" s="221"/>
      <c r="AU1085" s="222">
        <v>15</v>
      </c>
      <c r="AV1085" s="222">
        <v>1310</v>
      </c>
      <c r="AW1085" s="222">
        <f t="shared" si="65"/>
        <v>327.5</v>
      </c>
      <c r="AX1085" s="222">
        <v>27</v>
      </c>
      <c r="AY1085" s="222">
        <v>2185</v>
      </c>
      <c r="AZ1085" s="222">
        <f t="shared" si="63"/>
        <v>546.25</v>
      </c>
      <c r="BA1085" s="222">
        <v>0</v>
      </c>
      <c r="BB1085" s="222">
        <v>0</v>
      </c>
      <c r="BC1085" s="222">
        <f t="shared" si="64"/>
        <v>0</v>
      </c>
    </row>
    <row r="1086" spans="2:55">
      <c r="B1086" s="41" t="s">
        <v>4854</v>
      </c>
      <c r="C1086" s="19" t="s">
        <v>5372</v>
      </c>
      <c r="D1086" s="227" t="s">
        <v>23</v>
      </c>
      <c r="E1086" s="19"/>
      <c r="F1086" s="19"/>
      <c r="G1086" s="19"/>
      <c r="H1086" s="19"/>
      <c r="I1086" s="19"/>
      <c r="J1086" s="19"/>
      <c r="K1086" s="19"/>
      <c r="L1086" s="19"/>
      <c r="M1086" s="19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221"/>
      <c r="AA1086" s="221"/>
      <c r="AB1086" s="221"/>
      <c r="AC1086" s="221"/>
      <c r="AD1086" s="221"/>
      <c r="AE1086" s="221"/>
      <c r="AF1086" s="221"/>
      <c r="AG1086" s="221"/>
      <c r="AH1086" s="221"/>
      <c r="AI1086" s="221"/>
      <c r="AJ1086" s="221"/>
      <c r="AK1086" s="221"/>
      <c r="AL1086" s="221"/>
      <c r="AM1086" s="221"/>
      <c r="AN1086" s="221"/>
      <c r="AO1086" s="221"/>
      <c r="AP1086" s="221"/>
      <c r="AQ1086" s="221"/>
      <c r="AR1086" s="221"/>
      <c r="AS1086" s="221"/>
      <c r="AT1086" s="221"/>
      <c r="AU1086" s="222">
        <v>69</v>
      </c>
      <c r="AV1086" s="222">
        <v>5530</v>
      </c>
      <c r="AW1086" s="222">
        <f t="shared" si="65"/>
        <v>1382.5</v>
      </c>
      <c r="AX1086" s="222">
        <v>26</v>
      </c>
      <c r="AY1086" s="222">
        <v>2430</v>
      </c>
      <c r="AZ1086" s="222">
        <f t="shared" si="63"/>
        <v>607.5</v>
      </c>
      <c r="BA1086" s="222">
        <v>17</v>
      </c>
      <c r="BB1086" s="222">
        <v>1935</v>
      </c>
      <c r="BC1086" s="222">
        <f t="shared" si="64"/>
        <v>483.75</v>
      </c>
    </row>
    <row r="1087" spans="2:55">
      <c r="B1087" s="41" t="s">
        <v>3722</v>
      </c>
      <c r="C1087" s="19" t="s">
        <v>3785</v>
      </c>
      <c r="D1087" s="44" t="s">
        <v>5</v>
      </c>
      <c r="E1087" s="19"/>
      <c r="F1087" s="19"/>
      <c r="G1087" s="19"/>
      <c r="H1087" s="19"/>
      <c r="I1087" s="19"/>
      <c r="J1087" s="19"/>
      <c r="K1087" s="19"/>
      <c r="L1087" s="19"/>
      <c r="M1087" s="19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221"/>
      <c r="AA1087" s="221"/>
      <c r="AB1087" s="221"/>
      <c r="AC1087" s="221"/>
      <c r="AD1087" s="221"/>
      <c r="AE1087" s="221"/>
      <c r="AF1087" s="221"/>
      <c r="AG1087" s="221"/>
      <c r="AH1087" s="221"/>
      <c r="AI1087" s="221"/>
      <c r="AJ1087" s="221"/>
      <c r="AK1087" s="221"/>
      <c r="AL1087" s="221"/>
      <c r="AM1087" s="221"/>
      <c r="AN1087" s="221"/>
      <c r="AO1087" s="221"/>
      <c r="AP1087" s="221"/>
      <c r="AQ1087" s="221"/>
      <c r="AR1087" s="221"/>
      <c r="AS1087" s="221"/>
      <c r="AT1087" s="221"/>
      <c r="AU1087" s="222">
        <v>3</v>
      </c>
      <c r="AV1087" s="222">
        <v>450</v>
      </c>
      <c r="AW1087" s="222">
        <f t="shared" si="65"/>
        <v>112.5</v>
      </c>
      <c r="AX1087" s="222">
        <v>25</v>
      </c>
      <c r="AY1087" s="222">
        <v>2520</v>
      </c>
      <c r="AZ1087" s="222">
        <f t="shared" si="63"/>
        <v>630</v>
      </c>
      <c r="BA1087" s="222">
        <v>0</v>
      </c>
      <c r="BB1087" s="222">
        <v>0</v>
      </c>
      <c r="BC1087" s="222">
        <f t="shared" si="64"/>
        <v>0</v>
      </c>
    </row>
    <row r="1088" spans="2:55">
      <c r="B1088" s="41" t="s">
        <v>3723</v>
      </c>
      <c r="C1088" s="19" t="s">
        <v>3786</v>
      </c>
      <c r="D1088" s="44" t="s">
        <v>16</v>
      </c>
      <c r="E1088" s="19"/>
      <c r="F1088" s="19"/>
      <c r="G1088" s="19"/>
      <c r="H1088" s="19"/>
      <c r="I1088" s="19"/>
      <c r="J1088" s="19"/>
      <c r="K1088" s="19"/>
      <c r="L1088" s="19"/>
      <c r="M1088" s="19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221"/>
      <c r="AA1088" s="221"/>
      <c r="AB1088" s="221"/>
      <c r="AC1088" s="221"/>
      <c r="AD1088" s="221"/>
      <c r="AE1088" s="221"/>
      <c r="AF1088" s="221"/>
      <c r="AG1088" s="221"/>
      <c r="AH1088" s="221"/>
      <c r="AI1088" s="221"/>
      <c r="AJ1088" s="221"/>
      <c r="AK1088" s="221"/>
      <c r="AL1088" s="221"/>
      <c r="AM1088" s="221"/>
      <c r="AN1088" s="221"/>
      <c r="AO1088" s="221"/>
      <c r="AP1088" s="221"/>
      <c r="AQ1088" s="221"/>
      <c r="AR1088" s="221"/>
      <c r="AS1088" s="221"/>
      <c r="AT1088" s="221"/>
      <c r="AU1088" s="222">
        <v>9</v>
      </c>
      <c r="AV1088" s="222">
        <v>965</v>
      </c>
      <c r="AW1088" s="222">
        <f t="shared" si="65"/>
        <v>241.25</v>
      </c>
      <c r="AX1088" s="222">
        <v>52</v>
      </c>
      <c r="AY1088" s="222">
        <v>5570</v>
      </c>
      <c r="AZ1088" s="222">
        <f t="shared" si="63"/>
        <v>1392.5</v>
      </c>
      <c r="BA1088" s="222">
        <v>26</v>
      </c>
      <c r="BB1088" s="222">
        <v>3130</v>
      </c>
      <c r="BC1088" s="222">
        <f t="shared" si="64"/>
        <v>782.5</v>
      </c>
    </row>
    <row r="1089" spans="2:55">
      <c r="B1089" s="41" t="s">
        <v>3724</v>
      </c>
      <c r="C1089" s="19" t="s">
        <v>3787</v>
      </c>
      <c r="D1089" s="365" t="s">
        <v>297</v>
      </c>
      <c r="E1089" s="19"/>
      <c r="F1089" s="19"/>
      <c r="G1089" s="19"/>
      <c r="H1089" s="19"/>
      <c r="I1089" s="19"/>
      <c r="J1089" s="19"/>
      <c r="K1089" s="19"/>
      <c r="L1089" s="19"/>
      <c r="M1089" s="19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221"/>
      <c r="AA1089" s="221"/>
      <c r="AB1089" s="221"/>
      <c r="AC1089" s="221"/>
      <c r="AD1089" s="221"/>
      <c r="AE1089" s="221"/>
      <c r="AF1089" s="221"/>
      <c r="AG1089" s="221"/>
      <c r="AH1089" s="221"/>
      <c r="AI1089" s="221"/>
      <c r="AJ1089" s="221"/>
      <c r="AK1089" s="221"/>
      <c r="AL1089" s="221"/>
      <c r="AM1089" s="221"/>
      <c r="AN1089" s="221"/>
      <c r="AO1089" s="221"/>
      <c r="AP1089" s="221"/>
      <c r="AQ1089" s="221"/>
      <c r="AR1089" s="221"/>
      <c r="AS1089" s="221"/>
      <c r="AT1089" s="221"/>
      <c r="AU1089" s="222">
        <v>3</v>
      </c>
      <c r="AV1089" s="222">
        <v>165</v>
      </c>
      <c r="AW1089" s="222">
        <f t="shared" si="65"/>
        <v>41.25</v>
      </c>
      <c r="AX1089" s="222">
        <v>41</v>
      </c>
      <c r="AY1089" s="222">
        <v>4375</v>
      </c>
      <c r="AZ1089" s="222">
        <f t="shared" si="63"/>
        <v>1093.75</v>
      </c>
      <c r="BA1089" s="222">
        <v>48</v>
      </c>
      <c r="BB1089" s="222">
        <v>5230</v>
      </c>
      <c r="BC1089" s="222">
        <f t="shared" si="64"/>
        <v>1307.5</v>
      </c>
    </row>
    <row r="1090" spans="2:55">
      <c r="B1090" s="41" t="s">
        <v>3725</v>
      </c>
      <c r="C1090" s="19" t="s">
        <v>3788</v>
      </c>
      <c r="D1090" s="44" t="s">
        <v>5</v>
      </c>
      <c r="E1090" s="19"/>
      <c r="F1090" s="19"/>
      <c r="G1090" s="19"/>
      <c r="H1090" s="19"/>
      <c r="I1090" s="19"/>
      <c r="J1090" s="19"/>
      <c r="K1090" s="19"/>
      <c r="L1090" s="19"/>
      <c r="M1090" s="19"/>
      <c r="N1090" s="19"/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221"/>
      <c r="AA1090" s="221"/>
      <c r="AB1090" s="221"/>
      <c r="AC1090" s="221"/>
      <c r="AD1090" s="221"/>
      <c r="AE1090" s="221"/>
      <c r="AF1090" s="221"/>
      <c r="AG1090" s="221"/>
      <c r="AH1090" s="221"/>
      <c r="AI1090" s="221"/>
      <c r="AJ1090" s="221"/>
      <c r="AK1090" s="221"/>
      <c r="AL1090" s="221"/>
      <c r="AM1090" s="221"/>
      <c r="AN1090" s="221"/>
      <c r="AO1090" s="221"/>
      <c r="AP1090" s="221"/>
      <c r="AQ1090" s="221"/>
      <c r="AR1090" s="221"/>
      <c r="AS1090" s="221"/>
      <c r="AT1090" s="221"/>
      <c r="AU1090" s="222">
        <v>16</v>
      </c>
      <c r="AV1090" s="222">
        <v>1130</v>
      </c>
      <c r="AW1090" s="222">
        <f t="shared" si="65"/>
        <v>282.5</v>
      </c>
      <c r="AX1090" s="222">
        <v>3</v>
      </c>
      <c r="AY1090" s="222">
        <v>270</v>
      </c>
      <c r="AZ1090" s="222">
        <f t="shared" ref="AZ1090:AZ1153" si="66">AY1090*25%</f>
        <v>67.5</v>
      </c>
      <c r="BA1090" s="222">
        <v>39</v>
      </c>
      <c r="BB1090" s="222">
        <v>3960</v>
      </c>
      <c r="BC1090" s="222">
        <f t="shared" si="64"/>
        <v>990</v>
      </c>
    </row>
    <row r="1091" spans="2:55">
      <c r="B1091" s="41" t="s">
        <v>3726</v>
      </c>
      <c r="C1091" s="19" t="s">
        <v>3789</v>
      </c>
      <c r="D1091" s="44" t="s">
        <v>5</v>
      </c>
      <c r="E1091" s="19"/>
      <c r="F1091" s="19"/>
      <c r="G1091" s="19"/>
      <c r="H1091" s="19"/>
      <c r="I1091" s="19"/>
      <c r="J1091" s="19"/>
      <c r="K1091" s="19"/>
      <c r="L1091" s="19"/>
      <c r="M1091" s="19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221"/>
      <c r="AA1091" s="221"/>
      <c r="AB1091" s="221"/>
      <c r="AC1091" s="221"/>
      <c r="AD1091" s="221"/>
      <c r="AE1091" s="221"/>
      <c r="AF1091" s="221"/>
      <c r="AG1091" s="221"/>
      <c r="AH1091" s="221"/>
      <c r="AI1091" s="221"/>
      <c r="AJ1091" s="221"/>
      <c r="AK1091" s="221"/>
      <c r="AL1091" s="221"/>
      <c r="AM1091" s="221"/>
      <c r="AN1091" s="221"/>
      <c r="AO1091" s="221"/>
      <c r="AP1091" s="221"/>
      <c r="AQ1091" s="221"/>
      <c r="AR1091" s="221"/>
      <c r="AS1091" s="221"/>
      <c r="AT1091" s="221"/>
      <c r="AU1091" s="222">
        <v>0</v>
      </c>
      <c r="AV1091" s="222">
        <v>0</v>
      </c>
      <c r="AW1091" s="222">
        <f t="shared" si="65"/>
        <v>0</v>
      </c>
      <c r="AX1091" s="222">
        <v>105</v>
      </c>
      <c r="AY1091" s="222">
        <v>7365</v>
      </c>
      <c r="AZ1091" s="222">
        <f t="shared" si="66"/>
        <v>1841.25</v>
      </c>
      <c r="BA1091" s="222">
        <v>52</v>
      </c>
      <c r="BB1091" s="222">
        <v>4910</v>
      </c>
      <c r="BC1091" s="222">
        <f t="shared" si="64"/>
        <v>1227.5</v>
      </c>
    </row>
    <row r="1092" spans="2:55">
      <c r="B1092" s="41" t="s">
        <v>4855</v>
      </c>
      <c r="C1092" s="19" t="s">
        <v>5373</v>
      </c>
      <c r="D1092" s="227" t="s">
        <v>23</v>
      </c>
      <c r="E1092" s="19"/>
      <c r="F1092" s="19"/>
      <c r="G1092" s="19"/>
      <c r="H1092" s="19"/>
      <c r="I1092" s="19"/>
      <c r="J1092" s="19"/>
      <c r="K1092" s="19"/>
      <c r="L1092" s="19"/>
      <c r="M1092" s="19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221"/>
      <c r="AA1092" s="221"/>
      <c r="AB1092" s="221"/>
      <c r="AC1092" s="221"/>
      <c r="AD1092" s="221"/>
      <c r="AE1092" s="221"/>
      <c r="AF1092" s="221"/>
      <c r="AG1092" s="221"/>
      <c r="AH1092" s="221"/>
      <c r="AI1092" s="221"/>
      <c r="AJ1092" s="221"/>
      <c r="AK1092" s="221"/>
      <c r="AL1092" s="221"/>
      <c r="AM1092" s="221"/>
      <c r="AN1092" s="221"/>
      <c r="AO1092" s="221"/>
      <c r="AP1092" s="221"/>
      <c r="AQ1092" s="221"/>
      <c r="AR1092" s="221"/>
      <c r="AS1092" s="221"/>
      <c r="AT1092" s="221"/>
      <c r="AU1092" s="222">
        <v>1</v>
      </c>
      <c r="AV1092" s="222">
        <v>150</v>
      </c>
      <c r="AW1092" s="222">
        <f t="shared" si="65"/>
        <v>37.5</v>
      </c>
      <c r="AX1092" s="222">
        <v>0</v>
      </c>
      <c r="AY1092" s="222">
        <v>0</v>
      </c>
      <c r="AZ1092" s="222">
        <f t="shared" si="66"/>
        <v>0</v>
      </c>
      <c r="BA1092" s="222">
        <v>119</v>
      </c>
      <c r="BB1092" s="222">
        <v>14265</v>
      </c>
      <c r="BC1092" s="222">
        <f t="shared" ref="BC1092:BC1155" si="67">BB1092*25%</f>
        <v>3566.25</v>
      </c>
    </row>
    <row r="1093" spans="2:55">
      <c r="B1093" s="41" t="s">
        <v>4856</v>
      </c>
      <c r="C1093" s="19" t="s">
        <v>5374</v>
      </c>
      <c r="D1093" s="227" t="s">
        <v>222</v>
      </c>
      <c r="E1093" s="19"/>
      <c r="F1093" s="19"/>
      <c r="G1093" s="19"/>
      <c r="H1093" s="19"/>
      <c r="I1093" s="19"/>
      <c r="J1093" s="19"/>
      <c r="K1093" s="19"/>
      <c r="L1093" s="19"/>
      <c r="M1093" s="19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221"/>
      <c r="AA1093" s="221"/>
      <c r="AB1093" s="221"/>
      <c r="AC1093" s="221"/>
      <c r="AD1093" s="221"/>
      <c r="AE1093" s="221"/>
      <c r="AF1093" s="221"/>
      <c r="AG1093" s="221"/>
      <c r="AH1093" s="221"/>
      <c r="AI1093" s="221"/>
      <c r="AJ1093" s="221"/>
      <c r="AK1093" s="221"/>
      <c r="AL1093" s="221"/>
      <c r="AM1093" s="221"/>
      <c r="AN1093" s="221"/>
      <c r="AO1093" s="221"/>
      <c r="AP1093" s="221"/>
      <c r="AQ1093" s="221"/>
      <c r="AR1093" s="221"/>
      <c r="AS1093" s="221"/>
      <c r="AT1093" s="221"/>
      <c r="AU1093" s="222">
        <v>17</v>
      </c>
      <c r="AV1093" s="222">
        <v>1735</v>
      </c>
      <c r="AW1093" s="222">
        <f t="shared" si="65"/>
        <v>433.75</v>
      </c>
      <c r="AX1093" s="222">
        <v>10</v>
      </c>
      <c r="AY1093" s="222">
        <v>855</v>
      </c>
      <c r="AZ1093" s="222">
        <f t="shared" si="66"/>
        <v>213.75</v>
      </c>
      <c r="BA1093" s="222">
        <v>39</v>
      </c>
      <c r="BB1093" s="222">
        <v>4175</v>
      </c>
      <c r="BC1093" s="222">
        <f t="shared" si="67"/>
        <v>1043.75</v>
      </c>
    </row>
    <row r="1094" spans="2:55">
      <c r="B1094" s="41" t="s">
        <v>3727</v>
      </c>
      <c r="C1094" s="19" t="s">
        <v>3790</v>
      </c>
      <c r="D1094" s="227" t="s">
        <v>38</v>
      </c>
      <c r="E1094" s="19"/>
      <c r="F1094" s="19"/>
      <c r="G1094" s="19"/>
      <c r="H1094" s="19"/>
      <c r="I1094" s="19"/>
      <c r="J1094" s="19"/>
      <c r="K1094" s="19"/>
      <c r="L1094" s="19"/>
      <c r="M1094" s="19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221"/>
      <c r="AA1094" s="221"/>
      <c r="AB1094" s="221"/>
      <c r="AC1094" s="221"/>
      <c r="AD1094" s="221"/>
      <c r="AE1094" s="221"/>
      <c r="AF1094" s="221"/>
      <c r="AG1094" s="221"/>
      <c r="AH1094" s="221"/>
      <c r="AI1094" s="221"/>
      <c r="AJ1094" s="221"/>
      <c r="AK1094" s="221"/>
      <c r="AL1094" s="221"/>
      <c r="AM1094" s="221"/>
      <c r="AN1094" s="221"/>
      <c r="AO1094" s="221"/>
      <c r="AP1094" s="221"/>
      <c r="AQ1094" s="221"/>
      <c r="AR1094" s="221"/>
      <c r="AS1094" s="221"/>
      <c r="AT1094" s="221"/>
      <c r="AU1094" s="222">
        <v>8</v>
      </c>
      <c r="AV1094" s="222">
        <v>640</v>
      </c>
      <c r="AW1094" s="222">
        <f t="shared" si="65"/>
        <v>160</v>
      </c>
      <c r="AX1094" s="222">
        <v>44</v>
      </c>
      <c r="AY1094" s="222">
        <v>6585</v>
      </c>
      <c r="AZ1094" s="222">
        <f t="shared" si="66"/>
        <v>1646.25</v>
      </c>
      <c r="BA1094" s="222">
        <v>60</v>
      </c>
      <c r="BB1094" s="222">
        <v>5145</v>
      </c>
      <c r="BC1094" s="222">
        <f t="shared" si="67"/>
        <v>1286.25</v>
      </c>
    </row>
    <row r="1095" spans="2:55">
      <c r="B1095" s="41" t="s">
        <v>3728</v>
      </c>
      <c r="C1095" s="19" t="s">
        <v>7771</v>
      </c>
      <c r="D1095" s="44" t="s">
        <v>38</v>
      </c>
      <c r="E1095" s="19"/>
      <c r="F1095" s="19"/>
      <c r="G1095" s="19"/>
      <c r="H1095" s="19"/>
      <c r="I1095" s="19"/>
      <c r="J1095" s="19"/>
      <c r="K1095" s="19"/>
      <c r="L1095" s="19"/>
      <c r="M1095" s="19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221"/>
      <c r="AA1095" s="221"/>
      <c r="AB1095" s="221"/>
      <c r="AC1095" s="221"/>
      <c r="AD1095" s="221"/>
      <c r="AE1095" s="221"/>
      <c r="AF1095" s="221"/>
      <c r="AG1095" s="221"/>
      <c r="AH1095" s="221"/>
      <c r="AI1095" s="221"/>
      <c r="AJ1095" s="221"/>
      <c r="AK1095" s="221"/>
      <c r="AL1095" s="221"/>
      <c r="AM1095" s="221"/>
      <c r="AN1095" s="221"/>
      <c r="AO1095" s="221"/>
      <c r="AP1095" s="221"/>
      <c r="AQ1095" s="221"/>
      <c r="AR1095" s="221"/>
      <c r="AS1095" s="221"/>
      <c r="AT1095" s="221"/>
      <c r="AU1095" s="222">
        <v>32</v>
      </c>
      <c r="AV1095" s="222">
        <v>3705</v>
      </c>
      <c r="AW1095" s="222">
        <f t="shared" si="65"/>
        <v>926.25</v>
      </c>
      <c r="AX1095" s="222">
        <v>0</v>
      </c>
      <c r="AY1095" s="222">
        <v>0</v>
      </c>
      <c r="AZ1095" s="222">
        <f t="shared" si="66"/>
        <v>0</v>
      </c>
      <c r="BA1095" s="222">
        <v>0</v>
      </c>
      <c r="BB1095" s="222">
        <v>0</v>
      </c>
      <c r="BC1095" s="222">
        <f t="shared" si="67"/>
        <v>0</v>
      </c>
    </row>
    <row r="1096" spans="2:55">
      <c r="B1096" s="41" t="s">
        <v>3729</v>
      </c>
      <c r="C1096" s="19" t="s">
        <v>3791</v>
      </c>
      <c r="D1096" s="227" t="s">
        <v>43</v>
      </c>
      <c r="E1096" s="19"/>
      <c r="F1096" s="19"/>
      <c r="G1096" s="19"/>
      <c r="H1096" s="19"/>
      <c r="I1096" s="19"/>
      <c r="J1096" s="19"/>
      <c r="K1096" s="19"/>
      <c r="L1096" s="19"/>
      <c r="M1096" s="19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221"/>
      <c r="AA1096" s="221"/>
      <c r="AB1096" s="221"/>
      <c r="AC1096" s="221"/>
      <c r="AD1096" s="221"/>
      <c r="AE1096" s="221"/>
      <c r="AF1096" s="221"/>
      <c r="AG1096" s="221"/>
      <c r="AH1096" s="221"/>
      <c r="AI1096" s="221"/>
      <c r="AJ1096" s="221"/>
      <c r="AK1096" s="221"/>
      <c r="AL1096" s="221"/>
      <c r="AM1096" s="221"/>
      <c r="AN1096" s="221"/>
      <c r="AO1096" s="221"/>
      <c r="AP1096" s="221"/>
      <c r="AQ1096" s="221"/>
      <c r="AR1096" s="221"/>
      <c r="AS1096" s="221"/>
      <c r="AT1096" s="221"/>
      <c r="AU1096" s="222">
        <v>8</v>
      </c>
      <c r="AV1096" s="222">
        <v>595</v>
      </c>
      <c r="AW1096" s="222">
        <f t="shared" si="65"/>
        <v>148.75</v>
      </c>
      <c r="AX1096" s="222">
        <v>35</v>
      </c>
      <c r="AY1096" s="222">
        <v>3395</v>
      </c>
      <c r="AZ1096" s="222">
        <f t="shared" si="66"/>
        <v>848.75</v>
      </c>
      <c r="BA1096" s="222">
        <v>0</v>
      </c>
      <c r="BB1096" s="222">
        <v>0</v>
      </c>
      <c r="BC1096" s="222">
        <f t="shared" si="67"/>
        <v>0</v>
      </c>
    </row>
    <row r="1097" spans="2:55">
      <c r="B1097" s="41" t="s">
        <v>3730</v>
      </c>
      <c r="C1097" s="19" t="s">
        <v>3792</v>
      </c>
      <c r="D1097" s="227" t="s">
        <v>123</v>
      </c>
      <c r="E1097" s="19"/>
      <c r="F1097" s="19"/>
      <c r="G1097" s="19"/>
      <c r="H1097" s="19"/>
      <c r="I1097" s="19"/>
      <c r="J1097" s="19"/>
      <c r="K1097" s="19"/>
      <c r="L1097" s="19"/>
      <c r="M1097" s="19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221"/>
      <c r="AA1097" s="221"/>
      <c r="AB1097" s="221"/>
      <c r="AC1097" s="221"/>
      <c r="AD1097" s="221"/>
      <c r="AE1097" s="221"/>
      <c r="AF1097" s="221"/>
      <c r="AG1097" s="221"/>
      <c r="AH1097" s="221"/>
      <c r="AI1097" s="221"/>
      <c r="AJ1097" s="221"/>
      <c r="AK1097" s="221"/>
      <c r="AL1097" s="221"/>
      <c r="AM1097" s="221"/>
      <c r="AN1097" s="221"/>
      <c r="AO1097" s="221"/>
      <c r="AP1097" s="221"/>
      <c r="AQ1097" s="221"/>
      <c r="AR1097" s="221"/>
      <c r="AS1097" s="221"/>
      <c r="AT1097" s="221"/>
      <c r="AU1097" s="222">
        <v>24</v>
      </c>
      <c r="AV1097" s="222">
        <v>2600</v>
      </c>
      <c r="AW1097" s="222">
        <f t="shared" si="65"/>
        <v>650</v>
      </c>
      <c r="AX1097" s="222">
        <v>33</v>
      </c>
      <c r="AY1097" s="222">
        <v>3930</v>
      </c>
      <c r="AZ1097" s="222">
        <f t="shared" si="66"/>
        <v>982.5</v>
      </c>
      <c r="BA1097" s="222">
        <v>68</v>
      </c>
      <c r="BB1097" s="222">
        <v>8120</v>
      </c>
      <c r="BC1097" s="222">
        <f t="shared" si="67"/>
        <v>2030</v>
      </c>
    </row>
    <row r="1098" spans="2:55">
      <c r="B1098" s="41" t="s">
        <v>3731</v>
      </c>
      <c r="C1098" s="19" t="s">
        <v>7772</v>
      </c>
      <c r="D1098" s="44" t="s">
        <v>5</v>
      </c>
      <c r="E1098" s="19"/>
      <c r="F1098" s="19"/>
      <c r="G1098" s="19"/>
      <c r="H1098" s="19"/>
      <c r="I1098" s="19"/>
      <c r="J1098" s="19"/>
      <c r="K1098" s="19"/>
      <c r="L1098" s="19"/>
      <c r="M1098" s="19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221"/>
      <c r="AA1098" s="221"/>
      <c r="AB1098" s="221"/>
      <c r="AC1098" s="221"/>
      <c r="AD1098" s="221"/>
      <c r="AE1098" s="221"/>
      <c r="AF1098" s="221"/>
      <c r="AG1098" s="221"/>
      <c r="AH1098" s="221"/>
      <c r="AI1098" s="221"/>
      <c r="AJ1098" s="221"/>
      <c r="AK1098" s="221"/>
      <c r="AL1098" s="221"/>
      <c r="AM1098" s="221"/>
      <c r="AN1098" s="221"/>
      <c r="AO1098" s="221"/>
      <c r="AP1098" s="221"/>
      <c r="AQ1098" s="221"/>
      <c r="AR1098" s="221"/>
      <c r="AS1098" s="221"/>
      <c r="AT1098" s="221"/>
      <c r="AU1098" s="222">
        <v>113</v>
      </c>
      <c r="AV1098" s="222">
        <v>14045</v>
      </c>
      <c r="AW1098" s="222">
        <f t="shared" si="65"/>
        <v>3511.25</v>
      </c>
      <c r="AX1098" s="222">
        <v>45</v>
      </c>
      <c r="AY1098" s="222">
        <v>4190</v>
      </c>
      <c r="AZ1098" s="222">
        <f t="shared" si="66"/>
        <v>1047.5</v>
      </c>
      <c r="BA1098" s="222">
        <v>3</v>
      </c>
      <c r="BB1098" s="222">
        <v>600</v>
      </c>
      <c r="BC1098" s="222">
        <f t="shared" si="67"/>
        <v>150</v>
      </c>
    </row>
    <row r="1099" spans="2:55">
      <c r="B1099" s="41" t="s">
        <v>3732</v>
      </c>
      <c r="C1099" s="19" t="s">
        <v>7773</v>
      </c>
      <c r="D1099" s="227" t="s">
        <v>23</v>
      </c>
      <c r="E1099" s="19"/>
      <c r="F1099" s="19"/>
      <c r="G1099" s="19"/>
      <c r="H1099" s="19"/>
      <c r="I1099" s="19"/>
      <c r="J1099" s="19"/>
      <c r="K1099" s="19"/>
      <c r="L1099" s="19"/>
      <c r="M1099" s="19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221"/>
      <c r="AA1099" s="221"/>
      <c r="AB1099" s="221"/>
      <c r="AC1099" s="221"/>
      <c r="AD1099" s="221"/>
      <c r="AE1099" s="221"/>
      <c r="AF1099" s="221"/>
      <c r="AG1099" s="221"/>
      <c r="AH1099" s="221"/>
      <c r="AI1099" s="221"/>
      <c r="AJ1099" s="221"/>
      <c r="AK1099" s="221"/>
      <c r="AL1099" s="221"/>
      <c r="AM1099" s="221"/>
      <c r="AN1099" s="221"/>
      <c r="AO1099" s="221"/>
      <c r="AP1099" s="221"/>
      <c r="AQ1099" s="221"/>
      <c r="AR1099" s="221"/>
      <c r="AS1099" s="221"/>
      <c r="AT1099" s="221"/>
      <c r="AU1099" s="222">
        <v>11</v>
      </c>
      <c r="AV1099" s="222">
        <v>1145</v>
      </c>
      <c r="AW1099" s="222">
        <f t="shared" si="65"/>
        <v>286.25</v>
      </c>
      <c r="AX1099" s="222">
        <v>0</v>
      </c>
      <c r="AY1099" s="222">
        <v>0</v>
      </c>
      <c r="AZ1099" s="222">
        <f t="shared" si="66"/>
        <v>0</v>
      </c>
      <c r="BA1099" s="222">
        <v>23</v>
      </c>
      <c r="BB1099" s="222">
        <v>3795</v>
      </c>
      <c r="BC1099" s="222">
        <f t="shared" si="67"/>
        <v>948.75</v>
      </c>
    </row>
    <row r="1100" spans="2:55">
      <c r="B1100" s="41" t="s">
        <v>4857</v>
      </c>
      <c r="C1100" s="19" t="s">
        <v>5375</v>
      </c>
      <c r="D1100" s="44" t="s">
        <v>148</v>
      </c>
      <c r="E1100" s="19"/>
      <c r="F1100" s="19"/>
      <c r="G1100" s="19"/>
      <c r="H1100" s="19"/>
      <c r="I1100" s="19"/>
      <c r="J1100" s="19"/>
      <c r="K1100" s="19"/>
      <c r="L1100" s="19"/>
      <c r="M1100" s="19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221"/>
      <c r="AA1100" s="221"/>
      <c r="AB1100" s="221"/>
      <c r="AC1100" s="221"/>
      <c r="AD1100" s="221"/>
      <c r="AE1100" s="221"/>
      <c r="AF1100" s="221"/>
      <c r="AG1100" s="221"/>
      <c r="AH1100" s="221"/>
      <c r="AI1100" s="221"/>
      <c r="AJ1100" s="221"/>
      <c r="AK1100" s="221"/>
      <c r="AL1100" s="221"/>
      <c r="AM1100" s="221"/>
      <c r="AN1100" s="221"/>
      <c r="AO1100" s="221"/>
      <c r="AP1100" s="221"/>
      <c r="AQ1100" s="221"/>
      <c r="AR1100" s="221"/>
      <c r="AS1100" s="221"/>
      <c r="AT1100" s="221"/>
      <c r="AU1100" s="222">
        <v>0</v>
      </c>
      <c r="AV1100" s="222">
        <v>0</v>
      </c>
      <c r="AW1100" s="222">
        <f t="shared" si="65"/>
        <v>0</v>
      </c>
      <c r="AX1100" s="222">
        <v>0</v>
      </c>
      <c r="AY1100" s="222">
        <v>0</v>
      </c>
      <c r="AZ1100" s="222">
        <f t="shared" si="66"/>
        <v>0</v>
      </c>
      <c r="BA1100" s="222">
        <v>57</v>
      </c>
      <c r="BB1100" s="222">
        <v>5120</v>
      </c>
      <c r="BC1100" s="222">
        <f t="shared" si="67"/>
        <v>1280</v>
      </c>
    </row>
    <row r="1101" spans="2:55">
      <c r="B1101" s="41" t="s">
        <v>3733</v>
      </c>
      <c r="C1101" s="19" t="s">
        <v>3793</v>
      </c>
      <c r="D1101" s="44" t="s">
        <v>19</v>
      </c>
      <c r="E1101" s="19"/>
      <c r="F1101" s="19"/>
      <c r="G1101" s="19"/>
      <c r="H1101" s="19"/>
      <c r="I1101" s="19"/>
      <c r="J1101" s="19"/>
      <c r="K1101" s="19"/>
      <c r="L1101" s="19"/>
      <c r="M1101" s="19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221"/>
      <c r="AA1101" s="221"/>
      <c r="AB1101" s="221"/>
      <c r="AC1101" s="221"/>
      <c r="AD1101" s="221"/>
      <c r="AE1101" s="221"/>
      <c r="AF1101" s="221"/>
      <c r="AG1101" s="221"/>
      <c r="AH1101" s="221"/>
      <c r="AI1101" s="221"/>
      <c r="AJ1101" s="221"/>
      <c r="AK1101" s="221"/>
      <c r="AL1101" s="221"/>
      <c r="AM1101" s="221"/>
      <c r="AN1101" s="221"/>
      <c r="AO1101" s="221"/>
      <c r="AP1101" s="221"/>
      <c r="AQ1101" s="221"/>
      <c r="AR1101" s="221"/>
      <c r="AS1101" s="221"/>
      <c r="AT1101" s="221"/>
      <c r="AU1101" s="222">
        <v>0</v>
      </c>
      <c r="AV1101" s="222">
        <v>0</v>
      </c>
      <c r="AW1101" s="222">
        <f t="shared" si="65"/>
        <v>0</v>
      </c>
      <c r="AX1101" s="222">
        <v>29</v>
      </c>
      <c r="AY1101" s="222">
        <v>2740</v>
      </c>
      <c r="AZ1101" s="222">
        <f t="shared" si="66"/>
        <v>685</v>
      </c>
      <c r="BA1101" s="222">
        <v>18</v>
      </c>
      <c r="BB1101" s="222">
        <v>1970</v>
      </c>
      <c r="BC1101" s="222">
        <f t="shared" si="67"/>
        <v>492.5</v>
      </c>
    </row>
    <row r="1102" spans="2:55">
      <c r="B1102" s="41" t="s">
        <v>3734</v>
      </c>
      <c r="C1102" s="19" t="s">
        <v>3794</v>
      </c>
      <c r="D1102" s="44" t="s">
        <v>23</v>
      </c>
      <c r="E1102" s="19"/>
      <c r="F1102" s="19"/>
      <c r="G1102" s="19"/>
      <c r="H1102" s="19"/>
      <c r="I1102" s="19"/>
      <c r="J1102" s="19"/>
      <c r="K1102" s="19"/>
      <c r="L1102" s="19"/>
      <c r="M1102" s="19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221"/>
      <c r="AA1102" s="221"/>
      <c r="AB1102" s="221"/>
      <c r="AC1102" s="221"/>
      <c r="AD1102" s="221"/>
      <c r="AE1102" s="221"/>
      <c r="AF1102" s="221"/>
      <c r="AG1102" s="221"/>
      <c r="AH1102" s="221"/>
      <c r="AI1102" s="221"/>
      <c r="AJ1102" s="221"/>
      <c r="AK1102" s="221"/>
      <c r="AL1102" s="221"/>
      <c r="AM1102" s="221"/>
      <c r="AN1102" s="221"/>
      <c r="AO1102" s="221"/>
      <c r="AP1102" s="221"/>
      <c r="AQ1102" s="221"/>
      <c r="AR1102" s="221"/>
      <c r="AS1102" s="221"/>
      <c r="AT1102" s="221"/>
      <c r="AU1102" s="222">
        <v>952</v>
      </c>
      <c r="AV1102" s="222">
        <v>213550</v>
      </c>
      <c r="AW1102" s="222">
        <f t="shared" si="65"/>
        <v>53387.5</v>
      </c>
      <c r="AX1102" s="222">
        <v>15</v>
      </c>
      <c r="AY1102" s="222">
        <v>1400</v>
      </c>
      <c r="AZ1102" s="222">
        <f t="shared" si="66"/>
        <v>350</v>
      </c>
      <c r="BA1102" s="222">
        <v>0</v>
      </c>
      <c r="BB1102" s="222">
        <v>0</v>
      </c>
      <c r="BC1102" s="222">
        <f t="shared" si="67"/>
        <v>0</v>
      </c>
    </row>
    <row r="1103" spans="2:55">
      <c r="B1103" s="41" t="s">
        <v>3735</v>
      </c>
      <c r="C1103" s="19" t="s">
        <v>7774</v>
      </c>
      <c r="D1103" s="227" t="s">
        <v>16</v>
      </c>
      <c r="E1103" s="19"/>
      <c r="F1103" s="19"/>
      <c r="G1103" s="19"/>
      <c r="H1103" s="19"/>
      <c r="I1103" s="19"/>
      <c r="J1103" s="19"/>
      <c r="K1103" s="19"/>
      <c r="L1103" s="19"/>
      <c r="M1103" s="19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221"/>
      <c r="AA1103" s="221"/>
      <c r="AB1103" s="221"/>
      <c r="AC1103" s="221"/>
      <c r="AD1103" s="221"/>
      <c r="AE1103" s="221"/>
      <c r="AF1103" s="221"/>
      <c r="AG1103" s="221"/>
      <c r="AH1103" s="221"/>
      <c r="AI1103" s="221"/>
      <c r="AJ1103" s="221"/>
      <c r="AK1103" s="221"/>
      <c r="AL1103" s="221"/>
      <c r="AM1103" s="221"/>
      <c r="AN1103" s="221"/>
      <c r="AO1103" s="221"/>
      <c r="AP1103" s="221"/>
      <c r="AQ1103" s="221"/>
      <c r="AR1103" s="221"/>
      <c r="AS1103" s="221"/>
      <c r="AT1103" s="221"/>
      <c r="AU1103" s="222">
        <v>111</v>
      </c>
      <c r="AV1103" s="222">
        <v>15015</v>
      </c>
      <c r="AW1103" s="222">
        <f t="shared" si="65"/>
        <v>3753.75</v>
      </c>
      <c r="AX1103" s="222">
        <v>72</v>
      </c>
      <c r="AY1103" s="222">
        <v>9730</v>
      </c>
      <c r="AZ1103" s="222">
        <f t="shared" si="66"/>
        <v>2432.5</v>
      </c>
      <c r="BA1103" s="222">
        <v>0</v>
      </c>
      <c r="BB1103" s="222">
        <v>0</v>
      </c>
      <c r="BC1103" s="222">
        <f t="shared" si="67"/>
        <v>0</v>
      </c>
    </row>
    <row r="1104" spans="2:55">
      <c r="B1104" s="41" t="s">
        <v>3736</v>
      </c>
      <c r="C1104" s="19" t="s">
        <v>3795</v>
      </c>
      <c r="D1104" s="227" t="s">
        <v>16</v>
      </c>
      <c r="E1104" s="19"/>
      <c r="F1104" s="19"/>
      <c r="G1104" s="19"/>
      <c r="H1104" s="19"/>
      <c r="I1104" s="19"/>
      <c r="J1104" s="19"/>
      <c r="K1104" s="19"/>
      <c r="L1104" s="19"/>
      <c r="M1104" s="19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221"/>
      <c r="AA1104" s="221"/>
      <c r="AB1104" s="221"/>
      <c r="AC1104" s="221"/>
      <c r="AD1104" s="221"/>
      <c r="AE1104" s="221"/>
      <c r="AF1104" s="221"/>
      <c r="AG1104" s="221"/>
      <c r="AH1104" s="221"/>
      <c r="AI1104" s="221"/>
      <c r="AJ1104" s="221"/>
      <c r="AK1104" s="221"/>
      <c r="AL1104" s="221"/>
      <c r="AM1104" s="221"/>
      <c r="AN1104" s="221"/>
      <c r="AO1104" s="221"/>
      <c r="AP1104" s="221"/>
      <c r="AQ1104" s="221"/>
      <c r="AR1104" s="221"/>
      <c r="AS1104" s="221"/>
      <c r="AT1104" s="221"/>
      <c r="AU1104" s="222">
        <v>3</v>
      </c>
      <c r="AV1104" s="222">
        <v>570</v>
      </c>
      <c r="AW1104" s="222">
        <f t="shared" si="65"/>
        <v>142.5</v>
      </c>
      <c r="AX1104" s="222">
        <v>12</v>
      </c>
      <c r="AY1104" s="222">
        <v>1330</v>
      </c>
      <c r="AZ1104" s="222">
        <f t="shared" si="66"/>
        <v>332.5</v>
      </c>
      <c r="BA1104" s="222">
        <v>73</v>
      </c>
      <c r="BB1104" s="222">
        <v>7565</v>
      </c>
      <c r="BC1104" s="222">
        <f t="shared" si="67"/>
        <v>1891.25</v>
      </c>
    </row>
    <row r="1105" spans="2:55">
      <c r="B1105" s="41" t="s">
        <v>4858</v>
      </c>
      <c r="C1105" s="19" t="s">
        <v>5376</v>
      </c>
      <c r="D1105" s="44" t="s">
        <v>5</v>
      </c>
      <c r="E1105" s="19"/>
      <c r="F1105" s="19"/>
      <c r="G1105" s="19"/>
      <c r="H1105" s="19"/>
      <c r="I1105" s="19"/>
      <c r="J1105" s="19"/>
      <c r="K1105" s="19"/>
      <c r="L1105" s="19"/>
      <c r="M1105" s="19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221"/>
      <c r="AA1105" s="221"/>
      <c r="AB1105" s="221"/>
      <c r="AC1105" s="221"/>
      <c r="AD1105" s="221"/>
      <c r="AE1105" s="221"/>
      <c r="AF1105" s="221"/>
      <c r="AG1105" s="221"/>
      <c r="AH1105" s="221"/>
      <c r="AI1105" s="221"/>
      <c r="AJ1105" s="221"/>
      <c r="AK1105" s="221"/>
      <c r="AL1105" s="221"/>
      <c r="AM1105" s="221"/>
      <c r="AN1105" s="221"/>
      <c r="AO1105" s="221"/>
      <c r="AP1105" s="221"/>
      <c r="AQ1105" s="221"/>
      <c r="AR1105" s="221"/>
      <c r="AS1105" s="221"/>
      <c r="AT1105" s="221"/>
      <c r="AU1105" s="222">
        <v>7</v>
      </c>
      <c r="AV1105" s="222">
        <v>670</v>
      </c>
      <c r="AW1105" s="222">
        <f t="shared" si="65"/>
        <v>167.5</v>
      </c>
      <c r="AX1105" s="222">
        <v>19</v>
      </c>
      <c r="AY1105" s="222">
        <v>2215</v>
      </c>
      <c r="AZ1105" s="222">
        <f t="shared" si="66"/>
        <v>553.75</v>
      </c>
      <c r="BA1105" s="222">
        <v>66</v>
      </c>
      <c r="BB1105" s="222">
        <v>6295</v>
      </c>
      <c r="BC1105" s="222">
        <f t="shared" si="67"/>
        <v>1573.75</v>
      </c>
    </row>
    <row r="1106" spans="2:55">
      <c r="B1106" s="41" t="s">
        <v>3737</v>
      </c>
      <c r="C1106" s="19" t="s">
        <v>7775</v>
      </c>
      <c r="D1106" s="44" t="s">
        <v>23</v>
      </c>
      <c r="E1106" s="19"/>
      <c r="F1106" s="19"/>
      <c r="G1106" s="19"/>
      <c r="H1106" s="19"/>
      <c r="I1106" s="19"/>
      <c r="J1106" s="19"/>
      <c r="K1106" s="19"/>
      <c r="L1106" s="19"/>
      <c r="M1106" s="19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221"/>
      <c r="AA1106" s="221"/>
      <c r="AB1106" s="221"/>
      <c r="AC1106" s="221"/>
      <c r="AD1106" s="221"/>
      <c r="AE1106" s="221"/>
      <c r="AF1106" s="221"/>
      <c r="AG1106" s="221"/>
      <c r="AH1106" s="221"/>
      <c r="AI1106" s="221"/>
      <c r="AJ1106" s="221"/>
      <c r="AK1106" s="221"/>
      <c r="AL1106" s="221"/>
      <c r="AM1106" s="221"/>
      <c r="AN1106" s="221"/>
      <c r="AO1106" s="221"/>
      <c r="AP1106" s="221"/>
      <c r="AQ1106" s="221"/>
      <c r="AR1106" s="221"/>
      <c r="AS1106" s="221"/>
      <c r="AT1106" s="221"/>
      <c r="AU1106" s="222">
        <v>4</v>
      </c>
      <c r="AV1106" s="222">
        <v>180</v>
      </c>
      <c r="AW1106" s="222">
        <f t="shared" si="65"/>
        <v>45</v>
      </c>
      <c r="AX1106" s="222">
        <v>51</v>
      </c>
      <c r="AY1106" s="222">
        <v>5135</v>
      </c>
      <c r="AZ1106" s="222">
        <f t="shared" si="66"/>
        <v>1283.75</v>
      </c>
      <c r="BA1106" s="222">
        <v>160</v>
      </c>
      <c r="BB1106" s="222">
        <v>21780</v>
      </c>
      <c r="BC1106" s="222">
        <f t="shared" si="67"/>
        <v>5445</v>
      </c>
    </row>
    <row r="1107" spans="2:55">
      <c r="B1107" s="41" t="s">
        <v>3738</v>
      </c>
      <c r="C1107" s="19" t="s">
        <v>3796</v>
      </c>
      <c r="D1107" s="227" t="s">
        <v>16</v>
      </c>
      <c r="E1107" s="19"/>
      <c r="F1107" s="19"/>
      <c r="G1107" s="19"/>
      <c r="H1107" s="19"/>
      <c r="I1107" s="19"/>
      <c r="J1107" s="19"/>
      <c r="K1107" s="19"/>
      <c r="L1107" s="19"/>
      <c r="M1107" s="19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221"/>
      <c r="AA1107" s="221"/>
      <c r="AB1107" s="221"/>
      <c r="AC1107" s="221"/>
      <c r="AD1107" s="221"/>
      <c r="AE1107" s="221"/>
      <c r="AF1107" s="221"/>
      <c r="AG1107" s="221"/>
      <c r="AH1107" s="221"/>
      <c r="AI1107" s="221"/>
      <c r="AJ1107" s="221"/>
      <c r="AK1107" s="221"/>
      <c r="AL1107" s="221"/>
      <c r="AM1107" s="221"/>
      <c r="AN1107" s="221"/>
      <c r="AO1107" s="221"/>
      <c r="AP1107" s="221"/>
      <c r="AQ1107" s="221"/>
      <c r="AR1107" s="221"/>
      <c r="AS1107" s="221"/>
      <c r="AT1107" s="221"/>
      <c r="AU1107" s="222">
        <v>0</v>
      </c>
      <c r="AV1107" s="222">
        <v>0</v>
      </c>
      <c r="AW1107" s="222">
        <f t="shared" si="65"/>
        <v>0</v>
      </c>
      <c r="AX1107" s="222">
        <v>44</v>
      </c>
      <c r="AY1107" s="222">
        <v>5780</v>
      </c>
      <c r="AZ1107" s="222">
        <f t="shared" si="66"/>
        <v>1445</v>
      </c>
      <c r="BA1107" s="222">
        <v>48</v>
      </c>
      <c r="BB1107" s="222">
        <v>5200</v>
      </c>
      <c r="BC1107" s="222">
        <f t="shared" si="67"/>
        <v>1300</v>
      </c>
    </row>
    <row r="1108" spans="2:55">
      <c r="B1108" s="41" t="s">
        <v>3739</v>
      </c>
      <c r="C1108" s="19" t="s">
        <v>3797</v>
      </c>
      <c r="D1108" s="44" t="s">
        <v>23</v>
      </c>
      <c r="E1108" s="19"/>
      <c r="F1108" s="19"/>
      <c r="G1108" s="19"/>
      <c r="H1108" s="19"/>
      <c r="I1108" s="19"/>
      <c r="J1108" s="19"/>
      <c r="K1108" s="19"/>
      <c r="L1108" s="19"/>
      <c r="M1108" s="19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221"/>
      <c r="AA1108" s="221"/>
      <c r="AB1108" s="221"/>
      <c r="AC1108" s="221"/>
      <c r="AD1108" s="221"/>
      <c r="AE1108" s="221"/>
      <c r="AF1108" s="221"/>
      <c r="AG1108" s="221"/>
      <c r="AH1108" s="221"/>
      <c r="AI1108" s="221"/>
      <c r="AJ1108" s="221"/>
      <c r="AK1108" s="221"/>
      <c r="AL1108" s="221"/>
      <c r="AM1108" s="221"/>
      <c r="AN1108" s="221"/>
      <c r="AO1108" s="221"/>
      <c r="AP1108" s="221"/>
      <c r="AQ1108" s="221"/>
      <c r="AR1108" s="221"/>
      <c r="AS1108" s="221"/>
      <c r="AT1108" s="221"/>
      <c r="AU1108" s="222">
        <v>15</v>
      </c>
      <c r="AV1108" s="222">
        <v>1405</v>
      </c>
      <c r="AW1108" s="222">
        <f t="shared" si="65"/>
        <v>351.25</v>
      </c>
      <c r="AX1108" s="222">
        <v>0</v>
      </c>
      <c r="AY1108" s="222">
        <v>0</v>
      </c>
      <c r="AZ1108" s="222">
        <f t="shared" si="66"/>
        <v>0</v>
      </c>
      <c r="BA1108" s="222">
        <v>20</v>
      </c>
      <c r="BB1108" s="222">
        <v>2815</v>
      </c>
      <c r="BC1108" s="222">
        <f t="shared" si="67"/>
        <v>703.75</v>
      </c>
    </row>
    <row r="1109" spans="2:55">
      <c r="B1109" s="41" t="s">
        <v>3740</v>
      </c>
      <c r="C1109" s="19" t="s">
        <v>7776</v>
      </c>
      <c r="D1109" s="44" t="s">
        <v>5</v>
      </c>
      <c r="E1109" s="19"/>
      <c r="F1109" s="19"/>
      <c r="G1109" s="19"/>
      <c r="H1109" s="19"/>
      <c r="I1109" s="19"/>
      <c r="J1109" s="19"/>
      <c r="K1109" s="19"/>
      <c r="L1109" s="19"/>
      <c r="M1109" s="19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221"/>
      <c r="AA1109" s="221"/>
      <c r="AB1109" s="221"/>
      <c r="AC1109" s="221"/>
      <c r="AD1109" s="221"/>
      <c r="AE1109" s="221"/>
      <c r="AF1109" s="221"/>
      <c r="AG1109" s="221"/>
      <c r="AH1109" s="221"/>
      <c r="AI1109" s="221"/>
      <c r="AJ1109" s="221"/>
      <c r="AK1109" s="221"/>
      <c r="AL1109" s="221"/>
      <c r="AM1109" s="221"/>
      <c r="AN1109" s="221"/>
      <c r="AO1109" s="221"/>
      <c r="AP1109" s="221"/>
      <c r="AQ1109" s="221"/>
      <c r="AR1109" s="221"/>
      <c r="AS1109" s="221"/>
      <c r="AT1109" s="221"/>
      <c r="AU1109" s="222">
        <v>3</v>
      </c>
      <c r="AV1109" s="222">
        <v>255</v>
      </c>
      <c r="AW1109" s="222">
        <f t="shared" si="65"/>
        <v>63.75</v>
      </c>
      <c r="AX1109" s="222">
        <v>0</v>
      </c>
      <c r="AY1109" s="222">
        <v>0</v>
      </c>
      <c r="AZ1109" s="222">
        <f t="shared" si="66"/>
        <v>0</v>
      </c>
      <c r="BA1109" s="222">
        <v>129</v>
      </c>
      <c r="BB1109" s="222">
        <v>14640</v>
      </c>
      <c r="BC1109" s="222">
        <f t="shared" si="67"/>
        <v>3660</v>
      </c>
    </row>
    <row r="1110" spans="2:55">
      <c r="B1110" s="41" t="s">
        <v>4859</v>
      </c>
      <c r="C1110" s="19" t="s">
        <v>5377</v>
      </c>
      <c r="D1110" s="227" t="s">
        <v>130</v>
      </c>
      <c r="E1110" s="19"/>
      <c r="F1110" s="19"/>
      <c r="G1110" s="19"/>
      <c r="H1110" s="19"/>
      <c r="I1110" s="19"/>
      <c r="J1110" s="19"/>
      <c r="K1110" s="19"/>
      <c r="L1110" s="19"/>
      <c r="M1110" s="19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221"/>
      <c r="AA1110" s="221"/>
      <c r="AB1110" s="221"/>
      <c r="AC1110" s="221"/>
      <c r="AD1110" s="221"/>
      <c r="AE1110" s="221"/>
      <c r="AF1110" s="221"/>
      <c r="AG1110" s="221"/>
      <c r="AH1110" s="221"/>
      <c r="AI1110" s="221"/>
      <c r="AJ1110" s="221"/>
      <c r="AK1110" s="221"/>
      <c r="AL1110" s="221"/>
      <c r="AM1110" s="221"/>
      <c r="AN1110" s="221"/>
      <c r="AO1110" s="221"/>
      <c r="AP1110" s="221"/>
      <c r="AQ1110" s="221"/>
      <c r="AR1110" s="221"/>
      <c r="AS1110" s="221"/>
      <c r="AT1110" s="221"/>
      <c r="AU1110" s="222">
        <v>7</v>
      </c>
      <c r="AV1110" s="222">
        <v>450</v>
      </c>
      <c r="AW1110" s="222">
        <f t="shared" si="65"/>
        <v>112.5</v>
      </c>
      <c r="AX1110" s="222">
        <v>840</v>
      </c>
      <c r="AY1110" s="222">
        <v>182350</v>
      </c>
      <c r="AZ1110" s="222">
        <f t="shared" si="66"/>
        <v>45587.5</v>
      </c>
      <c r="BA1110" s="222">
        <v>67</v>
      </c>
      <c r="BB1110" s="222">
        <v>5905</v>
      </c>
      <c r="BC1110" s="222">
        <f t="shared" si="67"/>
        <v>1476.25</v>
      </c>
    </row>
    <row r="1111" spans="2:55">
      <c r="B1111" s="41" t="s">
        <v>3741</v>
      </c>
      <c r="C1111" s="19" t="s">
        <v>7777</v>
      </c>
      <c r="D1111" s="44" t="s">
        <v>5</v>
      </c>
      <c r="E1111" s="19"/>
      <c r="F1111" s="19"/>
      <c r="G1111" s="19"/>
      <c r="H1111" s="19"/>
      <c r="I1111" s="19"/>
      <c r="J1111" s="19"/>
      <c r="K1111" s="19"/>
      <c r="L1111" s="19"/>
      <c r="M1111" s="19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221"/>
      <c r="AA1111" s="221"/>
      <c r="AB1111" s="221"/>
      <c r="AC1111" s="221"/>
      <c r="AD1111" s="221"/>
      <c r="AE1111" s="221"/>
      <c r="AF1111" s="221"/>
      <c r="AG1111" s="221"/>
      <c r="AH1111" s="221"/>
      <c r="AI1111" s="221"/>
      <c r="AJ1111" s="221"/>
      <c r="AK1111" s="221"/>
      <c r="AL1111" s="221"/>
      <c r="AM1111" s="221"/>
      <c r="AN1111" s="221"/>
      <c r="AO1111" s="221"/>
      <c r="AP1111" s="221"/>
      <c r="AQ1111" s="221"/>
      <c r="AR1111" s="221"/>
      <c r="AS1111" s="221"/>
      <c r="AT1111" s="221"/>
      <c r="AU1111" s="222">
        <v>11</v>
      </c>
      <c r="AV1111" s="222">
        <v>970</v>
      </c>
      <c r="AW1111" s="222">
        <f t="shared" si="65"/>
        <v>242.5</v>
      </c>
      <c r="AX1111" s="222">
        <v>132</v>
      </c>
      <c r="AY1111" s="222">
        <v>16975</v>
      </c>
      <c r="AZ1111" s="222">
        <f t="shared" si="66"/>
        <v>4243.75</v>
      </c>
      <c r="BA1111" s="222">
        <v>11</v>
      </c>
      <c r="BB1111" s="222">
        <v>1595</v>
      </c>
      <c r="BC1111" s="222">
        <f t="shared" si="67"/>
        <v>398.75</v>
      </c>
    </row>
    <row r="1112" spans="2:55">
      <c r="B1112" s="41" t="s">
        <v>4860</v>
      </c>
      <c r="C1112" s="19" t="s">
        <v>5378</v>
      </c>
      <c r="D1112" s="44" t="s">
        <v>38</v>
      </c>
      <c r="E1112" s="19"/>
      <c r="F1112" s="19"/>
      <c r="G1112" s="19"/>
      <c r="H1112" s="19"/>
      <c r="I1112" s="19"/>
      <c r="J1112" s="19"/>
      <c r="K1112" s="19"/>
      <c r="L1112" s="19"/>
      <c r="M1112" s="19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221"/>
      <c r="AA1112" s="221"/>
      <c r="AB1112" s="221"/>
      <c r="AC1112" s="221"/>
      <c r="AD1112" s="221"/>
      <c r="AE1112" s="221"/>
      <c r="AF1112" s="221"/>
      <c r="AG1112" s="221"/>
      <c r="AH1112" s="221"/>
      <c r="AI1112" s="221"/>
      <c r="AJ1112" s="221"/>
      <c r="AK1112" s="221"/>
      <c r="AL1112" s="221"/>
      <c r="AM1112" s="221"/>
      <c r="AN1112" s="221"/>
      <c r="AO1112" s="221"/>
      <c r="AP1112" s="221"/>
      <c r="AQ1112" s="221"/>
      <c r="AR1112" s="221"/>
      <c r="AS1112" s="221"/>
      <c r="AT1112" s="221"/>
      <c r="AU1112" s="222">
        <v>0</v>
      </c>
      <c r="AV1112" s="222">
        <v>0</v>
      </c>
      <c r="AW1112" s="222">
        <f t="shared" si="65"/>
        <v>0</v>
      </c>
      <c r="AX1112" s="222">
        <v>3</v>
      </c>
      <c r="AY1112" s="222">
        <v>420</v>
      </c>
      <c r="AZ1112" s="222">
        <f t="shared" si="66"/>
        <v>105</v>
      </c>
      <c r="BA1112" s="222">
        <v>0</v>
      </c>
      <c r="BB1112" s="222">
        <v>0</v>
      </c>
      <c r="BC1112" s="222">
        <f t="shared" si="67"/>
        <v>0</v>
      </c>
    </row>
    <row r="1113" spans="2:55">
      <c r="B1113" s="41" t="s">
        <v>3742</v>
      </c>
      <c r="C1113" s="19" t="s">
        <v>7778</v>
      </c>
      <c r="D1113" s="227" t="s">
        <v>148</v>
      </c>
      <c r="E1113" s="19"/>
      <c r="F1113" s="19"/>
      <c r="G1113" s="19"/>
      <c r="H1113" s="19"/>
      <c r="I1113" s="19"/>
      <c r="J1113" s="19"/>
      <c r="K1113" s="19"/>
      <c r="L1113" s="19"/>
      <c r="M1113" s="19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221"/>
      <c r="AA1113" s="221"/>
      <c r="AB1113" s="221"/>
      <c r="AC1113" s="221"/>
      <c r="AD1113" s="221"/>
      <c r="AE1113" s="221"/>
      <c r="AF1113" s="221"/>
      <c r="AG1113" s="221"/>
      <c r="AH1113" s="221"/>
      <c r="AI1113" s="221"/>
      <c r="AJ1113" s="221"/>
      <c r="AK1113" s="221"/>
      <c r="AL1113" s="221"/>
      <c r="AM1113" s="221"/>
      <c r="AN1113" s="221"/>
      <c r="AO1113" s="221"/>
      <c r="AP1113" s="221"/>
      <c r="AQ1113" s="221"/>
      <c r="AR1113" s="221"/>
      <c r="AS1113" s="221"/>
      <c r="AT1113" s="221"/>
      <c r="AU1113" s="222">
        <v>0</v>
      </c>
      <c r="AV1113" s="222">
        <v>0</v>
      </c>
      <c r="AW1113" s="222">
        <f t="shared" ref="AW1113:AW1165" si="68">AV1113*25%</f>
        <v>0</v>
      </c>
      <c r="AX1113" s="222">
        <v>15</v>
      </c>
      <c r="AY1113" s="222">
        <v>1550</v>
      </c>
      <c r="AZ1113" s="222">
        <f t="shared" si="66"/>
        <v>387.5</v>
      </c>
      <c r="BA1113" s="222">
        <v>713</v>
      </c>
      <c r="BB1113" s="222">
        <v>158795</v>
      </c>
      <c r="BC1113" s="222">
        <f t="shared" si="67"/>
        <v>39698.75</v>
      </c>
    </row>
    <row r="1114" spans="2:55">
      <c r="B1114" s="41" t="s">
        <v>3743</v>
      </c>
      <c r="C1114" s="19" t="s">
        <v>7779</v>
      </c>
      <c r="D1114" s="44" t="s">
        <v>23</v>
      </c>
      <c r="E1114" s="19"/>
      <c r="F1114" s="19"/>
      <c r="G1114" s="19"/>
      <c r="H1114" s="19"/>
      <c r="I1114" s="19"/>
      <c r="J1114" s="19"/>
      <c r="K1114" s="19"/>
      <c r="L1114" s="19"/>
      <c r="M1114" s="19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221"/>
      <c r="AA1114" s="221"/>
      <c r="AB1114" s="221"/>
      <c r="AC1114" s="221"/>
      <c r="AD1114" s="221"/>
      <c r="AE1114" s="221"/>
      <c r="AF1114" s="221"/>
      <c r="AG1114" s="221"/>
      <c r="AH1114" s="221"/>
      <c r="AI1114" s="221"/>
      <c r="AJ1114" s="221"/>
      <c r="AK1114" s="221"/>
      <c r="AL1114" s="221"/>
      <c r="AM1114" s="221"/>
      <c r="AN1114" s="221"/>
      <c r="AO1114" s="221"/>
      <c r="AP1114" s="221"/>
      <c r="AQ1114" s="221"/>
      <c r="AR1114" s="221"/>
      <c r="AS1114" s="221"/>
      <c r="AT1114" s="221"/>
      <c r="AU1114" s="222">
        <v>3</v>
      </c>
      <c r="AV1114" s="222">
        <v>395</v>
      </c>
      <c r="AW1114" s="222">
        <f t="shared" si="68"/>
        <v>98.75</v>
      </c>
      <c r="AX1114" s="222">
        <v>11</v>
      </c>
      <c r="AY1114" s="222">
        <v>830</v>
      </c>
      <c r="AZ1114" s="222">
        <f t="shared" si="66"/>
        <v>207.5</v>
      </c>
      <c r="BA1114" s="222">
        <v>211</v>
      </c>
      <c r="BB1114" s="222">
        <v>27990</v>
      </c>
      <c r="BC1114" s="222">
        <f t="shared" si="67"/>
        <v>6997.5</v>
      </c>
    </row>
    <row r="1115" spans="2:55">
      <c r="B1115" s="41" t="s">
        <v>3744</v>
      </c>
      <c r="C1115" s="19" t="s">
        <v>7780</v>
      </c>
      <c r="D1115" s="227" t="s">
        <v>23</v>
      </c>
      <c r="E1115" s="19"/>
      <c r="F1115" s="19"/>
      <c r="G1115" s="19"/>
      <c r="H1115" s="19"/>
      <c r="I1115" s="19"/>
      <c r="J1115" s="19"/>
      <c r="K1115" s="19"/>
      <c r="L1115" s="19"/>
      <c r="M1115" s="19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221"/>
      <c r="AA1115" s="221"/>
      <c r="AB1115" s="221"/>
      <c r="AC1115" s="221"/>
      <c r="AD1115" s="221"/>
      <c r="AE1115" s="221"/>
      <c r="AF1115" s="221"/>
      <c r="AG1115" s="221"/>
      <c r="AH1115" s="221"/>
      <c r="AI1115" s="221"/>
      <c r="AJ1115" s="221"/>
      <c r="AK1115" s="221"/>
      <c r="AL1115" s="221"/>
      <c r="AM1115" s="221"/>
      <c r="AN1115" s="221"/>
      <c r="AO1115" s="221"/>
      <c r="AP1115" s="221"/>
      <c r="AQ1115" s="221"/>
      <c r="AR1115" s="221"/>
      <c r="AS1115" s="221"/>
      <c r="AT1115" s="221"/>
      <c r="AU1115" s="222">
        <v>0</v>
      </c>
      <c r="AV1115" s="222">
        <v>0</v>
      </c>
      <c r="AW1115" s="222">
        <f t="shared" si="68"/>
        <v>0</v>
      </c>
      <c r="AX1115" s="222">
        <v>1</v>
      </c>
      <c r="AY1115" s="222">
        <v>80</v>
      </c>
      <c r="AZ1115" s="222">
        <f t="shared" si="66"/>
        <v>20</v>
      </c>
      <c r="BA1115" s="222">
        <v>2</v>
      </c>
      <c r="BB1115" s="222">
        <v>290</v>
      </c>
      <c r="BC1115" s="222">
        <f t="shared" si="67"/>
        <v>72.5</v>
      </c>
    </row>
    <row r="1116" spans="2:55">
      <c r="B1116" s="41" t="s">
        <v>4861</v>
      </c>
      <c r="C1116" s="19" t="s">
        <v>5379</v>
      </c>
      <c r="D1116" s="44" t="s">
        <v>14</v>
      </c>
      <c r="E1116" s="19"/>
      <c r="F1116" s="19"/>
      <c r="G1116" s="19"/>
      <c r="H1116" s="19"/>
      <c r="I1116" s="19"/>
      <c r="J1116" s="19"/>
      <c r="K1116" s="19"/>
      <c r="L1116" s="19"/>
      <c r="M1116" s="19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221"/>
      <c r="AA1116" s="221"/>
      <c r="AB1116" s="221"/>
      <c r="AC1116" s="221"/>
      <c r="AD1116" s="221"/>
      <c r="AE1116" s="221"/>
      <c r="AF1116" s="221"/>
      <c r="AG1116" s="221"/>
      <c r="AH1116" s="221"/>
      <c r="AI1116" s="221"/>
      <c r="AJ1116" s="221"/>
      <c r="AK1116" s="221"/>
      <c r="AL1116" s="221"/>
      <c r="AM1116" s="221"/>
      <c r="AN1116" s="221"/>
      <c r="AO1116" s="221"/>
      <c r="AP1116" s="221"/>
      <c r="AQ1116" s="221"/>
      <c r="AR1116" s="221"/>
      <c r="AS1116" s="221"/>
      <c r="AT1116" s="221"/>
      <c r="AU1116" s="222">
        <v>7</v>
      </c>
      <c r="AV1116" s="222">
        <v>595</v>
      </c>
      <c r="AW1116" s="222">
        <f t="shared" si="68"/>
        <v>148.75</v>
      </c>
      <c r="AX1116" s="222">
        <v>0</v>
      </c>
      <c r="AY1116" s="222">
        <v>0</v>
      </c>
      <c r="AZ1116" s="222">
        <f t="shared" si="66"/>
        <v>0</v>
      </c>
      <c r="BA1116" s="222">
        <v>0</v>
      </c>
      <c r="BB1116" s="222">
        <v>0</v>
      </c>
      <c r="BC1116" s="222">
        <f t="shared" si="67"/>
        <v>0</v>
      </c>
    </row>
    <row r="1117" spans="2:55">
      <c r="B1117" s="41" t="s">
        <v>4862</v>
      </c>
      <c r="C1117" s="19" t="s">
        <v>5380</v>
      </c>
      <c r="D1117" s="44" t="s">
        <v>14</v>
      </c>
      <c r="E1117" s="19"/>
      <c r="F1117" s="19"/>
      <c r="G1117" s="19"/>
      <c r="H1117" s="19"/>
      <c r="I1117" s="19"/>
      <c r="J1117" s="19"/>
      <c r="K1117" s="19"/>
      <c r="L1117" s="19"/>
      <c r="M1117" s="19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221"/>
      <c r="AA1117" s="221"/>
      <c r="AB1117" s="221"/>
      <c r="AC1117" s="221"/>
      <c r="AD1117" s="221"/>
      <c r="AE1117" s="221"/>
      <c r="AF1117" s="221"/>
      <c r="AG1117" s="221"/>
      <c r="AH1117" s="221"/>
      <c r="AI1117" s="221"/>
      <c r="AJ1117" s="221"/>
      <c r="AK1117" s="221"/>
      <c r="AL1117" s="221"/>
      <c r="AM1117" s="221"/>
      <c r="AN1117" s="221"/>
      <c r="AO1117" s="221"/>
      <c r="AP1117" s="221"/>
      <c r="AQ1117" s="221"/>
      <c r="AR1117" s="221"/>
      <c r="AS1117" s="221"/>
      <c r="AT1117" s="221"/>
      <c r="AU1117" s="222">
        <v>0</v>
      </c>
      <c r="AV1117" s="222">
        <v>0</v>
      </c>
      <c r="AW1117" s="222">
        <f t="shared" si="68"/>
        <v>0</v>
      </c>
      <c r="AX1117" s="222">
        <v>11</v>
      </c>
      <c r="AY1117" s="222">
        <v>1820</v>
      </c>
      <c r="AZ1117" s="222">
        <f t="shared" si="66"/>
        <v>455</v>
      </c>
      <c r="BA1117" s="222">
        <v>23</v>
      </c>
      <c r="BB1117" s="222">
        <v>1580</v>
      </c>
      <c r="BC1117" s="222">
        <f t="shared" si="67"/>
        <v>395</v>
      </c>
    </row>
    <row r="1118" spans="2:55">
      <c r="B1118" s="41" t="s">
        <v>4863</v>
      </c>
      <c r="C1118" s="19" t="s">
        <v>5381</v>
      </c>
      <c r="D1118" s="44" t="s">
        <v>261</v>
      </c>
      <c r="E1118" s="19"/>
      <c r="F1118" s="19"/>
      <c r="G1118" s="19"/>
      <c r="H1118" s="19"/>
      <c r="I1118" s="19"/>
      <c r="J1118" s="19"/>
      <c r="K1118" s="19"/>
      <c r="L1118" s="19"/>
      <c r="M1118" s="19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221"/>
      <c r="AA1118" s="221"/>
      <c r="AB1118" s="221"/>
      <c r="AC1118" s="221"/>
      <c r="AD1118" s="221"/>
      <c r="AE1118" s="221"/>
      <c r="AF1118" s="221"/>
      <c r="AG1118" s="221"/>
      <c r="AH1118" s="221"/>
      <c r="AI1118" s="221"/>
      <c r="AJ1118" s="221"/>
      <c r="AK1118" s="221"/>
      <c r="AL1118" s="221"/>
      <c r="AM1118" s="221"/>
      <c r="AN1118" s="221"/>
      <c r="AO1118" s="221"/>
      <c r="AP1118" s="221"/>
      <c r="AQ1118" s="221"/>
      <c r="AR1118" s="221"/>
      <c r="AS1118" s="221"/>
      <c r="AT1118" s="221"/>
      <c r="AU1118" s="222">
        <v>0</v>
      </c>
      <c r="AV1118" s="222">
        <v>0</v>
      </c>
      <c r="AW1118" s="222">
        <f t="shared" si="68"/>
        <v>0</v>
      </c>
      <c r="AX1118" s="222">
        <v>3</v>
      </c>
      <c r="AY1118" s="222">
        <v>355</v>
      </c>
      <c r="AZ1118" s="222">
        <f t="shared" si="66"/>
        <v>88.75</v>
      </c>
      <c r="BA1118" s="222">
        <v>27</v>
      </c>
      <c r="BB1118" s="222">
        <v>2645</v>
      </c>
      <c r="BC1118" s="222">
        <f t="shared" si="67"/>
        <v>661.25</v>
      </c>
    </row>
    <row r="1119" spans="2:55">
      <c r="B1119" s="41" t="s">
        <v>6094</v>
      </c>
      <c r="C1119" s="19"/>
      <c r="D1119" s="44" t="s">
        <v>5</v>
      </c>
      <c r="E1119" s="19"/>
      <c r="F1119" s="19"/>
      <c r="G1119" s="19"/>
      <c r="H1119" s="19"/>
      <c r="I1119" s="19"/>
      <c r="J1119" s="19"/>
      <c r="K1119" s="19"/>
      <c r="L1119" s="19"/>
      <c r="M1119" s="19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221"/>
      <c r="AA1119" s="221"/>
      <c r="AB1119" s="221"/>
      <c r="AC1119" s="221"/>
      <c r="AD1119" s="221"/>
      <c r="AE1119" s="221"/>
      <c r="AF1119" s="221"/>
      <c r="AG1119" s="221"/>
      <c r="AH1119" s="221"/>
      <c r="AI1119" s="221"/>
      <c r="AJ1119" s="221"/>
      <c r="AK1119" s="221"/>
      <c r="AL1119" s="221"/>
      <c r="AM1119" s="221"/>
      <c r="AN1119" s="221"/>
      <c r="AO1119" s="221"/>
      <c r="AP1119" s="221"/>
      <c r="AQ1119" s="221"/>
      <c r="AR1119" s="221"/>
      <c r="AS1119" s="221"/>
      <c r="AT1119" s="221"/>
      <c r="AU1119" s="222">
        <v>0</v>
      </c>
      <c r="AV1119" s="222">
        <v>0</v>
      </c>
      <c r="AW1119" s="222">
        <f t="shared" si="68"/>
        <v>0</v>
      </c>
      <c r="AX1119" s="222">
        <v>14</v>
      </c>
      <c r="AY1119" s="222">
        <v>1480</v>
      </c>
      <c r="AZ1119" s="222">
        <f t="shared" si="66"/>
        <v>370</v>
      </c>
      <c r="BA1119" s="222">
        <v>0</v>
      </c>
      <c r="BB1119" s="222">
        <v>0</v>
      </c>
      <c r="BC1119" s="222">
        <f t="shared" si="67"/>
        <v>0</v>
      </c>
    </row>
    <row r="1120" spans="2:55">
      <c r="B1120" s="41" t="s">
        <v>4864</v>
      </c>
      <c r="C1120" s="19" t="s">
        <v>5382</v>
      </c>
      <c r="D1120" s="227" t="s">
        <v>19</v>
      </c>
      <c r="E1120" s="19"/>
      <c r="F1120" s="19"/>
      <c r="G1120" s="19"/>
      <c r="H1120" s="19"/>
      <c r="I1120" s="19"/>
      <c r="J1120" s="19"/>
      <c r="K1120" s="19"/>
      <c r="L1120" s="19"/>
      <c r="M1120" s="19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221"/>
      <c r="AA1120" s="221"/>
      <c r="AB1120" s="221"/>
      <c r="AC1120" s="221"/>
      <c r="AD1120" s="221"/>
      <c r="AE1120" s="221"/>
      <c r="AF1120" s="221"/>
      <c r="AG1120" s="221"/>
      <c r="AH1120" s="221"/>
      <c r="AI1120" s="221"/>
      <c r="AJ1120" s="221"/>
      <c r="AK1120" s="221"/>
      <c r="AL1120" s="221"/>
      <c r="AM1120" s="221"/>
      <c r="AN1120" s="221"/>
      <c r="AO1120" s="221"/>
      <c r="AP1120" s="221"/>
      <c r="AQ1120" s="221"/>
      <c r="AR1120" s="221"/>
      <c r="AS1120" s="221"/>
      <c r="AT1120" s="221"/>
      <c r="AU1120" s="222">
        <v>19</v>
      </c>
      <c r="AV1120" s="222">
        <v>2455</v>
      </c>
      <c r="AW1120" s="222">
        <f t="shared" si="68"/>
        <v>613.75</v>
      </c>
      <c r="AX1120" s="222">
        <v>48</v>
      </c>
      <c r="AY1120" s="222">
        <v>4080</v>
      </c>
      <c r="AZ1120" s="222">
        <f t="shared" si="66"/>
        <v>1020</v>
      </c>
      <c r="BA1120" s="222">
        <v>65</v>
      </c>
      <c r="BB1120" s="222">
        <v>7665</v>
      </c>
      <c r="BC1120" s="222">
        <f t="shared" si="67"/>
        <v>1916.25</v>
      </c>
    </row>
    <row r="1121" spans="2:55">
      <c r="B1121" s="41" t="s">
        <v>4865</v>
      </c>
      <c r="C1121" s="19" t="s">
        <v>7781</v>
      </c>
      <c r="D1121" s="44" t="s">
        <v>19</v>
      </c>
      <c r="E1121" s="19"/>
      <c r="F1121" s="19"/>
      <c r="G1121" s="19"/>
      <c r="H1121" s="19"/>
      <c r="I1121" s="19"/>
      <c r="J1121" s="19"/>
      <c r="K1121" s="19"/>
      <c r="L1121" s="19"/>
      <c r="M1121" s="19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221"/>
      <c r="AA1121" s="221"/>
      <c r="AB1121" s="221"/>
      <c r="AC1121" s="221"/>
      <c r="AD1121" s="221"/>
      <c r="AE1121" s="221"/>
      <c r="AF1121" s="221"/>
      <c r="AG1121" s="221"/>
      <c r="AH1121" s="221"/>
      <c r="AI1121" s="221"/>
      <c r="AJ1121" s="221"/>
      <c r="AK1121" s="221"/>
      <c r="AL1121" s="221"/>
      <c r="AM1121" s="221"/>
      <c r="AN1121" s="221"/>
      <c r="AO1121" s="221"/>
      <c r="AP1121" s="221"/>
      <c r="AQ1121" s="221"/>
      <c r="AR1121" s="221"/>
      <c r="AS1121" s="221"/>
      <c r="AT1121" s="221"/>
      <c r="AU1121" s="222">
        <v>1</v>
      </c>
      <c r="AV1121" s="222">
        <v>150</v>
      </c>
      <c r="AW1121" s="222">
        <f t="shared" si="68"/>
        <v>37.5</v>
      </c>
      <c r="AX1121" s="222">
        <v>1</v>
      </c>
      <c r="AY1121" s="222">
        <v>45</v>
      </c>
      <c r="AZ1121" s="222">
        <f t="shared" si="66"/>
        <v>11.25</v>
      </c>
      <c r="BA1121" s="222">
        <v>21</v>
      </c>
      <c r="BB1121" s="222">
        <v>2355</v>
      </c>
      <c r="BC1121" s="222">
        <f t="shared" si="67"/>
        <v>588.75</v>
      </c>
    </row>
    <row r="1122" spans="2:55">
      <c r="B1122" s="41" t="s">
        <v>4866</v>
      </c>
      <c r="C1122" s="19" t="s">
        <v>5383</v>
      </c>
      <c r="D1122" s="227" t="s">
        <v>3</v>
      </c>
      <c r="E1122" s="19"/>
      <c r="F1122" s="19"/>
      <c r="G1122" s="19"/>
      <c r="H1122" s="19"/>
      <c r="I1122" s="19"/>
      <c r="J1122" s="19"/>
      <c r="K1122" s="19"/>
      <c r="L1122" s="19"/>
      <c r="M1122" s="19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221"/>
      <c r="AA1122" s="221"/>
      <c r="AB1122" s="221"/>
      <c r="AC1122" s="221"/>
      <c r="AD1122" s="221"/>
      <c r="AE1122" s="221"/>
      <c r="AF1122" s="221"/>
      <c r="AG1122" s="221"/>
      <c r="AH1122" s="221"/>
      <c r="AI1122" s="221"/>
      <c r="AJ1122" s="221"/>
      <c r="AK1122" s="221"/>
      <c r="AL1122" s="221"/>
      <c r="AM1122" s="221"/>
      <c r="AN1122" s="221"/>
      <c r="AO1122" s="221"/>
      <c r="AP1122" s="221"/>
      <c r="AQ1122" s="221"/>
      <c r="AR1122" s="221"/>
      <c r="AS1122" s="221"/>
      <c r="AT1122" s="221"/>
      <c r="AU1122" s="222">
        <v>0</v>
      </c>
      <c r="AV1122" s="222">
        <v>0</v>
      </c>
      <c r="AW1122" s="222">
        <f t="shared" si="68"/>
        <v>0</v>
      </c>
      <c r="AX1122" s="222">
        <v>24</v>
      </c>
      <c r="AY1122" s="222">
        <v>2595</v>
      </c>
      <c r="AZ1122" s="222">
        <f t="shared" si="66"/>
        <v>648.75</v>
      </c>
      <c r="BA1122" s="222">
        <v>10</v>
      </c>
      <c r="BB1122" s="222">
        <v>1430</v>
      </c>
      <c r="BC1122" s="222">
        <f t="shared" si="67"/>
        <v>357.5</v>
      </c>
    </row>
    <row r="1123" spans="2:55">
      <c r="B1123" s="41" t="s">
        <v>4867</v>
      </c>
      <c r="C1123" s="19" t="s">
        <v>5384</v>
      </c>
      <c r="D1123" s="44" t="s">
        <v>3</v>
      </c>
      <c r="E1123" s="19"/>
      <c r="F1123" s="19"/>
      <c r="G1123" s="19"/>
      <c r="H1123" s="19"/>
      <c r="I1123" s="19"/>
      <c r="J1123" s="19"/>
      <c r="K1123" s="19"/>
      <c r="L1123" s="19"/>
      <c r="M1123" s="19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221"/>
      <c r="AA1123" s="221"/>
      <c r="AB1123" s="221"/>
      <c r="AC1123" s="221"/>
      <c r="AD1123" s="221"/>
      <c r="AE1123" s="221"/>
      <c r="AF1123" s="221"/>
      <c r="AG1123" s="221"/>
      <c r="AH1123" s="221"/>
      <c r="AI1123" s="221"/>
      <c r="AJ1123" s="221"/>
      <c r="AK1123" s="221"/>
      <c r="AL1123" s="221"/>
      <c r="AM1123" s="221"/>
      <c r="AN1123" s="221"/>
      <c r="AO1123" s="221"/>
      <c r="AP1123" s="221"/>
      <c r="AQ1123" s="221"/>
      <c r="AR1123" s="221"/>
      <c r="AS1123" s="221"/>
      <c r="AT1123" s="221"/>
      <c r="AU1123" s="222">
        <v>0</v>
      </c>
      <c r="AV1123" s="222">
        <v>0</v>
      </c>
      <c r="AW1123" s="222">
        <f t="shared" si="68"/>
        <v>0</v>
      </c>
      <c r="AX1123" s="222">
        <v>7</v>
      </c>
      <c r="AY1123" s="222">
        <v>985</v>
      </c>
      <c r="AZ1123" s="222">
        <f t="shared" si="66"/>
        <v>246.25</v>
      </c>
      <c r="BA1123" s="222">
        <v>68</v>
      </c>
      <c r="BB1123" s="222">
        <v>5600</v>
      </c>
      <c r="BC1123" s="222">
        <f t="shared" si="67"/>
        <v>1400</v>
      </c>
    </row>
    <row r="1124" spans="2:55">
      <c r="B1124" s="41" t="s">
        <v>4868</v>
      </c>
      <c r="C1124" s="19" t="s">
        <v>5385</v>
      </c>
      <c r="D1124" s="44" t="s">
        <v>5</v>
      </c>
      <c r="E1124" s="19"/>
      <c r="F1124" s="19"/>
      <c r="G1124" s="19"/>
      <c r="H1124" s="19"/>
      <c r="I1124" s="19"/>
      <c r="J1124" s="19"/>
      <c r="K1124" s="19"/>
      <c r="L1124" s="19"/>
      <c r="M1124" s="19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221"/>
      <c r="AA1124" s="221"/>
      <c r="AB1124" s="221"/>
      <c r="AC1124" s="221"/>
      <c r="AD1124" s="221"/>
      <c r="AE1124" s="221"/>
      <c r="AF1124" s="221"/>
      <c r="AG1124" s="221"/>
      <c r="AH1124" s="221"/>
      <c r="AI1124" s="221"/>
      <c r="AJ1124" s="221"/>
      <c r="AK1124" s="221"/>
      <c r="AL1124" s="221"/>
      <c r="AM1124" s="221"/>
      <c r="AN1124" s="221"/>
      <c r="AO1124" s="221"/>
      <c r="AP1124" s="221"/>
      <c r="AQ1124" s="221"/>
      <c r="AR1124" s="221"/>
      <c r="AS1124" s="221"/>
      <c r="AT1124" s="221"/>
      <c r="AU1124" s="222">
        <v>0</v>
      </c>
      <c r="AV1124" s="222">
        <v>0</v>
      </c>
      <c r="AW1124" s="222">
        <f t="shared" si="68"/>
        <v>0</v>
      </c>
      <c r="AX1124" s="222">
        <v>0</v>
      </c>
      <c r="AY1124" s="222">
        <v>0</v>
      </c>
      <c r="AZ1124" s="222">
        <f t="shared" si="66"/>
        <v>0</v>
      </c>
      <c r="BA1124" s="222">
        <v>5</v>
      </c>
      <c r="BB1124" s="222">
        <v>270</v>
      </c>
      <c r="BC1124" s="222">
        <f t="shared" si="67"/>
        <v>67.5</v>
      </c>
    </row>
    <row r="1125" spans="2:55">
      <c r="B1125" s="41" t="s">
        <v>4869</v>
      </c>
      <c r="C1125" s="19" t="s">
        <v>5386</v>
      </c>
      <c r="D1125" s="44" t="s">
        <v>307</v>
      </c>
      <c r="E1125" s="19"/>
      <c r="F1125" s="19"/>
      <c r="G1125" s="19"/>
      <c r="H1125" s="19"/>
      <c r="I1125" s="19"/>
      <c r="J1125" s="19"/>
      <c r="K1125" s="19"/>
      <c r="L1125" s="19"/>
      <c r="M1125" s="19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221"/>
      <c r="AA1125" s="221"/>
      <c r="AB1125" s="221"/>
      <c r="AC1125" s="221"/>
      <c r="AD1125" s="221"/>
      <c r="AE1125" s="221"/>
      <c r="AF1125" s="221"/>
      <c r="AG1125" s="221"/>
      <c r="AH1125" s="221"/>
      <c r="AI1125" s="221"/>
      <c r="AJ1125" s="221"/>
      <c r="AK1125" s="221"/>
      <c r="AL1125" s="221"/>
      <c r="AM1125" s="221"/>
      <c r="AN1125" s="221"/>
      <c r="AO1125" s="221"/>
      <c r="AP1125" s="221"/>
      <c r="AQ1125" s="221"/>
      <c r="AR1125" s="221"/>
      <c r="AS1125" s="221"/>
      <c r="AT1125" s="221"/>
      <c r="AU1125" s="222">
        <v>3</v>
      </c>
      <c r="AV1125" s="222">
        <v>420</v>
      </c>
      <c r="AW1125" s="222">
        <f t="shared" si="68"/>
        <v>105</v>
      </c>
      <c r="AX1125" s="222">
        <v>23</v>
      </c>
      <c r="AY1125" s="222">
        <v>3795</v>
      </c>
      <c r="AZ1125" s="222">
        <f t="shared" si="66"/>
        <v>948.75</v>
      </c>
      <c r="BA1125" s="222">
        <v>66</v>
      </c>
      <c r="BB1125" s="222">
        <v>7895</v>
      </c>
      <c r="BC1125" s="222">
        <f t="shared" si="67"/>
        <v>1973.75</v>
      </c>
    </row>
    <row r="1126" spans="2:55">
      <c r="B1126" s="41" t="s">
        <v>4870</v>
      </c>
      <c r="C1126" s="19" t="s">
        <v>5387</v>
      </c>
      <c r="D1126" s="44" t="s">
        <v>5</v>
      </c>
      <c r="E1126" s="19"/>
      <c r="F1126" s="19"/>
      <c r="G1126" s="19"/>
      <c r="H1126" s="19"/>
      <c r="I1126" s="19"/>
      <c r="J1126" s="19"/>
      <c r="K1126" s="19"/>
      <c r="L1126" s="19"/>
      <c r="M1126" s="19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221"/>
      <c r="AA1126" s="221"/>
      <c r="AB1126" s="221"/>
      <c r="AC1126" s="221"/>
      <c r="AD1126" s="221"/>
      <c r="AE1126" s="221"/>
      <c r="AF1126" s="221"/>
      <c r="AG1126" s="221"/>
      <c r="AH1126" s="221"/>
      <c r="AI1126" s="221"/>
      <c r="AJ1126" s="221"/>
      <c r="AK1126" s="221"/>
      <c r="AL1126" s="221"/>
      <c r="AM1126" s="221"/>
      <c r="AN1126" s="221"/>
      <c r="AO1126" s="221"/>
      <c r="AP1126" s="221"/>
      <c r="AQ1126" s="221"/>
      <c r="AR1126" s="221"/>
      <c r="AS1126" s="221"/>
      <c r="AT1126" s="221"/>
      <c r="AU1126" s="222">
        <v>2</v>
      </c>
      <c r="AV1126" s="222">
        <v>320</v>
      </c>
      <c r="AW1126" s="222">
        <f t="shared" si="68"/>
        <v>80</v>
      </c>
      <c r="AX1126" s="222">
        <v>9</v>
      </c>
      <c r="AY1126" s="222">
        <v>1890</v>
      </c>
      <c r="AZ1126" s="222">
        <f t="shared" si="66"/>
        <v>472.5</v>
      </c>
      <c r="BA1126" s="222">
        <v>9</v>
      </c>
      <c r="BB1126" s="222">
        <v>1160</v>
      </c>
      <c r="BC1126" s="222">
        <f t="shared" si="67"/>
        <v>290</v>
      </c>
    </row>
    <row r="1127" spans="2:55">
      <c r="B1127" s="41" t="s">
        <v>4871</v>
      </c>
      <c r="C1127" s="19" t="s">
        <v>5388</v>
      </c>
      <c r="D1127" s="44" t="s">
        <v>204</v>
      </c>
      <c r="E1127" s="19"/>
      <c r="F1127" s="19"/>
      <c r="G1127" s="19"/>
      <c r="H1127" s="19"/>
      <c r="I1127" s="19"/>
      <c r="J1127" s="19"/>
      <c r="K1127" s="19"/>
      <c r="L1127" s="19"/>
      <c r="M1127" s="19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221"/>
      <c r="AA1127" s="221"/>
      <c r="AB1127" s="221"/>
      <c r="AC1127" s="221"/>
      <c r="AD1127" s="221"/>
      <c r="AE1127" s="221"/>
      <c r="AF1127" s="221"/>
      <c r="AG1127" s="221"/>
      <c r="AH1127" s="221"/>
      <c r="AI1127" s="221"/>
      <c r="AJ1127" s="221"/>
      <c r="AK1127" s="221"/>
      <c r="AL1127" s="221"/>
      <c r="AM1127" s="221"/>
      <c r="AN1127" s="221"/>
      <c r="AO1127" s="221"/>
      <c r="AP1127" s="221"/>
      <c r="AQ1127" s="221"/>
      <c r="AR1127" s="221"/>
      <c r="AS1127" s="221"/>
      <c r="AT1127" s="221"/>
      <c r="AU1127" s="222">
        <v>0</v>
      </c>
      <c r="AV1127" s="222">
        <v>0</v>
      </c>
      <c r="AW1127" s="222">
        <f t="shared" si="68"/>
        <v>0</v>
      </c>
      <c r="AX1127" s="222">
        <v>5</v>
      </c>
      <c r="AY1127" s="222">
        <v>385</v>
      </c>
      <c r="AZ1127" s="222">
        <f t="shared" si="66"/>
        <v>96.25</v>
      </c>
      <c r="BA1127" s="222">
        <v>0</v>
      </c>
      <c r="BB1127" s="222">
        <v>0</v>
      </c>
      <c r="BC1127" s="222">
        <f t="shared" si="67"/>
        <v>0</v>
      </c>
    </row>
    <row r="1128" spans="2:55">
      <c r="B1128" s="41" t="s">
        <v>4872</v>
      </c>
      <c r="C1128" s="19" t="s">
        <v>7782</v>
      </c>
      <c r="D1128" s="44" t="s">
        <v>204</v>
      </c>
      <c r="E1128" s="19"/>
      <c r="F1128" s="19"/>
      <c r="G1128" s="19"/>
      <c r="H1128" s="19"/>
      <c r="I1128" s="19"/>
      <c r="J1128" s="19"/>
      <c r="K1128" s="19"/>
      <c r="L1128" s="19"/>
      <c r="M1128" s="19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221"/>
      <c r="AA1128" s="221"/>
      <c r="AB1128" s="221"/>
      <c r="AC1128" s="221"/>
      <c r="AD1128" s="221"/>
      <c r="AE1128" s="221"/>
      <c r="AF1128" s="221"/>
      <c r="AG1128" s="221"/>
      <c r="AH1128" s="221"/>
      <c r="AI1128" s="221"/>
      <c r="AJ1128" s="221"/>
      <c r="AK1128" s="221"/>
      <c r="AL1128" s="221"/>
      <c r="AM1128" s="221"/>
      <c r="AN1128" s="221"/>
      <c r="AO1128" s="221"/>
      <c r="AP1128" s="221"/>
      <c r="AQ1128" s="221"/>
      <c r="AR1128" s="221"/>
      <c r="AS1128" s="221"/>
      <c r="AT1128" s="221"/>
      <c r="AU1128" s="222">
        <v>2</v>
      </c>
      <c r="AV1128" s="222">
        <v>120</v>
      </c>
      <c r="AW1128" s="222">
        <f t="shared" si="68"/>
        <v>30</v>
      </c>
      <c r="AX1128" s="222">
        <v>22</v>
      </c>
      <c r="AY1128" s="222">
        <v>2935</v>
      </c>
      <c r="AZ1128" s="222">
        <f t="shared" si="66"/>
        <v>733.75</v>
      </c>
      <c r="BA1128" s="222">
        <v>59</v>
      </c>
      <c r="BB1128" s="222">
        <v>7715</v>
      </c>
      <c r="BC1128" s="222">
        <f t="shared" si="67"/>
        <v>1928.75</v>
      </c>
    </row>
    <row r="1129" spans="2:55">
      <c r="B1129" s="41" t="s">
        <v>4873</v>
      </c>
      <c r="C1129" s="19" t="s">
        <v>5389</v>
      </c>
      <c r="D1129" s="44" t="s">
        <v>5</v>
      </c>
      <c r="E1129" s="19"/>
      <c r="F1129" s="19"/>
      <c r="G1129" s="19"/>
      <c r="H1129" s="19"/>
      <c r="I1129" s="19"/>
      <c r="J1129" s="19"/>
      <c r="K1129" s="19"/>
      <c r="L1129" s="19"/>
      <c r="M1129" s="19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221"/>
      <c r="AA1129" s="221"/>
      <c r="AB1129" s="221"/>
      <c r="AC1129" s="221"/>
      <c r="AD1129" s="221"/>
      <c r="AE1129" s="221"/>
      <c r="AF1129" s="221"/>
      <c r="AG1129" s="221"/>
      <c r="AH1129" s="221"/>
      <c r="AI1129" s="221"/>
      <c r="AJ1129" s="221"/>
      <c r="AK1129" s="221"/>
      <c r="AL1129" s="221"/>
      <c r="AM1129" s="221"/>
      <c r="AN1129" s="221"/>
      <c r="AO1129" s="221"/>
      <c r="AP1129" s="221"/>
      <c r="AQ1129" s="221"/>
      <c r="AR1129" s="221"/>
      <c r="AS1129" s="221"/>
      <c r="AT1129" s="221"/>
      <c r="AU1129" s="222">
        <v>7</v>
      </c>
      <c r="AV1129" s="222">
        <v>1120</v>
      </c>
      <c r="AW1129" s="222">
        <f t="shared" si="68"/>
        <v>280</v>
      </c>
      <c r="AX1129" s="222">
        <v>71</v>
      </c>
      <c r="AY1129" s="222">
        <v>6140</v>
      </c>
      <c r="AZ1129" s="222">
        <f t="shared" si="66"/>
        <v>1535</v>
      </c>
      <c r="BA1129" s="222">
        <v>15</v>
      </c>
      <c r="BB1129" s="222">
        <v>2450</v>
      </c>
      <c r="BC1129" s="222">
        <f t="shared" si="67"/>
        <v>612.5</v>
      </c>
    </row>
    <row r="1130" spans="2:55">
      <c r="B1130" s="41" t="s">
        <v>4874</v>
      </c>
      <c r="C1130" s="19" t="s">
        <v>5390</v>
      </c>
      <c r="D1130" s="227" t="s">
        <v>284</v>
      </c>
      <c r="E1130" s="19"/>
      <c r="F1130" s="19"/>
      <c r="G1130" s="19"/>
      <c r="H1130" s="19"/>
      <c r="I1130" s="19"/>
      <c r="J1130" s="19"/>
      <c r="K1130" s="19"/>
      <c r="L1130" s="19"/>
      <c r="M1130" s="19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221"/>
      <c r="AA1130" s="221"/>
      <c r="AB1130" s="221"/>
      <c r="AC1130" s="221"/>
      <c r="AD1130" s="221"/>
      <c r="AE1130" s="221"/>
      <c r="AF1130" s="221"/>
      <c r="AG1130" s="221"/>
      <c r="AH1130" s="221"/>
      <c r="AI1130" s="221"/>
      <c r="AJ1130" s="221"/>
      <c r="AK1130" s="221"/>
      <c r="AL1130" s="221"/>
      <c r="AM1130" s="221"/>
      <c r="AN1130" s="221"/>
      <c r="AO1130" s="221"/>
      <c r="AP1130" s="221"/>
      <c r="AQ1130" s="221"/>
      <c r="AR1130" s="221"/>
      <c r="AS1130" s="221"/>
      <c r="AT1130" s="221"/>
      <c r="AU1130" s="222">
        <v>3</v>
      </c>
      <c r="AV1130" s="222">
        <v>240</v>
      </c>
      <c r="AW1130" s="222">
        <f t="shared" si="68"/>
        <v>60</v>
      </c>
      <c r="AX1130" s="222">
        <v>4</v>
      </c>
      <c r="AY1130" s="222">
        <v>335</v>
      </c>
      <c r="AZ1130" s="222">
        <f t="shared" si="66"/>
        <v>83.75</v>
      </c>
      <c r="BA1130" s="222">
        <v>26</v>
      </c>
      <c r="BB1130" s="222">
        <v>2070</v>
      </c>
      <c r="BC1130" s="222">
        <f t="shared" si="67"/>
        <v>517.5</v>
      </c>
    </row>
    <row r="1131" spans="2:55">
      <c r="B1131" s="41" t="s">
        <v>4875</v>
      </c>
      <c r="C1131" s="19" t="s">
        <v>5391</v>
      </c>
      <c r="D1131" s="44" t="s">
        <v>5</v>
      </c>
      <c r="E1131" s="19"/>
      <c r="F1131" s="19"/>
      <c r="G1131" s="19"/>
      <c r="H1131" s="19"/>
      <c r="I1131" s="19"/>
      <c r="J1131" s="19"/>
      <c r="K1131" s="19"/>
      <c r="L1131" s="19"/>
      <c r="M1131" s="19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221"/>
      <c r="AA1131" s="221"/>
      <c r="AB1131" s="221"/>
      <c r="AC1131" s="221"/>
      <c r="AD1131" s="221"/>
      <c r="AE1131" s="221"/>
      <c r="AF1131" s="221"/>
      <c r="AG1131" s="221"/>
      <c r="AH1131" s="221"/>
      <c r="AI1131" s="221"/>
      <c r="AJ1131" s="221"/>
      <c r="AK1131" s="221"/>
      <c r="AL1131" s="221"/>
      <c r="AM1131" s="221"/>
      <c r="AN1131" s="221"/>
      <c r="AO1131" s="221"/>
      <c r="AP1131" s="221"/>
      <c r="AQ1131" s="221"/>
      <c r="AR1131" s="221"/>
      <c r="AS1131" s="221"/>
      <c r="AT1131" s="221"/>
      <c r="AU1131" s="222">
        <v>86</v>
      </c>
      <c r="AV1131" s="222">
        <v>7050</v>
      </c>
      <c r="AW1131" s="222">
        <f t="shared" si="68"/>
        <v>1762.5</v>
      </c>
      <c r="AX1131" s="222">
        <v>0</v>
      </c>
      <c r="AY1131" s="222">
        <v>0</v>
      </c>
      <c r="AZ1131" s="222">
        <f t="shared" si="66"/>
        <v>0</v>
      </c>
      <c r="BA1131" s="222">
        <v>21</v>
      </c>
      <c r="BB1131" s="222">
        <v>2675</v>
      </c>
      <c r="BC1131" s="222">
        <f t="shared" si="67"/>
        <v>668.75</v>
      </c>
    </row>
    <row r="1132" spans="2:55">
      <c r="B1132" s="41" t="s">
        <v>4876</v>
      </c>
      <c r="C1132" s="19" t="s">
        <v>7783</v>
      </c>
      <c r="D1132" s="44" t="s">
        <v>204</v>
      </c>
      <c r="E1132" s="19"/>
      <c r="F1132" s="19"/>
      <c r="G1132" s="19"/>
      <c r="H1132" s="19"/>
      <c r="I1132" s="19"/>
      <c r="J1132" s="19"/>
      <c r="K1132" s="19"/>
      <c r="L1132" s="19"/>
      <c r="M1132" s="19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221"/>
      <c r="AA1132" s="221"/>
      <c r="AB1132" s="221"/>
      <c r="AC1132" s="221"/>
      <c r="AD1132" s="221"/>
      <c r="AE1132" s="221"/>
      <c r="AF1132" s="221"/>
      <c r="AG1132" s="221"/>
      <c r="AH1132" s="221"/>
      <c r="AI1132" s="221"/>
      <c r="AJ1132" s="221"/>
      <c r="AK1132" s="221"/>
      <c r="AL1132" s="221"/>
      <c r="AM1132" s="221"/>
      <c r="AN1132" s="221"/>
      <c r="AO1132" s="221"/>
      <c r="AP1132" s="221"/>
      <c r="AQ1132" s="221"/>
      <c r="AR1132" s="221"/>
      <c r="AS1132" s="221"/>
      <c r="AT1132" s="221"/>
      <c r="AU1132" s="222">
        <v>1384</v>
      </c>
      <c r="AV1132" s="222">
        <v>75015</v>
      </c>
      <c r="AW1132" s="222">
        <f t="shared" si="68"/>
        <v>18753.75</v>
      </c>
      <c r="AX1132" s="222">
        <v>0</v>
      </c>
      <c r="AY1132" s="222">
        <v>0</v>
      </c>
      <c r="AZ1132" s="222">
        <f t="shared" si="66"/>
        <v>0</v>
      </c>
      <c r="BA1132" s="222">
        <v>87</v>
      </c>
      <c r="BB1132" s="222">
        <v>8450</v>
      </c>
      <c r="BC1132" s="222">
        <f t="shared" si="67"/>
        <v>2112.5</v>
      </c>
    </row>
    <row r="1133" spans="2:55">
      <c r="B1133" s="41" t="s">
        <v>4877</v>
      </c>
      <c r="C1133" s="19" t="s">
        <v>5392</v>
      </c>
      <c r="D1133" s="44" t="s">
        <v>204</v>
      </c>
      <c r="E1133" s="19"/>
      <c r="F1133" s="19"/>
      <c r="G1133" s="19"/>
      <c r="H1133" s="19"/>
      <c r="I1133" s="19"/>
      <c r="J1133" s="19"/>
      <c r="K1133" s="19"/>
      <c r="L1133" s="19"/>
      <c r="M1133" s="19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221"/>
      <c r="AA1133" s="221"/>
      <c r="AB1133" s="221"/>
      <c r="AC1133" s="221"/>
      <c r="AD1133" s="221"/>
      <c r="AE1133" s="221"/>
      <c r="AF1133" s="221"/>
      <c r="AG1133" s="221"/>
      <c r="AH1133" s="221"/>
      <c r="AI1133" s="221"/>
      <c r="AJ1133" s="221"/>
      <c r="AK1133" s="221"/>
      <c r="AL1133" s="221"/>
      <c r="AM1133" s="221"/>
      <c r="AN1133" s="221"/>
      <c r="AO1133" s="221"/>
      <c r="AP1133" s="221"/>
      <c r="AQ1133" s="221"/>
      <c r="AR1133" s="221"/>
      <c r="AS1133" s="221"/>
      <c r="AT1133" s="221"/>
      <c r="AU1133" s="222">
        <v>4</v>
      </c>
      <c r="AV1133" s="222">
        <v>260</v>
      </c>
      <c r="AW1133" s="222">
        <f t="shared" si="68"/>
        <v>65</v>
      </c>
      <c r="AX1133" s="222">
        <v>0</v>
      </c>
      <c r="AY1133" s="222">
        <v>0</v>
      </c>
      <c r="AZ1133" s="222">
        <f t="shared" si="66"/>
        <v>0</v>
      </c>
      <c r="BA1133" s="222">
        <v>1</v>
      </c>
      <c r="BB1133" s="222">
        <v>80</v>
      </c>
      <c r="BC1133" s="222">
        <f t="shared" si="67"/>
        <v>20</v>
      </c>
    </row>
    <row r="1134" spans="2:55">
      <c r="B1134" s="41" t="s">
        <v>4878</v>
      </c>
      <c r="C1134" s="19" t="s">
        <v>5393</v>
      </c>
      <c r="D1134" s="44" t="s">
        <v>313</v>
      </c>
      <c r="E1134" s="19"/>
      <c r="F1134" s="19"/>
      <c r="G1134" s="19"/>
      <c r="H1134" s="19"/>
      <c r="I1134" s="19"/>
      <c r="J1134" s="19"/>
      <c r="K1134" s="19"/>
      <c r="L1134" s="19"/>
      <c r="M1134" s="19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221"/>
      <c r="AA1134" s="221"/>
      <c r="AB1134" s="221"/>
      <c r="AC1134" s="221"/>
      <c r="AD1134" s="221"/>
      <c r="AE1134" s="221"/>
      <c r="AF1134" s="221"/>
      <c r="AG1134" s="221"/>
      <c r="AH1134" s="221"/>
      <c r="AI1134" s="221"/>
      <c r="AJ1134" s="221"/>
      <c r="AK1134" s="221"/>
      <c r="AL1134" s="221"/>
      <c r="AM1134" s="221"/>
      <c r="AN1134" s="221"/>
      <c r="AO1134" s="221"/>
      <c r="AP1134" s="221"/>
      <c r="AQ1134" s="221"/>
      <c r="AR1134" s="221"/>
      <c r="AS1134" s="221"/>
      <c r="AT1134" s="221"/>
      <c r="AU1134" s="222">
        <v>17</v>
      </c>
      <c r="AV1134" s="222">
        <v>1500</v>
      </c>
      <c r="AW1134" s="222">
        <f t="shared" si="68"/>
        <v>375</v>
      </c>
      <c r="AX1134" s="222">
        <v>13</v>
      </c>
      <c r="AY1134" s="222">
        <v>1340</v>
      </c>
      <c r="AZ1134" s="222">
        <f t="shared" si="66"/>
        <v>335</v>
      </c>
      <c r="BA1134" s="222">
        <v>0</v>
      </c>
      <c r="BB1134" s="222">
        <v>0</v>
      </c>
      <c r="BC1134" s="222">
        <f t="shared" si="67"/>
        <v>0</v>
      </c>
    </row>
    <row r="1135" spans="2:55">
      <c r="B1135" s="41" t="s">
        <v>4879</v>
      </c>
      <c r="C1135" s="19" t="s">
        <v>5394</v>
      </c>
      <c r="D1135" s="44" t="s">
        <v>313</v>
      </c>
      <c r="E1135" s="19"/>
      <c r="F1135" s="19"/>
      <c r="G1135" s="19"/>
      <c r="H1135" s="19"/>
      <c r="I1135" s="19"/>
      <c r="J1135" s="19"/>
      <c r="K1135" s="19"/>
      <c r="L1135" s="19"/>
      <c r="M1135" s="19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221"/>
      <c r="AA1135" s="221"/>
      <c r="AB1135" s="221"/>
      <c r="AC1135" s="221"/>
      <c r="AD1135" s="221"/>
      <c r="AE1135" s="221"/>
      <c r="AF1135" s="221"/>
      <c r="AG1135" s="221"/>
      <c r="AH1135" s="221"/>
      <c r="AI1135" s="221"/>
      <c r="AJ1135" s="221"/>
      <c r="AK1135" s="221"/>
      <c r="AL1135" s="221"/>
      <c r="AM1135" s="221"/>
      <c r="AN1135" s="221"/>
      <c r="AO1135" s="221"/>
      <c r="AP1135" s="221"/>
      <c r="AQ1135" s="221"/>
      <c r="AR1135" s="221"/>
      <c r="AS1135" s="221"/>
      <c r="AT1135" s="221"/>
      <c r="AU1135" s="222">
        <v>2</v>
      </c>
      <c r="AV1135" s="222">
        <v>160</v>
      </c>
      <c r="AW1135" s="222">
        <f t="shared" si="68"/>
        <v>40</v>
      </c>
      <c r="AX1135" s="222">
        <v>15</v>
      </c>
      <c r="AY1135" s="222">
        <v>1225</v>
      </c>
      <c r="AZ1135" s="222">
        <f t="shared" si="66"/>
        <v>306.25</v>
      </c>
      <c r="BA1135" s="222">
        <v>10</v>
      </c>
      <c r="BB1135" s="222">
        <v>530</v>
      </c>
      <c r="BC1135" s="222">
        <f t="shared" si="67"/>
        <v>132.5</v>
      </c>
    </row>
    <row r="1136" spans="2:55">
      <c r="B1136" s="41" t="s">
        <v>4880</v>
      </c>
      <c r="C1136" s="19" t="s">
        <v>7784</v>
      </c>
      <c r="D1136" s="44" t="s">
        <v>5</v>
      </c>
      <c r="E1136" s="19"/>
      <c r="F1136" s="19"/>
      <c r="G1136" s="19"/>
      <c r="H1136" s="19"/>
      <c r="I1136" s="19"/>
      <c r="J1136" s="19"/>
      <c r="K1136" s="19"/>
      <c r="L1136" s="19"/>
      <c r="M1136" s="19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221"/>
      <c r="AA1136" s="221"/>
      <c r="AB1136" s="221"/>
      <c r="AC1136" s="221"/>
      <c r="AD1136" s="221"/>
      <c r="AE1136" s="221"/>
      <c r="AF1136" s="221"/>
      <c r="AG1136" s="221"/>
      <c r="AH1136" s="221"/>
      <c r="AI1136" s="221"/>
      <c r="AJ1136" s="221"/>
      <c r="AK1136" s="221"/>
      <c r="AL1136" s="221"/>
      <c r="AM1136" s="221"/>
      <c r="AN1136" s="221"/>
      <c r="AO1136" s="221"/>
      <c r="AP1136" s="221"/>
      <c r="AQ1136" s="221"/>
      <c r="AR1136" s="221"/>
      <c r="AS1136" s="221"/>
      <c r="AT1136" s="221"/>
      <c r="AU1136" s="222">
        <v>0</v>
      </c>
      <c r="AV1136" s="222">
        <v>0</v>
      </c>
      <c r="AW1136" s="222">
        <f t="shared" si="68"/>
        <v>0</v>
      </c>
      <c r="AX1136" s="222">
        <v>1</v>
      </c>
      <c r="AY1136" s="222">
        <v>60</v>
      </c>
      <c r="AZ1136" s="222">
        <f t="shared" si="66"/>
        <v>15</v>
      </c>
      <c r="BA1136" s="222">
        <v>0</v>
      </c>
      <c r="BB1136" s="222">
        <v>0</v>
      </c>
      <c r="BC1136" s="222">
        <f t="shared" si="67"/>
        <v>0</v>
      </c>
    </row>
    <row r="1137" spans="2:55">
      <c r="B1137" s="41" t="s">
        <v>4881</v>
      </c>
      <c r="C1137" s="19" t="s">
        <v>5395</v>
      </c>
      <c r="D1137" s="44" t="s">
        <v>5</v>
      </c>
      <c r="E1137" s="19"/>
      <c r="F1137" s="19"/>
      <c r="G1137" s="19"/>
      <c r="H1137" s="19"/>
      <c r="I1137" s="19"/>
      <c r="J1137" s="19"/>
      <c r="K1137" s="19"/>
      <c r="L1137" s="19"/>
      <c r="M1137" s="19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221"/>
      <c r="AA1137" s="221"/>
      <c r="AB1137" s="221"/>
      <c r="AC1137" s="221"/>
      <c r="AD1137" s="221"/>
      <c r="AE1137" s="221"/>
      <c r="AF1137" s="221"/>
      <c r="AG1137" s="221"/>
      <c r="AH1137" s="221"/>
      <c r="AI1137" s="221"/>
      <c r="AJ1137" s="221"/>
      <c r="AK1137" s="221"/>
      <c r="AL1137" s="221"/>
      <c r="AM1137" s="221"/>
      <c r="AN1137" s="221"/>
      <c r="AO1137" s="221"/>
      <c r="AP1137" s="221"/>
      <c r="AQ1137" s="221"/>
      <c r="AR1137" s="221"/>
      <c r="AS1137" s="221"/>
      <c r="AT1137" s="221"/>
      <c r="AU1137" s="222">
        <v>0</v>
      </c>
      <c r="AV1137" s="222">
        <v>0</v>
      </c>
      <c r="AW1137" s="222">
        <f t="shared" si="68"/>
        <v>0</v>
      </c>
      <c r="AX1137" s="222">
        <v>14</v>
      </c>
      <c r="AY1137" s="222">
        <v>1750</v>
      </c>
      <c r="AZ1137" s="222">
        <f t="shared" si="66"/>
        <v>437.5</v>
      </c>
      <c r="BA1137" s="222">
        <v>11</v>
      </c>
      <c r="BB1137" s="222">
        <v>1205</v>
      </c>
      <c r="BC1137" s="222">
        <f t="shared" si="67"/>
        <v>301.25</v>
      </c>
    </row>
    <row r="1138" spans="2:55">
      <c r="B1138" s="41" t="s">
        <v>4882</v>
      </c>
      <c r="C1138" s="19" t="s">
        <v>5396</v>
      </c>
      <c r="D1138" s="44" t="s">
        <v>5</v>
      </c>
      <c r="E1138" s="19"/>
      <c r="F1138" s="19"/>
      <c r="G1138" s="19"/>
      <c r="H1138" s="19"/>
      <c r="I1138" s="19"/>
      <c r="J1138" s="19"/>
      <c r="K1138" s="19"/>
      <c r="L1138" s="19"/>
      <c r="M1138" s="19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221"/>
      <c r="AA1138" s="221"/>
      <c r="AB1138" s="221"/>
      <c r="AC1138" s="221"/>
      <c r="AD1138" s="221"/>
      <c r="AE1138" s="221"/>
      <c r="AF1138" s="221"/>
      <c r="AG1138" s="221"/>
      <c r="AH1138" s="221"/>
      <c r="AI1138" s="221"/>
      <c r="AJ1138" s="221"/>
      <c r="AK1138" s="221"/>
      <c r="AL1138" s="221"/>
      <c r="AM1138" s="221"/>
      <c r="AN1138" s="221"/>
      <c r="AO1138" s="221"/>
      <c r="AP1138" s="221"/>
      <c r="AQ1138" s="221"/>
      <c r="AR1138" s="221"/>
      <c r="AS1138" s="221"/>
      <c r="AT1138" s="221"/>
      <c r="AU1138" s="222">
        <v>7</v>
      </c>
      <c r="AV1138" s="222">
        <v>670</v>
      </c>
      <c r="AW1138" s="222">
        <f t="shared" si="68"/>
        <v>167.5</v>
      </c>
      <c r="AX1138" s="222">
        <v>13</v>
      </c>
      <c r="AY1138" s="222">
        <v>2305</v>
      </c>
      <c r="AZ1138" s="222">
        <f t="shared" si="66"/>
        <v>576.25</v>
      </c>
      <c r="BA1138" s="222">
        <v>30</v>
      </c>
      <c r="BB1138" s="222">
        <v>3700</v>
      </c>
      <c r="BC1138" s="222">
        <f t="shared" si="67"/>
        <v>925</v>
      </c>
    </row>
    <row r="1139" spans="2:55">
      <c r="B1139" s="41" t="s">
        <v>4883</v>
      </c>
      <c r="C1139" s="19" t="s">
        <v>5397</v>
      </c>
      <c r="D1139" s="44" t="s">
        <v>5</v>
      </c>
      <c r="E1139" s="19"/>
      <c r="F1139" s="19"/>
      <c r="G1139" s="19"/>
      <c r="H1139" s="19"/>
      <c r="I1139" s="19"/>
      <c r="J1139" s="19"/>
      <c r="K1139" s="19"/>
      <c r="L1139" s="19"/>
      <c r="M1139" s="19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221"/>
      <c r="AA1139" s="221"/>
      <c r="AB1139" s="221"/>
      <c r="AC1139" s="221"/>
      <c r="AD1139" s="221"/>
      <c r="AE1139" s="221"/>
      <c r="AF1139" s="221"/>
      <c r="AG1139" s="221"/>
      <c r="AH1139" s="221"/>
      <c r="AI1139" s="221"/>
      <c r="AJ1139" s="221"/>
      <c r="AK1139" s="221"/>
      <c r="AL1139" s="221"/>
      <c r="AM1139" s="221"/>
      <c r="AN1139" s="221"/>
      <c r="AO1139" s="221"/>
      <c r="AP1139" s="221"/>
      <c r="AQ1139" s="221"/>
      <c r="AR1139" s="221"/>
      <c r="AS1139" s="221"/>
      <c r="AT1139" s="221"/>
      <c r="AU1139" s="222">
        <v>0</v>
      </c>
      <c r="AV1139" s="222">
        <v>0</v>
      </c>
      <c r="AW1139" s="222">
        <f t="shared" si="68"/>
        <v>0</v>
      </c>
      <c r="AX1139" s="222">
        <v>12</v>
      </c>
      <c r="AY1139" s="222">
        <v>1505</v>
      </c>
      <c r="AZ1139" s="222">
        <f t="shared" si="66"/>
        <v>376.25</v>
      </c>
      <c r="BA1139" s="222">
        <v>4</v>
      </c>
      <c r="BB1139" s="222">
        <v>360</v>
      </c>
      <c r="BC1139" s="222">
        <f t="shared" si="67"/>
        <v>90</v>
      </c>
    </row>
    <row r="1140" spans="2:55">
      <c r="B1140" s="41" t="s">
        <v>4884</v>
      </c>
      <c r="C1140" s="19" t="s">
        <v>5398</v>
      </c>
      <c r="D1140" s="44" t="s">
        <v>284</v>
      </c>
      <c r="E1140" s="19"/>
      <c r="F1140" s="19"/>
      <c r="G1140" s="19"/>
      <c r="H1140" s="19"/>
      <c r="I1140" s="19"/>
      <c r="J1140" s="19"/>
      <c r="K1140" s="19"/>
      <c r="L1140" s="19"/>
      <c r="M1140" s="19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221"/>
      <c r="AA1140" s="221"/>
      <c r="AB1140" s="221"/>
      <c r="AC1140" s="221"/>
      <c r="AD1140" s="221"/>
      <c r="AE1140" s="221"/>
      <c r="AF1140" s="221"/>
      <c r="AG1140" s="221"/>
      <c r="AH1140" s="221"/>
      <c r="AI1140" s="221"/>
      <c r="AJ1140" s="221"/>
      <c r="AK1140" s="221"/>
      <c r="AL1140" s="221"/>
      <c r="AM1140" s="221"/>
      <c r="AN1140" s="221"/>
      <c r="AO1140" s="221"/>
      <c r="AP1140" s="221"/>
      <c r="AQ1140" s="221"/>
      <c r="AR1140" s="221"/>
      <c r="AS1140" s="221"/>
      <c r="AT1140" s="221"/>
      <c r="AU1140" s="222">
        <v>0</v>
      </c>
      <c r="AV1140" s="222">
        <v>0</v>
      </c>
      <c r="AW1140" s="222">
        <f t="shared" si="68"/>
        <v>0</v>
      </c>
      <c r="AX1140" s="222">
        <v>205</v>
      </c>
      <c r="AY1140" s="222">
        <v>23155</v>
      </c>
      <c r="AZ1140" s="222">
        <f t="shared" si="66"/>
        <v>5788.75</v>
      </c>
      <c r="BA1140" s="222">
        <v>46</v>
      </c>
      <c r="BB1140" s="222">
        <v>4310</v>
      </c>
      <c r="BC1140" s="222">
        <f t="shared" si="67"/>
        <v>1077.5</v>
      </c>
    </row>
    <row r="1141" spans="2:55">
      <c r="B1141" s="41" t="s">
        <v>4885</v>
      </c>
      <c r="C1141" s="19" t="s">
        <v>5399</v>
      </c>
      <c r="D1141" s="44" t="s">
        <v>284</v>
      </c>
      <c r="E1141" s="19"/>
      <c r="F1141" s="19"/>
      <c r="G1141" s="19"/>
      <c r="H1141" s="19"/>
      <c r="I1141" s="19"/>
      <c r="J1141" s="19"/>
      <c r="K1141" s="19"/>
      <c r="L1141" s="19"/>
      <c r="M1141" s="19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221"/>
      <c r="AA1141" s="221"/>
      <c r="AB1141" s="221"/>
      <c r="AC1141" s="221"/>
      <c r="AD1141" s="221"/>
      <c r="AE1141" s="221"/>
      <c r="AF1141" s="221"/>
      <c r="AG1141" s="221"/>
      <c r="AH1141" s="221"/>
      <c r="AI1141" s="221"/>
      <c r="AJ1141" s="221"/>
      <c r="AK1141" s="221"/>
      <c r="AL1141" s="221"/>
      <c r="AM1141" s="221"/>
      <c r="AN1141" s="221"/>
      <c r="AO1141" s="221"/>
      <c r="AP1141" s="221"/>
      <c r="AQ1141" s="221"/>
      <c r="AR1141" s="221"/>
      <c r="AS1141" s="221"/>
      <c r="AT1141" s="221"/>
      <c r="AU1141" s="222">
        <v>16</v>
      </c>
      <c r="AV1141" s="222">
        <v>1185</v>
      </c>
      <c r="AW1141" s="222">
        <f t="shared" si="68"/>
        <v>296.25</v>
      </c>
      <c r="AX1141" s="222">
        <v>3465</v>
      </c>
      <c r="AY1141" s="222">
        <v>189250</v>
      </c>
      <c r="AZ1141" s="222">
        <f t="shared" si="66"/>
        <v>47312.5</v>
      </c>
      <c r="BA1141" s="222">
        <v>30</v>
      </c>
      <c r="BB1141" s="222">
        <v>3835</v>
      </c>
      <c r="BC1141" s="222">
        <f t="shared" si="67"/>
        <v>958.75</v>
      </c>
    </row>
    <row r="1142" spans="2:55">
      <c r="B1142" s="41" t="s">
        <v>4886</v>
      </c>
      <c r="C1142" s="19" t="s">
        <v>5400</v>
      </c>
      <c r="D1142" s="227" t="s">
        <v>25</v>
      </c>
      <c r="E1142" s="19"/>
      <c r="F1142" s="19"/>
      <c r="G1142" s="19"/>
      <c r="H1142" s="19"/>
      <c r="I1142" s="19"/>
      <c r="J1142" s="19"/>
      <c r="K1142" s="19"/>
      <c r="L1142" s="19"/>
      <c r="M1142" s="19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221"/>
      <c r="AA1142" s="221"/>
      <c r="AB1142" s="221"/>
      <c r="AC1142" s="221"/>
      <c r="AD1142" s="221"/>
      <c r="AE1142" s="221"/>
      <c r="AF1142" s="221"/>
      <c r="AG1142" s="221"/>
      <c r="AH1142" s="221"/>
      <c r="AI1142" s="221"/>
      <c r="AJ1142" s="221"/>
      <c r="AK1142" s="221"/>
      <c r="AL1142" s="221"/>
      <c r="AM1142" s="221"/>
      <c r="AN1142" s="221"/>
      <c r="AO1142" s="221"/>
      <c r="AP1142" s="221"/>
      <c r="AQ1142" s="221"/>
      <c r="AR1142" s="221"/>
      <c r="AS1142" s="221"/>
      <c r="AT1142" s="221"/>
      <c r="AU1142" s="222">
        <v>2</v>
      </c>
      <c r="AV1142" s="222">
        <v>105</v>
      </c>
      <c r="AW1142" s="222">
        <f t="shared" si="68"/>
        <v>26.25</v>
      </c>
      <c r="AX1142" s="222">
        <v>13</v>
      </c>
      <c r="AY1142" s="222">
        <v>1270</v>
      </c>
      <c r="AZ1142" s="222">
        <f t="shared" si="66"/>
        <v>317.5</v>
      </c>
      <c r="BA1142" s="222">
        <v>14</v>
      </c>
      <c r="BB1142" s="222">
        <v>1315</v>
      </c>
      <c r="BC1142" s="222">
        <f t="shared" si="67"/>
        <v>328.75</v>
      </c>
    </row>
    <row r="1143" spans="2:55">
      <c r="B1143" s="41" t="s">
        <v>4887</v>
      </c>
      <c r="C1143" s="19" t="s">
        <v>444</v>
      </c>
      <c r="D1143" s="44" t="s">
        <v>5</v>
      </c>
      <c r="E1143" s="19"/>
      <c r="F1143" s="19"/>
      <c r="G1143" s="19"/>
      <c r="H1143" s="19"/>
      <c r="I1143" s="19"/>
      <c r="J1143" s="19"/>
      <c r="K1143" s="19"/>
      <c r="L1143" s="19"/>
      <c r="M1143" s="19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221"/>
      <c r="AA1143" s="221"/>
      <c r="AB1143" s="221"/>
      <c r="AC1143" s="221"/>
      <c r="AD1143" s="221"/>
      <c r="AE1143" s="221"/>
      <c r="AF1143" s="221"/>
      <c r="AG1143" s="221"/>
      <c r="AH1143" s="221"/>
      <c r="AI1143" s="221"/>
      <c r="AJ1143" s="221"/>
      <c r="AK1143" s="221"/>
      <c r="AL1143" s="221"/>
      <c r="AM1143" s="221"/>
      <c r="AN1143" s="221"/>
      <c r="AO1143" s="221"/>
      <c r="AP1143" s="221"/>
      <c r="AQ1143" s="221"/>
      <c r="AR1143" s="221"/>
      <c r="AS1143" s="221"/>
      <c r="AT1143" s="221"/>
      <c r="AU1143" s="222">
        <v>0</v>
      </c>
      <c r="AV1143" s="222">
        <v>0</v>
      </c>
      <c r="AW1143" s="222">
        <f t="shared" si="68"/>
        <v>0</v>
      </c>
      <c r="AX1143" s="222">
        <v>16</v>
      </c>
      <c r="AY1143" s="222">
        <v>1910</v>
      </c>
      <c r="AZ1143" s="222">
        <f t="shared" si="66"/>
        <v>477.5</v>
      </c>
      <c r="BA1143" s="222">
        <v>160</v>
      </c>
      <c r="BB1143" s="222">
        <v>15455</v>
      </c>
      <c r="BC1143" s="222">
        <f t="shared" si="67"/>
        <v>3863.75</v>
      </c>
    </row>
    <row r="1144" spans="2:55">
      <c r="B1144" s="41" t="s">
        <v>4888</v>
      </c>
      <c r="C1144" s="19" t="s">
        <v>5401</v>
      </c>
      <c r="D1144" s="44" t="s">
        <v>5</v>
      </c>
      <c r="E1144" s="19"/>
      <c r="F1144" s="19"/>
      <c r="G1144" s="19"/>
      <c r="H1144" s="19"/>
      <c r="I1144" s="19"/>
      <c r="J1144" s="19"/>
      <c r="K1144" s="19"/>
      <c r="L1144" s="19"/>
      <c r="M1144" s="19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221"/>
      <c r="AA1144" s="221"/>
      <c r="AB1144" s="221"/>
      <c r="AC1144" s="221"/>
      <c r="AD1144" s="221"/>
      <c r="AE1144" s="221"/>
      <c r="AF1144" s="221"/>
      <c r="AG1144" s="221"/>
      <c r="AH1144" s="221"/>
      <c r="AI1144" s="221"/>
      <c r="AJ1144" s="221"/>
      <c r="AK1144" s="221"/>
      <c r="AL1144" s="221"/>
      <c r="AM1144" s="221"/>
      <c r="AN1144" s="221"/>
      <c r="AO1144" s="221"/>
      <c r="AP1144" s="221"/>
      <c r="AQ1144" s="221"/>
      <c r="AR1144" s="221"/>
      <c r="AS1144" s="221"/>
      <c r="AT1144" s="221"/>
      <c r="AU1144" s="222">
        <v>1</v>
      </c>
      <c r="AV1144" s="222">
        <v>100</v>
      </c>
      <c r="AW1144" s="222">
        <f t="shared" si="68"/>
        <v>25</v>
      </c>
      <c r="AX1144" s="222">
        <v>5</v>
      </c>
      <c r="AY1144" s="222">
        <v>600</v>
      </c>
      <c r="AZ1144" s="222">
        <f t="shared" si="66"/>
        <v>150</v>
      </c>
      <c r="BA1144" s="222">
        <v>2547</v>
      </c>
      <c r="BB1144" s="222">
        <v>154700</v>
      </c>
      <c r="BC1144" s="222">
        <f t="shared" si="67"/>
        <v>38675</v>
      </c>
    </row>
    <row r="1145" spans="2:55">
      <c r="B1145" s="41" t="s">
        <v>4889</v>
      </c>
      <c r="C1145" s="19" t="s">
        <v>5402</v>
      </c>
      <c r="D1145" s="44" t="s">
        <v>123</v>
      </c>
      <c r="E1145" s="19"/>
      <c r="F1145" s="19"/>
      <c r="G1145" s="19"/>
      <c r="H1145" s="19"/>
      <c r="I1145" s="19"/>
      <c r="J1145" s="19"/>
      <c r="K1145" s="19"/>
      <c r="L1145" s="19"/>
      <c r="M1145" s="19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221"/>
      <c r="AA1145" s="221"/>
      <c r="AB1145" s="221"/>
      <c r="AC1145" s="221"/>
      <c r="AD1145" s="221"/>
      <c r="AE1145" s="221"/>
      <c r="AF1145" s="221"/>
      <c r="AG1145" s="221"/>
      <c r="AH1145" s="221"/>
      <c r="AI1145" s="221"/>
      <c r="AJ1145" s="221"/>
      <c r="AK1145" s="221"/>
      <c r="AL1145" s="221"/>
      <c r="AM1145" s="221"/>
      <c r="AN1145" s="221"/>
      <c r="AO1145" s="221"/>
      <c r="AP1145" s="221"/>
      <c r="AQ1145" s="221"/>
      <c r="AR1145" s="222">
        <v>1</v>
      </c>
      <c r="AS1145" s="222">
        <v>150</v>
      </c>
      <c r="AT1145" s="219">
        <f>AS1145*25%</f>
        <v>37.5</v>
      </c>
      <c r="AU1145" s="222">
        <v>19</v>
      </c>
      <c r="AV1145" s="222">
        <v>1275</v>
      </c>
      <c r="AW1145" s="222">
        <f t="shared" si="68"/>
        <v>318.75</v>
      </c>
      <c r="AX1145" s="222">
        <v>0</v>
      </c>
      <c r="AY1145" s="222">
        <v>0</v>
      </c>
      <c r="AZ1145" s="222">
        <f t="shared" si="66"/>
        <v>0</v>
      </c>
      <c r="BA1145" s="222">
        <v>42</v>
      </c>
      <c r="BB1145" s="222">
        <v>6525</v>
      </c>
      <c r="BC1145" s="222">
        <f t="shared" si="67"/>
        <v>1631.25</v>
      </c>
    </row>
    <row r="1146" spans="2:55">
      <c r="B1146" s="41" t="s">
        <v>4890</v>
      </c>
      <c r="C1146" s="19" t="s">
        <v>5403</v>
      </c>
      <c r="D1146" s="227" t="s">
        <v>16</v>
      </c>
      <c r="E1146" s="19"/>
      <c r="F1146" s="19"/>
      <c r="G1146" s="19"/>
      <c r="H1146" s="19"/>
      <c r="I1146" s="19"/>
      <c r="J1146" s="19"/>
      <c r="K1146" s="19"/>
      <c r="L1146" s="19"/>
      <c r="M1146" s="19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221"/>
      <c r="AA1146" s="221"/>
      <c r="AB1146" s="221"/>
      <c r="AC1146" s="221"/>
      <c r="AD1146" s="221"/>
      <c r="AE1146" s="221"/>
      <c r="AF1146" s="221"/>
      <c r="AG1146" s="221"/>
      <c r="AH1146" s="221"/>
      <c r="AI1146" s="221"/>
      <c r="AJ1146" s="221"/>
      <c r="AK1146" s="221"/>
      <c r="AL1146" s="221"/>
      <c r="AM1146" s="221"/>
      <c r="AN1146" s="221"/>
      <c r="AO1146" s="221"/>
      <c r="AP1146" s="221"/>
      <c r="AQ1146" s="221"/>
      <c r="AR1146" s="221"/>
      <c r="AS1146" s="221"/>
      <c r="AT1146" s="221"/>
      <c r="AU1146" s="222">
        <v>1</v>
      </c>
      <c r="AV1146" s="222">
        <v>60</v>
      </c>
      <c r="AW1146" s="222">
        <f t="shared" si="68"/>
        <v>15</v>
      </c>
      <c r="AX1146" s="222">
        <v>14</v>
      </c>
      <c r="AY1146" s="222">
        <v>1380</v>
      </c>
      <c r="AZ1146" s="222">
        <f t="shared" si="66"/>
        <v>345</v>
      </c>
      <c r="BA1146" s="222">
        <v>30</v>
      </c>
      <c r="BB1146" s="222">
        <v>2965</v>
      </c>
      <c r="BC1146" s="222">
        <f t="shared" si="67"/>
        <v>741.25</v>
      </c>
    </row>
    <row r="1147" spans="2:55">
      <c r="B1147" s="41" t="s">
        <v>4891</v>
      </c>
      <c r="C1147" s="19" t="s">
        <v>5404</v>
      </c>
      <c r="D1147" s="227" t="s">
        <v>25</v>
      </c>
      <c r="E1147" s="19"/>
      <c r="F1147" s="19"/>
      <c r="G1147" s="19"/>
      <c r="H1147" s="19"/>
      <c r="I1147" s="19"/>
      <c r="J1147" s="19"/>
      <c r="K1147" s="19"/>
      <c r="L1147" s="19"/>
      <c r="M1147" s="19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221"/>
      <c r="AA1147" s="221"/>
      <c r="AB1147" s="221"/>
      <c r="AC1147" s="221"/>
      <c r="AD1147" s="221"/>
      <c r="AE1147" s="221"/>
      <c r="AF1147" s="221"/>
      <c r="AG1147" s="221"/>
      <c r="AH1147" s="221"/>
      <c r="AI1147" s="221"/>
      <c r="AJ1147" s="221"/>
      <c r="AK1147" s="221"/>
      <c r="AL1147" s="221"/>
      <c r="AM1147" s="221"/>
      <c r="AN1147" s="221"/>
      <c r="AO1147" s="221"/>
      <c r="AP1147" s="221"/>
      <c r="AQ1147" s="221"/>
      <c r="AR1147" s="221"/>
      <c r="AS1147" s="221"/>
      <c r="AT1147" s="221"/>
      <c r="AU1147" s="222">
        <v>0</v>
      </c>
      <c r="AV1147" s="222">
        <v>0</v>
      </c>
      <c r="AW1147" s="222">
        <f t="shared" si="68"/>
        <v>0</v>
      </c>
      <c r="AX1147" s="222">
        <v>28</v>
      </c>
      <c r="AY1147" s="222">
        <v>2550</v>
      </c>
      <c r="AZ1147" s="222">
        <f t="shared" si="66"/>
        <v>637.5</v>
      </c>
      <c r="BA1147" s="222">
        <v>17</v>
      </c>
      <c r="BB1147" s="222">
        <v>1750</v>
      </c>
      <c r="BC1147" s="222">
        <f t="shared" si="67"/>
        <v>437.5</v>
      </c>
    </row>
    <row r="1148" spans="2:55">
      <c r="B1148" s="41" t="s">
        <v>4892</v>
      </c>
      <c r="C1148" s="19" t="s">
        <v>7785</v>
      </c>
      <c r="D1148" s="44" t="s">
        <v>25</v>
      </c>
      <c r="E1148" s="19"/>
      <c r="F1148" s="19"/>
      <c r="G1148" s="19"/>
      <c r="H1148" s="19"/>
      <c r="I1148" s="19"/>
      <c r="J1148" s="19"/>
      <c r="K1148" s="19"/>
      <c r="L1148" s="19"/>
      <c r="M1148" s="19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221"/>
      <c r="AA1148" s="221"/>
      <c r="AB1148" s="221"/>
      <c r="AC1148" s="221"/>
      <c r="AD1148" s="221"/>
      <c r="AE1148" s="221"/>
      <c r="AF1148" s="221"/>
      <c r="AG1148" s="221"/>
      <c r="AH1148" s="221"/>
      <c r="AI1148" s="221"/>
      <c r="AJ1148" s="221"/>
      <c r="AK1148" s="221"/>
      <c r="AL1148" s="221"/>
      <c r="AM1148" s="221"/>
      <c r="AN1148" s="221"/>
      <c r="AO1148" s="221"/>
      <c r="AP1148" s="221"/>
      <c r="AQ1148" s="221"/>
      <c r="AR1148" s="221"/>
      <c r="AS1148" s="221"/>
      <c r="AT1148" s="221"/>
      <c r="AU1148" s="222">
        <v>3</v>
      </c>
      <c r="AV1148" s="222">
        <v>190</v>
      </c>
      <c r="AW1148" s="222">
        <f t="shared" si="68"/>
        <v>47.5</v>
      </c>
      <c r="AX1148" s="222">
        <v>1</v>
      </c>
      <c r="AY1148" s="222">
        <v>190</v>
      </c>
      <c r="AZ1148" s="222">
        <f t="shared" si="66"/>
        <v>47.5</v>
      </c>
      <c r="BA1148" s="222">
        <v>0</v>
      </c>
      <c r="BB1148" s="222">
        <v>0</v>
      </c>
      <c r="BC1148" s="222">
        <f t="shared" si="67"/>
        <v>0</v>
      </c>
    </row>
    <row r="1149" spans="2:55">
      <c r="B1149" s="41" t="s">
        <v>4893</v>
      </c>
      <c r="C1149" s="19" t="s">
        <v>5405</v>
      </c>
      <c r="D1149" s="44" t="s">
        <v>148</v>
      </c>
      <c r="E1149" s="19"/>
      <c r="F1149" s="19"/>
      <c r="G1149" s="19"/>
      <c r="H1149" s="19"/>
      <c r="I1149" s="19"/>
      <c r="J1149" s="19"/>
      <c r="K1149" s="19"/>
      <c r="L1149" s="19"/>
      <c r="M1149" s="19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221"/>
      <c r="AA1149" s="221"/>
      <c r="AB1149" s="221"/>
      <c r="AC1149" s="221"/>
      <c r="AD1149" s="221"/>
      <c r="AE1149" s="221"/>
      <c r="AF1149" s="221"/>
      <c r="AG1149" s="221"/>
      <c r="AH1149" s="221"/>
      <c r="AI1149" s="221"/>
      <c r="AJ1149" s="221"/>
      <c r="AK1149" s="221"/>
      <c r="AL1149" s="221"/>
      <c r="AM1149" s="221"/>
      <c r="AN1149" s="221"/>
      <c r="AO1149" s="221"/>
      <c r="AP1149" s="221"/>
      <c r="AQ1149" s="221"/>
      <c r="AR1149" s="221"/>
      <c r="AS1149" s="221"/>
      <c r="AT1149" s="221"/>
      <c r="AU1149" s="222">
        <v>0</v>
      </c>
      <c r="AV1149" s="222">
        <v>0</v>
      </c>
      <c r="AW1149" s="222">
        <f t="shared" si="68"/>
        <v>0</v>
      </c>
      <c r="AX1149" s="222">
        <v>0</v>
      </c>
      <c r="AY1149" s="222">
        <v>0</v>
      </c>
      <c r="AZ1149" s="222">
        <f t="shared" si="66"/>
        <v>0</v>
      </c>
      <c r="BA1149" s="222">
        <v>83</v>
      </c>
      <c r="BB1149" s="222">
        <v>9060</v>
      </c>
      <c r="BC1149" s="222">
        <f t="shared" si="67"/>
        <v>2265</v>
      </c>
    </row>
    <row r="1150" spans="2:55">
      <c r="B1150" s="41" t="s">
        <v>4894</v>
      </c>
      <c r="C1150" s="19" t="s">
        <v>5406</v>
      </c>
      <c r="D1150" s="44" t="s">
        <v>207</v>
      </c>
      <c r="E1150" s="19"/>
      <c r="F1150" s="19"/>
      <c r="G1150" s="19"/>
      <c r="H1150" s="19"/>
      <c r="I1150" s="19"/>
      <c r="J1150" s="19"/>
      <c r="K1150" s="19"/>
      <c r="L1150" s="19"/>
      <c r="M1150" s="19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221"/>
      <c r="AA1150" s="221"/>
      <c r="AB1150" s="221"/>
      <c r="AC1150" s="221"/>
      <c r="AD1150" s="221"/>
      <c r="AE1150" s="221"/>
      <c r="AF1150" s="221"/>
      <c r="AG1150" s="221"/>
      <c r="AH1150" s="221"/>
      <c r="AI1150" s="221"/>
      <c r="AJ1150" s="221"/>
      <c r="AK1150" s="221"/>
      <c r="AL1150" s="221"/>
      <c r="AM1150" s="221"/>
      <c r="AN1150" s="221"/>
      <c r="AO1150" s="221"/>
      <c r="AP1150" s="221"/>
      <c r="AQ1150" s="221"/>
      <c r="AR1150" s="221"/>
      <c r="AS1150" s="221"/>
      <c r="AT1150" s="221"/>
      <c r="AU1150" s="222">
        <v>0</v>
      </c>
      <c r="AV1150" s="222">
        <v>0</v>
      </c>
      <c r="AW1150" s="222">
        <f t="shared" si="68"/>
        <v>0</v>
      </c>
      <c r="AX1150" s="222">
        <v>47</v>
      </c>
      <c r="AY1150" s="222">
        <v>2865</v>
      </c>
      <c r="AZ1150" s="222">
        <f t="shared" si="66"/>
        <v>716.25</v>
      </c>
      <c r="BA1150" s="222">
        <v>51</v>
      </c>
      <c r="BB1150" s="222">
        <v>5425</v>
      </c>
      <c r="BC1150" s="222">
        <f t="shared" si="67"/>
        <v>1356.25</v>
      </c>
    </row>
    <row r="1151" spans="2:55">
      <c r="B1151" s="41" t="s">
        <v>4895</v>
      </c>
      <c r="C1151" s="19" t="s">
        <v>5407</v>
      </c>
      <c r="D1151" s="44" t="s">
        <v>5</v>
      </c>
      <c r="E1151" s="19"/>
      <c r="F1151" s="19"/>
      <c r="G1151" s="19"/>
      <c r="H1151" s="19"/>
      <c r="I1151" s="19"/>
      <c r="J1151" s="19"/>
      <c r="K1151" s="19"/>
      <c r="L1151" s="19"/>
      <c r="M1151" s="19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221"/>
      <c r="AA1151" s="221"/>
      <c r="AB1151" s="221"/>
      <c r="AC1151" s="221"/>
      <c r="AD1151" s="221"/>
      <c r="AE1151" s="221"/>
      <c r="AF1151" s="221"/>
      <c r="AG1151" s="221"/>
      <c r="AH1151" s="221"/>
      <c r="AI1151" s="221"/>
      <c r="AJ1151" s="221"/>
      <c r="AK1151" s="221"/>
      <c r="AL1151" s="221"/>
      <c r="AM1151" s="221"/>
      <c r="AN1151" s="221"/>
      <c r="AO1151" s="221"/>
      <c r="AP1151" s="221"/>
      <c r="AQ1151" s="221"/>
      <c r="AR1151" s="221"/>
      <c r="AS1151" s="221"/>
      <c r="AT1151" s="221"/>
      <c r="AU1151" s="222">
        <v>0</v>
      </c>
      <c r="AV1151" s="222">
        <v>0</v>
      </c>
      <c r="AW1151" s="222">
        <f t="shared" si="68"/>
        <v>0</v>
      </c>
      <c r="AX1151" s="222">
        <v>44</v>
      </c>
      <c r="AY1151" s="222">
        <v>3680</v>
      </c>
      <c r="AZ1151" s="222">
        <f t="shared" si="66"/>
        <v>920</v>
      </c>
      <c r="BA1151" s="222">
        <v>20</v>
      </c>
      <c r="BB1151" s="222">
        <v>2175</v>
      </c>
      <c r="BC1151" s="222">
        <f t="shared" si="67"/>
        <v>543.75</v>
      </c>
    </row>
    <row r="1152" spans="2:55">
      <c r="B1152" s="41" t="s">
        <v>4896</v>
      </c>
      <c r="C1152" s="19" t="s">
        <v>7786</v>
      </c>
      <c r="D1152" s="44" t="s">
        <v>5</v>
      </c>
      <c r="E1152" s="19"/>
      <c r="F1152" s="19"/>
      <c r="G1152" s="19"/>
      <c r="H1152" s="19"/>
      <c r="I1152" s="19"/>
      <c r="J1152" s="19"/>
      <c r="K1152" s="19"/>
      <c r="L1152" s="19"/>
      <c r="M1152" s="19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221"/>
      <c r="AA1152" s="221"/>
      <c r="AB1152" s="221"/>
      <c r="AC1152" s="221"/>
      <c r="AD1152" s="221"/>
      <c r="AE1152" s="221"/>
      <c r="AF1152" s="221"/>
      <c r="AG1152" s="221"/>
      <c r="AH1152" s="221"/>
      <c r="AI1152" s="221"/>
      <c r="AJ1152" s="221"/>
      <c r="AK1152" s="221"/>
      <c r="AL1152" s="221"/>
      <c r="AM1152" s="221"/>
      <c r="AN1152" s="221"/>
      <c r="AO1152" s="221"/>
      <c r="AP1152" s="221"/>
      <c r="AQ1152" s="221"/>
      <c r="AR1152" s="221"/>
      <c r="AS1152" s="221"/>
      <c r="AT1152" s="221"/>
      <c r="AU1152" s="222">
        <v>28</v>
      </c>
      <c r="AV1152" s="222">
        <v>2345</v>
      </c>
      <c r="AW1152" s="222">
        <f t="shared" si="68"/>
        <v>586.25</v>
      </c>
      <c r="AX1152" s="222">
        <v>18</v>
      </c>
      <c r="AY1152" s="222">
        <v>2030</v>
      </c>
      <c r="AZ1152" s="222">
        <f t="shared" si="66"/>
        <v>507.5</v>
      </c>
      <c r="BA1152" s="222">
        <v>17</v>
      </c>
      <c r="BB1152" s="222">
        <v>2285</v>
      </c>
      <c r="BC1152" s="222">
        <f t="shared" si="67"/>
        <v>571.25</v>
      </c>
    </row>
    <row r="1153" spans="2:55">
      <c r="B1153" s="41" t="s">
        <v>4897</v>
      </c>
      <c r="C1153" s="19" t="s">
        <v>7787</v>
      </c>
      <c r="D1153" s="44" t="s">
        <v>5</v>
      </c>
      <c r="E1153" s="19"/>
      <c r="F1153" s="19"/>
      <c r="G1153" s="19"/>
      <c r="H1153" s="19"/>
      <c r="I1153" s="19"/>
      <c r="J1153" s="19"/>
      <c r="K1153" s="19"/>
      <c r="L1153" s="19"/>
      <c r="M1153" s="19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221"/>
      <c r="AA1153" s="221"/>
      <c r="AB1153" s="221"/>
      <c r="AC1153" s="221"/>
      <c r="AD1153" s="221"/>
      <c r="AE1153" s="221"/>
      <c r="AF1153" s="221"/>
      <c r="AG1153" s="221"/>
      <c r="AH1153" s="221"/>
      <c r="AI1153" s="221"/>
      <c r="AJ1153" s="221"/>
      <c r="AK1153" s="221"/>
      <c r="AL1153" s="221"/>
      <c r="AM1153" s="221"/>
      <c r="AN1153" s="221"/>
      <c r="AO1153" s="221"/>
      <c r="AP1153" s="221"/>
      <c r="AQ1153" s="221"/>
      <c r="AR1153" s="221"/>
      <c r="AS1153" s="221"/>
      <c r="AT1153" s="221"/>
      <c r="AU1153" s="222">
        <v>11</v>
      </c>
      <c r="AV1153" s="222">
        <v>640</v>
      </c>
      <c r="AW1153" s="222">
        <f t="shared" si="68"/>
        <v>160</v>
      </c>
      <c r="AX1153" s="222">
        <v>2</v>
      </c>
      <c r="AY1153" s="222">
        <v>160</v>
      </c>
      <c r="AZ1153" s="222">
        <f t="shared" si="66"/>
        <v>40</v>
      </c>
      <c r="BA1153" s="222">
        <v>55</v>
      </c>
      <c r="BB1153" s="222">
        <v>4855</v>
      </c>
      <c r="BC1153" s="222">
        <f t="shared" si="67"/>
        <v>1213.75</v>
      </c>
    </row>
    <row r="1154" spans="2:55">
      <c r="B1154" s="41" t="s">
        <v>4898</v>
      </c>
      <c r="C1154" s="19" t="s">
        <v>5408</v>
      </c>
      <c r="D1154" s="227" t="s">
        <v>43</v>
      </c>
      <c r="E1154" s="19"/>
      <c r="F1154" s="19"/>
      <c r="G1154" s="19"/>
      <c r="H1154" s="19"/>
      <c r="I1154" s="19"/>
      <c r="J1154" s="19"/>
      <c r="K1154" s="19"/>
      <c r="L1154" s="19"/>
      <c r="M1154" s="19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221"/>
      <c r="AA1154" s="221"/>
      <c r="AB1154" s="221"/>
      <c r="AC1154" s="221"/>
      <c r="AD1154" s="221"/>
      <c r="AE1154" s="221"/>
      <c r="AF1154" s="221"/>
      <c r="AG1154" s="221"/>
      <c r="AH1154" s="221"/>
      <c r="AI1154" s="221"/>
      <c r="AJ1154" s="221"/>
      <c r="AK1154" s="221"/>
      <c r="AL1154" s="221"/>
      <c r="AM1154" s="221"/>
      <c r="AN1154" s="221"/>
      <c r="AO1154" s="221"/>
      <c r="AP1154" s="221"/>
      <c r="AQ1154" s="221"/>
      <c r="AR1154" s="221"/>
      <c r="AS1154" s="221"/>
      <c r="AT1154" s="221"/>
      <c r="AU1154" s="222">
        <v>8</v>
      </c>
      <c r="AV1154" s="222">
        <v>775</v>
      </c>
      <c r="AW1154" s="222">
        <f t="shared" si="68"/>
        <v>193.75</v>
      </c>
      <c r="AX1154" s="222">
        <v>45</v>
      </c>
      <c r="AY1154" s="222">
        <v>4455</v>
      </c>
      <c r="AZ1154" s="222">
        <f t="shared" ref="AZ1154:AZ1217" si="69">AY1154*25%</f>
        <v>1113.75</v>
      </c>
      <c r="BA1154" s="222">
        <v>130</v>
      </c>
      <c r="BB1154" s="222">
        <v>12080</v>
      </c>
      <c r="BC1154" s="222">
        <f t="shared" si="67"/>
        <v>3020</v>
      </c>
    </row>
    <row r="1155" spans="2:55">
      <c r="B1155" s="41" t="s">
        <v>4899</v>
      </c>
      <c r="C1155" s="19" t="s">
        <v>5409</v>
      </c>
      <c r="D1155" s="227" t="s">
        <v>38</v>
      </c>
      <c r="E1155" s="19"/>
      <c r="F1155" s="19"/>
      <c r="G1155" s="19"/>
      <c r="H1155" s="19"/>
      <c r="I1155" s="19"/>
      <c r="J1155" s="19"/>
      <c r="K1155" s="19"/>
      <c r="L1155" s="19"/>
      <c r="M1155" s="19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221"/>
      <c r="AA1155" s="221"/>
      <c r="AB1155" s="221"/>
      <c r="AC1155" s="221"/>
      <c r="AD1155" s="221"/>
      <c r="AE1155" s="221"/>
      <c r="AF1155" s="221"/>
      <c r="AG1155" s="221"/>
      <c r="AH1155" s="221"/>
      <c r="AI1155" s="221"/>
      <c r="AJ1155" s="221"/>
      <c r="AK1155" s="221"/>
      <c r="AL1155" s="221"/>
      <c r="AM1155" s="221"/>
      <c r="AN1155" s="221"/>
      <c r="AO1155" s="221"/>
      <c r="AP1155" s="221"/>
      <c r="AQ1155" s="221"/>
      <c r="AR1155" s="221"/>
      <c r="AS1155" s="221"/>
      <c r="AT1155" s="221"/>
      <c r="AU1155" s="222">
        <v>0</v>
      </c>
      <c r="AV1155" s="222">
        <v>0</v>
      </c>
      <c r="AW1155" s="222">
        <f t="shared" si="68"/>
        <v>0</v>
      </c>
      <c r="AX1155" s="222">
        <v>16</v>
      </c>
      <c r="AY1155" s="222">
        <v>1075</v>
      </c>
      <c r="AZ1155" s="222">
        <f t="shared" si="69"/>
        <v>268.75</v>
      </c>
      <c r="BA1155" s="222">
        <v>52</v>
      </c>
      <c r="BB1155" s="222">
        <v>4285</v>
      </c>
      <c r="BC1155" s="222">
        <f t="shared" si="67"/>
        <v>1071.25</v>
      </c>
    </row>
    <row r="1156" spans="2:55">
      <c r="B1156" s="41" t="s">
        <v>4900</v>
      </c>
      <c r="C1156" s="19" t="s">
        <v>5410</v>
      </c>
      <c r="D1156" s="44" t="s">
        <v>5</v>
      </c>
      <c r="E1156" s="19"/>
      <c r="F1156" s="19"/>
      <c r="G1156" s="19"/>
      <c r="H1156" s="19"/>
      <c r="I1156" s="19"/>
      <c r="J1156" s="19"/>
      <c r="K1156" s="19"/>
      <c r="L1156" s="19"/>
      <c r="M1156" s="19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221"/>
      <c r="AA1156" s="221"/>
      <c r="AB1156" s="221"/>
      <c r="AC1156" s="221"/>
      <c r="AD1156" s="221"/>
      <c r="AE1156" s="221"/>
      <c r="AF1156" s="221"/>
      <c r="AG1156" s="221"/>
      <c r="AH1156" s="221"/>
      <c r="AI1156" s="221"/>
      <c r="AJ1156" s="221"/>
      <c r="AK1156" s="221"/>
      <c r="AL1156" s="221"/>
      <c r="AM1156" s="221"/>
      <c r="AN1156" s="221"/>
      <c r="AO1156" s="221"/>
      <c r="AP1156" s="221"/>
      <c r="AQ1156" s="221"/>
      <c r="AR1156" s="221"/>
      <c r="AS1156" s="221"/>
      <c r="AT1156" s="221"/>
      <c r="AU1156" s="222">
        <v>0</v>
      </c>
      <c r="AV1156" s="222">
        <v>0</v>
      </c>
      <c r="AW1156" s="222">
        <f t="shared" si="68"/>
        <v>0</v>
      </c>
      <c r="AX1156" s="222">
        <v>18</v>
      </c>
      <c r="AY1156" s="222">
        <v>3100</v>
      </c>
      <c r="AZ1156" s="222">
        <f t="shared" si="69"/>
        <v>775</v>
      </c>
      <c r="BA1156" s="222">
        <v>25</v>
      </c>
      <c r="BB1156" s="222">
        <v>3150</v>
      </c>
      <c r="BC1156" s="222">
        <f t="shared" ref="BC1156:BC1219" si="70">BB1156*25%</f>
        <v>787.5</v>
      </c>
    </row>
    <row r="1157" spans="2:55">
      <c r="B1157" s="41" t="s">
        <v>4901</v>
      </c>
      <c r="C1157" s="19" t="s">
        <v>5411</v>
      </c>
      <c r="D1157" s="44" t="s">
        <v>207</v>
      </c>
      <c r="E1157" s="19"/>
      <c r="F1157" s="19"/>
      <c r="G1157" s="19"/>
      <c r="H1157" s="19"/>
      <c r="I1157" s="19"/>
      <c r="J1157" s="19"/>
      <c r="K1157" s="19"/>
      <c r="L1157" s="19"/>
      <c r="M1157" s="19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221"/>
      <c r="AA1157" s="221"/>
      <c r="AB1157" s="221"/>
      <c r="AC1157" s="221"/>
      <c r="AD1157" s="221"/>
      <c r="AE1157" s="221"/>
      <c r="AF1157" s="221"/>
      <c r="AG1157" s="221"/>
      <c r="AH1157" s="221"/>
      <c r="AI1157" s="221"/>
      <c r="AJ1157" s="221"/>
      <c r="AK1157" s="221"/>
      <c r="AL1157" s="221"/>
      <c r="AM1157" s="221"/>
      <c r="AN1157" s="221"/>
      <c r="AO1157" s="221"/>
      <c r="AP1157" s="221"/>
      <c r="AQ1157" s="221"/>
      <c r="AR1157" s="221"/>
      <c r="AS1157" s="221"/>
      <c r="AT1157" s="221"/>
      <c r="AU1157" s="222">
        <v>0</v>
      </c>
      <c r="AV1157" s="222">
        <v>0</v>
      </c>
      <c r="AW1157" s="222">
        <f t="shared" si="68"/>
        <v>0</v>
      </c>
      <c r="AX1157" s="222">
        <v>10</v>
      </c>
      <c r="AY1157" s="222">
        <v>805</v>
      </c>
      <c r="AZ1157" s="222">
        <f t="shared" si="69"/>
        <v>201.25</v>
      </c>
      <c r="BA1157" s="222">
        <v>29</v>
      </c>
      <c r="BB1157" s="222">
        <v>3580</v>
      </c>
      <c r="BC1157" s="222">
        <f t="shared" si="70"/>
        <v>895</v>
      </c>
    </row>
    <row r="1158" spans="2:55">
      <c r="B1158" s="41" t="s">
        <v>4902</v>
      </c>
      <c r="C1158" s="19" t="s">
        <v>5412</v>
      </c>
      <c r="D1158" s="44" t="s">
        <v>307</v>
      </c>
      <c r="E1158" s="19"/>
      <c r="F1158" s="19"/>
      <c r="G1158" s="19"/>
      <c r="H1158" s="19"/>
      <c r="I1158" s="19"/>
      <c r="J1158" s="19"/>
      <c r="K1158" s="19"/>
      <c r="L1158" s="19"/>
      <c r="M1158" s="19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221"/>
      <c r="AA1158" s="221"/>
      <c r="AB1158" s="221"/>
      <c r="AC1158" s="221"/>
      <c r="AD1158" s="221"/>
      <c r="AE1158" s="221"/>
      <c r="AF1158" s="221"/>
      <c r="AG1158" s="221"/>
      <c r="AH1158" s="221"/>
      <c r="AI1158" s="221"/>
      <c r="AJ1158" s="221"/>
      <c r="AK1158" s="221"/>
      <c r="AL1158" s="221"/>
      <c r="AM1158" s="221"/>
      <c r="AN1158" s="221"/>
      <c r="AO1158" s="221"/>
      <c r="AP1158" s="221"/>
      <c r="AQ1158" s="221"/>
      <c r="AR1158" s="221"/>
      <c r="AS1158" s="221"/>
      <c r="AT1158" s="221"/>
      <c r="AU1158" s="222">
        <v>8</v>
      </c>
      <c r="AV1158" s="222">
        <v>850</v>
      </c>
      <c r="AW1158" s="222">
        <f t="shared" si="68"/>
        <v>212.5</v>
      </c>
      <c r="AX1158" s="222">
        <v>1</v>
      </c>
      <c r="AY1158" s="222">
        <v>220</v>
      </c>
      <c r="AZ1158" s="222">
        <f t="shared" si="69"/>
        <v>55</v>
      </c>
      <c r="BA1158" s="222">
        <v>9</v>
      </c>
      <c r="BB1158" s="222">
        <v>1385</v>
      </c>
      <c r="BC1158" s="222">
        <f t="shared" si="70"/>
        <v>346.25</v>
      </c>
    </row>
    <row r="1159" spans="2:55">
      <c r="B1159" s="41" t="s">
        <v>4903</v>
      </c>
      <c r="C1159" s="19" t="s">
        <v>7788</v>
      </c>
      <c r="D1159" s="44" t="s">
        <v>5</v>
      </c>
      <c r="E1159" s="19"/>
      <c r="F1159" s="19"/>
      <c r="G1159" s="19"/>
      <c r="H1159" s="19"/>
      <c r="I1159" s="19"/>
      <c r="J1159" s="19"/>
      <c r="K1159" s="19"/>
      <c r="L1159" s="19"/>
      <c r="M1159" s="19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221"/>
      <c r="AA1159" s="221"/>
      <c r="AB1159" s="221"/>
      <c r="AC1159" s="221"/>
      <c r="AD1159" s="221"/>
      <c r="AE1159" s="221"/>
      <c r="AF1159" s="221"/>
      <c r="AG1159" s="221"/>
      <c r="AH1159" s="221"/>
      <c r="AI1159" s="221"/>
      <c r="AJ1159" s="221"/>
      <c r="AK1159" s="221"/>
      <c r="AL1159" s="221"/>
      <c r="AM1159" s="221"/>
      <c r="AN1159" s="221"/>
      <c r="AO1159" s="221"/>
      <c r="AP1159" s="221"/>
      <c r="AQ1159" s="221"/>
      <c r="AR1159" s="221"/>
      <c r="AS1159" s="221"/>
      <c r="AT1159" s="221"/>
      <c r="AU1159" s="222">
        <v>0</v>
      </c>
      <c r="AV1159" s="222">
        <v>0</v>
      </c>
      <c r="AW1159" s="222">
        <f t="shared" si="68"/>
        <v>0</v>
      </c>
      <c r="AX1159" s="222">
        <v>1</v>
      </c>
      <c r="AY1159" s="222">
        <v>60</v>
      </c>
      <c r="AZ1159" s="222">
        <f t="shared" si="69"/>
        <v>15</v>
      </c>
      <c r="BA1159" s="222">
        <v>110</v>
      </c>
      <c r="BB1159" s="222">
        <v>11360</v>
      </c>
      <c r="BC1159" s="222">
        <f t="shared" si="70"/>
        <v>2840</v>
      </c>
    </row>
    <row r="1160" spans="2:55">
      <c r="B1160" s="41" t="s">
        <v>4904</v>
      </c>
      <c r="C1160" s="19" t="s">
        <v>7789</v>
      </c>
      <c r="D1160" s="44" t="s">
        <v>5</v>
      </c>
      <c r="E1160" s="19"/>
      <c r="F1160" s="19"/>
      <c r="G1160" s="19"/>
      <c r="H1160" s="19"/>
      <c r="I1160" s="19"/>
      <c r="J1160" s="19"/>
      <c r="K1160" s="19"/>
      <c r="L1160" s="19"/>
      <c r="M1160" s="19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221"/>
      <c r="AA1160" s="221"/>
      <c r="AB1160" s="221"/>
      <c r="AC1160" s="221"/>
      <c r="AD1160" s="221"/>
      <c r="AE1160" s="221"/>
      <c r="AF1160" s="221"/>
      <c r="AG1160" s="221"/>
      <c r="AH1160" s="221"/>
      <c r="AI1160" s="221"/>
      <c r="AJ1160" s="221"/>
      <c r="AK1160" s="221"/>
      <c r="AL1160" s="221"/>
      <c r="AM1160" s="221"/>
      <c r="AN1160" s="221"/>
      <c r="AO1160" s="221"/>
      <c r="AP1160" s="221"/>
      <c r="AQ1160" s="221"/>
      <c r="AR1160" s="221"/>
      <c r="AS1160" s="221"/>
      <c r="AT1160" s="221"/>
      <c r="AU1160" s="222">
        <v>1</v>
      </c>
      <c r="AV1160" s="222">
        <v>45</v>
      </c>
      <c r="AW1160" s="222">
        <f t="shared" si="68"/>
        <v>11.25</v>
      </c>
      <c r="AX1160" s="222">
        <v>0</v>
      </c>
      <c r="AY1160" s="222">
        <v>0</v>
      </c>
      <c r="AZ1160" s="222">
        <f t="shared" si="69"/>
        <v>0</v>
      </c>
      <c r="BA1160" s="222">
        <v>9</v>
      </c>
      <c r="BB1160" s="222">
        <v>770</v>
      </c>
      <c r="BC1160" s="222">
        <f t="shared" si="70"/>
        <v>192.5</v>
      </c>
    </row>
    <row r="1161" spans="2:55">
      <c r="B1161" s="41" t="s">
        <v>4905</v>
      </c>
      <c r="C1161" s="19" t="s">
        <v>5413</v>
      </c>
      <c r="D1161" s="44" t="s">
        <v>5</v>
      </c>
      <c r="E1161" s="19"/>
      <c r="F1161" s="19"/>
      <c r="G1161" s="19"/>
      <c r="H1161" s="19"/>
      <c r="I1161" s="19"/>
      <c r="J1161" s="19"/>
      <c r="K1161" s="19"/>
      <c r="L1161" s="19"/>
      <c r="M1161" s="19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221"/>
      <c r="AA1161" s="221"/>
      <c r="AB1161" s="221"/>
      <c r="AC1161" s="221"/>
      <c r="AD1161" s="221"/>
      <c r="AE1161" s="221"/>
      <c r="AF1161" s="221"/>
      <c r="AG1161" s="221"/>
      <c r="AH1161" s="221"/>
      <c r="AI1161" s="221"/>
      <c r="AJ1161" s="221"/>
      <c r="AK1161" s="221"/>
      <c r="AL1161" s="221"/>
      <c r="AM1161" s="221"/>
      <c r="AN1161" s="221"/>
      <c r="AO1161" s="221"/>
      <c r="AP1161" s="221"/>
      <c r="AQ1161" s="221"/>
      <c r="AR1161" s="221"/>
      <c r="AS1161" s="221"/>
      <c r="AT1161" s="221"/>
      <c r="AU1161" s="222">
        <v>2</v>
      </c>
      <c r="AV1161" s="222">
        <v>250</v>
      </c>
      <c r="AW1161" s="222">
        <f t="shared" si="68"/>
        <v>62.5</v>
      </c>
      <c r="AX1161" s="222">
        <v>7</v>
      </c>
      <c r="AY1161" s="222">
        <v>780</v>
      </c>
      <c r="AZ1161" s="222">
        <f t="shared" si="69"/>
        <v>195</v>
      </c>
      <c r="BA1161" s="222">
        <v>18</v>
      </c>
      <c r="BB1161" s="222">
        <v>1300</v>
      </c>
      <c r="BC1161" s="222">
        <f t="shared" si="70"/>
        <v>325</v>
      </c>
    </row>
    <row r="1162" spans="2:55">
      <c r="B1162" s="41" t="s">
        <v>6095</v>
      </c>
      <c r="C1162" s="19" t="s">
        <v>6471</v>
      </c>
      <c r="D1162" s="227" t="s">
        <v>130</v>
      </c>
      <c r="E1162" s="19"/>
      <c r="F1162" s="19"/>
      <c r="G1162" s="19"/>
      <c r="H1162" s="19"/>
      <c r="I1162" s="19"/>
      <c r="J1162" s="19"/>
      <c r="K1162" s="19"/>
      <c r="L1162" s="19"/>
      <c r="M1162" s="19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221"/>
      <c r="AA1162" s="221"/>
      <c r="AB1162" s="221"/>
      <c r="AC1162" s="221"/>
      <c r="AD1162" s="221"/>
      <c r="AE1162" s="221"/>
      <c r="AF1162" s="221"/>
      <c r="AG1162" s="221"/>
      <c r="AH1162" s="221"/>
      <c r="AI1162" s="221"/>
      <c r="AJ1162" s="221"/>
      <c r="AK1162" s="221"/>
      <c r="AL1162" s="221"/>
      <c r="AM1162" s="221"/>
      <c r="AN1162" s="221"/>
      <c r="AO1162" s="221"/>
      <c r="AP1162" s="221"/>
      <c r="AQ1162" s="221"/>
      <c r="AR1162" s="221"/>
      <c r="AS1162" s="221"/>
      <c r="AT1162" s="221"/>
      <c r="AU1162" s="222">
        <v>3</v>
      </c>
      <c r="AV1162" s="222">
        <v>220</v>
      </c>
      <c r="AW1162" s="222">
        <f t="shared" si="68"/>
        <v>55</v>
      </c>
      <c r="AX1162" s="222">
        <v>0</v>
      </c>
      <c r="AY1162" s="222">
        <v>0</v>
      </c>
      <c r="AZ1162" s="222">
        <f t="shared" si="69"/>
        <v>0</v>
      </c>
      <c r="BA1162" s="222">
        <v>42</v>
      </c>
      <c r="BB1162" s="222">
        <v>6095</v>
      </c>
      <c r="BC1162" s="222">
        <f t="shared" si="70"/>
        <v>1523.75</v>
      </c>
    </row>
    <row r="1163" spans="2:55">
      <c r="B1163" s="41" t="s">
        <v>6096</v>
      </c>
      <c r="C1163" s="19" t="s">
        <v>6472</v>
      </c>
      <c r="D1163" s="227" t="s">
        <v>43</v>
      </c>
      <c r="E1163" s="19"/>
      <c r="F1163" s="19"/>
      <c r="G1163" s="19"/>
      <c r="H1163" s="19"/>
      <c r="I1163" s="19"/>
      <c r="J1163" s="19"/>
      <c r="K1163" s="19"/>
      <c r="L1163" s="19"/>
      <c r="M1163" s="19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221"/>
      <c r="AA1163" s="221"/>
      <c r="AB1163" s="221"/>
      <c r="AC1163" s="221"/>
      <c r="AD1163" s="221"/>
      <c r="AE1163" s="221"/>
      <c r="AF1163" s="221"/>
      <c r="AG1163" s="221"/>
      <c r="AH1163" s="221"/>
      <c r="AI1163" s="221"/>
      <c r="AJ1163" s="221"/>
      <c r="AK1163" s="221"/>
      <c r="AL1163" s="221"/>
      <c r="AM1163" s="221"/>
      <c r="AN1163" s="221"/>
      <c r="AO1163" s="221"/>
      <c r="AP1163" s="221"/>
      <c r="AQ1163" s="221"/>
      <c r="AR1163" s="221"/>
      <c r="AS1163" s="221"/>
      <c r="AT1163" s="221"/>
      <c r="AU1163" s="222">
        <v>0</v>
      </c>
      <c r="AV1163" s="222">
        <v>0</v>
      </c>
      <c r="AW1163" s="222">
        <f t="shared" si="68"/>
        <v>0</v>
      </c>
      <c r="AX1163" s="222">
        <v>0</v>
      </c>
      <c r="AY1163" s="222">
        <v>0</v>
      </c>
      <c r="AZ1163" s="222">
        <f t="shared" si="69"/>
        <v>0</v>
      </c>
      <c r="BA1163" s="222">
        <v>42</v>
      </c>
      <c r="BB1163" s="222">
        <v>5355</v>
      </c>
      <c r="BC1163" s="222">
        <f t="shared" si="70"/>
        <v>1338.75</v>
      </c>
    </row>
    <row r="1164" spans="2:55">
      <c r="B1164" s="41" t="s">
        <v>6097</v>
      </c>
      <c r="C1164" s="19" t="s">
        <v>6473</v>
      </c>
      <c r="D1164" s="227" t="s">
        <v>38</v>
      </c>
      <c r="E1164" s="19"/>
      <c r="F1164" s="19"/>
      <c r="G1164" s="19"/>
      <c r="H1164" s="19"/>
      <c r="I1164" s="19"/>
      <c r="J1164" s="19"/>
      <c r="K1164" s="19"/>
      <c r="L1164" s="19"/>
      <c r="M1164" s="19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221"/>
      <c r="AA1164" s="221"/>
      <c r="AB1164" s="221"/>
      <c r="AC1164" s="221"/>
      <c r="AD1164" s="221"/>
      <c r="AE1164" s="221"/>
      <c r="AF1164" s="221"/>
      <c r="AG1164" s="221"/>
      <c r="AH1164" s="221"/>
      <c r="AI1164" s="221"/>
      <c r="AJ1164" s="221"/>
      <c r="AK1164" s="221"/>
      <c r="AL1164" s="221"/>
      <c r="AM1164" s="221"/>
      <c r="AN1164" s="221"/>
      <c r="AO1164" s="221"/>
      <c r="AP1164" s="221"/>
      <c r="AQ1164" s="221"/>
      <c r="AR1164" s="221"/>
      <c r="AS1164" s="221"/>
      <c r="AT1164" s="221"/>
      <c r="AU1164" s="222">
        <v>0</v>
      </c>
      <c r="AV1164" s="222">
        <v>0</v>
      </c>
      <c r="AW1164" s="222">
        <f t="shared" si="68"/>
        <v>0</v>
      </c>
      <c r="AX1164" s="222">
        <v>5</v>
      </c>
      <c r="AY1164" s="222">
        <v>620</v>
      </c>
      <c r="AZ1164" s="222">
        <f t="shared" si="69"/>
        <v>155</v>
      </c>
      <c r="BA1164" s="222">
        <v>31</v>
      </c>
      <c r="BB1164" s="222">
        <v>3070</v>
      </c>
      <c r="BC1164" s="222">
        <f t="shared" si="70"/>
        <v>767.5</v>
      </c>
    </row>
    <row r="1165" spans="2:55">
      <c r="B1165" s="41" t="s">
        <v>6098</v>
      </c>
      <c r="C1165" s="19" t="s">
        <v>7790</v>
      </c>
      <c r="D1165" s="227" t="s">
        <v>125</v>
      </c>
      <c r="E1165" s="19"/>
      <c r="F1165" s="19"/>
      <c r="G1165" s="19"/>
      <c r="H1165" s="19"/>
      <c r="I1165" s="19"/>
      <c r="J1165" s="19"/>
      <c r="K1165" s="19"/>
      <c r="L1165" s="19"/>
      <c r="M1165" s="19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221"/>
      <c r="AA1165" s="221"/>
      <c r="AB1165" s="221"/>
      <c r="AC1165" s="221"/>
      <c r="AD1165" s="221"/>
      <c r="AE1165" s="221"/>
      <c r="AF1165" s="221"/>
      <c r="AG1165" s="221"/>
      <c r="AH1165" s="221"/>
      <c r="AI1165" s="221"/>
      <c r="AJ1165" s="221"/>
      <c r="AK1165" s="221"/>
      <c r="AL1165" s="221"/>
      <c r="AM1165" s="221"/>
      <c r="AN1165" s="221"/>
      <c r="AO1165" s="221"/>
      <c r="AP1165" s="221"/>
      <c r="AQ1165" s="221"/>
      <c r="AR1165" s="221"/>
      <c r="AS1165" s="221"/>
      <c r="AT1165" s="221"/>
      <c r="AU1165" s="222">
        <v>6</v>
      </c>
      <c r="AV1165" s="222">
        <v>675</v>
      </c>
      <c r="AW1165" s="222">
        <f t="shared" si="68"/>
        <v>168.75</v>
      </c>
      <c r="AX1165" s="222">
        <v>13</v>
      </c>
      <c r="AY1165" s="222">
        <v>1930</v>
      </c>
      <c r="AZ1165" s="222">
        <f t="shared" si="69"/>
        <v>482.5</v>
      </c>
      <c r="BA1165" s="222">
        <v>12</v>
      </c>
      <c r="BB1165" s="222">
        <v>2375</v>
      </c>
      <c r="BC1165" s="222">
        <f t="shared" si="70"/>
        <v>593.75</v>
      </c>
    </row>
    <row r="1166" spans="2:55">
      <c r="B1166" s="41" t="s">
        <v>6099</v>
      </c>
      <c r="C1166" s="19" t="s">
        <v>6474</v>
      </c>
      <c r="D1166" s="227" t="s">
        <v>43</v>
      </c>
      <c r="E1166" s="19"/>
      <c r="F1166" s="19"/>
      <c r="G1166" s="19"/>
      <c r="H1166" s="19"/>
      <c r="I1166" s="19"/>
      <c r="J1166" s="19"/>
      <c r="K1166" s="19"/>
      <c r="L1166" s="19"/>
      <c r="M1166" s="19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221"/>
      <c r="AA1166" s="221"/>
      <c r="AB1166" s="221"/>
      <c r="AC1166" s="221"/>
      <c r="AD1166" s="221"/>
      <c r="AE1166" s="221"/>
      <c r="AF1166" s="221"/>
      <c r="AG1166" s="221"/>
      <c r="AH1166" s="221"/>
      <c r="AI1166" s="221"/>
      <c r="AJ1166" s="221"/>
      <c r="AK1166" s="221"/>
      <c r="AL1166" s="221"/>
      <c r="AM1166" s="221"/>
      <c r="AN1166" s="221"/>
      <c r="AO1166" s="221"/>
      <c r="AP1166" s="221"/>
      <c r="AQ1166" s="221"/>
      <c r="AR1166" s="221"/>
      <c r="AS1166" s="221"/>
      <c r="AT1166" s="221"/>
      <c r="AU1166" s="222">
        <v>0</v>
      </c>
      <c r="AV1166" s="222">
        <v>0</v>
      </c>
      <c r="AW1166" s="222">
        <f t="shared" ref="AW1166:AW1191" si="71">AV1166*25%</f>
        <v>0</v>
      </c>
      <c r="AX1166" s="222">
        <v>2</v>
      </c>
      <c r="AY1166" s="222">
        <v>320</v>
      </c>
      <c r="AZ1166" s="222">
        <f t="shared" si="69"/>
        <v>80</v>
      </c>
      <c r="BA1166" s="222">
        <v>35</v>
      </c>
      <c r="BB1166" s="222">
        <v>3740</v>
      </c>
      <c r="BC1166" s="222">
        <f t="shared" si="70"/>
        <v>935</v>
      </c>
    </row>
    <row r="1167" spans="2:55">
      <c r="B1167" s="41" t="s">
        <v>6100</v>
      </c>
      <c r="C1167" s="19" t="s">
        <v>6475</v>
      </c>
      <c r="D1167" s="227" t="s">
        <v>43</v>
      </c>
      <c r="E1167" s="19"/>
      <c r="F1167" s="19"/>
      <c r="G1167" s="19"/>
      <c r="H1167" s="19"/>
      <c r="I1167" s="19"/>
      <c r="J1167" s="19"/>
      <c r="K1167" s="19"/>
      <c r="L1167" s="19"/>
      <c r="M1167" s="19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221"/>
      <c r="AA1167" s="221"/>
      <c r="AB1167" s="221"/>
      <c r="AC1167" s="221"/>
      <c r="AD1167" s="221"/>
      <c r="AE1167" s="221"/>
      <c r="AF1167" s="221"/>
      <c r="AG1167" s="221"/>
      <c r="AH1167" s="221"/>
      <c r="AI1167" s="221"/>
      <c r="AJ1167" s="221"/>
      <c r="AK1167" s="221"/>
      <c r="AL1167" s="221"/>
      <c r="AM1167" s="221"/>
      <c r="AN1167" s="221"/>
      <c r="AO1167" s="221"/>
      <c r="AP1167" s="221"/>
      <c r="AQ1167" s="221"/>
      <c r="AR1167" s="221"/>
      <c r="AS1167" s="221"/>
      <c r="AT1167" s="221"/>
      <c r="AU1167" s="222">
        <v>0</v>
      </c>
      <c r="AV1167" s="222">
        <v>0</v>
      </c>
      <c r="AW1167" s="222">
        <f t="shared" si="71"/>
        <v>0</v>
      </c>
      <c r="AX1167" s="222">
        <v>23</v>
      </c>
      <c r="AY1167" s="222">
        <v>3595</v>
      </c>
      <c r="AZ1167" s="222">
        <f t="shared" si="69"/>
        <v>898.75</v>
      </c>
      <c r="BA1167" s="222">
        <v>31</v>
      </c>
      <c r="BB1167" s="222">
        <v>2640</v>
      </c>
      <c r="BC1167" s="222">
        <f t="shared" si="70"/>
        <v>660</v>
      </c>
    </row>
    <row r="1168" spans="2:55">
      <c r="B1168" s="41" t="s">
        <v>6101</v>
      </c>
      <c r="C1168" s="19" t="s">
        <v>6476</v>
      </c>
      <c r="D1168" s="227" t="s">
        <v>463</v>
      </c>
      <c r="E1168" s="19"/>
      <c r="F1168" s="19"/>
      <c r="G1168" s="19"/>
      <c r="H1168" s="19"/>
      <c r="I1168" s="19"/>
      <c r="J1168" s="19"/>
      <c r="K1168" s="19"/>
      <c r="L1168" s="19"/>
      <c r="M1168" s="19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221"/>
      <c r="AA1168" s="221"/>
      <c r="AB1168" s="221"/>
      <c r="AC1168" s="221"/>
      <c r="AD1168" s="221"/>
      <c r="AE1168" s="221"/>
      <c r="AF1168" s="221"/>
      <c r="AG1168" s="221"/>
      <c r="AH1168" s="221"/>
      <c r="AI1168" s="221"/>
      <c r="AJ1168" s="221"/>
      <c r="AK1168" s="221"/>
      <c r="AL1168" s="221"/>
      <c r="AM1168" s="221"/>
      <c r="AN1168" s="221"/>
      <c r="AO1168" s="221"/>
      <c r="AP1168" s="221"/>
      <c r="AQ1168" s="221"/>
      <c r="AR1168" s="221"/>
      <c r="AS1168" s="221"/>
      <c r="AT1168" s="221"/>
      <c r="AU1168" s="222">
        <v>0</v>
      </c>
      <c r="AV1168" s="222">
        <v>0</v>
      </c>
      <c r="AW1168" s="222">
        <f t="shared" si="71"/>
        <v>0</v>
      </c>
      <c r="AX1168" s="222">
        <v>1</v>
      </c>
      <c r="AY1168" s="222">
        <v>60</v>
      </c>
      <c r="AZ1168" s="222">
        <f t="shared" si="69"/>
        <v>15</v>
      </c>
      <c r="BA1168" s="222">
        <v>13</v>
      </c>
      <c r="BB1168" s="222">
        <v>1745</v>
      </c>
      <c r="BC1168" s="222">
        <f t="shared" si="70"/>
        <v>436.25</v>
      </c>
    </row>
    <row r="1169" spans="2:55">
      <c r="B1169" s="41" t="s">
        <v>6102</v>
      </c>
      <c r="C1169" s="19" t="s">
        <v>6477</v>
      </c>
      <c r="D1169" s="44" t="s">
        <v>207</v>
      </c>
      <c r="E1169" s="19"/>
      <c r="F1169" s="19"/>
      <c r="G1169" s="19"/>
      <c r="H1169" s="19"/>
      <c r="I1169" s="19"/>
      <c r="J1169" s="19"/>
      <c r="K1169" s="19"/>
      <c r="L1169" s="19"/>
      <c r="M1169" s="19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221"/>
      <c r="AA1169" s="221"/>
      <c r="AB1169" s="221"/>
      <c r="AC1169" s="221"/>
      <c r="AD1169" s="221"/>
      <c r="AE1169" s="221"/>
      <c r="AF1169" s="221"/>
      <c r="AG1169" s="221"/>
      <c r="AH1169" s="221"/>
      <c r="AI1169" s="221"/>
      <c r="AJ1169" s="221"/>
      <c r="AK1169" s="221"/>
      <c r="AL1169" s="221"/>
      <c r="AM1169" s="221"/>
      <c r="AN1169" s="221"/>
      <c r="AO1169" s="221"/>
      <c r="AP1169" s="221"/>
      <c r="AQ1169" s="221"/>
      <c r="AR1169" s="221"/>
      <c r="AS1169" s="221"/>
      <c r="AT1169" s="221"/>
      <c r="AU1169" s="222">
        <v>0</v>
      </c>
      <c r="AV1169" s="222">
        <v>0</v>
      </c>
      <c r="AW1169" s="222">
        <f t="shared" si="71"/>
        <v>0</v>
      </c>
      <c r="AX1169" s="222">
        <v>0</v>
      </c>
      <c r="AY1169" s="222">
        <v>0</v>
      </c>
      <c r="AZ1169" s="222">
        <f t="shared" si="69"/>
        <v>0</v>
      </c>
      <c r="BA1169" s="222">
        <v>31</v>
      </c>
      <c r="BB1169" s="222">
        <v>4290</v>
      </c>
      <c r="BC1169" s="222">
        <f t="shared" si="70"/>
        <v>1072.5</v>
      </c>
    </row>
    <row r="1170" spans="2:55">
      <c r="B1170" s="41" t="s">
        <v>6103</v>
      </c>
      <c r="C1170" s="19" t="s">
        <v>6478</v>
      </c>
      <c r="D1170" s="227" t="s">
        <v>14</v>
      </c>
      <c r="E1170" s="19"/>
      <c r="F1170" s="19"/>
      <c r="G1170" s="19"/>
      <c r="H1170" s="19"/>
      <c r="I1170" s="19"/>
      <c r="J1170" s="19"/>
      <c r="K1170" s="19"/>
      <c r="L1170" s="19"/>
      <c r="M1170" s="19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221"/>
      <c r="AA1170" s="221"/>
      <c r="AB1170" s="221"/>
      <c r="AC1170" s="221"/>
      <c r="AD1170" s="221"/>
      <c r="AE1170" s="221"/>
      <c r="AF1170" s="221"/>
      <c r="AG1170" s="221"/>
      <c r="AH1170" s="221"/>
      <c r="AI1170" s="221"/>
      <c r="AJ1170" s="221"/>
      <c r="AK1170" s="221"/>
      <c r="AL1170" s="221"/>
      <c r="AM1170" s="221"/>
      <c r="AN1170" s="221"/>
      <c r="AO1170" s="221"/>
      <c r="AP1170" s="221"/>
      <c r="AQ1170" s="221"/>
      <c r="AR1170" s="221"/>
      <c r="AS1170" s="221"/>
      <c r="AT1170" s="221"/>
      <c r="AU1170" s="222">
        <v>0</v>
      </c>
      <c r="AV1170" s="222">
        <v>0</v>
      </c>
      <c r="AW1170" s="222">
        <f t="shared" si="71"/>
        <v>0</v>
      </c>
      <c r="AX1170" s="222">
        <v>0</v>
      </c>
      <c r="AY1170" s="222">
        <v>0</v>
      </c>
      <c r="AZ1170" s="222">
        <f t="shared" si="69"/>
        <v>0</v>
      </c>
      <c r="BA1170" s="222">
        <v>41</v>
      </c>
      <c r="BB1170" s="222">
        <v>6790</v>
      </c>
      <c r="BC1170" s="222">
        <f t="shared" si="70"/>
        <v>1697.5</v>
      </c>
    </row>
    <row r="1171" spans="2:55">
      <c r="B1171" s="41" t="s">
        <v>6104</v>
      </c>
      <c r="C1171" s="19" t="s">
        <v>6479</v>
      </c>
      <c r="D1171" s="44" t="s">
        <v>16</v>
      </c>
      <c r="E1171" s="19"/>
      <c r="F1171" s="19"/>
      <c r="G1171" s="19"/>
      <c r="H1171" s="19"/>
      <c r="I1171" s="19"/>
      <c r="J1171" s="19"/>
      <c r="K1171" s="19"/>
      <c r="L1171" s="19"/>
      <c r="M1171" s="19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221"/>
      <c r="AA1171" s="221"/>
      <c r="AB1171" s="221"/>
      <c r="AC1171" s="221"/>
      <c r="AD1171" s="221"/>
      <c r="AE1171" s="221"/>
      <c r="AF1171" s="221"/>
      <c r="AG1171" s="221"/>
      <c r="AH1171" s="221"/>
      <c r="AI1171" s="221"/>
      <c r="AJ1171" s="221"/>
      <c r="AK1171" s="221"/>
      <c r="AL1171" s="221"/>
      <c r="AM1171" s="221"/>
      <c r="AN1171" s="221"/>
      <c r="AO1171" s="221"/>
      <c r="AP1171" s="221"/>
      <c r="AQ1171" s="221"/>
      <c r="AR1171" s="221"/>
      <c r="AS1171" s="221"/>
      <c r="AT1171" s="221"/>
      <c r="AU1171" s="222">
        <v>0</v>
      </c>
      <c r="AV1171" s="222">
        <v>0</v>
      </c>
      <c r="AW1171" s="222">
        <f t="shared" si="71"/>
        <v>0</v>
      </c>
      <c r="AX1171" s="222">
        <v>0</v>
      </c>
      <c r="AY1171" s="222">
        <v>0</v>
      </c>
      <c r="AZ1171" s="222">
        <f t="shared" si="69"/>
        <v>0</v>
      </c>
      <c r="BA1171" s="222">
        <v>27</v>
      </c>
      <c r="BB1171" s="222">
        <v>3150</v>
      </c>
      <c r="BC1171" s="222">
        <f t="shared" si="70"/>
        <v>787.5</v>
      </c>
    </row>
    <row r="1172" spans="2:55">
      <c r="B1172" s="41" t="s">
        <v>6105</v>
      </c>
      <c r="C1172" s="19" t="s">
        <v>6480</v>
      </c>
      <c r="D1172" s="44" t="s">
        <v>5</v>
      </c>
      <c r="E1172" s="19"/>
      <c r="F1172" s="19"/>
      <c r="G1172" s="19"/>
      <c r="H1172" s="19"/>
      <c r="I1172" s="19"/>
      <c r="J1172" s="19"/>
      <c r="K1172" s="19"/>
      <c r="L1172" s="19"/>
      <c r="M1172" s="19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221"/>
      <c r="AA1172" s="221"/>
      <c r="AB1172" s="221"/>
      <c r="AC1172" s="221"/>
      <c r="AD1172" s="221"/>
      <c r="AE1172" s="221"/>
      <c r="AF1172" s="221"/>
      <c r="AG1172" s="221"/>
      <c r="AH1172" s="221"/>
      <c r="AI1172" s="221"/>
      <c r="AJ1172" s="221"/>
      <c r="AK1172" s="221"/>
      <c r="AL1172" s="221"/>
      <c r="AM1172" s="221"/>
      <c r="AN1172" s="221"/>
      <c r="AO1172" s="221"/>
      <c r="AP1172" s="221"/>
      <c r="AQ1172" s="221"/>
      <c r="AR1172" s="221"/>
      <c r="AS1172" s="221"/>
      <c r="AT1172" s="221"/>
      <c r="AU1172" s="222">
        <v>0</v>
      </c>
      <c r="AV1172" s="222">
        <v>0</v>
      </c>
      <c r="AW1172" s="222">
        <f t="shared" si="71"/>
        <v>0</v>
      </c>
      <c r="AX1172" s="222">
        <v>45</v>
      </c>
      <c r="AY1172" s="222">
        <v>3930</v>
      </c>
      <c r="AZ1172" s="222">
        <f t="shared" si="69"/>
        <v>982.5</v>
      </c>
      <c r="BA1172" s="222">
        <v>9</v>
      </c>
      <c r="BB1172" s="222">
        <v>795</v>
      </c>
      <c r="BC1172" s="222">
        <f t="shared" si="70"/>
        <v>198.75</v>
      </c>
    </row>
    <row r="1173" spans="2:55">
      <c r="B1173" s="41" t="s">
        <v>4906</v>
      </c>
      <c r="C1173" s="19" t="s">
        <v>5414</v>
      </c>
      <c r="D1173" s="44" t="s">
        <v>148</v>
      </c>
      <c r="E1173" s="19"/>
      <c r="F1173" s="19"/>
      <c r="G1173" s="19"/>
      <c r="H1173" s="19"/>
      <c r="I1173" s="19"/>
      <c r="J1173" s="19"/>
      <c r="K1173" s="19"/>
      <c r="L1173" s="19"/>
      <c r="M1173" s="19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221"/>
      <c r="AA1173" s="221"/>
      <c r="AB1173" s="221"/>
      <c r="AC1173" s="221"/>
      <c r="AD1173" s="221"/>
      <c r="AE1173" s="221"/>
      <c r="AF1173" s="221"/>
      <c r="AG1173" s="221"/>
      <c r="AH1173" s="221"/>
      <c r="AI1173" s="221"/>
      <c r="AJ1173" s="221"/>
      <c r="AK1173" s="221"/>
      <c r="AL1173" s="221"/>
      <c r="AM1173" s="221"/>
      <c r="AN1173" s="221"/>
      <c r="AO1173" s="221"/>
      <c r="AP1173" s="221"/>
      <c r="AQ1173" s="221"/>
      <c r="AR1173" s="221"/>
      <c r="AS1173" s="221"/>
      <c r="AT1173" s="221"/>
      <c r="AU1173" s="222">
        <v>0</v>
      </c>
      <c r="AV1173" s="222">
        <v>0</v>
      </c>
      <c r="AW1173" s="222">
        <f t="shared" si="71"/>
        <v>0</v>
      </c>
      <c r="AX1173" s="222">
        <v>44</v>
      </c>
      <c r="AY1173" s="222">
        <v>4450</v>
      </c>
      <c r="AZ1173" s="222">
        <f t="shared" si="69"/>
        <v>1112.5</v>
      </c>
      <c r="BA1173" s="222">
        <v>0</v>
      </c>
      <c r="BB1173" s="222">
        <v>0</v>
      </c>
      <c r="BC1173" s="222">
        <f t="shared" si="70"/>
        <v>0</v>
      </c>
    </row>
    <row r="1174" spans="2:55">
      <c r="B1174" s="41" t="s">
        <v>4907</v>
      </c>
      <c r="C1174" s="19" t="s">
        <v>5415</v>
      </c>
      <c r="D1174" s="44" t="s">
        <v>5</v>
      </c>
      <c r="E1174" s="19"/>
      <c r="F1174" s="19"/>
      <c r="G1174" s="19"/>
      <c r="H1174" s="19"/>
      <c r="I1174" s="19"/>
      <c r="J1174" s="19"/>
      <c r="K1174" s="19"/>
      <c r="L1174" s="19"/>
      <c r="M1174" s="19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221"/>
      <c r="AA1174" s="221"/>
      <c r="AB1174" s="221"/>
      <c r="AC1174" s="221"/>
      <c r="AD1174" s="221"/>
      <c r="AE1174" s="221"/>
      <c r="AF1174" s="221"/>
      <c r="AG1174" s="221"/>
      <c r="AH1174" s="221"/>
      <c r="AI1174" s="221"/>
      <c r="AJ1174" s="221"/>
      <c r="AK1174" s="221"/>
      <c r="AL1174" s="221"/>
      <c r="AM1174" s="221"/>
      <c r="AN1174" s="221"/>
      <c r="AO1174" s="221"/>
      <c r="AP1174" s="221"/>
      <c r="AQ1174" s="221"/>
      <c r="AR1174" s="221"/>
      <c r="AS1174" s="221"/>
      <c r="AT1174" s="221"/>
      <c r="AU1174" s="222">
        <v>0</v>
      </c>
      <c r="AV1174" s="222">
        <v>0</v>
      </c>
      <c r="AW1174" s="222">
        <f t="shared" si="71"/>
        <v>0</v>
      </c>
      <c r="AX1174" s="222">
        <v>29</v>
      </c>
      <c r="AY1174" s="222">
        <v>2355</v>
      </c>
      <c r="AZ1174" s="222">
        <f t="shared" si="69"/>
        <v>588.75</v>
      </c>
      <c r="BA1174" s="222">
        <v>24</v>
      </c>
      <c r="BB1174" s="222">
        <v>2495</v>
      </c>
      <c r="BC1174" s="222">
        <f t="shared" si="70"/>
        <v>623.75</v>
      </c>
    </row>
    <row r="1175" spans="2:55">
      <c r="B1175" s="41" t="s">
        <v>4908</v>
      </c>
      <c r="C1175" s="19" t="s">
        <v>7791</v>
      </c>
      <c r="D1175" s="227" t="s">
        <v>16</v>
      </c>
      <c r="E1175" s="19"/>
      <c r="F1175" s="19"/>
      <c r="G1175" s="19"/>
      <c r="H1175" s="19"/>
      <c r="I1175" s="19"/>
      <c r="J1175" s="19"/>
      <c r="K1175" s="19"/>
      <c r="L1175" s="19"/>
      <c r="M1175" s="19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221"/>
      <c r="AA1175" s="221"/>
      <c r="AB1175" s="221"/>
      <c r="AC1175" s="221"/>
      <c r="AD1175" s="221"/>
      <c r="AE1175" s="221"/>
      <c r="AF1175" s="221"/>
      <c r="AG1175" s="221"/>
      <c r="AH1175" s="221"/>
      <c r="AI1175" s="221"/>
      <c r="AJ1175" s="221"/>
      <c r="AK1175" s="221"/>
      <c r="AL1175" s="221"/>
      <c r="AM1175" s="221"/>
      <c r="AN1175" s="221"/>
      <c r="AO1175" s="221"/>
      <c r="AP1175" s="221"/>
      <c r="AQ1175" s="221"/>
      <c r="AR1175" s="221"/>
      <c r="AS1175" s="221"/>
      <c r="AT1175" s="221"/>
      <c r="AU1175" s="222">
        <v>0</v>
      </c>
      <c r="AV1175" s="222">
        <v>0</v>
      </c>
      <c r="AW1175" s="222">
        <f t="shared" si="71"/>
        <v>0</v>
      </c>
      <c r="AX1175" s="222">
        <v>0</v>
      </c>
      <c r="AY1175" s="222">
        <v>0</v>
      </c>
      <c r="AZ1175" s="222">
        <f t="shared" si="69"/>
        <v>0</v>
      </c>
      <c r="BA1175" s="222">
        <v>97</v>
      </c>
      <c r="BB1175" s="222">
        <v>8565</v>
      </c>
      <c r="BC1175" s="222">
        <f t="shared" si="70"/>
        <v>2141.25</v>
      </c>
    </row>
    <row r="1176" spans="2:55">
      <c r="B1176" s="41" t="s">
        <v>4909</v>
      </c>
      <c r="C1176" s="19" t="s">
        <v>7792</v>
      </c>
      <c r="D1176" s="44" t="s">
        <v>5</v>
      </c>
      <c r="E1176" s="19"/>
      <c r="F1176" s="19"/>
      <c r="G1176" s="19"/>
      <c r="H1176" s="19"/>
      <c r="I1176" s="19"/>
      <c r="J1176" s="19"/>
      <c r="K1176" s="19"/>
      <c r="L1176" s="19"/>
      <c r="M1176" s="19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221"/>
      <c r="AA1176" s="221"/>
      <c r="AB1176" s="221"/>
      <c r="AC1176" s="221"/>
      <c r="AD1176" s="221"/>
      <c r="AE1176" s="221"/>
      <c r="AF1176" s="221"/>
      <c r="AG1176" s="221"/>
      <c r="AH1176" s="221"/>
      <c r="AI1176" s="221"/>
      <c r="AJ1176" s="221"/>
      <c r="AK1176" s="221"/>
      <c r="AL1176" s="221"/>
      <c r="AM1176" s="221"/>
      <c r="AN1176" s="221"/>
      <c r="AO1176" s="221"/>
      <c r="AP1176" s="221"/>
      <c r="AQ1176" s="221"/>
      <c r="AR1176" s="221"/>
      <c r="AS1176" s="221"/>
      <c r="AT1176" s="221"/>
      <c r="AU1176" s="222">
        <v>0</v>
      </c>
      <c r="AV1176" s="222">
        <v>0</v>
      </c>
      <c r="AW1176" s="222">
        <f t="shared" si="71"/>
        <v>0</v>
      </c>
      <c r="AX1176" s="222">
        <v>4</v>
      </c>
      <c r="AY1176" s="222">
        <v>470</v>
      </c>
      <c r="AZ1176" s="222">
        <f t="shared" si="69"/>
        <v>117.5</v>
      </c>
      <c r="BA1176" s="222">
        <v>101</v>
      </c>
      <c r="BB1176" s="222">
        <v>11035</v>
      </c>
      <c r="BC1176" s="222">
        <f t="shared" si="70"/>
        <v>2758.75</v>
      </c>
    </row>
    <row r="1177" spans="2:55">
      <c r="B1177" s="41" t="s">
        <v>4910</v>
      </c>
      <c r="C1177" s="19" t="s">
        <v>5416</v>
      </c>
      <c r="D1177" s="44" t="s">
        <v>5</v>
      </c>
      <c r="E1177" s="19"/>
      <c r="F1177" s="19"/>
      <c r="G1177" s="19"/>
      <c r="H1177" s="19"/>
      <c r="I1177" s="19"/>
      <c r="J1177" s="19"/>
      <c r="K1177" s="19"/>
      <c r="L1177" s="19"/>
      <c r="M1177" s="19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221"/>
      <c r="AA1177" s="221"/>
      <c r="AB1177" s="221"/>
      <c r="AC1177" s="221"/>
      <c r="AD1177" s="221"/>
      <c r="AE1177" s="221"/>
      <c r="AF1177" s="221"/>
      <c r="AG1177" s="221"/>
      <c r="AH1177" s="221"/>
      <c r="AI1177" s="221"/>
      <c r="AJ1177" s="221"/>
      <c r="AK1177" s="221"/>
      <c r="AL1177" s="221"/>
      <c r="AM1177" s="221"/>
      <c r="AN1177" s="221"/>
      <c r="AO1177" s="221"/>
      <c r="AP1177" s="221"/>
      <c r="AQ1177" s="221"/>
      <c r="AR1177" s="221"/>
      <c r="AS1177" s="221"/>
      <c r="AT1177" s="221"/>
      <c r="AU1177" s="222">
        <v>0</v>
      </c>
      <c r="AV1177" s="222">
        <v>0</v>
      </c>
      <c r="AW1177" s="222">
        <f t="shared" si="71"/>
        <v>0</v>
      </c>
      <c r="AX1177" s="222">
        <v>0</v>
      </c>
      <c r="AY1177" s="222">
        <v>0</v>
      </c>
      <c r="AZ1177" s="222">
        <f t="shared" si="69"/>
        <v>0</v>
      </c>
      <c r="BA1177" s="222">
        <v>90</v>
      </c>
      <c r="BB1177" s="222">
        <v>8575</v>
      </c>
      <c r="BC1177" s="222">
        <f t="shared" si="70"/>
        <v>2143.75</v>
      </c>
    </row>
    <row r="1178" spans="2:55">
      <c r="B1178" s="41" t="s">
        <v>4911</v>
      </c>
      <c r="C1178" s="19" t="s">
        <v>5417</v>
      </c>
      <c r="D1178" s="227" t="s">
        <v>3</v>
      </c>
      <c r="E1178" s="19"/>
      <c r="F1178" s="19"/>
      <c r="G1178" s="19"/>
      <c r="H1178" s="19"/>
      <c r="I1178" s="19"/>
      <c r="J1178" s="19"/>
      <c r="K1178" s="19"/>
      <c r="L1178" s="19"/>
      <c r="M1178" s="19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221"/>
      <c r="AA1178" s="221"/>
      <c r="AB1178" s="221"/>
      <c r="AC1178" s="221"/>
      <c r="AD1178" s="221"/>
      <c r="AE1178" s="221"/>
      <c r="AF1178" s="221"/>
      <c r="AG1178" s="221"/>
      <c r="AH1178" s="221"/>
      <c r="AI1178" s="221"/>
      <c r="AJ1178" s="221"/>
      <c r="AK1178" s="221"/>
      <c r="AL1178" s="221"/>
      <c r="AM1178" s="221"/>
      <c r="AN1178" s="221"/>
      <c r="AO1178" s="221"/>
      <c r="AP1178" s="221"/>
      <c r="AQ1178" s="221"/>
      <c r="AR1178" s="221"/>
      <c r="AS1178" s="221"/>
      <c r="AT1178" s="221"/>
      <c r="AU1178" s="222">
        <v>0</v>
      </c>
      <c r="AV1178" s="222">
        <v>0</v>
      </c>
      <c r="AW1178" s="222">
        <f t="shared" si="71"/>
        <v>0</v>
      </c>
      <c r="AX1178" s="222">
        <v>17</v>
      </c>
      <c r="AY1178" s="222">
        <v>1485</v>
      </c>
      <c r="AZ1178" s="222">
        <f t="shared" si="69"/>
        <v>371.25</v>
      </c>
      <c r="BA1178" s="222">
        <v>13</v>
      </c>
      <c r="BB1178" s="222">
        <v>2045</v>
      </c>
      <c r="BC1178" s="222">
        <f t="shared" si="70"/>
        <v>511.25</v>
      </c>
    </row>
    <row r="1179" spans="2:55">
      <c r="B1179" s="41" t="s">
        <v>4912</v>
      </c>
      <c r="C1179" s="19" t="s">
        <v>5418</v>
      </c>
      <c r="D1179" s="44" t="s">
        <v>3</v>
      </c>
      <c r="E1179" s="19"/>
      <c r="F1179" s="19"/>
      <c r="G1179" s="19"/>
      <c r="H1179" s="19"/>
      <c r="I1179" s="19"/>
      <c r="J1179" s="19"/>
      <c r="K1179" s="19"/>
      <c r="L1179" s="19"/>
      <c r="M1179" s="19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221"/>
      <c r="AA1179" s="221"/>
      <c r="AB1179" s="221"/>
      <c r="AC1179" s="221"/>
      <c r="AD1179" s="221"/>
      <c r="AE1179" s="221"/>
      <c r="AF1179" s="221"/>
      <c r="AG1179" s="221"/>
      <c r="AH1179" s="221"/>
      <c r="AI1179" s="221"/>
      <c r="AJ1179" s="221"/>
      <c r="AK1179" s="221"/>
      <c r="AL1179" s="221"/>
      <c r="AM1179" s="221"/>
      <c r="AN1179" s="221"/>
      <c r="AO1179" s="221"/>
      <c r="AP1179" s="221"/>
      <c r="AQ1179" s="221"/>
      <c r="AR1179" s="221"/>
      <c r="AS1179" s="221"/>
      <c r="AT1179" s="221"/>
      <c r="AU1179" s="222">
        <v>0</v>
      </c>
      <c r="AV1179" s="222">
        <v>0</v>
      </c>
      <c r="AW1179" s="222">
        <f t="shared" si="71"/>
        <v>0</v>
      </c>
      <c r="AX1179" s="222">
        <v>0</v>
      </c>
      <c r="AY1179" s="222">
        <v>0</v>
      </c>
      <c r="AZ1179" s="222">
        <f t="shared" si="69"/>
        <v>0</v>
      </c>
      <c r="BA1179" s="222">
        <v>7</v>
      </c>
      <c r="BB1179" s="222">
        <v>845</v>
      </c>
      <c r="BC1179" s="222">
        <f t="shared" si="70"/>
        <v>211.25</v>
      </c>
    </row>
    <row r="1180" spans="2:55">
      <c r="B1180" s="41" t="s">
        <v>4913</v>
      </c>
      <c r="C1180" s="19" t="s">
        <v>7793</v>
      </c>
      <c r="D1180" s="44" t="s">
        <v>5</v>
      </c>
      <c r="E1180" s="19"/>
      <c r="F1180" s="19"/>
      <c r="G1180" s="19"/>
      <c r="H1180" s="19"/>
      <c r="I1180" s="19"/>
      <c r="J1180" s="19"/>
      <c r="K1180" s="19"/>
      <c r="L1180" s="19"/>
      <c r="M1180" s="19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221"/>
      <c r="AA1180" s="221"/>
      <c r="AB1180" s="221"/>
      <c r="AC1180" s="221"/>
      <c r="AD1180" s="221"/>
      <c r="AE1180" s="221"/>
      <c r="AF1180" s="221"/>
      <c r="AG1180" s="221"/>
      <c r="AH1180" s="221"/>
      <c r="AI1180" s="221"/>
      <c r="AJ1180" s="221"/>
      <c r="AK1180" s="221"/>
      <c r="AL1180" s="221"/>
      <c r="AM1180" s="221"/>
      <c r="AN1180" s="221"/>
      <c r="AO1180" s="221"/>
      <c r="AP1180" s="221"/>
      <c r="AQ1180" s="221"/>
      <c r="AR1180" s="221"/>
      <c r="AS1180" s="221"/>
      <c r="AT1180" s="221"/>
      <c r="AU1180" s="222">
        <v>0</v>
      </c>
      <c r="AV1180" s="222">
        <v>0</v>
      </c>
      <c r="AW1180" s="222">
        <f t="shared" si="71"/>
        <v>0</v>
      </c>
      <c r="AX1180" s="222">
        <v>0</v>
      </c>
      <c r="AY1180" s="222">
        <v>0</v>
      </c>
      <c r="AZ1180" s="222">
        <f t="shared" si="69"/>
        <v>0</v>
      </c>
      <c r="BA1180" s="222">
        <v>0</v>
      </c>
      <c r="BB1180" s="222">
        <v>0</v>
      </c>
      <c r="BC1180" s="222">
        <f t="shared" si="70"/>
        <v>0</v>
      </c>
    </row>
    <row r="1181" spans="2:55">
      <c r="B1181" s="41" t="s">
        <v>4914</v>
      </c>
      <c r="C1181" s="19" t="s">
        <v>5419</v>
      </c>
      <c r="D1181" s="44" t="s">
        <v>29</v>
      </c>
      <c r="E1181" s="19"/>
      <c r="F1181" s="19"/>
      <c r="G1181" s="19"/>
      <c r="H1181" s="19"/>
      <c r="I1181" s="19"/>
      <c r="J1181" s="19"/>
      <c r="K1181" s="19"/>
      <c r="L1181" s="19"/>
      <c r="M1181" s="19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221"/>
      <c r="AA1181" s="221"/>
      <c r="AB1181" s="221"/>
      <c r="AC1181" s="221"/>
      <c r="AD1181" s="221"/>
      <c r="AE1181" s="221"/>
      <c r="AF1181" s="221"/>
      <c r="AG1181" s="221"/>
      <c r="AH1181" s="221"/>
      <c r="AI1181" s="221"/>
      <c r="AJ1181" s="221"/>
      <c r="AK1181" s="221"/>
      <c r="AL1181" s="221"/>
      <c r="AM1181" s="221"/>
      <c r="AN1181" s="221"/>
      <c r="AO1181" s="221"/>
      <c r="AP1181" s="221"/>
      <c r="AQ1181" s="221"/>
      <c r="AR1181" s="221"/>
      <c r="AS1181" s="221"/>
      <c r="AT1181" s="221"/>
      <c r="AU1181" s="222">
        <v>0</v>
      </c>
      <c r="AV1181" s="222">
        <v>0</v>
      </c>
      <c r="AW1181" s="222">
        <f t="shared" si="71"/>
        <v>0</v>
      </c>
      <c r="AX1181" s="222">
        <v>10</v>
      </c>
      <c r="AY1181" s="222">
        <v>1440</v>
      </c>
      <c r="AZ1181" s="222">
        <f t="shared" si="69"/>
        <v>360</v>
      </c>
      <c r="BA1181" s="222">
        <v>70</v>
      </c>
      <c r="BB1181" s="222">
        <v>6070</v>
      </c>
      <c r="BC1181" s="222">
        <f t="shared" si="70"/>
        <v>1517.5</v>
      </c>
    </row>
    <row r="1182" spans="2:55">
      <c r="B1182" s="41" t="s">
        <v>4915</v>
      </c>
      <c r="C1182" s="19" t="s">
        <v>5420</v>
      </c>
      <c r="D1182" s="44" t="s">
        <v>5</v>
      </c>
      <c r="E1182" s="19"/>
      <c r="F1182" s="19"/>
      <c r="G1182" s="19"/>
      <c r="H1182" s="19"/>
      <c r="I1182" s="19"/>
      <c r="J1182" s="19"/>
      <c r="K1182" s="19"/>
      <c r="L1182" s="19"/>
      <c r="M1182" s="19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221"/>
      <c r="AA1182" s="221"/>
      <c r="AB1182" s="221"/>
      <c r="AC1182" s="221"/>
      <c r="AD1182" s="221"/>
      <c r="AE1182" s="221"/>
      <c r="AF1182" s="221"/>
      <c r="AG1182" s="221"/>
      <c r="AH1182" s="221"/>
      <c r="AI1182" s="221"/>
      <c r="AJ1182" s="221"/>
      <c r="AK1182" s="221"/>
      <c r="AL1182" s="221"/>
      <c r="AM1182" s="221"/>
      <c r="AN1182" s="221"/>
      <c r="AO1182" s="221"/>
      <c r="AP1182" s="221"/>
      <c r="AQ1182" s="221"/>
      <c r="AR1182" s="221"/>
      <c r="AS1182" s="221"/>
      <c r="AT1182" s="221"/>
      <c r="AU1182" s="222">
        <v>0</v>
      </c>
      <c r="AV1182" s="222">
        <v>0</v>
      </c>
      <c r="AW1182" s="222">
        <f t="shared" si="71"/>
        <v>0</v>
      </c>
      <c r="AX1182" s="222">
        <v>205</v>
      </c>
      <c r="AY1182" s="222">
        <v>21600</v>
      </c>
      <c r="AZ1182" s="222">
        <f t="shared" si="69"/>
        <v>5400</v>
      </c>
      <c r="BA1182" s="222">
        <v>23</v>
      </c>
      <c r="BB1182" s="222">
        <v>2970</v>
      </c>
      <c r="BC1182" s="222">
        <f t="shared" si="70"/>
        <v>742.5</v>
      </c>
    </row>
    <row r="1183" spans="2:55">
      <c r="B1183" s="41" t="s">
        <v>4916</v>
      </c>
      <c r="C1183" s="19" t="s">
        <v>5421</v>
      </c>
      <c r="D1183" s="227" t="s">
        <v>14</v>
      </c>
      <c r="E1183" s="19"/>
      <c r="F1183" s="19"/>
      <c r="G1183" s="19"/>
      <c r="H1183" s="19"/>
      <c r="I1183" s="19"/>
      <c r="J1183" s="19"/>
      <c r="K1183" s="19"/>
      <c r="L1183" s="19"/>
      <c r="M1183" s="19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221"/>
      <c r="AA1183" s="221"/>
      <c r="AB1183" s="221"/>
      <c r="AC1183" s="221"/>
      <c r="AD1183" s="221"/>
      <c r="AE1183" s="221"/>
      <c r="AF1183" s="221"/>
      <c r="AG1183" s="221"/>
      <c r="AH1183" s="221"/>
      <c r="AI1183" s="221"/>
      <c r="AJ1183" s="221"/>
      <c r="AK1183" s="221"/>
      <c r="AL1183" s="221"/>
      <c r="AM1183" s="221"/>
      <c r="AN1183" s="221"/>
      <c r="AO1183" s="221"/>
      <c r="AP1183" s="221"/>
      <c r="AQ1183" s="221"/>
      <c r="AR1183" s="221"/>
      <c r="AS1183" s="221"/>
      <c r="AT1183" s="221"/>
      <c r="AU1183" s="222">
        <v>0</v>
      </c>
      <c r="AV1183" s="222">
        <v>0</v>
      </c>
      <c r="AW1183" s="222">
        <f t="shared" si="71"/>
        <v>0</v>
      </c>
      <c r="AX1183" s="222">
        <v>0</v>
      </c>
      <c r="AY1183" s="222">
        <v>0</v>
      </c>
      <c r="AZ1183" s="222">
        <f t="shared" si="69"/>
        <v>0</v>
      </c>
      <c r="BA1183" s="222">
        <v>12</v>
      </c>
      <c r="BB1183" s="222">
        <v>1170</v>
      </c>
      <c r="BC1183" s="222">
        <f t="shared" si="70"/>
        <v>292.5</v>
      </c>
    </row>
    <row r="1184" spans="2:55">
      <c r="B1184" s="41" t="s">
        <v>4917</v>
      </c>
      <c r="C1184" s="19" t="s">
        <v>5422</v>
      </c>
      <c r="D1184" s="44" t="s">
        <v>5</v>
      </c>
      <c r="E1184" s="19"/>
      <c r="F1184" s="19"/>
      <c r="G1184" s="19"/>
      <c r="H1184" s="19"/>
      <c r="I1184" s="19"/>
      <c r="J1184" s="19"/>
      <c r="K1184" s="19"/>
      <c r="L1184" s="19"/>
      <c r="M1184" s="19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221"/>
      <c r="AA1184" s="221"/>
      <c r="AB1184" s="221"/>
      <c r="AC1184" s="221"/>
      <c r="AD1184" s="221"/>
      <c r="AE1184" s="221"/>
      <c r="AF1184" s="221"/>
      <c r="AG1184" s="221"/>
      <c r="AH1184" s="221"/>
      <c r="AI1184" s="221"/>
      <c r="AJ1184" s="221"/>
      <c r="AK1184" s="221"/>
      <c r="AL1184" s="221"/>
      <c r="AM1184" s="221"/>
      <c r="AN1184" s="221"/>
      <c r="AO1184" s="221"/>
      <c r="AP1184" s="221"/>
      <c r="AQ1184" s="221"/>
      <c r="AR1184" s="221"/>
      <c r="AS1184" s="221"/>
      <c r="AT1184" s="221"/>
      <c r="AU1184" s="222">
        <v>0</v>
      </c>
      <c r="AV1184" s="222">
        <v>0</v>
      </c>
      <c r="AW1184" s="222">
        <f t="shared" si="71"/>
        <v>0</v>
      </c>
      <c r="AX1184" s="222">
        <v>1</v>
      </c>
      <c r="AY1184" s="222">
        <v>190</v>
      </c>
      <c r="AZ1184" s="222">
        <f t="shared" si="69"/>
        <v>47.5</v>
      </c>
      <c r="BA1184" s="222">
        <v>39</v>
      </c>
      <c r="BB1184" s="222">
        <v>4880</v>
      </c>
      <c r="BC1184" s="222">
        <f t="shared" si="70"/>
        <v>1220</v>
      </c>
    </row>
    <row r="1185" spans="2:55">
      <c r="B1185" s="41" t="s">
        <v>4918</v>
      </c>
      <c r="C1185" s="19" t="s">
        <v>5423</v>
      </c>
      <c r="D1185" s="44" t="s">
        <v>5</v>
      </c>
      <c r="E1185" s="19"/>
      <c r="F1185" s="19"/>
      <c r="G1185" s="19"/>
      <c r="H1185" s="19"/>
      <c r="I1185" s="19"/>
      <c r="J1185" s="19"/>
      <c r="K1185" s="19"/>
      <c r="L1185" s="19"/>
      <c r="M1185" s="19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221"/>
      <c r="AA1185" s="221"/>
      <c r="AB1185" s="221"/>
      <c r="AC1185" s="221"/>
      <c r="AD1185" s="221"/>
      <c r="AE1185" s="221"/>
      <c r="AF1185" s="221"/>
      <c r="AG1185" s="221"/>
      <c r="AH1185" s="221"/>
      <c r="AI1185" s="221"/>
      <c r="AJ1185" s="221"/>
      <c r="AK1185" s="221"/>
      <c r="AL1185" s="221"/>
      <c r="AM1185" s="221"/>
      <c r="AN1185" s="221"/>
      <c r="AO1185" s="221"/>
      <c r="AP1185" s="221"/>
      <c r="AQ1185" s="221"/>
      <c r="AR1185" s="221"/>
      <c r="AS1185" s="221"/>
      <c r="AT1185" s="221"/>
      <c r="AU1185" s="222">
        <v>0</v>
      </c>
      <c r="AV1185" s="222">
        <v>0</v>
      </c>
      <c r="AW1185" s="222">
        <f t="shared" si="71"/>
        <v>0</v>
      </c>
      <c r="AX1185" s="222">
        <v>31</v>
      </c>
      <c r="AY1185" s="222">
        <v>2225</v>
      </c>
      <c r="AZ1185" s="222">
        <f t="shared" si="69"/>
        <v>556.25</v>
      </c>
      <c r="BA1185" s="222">
        <v>491</v>
      </c>
      <c r="BB1185" s="222">
        <v>53935</v>
      </c>
      <c r="BC1185" s="222">
        <f t="shared" si="70"/>
        <v>13483.75</v>
      </c>
    </row>
    <row r="1186" spans="2:55">
      <c r="B1186" s="41" t="s">
        <v>4919</v>
      </c>
      <c r="C1186" s="19" t="s">
        <v>5424</v>
      </c>
      <c r="D1186" s="44" t="s">
        <v>341</v>
      </c>
      <c r="E1186" s="19"/>
      <c r="F1186" s="19"/>
      <c r="G1186" s="19"/>
      <c r="H1186" s="19"/>
      <c r="I1186" s="19"/>
      <c r="J1186" s="19"/>
      <c r="K1186" s="19"/>
      <c r="L1186" s="19"/>
      <c r="M1186" s="19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221"/>
      <c r="AA1186" s="221"/>
      <c r="AB1186" s="221"/>
      <c r="AC1186" s="221"/>
      <c r="AD1186" s="221"/>
      <c r="AE1186" s="221"/>
      <c r="AF1186" s="221"/>
      <c r="AG1186" s="221"/>
      <c r="AH1186" s="221"/>
      <c r="AI1186" s="221"/>
      <c r="AJ1186" s="221"/>
      <c r="AK1186" s="221"/>
      <c r="AL1186" s="221"/>
      <c r="AM1186" s="221"/>
      <c r="AN1186" s="221"/>
      <c r="AO1186" s="221"/>
      <c r="AP1186" s="221"/>
      <c r="AQ1186" s="221"/>
      <c r="AR1186" s="221"/>
      <c r="AS1186" s="221"/>
      <c r="AT1186" s="221"/>
      <c r="AU1186" s="222">
        <v>0</v>
      </c>
      <c r="AV1186" s="222">
        <v>0</v>
      </c>
      <c r="AW1186" s="222">
        <f t="shared" si="71"/>
        <v>0</v>
      </c>
      <c r="AX1186" s="222">
        <v>2</v>
      </c>
      <c r="AY1186" s="222">
        <v>500</v>
      </c>
      <c r="AZ1186" s="222">
        <f t="shared" si="69"/>
        <v>125</v>
      </c>
      <c r="BA1186" s="222">
        <v>0</v>
      </c>
      <c r="BB1186" s="222">
        <v>0</v>
      </c>
      <c r="BC1186" s="222">
        <f t="shared" si="70"/>
        <v>0</v>
      </c>
    </row>
    <row r="1187" spans="2:55">
      <c r="B1187" s="41" t="s">
        <v>4920</v>
      </c>
      <c r="C1187" s="19" t="s">
        <v>5425</v>
      </c>
      <c r="D1187" s="227" t="s">
        <v>341</v>
      </c>
      <c r="E1187" s="19"/>
      <c r="F1187" s="19"/>
      <c r="G1187" s="19"/>
      <c r="H1187" s="19"/>
      <c r="I1187" s="19"/>
      <c r="J1187" s="19"/>
      <c r="K1187" s="19"/>
      <c r="L1187" s="19"/>
      <c r="M1187" s="19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221"/>
      <c r="AA1187" s="221"/>
      <c r="AB1187" s="221"/>
      <c r="AC1187" s="221"/>
      <c r="AD1187" s="221"/>
      <c r="AE1187" s="221"/>
      <c r="AF1187" s="221"/>
      <c r="AG1187" s="221"/>
      <c r="AH1187" s="221"/>
      <c r="AI1187" s="221"/>
      <c r="AJ1187" s="221"/>
      <c r="AK1187" s="221"/>
      <c r="AL1187" s="221"/>
      <c r="AM1187" s="221"/>
      <c r="AN1187" s="221"/>
      <c r="AO1187" s="221"/>
      <c r="AP1187" s="221"/>
      <c r="AQ1187" s="221"/>
      <c r="AR1187" s="221"/>
      <c r="AS1187" s="221"/>
      <c r="AT1187" s="221"/>
      <c r="AU1187" s="222">
        <v>0</v>
      </c>
      <c r="AV1187" s="222">
        <v>0</v>
      </c>
      <c r="AW1187" s="222">
        <f t="shared" si="71"/>
        <v>0</v>
      </c>
      <c r="AX1187" s="222">
        <v>8</v>
      </c>
      <c r="AY1187" s="222">
        <v>825</v>
      </c>
      <c r="AZ1187" s="222">
        <f t="shared" si="69"/>
        <v>206.25</v>
      </c>
      <c r="BA1187" s="222">
        <v>0</v>
      </c>
      <c r="BB1187" s="222">
        <v>0</v>
      </c>
      <c r="BC1187" s="222">
        <f t="shared" si="70"/>
        <v>0</v>
      </c>
    </row>
    <row r="1188" spans="2:55">
      <c r="B1188" s="41" t="s">
        <v>4921</v>
      </c>
      <c r="C1188" s="19" t="s">
        <v>5426</v>
      </c>
      <c r="D1188" s="227" t="s">
        <v>341</v>
      </c>
      <c r="E1188" s="19"/>
      <c r="F1188" s="19"/>
      <c r="G1188" s="19"/>
      <c r="H1188" s="19"/>
      <c r="I1188" s="19"/>
      <c r="J1188" s="19"/>
      <c r="K1188" s="19"/>
      <c r="L1188" s="19"/>
      <c r="M1188" s="19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221"/>
      <c r="AA1188" s="221"/>
      <c r="AB1188" s="221"/>
      <c r="AC1188" s="221"/>
      <c r="AD1188" s="221"/>
      <c r="AE1188" s="221"/>
      <c r="AF1188" s="221"/>
      <c r="AG1188" s="221"/>
      <c r="AH1188" s="221"/>
      <c r="AI1188" s="221"/>
      <c r="AJ1188" s="221"/>
      <c r="AK1188" s="221"/>
      <c r="AL1188" s="221"/>
      <c r="AM1188" s="221"/>
      <c r="AN1188" s="221"/>
      <c r="AO1188" s="221"/>
      <c r="AP1188" s="221"/>
      <c r="AQ1188" s="221"/>
      <c r="AR1188" s="221"/>
      <c r="AS1188" s="221"/>
      <c r="AT1188" s="221"/>
      <c r="AU1188" s="222">
        <v>0</v>
      </c>
      <c r="AV1188" s="222">
        <v>0</v>
      </c>
      <c r="AW1188" s="222">
        <f t="shared" si="71"/>
        <v>0</v>
      </c>
      <c r="AX1188" s="222">
        <v>0</v>
      </c>
      <c r="AY1188" s="222">
        <v>0</v>
      </c>
      <c r="AZ1188" s="222">
        <f t="shared" si="69"/>
        <v>0</v>
      </c>
      <c r="BA1188" s="222">
        <v>26</v>
      </c>
      <c r="BB1188" s="222">
        <v>2290</v>
      </c>
      <c r="BC1188" s="222">
        <f t="shared" si="70"/>
        <v>572.5</v>
      </c>
    </row>
    <row r="1189" spans="2:55">
      <c r="B1189" s="41" t="s">
        <v>4922</v>
      </c>
      <c r="C1189" s="19" t="s">
        <v>7794</v>
      </c>
      <c r="D1189" s="227" t="s">
        <v>3</v>
      </c>
      <c r="E1189" s="19"/>
      <c r="F1189" s="19"/>
      <c r="G1189" s="19"/>
      <c r="H1189" s="19"/>
      <c r="I1189" s="19"/>
      <c r="J1189" s="19"/>
      <c r="K1189" s="19"/>
      <c r="L1189" s="19"/>
      <c r="M1189" s="19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221"/>
      <c r="AA1189" s="221"/>
      <c r="AB1189" s="221"/>
      <c r="AC1189" s="221"/>
      <c r="AD1189" s="221"/>
      <c r="AE1189" s="221"/>
      <c r="AF1189" s="221"/>
      <c r="AG1189" s="221"/>
      <c r="AH1189" s="221"/>
      <c r="AI1189" s="221"/>
      <c r="AJ1189" s="221"/>
      <c r="AK1189" s="221"/>
      <c r="AL1189" s="221"/>
      <c r="AM1189" s="221"/>
      <c r="AN1189" s="221"/>
      <c r="AO1189" s="221"/>
      <c r="AP1189" s="221"/>
      <c r="AQ1189" s="221"/>
      <c r="AR1189" s="221"/>
      <c r="AS1189" s="221"/>
      <c r="AT1189" s="221"/>
      <c r="AU1189" s="222">
        <v>0</v>
      </c>
      <c r="AV1189" s="222">
        <v>0</v>
      </c>
      <c r="AW1189" s="222">
        <f t="shared" si="71"/>
        <v>0</v>
      </c>
      <c r="AX1189" s="222">
        <v>0</v>
      </c>
      <c r="AY1189" s="222">
        <v>0</v>
      </c>
      <c r="AZ1189" s="222">
        <f t="shared" si="69"/>
        <v>0</v>
      </c>
      <c r="BA1189" s="222">
        <v>23</v>
      </c>
      <c r="BB1189" s="222">
        <v>1960</v>
      </c>
      <c r="BC1189" s="222">
        <f t="shared" si="70"/>
        <v>490</v>
      </c>
    </row>
    <row r="1190" spans="2:55">
      <c r="B1190" s="41" t="s">
        <v>4923</v>
      </c>
      <c r="C1190" s="19" t="s">
        <v>5427</v>
      </c>
      <c r="D1190" s="44" t="s">
        <v>29</v>
      </c>
      <c r="E1190" s="19"/>
      <c r="F1190" s="19"/>
      <c r="G1190" s="19"/>
      <c r="H1190" s="19"/>
      <c r="I1190" s="19"/>
      <c r="J1190" s="19"/>
      <c r="K1190" s="19"/>
      <c r="L1190" s="19"/>
      <c r="M1190" s="19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221"/>
      <c r="AA1190" s="221"/>
      <c r="AB1190" s="221"/>
      <c r="AC1190" s="221"/>
      <c r="AD1190" s="221"/>
      <c r="AE1190" s="221"/>
      <c r="AF1190" s="221"/>
      <c r="AG1190" s="221"/>
      <c r="AH1190" s="221"/>
      <c r="AI1190" s="221"/>
      <c r="AJ1190" s="221"/>
      <c r="AK1190" s="221"/>
      <c r="AL1190" s="221"/>
      <c r="AM1190" s="221"/>
      <c r="AN1190" s="221"/>
      <c r="AO1190" s="221"/>
      <c r="AP1190" s="221"/>
      <c r="AQ1190" s="221"/>
      <c r="AR1190" s="221"/>
      <c r="AS1190" s="221"/>
      <c r="AT1190" s="221"/>
      <c r="AU1190" s="222">
        <v>0</v>
      </c>
      <c r="AV1190" s="222">
        <v>0</v>
      </c>
      <c r="AW1190" s="222">
        <f t="shared" si="71"/>
        <v>0</v>
      </c>
      <c r="AX1190" s="222">
        <v>17</v>
      </c>
      <c r="AY1190" s="222">
        <v>1425</v>
      </c>
      <c r="AZ1190" s="222">
        <f t="shared" si="69"/>
        <v>356.25</v>
      </c>
      <c r="BA1190" s="222">
        <v>5</v>
      </c>
      <c r="BB1190" s="222">
        <v>295</v>
      </c>
      <c r="BC1190" s="222">
        <f t="shared" si="70"/>
        <v>73.75</v>
      </c>
    </row>
    <row r="1191" spans="2:55">
      <c r="B1191" s="41" t="s">
        <v>4924</v>
      </c>
      <c r="C1191" s="19" t="s">
        <v>5428</v>
      </c>
      <c r="D1191" s="227" t="s">
        <v>29</v>
      </c>
      <c r="E1191" s="19"/>
      <c r="F1191" s="19"/>
      <c r="G1191" s="19"/>
      <c r="H1191" s="19"/>
      <c r="I1191" s="19"/>
      <c r="J1191" s="19"/>
      <c r="K1191" s="19"/>
      <c r="L1191" s="19"/>
      <c r="M1191" s="19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221"/>
      <c r="AA1191" s="221"/>
      <c r="AB1191" s="221"/>
      <c r="AC1191" s="221"/>
      <c r="AD1191" s="221"/>
      <c r="AE1191" s="221"/>
      <c r="AF1191" s="221"/>
      <c r="AG1191" s="221"/>
      <c r="AH1191" s="221"/>
      <c r="AI1191" s="221"/>
      <c r="AJ1191" s="221"/>
      <c r="AK1191" s="221"/>
      <c r="AL1191" s="221"/>
      <c r="AM1191" s="221"/>
      <c r="AN1191" s="221"/>
      <c r="AO1191" s="221"/>
      <c r="AP1191" s="221"/>
      <c r="AQ1191" s="221"/>
      <c r="AR1191" s="221"/>
      <c r="AS1191" s="221"/>
      <c r="AT1191" s="221"/>
      <c r="AU1191" s="222">
        <v>0</v>
      </c>
      <c r="AV1191" s="222">
        <v>0</v>
      </c>
      <c r="AW1191" s="222">
        <f t="shared" si="71"/>
        <v>0</v>
      </c>
      <c r="AX1191" s="222">
        <v>33</v>
      </c>
      <c r="AY1191" s="222">
        <v>2185</v>
      </c>
      <c r="AZ1191" s="222">
        <f t="shared" si="69"/>
        <v>546.25</v>
      </c>
      <c r="BA1191" s="222">
        <v>12</v>
      </c>
      <c r="BB1191" s="222">
        <v>1080</v>
      </c>
      <c r="BC1191" s="222">
        <f t="shared" si="70"/>
        <v>270</v>
      </c>
    </row>
    <row r="1192" spans="2:55">
      <c r="B1192" s="41" t="s">
        <v>4925</v>
      </c>
      <c r="C1192" s="19" t="s">
        <v>7795</v>
      </c>
      <c r="D1192" s="227" t="s">
        <v>261</v>
      </c>
      <c r="E1192" s="19"/>
      <c r="F1192" s="19"/>
      <c r="G1192" s="19"/>
      <c r="H1192" s="19"/>
      <c r="I1192" s="19"/>
      <c r="J1192" s="19"/>
      <c r="K1192" s="19"/>
      <c r="L1192" s="19"/>
      <c r="M1192" s="19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221"/>
      <c r="AA1192" s="221"/>
      <c r="AB1192" s="221"/>
      <c r="AC1192" s="221"/>
      <c r="AD1192" s="221"/>
      <c r="AE1192" s="221"/>
      <c r="AF1192" s="221"/>
      <c r="AG1192" s="221"/>
      <c r="AH1192" s="221"/>
      <c r="AI1192" s="221"/>
      <c r="AJ1192" s="221"/>
      <c r="AK1192" s="221"/>
      <c r="AL1192" s="221"/>
      <c r="AM1192" s="221"/>
      <c r="AN1192" s="221"/>
      <c r="AO1192" s="221"/>
      <c r="AP1192" s="221"/>
      <c r="AQ1192" s="221"/>
      <c r="AR1192" s="221"/>
      <c r="AS1192" s="221"/>
      <c r="AT1192" s="221"/>
      <c r="AU1192" s="222">
        <v>0</v>
      </c>
      <c r="AV1192" s="222">
        <v>0</v>
      </c>
      <c r="AW1192" s="222">
        <f t="shared" ref="AW1192:AW1209" si="72">AV1192*25%</f>
        <v>0</v>
      </c>
      <c r="AX1192" s="222">
        <v>6</v>
      </c>
      <c r="AY1192" s="222">
        <v>590</v>
      </c>
      <c r="AZ1192" s="222">
        <f t="shared" si="69"/>
        <v>147.5</v>
      </c>
      <c r="BA1192" s="222">
        <v>27</v>
      </c>
      <c r="BB1192" s="222">
        <v>2555</v>
      </c>
      <c r="BC1192" s="222">
        <f t="shared" si="70"/>
        <v>638.75</v>
      </c>
    </row>
    <row r="1193" spans="2:55">
      <c r="B1193" s="41" t="s">
        <v>4926</v>
      </c>
      <c r="C1193" s="19" t="s">
        <v>5429</v>
      </c>
      <c r="D1193" s="44" t="s">
        <v>19</v>
      </c>
      <c r="E1193" s="19"/>
      <c r="F1193" s="19"/>
      <c r="G1193" s="19"/>
      <c r="H1193" s="19"/>
      <c r="I1193" s="19"/>
      <c r="J1193" s="19"/>
      <c r="K1193" s="19"/>
      <c r="L1193" s="19"/>
      <c r="M1193" s="19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221"/>
      <c r="AA1193" s="221"/>
      <c r="AB1193" s="221"/>
      <c r="AC1193" s="221"/>
      <c r="AD1193" s="221"/>
      <c r="AE1193" s="221"/>
      <c r="AF1193" s="221"/>
      <c r="AG1193" s="221"/>
      <c r="AH1193" s="221"/>
      <c r="AI1193" s="221"/>
      <c r="AJ1193" s="221"/>
      <c r="AK1193" s="221"/>
      <c r="AL1193" s="221"/>
      <c r="AM1193" s="221"/>
      <c r="AN1193" s="221"/>
      <c r="AO1193" s="221"/>
      <c r="AP1193" s="221"/>
      <c r="AQ1193" s="221"/>
      <c r="AR1193" s="221"/>
      <c r="AS1193" s="221"/>
      <c r="AT1193" s="221"/>
      <c r="AU1193" s="222">
        <v>5</v>
      </c>
      <c r="AV1193" s="222">
        <v>460</v>
      </c>
      <c r="AW1193" s="222">
        <f t="shared" si="72"/>
        <v>115</v>
      </c>
      <c r="AX1193" s="222">
        <v>36</v>
      </c>
      <c r="AY1193" s="222">
        <v>4480</v>
      </c>
      <c r="AZ1193" s="222">
        <f t="shared" si="69"/>
        <v>1120</v>
      </c>
      <c r="BA1193" s="222">
        <v>60</v>
      </c>
      <c r="BB1193" s="222">
        <v>5680</v>
      </c>
      <c r="BC1193" s="222">
        <f t="shared" si="70"/>
        <v>1420</v>
      </c>
    </row>
    <row r="1194" spans="2:55">
      <c r="B1194" s="41" t="s">
        <v>4927</v>
      </c>
      <c r="C1194" s="19" t="s">
        <v>5430</v>
      </c>
      <c r="D1194" s="227" t="s">
        <v>14</v>
      </c>
      <c r="E1194" s="19"/>
      <c r="F1194" s="19"/>
      <c r="G1194" s="19"/>
      <c r="H1194" s="19"/>
      <c r="I1194" s="19"/>
      <c r="J1194" s="19"/>
      <c r="K1194" s="19"/>
      <c r="L1194" s="19"/>
      <c r="M1194" s="19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221"/>
      <c r="AA1194" s="221"/>
      <c r="AB1194" s="221"/>
      <c r="AC1194" s="221"/>
      <c r="AD1194" s="221"/>
      <c r="AE1194" s="221"/>
      <c r="AF1194" s="221"/>
      <c r="AG1194" s="221"/>
      <c r="AH1194" s="221"/>
      <c r="AI1194" s="221"/>
      <c r="AJ1194" s="221"/>
      <c r="AK1194" s="221"/>
      <c r="AL1194" s="221"/>
      <c r="AM1194" s="221"/>
      <c r="AN1194" s="221"/>
      <c r="AO1194" s="221"/>
      <c r="AP1194" s="221"/>
      <c r="AQ1194" s="221"/>
      <c r="AR1194" s="221"/>
      <c r="AS1194" s="221"/>
      <c r="AT1194" s="221"/>
      <c r="AU1194" s="222">
        <v>6</v>
      </c>
      <c r="AV1194" s="222">
        <v>900</v>
      </c>
      <c r="AW1194" s="222">
        <f t="shared" si="72"/>
        <v>225</v>
      </c>
      <c r="AX1194" s="222">
        <v>19</v>
      </c>
      <c r="AY1194" s="222">
        <v>2460</v>
      </c>
      <c r="AZ1194" s="222">
        <f t="shared" si="69"/>
        <v>615</v>
      </c>
      <c r="BA1194" s="222">
        <v>40</v>
      </c>
      <c r="BB1194" s="222">
        <v>2945</v>
      </c>
      <c r="BC1194" s="222">
        <f t="shared" si="70"/>
        <v>736.25</v>
      </c>
    </row>
    <row r="1195" spans="2:55">
      <c r="B1195" s="41" t="s">
        <v>4928</v>
      </c>
      <c r="C1195" s="19" t="s">
        <v>5431</v>
      </c>
      <c r="D1195" s="44" t="s">
        <v>14</v>
      </c>
      <c r="E1195" s="19"/>
      <c r="F1195" s="19"/>
      <c r="G1195" s="19"/>
      <c r="H1195" s="19"/>
      <c r="I1195" s="19"/>
      <c r="J1195" s="19"/>
      <c r="K1195" s="19"/>
      <c r="L1195" s="19"/>
      <c r="M1195" s="19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221"/>
      <c r="AA1195" s="221"/>
      <c r="AB1195" s="221"/>
      <c r="AC1195" s="221"/>
      <c r="AD1195" s="221"/>
      <c r="AE1195" s="221"/>
      <c r="AF1195" s="221"/>
      <c r="AG1195" s="221"/>
      <c r="AH1195" s="221"/>
      <c r="AI1195" s="221"/>
      <c r="AJ1195" s="221"/>
      <c r="AK1195" s="221"/>
      <c r="AL1195" s="221"/>
      <c r="AM1195" s="221"/>
      <c r="AN1195" s="221"/>
      <c r="AO1195" s="221"/>
      <c r="AP1195" s="221"/>
      <c r="AQ1195" s="221"/>
      <c r="AR1195" s="221"/>
      <c r="AS1195" s="221"/>
      <c r="AT1195" s="221"/>
      <c r="AU1195" s="222">
        <v>12</v>
      </c>
      <c r="AV1195" s="222">
        <v>1105</v>
      </c>
      <c r="AW1195" s="222">
        <f t="shared" si="72"/>
        <v>276.25</v>
      </c>
      <c r="AX1195" s="222">
        <v>2</v>
      </c>
      <c r="AY1195" s="222">
        <v>180</v>
      </c>
      <c r="AZ1195" s="222">
        <f t="shared" si="69"/>
        <v>45</v>
      </c>
      <c r="BA1195" s="222">
        <v>42</v>
      </c>
      <c r="BB1195" s="222">
        <v>6740</v>
      </c>
      <c r="BC1195" s="222">
        <f t="shared" si="70"/>
        <v>1685</v>
      </c>
    </row>
    <row r="1196" spans="2:55">
      <c r="B1196" s="41" t="s">
        <v>4929</v>
      </c>
      <c r="C1196" s="19" t="s">
        <v>5432</v>
      </c>
      <c r="D1196" s="44" t="s">
        <v>284</v>
      </c>
      <c r="E1196" s="19"/>
      <c r="F1196" s="19"/>
      <c r="G1196" s="19"/>
      <c r="H1196" s="19"/>
      <c r="I1196" s="19"/>
      <c r="J1196" s="19"/>
      <c r="K1196" s="19"/>
      <c r="L1196" s="19"/>
      <c r="M1196" s="19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221"/>
      <c r="AA1196" s="221"/>
      <c r="AB1196" s="221"/>
      <c r="AC1196" s="221"/>
      <c r="AD1196" s="221"/>
      <c r="AE1196" s="221"/>
      <c r="AF1196" s="221"/>
      <c r="AG1196" s="221"/>
      <c r="AH1196" s="221"/>
      <c r="AI1196" s="221"/>
      <c r="AJ1196" s="221"/>
      <c r="AK1196" s="221"/>
      <c r="AL1196" s="221"/>
      <c r="AM1196" s="221"/>
      <c r="AN1196" s="221"/>
      <c r="AO1196" s="221"/>
      <c r="AP1196" s="221"/>
      <c r="AQ1196" s="221"/>
      <c r="AR1196" s="221"/>
      <c r="AS1196" s="221"/>
      <c r="AT1196" s="221"/>
      <c r="AU1196" s="222">
        <v>1</v>
      </c>
      <c r="AV1196" s="222">
        <v>45</v>
      </c>
      <c r="AW1196" s="222">
        <f t="shared" si="72"/>
        <v>11.25</v>
      </c>
      <c r="AX1196" s="222">
        <v>16</v>
      </c>
      <c r="AY1196" s="222">
        <v>1315</v>
      </c>
      <c r="AZ1196" s="222">
        <f t="shared" si="69"/>
        <v>328.75</v>
      </c>
      <c r="BA1196" s="222">
        <v>58</v>
      </c>
      <c r="BB1196" s="222">
        <v>7380</v>
      </c>
      <c r="BC1196" s="222">
        <f t="shared" si="70"/>
        <v>1845</v>
      </c>
    </row>
    <row r="1197" spans="2:55">
      <c r="B1197" s="41" t="s">
        <v>4930</v>
      </c>
      <c r="C1197" s="19" t="s">
        <v>7796</v>
      </c>
      <c r="D1197" s="44" t="s">
        <v>204</v>
      </c>
      <c r="E1197" s="19"/>
      <c r="F1197" s="19"/>
      <c r="G1197" s="19"/>
      <c r="H1197" s="19"/>
      <c r="I1197" s="19"/>
      <c r="J1197" s="19"/>
      <c r="K1197" s="19"/>
      <c r="L1197" s="19"/>
      <c r="M1197" s="19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221"/>
      <c r="AA1197" s="221"/>
      <c r="AB1197" s="221"/>
      <c r="AC1197" s="221"/>
      <c r="AD1197" s="221"/>
      <c r="AE1197" s="221"/>
      <c r="AF1197" s="221"/>
      <c r="AG1197" s="221"/>
      <c r="AH1197" s="221"/>
      <c r="AI1197" s="221"/>
      <c r="AJ1197" s="221"/>
      <c r="AK1197" s="221"/>
      <c r="AL1197" s="221"/>
      <c r="AM1197" s="221"/>
      <c r="AN1197" s="221"/>
      <c r="AO1197" s="221"/>
      <c r="AP1197" s="221"/>
      <c r="AQ1197" s="221"/>
      <c r="AR1197" s="221"/>
      <c r="AS1197" s="221"/>
      <c r="AT1197" s="221"/>
      <c r="AU1197" s="222">
        <v>27</v>
      </c>
      <c r="AV1197" s="222">
        <v>1990</v>
      </c>
      <c r="AW1197" s="222">
        <f t="shared" si="72"/>
        <v>497.5</v>
      </c>
      <c r="AX1197" s="222">
        <v>3</v>
      </c>
      <c r="AY1197" s="222">
        <v>185</v>
      </c>
      <c r="AZ1197" s="222">
        <f t="shared" si="69"/>
        <v>46.25</v>
      </c>
      <c r="BA1197" s="222">
        <v>60</v>
      </c>
      <c r="BB1197" s="222">
        <v>5440</v>
      </c>
      <c r="BC1197" s="222">
        <f t="shared" si="70"/>
        <v>1360</v>
      </c>
    </row>
    <row r="1198" spans="2:55">
      <c r="B1198" s="41" t="s">
        <v>4931</v>
      </c>
      <c r="C1198" s="19" t="s">
        <v>5433</v>
      </c>
      <c r="D1198" s="227" t="s">
        <v>501</v>
      </c>
      <c r="E1198" s="19"/>
      <c r="F1198" s="19"/>
      <c r="G1198" s="19"/>
      <c r="H1198" s="19"/>
      <c r="I1198" s="19"/>
      <c r="J1198" s="19"/>
      <c r="K1198" s="19"/>
      <c r="L1198" s="19"/>
      <c r="M1198" s="19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221"/>
      <c r="AA1198" s="221"/>
      <c r="AB1198" s="221"/>
      <c r="AC1198" s="221"/>
      <c r="AD1198" s="221"/>
      <c r="AE1198" s="221"/>
      <c r="AF1198" s="221"/>
      <c r="AG1198" s="221"/>
      <c r="AH1198" s="221"/>
      <c r="AI1198" s="221"/>
      <c r="AJ1198" s="221"/>
      <c r="AK1198" s="221"/>
      <c r="AL1198" s="221"/>
      <c r="AM1198" s="221"/>
      <c r="AN1198" s="221"/>
      <c r="AO1198" s="221"/>
      <c r="AP1198" s="221"/>
      <c r="AQ1198" s="221"/>
      <c r="AR1198" s="221"/>
      <c r="AS1198" s="221"/>
      <c r="AT1198" s="221"/>
      <c r="AU1198" s="222">
        <v>3</v>
      </c>
      <c r="AV1198" s="222">
        <v>460</v>
      </c>
      <c r="AW1198" s="222">
        <f t="shared" si="72"/>
        <v>115</v>
      </c>
      <c r="AX1198" s="222">
        <v>2</v>
      </c>
      <c r="AY1198" s="222">
        <v>195</v>
      </c>
      <c r="AZ1198" s="222">
        <f t="shared" si="69"/>
        <v>48.75</v>
      </c>
      <c r="BA1198" s="222">
        <v>13</v>
      </c>
      <c r="BB1198" s="222">
        <v>1195</v>
      </c>
      <c r="BC1198" s="222">
        <f t="shared" si="70"/>
        <v>298.75</v>
      </c>
    </row>
    <row r="1199" spans="2:55">
      <c r="B1199" s="41" t="s">
        <v>4932</v>
      </c>
      <c r="C1199" s="19" t="s">
        <v>5434</v>
      </c>
      <c r="D1199" s="44" t="s">
        <v>5</v>
      </c>
      <c r="E1199" s="19"/>
      <c r="F1199" s="19"/>
      <c r="G1199" s="19"/>
      <c r="H1199" s="19"/>
      <c r="I1199" s="19"/>
      <c r="J1199" s="19"/>
      <c r="K1199" s="19"/>
      <c r="L1199" s="19"/>
      <c r="M1199" s="19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221"/>
      <c r="AA1199" s="221"/>
      <c r="AB1199" s="221"/>
      <c r="AC1199" s="221"/>
      <c r="AD1199" s="221"/>
      <c r="AE1199" s="221"/>
      <c r="AF1199" s="221"/>
      <c r="AG1199" s="221"/>
      <c r="AH1199" s="221"/>
      <c r="AI1199" s="221"/>
      <c r="AJ1199" s="221"/>
      <c r="AK1199" s="221"/>
      <c r="AL1199" s="221"/>
      <c r="AM1199" s="221"/>
      <c r="AN1199" s="221"/>
      <c r="AO1199" s="221"/>
      <c r="AP1199" s="221"/>
      <c r="AQ1199" s="221"/>
      <c r="AR1199" s="221"/>
      <c r="AS1199" s="221"/>
      <c r="AT1199" s="221"/>
      <c r="AU1199" s="222">
        <v>0</v>
      </c>
      <c r="AV1199" s="222">
        <v>0</v>
      </c>
      <c r="AW1199" s="222">
        <f t="shared" si="72"/>
        <v>0</v>
      </c>
      <c r="AX1199" s="222">
        <v>15</v>
      </c>
      <c r="AY1199" s="222">
        <v>1190</v>
      </c>
      <c r="AZ1199" s="222">
        <f t="shared" si="69"/>
        <v>297.5</v>
      </c>
      <c r="BA1199" s="222">
        <v>29</v>
      </c>
      <c r="BB1199" s="222">
        <v>2580</v>
      </c>
      <c r="BC1199" s="222">
        <f t="shared" si="70"/>
        <v>645</v>
      </c>
    </row>
    <row r="1200" spans="2:55">
      <c r="B1200" s="41" t="s">
        <v>4933</v>
      </c>
      <c r="C1200" s="19" t="s">
        <v>5435</v>
      </c>
      <c r="D1200" s="44" t="s">
        <v>5</v>
      </c>
      <c r="E1200" s="19"/>
      <c r="F1200" s="19"/>
      <c r="G1200" s="19"/>
      <c r="H1200" s="19"/>
      <c r="I1200" s="19"/>
      <c r="J1200" s="19"/>
      <c r="K1200" s="19"/>
      <c r="L1200" s="19"/>
      <c r="M1200" s="19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221"/>
      <c r="AA1200" s="221"/>
      <c r="AB1200" s="221"/>
      <c r="AC1200" s="221"/>
      <c r="AD1200" s="221"/>
      <c r="AE1200" s="221"/>
      <c r="AF1200" s="221"/>
      <c r="AG1200" s="221"/>
      <c r="AH1200" s="221"/>
      <c r="AI1200" s="221"/>
      <c r="AJ1200" s="221"/>
      <c r="AK1200" s="221"/>
      <c r="AL1200" s="221"/>
      <c r="AM1200" s="221"/>
      <c r="AN1200" s="221"/>
      <c r="AO1200" s="221"/>
      <c r="AP1200" s="221"/>
      <c r="AQ1200" s="221"/>
      <c r="AR1200" s="221"/>
      <c r="AS1200" s="221"/>
      <c r="AT1200" s="221"/>
      <c r="AU1200" s="222">
        <v>3</v>
      </c>
      <c r="AV1200" s="222">
        <v>310</v>
      </c>
      <c r="AW1200" s="222">
        <f t="shared" si="72"/>
        <v>77.5</v>
      </c>
      <c r="AX1200" s="222">
        <v>0</v>
      </c>
      <c r="AY1200" s="222">
        <v>0</v>
      </c>
      <c r="AZ1200" s="222">
        <f t="shared" si="69"/>
        <v>0</v>
      </c>
      <c r="BA1200" s="222">
        <v>8</v>
      </c>
      <c r="BB1200" s="222">
        <v>1070</v>
      </c>
      <c r="BC1200" s="222">
        <f t="shared" si="70"/>
        <v>267.5</v>
      </c>
    </row>
    <row r="1201" spans="2:55">
      <c r="B1201" s="41" t="s">
        <v>6106</v>
      </c>
      <c r="C1201" s="19" t="s">
        <v>6481</v>
      </c>
      <c r="D1201" s="227" t="s">
        <v>125</v>
      </c>
      <c r="E1201" s="19"/>
      <c r="F1201" s="19"/>
      <c r="G1201" s="19"/>
      <c r="H1201" s="19"/>
      <c r="I1201" s="19"/>
      <c r="J1201" s="19"/>
      <c r="K1201" s="19"/>
      <c r="L1201" s="19"/>
      <c r="M1201" s="19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221"/>
      <c r="AA1201" s="221"/>
      <c r="AB1201" s="221"/>
      <c r="AC1201" s="221"/>
      <c r="AD1201" s="221"/>
      <c r="AE1201" s="221"/>
      <c r="AF1201" s="221"/>
      <c r="AG1201" s="221"/>
      <c r="AH1201" s="221"/>
      <c r="AI1201" s="221"/>
      <c r="AJ1201" s="221"/>
      <c r="AK1201" s="221"/>
      <c r="AL1201" s="221"/>
      <c r="AM1201" s="221"/>
      <c r="AN1201" s="221"/>
      <c r="AO1201" s="221"/>
      <c r="AP1201" s="221"/>
      <c r="AQ1201" s="221"/>
      <c r="AR1201" s="221"/>
      <c r="AS1201" s="221"/>
      <c r="AT1201" s="221"/>
      <c r="AU1201" s="222">
        <v>0</v>
      </c>
      <c r="AV1201" s="222">
        <v>0</v>
      </c>
      <c r="AW1201" s="222">
        <f t="shared" si="72"/>
        <v>0</v>
      </c>
      <c r="AX1201" s="222">
        <v>0</v>
      </c>
      <c r="AY1201" s="222">
        <v>0</v>
      </c>
      <c r="AZ1201" s="222">
        <f t="shared" si="69"/>
        <v>0</v>
      </c>
      <c r="BA1201" s="222">
        <v>43</v>
      </c>
      <c r="BB1201" s="222">
        <v>5335</v>
      </c>
      <c r="BC1201" s="222">
        <f t="shared" si="70"/>
        <v>1333.75</v>
      </c>
    </row>
    <row r="1202" spans="2:55">
      <c r="B1202" s="41" t="s">
        <v>4934</v>
      </c>
      <c r="C1202" s="19" t="s">
        <v>7797</v>
      </c>
      <c r="D1202" s="227" t="s">
        <v>58</v>
      </c>
      <c r="E1202" s="19"/>
      <c r="F1202" s="19"/>
      <c r="G1202" s="19"/>
      <c r="H1202" s="19"/>
      <c r="I1202" s="19"/>
      <c r="J1202" s="19"/>
      <c r="K1202" s="19"/>
      <c r="L1202" s="19"/>
      <c r="M1202" s="19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221"/>
      <c r="AA1202" s="221"/>
      <c r="AB1202" s="221"/>
      <c r="AC1202" s="221"/>
      <c r="AD1202" s="221"/>
      <c r="AE1202" s="221"/>
      <c r="AF1202" s="221"/>
      <c r="AG1202" s="221"/>
      <c r="AH1202" s="221"/>
      <c r="AI1202" s="221"/>
      <c r="AJ1202" s="221"/>
      <c r="AK1202" s="221"/>
      <c r="AL1202" s="221"/>
      <c r="AM1202" s="221"/>
      <c r="AN1202" s="221"/>
      <c r="AO1202" s="221"/>
      <c r="AP1202" s="221"/>
      <c r="AQ1202" s="221"/>
      <c r="AR1202" s="221"/>
      <c r="AS1202" s="221"/>
      <c r="AT1202" s="221"/>
      <c r="AU1202" s="222">
        <v>0</v>
      </c>
      <c r="AV1202" s="222">
        <v>0</v>
      </c>
      <c r="AW1202" s="222">
        <f t="shared" si="72"/>
        <v>0</v>
      </c>
      <c r="AX1202" s="222">
        <v>5</v>
      </c>
      <c r="AY1202" s="222">
        <v>355</v>
      </c>
      <c r="AZ1202" s="222">
        <f t="shared" si="69"/>
        <v>88.75</v>
      </c>
      <c r="BA1202" s="222">
        <v>19</v>
      </c>
      <c r="BB1202" s="222">
        <v>2410</v>
      </c>
      <c r="BC1202" s="222">
        <f t="shared" si="70"/>
        <v>602.5</v>
      </c>
    </row>
    <row r="1203" spans="2:55">
      <c r="B1203" s="41" t="s">
        <v>4935</v>
      </c>
      <c r="C1203" s="19" t="s">
        <v>5436</v>
      </c>
      <c r="D1203" s="227" t="s">
        <v>66</v>
      </c>
      <c r="E1203" s="19"/>
      <c r="F1203" s="19"/>
      <c r="G1203" s="19"/>
      <c r="H1203" s="19"/>
      <c r="I1203" s="19"/>
      <c r="J1203" s="19"/>
      <c r="K1203" s="19"/>
      <c r="L1203" s="19"/>
      <c r="M1203" s="19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221"/>
      <c r="AA1203" s="221"/>
      <c r="AB1203" s="221"/>
      <c r="AC1203" s="221"/>
      <c r="AD1203" s="221"/>
      <c r="AE1203" s="221"/>
      <c r="AF1203" s="221"/>
      <c r="AG1203" s="221"/>
      <c r="AH1203" s="221"/>
      <c r="AI1203" s="221"/>
      <c r="AJ1203" s="221"/>
      <c r="AK1203" s="221"/>
      <c r="AL1203" s="221"/>
      <c r="AM1203" s="221"/>
      <c r="AN1203" s="221"/>
      <c r="AO1203" s="221"/>
      <c r="AP1203" s="221"/>
      <c r="AQ1203" s="221"/>
      <c r="AR1203" s="221"/>
      <c r="AS1203" s="221"/>
      <c r="AT1203" s="221"/>
      <c r="AU1203" s="222">
        <v>0</v>
      </c>
      <c r="AV1203" s="222">
        <v>0</v>
      </c>
      <c r="AW1203" s="222">
        <f t="shared" si="72"/>
        <v>0</v>
      </c>
      <c r="AX1203" s="222">
        <v>0</v>
      </c>
      <c r="AY1203" s="222">
        <v>0</v>
      </c>
      <c r="AZ1203" s="222">
        <f t="shared" si="69"/>
        <v>0</v>
      </c>
      <c r="BA1203" s="222">
        <v>16</v>
      </c>
      <c r="BB1203" s="222">
        <v>1550</v>
      </c>
      <c r="BC1203" s="222">
        <f t="shared" si="70"/>
        <v>387.5</v>
      </c>
    </row>
    <row r="1204" spans="2:55">
      <c r="B1204" s="41" t="s">
        <v>4936</v>
      </c>
      <c r="C1204" s="19" t="s">
        <v>5437</v>
      </c>
      <c r="D1204" s="44" t="s">
        <v>12</v>
      </c>
      <c r="E1204" s="19"/>
      <c r="F1204" s="19"/>
      <c r="G1204" s="19"/>
      <c r="H1204" s="19"/>
      <c r="I1204" s="19"/>
      <c r="J1204" s="19"/>
      <c r="K1204" s="19"/>
      <c r="L1204" s="19"/>
      <c r="M1204" s="19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221"/>
      <c r="AA1204" s="221"/>
      <c r="AB1204" s="221"/>
      <c r="AC1204" s="221"/>
      <c r="AD1204" s="221"/>
      <c r="AE1204" s="221"/>
      <c r="AF1204" s="221"/>
      <c r="AG1204" s="221"/>
      <c r="AH1204" s="221"/>
      <c r="AI1204" s="221"/>
      <c r="AJ1204" s="221"/>
      <c r="AK1204" s="221"/>
      <c r="AL1204" s="221"/>
      <c r="AM1204" s="221"/>
      <c r="AN1204" s="221"/>
      <c r="AO1204" s="221"/>
      <c r="AP1204" s="221"/>
      <c r="AQ1204" s="221"/>
      <c r="AR1204" s="221"/>
      <c r="AS1204" s="221"/>
      <c r="AT1204" s="221"/>
      <c r="AU1204" s="222">
        <v>0</v>
      </c>
      <c r="AV1204" s="222">
        <v>0</v>
      </c>
      <c r="AW1204" s="222">
        <f t="shared" si="72"/>
        <v>0</v>
      </c>
      <c r="AX1204" s="222">
        <v>24</v>
      </c>
      <c r="AY1204" s="222">
        <v>2925</v>
      </c>
      <c r="AZ1204" s="222">
        <f t="shared" si="69"/>
        <v>731.25</v>
      </c>
      <c r="BA1204" s="222">
        <v>0</v>
      </c>
      <c r="BB1204" s="222">
        <v>0</v>
      </c>
      <c r="BC1204" s="222">
        <f t="shared" si="70"/>
        <v>0</v>
      </c>
    </row>
    <row r="1205" spans="2:55">
      <c r="B1205" s="41" t="s">
        <v>6107</v>
      </c>
      <c r="C1205" s="19" t="s">
        <v>6482</v>
      </c>
      <c r="D1205" s="44" t="s">
        <v>341</v>
      </c>
      <c r="E1205" s="19"/>
      <c r="F1205" s="19"/>
      <c r="G1205" s="19"/>
      <c r="H1205" s="19"/>
      <c r="I1205" s="19"/>
      <c r="J1205" s="19"/>
      <c r="K1205" s="19"/>
      <c r="L1205" s="19"/>
      <c r="M1205" s="19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221"/>
      <c r="AA1205" s="221"/>
      <c r="AB1205" s="221"/>
      <c r="AC1205" s="221"/>
      <c r="AD1205" s="221"/>
      <c r="AE1205" s="221"/>
      <c r="AF1205" s="221"/>
      <c r="AG1205" s="221"/>
      <c r="AH1205" s="221"/>
      <c r="AI1205" s="221"/>
      <c r="AJ1205" s="221"/>
      <c r="AK1205" s="221"/>
      <c r="AL1205" s="221"/>
      <c r="AM1205" s="221"/>
      <c r="AN1205" s="221"/>
      <c r="AO1205" s="221"/>
      <c r="AP1205" s="221"/>
      <c r="AQ1205" s="221"/>
      <c r="AR1205" s="221"/>
      <c r="AS1205" s="221"/>
      <c r="AT1205" s="221"/>
      <c r="AU1205" s="222">
        <v>1</v>
      </c>
      <c r="AV1205" s="222">
        <v>250</v>
      </c>
      <c r="AW1205" s="222">
        <f t="shared" si="72"/>
        <v>62.5</v>
      </c>
      <c r="AX1205" s="222">
        <v>5</v>
      </c>
      <c r="AY1205" s="222">
        <v>485</v>
      </c>
      <c r="AZ1205" s="222">
        <f t="shared" si="69"/>
        <v>121.25</v>
      </c>
      <c r="BA1205" s="222">
        <v>14</v>
      </c>
      <c r="BB1205" s="222">
        <v>1025</v>
      </c>
      <c r="BC1205" s="222">
        <f t="shared" si="70"/>
        <v>256.25</v>
      </c>
    </row>
    <row r="1206" spans="2:55">
      <c r="B1206" s="41" t="s">
        <v>4937</v>
      </c>
      <c r="C1206" s="19" t="s">
        <v>5624</v>
      </c>
      <c r="D1206" s="44" t="s">
        <v>259</v>
      </c>
      <c r="E1206" s="19"/>
      <c r="F1206" s="19"/>
      <c r="G1206" s="19"/>
      <c r="H1206" s="19"/>
      <c r="I1206" s="19"/>
      <c r="J1206" s="19"/>
      <c r="K1206" s="19"/>
      <c r="L1206" s="19"/>
      <c r="M1206" s="19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221"/>
      <c r="AA1206" s="221"/>
      <c r="AB1206" s="221"/>
      <c r="AC1206" s="221"/>
      <c r="AD1206" s="221"/>
      <c r="AE1206" s="221"/>
      <c r="AF1206" s="221"/>
      <c r="AG1206" s="221"/>
      <c r="AH1206" s="221"/>
      <c r="AI1206" s="221"/>
      <c r="AJ1206" s="221"/>
      <c r="AK1206" s="221"/>
      <c r="AL1206" s="221"/>
      <c r="AM1206" s="221"/>
      <c r="AN1206" s="221"/>
      <c r="AO1206" s="221"/>
      <c r="AP1206" s="221"/>
      <c r="AQ1206" s="221"/>
      <c r="AR1206" s="221"/>
      <c r="AS1206" s="221"/>
      <c r="AT1206" s="221"/>
      <c r="AU1206" s="222">
        <v>13</v>
      </c>
      <c r="AV1206" s="222">
        <v>1755</v>
      </c>
      <c r="AW1206" s="222">
        <f t="shared" si="72"/>
        <v>438.75</v>
      </c>
      <c r="AX1206" s="222">
        <v>0</v>
      </c>
      <c r="AY1206" s="222">
        <v>0</v>
      </c>
      <c r="AZ1206" s="222">
        <f t="shared" si="69"/>
        <v>0</v>
      </c>
      <c r="BA1206" s="222">
        <v>7</v>
      </c>
      <c r="BB1206" s="222">
        <v>850</v>
      </c>
      <c r="BC1206" s="222">
        <f t="shared" si="70"/>
        <v>212.5</v>
      </c>
    </row>
    <row r="1207" spans="2:55">
      <c r="B1207" s="41" t="s">
        <v>4938</v>
      </c>
      <c r="C1207" s="19" t="s">
        <v>5438</v>
      </c>
      <c r="D1207" s="227" t="s">
        <v>36</v>
      </c>
      <c r="E1207" s="19"/>
      <c r="F1207" s="19"/>
      <c r="G1207" s="19"/>
      <c r="H1207" s="19"/>
      <c r="I1207" s="19"/>
      <c r="J1207" s="19"/>
      <c r="K1207" s="19"/>
      <c r="L1207" s="19"/>
      <c r="M1207" s="19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221"/>
      <c r="AA1207" s="221"/>
      <c r="AB1207" s="221"/>
      <c r="AC1207" s="221"/>
      <c r="AD1207" s="221"/>
      <c r="AE1207" s="221"/>
      <c r="AF1207" s="221"/>
      <c r="AG1207" s="221"/>
      <c r="AH1207" s="221"/>
      <c r="AI1207" s="221"/>
      <c r="AJ1207" s="221"/>
      <c r="AK1207" s="221"/>
      <c r="AL1207" s="221"/>
      <c r="AM1207" s="221"/>
      <c r="AN1207" s="221"/>
      <c r="AO1207" s="221"/>
      <c r="AP1207" s="221"/>
      <c r="AQ1207" s="221"/>
      <c r="AR1207" s="221"/>
      <c r="AS1207" s="221"/>
      <c r="AT1207" s="221"/>
      <c r="AU1207" s="222">
        <v>43</v>
      </c>
      <c r="AV1207" s="222">
        <v>4095</v>
      </c>
      <c r="AW1207" s="222">
        <f t="shared" si="72"/>
        <v>1023.75</v>
      </c>
      <c r="AX1207" s="222">
        <v>10</v>
      </c>
      <c r="AY1207" s="222">
        <v>905</v>
      </c>
      <c r="AZ1207" s="222">
        <f t="shared" si="69"/>
        <v>226.25</v>
      </c>
      <c r="BA1207" s="222">
        <v>49</v>
      </c>
      <c r="BB1207" s="222">
        <v>4395</v>
      </c>
      <c r="BC1207" s="222">
        <f t="shared" si="70"/>
        <v>1098.75</v>
      </c>
    </row>
    <row r="1208" spans="2:55">
      <c r="B1208" s="41" t="s">
        <v>6108</v>
      </c>
      <c r="C1208" s="19" t="s">
        <v>6483</v>
      </c>
      <c r="D1208" s="227" t="s">
        <v>341</v>
      </c>
      <c r="E1208" s="19"/>
      <c r="F1208" s="19"/>
      <c r="G1208" s="19"/>
      <c r="H1208" s="19"/>
      <c r="I1208" s="19"/>
      <c r="J1208" s="19"/>
      <c r="K1208" s="19"/>
      <c r="L1208" s="19"/>
      <c r="M1208" s="19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221"/>
      <c r="AA1208" s="221"/>
      <c r="AB1208" s="221"/>
      <c r="AC1208" s="221"/>
      <c r="AD1208" s="221"/>
      <c r="AE1208" s="221"/>
      <c r="AF1208" s="221"/>
      <c r="AG1208" s="221"/>
      <c r="AH1208" s="221"/>
      <c r="AI1208" s="221"/>
      <c r="AJ1208" s="221"/>
      <c r="AK1208" s="221"/>
      <c r="AL1208" s="221"/>
      <c r="AM1208" s="221"/>
      <c r="AN1208" s="221"/>
      <c r="AO1208" s="221"/>
      <c r="AP1208" s="221"/>
      <c r="AQ1208" s="221"/>
      <c r="AR1208" s="221"/>
      <c r="AS1208" s="221"/>
      <c r="AT1208" s="221"/>
      <c r="AU1208" s="222">
        <v>20</v>
      </c>
      <c r="AV1208" s="222">
        <v>2095</v>
      </c>
      <c r="AW1208" s="222">
        <f t="shared" si="72"/>
        <v>523.75</v>
      </c>
      <c r="AX1208" s="222">
        <v>5</v>
      </c>
      <c r="AY1208" s="222">
        <v>570</v>
      </c>
      <c r="AZ1208" s="222">
        <f t="shared" si="69"/>
        <v>142.5</v>
      </c>
      <c r="BA1208" s="222">
        <v>130</v>
      </c>
      <c r="BB1208" s="222">
        <v>9895</v>
      </c>
      <c r="BC1208" s="222">
        <f t="shared" si="70"/>
        <v>2473.75</v>
      </c>
    </row>
    <row r="1209" spans="2:55">
      <c r="B1209" s="41" t="s">
        <v>6109</v>
      </c>
      <c r="C1209" s="19" t="s">
        <v>7798</v>
      </c>
      <c r="D1209" s="44" t="s">
        <v>5</v>
      </c>
      <c r="E1209" s="19"/>
      <c r="F1209" s="19"/>
      <c r="G1209" s="19"/>
      <c r="H1209" s="19"/>
      <c r="I1209" s="19"/>
      <c r="J1209" s="19"/>
      <c r="K1209" s="19"/>
      <c r="L1209" s="19"/>
      <c r="M1209" s="19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221"/>
      <c r="AA1209" s="221"/>
      <c r="AB1209" s="221"/>
      <c r="AC1209" s="221"/>
      <c r="AD1209" s="221"/>
      <c r="AE1209" s="221"/>
      <c r="AF1209" s="221"/>
      <c r="AG1209" s="221"/>
      <c r="AH1209" s="221"/>
      <c r="AI1209" s="221"/>
      <c r="AJ1209" s="221"/>
      <c r="AK1209" s="221"/>
      <c r="AL1209" s="221"/>
      <c r="AM1209" s="221"/>
      <c r="AN1209" s="221"/>
      <c r="AO1209" s="221"/>
      <c r="AP1209" s="221"/>
      <c r="AQ1209" s="221"/>
      <c r="AR1209" s="221"/>
      <c r="AS1209" s="221"/>
      <c r="AT1209" s="221"/>
      <c r="AU1209" s="222">
        <v>14</v>
      </c>
      <c r="AV1209" s="222">
        <v>2355</v>
      </c>
      <c r="AW1209" s="222">
        <f t="shared" si="72"/>
        <v>588.75</v>
      </c>
      <c r="AX1209" s="222">
        <v>25</v>
      </c>
      <c r="AY1209" s="222">
        <v>2495</v>
      </c>
      <c r="AZ1209" s="222">
        <f t="shared" si="69"/>
        <v>623.75</v>
      </c>
      <c r="BA1209" s="222">
        <v>47</v>
      </c>
      <c r="BB1209" s="222">
        <v>4690</v>
      </c>
      <c r="BC1209" s="222">
        <f t="shared" si="70"/>
        <v>1172.5</v>
      </c>
    </row>
    <row r="1210" spans="2:55">
      <c r="B1210" s="41" t="s">
        <v>6110</v>
      </c>
      <c r="C1210" s="19" t="s">
        <v>6484</v>
      </c>
      <c r="D1210" s="44" t="s">
        <v>602</v>
      </c>
      <c r="E1210" s="19"/>
      <c r="F1210" s="19"/>
      <c r="G1210" s="19"/>
      <c r="H1210" s="19"/>
      <c r="I1210" s="19"/>
      <c r="J1210" s="19"/>
      <c r="K1210" s="19"/>
      <c r="L1210" s="19"/>
      <c r="M1210" s="19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221"/>
      <c r="AA1210" s="221"/>
      <c r="AB1210" s="221"/>
      <c r="AC1210" s="221"/>
      <c r="AD1210" s="221"/>
      <c r="AE1210" s="221"/>
      <c r="AF1210" s="221"/>
      <c r="AG1210" s="221"/>
      <c r="AH1210" s="221"/>
      <c r="AI1210" s="221"/>
      <c r="AJ1210" s="221"/>
      <c r="AK1210" s="221"/>
      <c r="AL1210" s="221"/>
      <c r="AM1210" s="221"/>
      <c r="AN1210" s="221"/>
      <c r="AO1210" s="221"/>
      <c r="AP1210" s="221"/>
      <c r="AQ1210" s="221"/>
      <c r="AR1210" s="221"/>
      <c r="AS1210" s="221"/>
      <c r="AT1210" s="221"/>
      <c r="AU1210" s="222">
        <v>11</v>
      </c>
      <c r="AV1210" s="222">
        <v>1375</v>
      </c>
      <c r="AW1210" s="222">
        <f t="shared" ref="AW1210:AW1272" si="73">AV1210*25%</f>
        <v>343.75</v>
      </c>
      <c r="AX1210" s="222">
        <v>0</v>
      </c>
      <c r="AY1210" s="222">
        <v>0</v>
      </c>
      <c r="AZ1210" s="222">
        <f t="shared" si="69"/>
        <v>0</v>
      </c>
      <c r="BA1210" s="222">
        <v>68</v>
      </c>
      <c r="BB1210" s="222">
        <v>6525</v>
      </c>
      <c r="BC1210" s="222">
        <f t="shared" si="70"/>
        <v>1631.25</v>
      </c>
    </row>
    <row r="1211" spans="2:55">
      <c r="B1211" s="41" t="s">
        <v>4939</v>
      </c>
      <c r="C1211" s="19" t="s">
        <v>5439</v>
      </c>
      <c r="D1211" s="44" t="s">
        <v>12</v>
      </c>
      <c r="E1211" s="19"/>
      <c r="F1211" s="19"/>
      <c r="G1211" s="19"/>
      <c r="H1211" s="19"/>
      <c r="I1211" s="19"/>
      <c r="J1211" s="19"/>
      <c r="K1211" s="19"/>
      <c r="L1211" s="19"/>
      <c r="M1211" s="19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221"/>
      <c r="AA1211" s="221"/>
      <c r="AB1211" s="221"/>
      <c r="AC1211" s="221"/>
      <c r="AD1211" s="221"/>
      <c r="AE1211" s="221"/>
      <c r="AF1211" s="221"/>
      <c r="AG1211" s="221"/>
      <c r="AH1211" s="221"/>
      <c r="AI1211" s="221"/>
      <c r="AJ1211" s="221"/>
      <c r="AK1211" s="221"/>
      <c r="AL1211" s="221"/>
      <c r="AM1211" s="221"/>
      <c r="AN1211" s="221"/>
      <c r="AO1211" s="221"/>
      <c r="AP1211" s="221"/>
      <c r="AQ1211" s="221"/>
      <c r="AR1211" s="221"/>
      <c r="AS1211" s="221"/>
      <c r="AT1211" s="221"/>
      <c r="AU1211" s="222">
        <v>17</v>
      </c>
      <c r="AV1211" s="222">
        <v>1355</v>
      </c>
      <c r="AW1211" s="222">
        <f t="shared" si="73"/>
        <v>338.75</v>
      </c>
      <c r="AX1211" s="222">
        <v>23</v>
      </c>
      <c r="AY1211" s="222">
        <v>2450</v>
      </c>
      <c r="AZ1211" s="222">
        <f t="shared" si="69"/>
        <v>612.5</v>
      </c>
      <c r="BA1211" s="222">
        <v>28</v>
      </c>
      <c r="BB1211" s="222">
        <v>2340</v>
      </c>
      <c r="BC1211" s="222">
        <f t="shared" si="70"/>
        <v>585</v>
      </c>
    </row>
    <row r="1212" spans="2:55">
      <c r="B1212" s="41" t="s">
        <v>4940</v>
      </c>
      <c r="C1212" s="19" t="s">
        <v>5440</v>
      </c>
      <c r="D1212" s="44" t="s">
        <v>19</v>
      </c>
      <c r="E1212" s="19"/>
      <c r="F1212" s="19"/>
      <c r="G1212" s="19"/>
      <c r="H1212" s="19"/>
      <c r="I1212" s="19"/>
      <c r="J1212" s="19"/>
      <c r="K1212" s="19"/>
      <c r="L1212" s="19"/>
      <c r="M1212" s="19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221"/>
      <c r="AA1212" s="221"/>
      <c r="AB1212" s="221"/>
      <c r="AC1212" s="221"/>
      <c r="AD1212" s="221"/>
      <c r="AE1212" s="221"/>
      <c r="AF1212" s="221"/>
      <c r="AG1212" s="221"/>
      <c r="AH1212" s="221"/>
      <c r="AI1212" s="221"/>
      <c r="AJ1212" s="221"/>
      <c r="AK1212" s="221"/>
      <c r="AL1212" s="221"/>
      <c r="AM1212" s="221"/>
      <c r="AN1212" s="221"/>
      <c r="AO1212" s="221"/>
      <c r="AP1212" s="221"/>
      <c r="AQ1212" s="221"/>
      <c r="AR1212" s="221"/>
      <c r="AS1212" s="221"/>
      <c r="AT1212" s="221"/>
      <c r="AU1212" s="222">
        <v>0</v>
      </c>
      <c r="AV1212" s="222">
        <v>0</v>
      </c>
      <c r="AW1212" s="222">
        <f t="shared" si="73"/>
        <v>0</v>
      </c>
      <c r="AX1212" s="222">
        <v>0</v>
      </c>
      <c r="AY1212" s="222">
        <v>0</v>
      </c>
      <c r="AZ1212" s="222">
        <f t="shared" si="69"/>
        <v>0</v>
      </c>
      <c r="BA1212" s="222">
        <v>115</v>
      </c>
      <c r="BB1212" s="222">
        <v>12510</v>
      </c>
      <c r="BC1212" s="222">
        <f t="shared" si="70"/>
        <v>3127.5</v>
      </c>
    </row>
    <row r="1213" spans="2:55">
      <c r="B1213" s="41" t="s">
        <v>4941</v>
      </c>
      <c r="C1213" s="19" t="s">
        <v>5441</v>
      </c>
      <c r="D1213" s="44" t="s">
        <v>5</v>
      </c>
      <c r="E1213" s="19"/>
      <c r="F1213" s="19"/>
      <c r="G1213" s="19"/>
      <c r="H1213" s="19"/>
      <c r="I1213" s="19"/>
      <c r="J1213" s="19"/>
      <c r="K1213" s="19"/>
      <c r="L1213" s="19"/>
      <c r="M1213" s="19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221"/>
      <c r="AA1213" s="221"/>
      <c r="AB1213" s="221"/>
      <c r="AC1213" s="221"/>
      <c r="AD1213" s="221"/>
      <c r="AE1213" s="221"/>
      <c r="AF1213" s="221"/>
      <c r="AG1213" s="221"/>
      <c r="AH1213" s="221"/>
      <c r="AI1213" s="221"/>
      <c r="AJ1213" s="221"/>
      <c r="AK1213" s="221"/>
      <c r="AL1213" s="221"/>
      <c r="AM1213" s="221"/>
      <c r="AN1213" s="221"/>
      <c r="AO1213" s="221"/>
      <c r="AP1213" s="221"/>
      <c r="AQ1213" s="221"/>
      <c r="AR1213" s="221"/>
      <c r="AS1213" s="221"/>
      <c r="AT1213" s="221"/>
      <c r="AU1213" s="222">
        <v>0</v>
      </c>
      <c r="AV1213" s="222">
        <v>0</v>
      </c>
      <c r="AW1213" s="222">
        <f t="shared" si="73"/>
        <v>0</v>
      </c>
      <c r="AX1213" s="222">
        <v>1</v>
      </c>
      <c r="AY1213" s="222">
        <v>60</v>
      </c>
      <c r="AZ1213" s="222">
        <f t="shared" si="69"/>
        <v>15</v>
      </c>
      <c r="BA1213" s="222">
        <v>65</v>
      </c>
      <c r="BB1213" s="222">
        <v>8320</v>
      </c>
      <c r="BC1213" s="222">
        <f t="shared" si="70"/>
        <v>2080</v>
      </c>
    </row>
    <row r="1214" spans="2:55">
      <c r="B1214" s="41" t="s">
        <v>4942</v>
      </c>
      <c r="C1214" s="19" t="s">
        <v>5442</v>
      </c>
      <c r="D1214" s="44" t="s">
        <v>5</v>
      </c>
      <c r="E1214" s="19"/>
      <c r="F1214" s="19"/>
      <c r="G1214" s="19"/>
      <c r="H1214" s="19"/>
      <c r="I1214" s="19"/>
      <c r="J1214" s="19"/>
      <c r="K1214" s="19"/>
      <c r="L1214" s="19"/>
      <c r="M1214" s="19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221"/>
      <c r="AA1214" s="221"/>
      <c r="AB1214" s="221"/>
      <c r="AC1214" s="221"/>
      <c r="AD1214" s="221"/>
      <c r="AE1214" s="221"/>
      <c r="AF1214" s="221"/>
      <c r="AG1214" s="221"/>
      <c r="AH1214" s="221"/>
      <c r="AI1214" s="221"/>
      <c r="AJ1214" s="221"/>
      <c r="AK1214" s="221"/>
      <c r="AL1214" s="221"/>
      <c r="AM1214" s="221"/>
      <c r="AN1214" s="221"/>
      <c r="AO1214" s="221"/>
      <c r="AP1214" s="221"/>
      <c r="AQ1214" s="221"/>
      <c r="AR1214" s="221"/>
      <c r="AS1214" s="221"/>
      <c r="AT1214" s="221"/>
      <c r="AU1214" s="222">
        <v>3</v>
      </c>
      <c r="AV1214" s="222">
        <v>600</v>
      </c>
      <c r="AW1214" s="222">
        <f t="shared" si="73"/>
        <v>150</v>
      </c>
      <c r="AX1214" s="222">
        <v>0</v>
      </c>
      <c r="AY1214" s="222">
        <v>0</v>
      </c>
      <c r="AZ1214" s="222">
        <f t="shared" si="69"/>
        <v>0</v>
      </c>
      <c r="BA1214" s="222">
        <v>12</v>
      </c>
      <c r="BB1214" s="222">
        <v>1030</v>
      </c>
      <c r="BC1214" s="222">
        <f t="shared" si="70"/>
        <v>257.5</v>
      </c>
    </row>
    <row r="1215" spans="2:55">
      <c r="B1215" s="41" t="s">
        <v>6111</v>
      </c>
      <c r="C1215" s="19" t="s">
        <v>6485</v>
      </c>
      <c r="D1215" s="44" t="s">
        <v>5</v>
      </c>
      <c r="E1215" s="19"/>
      <c r="F1215" s="19"/>
      <c r="G1215" s="19"/>
      <c r="H1215" s="19"/>
      <c r="I1215" s="19"/>
      <c r="J1215" s="19"/>
      <c r="K1215" s="19"/>
      <c r="L1215" s="19"/>
      <c r="M1215" s="19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221"/>
      <c r="AA1215" s="221"/>
      <c r="AB1215" s="221"/>
      <c r="AC1215" s="221"/>
      <c r="AD1215" s="221"/>
      <c r="AE1215" s="221"/>
      <c r="AF1215" s="221"/>
      <c r="AG1215" s="221"/>
      <c r="AH1215" s="221"/>
      <c r="AI1215" s="221"/>
      <c r="AJ1215" s="221"/>
      <c r="AK1215" s="221"/>
      <c r="AL1215" s="221"/>
      <c r="AM1215" s="221"/>
      <c r="AN1215" s="221"/>
      <c r="AO1215" s="221"/>
      <c r="AP1215" s="221"/>
      <c r="AQ1215" s="221"/>
      <c r="AR1215" s="221"/>
      <c r="AS1215" s="221"/>
      <c r="AT1215" s="221"/>
      <c r="AU1215" s="222">
        <v>1</v>
      </c>
      <c r="AV1215" s="222">
        <v>80</v>
      </c>
      <c r="AW1215" s="222">
        <f t="shared" si="73"/>
        <v>20</v>
      </c>
      <c r="AX1215" s="222">
        <v>0</v>
      </c>
      <c r="AY1215" s="222">
        <v>0</v>
      </c>
      <c r="AZ1215" s="222">
        <f t="shared" si="69"/>
        <v>0</v>
      </c>
      <c r="BA1215" s="222">
        <v>28</v>
      </c>
      <c r="BB1215" s="222">
        <v>2805</v>
      </c>
      <c r="BC1215" s="222">
        <f t="shared" si="70"/>
        <v>701.25</v>
      </c>
    </row>
    <row r="1216" spans="2:55">
      <c r="B1216" s="41" t="s">
        <v>6112</v>
      </c>
      <c r="C1216" s="19" t="s">
        <v>6486</v>
      </c>
      <c r="D1216" s="44" t="s">
        <v>5</v>
      </c>
      <c r="E1216" s="19"/>
      <c r="F1216" s="19"/>
      <c r="G1216" s="19"/>
      <c r="H1216" s="19"/>
      <c r="I1216" s="19"/>
      <c r="J1216" s="19"/>
      <c r="K1216" s="19"/>
      <c r="L1216" s="19"/>
      <c r="M1216" s="19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221"/>
      <c r="AA1216" s="221"/>
      <c r="AB1216" s="221"/>
      <c r="AC1216" s="221"/>
      <c r="AD1216" s="221"/>
      <c r="AE1216" s="221"/>
      <c r="AF1216" s="221"/>
      <c r="AG1216" s="221"/>
      <c r="AH1216" s="221"/>
      <c r="AI1216" s="221"/>
      <c r="AJ1216" s="221"/>
      <c r="AK1216" s="221"/>
      <c r="AL1216" s="221"/>
      <c r="AM1216" s="221"/>
      <c r="AN1216" s="221"/>
      <c r="AO1216" s="221"/>
      <c r="AP1216" s="221"/>
      <c r="AQ1216" s="221"/>
      <c r="AR1216" s="221"/>
      <c r="AS1216" s="221"/>
      <c r="AT1216" s="221"/>
      <c r="AU1216" s="222">
        <v>2</v>
      </c>
      <c r="AV1216" s="222">
        <v>145</v>
      </c>
      <c r="AW1216" s="222">
        <f t="shared" si="73"/>
        <v>36.25</v>
      </c>
      <c r="AX1216" s="222">
        <v>4</v>
      </c>
      <c r="AY1216" s="222">
        <v>510</v>
      </c>
      <c r="AZ1216" s="222">
        <f t="shared" si="69"/>
        <v>127.5</v>
      </c>
      <c r="BA1216" s="222">
        <v>25</v>
      </c>
      <c r="BB1216" s="222">
        <v>2040</v>
      </c>
      <c r="BC1216" s="222">
        <f t="shared" si="70"/>
        <v>510</v>
      </c>
    </row>
    <row r="1217" spans="2:55">
      <c r="B1217" s="41" t="s">
        <v>6113</v>
      </c>
      <c r="C1217" s="19" t="s">
        <v>6487</v>
      </c>
      <c r="D1217" s="227" t="s">
        <v>23</v>
      </c>
      <c r="E1217" s="19"/>
      <c r="F1217" s="19"/>
      <c r="G1217" s="19"/>
      <c r="H1217" s="19"/>
      <c r="I1217" s="19"/>
      <c r="J1217" s="19"/>
      <c r="K1217" s="19"/>
      <c r="L1217" s="19"/>
      <c r="M1217" s="19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221"/>
      <c r="AA1217" s="221"/>
      <c r="AB1217" s="221"/>
      <c r="AC1217" s="221"/>
      <c r="AD1217" s="221"/>
      <c r="AE1217" s="221"/>
      <c r="AF1217" s="221"/>
      <c r="AG1217" s="221"/>
      <c r="AH1217" s="221"/>
      <c r="AI1217" s="221"/>
      <c r="AJ1217" s="221"/>
      <c r="AK1217" s="221"/>
      <c r="AL1217" s="221"/>
      <c r="AM1217" s="221"/>
      <c r="AN1217" s="221"/>
      <c r="AO1217" s="221"/>
      <c r="AP1217" s="221"/>
      <c r="AQ1217" s="221"/>
      <c r="AR1217" s="221"/>
      <c r="AS1217" s="221"/>
      <c r="AT1217" s="221"/>
      <c r="AU1217" s="222">
        <v>2</v>
      </c>
      <c r="AV1217" s="222">
        <v>350</v>
      </c>
      <c r="AW1217" s="222">
        <f t="shared" si="73"/>
        <v>87.5</v>
      </c>
      <c r="AX1217" s="222">
        <v>31</v>
      </c>
      <c r="AY1217" s="222">
        <v>4105</v>
      </c>
      <c r="AZ1217" s="222">
        <f t="shared" si="69"/>
        <v>1026.25</v>
      </c>
      <c r="BA1217" s="222">
        <v>41</v>
      </c>
      <c r="BB1217" s="222">
        <v>6680</v>
      </c>
      <c r="BC1217" s="222">
        <f t="shared" si="70"/>
        <v>1670</v>
      </c>
    </row>
    <row r="1218" spans="2:55">
      <c r="B1218" s="41" t="s">
        <v>4943</v>
      </c>
      <c r="C1218" s="19" t="s">
        <v>5443</v>
      </c>
      <c r="D1218" s="44" t="s">
        <v>935</v>
      </c>
      <c r="E1218" s="19"/>
      <c r="F1218" s="19"/>
      <c r="G1218" s="19"/>
      <c r="H1218" s="19"/>
      <c r="I1218" s="19"/>
      <c r="J1218" s="19"/>
      <c r="K1218" s="19"/>
      <c r="L1218" s="19"/>
      <c r="M1218" s="19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221"/>
      <c r="AA1218" s="221"/>
      <c r="AB1218" s="221"/>
      <c r="AC1218" s="221"/>
      <c r="AD1218" s="221"/>
      <c r="AE1218" s="221"/>
      <c r="AF1218" s="221"/>
      <c r="AG1218" s="221"/>
      <c r="AH1218" s="221"/>
      <c r="AI1218" s="221"/>
      <c r="AJ1218" s="221"/>
      <c r="AK1218" s="221"/>
      <c r="AL1218" s="221"/>
      <c r="AM1218" s="221"/>
      <c r="AN1218" s="221"/>
      <c r="AO1218" s="221"/>
      <c r="AP1218" s="221"/>
      <c r="AQ1218" s="221"/>
      <c r="AR1218" s="221"/>
      <c r="AS1218" s="221"/>
      <c r="AT1218" s="221"/>
      <c r="AU1218" s="222">
        <v>0</v>
      </c>
      <c r="AV1218" s="222">
        <v>0</v>
      </c>
      <c r="AW1218" s="222">
        <f t="shared" si="73"/>
        <v>0</v>
      </c>
      <c r="AX1218" s="222">
        <v>0</v>
      </c>
      <c r="AY1218" s="222">
        <v>0</v>
      </c>
      <c r="AZ1218" s="222">
        <f t="shared" ref="AZ1218:AZ1281" si="74">AY1218*25%</f>
        <v>0</v>
      </c>
      <c r="BA1218" s="222">
        <v>0</v>
      </c>
      <c r="BB1218" s="222">
        <v>0</v>
      </c>
      <c r="BC1218" s="222">
        <f t="shared" si="70"/>
        <v>0</v>
      </c>
    </row>
    <row r="1219" spans="2:55">
      <c r="B1219" s="41" t="s">
        <v>4944</v>
      </c>
      <c r="C1219" s="19" t="s">
        <v>5444</v>
      </c>
      <c r="D1219" s="44" t="s">
        <v>14</v>
      </c>
      <c r="E1219" s="19"/>
      <c r="F1219" s="19"/>
      <c r="G1219" s="19"/>
      <c r="H1219" s="19"/>
      <c r="I1219" s="19"/>
      <c r="J1219" s="19"/>
      <c r="K1219" s="19"/>
      <c r="L1219" s="19"/>
      <c r="M1219" s="19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221"/>
      <c r="AA1219" s="221"/>
      <c r="AB1219" s="221"/>
      <c r="AC1219" s="221"/>
      <c r="AD1219" s="221"/>
      <c r="AE1219" s="221"/>
      <c r="AF1219" s="221"/>
      <c r="AG1219" s="221"/>
      <c r="AH1219" s="221"/>
      <c r="AI1219" s="221"/>
      <c r="AJ1219" s="221"/>
      <c r="AK1219" s="221"/>
      <c r="AL1219" s="221"/>
      <c r="AM1219" s="221"/>
      <c r="AN1219" s="221"/>
      <c r="AO1219" s="221"/>
      <c r="AP1219" s="221"/>
      <c r="AQ1219" s="221"/>
      <c r="AR1219" s="221"/>
      <c r="AS1219" s="221"/>
      <c r="AT1219" s="221"/>
      <c r="AU1219" s="222">
        <v>0</v>
      </c>
      <c r="AV1219" s="222">
        <v>0</v>
      </c>
      <c r="AW1219" s="222">
        <f t="shared" si="73"/>
        <v>0</v>
      </c>
      <c r="AX1219" s="222">
        <v>49</v>
      </c>
      <c r="AY1219" s="222">
        <v>6035</v>
      </c>
      <c r="AZ1219" s="222">
        <f t="shared" si="74"/>
        <v>1508.75</v>
      </c>
      <c r="BA1219" s="222">
        <v>4</v>
      </c>
      <c r="BB1219" s="222">
        <v>470</v>
      </c>
      <c r="BC1219" s="222">
        <f t="shared" si="70"/>
        <v>117.5</v>
      </c>
    </row>
    <row r="1220" spans="2:55">
      <c r="B1220" s="41" t="s">
        <v>4945</v>
      </c>
      <c r="C1220" s="19" t="s">
        <v>5445</v>
      </c>
      <c r="D1220" s="44" t="s">
        <v>259</v>
      </c>
      <c r="E1220" s="19"/>
      <c r="F1220" s="19"/>
      <c r="G1220" s="19"/>
      <c r="H1220" s="19"/>
      <c r="I1220" s="19"/>
      <c r="J1220" s="19"/>
      <c r="K1220" s="19"/>
      <c r="L1220" s="19"/>
      <c r="M1220" s="19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221"/>
      <c r="AA1220" s="221"/>
      <c r="AB1220" s="221"/>
      <c r="AC1220" s="221"/>
      <c r="AD1220" s="221"/>
      <c r="AE1220" s="221"/>
      <c r="AF1220" s="221"/>
      <c r="AG1220" s="221"/>
      <c r="AH1220" s="221"/>
      <c r="AI1220" s="221"/>
      <c r="AJ1220" s="221"/>
      <c r="AK1220" s="221"/>
      <c r="AL1220" s="221"/>
      <c r="AM1220" s="221"/>
      <c r="AN1220" s="221"/>
      <c r="AO1220" s="221"/>
      <c r="AP1220" s="221"/>
      <c r="AQ1220" s="221"/>
      <c r="AR1220" s="221"/>
      <c r="AS1220" s="221"/>
      <c r="AT1220" s="221"/>
      <c r="AU1220" s="222">
        <v>0</v>
      </c>
      <c r="AV1220" s="222">
        <v>0</v>
      </c>
      <c r="AW1220" s="222">
        <f t="shared" si="73"/>
        <v>0</v>
      </c>
      <c r="AX1220" s="222">
        <v>2</v>
      </c>
      <c r="AY1220" s="222">
        <v>430</v>
      </c>
      <c r="AZ1220" s="222">
        <f t="shared" si="74"/>
        <v>107.5</v>
      </c>
      <c r="BA1220" s="222">
        <v>20</v>
      </c>
      <c r="BB1220" s="222">
        <v>2480</v>
      </c>
      <c r="BC1220" s="222">
        <f t="shared" ref="BC1220:BC1283" si="75">BB1220*25%</f>
        <v>620</v>
      </c>
    </row>
    <row r="1221" spans="2:55">
      <c r="B1221" s="41" t="s">
        <v>4946</v>
      </c>
      <c r="C1221" s="19" t="s">
        <v>5446</v>
      </c>
      <c r="D1221" s="44" t="s">
        <v>12</v>
      </c>
      <c r="E1221" s="19"/>
      <c r="F1221" s="19"/>
      <c r="G1221" s="19"/>
      <c r="H1221" s="19"/>
      <c r="I1221" s="19"/>
      <c r="J1221" s="19"/>
      <c r="K1221" s="19"/>
      <c r="L1221" s="19"/>
      <c r="M1221" s="19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221"/>
      <c r="AA1221" s="221"/>
      <c r="AB1221" s="221"/>
      <c r="AC1221" s="221"/>
      <c r="AD1221" s="221"/>
      <c r="AE1221" s="221"/>
      <c r="AF1221" s="221"/>
      <c r="AG1221" s="221"/>
      <c r="AH1221" s="221"/>
      <c r="AI1221" s="221"/>
      <c r="AJ1221" s="221"/>
      <c r="AK1221" s="221"/>
      <c r="AL1221" s="221"/>
      <c r="AM1221" s="221"/>
      <c r="AN1221" s="221"/>
      <c r="AO1221" s="221"/>
      <c r="AP1221" s="221"/>
      <c r="AQ1221" s="221"/>
      <c r="AR1221" s="221"/>
      <c r="AS1221" s="221"/>
      <c r="AT1221" s="221"/>
      <c r="AU1221" s="222">
        <v>0</v>
      </c>
      <c r="AV1221" s="222">
        <v>0</v>
      </c>
      <c r="AW1221" s="222">
        <f t="shared" si="73"/>
        <v>0</v>
      </c>
      <c r="AX1221" s="222">
        <v>4</v>
      </c>
      <c r="AY1221" s="222">
        <v>265</v>
      </c>
      <c r="AZ1221" s="222">
        <f t="shared" si="74"/>
        <v>66.25</v>
      </c>
      <c r="BA1221" s="222">
        <v>50</v>
      </c>
      <c r="BB1221" s="222">
        <v>3755</v>
      </c>
      <c r="BC1221" s="222">
        <f t="shared" si="75"/>
        <v>938.75</v>
      </c>
    </row>
    <row r="1222" spans="2:55">
      <c r="B1222" s="41" t="s">
        <v>6114</v>
      </c>
      <c r="C1222" s="19" t="s">
        <v>6488</v>
      </c>
      <c r="D1222" s="44" t="s">
        <v>23</v>
      </c>
      <c r="E1222" s="19"/>
      <c r="F1222" s="19"/>
      <c r="G1222" s="19"/>
      <c r="H1222" s="19"/>
      <c r="I1222" s="19"/>
      <c r="J1222" s="19"/>
      <c r="K1222" s="19"/>
      <c r="L1222" s="19"/>
      <c r="M1222" s="19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221"/>
      <c r="AA1222" s="221"/>
      <c r="AB1222" s="221"/>
      <c r="AC1222" s="221"/>
      <c r="AD1222" s="221"/>
      <c r="AE1222" s="221"/>
      <c r="AF1222" s="221"/>
      <c r="AG1222" s="221"/>
      <c r="AH1222" s="221"/>
      <c r="AI1222" s="221"/>
      <c r="AJ1222" s="221"/>
      <c r="AK1222" s="221"/>
      <c r="AL1222" s="221"/>
      <c r="AM1222" s="221"/>
      <c r="AN1222" s="221"/>
      <c r="AO1222" s="221"/>
      <c r="AP1222" s="221"/>
      <c r="AQ1222" s="221"/>
      <c r="AR1222" s="221"/>
      <c r="AS1222" s="221"/>
      <c r="AT1222" s="221"/>
      <c r="AU1222" s="222">
        <v>0</v>
      </c>
      <c r="AV1222" s="222">
        <v>0</v>
      </c>
      <c r="AW1222" s="222">
        <f t="shared" si="73"/>
        <v>0</v>
      </c>
      <c r="AX1222" s="222">
        <v>24</v>
      </c>
      <c r="AY1222" s="222">
        <v>2460</v>
      </c>
      <c r="AZ1222" s="222">
        <f t="shared" si="74"/>
        <v>615</v>
      </c>
      <c r="BA1222" s="222">
        <v>137</v>
      </c>
      <c r="BB1222" s="222">
        <v>12315</v>
      </c>
      <c r="BC1222" s="222">
        <f t="shared" si="75"/>
        <v>3078.75</v>
      </c>
    </row>
    <row r="1223" spans="2:55">
      <c r="B1223" s="41" t="s">
        <v>6115</v>
      </c>
      <c r="C1223" s="19" t="s">
        <v>6489</v>
      </c>
      <c r="D1223" s="44" t="s">
        <v>5</v>
      </c>
      <c r="E1223" s="19"/>
      <c r="F1223" s="19"/>
      <c r="G1223" s="19"/>
      <c r="H1223" s="19"/>
      <c r="I1223" s="19"/>
      <c r="J1223" s="19"/>
      <c r="K1223" s="19"/>
      <c r="L1223" s="19"/>
      <c r="M1223" s="19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221"/>
      <c r="AA1223" s="221"/>
      <c r="AB1223" s="221"/>
      <c r="AC1223" s="221"/>
      <c r="AD1223" s="221"/>
      <c r="AE1223" s="221"/>
      <c r="AF1223" s="221"/>
      <c r="AG1223" s="221"/>
      <c r="AH1223" s="221"/>
      <c r="AI1223" s="221"/>
      <c r="AJ1223" s="221"/>
      <c r="AK1223" s="221"/>
      <c r="AL1223" s="221"/>
      <c r="AM1223" s="221"/>
      <c r="AN1223" s="221"/>
      <c r="AO1223" s="221"/>
      <c r="AP1223" s="221"/>
      <c r="AQ1223" s="221"/>
      <c r="AR1223" s="221"/>
      <c r="AS1223" s="221"/>
      <c r="AT1223" s="221"/>
      <c r="AU1223" s="222">
        <v>0</v>
      </c>
      <c r="AV1223" s="222">
        <v>0</v>
      </c>
      <c r="AW1223" s="222">
        <f t="shared" si="73"/>
        <v>0</v>
      </c>
      <c r="AX1223" s="222">
        <v>3</v>
      </c>
      <c r="AY1223" s="222">
        <v>205</v>
      </c>
      <c r="AZ1223" s="222">
        <f t="shared" si="74"/>
        <v>51.25</v>
      </c>
      <c r="BA1223" s="222">
        <v>43</v>
      </c>
      <c r="BB1223" s="222">
        <v>6575</v>
      </c>
      <c r="BC1223" s="222">
        <f t="shared" si="75"/>
        <v>1643.75</v>
      </c>
    </row>
    <row r="1224" spans="2:55">
      <c r="B1224" s="41" t="s">
        <v>6116</v>
      </c>
      <c r="C1224" s="19" t="s">
        <v>6490</v>
      </c>
      <c r="D1224" s="44" t="s">
        <v>5</v>
      </c>
      <c r="E1224" s="19"/>
      <c r="F1224" s="19"/>
      <c r="G1224" s="19"/>
      <c r="H1224" s="19"/>
      <c r="I1224" s="19"/>
      <c r="J1224" s="19"/>
      <c r="K1224" s="19"/>
      <c r="L1224" s="19"/>
      <c r="M1224" s="19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221"/>
      <c r="AA1224" s="221"/>
      <c r="AB1224" s="221"/>
      <c r="AC1224" s="221"/>
      <c r="AD1224" s="221"/>
      <c r="AE1224" s="221"/>
      <c r="AF1224" s="221"/>
      <c r="AG1224" s="221"/>
      <c r="AH1224" s="221"/>
      <c r="AI1224" s="221"/>
      <c r="AJ1224" s="221"/>
      <c r="AK1224" s="221"/>
      <c r="AL1224" s="221"/>
      <c r="AM1224" s="221"/>
      <c r="AN1224" s="221"/>
      <c r="AO1224" s="221"/>
      <c r="AP1224" s="221"/>
      <c r="AQ1224" s="221"/>
      <c r="AR1224" s="221"/>
      <c r="AS1224" s="221"/>
      <c r="AT1224" s="221"/>
      <c r="AU1224" s="222">
        <v>8</v>
      </c>
      <c r="AV1224" s="222">
        <v>1100</v>
      </c>
      <c r="AW1224" s="222">
        <f t="shared" si="73"/>
        <v>275</v>
      </c>
      <c r="AX1224" s="222">
        <v>0</v>
      </c>
      <c r="AY1224" s="222">
        <v>0</v>
      </c>
      <c r="AZ1224" s="222">
        <f t="shared" si="74"/>
        <v>0</v>
      </c>
      <c r="BA1224" s="222">
        <v>4</v>
      </c>
      <c r="BB1224" s="222">
        <v>300</v>
      </c>
      <c r="BC1224" s="222">
        <f t="shared" si="75"/>
        <v>75</v>
      </c>
    </row>
    <row r="1225" spans="2:55">
      <c r="B1225" s="41" t="s">
        <v>6117</v>
      </c>
      <c r="C1225" s="19" t="s">
        <v>6491</v>
      </c>
      <c r="D1225" s="44" t="s">
        <v>5</v>
      </c>
      <c r="E1225" s="19"/>
      <c r="F1225" s="19"/>
      <c r="G1225" s="19"/>
      <c r="H1225" s="19"/>
      <c r="I1225" s="19"/>
      <c r="J1225" s="19"/>
      <c r="K1225" s="19"/>
      <c r="L1225" s="19"/>
      <c r="M1225" s="19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221"/>
      <c r="AA1225" s="221"/>
      <c r="AB1225" s="221"/>
      <c r="AC1225" s="221"/>
      <c r="AD1225" s="221"/>
      <c r="AE1225" s="221"/>
      <c r="AF1225" s="221"/>
      <c r="AG1225" s="221"/>
      <c r="AH1225" s="221"/>
      <c r="AI1225" s="221"/>
      <c r="AJ1225" s="221"/>
      <c r="AK1225" s="221"/>
      <c r="AL1225" s="221"/>
      <c r="AM1225" s="221"/>
      <c r="AN1225" s="221"/>
      <c r="AO1225" s="221"/>
      <c r="AP1225" s="221"/>
      <c r="AQ1225" s="221"/>
      <c r="AR1225" s="221"/>
      <c r="AS1225" s="221"/>
      <c r="AT1225" s="221"/>
      <c r="AU1225" s="222">
        <v>5</v>
      </c>
      <c r="AV1225" s="222">
        <v>490</v>
      </c>
      <c r="AW1225" s="222">
        <f t="shared" si="73"/>
        <v>122.5</v>
      </c>
      <c r="AX1225" s="222">
        <v>1</v>
      </c>
      <c r="AY1225" s="222">
        <v>520</v>
      </c>
      <c r="AZ1225" s="222">
        <f t="shared" si="74"/>
        <v>130</v>
      </c>
      <c r="BA1225" s="222">
        <v>91</v>
      </c>
      <c r="BB1225" s="222">
        <v>9265</v>
      </c>
      <c r="BC1225" s="222">
        <f t="shared" si="75"/>
        <v>2316.25</v>
      </c>
    </row>
    <row r="1226" spans="2:55">
      <c r="B1226" s="41" t="s">
        <v>6118</v>
      </c>
      <c r="C1226" s="19" t="s">
        <v>6492</v>
      </c>
      <c r="D1226" s="227" t="s">
        <v>637</v>
      </c>
      <c r="E1226" s="19"/>
      <c r="F1226" s="19"/>
      <c r="G1226" s="19"/>
      <c r="H1226" s="19"/>
      <c r="I1226" s="19"/>
      <c r="J1226" s="19"/>
      <c r="K1226" s="19"/>
      <c r="L1226" s="19"/>
      <c r="M1226" s="19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221"/>
      <c r="AA1226" s="221"/>
      <c r="AB1226" s="221"/>
      <c r="AC1226" s="221"/>
      <c r="AD1226" s="221"/>
      <c r="AE1226" s="221"/>
      <c r="AF1226" s="221"/>
      <c r="AG1226" s="221"/>
      <c r="AH1226" s="221"/>
      <c r="AI1226" s="221"/>
      <c r="AJ1226" s="221"/>
      <c r="AK1226" s="221"/>
      <c r="AL1226" s="221"/>
      <c r="AM1226" s="221"/>
      <c r="AN1226" s="221"/>
      <c r="AO1226" s="221"/>
      <c r="AP1226" s="221"/>
      <c r="AQ1226" s="221"/>
      <c r="AR1226" s="221"/>
      <c r="AS1226" s="221"/>
      <c r="AT1226" s="221"/>
      <c r="AU1226" s="222">
        <v>3</v>
      </c>
      <c r="AV1226" s="222">
        <v>310</v>
      </c>
      <c r="AW1226" s="222">
        <f t="shared" si="73"/>
        <v>77.5</v>
      </c>
      <c r="AX1226" s="222">
        <v>0</v>
      </c>
      <c r="AY1226" s="222">
        <v>0</v>
      </c>
      <c r="AZ1226" s="222">
        <f t="shared" si="74"/>
        <v>0</v>
      </c>
      <c r="BA1226" s="222">
        <v>83</v>
      </c>
      <c r="BB1226" s="222">
        <v>6965</v>
      </c>
      <c r="BC1226" s="222">
        <f t="shared" si="75"/>
        <v>1741.25</v>
      </c>
    </row>
    <row r="1227" spans="2:55">
      <c r="B1227" s="41" t="s">
        <v>6119</v>
      </c>
      <c r="C1227" s="19" t="s">
        <v>6493</v>
      </c>
      <c r="D1227" s="44" t="s">
        <v>5</v>
      </c>
      <c r="E1227" s="19"/>
      <c r="F1227" s="19"/>
      <c r="G1227" s="19"/>
      <c r="H1227" s="19"/>
      <c r="I1227" s="19"/>
      <c r="J1227" s="19"/>
      <c r="K1227" s="19"/>
      <c r="L1227" s="19"/>
      <c r="M1227" s="19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221"/>
      <c r="AA1227" s="221"/>
      <c r="AB1227" s="221"/>
      <c r="AC1227" s="221"/>
      <c r="AD1227" s="221"/>
      <c r="AE1227" s="221"/>
      <c r="AF1227" s="221"/>
      <c r="AG1227" s="221"/>
      <c r="AH1227" s="221"/>
      <c r="AI1227" s="221"/>
      <c r="AJ1227" s="221"/>
      <c r="AK1227" s="221"/>
      <c r="AL1227" s="221"/>
      <c r="AM1227" s="221"/>
      <c r="AN1227" s="221"/>
      <c r="AO1227" s="221"/>
      <c r="AP1227" s="221"/>
      <c r="AQ1227" s="221"/>
      <c r="AR1227" s="221"/>
      <c r="AS1227" s="221"/>
      <c r="AT1227" s="221"/>
      <c r="AU1227" s="222">
        <v>0</v>
      </c>
      <c r="AV1227" s="222">
        <v>0</v>
      </c>
      <c r="AW1227" s="222">
        <f t="shared" si="73"/>
        <v>0</v>
      </c>
      <c r="AX1227" s="222">
        <v>41</v>
      </c>
      <c r="AY1227" s="222">
        <v>3140</v>
      </c>
      <c r="AZ1227" s="222">
        <f t="shared" si="74"/>
        <v>785</v>
      </c>
      <c r="BA1227" s="222">
        <v>19</v>
      </c>
      <c r="BB1227" s="222">
        <v>1915</v>
      </c>
      <c r="BC1227" s="222">
        <f t="shared" si="75"/>
        <v>478.75</v>
      </c>
    </row>
    <row r="1228" spans="2:55">
      <c r="B1228" s="41" t="s">
        <v>6120</v>
      </c>
      <c r="C1228" s="19" t="s">
        <v>6494</v>
      </c>
      <c r="D1228" s="44" t="s">
        <v>148</v>
      </c>
      <c r="E1228" s="19"/>
      <c r="F1228" s="19"/>
      <c r="G1228" s="19"/>
      <c r="H1228" s="19"/>
      <c r="I1228" s="19"/>
      <c r="J1228" s="19"/>
      <c r="K1228" s="19"/>
      <c r="L1228" s="19"/>
      <c r="M1228" s="19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221"/>
      <c r="AA1228" s="221"/>
      <c r="AB1228" s="221"/>
      <c r="AC1228" s="221"/>
      <c r="AD1228" s="221"/>
      <c r="AE1228" s="221"/>
      <c r="AF1228" s="221"/>
      <c r="AG1228" s="221"/>
      <c r="AH1228" s="221"/>
      <c r="AI1228" s="221"/>
      <c r="AJ1228" s="221"/>
      <c r="AK1228" s="221"/>
      <c r="AL1228" s="221"/>
      <c r="AM1228" s="221"/>
      <c r="AN1228" s="221"/>
      <c r="AO1228" s="221"/>
      <c r="AP1228" s="221"/>
      <c r="AQ1228" s="221"/>
      <c r="AR1228" s="221"/>
      <c r="AS1228" s="221"/>
      <c r="AT1228" s="221"/>
      <c r="AU1228" s="222">
        <v>0</v>
      </c>
      <c r="AV1228" s="222">
        <v>0</v>
      </c>
      <c r="AW1228" s="222">
        <f t="shared" si="73"/>
        <v>0</v>
      </c>
      <c r="AX1228" s="222">
        <v>0</v>
      </c>
      <c r="AY1228" s="222">
        <v>0</v>
      </c>
      <c r="AZ1228" s="222">
        <f t="shared" si="74"/>
        <v>0</v>
      </c>
      <c r="BA1228" s="222">
        <v>16</v>
      </c>
      <c r="BB1228" s="222">
        <v>2505</v>
      </c>
      <c r="BC1228" s="222">
        <f t="shared" si="75"/>
        <v>626.25</v>
      </c>
    </row>
    <row r="1229" spans="2:55">
      <c r="B1229" s="41" t="s">
        <v>6121</v>
      </c>
      <c r="C1229" s="19" t="s">
        <v>6495</v>
      </c>
      <c r="D1229" s="44" t="s">
        <v>148</v>
      </c>
      <c r="E1229" s="19"/>
      <c r="F1229" s="19"/>
      <c r="G1229" s="19"/>
      <c r="H1229" s="19"/>
      <c r="I1229" s="19"/>
      <c r="J1229" s="19"/>
      <c r="K1229" s="19"/>
      <c r="L1229" s="19"/>
      <c r="M1229" s="19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221"/>
      <c r="AA1229" s="221"/>
      <c r="AB1229" s="221"/>
      <c r="AC1229" s="221"/>
      <c r="AD1229" s="221"/>
      <c r="AE1229" s="221"/>
      <c r="AF1229" s="221"/>
      <c r="AG1229" s="221"/>
      <c r="AH1229" s="221"/>
      <c r="AI1229" s="221"/>
      <c r="AJ1229" s="221"/>
      <c r="AK1229" s="221"/>
      <c r="AL1229" s="221"/>
      <c r="AM1229" s="221"/>
      <c r="AN1229" s="221"/>
      <c r="AO1229" s="221"/>
      <c r="AP1229" s="221"/>
      <c r="AQ1229" s="221"/>
      <c r="AR1229" s="221"/>
      <c r="AS1229" s="221"/>
      <c r="AT1229" s="221"/>
      <c r="AU1229" s="222">
        <v>13</v>
      </c>
      <c r="AV1229" s="222">
        <v>1080</v>
      </c>
      <c r="AW1229" s="222">
        <f t="shared" si="73"/>
        <v>270</v>
      </c>
      <c r="AX1229" s="222">
        <v>5</v>
      </c>
      <c r="AY1229" s="222">
        <v>775</v>
      </c>
      <c r="AZ1229" s="222">
        <f t="shared" si="74"/>
        <v>193.75</v>
      </c>
      <c r="BA1229" s="222">
        <v>15</v>
      </c>
      <c r="BB1229" s="222">
        <v>1680</v>
      </c>
      <c r="BC1229" s="222">
        <f t="shared" si="75"/>
        <v>420</v>
      </c>
    </row>
    <row r="1230" spans="2:55">
      <c r="B1230" s="41" t="s">
        <v>4947</v>
      </c>
      <c r="C1230" s="19" t="s">
        <v>5447</v>
      </c>
      <c r="D1230" s="227" t="s">
        <v>545</v>
      </c>
      <c r="E1230" s="19"/>
      <c r="F1230" s="19"/>
      <c r="G1230" s="19"/>
      <c r="H1230" s="19"/>
      <c r="I1230" s="19"/>
      <c r="J1230" s="19"/>
      <c r="K1230" s="19"/>
      <c r="L1230" s="19"/>
      <c r="M1230" s="19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221"/>
      <c r="AA1230" s="221"/>
      <c r="AB1230" s="221"/>
      <c r="AC1230" s="221"/>
      <c r="AD1230" s="221"/>
      <c r="AE1230" s="221"/>
      <c r="AF1230" s="221"/>
      <c r="AG1230" s="221"/>
      <c r="AH1230" s="221"/>
      <c r="AI1230" s="221"/>
      <c r="AJ1230" s="221"/>
      <c r="AK1230" s="221"/>
      <c r="AL1230" s="221"/>
      <c r="AM1230" s="221"/>
      <c r="AN1230" s="221"/>
      <c r="AO1230" s="221"/>
      <c r="AP1230" s="221"/>
      <c r="AQ1230" s="221"/>
      <c r="AR1230" s="221"/>
      <c r="AS1230" s="221"/>
      <c r="AT1230" s="221"/>
      <c r="AU1230" s="222">
        <v>0</v>
      </c>
      <c r="AV1230" s="222">
        <v>0</v>
      </c>
      <c r="AW1230" s="222">
        <f t="shared" si="73"/>
        <v>0</v>
      </c>
      <c r="AX1230" s="222">
        <v>1</v>
      </c>
      <c r="AY1230" s="222">
        <v>80</v>
      </c>
      <c r="AZ1230" s="222">
        <f t="shared" si="74"/>
        <v>20</v>
      </c>
      <c r="BA1230" s="222">
        <v>76</v>
      </c>
      <c r="BB1230" s="222">
        <v>5915</v>
      </c>
      <c r="BC1230" s="222">
        <f t="shared" si="75"/>
        <v>1478.75</v>
      </c>
    </row>
    <row r="1231" spans="2:55">
      <c r="B1231" s="41" t="s">
        <v>6122</v>
      </c>
      <c r="C1231" s="19" t="s">
        <v>6496</v>
      </c>
      <c r="D1231" s="227" t="s">
        <v>545</v>
      </c>
      <c r="E1231" s="19"/>
      <c r="F1231" s="19"/>
      <c r="G1231" s="19"/>
      <c r="H1231" s="19"/>
      <c r="I1231" s="19"/>
      <c r="J1231" s="19"/>
      <c r="K1231" s="19"/>
      <c r="L1231" s="19"/>
      <c r="M1231" s="19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221"/>
      <c r="AA1231" s="221"/>
      <c r="AB1231" s="221"/>
      <c r="AC1231" s="221"/>
      <c r="AD1231" s="221"/>
      <c r="AE1231" s="221"/>
      <c r="AF1231" s="221"/>
      <c r="AG1231" s="221"/>
      <c r="AH1231" s="221"/>
      <c r="AI1231" s="221"/>
      <c r="AJ1231" s="221"/>
      <c r="AK1231" s="221"/>
      <c r="AL1231" s="221"/>
      <c r="AM1231" s="221"/>
      <c r="AN1231" s="221"/>
      <c r="AO1231" s="221"/>
      <c r="AP1231" s="221"/>
      <c r="AQ1231" s="221"/>
      <c r="AR1231" s="221"/>
      <c r="AS1231" s="221"/>
      <c r="AT1231" s="221"/>
      <c r="AU1231" s="222">
        <v>0</v>
      </c>
      <c r="AV1231" s="222">
        <v>0</v>
      </c>
      <c r="AW1231" s="222">
        <f t="shared" si="73"/>
        <v>0</v>
      </c>
      <c r="AX1231" s="222">
        <v>2</v>
      </c>
      <c r="AY1231" s="222">
        <v>195</v>
      </c>
      <c r="AZ1231" s="222">
        <f t="shared" si="74"/>
        <v>48.75</v>
      </c>
      <c r="BA1231" s="222">
        <v>0</v>
      </c>
      <c r="BB1231" s="222">
        <v>0</v>
      </c>
      <c r="BC1231" s="222">
        <f t="shared" si="75"/>
        <v>0</v>
      </c>
    </row>
    <row r="1232" spans="2:55">
      <c r="B1232" s="41" t="s">
        <v>6123</v>
      </c>
      <c r="C1232" s="19" t="s">
        <v>6497</v>
      </c>
      <c r="D1232" s="44" t="s">
        <v>545</v>
      </c>
      <c r="E1232" s="19"/>
      <c r="F1232" s="19"/>
      <c r="G1232" s="19"/>
      <c r="H1232" s="19"/>
      <c r="I1232" s="19"/>
      <c r="J1232" s="19"/>
      <c r="K1232" s="19"/>
      <c r="L1232" s="19"/>
      <c r="M1232" s="19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221"/>
      <c r="AA1232" s="221"/>
      <c r="AB1232" s="221"/>
      <c r="AC1232" s="221"/>
      <c r="AD1232" s="221"/>
      <c r="AE1232" s="221"/>
      <c r="AF1232" s="221"/>
      <c r="AG1232" s="221"/>
      <c r="AH1232" s="221"/>
      <c r="AI1232" s="221"/>
      <c r="AJ1232" s="221"/>
      <c r="AK1232" s="221"/>
      <c r="AL1232" s="221"/>
      <c r="AM1232" s="221"/>
      <c r="AN1232" s="221"/>
      <c r="AO1232" s="221"/>
      <c r="AP1232" s="221"/>
      <c r="AQ1232" s="221"/>
      <c r="AR1232" s="221"/>
      <c r="AS1232" s="221"/>
      <c r="AT1232" s="221"/>
      <c r="AU1232" s="222">
        <v>1</v>
      </c>
      <c r="AV1232" s="222">
        <v>60</v>
      </c>
      <c r="AW1232" s="222">
        <f t="shared" si="73"/>
        <v>15</v>
      </c>
      <c r="AX1232" s="222">
        <v>3</v>
      </c>
      <c r="AY1232" s="222">
        <v>390</v>
      </c>
      <c r="AZ1232" s="222">
        <f t="shared" si="74"/>
        <v>97.5</v>
      </c>
      <c r="BA1232" s="222">
        <v>39</v>
      </c>
      <c r="BB1232" s="222">
        <v>3405</v>
      </c>
      <c r="BC1232" s="222">
        <f t="shared" si="75"/>
        <v>851.25</v>
      </c>
    </row>
    <row r="1233" spans="2:55">
      <c r="B1233" s="41" t="s">
        <v>6124</v>
      </c>
      <c r="C1233" s="19" t="s">
        <v>7799</v>
      </c>
      <c r="D1233" s="227" t="s">
        <v>216</v>
      </c>
      <c r="E1233" s="19"/>
      <c r="F1233" s="19"/>
      <c r="G1233" s="19"/>
      <c r="H1233" s="19"/>
      <c r="I1233" s="19"/>
      <c r="J1233" s="19"/>
      <c r="K1233" s="19"/>
      <c r="L1233" s="19"/>
      <c r="M1233" s="19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221"/>
      <c r="AA1233" s="221"/>
      <c r="AB1233" s="221"/>
      <c r="AC1233" s="221"/>
      <c r="AD1233" s="221"/>
      <c r="AE1233" s="221"/>
      <c r="AF1233" s="221"/>
      <c r="AG1233" s="221"/>
      <c r="AH1233" s="221"/>
      <c r="AI1233" s="221"/>
      <c r="AJ1233" s="221"/>
      <c r="AK1233" s="221"/>
      <c r="AL1233" s="221"/>
      <c r="AM1233" s="221"/>
      <c r="AN1233" s="221"/>
      <c r="AO1233" s="221"/>
      <c r="AP1233" s="221"/>
      <c r="AQ1233" s="221"/>
      <c r="AR1233" s="221"/>
      <c r="AS1233" s="221"/>
      <c r="AT1233" s="221"/>
      <c r="AU1233" s="222">
        <v>13</v>
      </c>
      <c r="AV1233" s="222">
        <v>1235</v>
      </c>
      <c r="AW1233" s="222">
        <f t="shared" si="73"/>
        <v>308.75</v>
      </c>
      <c r="AX1233" s="222">
        <v>26</v>
      </c>
      <c r="AY1233" s="222">
        <v>2685</v>
      </c>
      <c r="AZ1233" s="222">
        <f t="shared" si="74"/>
        <v>671.25</v>
      </c>
      <c r="BA1233" s="222">
        <v>0</v>
      </c>
      <c r="BB1233" s="222">
        <v>0</v>
      </c>
      <c r="BC1233" s="222">
        <f t="shared" si="75"/>
        <v>0</v>
      </c>
    </row>
    <row r="1234" spans="2:55">
      <c r="B1234" s="41" t="s">
        <v>6125</v>
      </c>
      <c r="C1234" s="19" t="s">
        <v>6498</v>
      </c>
      <c r="D1234" s="227" t="s">
        <v>216</v>
      </c>
      <c r="E1234" s="19"/>
      <c r="F1234" s="19"/>
      <c r="G1234" s="19"/>
      <c r="H1234" s="19"/>
      <c r="I1234" s="19"/>
      <c r="J1234" s="19"/>
      <c r="K1234" s="19"/>
      <c r="L1234" s="19"/>
      <c r="M1234" s="19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221"/>
      <c r="AA1234" s="221"/>
      <c r="AB1234" s="221"/>
      <c r="AC1234" s="221"/>
      <c r="AD1234" s="221"/>
      <c r="AE1234" s="221"/>
      <c r="AF1234" s="221"/>
      <c r="AG1234" s="221"/>
      <c r="AH1234" s="221"/>
      <c r="AI1234" s="221"/>
      <c r="AJ1234" s="221"/>
      <c r="AK1234" s="221"/>
      <c r="AL1234" s="221"/>
      <c r="AM1234" s="221"/>
      <c r="AN1234" s="221"/>
      <c r="AO1234" s="221"/>
      <c r="AP1234" s="221"/>
      <c r="AQ1234" s="221"/>
      <c r="AR1234" s="221"/>
      <c r="AS1234" s="221"/>
      <c r="AT1234" s="221"/>
      <c r="AU1234" s="222">
        <v>17</v>
      </c>
      <c r="AV1234" s="222">
        <v>2635</v>
      </c>
      <c r="AW1234" s="222">
        <f t="shared" si="73"/>
        <v>658.75</v>
      </c>
      <c r="AX1234" s="222">
        <v>6</v>
      </c>
      <c r="AY1234" s="222">
        <v>520</v>
      </c>
      <c r="AZ1234" s="222">
        <f t="shared" si="74"/>
        <v>130</v>
      </c>
      <c r="BA1234" s="222">
        <v>17</v>
      </c>
      <c r="BB1234" s="222">
        <v>1645</v>
      </c>
      <c r="BC1234" s="222">
        <f t="shared" si="75"/>
        <v>411.25</v>
      </c>
    </row>
    <row r="1235" spans="2:55">
      <c r="B1235" s="41" t="s">
        <v>6126</v>
      </c>
      <c r="C1235" s="19" t="s">
        <v>6499</v>
      </c>
      <c r="D1235" s="44" t="s">
        <v>5</v>
      </c>
      <c r="E1235" s="19"/>
      <c r="F1235" s="19"/>
      <c r="G1235" s="19"/>
      <c r="H1235" s="19"/>
      <c r="I1235" s="19"/>
      <c r="J1235" s="19"/>
      <c r="K1235" s="19"/>
      <c r="L1235" s="19"/>
      <c r="M1235" s="19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221"/>
      <c r="AA1235" s="221"/>
      <c r="AB1235" s="221"/>
      <c r="AC1235" s="221"/>
      <c r="AD1235" s="221"/>
      <c r="AE1235" s="221"/>
      <c r="AF1235" s="221"/>
      <c r="AG1235" s="221"/>
      <c r="AH1235" s="221"/>
      <c r="AI1235" s="221"/>
      <c r="AJ1235" s="221"/>
      <c r="AK1235" s="221"/>
      <c r="AL1235" s="221"/>
      <c r="AM1235" s="221"/>
      <c r="AN1235" s="221"/>
      <c r="AO1235" s="221"/>
      <c r="AP1235" s="221"/>
      <c r="AQ1235" s="221"/>
      <c r="AR1235" s="221"/>
      <c r="AS1235" s="221"/>
      <c r="AT1235" s="221"/>
      <c r="AU1235" s="222">
        <v>11</v>
      </c>
      <c r="AV1235" s="222">
        <v>995</v>
      </c>
      <c r="AW1235" s="222">
        <f t="shared" si="73"/>
        <v>248.75</v>
      </c>
      <c r="AX1235" s="222">
        <v>14</v>
      </c>
      <c r="AY1235" s="222">
        <v>1735</v>
      </c>
      <c r="AZ1235" s="222">
        <f t="shared" si="74"/>
        <v>433.75</v>
      </c>
      <c r="BA1235" s="222">
        <v>15</v>
      </c>
      <c r="BB1235" s="222">
        <v>1420</v>
      </c>
      <c r="BC1235" s="222">
        <f t="shared" si="75"/>
        <v>355</v>
      </c>
    </row>
    <row r="1236" spans="2:55">
      <c r="B1236" s="41" t="s">
        <v>6127</v>
      </c>
      <c r="C1236" s="19" t="s">
        <v>6500</v>
      </c>
      <c r="D1236" s="227" t="s">
        <v>207</v>
      </c>
      <c r="E1236" s="19"/>
      <c r="F1236" s="19"/>
      <c r="G1236" s="19"/>
      <c r="H1236" s="19"/>
      <c r="I1236" s="19"/>
      <c r="J1236" s="19"/>
      <c r="K1236" s="19"/>
      <c r="L1236" s="19"/>
      <c r="M1236" s="19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221"/>
      <c r="AA1236" s="221"/>
      <c r="AB1236" s="221"/>
      <c r="AC1236" s="221"/>
      <c r="AD1236" s="221"/>
      <c r="AE1236" s="221"/>
      <c r="AF1236" s="221"/>
      <c r="AG1236" s="221"/>
      <c r="AH1236" s="221"/>
      <c r="AI1236" s="221"/>
      <c r="AJ1236" s="221"/>
      <c r="AK1236" s="221"/>
      <c r="AL1236" s="221"/>
      <c r="AM1236" s="221"/>
      <c r="AN1236" s="221"/>
      <c r="AO1236" s="221"/>
      <c r="AP1236" s="221"/>
      <c r="AQ1236" s="221"/>
      <c r="AR1236" s="221"/>
      <c r="AS1236" s="221"/>
      <c r="AT1236" s="221"/>
      <c r="AU1236" s="222">
        <v>17</v>
      </c>
      <c r="AV1236" s="222">
        <v>1910</v>
      </c>
      <c r="AW1236" s="222">
        <f t="shared" si="73"/>
        <v>477.5</v>
      </c>
      <c r="AX1236" s="222">
        <v>1</v>
      </c>
      <c r="AY1236" s="222">
        <v>80</v>
      </c>
      <c r="AZ1236" s="222">
        <f t="shared" si="74"/>
        <v>20</v>
      </c>
      <c r="BA1236" s="222">
        <v>175</v>
      </c>
      <c r="BB1236" s="222">
        <v>20515</v>
      </c>
      <c r="BC1236" s="222">
        <f t="shared" si="75"/>
        <v>5128.75</v>
      </c>
    </row>
    <row r="1237" spans="2:55">
      <c r="B1237" s="41" t="s">
        <v>6128</v>
      </c>
      <c r="C1237" s="19" t="s">
        <v>6501</v>
      </c>
      <c r="D1237" s="44" t="s">
        <v>34</v>
      </c>
      <c r="E1237" s="19"/>
      <c r="F1237" s="19"/>
      <c r="G1237" s="19"/>
      <c r="H1237" s="19"/>
      <c r="I1237" s="19"/>
      <c r="J1237" s="19"/>
      <c r="K1237" s="19"/>
      <c r="L1237" s="19"/>
      <c r="M1237" s="19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221"/>
      <c r="AA1237" s="221"/>
      <c r="AB1237" s="221"/>
      <c r="AC1237" s="221"/>
      <c r="AD1237" s="221"/>
      <c r="AE1237" s="221"/>
      <c r="AF1237" s="221"/>
      <c r="AG1237" s="221"/>
      <c r="AH1237" s="221"/>
      <c r="AI1237" s="221"/>
      <c r="AJ1237" s="221"/>
      <c r="AK1237" s="221"/>
      <c r="AL1237" s="221"/>
      <c r="AM1237" s="221"/>
      <c r="AN1237" s="221"/>
      <c r="AO1237" s="221"/>
      <c r="AP1237" s="221"/>
      <c r="AQ1237" s="221"/>
      <c r="AR1237" s="221"/>
      <c r="AS1237" s="221"/>
      <c r="AT1237" s="221"/>
      <c r="AU1237" s="222">
        <v>15</v>
      </c>
      <c r="AV1237" s="222">
        <v>1510</v>
      </c>
      <c r="AW1237" s="222">
        <f t="shared" si="73"/>
        <v>377.5</v>
      </c>
      <c r="AX1237" s="222">
        <v>0</v>
      </c>
      <c r="AY1237" s="222">
        <v>0</v>
      </c>
      <c r="AZ1237" s="222">
        <f t="shared" si="74"/>
        <v>0</v>
      </c>
      <c r="BA1237" s="222">
        <v>12</v>
      </c>
      <c r="BB1237" s="222">
        <v>1510</v>
      </c>
      <c r="BC1237" s="222">
        <f t="shared" si="75"/>
        <v>377.5</v>
      </c>
    </row>
    <row r="1238" spans="2:55">
      <c r="B1238" s="41" t="s">
        <v>6129</v>
      </c>
      <c r="C1238" s="19" t="s">
        <v>6502</v>
      </c>
      <c r="D1238" s="44" t="s">
        <v>34</v>
      </c>
      <c r="E1238" s="19"/>
      <c r="F1238" s="19"/>
      <c r="G1238" s="19"/>
      <c r="H1238" s="19"/>
      <c r="I1238" s="19"/>
      <c r="J1238" s="19"/>
      <c r="K1238" s="19"/>
      <c r="L1238" s="19"/>
      <c r="M1238" s="19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221"/>
      <c r="AA1238" s="221"/>
      <c r="AB1238" s="221"/>
      <c r="AC1238" s="221"/>
      <c r="AD1238" s="221"/>
      <c r="AE1238" s="221"/>
      <c r="AF1238" s="221"/>
      <c r="AG1238" s="221"/>
      <c r="AH1238" s="221"/>
      <c r="AI1238" s="221"/>
      <c r="AJ1238" s="221"/>
      <c r="AK1238" s="221"/>
      <c r="AL1238" s="221"/>
      <c r="AM1238" s="221"/>
      <c r="AN1238" s="221"/>
      <c r="AO1238" s="221"/>
      <c r="AP1238" s="221"/>
      <c r="AQ1238" s="221"/>
      <c r="AR1238" s="221"/>
      <c r="AS1238" s="221"/>
      <c r="AT1238" s="221"/>
      <c r="AU1238" s="222">
        <v>9</v>
      </c>
      <c r="AV1238" s="222">
        <v>775</v>
      </c>
      <c r="AW1238" s="222">
        <f t="shared" si="73"/>
        <v>193.75</v>
      </c>
      <c r="AX1238" s="222">
        <v>47</v>
      </c>
      <c r="AY1238" s="222">
        <v>2985</v>
      </c>
      <c r="AZ1238" s="222">
        <f t="shared" si="74"/>
        <v>746.25</v>
      </c>
      <c r="BA1238" s="222">
        <v>19</v>
      </c>
      <c r="BB1238" s="222">
        <v>3715</v>
      </c>
      <c r="BC1238" s="222">
        <f t="shared" si="75"/>
        <v>928.75</v>
      </c>
    </row>
    <row r="1239" spans="2:55">
      <c r="B1239" s="41" t="s">
        <v>6130</v>
      </c>
      <c r="C1239" s="19" t="s">
        <v>6503</v>
      </c>
      <c r="D1239" s="227" t="s">
        <v>602</v>
      </c>
      <c r="E1239" s="19"/>
      <c r="F1239" s="19"/>
      <c r="G1239" s="19"/>
      <c r="H1239" s="19"/>
      <c r="I1239" s="19"/>
      <c r="J1239" s="19"/>
      <c r="K1239" s="19"/>
      <c r="L1239" s="19"/>
      <c r="M1239" s="19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221"/>
      <c r="AA1239" s="221"/>
      <c r="AB1239" s="221"/>
      <c r="AC1239" s="221"/>
      <c r="AD1239" s="221"/>
      <c r="AE1239" s="221"/>
      <c r="AF1239" s="221"/>
      <c r="AG1239" s="221"/>
      <c r="AH1239" s="221"/>
      <c r="AI1239" s="221"/>
      <c r="AJ1239" s="221"/>
      <c r="AK1239" s="221"/>
      <c r="AL1239" s="221"/>
      <c r="AM1239" s="221"/>
      <c r="AN1239" s="221"/>
      <c r="AO1239" s="221"/>
      <c r="AP1239" s="221"/>
      <c r="AQ1239" s="221"/>
      <c r="AR1239" s="221"/>
      <c r="AS1239" s="221"/>
      <c r="AT1239" s="221"/>
      <c r="AU1239" s="222">
        <v>14</v>
      </c>
      <c r="AV1239" s="222">
        <v>1940</v>
      </c>
      <c r="AW1239" s="222">
        <f t="shared" si="73"/>
        <v>485</v>
      </c>
      <c r="AX1239" s="222">
        <v>0</v>
      </c>
      <c r="AY1239" s="222">
        <v>0</v>
      </c>
      <c r="AZ1239" s="222">
        <f t="shared" si="74"/>
        <v>0</v>
      </c>
      <c r="BA1239" s="222">
        <v>30</v>
      </c>
      <c r="BB1239" s="222">
        <v>2855</v>
      </c>
      <c r="BC1239" s="222">
        <f t="shared" si="75"/>
        <v>713.75</v>
      </c>
    </row>
    <row r="1240" spans="2:55">
      <c r="B1240" s="41" t="s">
        <v>6131</v>
      </c>
      <c r="C1240" s="19" t="s">
        <v>6504</v>
      </c>
      <c r="D1240" s="44" t="s">
        <v>5</v>
      </c>
      <c r="E1240" s="19"/>
      <c r="F1240" s="19"/>
      <c r="G1240" s="19"/>
      <c r="H1240" s="19"/>
      <c r="I1240" s="19"/>
      <c r="J1240" s="19"/>
      <c r="K1240" s="19"/>
      <c r="L1240" s="19"/>
      <c r="M1240" s="19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221"/>
      <c r="AA1240" s="221"/>
      <c r="AB1240" s="221"/>
      <c r="AC1240" s="221"/>
      <c r="AD1240" s="221"/>
      <c r="AE1240" s="221"/>
      <c r="AF1240" s="221"/>
      <c r="AG1240" s="221"/>
      <c r="AH1240" s="221"/>
      <c r="AI1240" s="221"/>
      <c r="AJ1240" s="221"/>
      <c r="AK1240" s="221"/>
      <c r="AL1240" s="221"/>
      <c r="AM1240" s="221"/>
      <c r="AN1240" s="221"/>
      <c r="AO1240" s="221"/>
      <c r="AP1240" s="221"/>
      <c r="AQ1240" s="221"/>
      <c r="AR1240" s="221"/>
      <c r="AS1240" s="221"/>
      <c r="AT1240" s="221"/>
      <c r="AU1240" s="222">
        <v>0</v>
      </c>
      <c r="AV1240" s="222">
        <v>0</v>
      </c>
      <c r="AW1240" s="222">
        <f t="shared" si="73"/>
        <v>0</v>
      </c>
      <c r="AX1240" s="222">
        <v>0</v>
      </c>
      <c r="AY1240" s="222">
        <v>0</v>
      </c>
      <c r="AZ1240" s="222">
        <f t="shared" si="74"/>
        <v>0</v>
      </c>
      <c r="BA1240" s="222">
        <v>8</v>
      </c>
      <c r="BB1240" s="222">
        <v>640</v>
      </c>
      <c r="BC1240" s="222">
        <f t="shared" si="75"/>
        <v>160</v>
      </c>
    </row>
    <row r="1241" spans="2:55">
      <c r="B1241" s="41" t="s">
        <v>6132</v>
      </c>
      <c r="C1241" s="19" t="s">
        <v>6505</v>
      </c>
      <c r="D1241" s="44" t="s">
        <v>5</v>
      </c>
      <c r="E1241" s="19"/>
      <c r="F1241" s="19"/>
      <c r="G1241" s="19"/>
      <c r="H1241" s="19"/>
      <c r="I1241" s="19"/>
      <c r="J1241" s="19"/>
      <c r="K1241" s="19"/>
      <c r="L1241" s="19"/>
      <c r="M1241" s="19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221"/>
      <c r="AA1241" s="221"/>
      <c r="AB1241" s="221"/>
      <c r="AC1241" s="221"/>
      <c r="AD1241" s="221"/>
      <c r="AE1241" s="221"/>
      <c r="AF1241" s="221"/>
      <c r="AG1241" s="221"/>
      <c r="AH1241" s="221"/>
      <c r="AI1241" s="221"/>
      <c r="AJ1241" s="221"/>
      <c r="AK1241" s="221"/>
      <c r="AL1241" s="221"/>
      <c r="AM1241" s="221"/>
      <c r="AN1241" s="221"/>
      <c r="AO1241" s="221"/>
      <c r="AP1241" s="221"/>
      <c r="AQ1241" s="221"/>
      <c r="AR1241" s="221"/>
      <c r="AS1241" s="221"/>
      <c r="AT1241" s="221"/>
      <c r="AU1241" s="222">
        <v>0</v>
      </c>
      <c r="AV1241" s="222">
        <v>0</v>
      </c>
      <c r="AW1241" s="222">
        <f t="shared" si="73"/>
        <v>0</v>
      </c>
      <c r="AX1241" s="222">
        <v>0</v>
      </c>
      <c r="AY1241" s="222">
        <v>0</v>
      </c>
      <c r="AZ1241" s="222">
        <f t="shared" si="74"/>
        <v>0</v>
      </c>
      <c r="BA1241" s="222">
        <v>166</v>
      </c>
      <c r="BB1241" s="222">
        <v>9295</v>
      </c>
      <c r="BC1241" s="222">
        <f t="shared" si="75"/>
        <v>2323.75</v>
      </c>
    </row>
    <row r="1242" spans="2:55">
      <c r="B1242" s="41" t="s">
        <v>6133</v>
      </c>
      <c r="C1242" s="19" t="s">
        <v>6506</v>
      </c>
      <c r="D1242" s="44" t="s">
        <v>38</v>
      </c>
      <c r="E1242" s="19"/>
      <c r="F1242" s="19"/>
      <c r="G1242" s="19"/>
      <c r="H1242" s="19"/>
      <c r="I1242" s="19"/>
      <c r="J1242" s="19"/>
      <c r="K1242" s="19"/>
      <c r="L1242" s="19"/>
      <c r="M1242" s="19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221"/>
      <c r="AA1242" s="221"/>
      <c r="AB1242" s="221"/>
      <c r="AC1242" s="221"/>
      <c r="AD1242" s="221"/>
      <c r="AE1242" s="221"/>
      <c r="AF1242" s="221"/>
      <c r="AG1242" s="221"/>
      <c r="AH1242" s="221"/>
      <c r="AI1242" s="221"/>
      <c r="AJ1242" s="221"/>
      <c r="AK1242" s="221"/>
      <c r="AL1242" s="221"/>
      <c r="AM1242" s="221"/>
      <c r="AN1242" s="221"/>
      <c r="AO1242" s="221"/>
      <c r="AP1242" s="221"/>
      <c r="AQ1242" s="221"/>
      <c r="AR1242" s="221"/>
      <c r="AS1242" s="221"/>
      <c r="AT1242" s="221"/>
      <c r="AU1242" s="222">
        <v>2</v>
      </c>
      <c r="AV1242" s="222">
        <v>175</v>
      </c>
      <c r="AW1242" s="222">
        <f t="shared" si="73"/>
        <v>43.75</v>
      </c>
      <c r="AX1242" s="222">
        <v>62</v>
      </c>
      <c r="AY1242" s="222">
        <v>4370</v>
      </c>
      <c r="AZ1242" s="222">
        <f t="shared" si="74"/>
        <v>1092.5</v>
      </c>
      <c r="BA1242" s="222">
        <v>9</v>
      </c>
      <c r="BB1242" s="222">
        <v>1130</v>
      </c>
      <c r="BC1242" s="222">
        <f t="shared" si="75"/>
        <v>282.5</v>
      </c>
    </row>
    <row r="1243" spans="2:55">
      <c r="B1243" s="41" t="s">
        <v>6134</v>
      </c>
      <c r="C1243" s="19" t="s">
        <v>6507</v>
      </c>
      <c r="D1243" s="44" t="s">
        <v>5</v>
      </c>
      <c r="E1243" s="19"/>
      <c r="F1243" s="19"/>
      <c r="G1243" s="19"/>
      <c r="H1243" s="19"/>
      <c r="I1243" s="19"/>
      <c r="J1243" s="19"/>
      <c r="K1243" s="19"/>
      <c r="L1243" s="19"/>
      <c r="M1243" s="19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221"/>
      <c r="AA1243" s="221"/>
      <c r="AB1243" s="221"/>
      <c r="AC1243" s="221"/>
      <c r="AD1243" s="221"/>
      <c r="AE1243" s="221"/>
      <c r="AF1243" s="221"/>
      <c r="AG1243" s="221"/>
      <c r="AH1243" s="221"/>
      <c r="AI1243" s="221"/>
      <c r="AJ1243" s="221"/>
      <c r="AK1243" s="221"/>
      <c r="AL1243" s="221"/>
      <c r="AM1243" s="221"/>
      <c r="AN1243" s="221"/>
      <c r="AO1243" s="221"/>
      <c r="AP1243" s="221"/>
      <c r="AQ1243" s="221"/>
      <c r="AR1243" s="221"/>
      <c r="AS1243" s="221"/>
      <c r="AT1243" s="221"/>
      <c r="AU1243" s="222">
        <v>0</v>
      </c>
      <c r="AV1243" s="222">
        <v>0</v>
      </c>
      <c r="AW1243" s="222">
        <f t="shared" si="73"/>
        <v>0</v>
      </c>
      <c r="AX1243" s="222">
        <v>2</v>
      </c>
      <c r="AY1243" s="222">
        <v>290</v>
      </c>
      <c r="AZ1243" s="222">
        <f t="shared" si="74"/>
        <v>72.5</v>
      </c>
      <c r="BA1243" s="222">
        <v>8</v>
      </c>
      <c r="BB1243" s="222">
        <v>690</v>
      </c>
      <c r="BC1243" s="222">
        <f t="shared" si="75"/>
        <v>172.5</v>
      </c>
    </row>
    <row r="1244" spans="2:55">
      <c r="B1244" s="41" t="s">
        <v>6135</v>
      </c>
      <c r="C1244" s="19" t="s">
        <v>6508</v>
      </c>
      <c r="D1244" s="44" t="s">
        <v>512</v>
      </c>
      <c r="E1244" s="19"/>
      <c r="F1244" s="19"/>
      <c r="G1244" s="19"/>
      <c r="H1244" s="19"/>
      <c r="I1244" s="19"/>
      <c r="J1244" s="19"/>
      <c r="K1244" s="19"/>
      <c r="L1244" s="19"/>
      <c r="M1244" s="19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221"/>
      <c r="AA1244" s="221"/>
      <c r="AB1244" s="221"/>
      <c r="AC1244" s="221"/>
      <c r="AD1244" s="221"/>
      <c r="AE1244" s="221"/>
      <c r="AF1244" s="221"/>
      <c r="AG1244" s="221"/>
      <c r="AH1244" s="221"/>
      <c r="AI1244" s="221"/>
      <c r="AJ1244" s="221"/>
      <c r="AK1244" s="221"/>
      <c r="AL1244" s="221"/>
      <c r="AM1244" s="221"/>
      <c r="AN1244" s="221"/>
      <c r="AO1244" s="221"/>
      <c r="AP1244" s="221"/>
      <c r="AQ1244" s="221"/>
      <c r="AR1244" s="221"/>
      <c r="AS1244" s="221"/>
      <c r="AT1244" s="221"/>
      <c r="AU1244" s="222">
        <v>4</v>
      </c>
      <c r="AV1244" s="222">
        <v>505</v>
      </c>
      <c r="AW1244" s="222">
        <f t="shared" si="73"/>
        <v>126.25</v>
      </c>
      <c r="AX1244" s="222">
        <v>1</v>
      </c>
      <c r="AY1244" s="222">
        <v>45</v>
      </c>
      <c r="AZ1244" s="222">
        <f t="shared" si="74"/>
        <v>11.25</v>
      </c>
      <c r="BA1244" s="222">
        <v>0</v>
      </c>
      <c r="BB1244" s="222">
        <v>0</v>
      </c>
      <c r="BC1244" s="222">
        <f t="shared" si="75"/>
        <v>0</v>
      </c>
    </row>
    <row r="1245" spans="2:55">
      <c r="B1245" s="41" t="s">
        <v>6136</v>
      </c>
      <c r="C1245" s="19" t="s">
        <v>6509</v>
      </c>
      <c r="D1245" s="44" t="s">
        <v>512</v>
      </c>
      <c r="E1245" s="19"/>
      <c r="F1245" s="19"/>
      <c r="G1245" s="19"/>
      <c r="H1245" s="19"/>
      <c r="I1245" s="19"/>
      <c r="J1245" s="19"/>
      <c r="K1245" s="19"/>
      <c r="L1245" s="19"/>
      <c r="M1245" s="19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221"/>
      <c r="AA1245" s="221"/>
      <c r="AB1245" s="221"/>
      <c r="AC1245" s="221"/>
      <c r="AD1245" s="221"/>
      <c r="AE1245" s="221"/>
      <c r="AF1245" s="221"/>
      <c r="AG1245" s="221"/>
      <c r="AH1245" s="221"/>
      <c r="AI1245" s="221"/>
      <c r="AJ1245" s="221"/>
      <c r="AK1245" s="221"/>
      <c r="AL1245" s="221"/>
      <c r="AM1245" s="221"/>
      <c r="AN1245" s="221"/>
      <c r="AO1245" s="221"/>
      <c r="AP1245" s="221"/>
      <c r="AQ1245" s="221"/>
      <c r="AR1245" s="221"/>
      <c r="AS1245" s="221"/>
      <c r="AT1245" s="221"/>
      <c r="AU1245" s="222">
        <v>0</v>
      </c>
      <c r="AV1245" s="222">
        <v>0</v>
      </c>
      <c r="AW1245" s="222">
        <f t="shared" si="73"/>
        <v>0</v>
      </c>
      <c r="AX1245" s="222">
        <v>0</v>
      </c>
      <c r="AY1245" s="222">
        <v>0</v>
      </c>
      <c r="AZ1245" s="222">
        <f t="shared" si="74"/>
        <v>0</v>
      </c>
      <c r="BA1245" s="222">
        <v>134</v>
      </c>
      <c r="BB1245" s="222">
        <v>9140</v>
      </c>
      <c r="BC1245" s="222">
        <f t="shared" si="75"/>
        <v>2285</v>
      </c>
    </row>
    <row r="1246" spans="2:55">
      <c r="B1246" s="41" t="s">
        <v>6137</v>
      </c>
      <c r="C1246" s="19" t="s">
        <v>6510</v>
      </c>
      <c r="D1246" s="44" t="s">
        <v>34</v>
      </c>
      <c r="E1246" s="19"/>
      <c r="F1246" s="19"/>
      <c r="G1246" s="19"/>
      <c r="H1246" s="19"/>
      <c r="I1246" s="19"/>
      <c r="J1246" s="19"/>
      <c r="K1246" s="19"/>
      <c r="L1246" s="19"/>
      <c r="M1246" s="19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221"/>
      <c r="AA1246" s="221"/>
      <c r="AB1246" s="221"/>
      <c r="AC1246" s="221"/>
      <c r="AD1246" s="221"/>
      <c r="AE1246" s="221"/>
      <c r="AF1246" s="221"/>
      <c r="AG1246" s="221"/>
      <c r="AH1246" s="221"/>
      <c r="AI1246" s="221"/>
      <c r="AJ1246" s="221"/>
      <c r="AK1246" s="221"/>
      <c r="AL1246" s="221"/>
      <c r="AM1246" s="221"/>
      <c r="AN1246" s="221"/>
      <c r="AO1246" s="221"/>
      <c r="AP1246" s="221"/>
      <c r="AQ1246" s="221"/>
      <c r="AR1246" s="221"/>
      <c r="AS1246" s="221"/>
      <c r="AT1246" s="221"/>
      <c r="AU1246" s="222">
        <v>0</v>
      </c>
      <c r="AV1246" s="222">
        <v>0</v>
      </c>
      <c r="AW1246" s="222">
        <f t="shared" si="73"/>
        <v>0</v>
      </c>
      <c r="AX1246" s="222">
        <v>0</v>
      </c>
      <c r="AY1246" s="222">
        <v>0</v>
      </c>
      <c r="AZ1246" s="222">
        <f t="shared" si="74"/>
        <v>0</v>
      </c>
      <c r="BA1246" s="222">
        <v>3</v>
      </c>
      <c r="BB1246" s="222">
        <v>370</v>
      </c>
      <c r="BC1246" s="222">
        <f t="shared" si="75"/>
        <v>92.5</v>
      </c>
    </row>
    <row r="1247" spans="2:55">
      <c r="B1247" s="41" t="s">
        <v>6138</v>
      </c>
      <c r="C1247" s="19" t="s">
        <v>6511</v>
      </c>
      <c r="D1247" s="44" t="s">
        <v>310</v>
      </c>
      <c r="E1247" s="19"/>
      <c r="F1247" s="19"/>
      <c r="G1247" s="19"/>
      <c r="H1247" s="19"/>
      <c r="I1247" s="19"/>
      <c r="J1247" s="19"/>
      <c r="K1247" s="19"/>
      <c r="L1247" s="19"/>
      <c r="M1247" s="19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221"/>
      <c r="AA1247" s="221"/>
      <c r="AB1247" s="221"/>
      <c r="AC1247" s="221"/>
      <c r="AD1247" s="221"/>
      <c r="AE1247" s="221"/>
      <c r="AF1247" s="221"/>
      <c r="AG1247" s="221"/>
      <c r="AH1247" s="221"/>
      <c r="AI1247" s="221"/>
      <c r="AJ1247" s="221"/>
      <c r="AK1247" s="221"/>
      <c r="AL1247" s="221"/>
      <c r="AM1247" s="221"/>
      <c r="AN1247" s="221"/>
      <c r="AO1247" s="221"/>
      <c r="AP1247" s="221"/>
      <c r="AQ1247" s="221"/>
      <c r="AR1247" s="221"/>
      <c r="AS1247" s="221"/>
      <c r="AT1247" s="221"/>
      <c r="AU1247" s="222">
        <v>4</v>
      </c>
      <c r="AV1247" s="222">
        <v>1395</v>
      </c>
      <c r="AW1247" s="222">
        <f t="shared" si="73"/>
        <v>348.75</v>
      </c>
      <c r="AX1247" s="222">
        <v>0</v>
      </c>
      <c r="AY1247" s="222">
        <v>0</v>
      </c>
      <c r="AZ1247" s="222">
        <f t="shared" si="74"/>
        <v>0</v>
      </c>
      <c r="BA1247" s="222">
        <v>31</v>
      </c>
      <c r="BB1247" s="222">
        <v>2680</v>
      </c>
      <c r="BC1247" s="222">
        <f t="shared" si="75"/>
        <v>670</v>
      </c>
    </row>
    <row r="1248" spans="2:55">
      <c r="B1248" s="41" t="s">
        <v>6139</v>
      </c>
      <c r="C1248" s="19" t="s">
        <v>6512</v>
      </c>
      <c r="D1248" s="227" t="s">
        <v>34</v>
      </c>
      <c r="E1248" s="19"/>
      <c r="F1248" s="19"/>
      <c r="G1248" s="19"/>
      <c r="H1248" s="19"/>
      <c r="I1248" s="19"/>
      <c r="J1248" s="19"/>
      <c r="K1248" s="19"/>
      <c r="L1248" s="19"/>
      <c r="M1248" s="19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221"/>
      <c r="AA1248" s="221"/>
      <c r="AB1248" s="221"/>
      <c r="AC1248" s="221"/>
      <c r="AD1248" s="221"/>
      <c r="AE1248" s="221"/>
      <c r="AF1248" s="221"/>
      <c r="AG1248" s="221"/>
      <c r="AH1248" s="221"/>
      <c r="AI1248" s="221"/>
      <c r="AJ1248" s="221"/>
      <c r="AK1248" s="221"/>
      <c r="AL1248" s="221"/>
      <c r="AM1248" s="221"/>
      <c r="AN1248" s="221"/>
      <c r="AO1248" s="221"/>
      <c r="AP1248" s="221"/>
      <c r="AQ1248" s="221"/>
      <c r="AR1248" s="221"/>
      <c r="AS1248" s="221"/>
      <c r="AT1248" s="221"/>
      <c r="AU1248" s="222">
        <v>0</v>
      </c>
      <c r="AV1248" s="222">
        <v>0</v>
      </c>
      <c r="AW1248" s="222">
        <f t="shared" si="73"/>
        <v>0</v>
      </c>
      <c r="AX1248" s="222">
        <v>5</v>
      </c>
      <c r="AY1248" s="222">
        <v>645</v>
      </c>
      <c r="AZ1248" s="222">
        <f t="shared" si="74"/>
        <v>161.25</v>
      </c>
      <c r="BA1248" s="222">
        <v>0</v>
      </c>
      <c r="BB1248" s="222">
        <v>0</v>
      </c>
      <c r="BC1248" s="222">
        <f t="shared" si="75"/>
        <v>0</v>
      </c>
    </row>
    <row r="1249" spans="2:55">
      <c r="B1249" s="41" t="s">
        <v>6140</v>
      </c>
      <c r="C1249" s="19" t="s">
        <v>6513</v>
      </c>
      <c r="D1249" s="44" t="s">
        <v>512</v>
      </c>
      <c r="E1249" s="19"/>
      <c r="F1249" s="19"/>
      <c r="G1249" s="19"/>
      <c r="H1249" s="19"/>
      <c r="I1249" s="19"/>
      <c r="J1249" s="19"/>
      <c r="K1249" s="19"/>
      <c r="L1249" s="19"/>
      <c r="M1249" s="19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221"/>
      <c r="AA1249" s="221"/>
      <c r="AB1249" s="221"/>
      <c r="AC1249" s="221"/>
      <c r="AD1249" s="221"/>
      <c r="AE1249" s="221"/>
      <c r="AF1249" s="221"/>
      <c r="AG1249" s="221"/>
      <c r="AH1249" s="221"/>
      <c r="AI1249" s="221"/>
      <c r="AJ1249" s="221"/>
      <c r="AK1249" s="221"/>
      <c r="AL1249" s="221"/>
      <c r="AM1249" s="221"/>
      <c r="AN1249" s="221"/>
      <c r="AO1249" s="221"/>
      <c r="AP1249" s="221"/>
      <c r="AQ1249" s="221"/>
      <c r="AR1249" s="221"/>
      <c r="AS1249" s="221"/>
      <c r="AT1249" s="221"/>
      <c r="AU1249" s="222">
        <v>0</v>
      </c>
      <c r="AV1249" s="222">
        <v>0</v>
      </c>
      <c r="AW1249" s="222">
        <f t="shared" si="73"/>
        <v>0</v>
      </c>
      <c r="AX1249" s="222">
        <v>92</v>
      </c>
      <c r="AY1249" s="222">
        <v>6975</v>
      </c>
      <c r="AZ1249" s="222">
        <f t="shared" si="74"/>
        <v>1743.75</v>
      </c>
      <c r="BA1249" s="222">
        <v>8</v>
      </c>
      <c r="BB1249" s="222">
        <v>1085</v>
      </c>
      <c r="BC1249" s="222">
        <f t="shared" si="75"/>
        <v>271.25</v>
      </c>
    </row>
    <row r="1250" spans="2:55">
      <c r="B1250" s="41" t="s">
        <v>6141</v>
      </c>
      <c r="C1250" s="19" t="s">
        <v>6514</v>
      </c>
      <c r="D1250" s="44" t="s">
        <v>637</v>
      </c>
      <c r="E1250" s="19"/>
      <c r="F1250" s="19"/>
      <c r="G1250" s="19"/>
      <c r="H1250" s="19"/>
      <c r="I1250" s="19"/>
      <c r="J1250" s="19"/>
      <c r="K1250" s="19"/>
      <c r="L1250" s="19"/>
      <c r="M1250" s="19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221"/>
      <c r="AA1250" s="221"/>
      <c r="AB1250" s="221"/>
      <c r="AC1250" s="221"/>
      <c r="AD1250" s="221"/>
      <c r="AE1250" s="221"/>
      <c r="AF1250" s="221"/>
      <c r="AG1250" s="221"/>
      <c r="AH1250" s="221"/>
      <c r="AI1250" s="221"/>
      <c r="AJ1250" s="221"/>
      <c r="AK1250" s="221"/>
      <c r="AL1250" s="221"/>
      <c r="AM1250" s="221"/>
      <c r="AN1250" s="221"/>
      <c r="AO1250" s="221"/>
      <c r="AP1250" s="221"/>
      <c r="AQ1250" s="221"/>
      <c r="AR1250" s="221"/>
      <c r="AS1250" s="221"/>
      <c r="AT1250" s="221"/>
      <c r="AU1250" s="222">
        <v>5</v>
      </c>
      <c r="AV1250" s="222">
        <v>340</v>
      </c>
      <c r="AW1250" s="222">
        <f t="shared" si="73"/>
        <v>85</v>
      </c>
      <c r="AX1250" s="222">
        <v>1</v>
      </c>
      <c r="AY1250" s="222">
        <v>160</v>
      </c>
      <c r="AZ1250" s="222">
        <f t="shared" si="74"/>
        <v>40</v>
      </c>
      <c r="BA1250" s="222">
        <v>4</v>
      </c>
      <c r="BB1250" s="222">
        <v>740</v>
      </c>
      <c r="BC1250" s="222">
        <f t="shared" si="75"/>
        <v>185</v>
      </c>
    </row>
    <row r="1251" spans="2:55">
      <c r="B1251" s="41" t="s">
        <v>6142</v>
      </c>
      <c r="C1251" s="19" t="s">
        <v>6515</v>
      </c>
      <c r="D1251" s="227" t="s">
        <v>313</v>
      </c>
      <c r="E1251" s="19"/>
      <c r="F1251" s="19"/>
      <c r="G1251" s="19"/>
      <c r="H1251" s="19"/>
      <c r="I1251" s="19"/>
      <c r="J1251" s="19"/>
      <c r="K1251" s="19"/>
      <c r="L1251" s="19"/>
      <c r="M1251" s="19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221"/>
      <c r="AA1251" s="221"/>
      <c r="AB1251" s="221"/>
      <c r="AC1251" s="221"/>
      <c r="AD1251" s="221"/>
      <c r="AE1251" s="221"/>
      <c r="AF1251" s="221"/>
      <c r="AG1251" s="221"/>
      <c r="AH1251" s="221"/>
      <c r="AI1251" s="221"/>
      <c r="AJ1251" s="221"/>
      <c r="AK1251" s="221"/>
      <c r="AL1251" s="221"/>
      <c r="AM1251" s="221"/>
      <c r="AN1251" s="221"/>
      <c r="AO1251" s="221"/>
      <c r="AP1251" s="221"/>
      <c r="AQ1251" s="221"/>
      <c r="AR1251" s="221"/>
      <c r="AS1251" s="221"/>
      <c r="AT1251" s="221"/>
      <c r="AU1251" s="222">
        <v>0</v>
      </c>
      <c r="AV1251" s="222">
        <v>0</v>
      </c>
      <c r="AW1251" s="222">
        <f t="shared" si="73"/>
        <v>0</v>
      </c>
      <c r="AX1251" s="222">
        <v>1</v>
      </c>
      <c r="AY1251" s="222">
        <v>60</v>
      </c>
      <c r="AZ1251" s="222">
        <f t="shared" si="74"/>
        <v>15</v>
      </c>
      <c r="BA1251" s="222">
        <v>26</v>
      </c>
      <c r="BB1251" s="222">
        <v>2955</v>
      </c>
      <c r="BC1251" s="222">
        <f t="shared" si="75"/>
        <v>738.75</v>
      </c>
    </row>
    <row r="1252" spans="2:55">
      <c r="B1252" s="41" t="s">
        <v>6143</v>
      </c>
      <c r="C1252" s="19" t="s">
        <v>6516</v>
      </c>
      <c r="D1252" s="44" t="s">
        <v>19</v>
      </c>
      <c r="E1252" s="19"/>
      <c r="F1252" s="19"/>
      <c r="G1252" s="19"/>
      <c r="H1252" s="19"/>
      <c r="I1252" s="19"/>
      <c r="J1252" s="19"/>
      <c r="K1252" s="19"/>
      <c r="L1252" s="19"/>
      <c r="M1252" s="19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221"/>
      <c r="AA1252" s="221"/>
      <c r="AB1252" s="221"/>
      <c r="AC1252" s="221"/>
      <c r="AD1252" s="221"/>
      <c r="AE1252" s="221"/>
      <c r="AF1252" s="221"/>
      <c r="AG1252" s="221"/>
      <c r="AH1252" s="221"/>
      <c r="AI1252" s="221"/>
      <c r="AJ1252" s="221"/>
      <c r="AK1252" s="221"/>
      <c r="AL1252" s="221"/>
      <c r="AM1252" s="221"/>
      <c r="AN1252" s="221"/>
      <c r="AO1252" s="221"/>
      <c r="AP1252" s="221"/>
      <c r="AQ1252" s="221"/>
      <c r="AR1252" s="221"/>
      <c r="AS1252" s="221"/>
      <c r="AT1252" s="221"/>
      <c r="AU1252" s="222">
        <v>2</v>
      </c>
      <c r="AV1252" s="222">
        <v>105</v>
      </c>
      <c r="AW1252" s="222">
        <f t="shared" si="73"/>
        <v>26.25</v>
      </c>
      <c r="AX1252" s="222">
        <v>0</v>
      </c>
      <c r="AY1252" s="222">
        <v>0</v>
      </c>
      <c r="AZ1252" s="222">
        <f t="shared" si="74"/>
        <v>0</v>
      </c>
      <c r="BA1252" s="222">
        <v>124</v>
      </c>
      <c r="BB1252" s="222">
        <v>11985</v>
      </c>
      <c r="BC1252" s="222">
        <f t="shared" si="75"/>
        <v>2996.25</v>
      </c>
    </row>
    <row r="1253" spans="2:55">
      <c r="B1253" s="41" t="s">
        <v>6144</v>
      </c>
      <c r="C1253" s="19" t="s">
        <v>6517</v>
      </c>
      <c r="D1253" s="44" t="s">
        <v>259</v>
      </c>
      <c r="E1253" s="19"/>
      <c r="F1253" s="19"/>
      <c r="G1253" s="19"/>
      <c r="H1253" s="19"/>
      <c r="I1253" s="19"/>
      <c r="J1253" s="19"/>
      <c r="K1253" s="19"/>
      <c r="L1253" s="19"/>
      <c r="M1253" s="19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221"/>
      <c r="AA1253" s="221"/>
      <c r="AB1253" s="221"/>
      <c r="AC1253" s="221"/>
      <c r="AD1253" s="221"/>
      <c r="AE1253" s="221"/>
      <c r="AF1253" s="221"/>
      <c r="AG1253" s="221"/>
      <c r="AH1253" s="221"/>
      <c r="AI1253" s="221"/>
      <c r="AJ1253" s="221"/>
      <c r="AK1253" s="221"/>
      <c r="AL1253" s="221"/>
      <c r="AM1253" s="221"/>
      <c r="AN1253" s="221"/>
      <c r="AO1253" s="221"/>
      <c r="AP1253" s="221"/>
      <c r="AQ1253" s="221"/>
      <c r="AR1253" s="221"/>
      <c r="AS1253" s="221"/>
      <c r="AT1253" s="221"/>
      <c r="AU1253" s="222">
        <v>0</v>
      </c>
      <c r="AV1253" s="222">
        <v>0</v>
      </c>
      <c r="AW1253" s="222">
        <f t="shared" si="73"/>
        <v>0</v>
      </c>
      <c r="AX1253" s="222">
        <v>0</v>
      </c>
      <c r="AY1253" s="222">
        <v>0</v>
      </c>
      <c r="AZ1253" s="222">
        <f t="shared" si="74"/>
        <v>0</v>
      </c>
      <c r="BA1253" s="222">
        <v>4</v>
      </c>
      <c r="BB1253" s="222">
        <v>1380</v>
      </c>
      <c r="BC1253" s="222">
        <f t="shared" si="75"/>
        <v>345</v>
      </c>
    </row>
    <row r="1254" spans="2:55">
      <c r="B1254" s="41" t="s">
        <v>6145</v>
      </c>
      <c r="C1254" s="19" t="s">
        <v>6518</v>
      </c>
      <c r="D1254" s="44" t="s">
        <v>259</v>
      </c>
      <c r="E1254" s="19"/>
      <c r="F1254" s="19"/>
      <c r="G1254" s="19"/>
      <c r="H1254" s="19"/>
      <c r="I1254" s="19"/>
      <c r="J1254" s="19"/>
      <c r="K1254" s="19"/>
      <c r="L1254" s="19"/>
      <c r="M1254" s="19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221"/>
      <c r="AA1254" s="221"/>
      <c r="AB1254" s="221"/>
      <c r="AC1254" s="221"/>
      <c r="AD1254" s="221"/>
      <c r="AE1254" s="221"/>
      <c r="AF1254" s="221"/>
      <c r="AG1254" s="221"/>
      <c r="AH1254" s="221"/>
      <c r="AI1254" s="221"/>
      <c r="AJ1254" s="221"/>
      <c r="AK1254" s="221"/>
      <c r="AL1254" s="221"/>
      <c r="AM1254" s="221"/>
      <c r="AN1254" s="221"/>
      <c r="AO1254" s="221"/>
      <c r="AP1254" s="221"/>
      <c r="AQ1254" s="221"/>
      <c r="AR1254" s="221"/>
      <c r="AS1254" s="221"/>
      <c r="AT1254" s="221"/>
      <c r="AU1254" s="222">
        <v>0</v>
      </c>
      <c r="AV1254" s="222">
        <v>0</v>
      </c>
      <c r="AW1254" s="222">
        <f t="shared" si="73"/>
        <v>0</v>
      </c>
      <c r="AX1254" s="222">
        <v>23</v>
      </c>
      <c r="AY1254" s="222">
        <v>1635</v>
      </c>
      <c r="AZ1254" s="222">
        <f t="shared" si="74"/>
        <v>408.75</v>
      </c>
      <c r="BA1254" s="222">
        <v>10</v>
      </c>
      <c r="BB1254" s="222">
        <v>865</v>
      </c>
      <c r="BC1254" s="222">
        <f t="shared" si="75"/>
        <v>216.25</v>
      </c>
    </row>
    <row r="1255" spans="2:55">
      <c r="B1255" s="41" t="s">
        <v>6146</v>
      </c>
      <c r="C1255" s="19" t="s">
        <v>6519</v>
      </c>
      <c r="D1255" s="227" t="s">
        <v>12</v>
      </c>
      <c r="E1255" s="19"/>
      <c r="F1255" s="19"/>
      <c r="G1255" s="19"/>
      <c r="H1255" s="19"/>
      <c r="I1255" s="19"/>
      <c r="J1255" s="19"/>
      <c r="K1255" s="19"/>
      <c r="L1255" s="19"/>
      <c r="M1255" s="19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221"/>
      <c r="AA1255" s="221"/>
      <c r="AB1255" s="221"/>
      <c r="AC1255" s="221"/>
      <c r="AD1255" s="221"/>
      <c r="AE1255" s="221"/>
      <c r="AF1255" s="221"/>
      <c r="AG1255" s="221"/>
      <c r="AH1255" s="221"/>
      <c r="AI1255" s="221"/>
      <c r="AJ1255" s="221"/>
      <c r="AK1255" s="221"/>
      <c r="AL1255" s="221"/>
      <c r="AM1255" s="221"/>
      <c r="AN1255" s="221"/>
      <c r="AO1255" s="221"/>
      <c r="AP1255" s="221"/>
      <c r="AQ1255" s="221"/>
      <c r="AR1255" s="221"/>
      <c r="AS1255" s="221"/>
      <c r="AT1255" s="221"/>
      <c r="AU1255" s="222">
        <v>0</v>
      </c>
      <c r="AV1255" s="222">
        <v>0</v>
      </c>
      <c r="AW1255" s="222">
        <f t="shared" si="73"/>
        <v>0</v>
      </c>
      <c r="AX1255" s="222">
        <v>0</v>
      </c>
      <c r="AY1255" s="222">
        <v>0</v>
      </c>
      <c r="AZ1255" s="222">
        <f t="shared" si="74"/>
        <v>0</v>
      </c>
      <c r="BA1255" s="222">
        <v>7</v>
      </c>
      <c r="BB1255" s="222">
        <v>1350</v>
      </c>
      <c r="BC1255" s="222">
        <f t="shared" si="75"/>
        <v>337.5</v>
      </c>
    </row>
    <row r="1256" spans="2:55">
      <c r="B1256" s="41" t="s">
        <v>6147</v>
      </c>
      <c r="C1256" s="19" t="s">
        <v>6520</v>
      </c>
      <c r="D1256" s="44" t="s">
        <v>259</v>
      </c>
      <c r="E1256" s="19"/>
      <c r="F1256" s="19"/>
      <c r="G1256" s="19"/>
      <c r="H1256" s="19"/>
      <c r="I1256" s="19"/>
      <c r="J1256" s="19"/>
      <c r="K1256" s="19"/>
      <c r="L1256" s="19"/>
      <c r="M1256" s="19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221"/>
      <c r="AA1256" s="221"/>
      <c r="AB1256" s="221"/>
      <c r="AC1256" s="221"/>
      <c r="AD1256" s="221"/>
      <c r="AE1256" s="221"/>
      <c r="AF1256" s="221"/>
      <c r="AG1256" s="221"/>
      <c r="AH1256" s="221"/>
      <c r="AI1256" s="221"/>
      <c r="AJ1256" s="221"/>
      <c r="AK1256" s="221"/>
      <c r="AL1256" s="221"/>
      <c r="AM1256" s="221"/>
      <c r="AN1256" s="221"/>
      <c r="AO1256" s="221"/>
      <c r="AP1256" s="221"/>
      <c r="AQ1256" s="221"/>
      <c r="AR1256" s="221"/>
      <c r="AS1256" s="221"/>
      <c r="AT1256" s="221"/>
      <c r="AU1256" s="222">
        <v>4</v>
      </c>
      <c r="AV1256" s="222">
        <v>300</v>
      </c>
      <c r="AW1256" s="222">
        <f t="shared" si="73"/>
        <v>75</v>
      </c>
      <c r="AX1256" s="222">
        <v>0</v>
      </c>
      <c r="AY1256" s="222">
        <v>0</v>
      </c>
      <c r="AZ1256" s="222">
        <f t="shared" si="74"/>
        <v>0</v>
      </c>
      <c r="BA1256" s="222">
        <v>6</v>
      </c>
      <c r="BB1256" s="222">
        <v>575</v>
      </c>
      <c r="BC1256" s="222">
        <f t="shared" si="75"/>
        <v>143.75</v>
      </c>
    </row>
    <row r="1257" spans="2:55">
      <c r="B1257" s="41" t="s">
        <v>6148</v>
      </c>
      <c r="C1257" s="19" t="s">
        <v>6521</v>
      </c>
      <c r="D1257" s="44" t="s">
        <v>5</v>
      </c>
      <c r="E1257" s="19"/>
      <c r="F1257" s="19"/>
      <c r="G1257" s="19"/>
      <c r="H1257" s="19"/>
      <c r="I1257" s="19"/>
      <c r="J1257" s="19"/>
      <c r="K1257" s="19"/>
      <c r="L1257" s="19"/>
      <c r="M1257" s="19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221"/>
      <c r="AA1257" s="221"/>
      <c r="AB1257" s="221"/>
      <c r="AC1257" s="221"/>
      <c r="AD1257" s="221"/>
      <c r="AE1257" s="221"/>
      <c r="AF1257" s="221"/>
      <c r="AG1257" s="221"/>
      <c r="AH1257" s="221"/>
      <c r="AI1257" s="221"/>
      <c r="AJ1257" s="221"/>
      <c r="AK1257" s="221"/>
      <c r="AL1257" s="221"/>
      <c r="AM1257" s="221"/>
      <c r="AN1257" s="221"/>
      <c r="AO1257" s="221"/>
      <c r="AP1257" s="221"/>
      <c r="AQ1257" s="221"/>
      <c r="AR1257" s="221"/>
      <c r="AS1257" s="221"/>
      <c r="AT1257" s="221"/>
      <c r="AU1257" s="222">
        <v>0</v>
      </c>
      <c r="AV1257" s="222">
        <v>0</v>
      </c>
      <c r="AW1257" s="222">
        <f t="shared" si="73"/>
        <v>0</v>
      </c>
      <c r="AX1257" s="222">
        <v>0</v>
      </c>
      <c r="AY1257" s="222">
        <v>0</v>
      </c>
      <c r="AZ1257" s="222">
        <f t="shared" si="74"/>
        <v>0</v>
      </c>
      <c r="BA1257" s="222">
        <v>37</v>
      </c>
      <c r="BB1257" s="222">
        <v>2305</v>
      </c>
      <c r="BC1257" s="222">
        <f t="shared" si="75"/>
        <v>576.25</v>
      </c>
    </row>
    <row r="1258" spans="2:55">
      <c r="B1258" s="41" t="s">
        <v>6149</v>
      </c>
      <c r="C1258" s="19" t="s">
        <v>6522</v>
      </c>
      <c r="D1258" s="227" t="s">
        <v>207</v>
      </c>
      <c r="E1258" s="19"/>
      <c r="F1258" s="19"/>
      <c r="G1258" s="19"/>
      <c r="H1258" s="19"/>
      <c r="I1258" s="19"/>
      <c r="J1258" s="19"/>
      <c r="K1258" s="19"/>
      <c r="L1258" s="19"/>
      <c r="M1258" s="19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221"/>
      <c r="AA1258" s="221"/>
      <c r="AB1258" s="221"/>
      <c r="AC1258" s="221"/>
      <c r="AD1258" s="221"/>
      <c r="AE1258" s="221"/>
      <c r="AF1258" s="221"/>
      <c r="AG1258" s="221"/>
      <c r="AH1258" s="221"/>
      <c r="AI1258" s="221"/>
      <c r="AJ1258" s="221"/>
      <c r="AK1258" s="221"/>
      <c r="AL1258" s="221"/>
      <c r="AM1258" s="221"/>
      <c r="AN1258" s="221"/>
      <c r="AO1258" s="221"/>
      <c r="AP1258" s="221"/>
      <c r="AQ1258" s="221"/>
      <c r="AR1258" s="221"/>
      <c r="AS1258" s="221"/>
      <c r="AT1258" s="221"/>
      <c r="AU1258" s="222">
        <v>0</v>
      </c>
      <c r="AV1258" s="222">
        <v>0</v>
      </c>
      <c r="AW1258" s="222">
        <f t="shared" si="73"/>
        <v>0</v>
      </c>
      <c r="AX1258" s="222">
        <v>18</v>
      </c>
      <c r="AY1258" s="222">
        <v>1565</v>
      </c>
      <c r="AZ1258" s="222">
        <f t="shared" si="74"/>
        <v>391.25</v>
      </c>
      <c r="BA1258" s="222">
        <v>6</v>
      </c>
      <c r="BB1258" s="222">
        <v>610</v>
      </c>
      <c r="BC1258" s="222">
        <f t="shared" si="75"/>
        <v>152.5</v>
      </c>
    </row>
    <row r="1259" spans="2:55">
      <c r="B1259" s="41" t="s">
        <v>6150</v>
      </c>
      <c r="C1259" s="19" t="s">
        <v>6523</v>
      </c>
      <c r="D1259" s="44" t="s">
        <v>5</v>
      </c>
      <c r="E1259" s="19"/>
      <c r="F1259" s="19"/>
      <c r="G1259" s="19"/>
      <c r="H1259" s="19"/>
      <c r="I1259" s="19"/>
      <c r="J1259" s="19"/>
      <c r="K1259" s="19"/>
      <c r="L1259" s="19"/>
      <c r="M1259" s="19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221"/>
      <c r="AA1259" s="221"/>
      <c r="AB1259" s="221"/>
      <c r="AC1259" s="221"/>
      <c r="AD1259" s="221"/>
      <c r="AE1259" s="221"/>
      <c r="AF1259" s="221"/>
      <c r="AG1259" s="221"/>
      <c r="AH1259" s="221"/>
      <c r="AI1259" s="221"/>
      <c r="AJ1259" s="221"/>
      <c r="AK1259" s="221"/>
      <c r="AL1259" s="221"/>
      <c r="AM1259" s="221"/>
      <c r="AN1259" s="221"/>
      <c r="AO1259" s="221"/>
      <c r="AP1259" s="221"/>
      <c r="AQ1259" s="221"/>
      <c r="AR1259" s="221"/>
      <c r="AS1259" s="221"/>
      <c r="AT1259" s="221"/>
      <c r="AU1259" s="222">
        <v>0</v>
      </c>
      <c r="AV1259" s="222">
        <v>0</v>
      </c>
      <c r="AW1259" s="222">
        <f t="shared" si="73"/>
        <v>0</v>
      </c>
      <c r="AX1259" s="222">
        <v>0</v>
      </c>
      <c r="AY1259" s="222">
        <v>0</v>
      </c>
      <c r="AZ1259" s="222">
        <f t="shared" si="74"/>
        <v>0</v>
      </c>
      <c r="BA1259" s="222">
        <v>5</v>
      </c>
      <c r="BB1259" s="222">
        <v>500</v>
      </c>
      <c r="BC1259" s="222">
        <f t="shared" si="75"/>
        <v>125</v>
      </c>
    </row>
    <row r="1260" spans="2:55">
      <c r="B1260" s="41" t="s">
        <v>6151</v>
      </c>
      <c r="C1260" s="19" t="s">
        <v>6524</v>
      </c>
      <c r="D1260" s="44" t="s">
        <v>238</v>
      </c>
      <c r="E1260" s="19"/>
      <c r="F1260" s="19"/>
      <c r="G1260" s="19"/>
      <c r="H1260" s="19"/>
      <c r="I1260" s="19"/>
      <c r="J1260" s="19"/>
      <c r="K1260" s="19"/>
      <c r="L1260" s="19"/>
      <c r="M1260" s="19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221"/>
      <c r="AA1260" s="221"/>
      <c r="AB1260" s="221"/>
      <c r="AC1260" s="221"/>
      <c r="AD1260" s="221"/>
      <c r="AE1260" s="221"/>
      <c r="AF1260" s="221"/>
      <c r="AG1260" s="221"/>
      <c r="AH1260" s="221"/>
      <c r="AI1260" s="221"/>
      <c r="AJ1260" s="221"/>
      <c r="AK1260" s="221"/>
      <c r="AL1260" s="221"/>
      <c r="AM1260" s="221"/>
      <c r="AN1260" s="221"/>
      <c r="AO1260" s="221"/>
      <c r="AP1260" s="221"/>
      <c r="AQ1260" s="221"/>
      <c r="AR1260" s="221"/>
      <c r="AS1260" s="221"/>
      <c r="AT1260" s="221"/>
      <c r="AU1260" s="222">
        <v>4</v>
      </c>
      <c r="AV1260" s="222">
        <v>355</v>
      </c>
      <c r="AW1260" s="222">
        <f t="shared" si="73"/>
        <v>88.75</v>
      </c>
      <c r="AX1260" s="222">
        <v>0</v>
      </c>
      <c r="AY1260" s="222">
        <v>0</v>
      </c>
      <c r="AZ1260" s="222">
        <f t="shared" si="74"/>
        <v>0</v>
      </c>
      <c r="BA1260" s="222">
        <v>0</v>
      </c>
      <c r="BB1260" s="222">
        <v>0</v>
      </c>
      <c r="BC1260" s="222">
        <f t="shared" si="75"/>
        <v>0</v>
      </c>
    </row>
    <row r="1261" spans="2:55">
      <c r="B1261" s="41" t="s">
        <v>6152</v>
      </c>
      <c r="C1261" s="19" t="s">
        <v>6525</v>
      </c>
      <c r="D1261" s="227" t="s">
        <v>238</v>
      </c>
      <c r="E1261" s="19"/>
      <c r="F1261" s="19"/>
      <c r="G1261" s="19"/>
      <c r="H1261" s="19"/>
      <c r="I1261" s="19"/>
      <c r="J1261" s="19"/>
      <c r="K1261" s="19"/>
      <c r="L1261" s="19"/>
      <c r="M1261" s="19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221"/>
      <c r="AA1261" s="221"/>
      <c r="AB1261" s="221"/>
      <c r="AC1261" s="221"/>
      <c r="AD1261" s="221"/>
      <c r="AE1261" s="221"/>
      <c r="AF1261" s="221"/>
      <c r="AG1261" s="221"/>
      <c r="AH1261" s="221"/>
      <c r="AI1261" s="221"/>
      <c r="AJ1261" s="221"/>
      <c r="AK1261" s="221"/>
      <c r="AL1261" s="221"/>
      <c r="AM1261" s="221"/>
      <c r="AN1261" s="221"/>
      <c r="AO1261" s="221"/>
      <c r="AP1261" s="221"/>
      <c r="AQ1261" s="221"/>
      <c r="AR1261" s="221"/>
      <c r="AS1261" s="221"/>
      <c r="AT1261" s="221"/>
      <c r="AU1261" s="222">
        <v>3</v>
      </c>
      <c r="AV1261" s="222">
        <v>150</v>
      </c>
      <c r="AW1261" s="222">
        <f t="shared" si="73"/>
        <v>37.5</v>
      </c>
      <c r="AX1261" s="222">
        <v>16</v>
      </c>
      <c r="AY1261" s="222">
        <v>985</v>
      </c>
      <c r="AZ1261" s="222">
        <f t="shared" si="74"/>
        <v>246.25</v>
      </c>
      <c r="BA1261" s="222">
        <v>5</v>
      </c>
      <c r="BB1261" s="222">
        <v>605</v>
      </c>
      <c r="BC1261" s="222">
        <f t="shared" si="75"/>
        <v>151.25</v>
      </c>
    </row>
    <row r="1262" spans="2:55">
      <c r="B1262" s="41" t="s">
        <v>6153</v>
      </c>
      <c r="C1262" s="19" t="s">
        <v>6526</v>
      </c>
      <c r="D1262" s="44" t="s">
        <v>5</v>
      </c>
      <c r="E1262" s="19"/>
      <c r="F1262" s="19"/>
      <c r="G1262" s="19"/>
      <c r="H1262" s="19"/>
      <c r="I1262" s="19"/>
      <c r="J1262" s="19"/>
      <c r="K1262" s="19"/>
      <c r="L1262" s="19"/>
      <c r="M1262" s="19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221"/>
      <c r="AA1262" s="221"/>
      <c r="AB1262" s="221"/>
      <c r="AC1262" s="221"/>
      <c r="AD1262" s="221"/>
      <c r="AE1262" s="221"/>
      <c r="AF1262" s="221"/>
      <c r="AG1262" s="221"/>
      <c r="AH1262" s="221"/>
      <c r="AI1262" s="221"/>
      <c r="AJ1262" s="221"/>
      <c r="AK1262" s="221"/>
      <c r="AL1262" s="221"/>
      <c r="AM1262" s="221"/>
      <c r="AN1262" s="221"/>
      <c r="AO1262" s="221"/>
      <c r="AP1262" s="221"/>
      <c r="AQ1262" s="221"/>
      <c r="AR1262" s="221"/>
      <c r="AS1262" s="221"/>
      <c r="AT1262" s="221"/>
      <c r="AU1262" s="222">
        <v>2</v>
      </c>
      <c r="AV1262" s="222">
        <v>350</v>
      </c>
      <c r="AW1262" s="222">
        <f t="shared" si="73"/>
        <v>87.5</v>
      </c>
      <c r="AX1262" s="222">
        <v>1</v>
      </c>
      <c r="AY1262" s="222">
        <v>220</v>
      </c>
      <c r="AZ1262" s="222">
        <f t="shared" si="74"/>
        <v>55</v>
      </c>
      <c r="BA1262" s="222">
        <v>0</v>
      </c>
      <c r="BB1262" s="222">
        <v>0</v>
      </c>
      <c r="BC1262" s="222">
        <f t="shared" si="75"/>
        <v>0</v>
      </c>
    </row>
    <row r="1263" spans="2:55">
      <c r="B1263" s="41" t="s">
        <v>6154</v>
      </c>
      <c r="C1263" s="19" t="s">
        <v>6527</v>
      </c>
      <c r="D1263" s="44" t="s">
        <v>5</v>
      </c>
      <c r="E1263" s="19"/>
      <c r="F1263" s="19"/>
      <c r="G1263" s="19"/>
      <c r="H1263" s="19"/>
      <c r="I1263" s="19"/>
      <c r="J1263" s="19"/>
      <c r="K1263" s="19"/>
      <c r="L1263" s="19"/>
      <c r="M1263" s="19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221"/>
      <c r="AA1263" s="221"/>
      <c r="AB1263" s="221"/>
      <c r="AC1263" s="221"/>
      <c r="AD1263" s="221"/>
      <c r="AE1263" s="221"/>
      <c r="AF1263" s="221"/>
      <c r="AG1263" s="221"/>
      <c r="AH1263" s="221"/>
      <c r="AI1263" s="221"/>
      <c r="AJ1263" s="221"/>
      <c r="AK1263" s="221"/>
      <c r="AL1263" s="221"/>
      <c r="AM1263" s="221"/>
      <c r="AN1263" s="221"/>
      <c r="AO1263" s="221"/>
      <c r="AP1263" s="221"/>
      <c r="AQ1263" s="221"/>
      <c r="AR1263" s="221"/>
      <c r="AS1263" s="221"/>
      <c r="AT1263" s="221"/>
      <c r="AU1263" s="222">
        <v>0</v>
      </c>
      <c r="AV1263" s="222">
        <v>0</v>
      </c>
      <c r="AW1263" s="222">
        <f t="shared" si="73"/>
        <v>0</v>
      </c>
      <c r="AX1263" s="222">
        <v>0</v>
      </c>
      <c r="AY1263" s="222">
        <v>0</v>
      </c>
      <c r="AZ1263" s="222">
        <f t="shared" si="74"/>
        <v>0</v>
      </c>
      <c r="BA1263" s="222">
        <v>13</v>
      </c>
      <c r="BB1263" s="222">
        <v>1020</v>
      </c>
      <c r="BC1263" s="222">
        <f t="shared" si="75"/>
        <v>255</v>
      </c>
    </row>
    <row r="1264" spans="2:55">
      <c r="B1264" s="41" t="s">
        <v>6155</v>
      </c>
      <c r="C1264" s="19" t="s">
        <v>6528</v>
      </c>
      <c r="D1264" s="44" t="s">
        <v>43</v>
      </c>
      <c r="E1264" s="19"/>
      <c r="F1264" s="19"/>
      <c r="G1264" s="19"/>
      <c r="H1264" s="19"/>
      <c r="I1264" s="19"/>
      <c r="J1264" s="19"/>
      <c r="K1264" s="19"/>
      <c r="L1264" s="19"/>
      <c r="M1264" s="19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221"/>
      <c r="AA1264" s="221"/>
      <c r="AB1264" s="221"/>
      <c r="AC1264" s="221"/>
      <c r="AD1264" s="221"/>
      <c r="AE1264" s="221"/>
      <c r="AF1264" s="221"/>
      <c r="AG1264" s="221"/>
      <c r="AH1264" s="221"/>
      <c r="AI1264" s="221"/>
      <c r="AJ1264" s="221"/>
      <c r="AK1264" s="221"/>
      <c r="AL1264" s="221"/>
      <c r="AM1264" s="221"/>
      <c r="AN1264" s="221"/>
      <c r="AO1264" s="221"/>
      <c r="AP1264" s="221"/>
      <c r="AQ1264" s="221"/>
      <c r="AR1264" s="221"/>
      <c r="AS1264" s="221"/>
      <c r="AT1264" s="221"/>
      <c r="AU1264" s="222">
        <v>8</v>
      </c>
      <c r="AV1264" s="222">
        <v>655</v>
      </c>
      <c r="AW1264" s="222">
        <f t="shared" si="73"/>
        <v>163.75</v>
      </c>
      <c r="AX1264" s="222">
        <v>31</v>
      </c>
      <c r="AY1264" s="222">
        <v>3265</v>
      </c>
      <c r="AZ1264" s="222">
        <f t="shared" si="74"/>
        <v>816.25</v>
      </c>
      <c r="BA1264" s="222">
        <v>36</v>
      </c>
      <c r="BB1264" s="222">
        <v>4245</v>
      </c>
      <c r="BC1264" s="222">
        <f t="shared" si="75"/>
        <v>1061.25</v>
      </c>
    </row>
    <row r="1265" spans="2:55">
      <c r="B1265" s="41" t="s">
        <v>6156</v>
      </c>
      <c r="C1265" s="19" t="s">
        <v>6529</v>
      </c>
      <c r="D1265" s="44" t="s">
        <v>5</v>
      </c>
      <c r="E1265" s="19"/>
      <c r="F1265" s="19"/>
      <c r="G1265" s="19"/>
      <c r="H1265" s="19"/>
      <c r="I1265" s="19"/>
      <c r="J1265" s="19"/>
      <c r="K1265" s="19"/>
      <c r="L1265" s="19"/>
      <c r="M1265" s="19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221"/>
      <c r="AA1265" s="221"/>
      <c r="AB1265" s="221"/>
      <c r="AC1265" s="221"/>
      <c r="AD1265" s="221"/>
      <c r="AE1265" s="221"/>
      <c r="AF1265" s="221"/>
      <c r="AG1265" s="221"/>
      <c r="AH1265" s="221"/>
      <c r="AI1265" s="221"/>
      <c r="AJ1265" s="221"/>
      <c r="AK1265" s="221"/>
      <c r="AL1265" s="221"/>
      <c r="AM1265" s="221"/>
      <c r="AN1265" s="221"/>
      <c r="AO1265" s="221"/>
      <c r="AP1265" s="221"/>
      <c r="AQ1265" s="221"/>
      <c r="AR1265" s="221"/>
      <c r="AS1265" s="221"/>
      <c r="AT1265" s="221"/>
      <c r="AU1265" s="222">
        <v>4</v>
      </c>
      <c r="AV1265" s="222">
        <v>210</v>
      </c>
      <c r="AW1265" s="222">
        <f t="shared" si="73"/>
        <v>52.5</v>
      </c>
      <c r="AX1265" s="222">
        <v>0</v>
      </c>
      <c r="AY1265" s="222">
        <v>0</v>
      </c>
      <c r="AZ1265" s="222">
        <f t="shared" si="74"/>
        <v>0</v>
      </c>
      <c r="BA1265" s="222">
        <v>6</v>
      </c>
      <c r="BB1265" s="222">
        <v>665</v>
      </c>
      <c r="BC1265" s="222">
        <f t="shared" si="75"/>
        <v>166.25</v>
      </c>
    </row>
    <row r="1266" spans="2:55">
      <c r="B1266" s="41" t="s">
        <v>6157</v>
      </c>
      <c r="C1266" s="19" t="s">
        <v>7800</v>
      </c>
      <c r="D1266" s="227" t="s">
        <v>125</v>
      </c>
      <c r="E1266" s="19"/>
      <c r="F1266" s="19"/>
      <c r="G1266" s="19"/>
      <c r="H1266" s="19"/>
      <c r="I1266" s="19"/>
      <c r="J1266" s="19"/>
      <c r="K1266" s="19"/>
      <c r="L1266" s="19"/>
      <c r="M1266" s="19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221"/>
      <c r="AA1266" s="221"/>
      <c r="AB1266" s="221"/>
      <c r="AC1266" s="221"/>
      <c r="AD1266" s="221"/>
      <c r="AE1266" s="221"/>
      <c r="AF1266" s="221"/>
      <c r="AG1266" s="221"/>
      <c r="AH1266" s="221"/>
      <c r="AI1266" s="221"/>
      <c r="AJ1266" s="221"/>
      <c r="AK1266" s="221"/>
      <c r="AL1266" s="221"/>
      <c r="AM1266" s="221"/>
      <c r="AN1266" s="221"/>
      <c r="AO1266" s="221"/>
      <c r="AP1266" s="221"/>
      <c r="AQ1266" s="221"/>
      <c r="AR1266" s="221"/>
      <c r="AS1266" s="221"/>
      <c r="AT1266" s="221"/>
      <c r="AU1266" s="222">
        <v>3</v>
      </c>
      <c r="AV1266" s="222">
        <v>220</v>
      </c>
      <c r="AW1266" s="222">
        <f t="shared" si="73"/>
        <v>55</v>
      </c>
      <c r="AX1266" s="222">
        <v>0</v>
      </c>
      <c r="AY1266" s="222">
        <v>0</v>
      </c>
      <c r="AZ1266" s="222">
        <f t="shared" si="74"/>
        <v>0</v>
      </c>
      <c r="BA1266" s="222">
        <v>21</v>
      </c>
      <c r="BB1266" s="222">
        <v>2110</v>
      </c>
      <c r="BC1266" s="222">
        <f t="shared" si="75"/>
        <v>527.5</v>
      </c>
    </row>
    <row r="1267" spans="2:55">
      <c r="B1267" s="41" t="s">
        <v>6158</v>
      </c>
      <c r="C1267" s="19" t="s">
        <v>6530</v>
      </c>
      <c r="D1267" s="44" t="s">
        <v>5</v>
      </c>
      <c r="E1267" s="19"/>
      <c r="F1267" s="19"/>
      <c r="G1267" s="19"/>
      <c r="H1267" s="19"/>
      <c r="I1267" s="19"/>
      <c r="J1267" s="19"/>
      <c r="K1267" s="19"/>
      <c r="L1267" s="19"/>
      <c r="M1267" s="19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221"/>
      <c r="AA1267" s="221"/>
      <c r="AB1267" s="221"/>
      <c r="AC1267" s="221"/>
      <c r="AD1267" s="221"/>
      <c r="AE1267" s="221"/>
      <c r="AF1267" s="221"/>
      <c r="AG1267" s="221"/>
      <c r="AH1267" s="221"/>
      <c r="AI1267" s="221"/>
      <c r="AJ1267" s="221"/>
      <c r="AK1267" s="221"/>
      <c r="AL1267" s="221"/>
      <c r="AM1267" s="221"/>
      <c r="AN1267" s="221"/>
      <c r="AO1267" s="221"/>
      <c r="AP1267" s="221"/>
      <c r="AQ1267" s="221"/>
      <c r="AR1267" s="221"/>
      <c r="AS1267" s="221"/>
      <c r="AT1267" s="221"/>
      <c r="AU1267" s="222">
        <v>0</v>
      </c>
      <c r="AV1267" s="222">
        <v>0</v>
      </c>
      <c r="AW1267" s="222">
        <f t="shared" si="73"/>
        <v>0</v>
      </c>
      <c r="AX1267" s="222">
        <v>1</v>
      </c>
      <c r="AY1267" s="222">
        <v>100</v>
      </c>
      <c r="AZ1267" s="222">
        <f t="shared" si="74"/>
        <v>25</v>
      </c>
      <c r="BA1267" s="222">
        <v>148</v>
      </c>
      <c r="BB1267" s="222">
        <v>14625</v>
      </c>
      <c r="BC1267" s="222">
        <f t="shared" si="75"/>
        <v>3656.25</v>
      </c>
    </row>
    <row r="1268" spans="2:55">
      <c r="B1268" s="41" t="s">
        <v>6159</v>
      </c>
      <c r="C1268" s="19" t="s">
        <v>6531</v>
      </c>
      <c r="D1268" s="227" t="s">
        <v>25</v>
      </c>
      <c r="E1268" s="19"/>
      <c r="F1268" s="19"/>
      <c r="G1268" s="19"/>
      <c r="H1268" s="19"/>
      <c r="I1268" s="19"/>
      <c r="J1268" s="19"/>
      <c r="K1268" s="19"/>
      <c r="L1268" s="19"/>
      <c r="M1268" s="19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221"/>
      <c r="AA1268" s="221"/>
      <c r="AB1268" s="221"/>
      <c r="AC1268" s="221"/>
      <c r="AD1268" s="221"/>
      <c r="AE1268" s="221"/>
      <c r="AF1268" s="221"/>
      <c r="AG1268" s="221"/>
      <c r="AH1268" s="221"/>
      <c r="AI1268" s="221"/>
      <c r="AJ1268" s="221"/>
      <c r="AK1268" s="221"/>
      <c r="AL1268" s="221"/>
      <c r="AM1268" s="221"/>
      <c r="AN1268" s="221"/>
      <c r="AO1268" s="221"/>
      <c r="AP1268" s="221"/>
      <c r="AQ1268" s="221"/>
      <c r="AR1268" s="221"/>
      <c r="AS1268" s="221"/>
      <c r="AT1268" s="221"/>
      <c r="AU1268" s="222">
        <v>0</v>
      </c>
      <c r="AV1268" s="222">
        <v>0</v>
      </c>
      <c r="AW1268" s="222">
        <f t="shared" si="73"/>
        <v>0</v>
      </c>
      <c r="AX1268" s="222">
        <v>0</v>
      </c>
      <c r="AY1268" s="222">
        <v>0</v>
      </c>
      <c r="AZ1268" s="222">
        <f t="shared" si="74"/>
        <v>0</v>
      </c>
      <c r="BA1268" s="222">
        <v>15</v>
      </c>
      <c r="BB1268" s="222">
        <v>1400</v>
      </c>
      <c r="BC1268" s="222">
        <f t="shared" si="75"/>
        <v>350</v>
      </c>
    </row>
    <row r="1269" spans="2:55">
      <c r="B1269" s="41" t="s">
        <v>6160</v>
      </c>
      <c r="C1269" s="19" t="s">
        <v>6532</v>
      </c>
      <c r="D1269" s="44" t="s">
        <v>25</v>
      </c>
      <c r="E1269" s="19"/>
      <c r="F1269" s="19"/>
      <c r="G1269" s="19"/>
      <c r="H1269" s="19"/>
      <c r="I1269" s="19"/>
      <c r="J1269" s="19"/>
      <c r="K1269" s="19"/>
      <c r="L1269" s="19"/>
      <c r="M1269" s="19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221"/>
      <c r="AA1269" s="221"/>
      <c r="AB1269" s="221"/>
      <c r="AC1269" s="221"/>
      <c r="AD1269" s="221"/>
      <c r="AE1269" s="221"/>
      <c r="AF1269" s="221"/>
      <c r="AG1269" s="221"/>
      <c r="AH1269" s="221"/>
      <c r="AI1269" s="221"/>
      <c r="AJ1269" s="221"/>
      <c r="AK1269" s="221"/>
      <c r="AL1269" s="221"/>
      <c r="AM1269" s="221"/>
      <c r="AN1269" s="221"/>
      <c r="AO1269" s="221"/>
      <c r="AP1269" s="221"/>
      <c r="AQ1269" s="221"/>
      <c r="AR1269" s="221"/>
      <c r="AS1269" s="221"/>
      <c r="AT1269" s="221"/>
      <c r="AU1269" s="222">
        <v>0</v>
      </c>
      <c r="AV1269" s="222">
        <v>0</v>
      </c>
      <c r="AW1269" s="222">
        <f t="shared" si="73"/>
        <v>0</v>
      </c>
      <c r="AX1269" s="222">
        <v>10</v>
      </c>
      <c r="AY1269" s="222">
        <v>635</v>
      </c>
      <c r="AZ1269" s="222">
        <f t="shared" si="74"/>
        <v>158.75</v>
      </c>
      <c r="BA1269" s="222">
        <v>7</v>
      </c>
      <c r="BB1269" s="222">
        <v>585</v>
      </c>
      <c r="BC1269" s="222">
        <f t="shared" si="75"/>
        <v>146.25</v>
      </c>
    </row>
    <row r="1270" spans="2:55">
      <c r="B1270" s="41" t="s">
        <v>6161</v>
      </c>
      <c r="C1270" s="19" t="s">
        <v>6533</v>
      </c>
      <c r="D1270" s="227" t="s">
        <v>390</v>
      </c>
      <c r="E1270" s="19"/>
      <c r="F1270" s="19"/>
      <c r="G1270" s="19"/>
      <c r="H1270" s="19"/>
      <c r="I1270" s="19"/>
      <c r="J1270" s="19"/>
      <c r="K1270" s="19"/>
      <c r="L1270" s="19"/>
      <c r="M1270" s="19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221"/>
      <c r="AA1270" s="221"/>
      <c r="AB1270" s="221"/>
      <c r="AC1270" s="221"/>
      <c r="AD1270" s="221"/>
      <c r="AE1270" s="221"/>
      <c r="AF1270" s="221"/>
      <c r="AG1270" s="221"/>
      <c r="AH1270" s="221"/>
      <c r="AI1270" s="221"/>
      <c r="AJ1270" s="221"/>
      <c r="AK1270" s="221"/>
      <c r="AL1270" s="221"/>
      <c r="AM1270" s="221"/>
      <c r="AN1270" s="221"/>
      <c r="AO1270" s="221"/>
      <c r="AP1270" s="221"/>
      <c r="AQ1270" s="221"/>
      <c r="AR1270" s="221"/>
      <c r="AS1270" s="221"/>
      <c r="AT1270" s="221"/>
      <c r="AU1270" s="222">
        <v>2</v>
      </c>
      <c r="AV1270" s="222">
        <v>440</v>
      </c>
      <c r="AW1270" s="222">
        <f t="shared" si="73"/>
        <v>110</v>
      </c>
      <c r="AX1270" s="222">
        <v>0</v>
      </c>
      <c r="AY1270" s="222">
        <v>0</v>
      </c>
      <c r="AZ1270" s="222">
        <f t="shared" si="74"/>
        <v>0</v>
      </c>
      <c r="BA1270" s="222">
        <v>0</v>
      </c>
      <c r="BB1270" s="222">
        <v>0</v>
      </c>
      <c r="BC1270" s="222">
        <f t="shared" si="75"/>
        <v>0</v>
      </c>
    </row>
    <row r="1271" spans="2:55">
      <c r="B1271" s="41" t="s">
        <v>6162</v>
      </c>
      <c r="C1271" s="19" t="s">
        <v>6534</v>
      </c>
      <c r="D1271" s="227" t="s">
        <v>390</v>
      </c>
      <c r="E1271" s="19"/>
      <c r="F1271" s="19"/>
      <c r="G1271" s="19"/>
      <c r="H1271" s="19"/>
      <c r="I1271" s="19"/>
      <c r="J1271" s="19"/>
      <c r="K1271" s="19"/>
      <c r="L1271" s="19"/>
      <c r="M1271" s="19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221"/>
      <c r="AA1271" s="221"/>
      <c r="AB1271" s="221"/>
      <c r="AC1271" s="221"/>
      <c r="AD1271" s="221"/>
      <c r="AE1271" s="221"/>
      <c r="AF1271" s="221"/>
      <c r="AG1271" s="221"/>
      <c r="AH1271" s="221"/>
      <c r="AI1271" s="221"/>
      <c r="AJ1271" s="221"/>
      <c r="AK1271" s="221"/>
      <c r="AL1271" s="221"/>
      <c r="AM1271" s="221"/>
      <c r="AN1271" s="221"/>
      <c r="AO1271" s="221"/>
      <c r="AP1271" s="221"/>
      <c r="AQ1271" s="221"/>
      <c r="AR1271" s="221"/>
      <c r="AS1271" s="221"/>
      <c r="AT1271" s="221"/>
      <c r="AU1271" s="222">
        <v>0</v>
      </c>
      <c r="AV1271" s="222">
        <v>0</v>
      </c>
      <c r="AW1271" s="222">
        <f t="shared" si="73"/>
        <v>0</v>
      </c>
      <c r="AX1271" s="222">
        <v>0</v>
      </c>
      <c r="AY1271" s="222">
        <v>0</v>
      </c>
      <c r="AZ1271" s="222">
        <f t="shared" si="74"/>
        <v>0</v>
      </c>
      <c r="BA1271" s="222">
        <v>4</v>
      </c>
      <c r="BB1271" s="222">
        <v>410</v>
      </c>
      <c r="BC1271" s="222">
        <f t="shared" si="75"/>
        <v>102.5</v>
      </c>
    </row>
    <row r="1272" spans="2:55">
      <c r="B1272" s="41" t="s">
        <v>6163</v>
      </c>
      <c r="C1272" s="19" t="s">
        <v>6535</v>
      </c>
      <c r="D1272" s="227" t="s">
        <v>25</v>
      </c>
      <c r="E1272" s="19"/>
      <c r="F1272" s="19"/>
      <c r="G1272" s="19"/>
      <c r="H1272" s="19"/>
      <c r="I1272" s="19"/>
      <c r="J1272" s="19"/>
      <c r="K1272" s="19"/>
      <c r="L1272" s="19"/>
      <c r="M1272" s="19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221"/>
      <c r="AA1272" s="221"/>
      <c r="AB1272" s="221"/>
      <c r="AC1272" s="221"/>
      <c r="AD1272" s="221"/>
      <c r="AE1272" s="221"/>
      <c r="AF1272" s="221"/>
      <c r="AG1272" s="221"/>
      <c r="AH1272" s="221"/>
      <c r="AI1272" s="221"/>
      <c r="AJ1272" s="221"/>
      <c r="AK1272" s="221"/>
      <c r="AL1272" s="221"/>
      <c r="AM1272" s="221"/>
      <c r="AN1272" s="221"/>
      <c r="AO1272" s="221"/>
      <c r="AP1272" s="221"/>
      <c r="AQ1272" s="221"/>
      <c r="AR1272" s="221"/>
      <c r="AS1272" s="221"/>
      <c r="AT1272" s="221"/>
      <c r="AU1272" s="222">
        <v>3</v>
      </c>
      <c r="AV1272" s="222">
        <v>165</v>
      </c>
      <c r="AW1272" s="222">
        <f t="shared" si="73"/>
        <v>41.25</v>
      </c>
      <c r="AX1272" s="222">
        <v>2</v>
      </c>
      <c r="AY1272" s="222">
        <v>540</v>
      </c>
      <c r="AZ1272" s="222">
        <f t="shared" si="74"/>
        <v>135</v>
      </c>
      <c r="BA1272" s="222">
        <v>3</v>
      </c>
      <c r="BB1272" s="222">
        <v>280</v>
      </c>
      <c r="BC1272" s="222">
        <f t="shared" si="75"/>
        <v>70</v>
      </c>
    </row>
    <row r="1273" spans="2:55">
      <c r="B1273" s="41" t="s">
        <v>6164</v>
      </c>
      <c r="C1273" s="19" t="s">
        <v>6536</v>
      </c>
      <c r="D1273" s="227" t="s">
        <v>25</v>
      </c>
      <c r="E1273" s="19"/>
      <c r="F1273" s="19"/>
      <c r="G1273" s="19"/>
      <c r="H1273" s="19"/>
      <c r="I1273" s="19"/>
      <c r="J1273" s="19"/>
      <c r="K1273" s="19"/>
      <c r="L1273" s="19"/>
      <c r="M1273" s="19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221"/>
      <c r="AA1273" s="221"/>
      <c r="AB1273" s="221"/>
      <c r="AC1273" s="221"/>
      <c r="AD1273" s="221"/>
      <c r="AE1273" s="221"/>
      <c r="AF1273" s="221"/>
      <c r="AG1273" s="221"/>
      <c r="AH1273" s="221"/>
      <c r="AI1273" s="221"/>
      <c r="AJ1273" s="221"/>
      <c r="AK1273" s="221"/>
      <c r="AL1273" s="221"/>
      <c r="AM1273" s="221"/>
      <c r="AN1273" s="221"/>
      <c r="AO1273" s="221"/>
      <c r="AP1273" s="221"/>
      <c r="AQ1273" s="221"/>
      <c r="AR1273" s="221"/>
      <c r="AS1273" s="221"/>
      <c r="AT1273" s="221"/>
      <c r="AU1273" s="222">
        <v>0</v>
      </c>
      <c r="AV1273" s="222">
        <v>0</v>
      </c>
      <c r="AW1273" s="222">
        <f t="shared" ref="AW1273:AW1331" si="76">AV1273*25%</f>
        <v>0</v>
      </c>
      <c r="AX1273" s="222">
        <v>5</v>
      </c>
      <c r="AY1273" s="222">
        <v>490</v>
      </c>
      <c r="AZ1273" s="222">
        <f t="shared" si="74"/>
        <v>122.5</v>
      </c>
      <c r="BA1273" s="222">
        <v>2</v>
      </c>
      <c r="BB1273" s="222">
        <v>250</v>
      </c>
      <c r="BC1273" s="222">
        <f t="shared" si="75"/>
        <v>62.5</v>
      </c>
    </row>
    <row r="1274" spans="2:55">
      <c r="B1274" s="41" t="s">
        <v>6165</v>
      </c>
      <c r="C1274" s="19" t="s">
        <v>6537</v>
      </c>
      <c r="D1274" s="227" t="s">
        <v>29</v>
      </c>
      <c r="E1274" s="19"/>
      <c r="F1274" s="19"/>
      <c r="G1274" s="19"/>
      <c r="H1274" s="19"/>
      <c r="I1274" s="19"/>
      <c r="J1274" s="19"/>
      <c r="K1274" s="19"/>
      <c r="L1274" s="19"/>
      <c r="M1274" s="19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221"/>
      <c r="AA1274" s="221"/>
      <c r="AB1274" s="221"/>
      <c r="AC1274" s="221"/>
      <c r="AD1274" s="221"/>
      <c r="AE1274" s="221"/>
      <c r="AF1274" s="221"/>
      <c r="AG1274" s="221"/>
      <c r="AH1274" s="221"/>
      <c r="AI1274" s="221"/>
      <c r="AJ1274" s="221"/>
      <c r="AK1274" s="221"/>
      <c r="AL1274" s="221"/>
      <c r="AM1274" s="221"/>
      <c r="AN1274" s="221"/>
      <c r="AO1274" s="221"/>
      <c r="AP1274" s="221"/>
      <c r="AQ1274" s="221"/>
      <c r="AR1274" s="221"/>
      <c r="AS1274" s="221"/>
      <c r="AT1274" s="221"/>
      <c r="AU1274" s="222">
        <v>0</v>
      </c>
      <c r="AV1274" s="222">
        <v>0</v>
      </c>
      <c r="AW1274" s="222">
        <f t="shared" si="76"/>
        <v>0</v>
      </c>
      <c r="AX1274" s="222">
        <v>0</v>
      </c>
      <c r="AY1274" s="222">
        <v>0</v>
      </c>
      <c r="AZ1274" s="222">
        <f t="shared" si="74"/>
        <v>0</v>
      </c>
      <c r="BA1274" s="222">
        <v>8</v>
      </c>
      <c r="BB1274" s="222">
        <v>535</v>
      </c>
      <c r="BC1274" s="222">
        <f t="shared" si="75"/>
        <v>133.75</v>
      </c>
    </row>
    <row r="1275" spans="2:55">
      <c r="B1275" s="41" t="s">
        <v>6166</v>
      </c>
      <c r="C1275" s="19" t="s">
        <v>6538</v>
      </c>
      <c r="D1275" s="227" t="s">
        <v>29</v>
      </c>
      <c r="E1275" s="19"/>
      <c r="F1275" s="19"/>
      <c r="G1275" s="19"/>
      <c r="H1275" s="19"/>
      <c r="I1275" s="19"/>
      <c r="J1275" s="19"/>
      <c r="K1275" s="19"/>
      <c r="L1275" s="19"/>
      <c r="M1275" s="19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221"/>
      <c r="AA1275" s="221"/>
      <c r="AB1275" s="221"/>
      <c r="AC1275" s="221"/>
      <c r="AD1275" s="221"/>
      <c r="AE1275" s="221"/>
      <c r="AF1275" s="221"/>
      <c r="AG1275" s="221"/>
      <c r="AH1275" s="221"/>
      <c r="AI1275" s="221"/>
      <c r="AJ1275" s="221"/>
      <c r="AK1275" s="221"/>
      <c r="AL1275" s="221"/>
      <c r="AM1275" s="221"/>
      <c r="AN1275" s="221"/>
      <c r="AO1275" s="221"/>
      <c r="AP1275" s="221"/>
      <c r="AQ1275" s="221"/>
      <c r="AR1275" s="221"/>
      <c r="AS1275" s="221"/>
      <c r="AT1275" s="221"/>
      <c r="AU1275" s="222">
        <v>0</v>
      </c>
      <c r="AV1275" s="222">
        <v>0</v>
      </c>
      <c r="AW1275" s="222">
        <f t="shared" si="76"/>
        <v>0</v>
      </c>
      <c r="AX1275" s="222">
        <v>4</v>
      </c>
      <c r="AY1275" s="222">
        <v>225</v>
      </c>
      <c r="AZ1275" s="222">
        <f t="shared" si="74"/>
        <v>56.25</v>
      </c>
      <c r="BA1275" s="222">
        <v>16</v>
      </c>
      <c r="BB1275" s="222">
        <v>1655</v>
      </c>
      <c r="BC1275" s="222">
        <f t="shared" si="75"/>
        <v>413.75</v>
      </c>
    </row>
    <row r="1276" spans="2:55">
      <c r="B1276" s="41" t="s">
        <v>6167</v>
      </c>
      <c r="C1276" s="19" t="s">
        <v>6539</v>
      </c>
      <c r="D1276" s="227" t="s">
        <v>29</v>
      </c>
      <c r="E1276" s="19"/>
      <c r="F1276" s="19"/>
      <c r="G1276" s="19"/>
      <c r="H1276" s="19"/>
      <c r="I1276" s="19"/>
      <c r="J1276" s="19"/>
      <c r="K1276" s="19"/>
      <c r="L1276" s="19"/>
      <c r="M1276" s="19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221"/>
      <c r="AA1276" s="221"/>
      <c r="AB1276" s="221"/>
      <c r="AC1276" s="221"/>
      <c r="AD1276" s="221"/>
      <c r="AE1276" s="221"/>
      <c r="AF1276" s="221"/>
      <c r="AG1276" s="221"/>
      <c r="AH1276" s="221"/>
      <c r="AI1276" s="221"/>
      <c r="AJ1276" s="221"/>
      <c r="AK1276" s="221"/>
      <c r="AL1276" s="221"/>
      <c r="AM1276" s="221"/>
      <c r="AN1276" s="221"/>
      <c r="AO1276" s="221"/>
      <c r="AP1276" s="221"/>
      <c r="AQ1276" s="221"/>
      <c r="AR1276" s="221"/>
      <c r="AS1276" s="221"/>
      <c r="AT1276" s="221"/>
      <c r="AU1276" s="222">
        <v>0</v>
      </c>
      <c r="AV1276" s="222">
        <v>0</v>
      </c>
      <c r="AW1276" s="222">
        <f t="shared" si="76"/>
        <v>0</v>
      </c>
      <c r="AX1276" s="222">
        <v>0</v>
      </c>
      <c r="AY1276" s="222">
        <v>0</v>
      </c>
      <c r="AZ1276" s="222">
        <f t="shared" si="74"/>
        <v>0</v>
      </c>
      <c r="BA1276" s="222">
        <v>9</v>
      </c>
      <c r="BB1276" s="222">
        <v>670</v>
      </c>
      <c r="BC1276" s="222">
        <f t="shared" si="75"/>
        <v>167.5</v>
      </c>
    </row>
    <row r="1277" spans="2:55">
      <c r="B1277" s="41" t="s">
        <v>6168</v>
      </c>
      <c r="C1277" s="19" t="s">
        <v>6540</v>
      </c>
      <c r="D1277" s="227" t="s">
        <v>29</v>
      </c>
      <c r="E1277" s="19"/>
      <c r="F1277" s="19"/>
      <c r="G1277" s="19"/>
      <c r="H1277" s="19"/>
      <c r="I1277" s="19"/>
      <c r="J1277" s="19"/>
      <c r="K1277" s="19"/>
      <c r="L1277" s="19"/>
      <c r="M1277" s="19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221"/>
      <c r="AA1277" s="221"/>
      <c r="AB1277" s="221"/>
      <c r="AC1277" s="221"/>
      <c r="AD1277" s="221"/>
      <c r="AE1277" s="221"/>
      <c r="AF1277" s="221"/>
      <c r="AG1277" s="221"/>
      <c r="AH1277" s="221"/>
      <c r="AI1277" s="221"/>
      <c r="AJ1277" s="221"/>
      <c r="AK1277" s="221"/>
      <c r="AL1277" s="221"/>
      <c r="AM1277" s="221"/>
      <c r="AN1277" s="221"/>
      <c r="AO1277" s="221"/>
      <c r="AP1277" s="221"/>
      <c r="AQ1277" s="221"/>
      <c r="AR1277" s="221"/>
      <c r="AS1277" s="221"/>
      <c r="AT1277" s="221"/>
      <c r="AU1277" s="222">
        <v>0</v>
      </c>
      <c r="AV1277" s="222">
        <v>0</v>
      </c>
      <c r="AW1277" s="222">
        <f t="shared" si="76"/>
        <v>0</v>
      </c>
      <c r="AX1277" s="222">
        <v>6</v>
      </c>
      <c r="AY1277" s="222">
        <v>705</v>
      </c>
      <c r="AZ1277" s="222">
        <f t="shared" si="74"/>
        <v>176.25</v>
      </c>
      <c r="BA1277" s="222">
        <v>1</v>
      </c>
      <c r="BB1277" s="222">
        <v>60</v>
      </c>
      <c r="BC1277" s="222">
        <f t="shared" si="75"/>
        <v>15</v>
      </c>
    </row>
    <row r="1278" spans="2:55">
      <c r="B1278" s="41" t="s">
        <v>6169</v>
      </c>
      <c r="C1278" s="19" t="s">
        <v>6541</v>
      </c>
      <c r="D1278" s="227" t="s">
        <v>29</v>
      </c>
      <c r="E1278" s="19"/>
      <c r="F1278" s="19"/>
      <c r="G1278" s="19"/>
      <c r="H1278" s="19"/>
      <c r="I1278" s="19"/>
      <c r="J1278" s="19"/>
      <c r="K1278" s="19"/>
      <c r="L1278" s="19"/>
      <c r="M1278" s="19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221"/>
      <c r="AA1278" s="221"/>
      <c r="AB1278" s="221"/>
      <c r="AC1278" s="221"/>
      <c r="AD1278" s="221"/>
      <c r="AE1278" s="221"/>
      <c r="AF1278" s="221"/>
      <c r="AG1278" s="221"/>
      <c r="AH1278" s="221"/>
      <c r="AI1278" s="221"/>
      <c r="AJ1278" s="221"/>
      <c r="AK1278" s="221"/>
      <c r="AL1278" s="221"/>
      <c r="AM1278" s="221"/>
      <c r="AN1278" s="221"/>
      <c r="AO1278" s="221"/>
      <c r="AP1278" s="221"/>
      <c r="AQ1278" s="221"/>
      <c r="AR1278" s="221"/>
      <c r="AS1278" s="221"/>
      <c r="AT1278" s="221"/>
      <c r="AU1278" s="222">
        <v>0</v>
      </c>
      <c r="AV1278" s="222">
        <v>0</v>
      </c>
      <c r="AW1278" s="222">
        <f t="shared" si="76"/>
        <v>0</v>
      </c>
      <c r="AX1278" s="222">
        <v>0</v>
      </c>
      <c r="AY1278" s="222">
        <v>0</v>
      </c>
      <c r="AZ1278" s="222">
        <f t="shared" si="74"/>
        <v>0</v>
      </c>
      <c r="BA1278" s="222">
        <v>24</v>
      </c>
      <c r="BB1278" s="222">
        <v>2010</v>
      </c>
      <c r="BC1278" s="222">
        <f t="shared" si="75"/>
        <v>502.5</v>
      </c>
    </row>
    <row r="1279" spans="2:55">
      <c r="B1279" s="41" t="s">
        <v>6170</v>
      </c>
      <c r="C1279" s="19" t="s">
        <v>6542</v>
      </c>
      <c r="D1279" s="44" t="s">
        <v>84</v>
      </c>
      <c r="E1279" s="19"/>
      <c r="F1279" s="19"/>
      <c r="G1279" s="19"/>
      <c r="H1279" s="19"/>
      <c r="I1279" s="19"/>
      <c r="J1279" s="19"/>
      <c r="K1279" s="19"/>
      <c r="L1279" s="19"/>
      <c r="M1279" s="19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221"/>
      <c r="AA1279" s="221"/>
      <c r="AB1279" s="221"/>
      <c r="AC1279" s="221"/>
      <c r="AD1279" s="221"/>
      <c r="AE1279" s="221"/>
      <c r="AF1279" s="221"/>
      <c r="AG1279" s="221"/>
      <c r="AH1279" s="221"/>
      <c r="AI1279" s="221"/>
      <c r="AJ1279" s="221"/>
      <c r="AK1279" s="221"/>
      <c r="AL1279" s="221"/>
      <c r="AM1279" s="221"/>
      <c r="AN1279" s="221"/>
      <c r="AO1279" s="221"/>
      <c r="AP1279" s="221"/>
      <c r="AQ1279" s="221"/>
      <c r="AR1279" s="221"/>
      <c r="AS1279" s="221"/>
      <c r="AT1279" s="221"/>
      <c r="AU1279" s="222">
        <v>0</v>
      </c>
      <c r="AV1279" s="222">
        <v>0</v>
      </c>
      <c r="AW1279" s="222">
        <f t="shared" si="76"/>
        <v>0</v>
      </c>
      <c r="AX1279" s="222">
        <v>6</v>
      </c>
      <c r="AY1279" s="222">
        <v>440</v>
      </c>
      <c r="AZ1279" s="222">
        <f t="shared" si="74"/>
        <v>110</v>
      </c>
      <c r="BA1279" s="222">
        <v>24</v>
      </c>
      <c r="BB1279" s="222">
        <v>2405</v>
      </c>
      <c r="BC1279" s="222">
        <f t="shared" si="75"/>
        <v>601.25</v>
      </c>
    </row>
    <row r="1280" spans="2:55">
      <c r="B1280" s="41" t="s">
        <v>6171</v>
      </c>
      <c r="C1280" s="19" t="s">
        <v>6543</v>
      </c>
      <c r="D1280" s="227" t="s">
        <v>84</v>
      </c>
      <c r="E1280" s="19"/>
      <c r="F1280" s="19"/>
      <c r="G1280" s="19"/>
      <c r="H1280" s="19"/>
      <c r="I1280" s="19"/>
      <c r="J1280" s="19"/>
      <c r="K1280" s="19"/>
      <c r="L1280" s="19"/>
      <c r="M1280" s="19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221"/>
      <c r="AA1280" s="221"/>
      <c r="AB1280" s="221"/>
      <c r="AC1280" s="221"/>
      <c r="AD1280" s="221"/>
      <c r="AE1280" s="221"/>
      <c r="AF1280" s="221"/>
      <c r="AG1280" s="221"/>
      <c r="AH1280" s="221"/>
      <c r="AI1280" s="221"/>
      <c r="AJ1280" s="221"/>
      <c r="AK1280" s="221"/>
      <c r="AL1280" s="221"/>
      <c r="AM1280" s="221"/>
      <c r="AN1280" s="221"/>
      <c r="AO1280" s="221"/>
      <c r="AP1280" s="221"/>
      <c r="AQ1280" s="221"/>
      <c r="AR1280" s="221"/>
      <c r="AS1280" s="221"/>
      <c r="AT1280" s="221"/>
      <c r="AU1280" s="222">
        <v>0</v>
      </c>
      <c r="AV1280" s="222">
        <v>0</v>
      </c>
      <c r="AW1280" s="222">
        <f t="shared" si="76"/>
        <v>0</v>
      </c>
      <c r="AX1280" s="222">
        <v>0</v>
      </c>
      <c r="AY1280" s="222">
        <v>0</v>
      </c>
      <c r="AZ1280" s="222">
        <f t="shared" si="74"/>
        <v>0</v>
      </c>
      <c r="BA1280" s="222">
        <v>33</v>
      </c>
      <c r="BB1280" s="222">
        <v>3135</v>
      </c>
      <c r="BC1280" s="222">
        <f t="shared" si="75"/>
        <v>783.75</v>
      </c>
    </row>
    <row r="1281" spans="2:55">
      <c r="B1281" s="41" t="s">
        <v>6172</v>
      </c>
      <c r="C1281" s="19" t="s">
        <v>6544</v>
      </c>
      <c r="D1281" s="44" t="s">
        <v>84</v>
      </c>
      <c r="E1281" s="19"/>
      <c r="F1281" s="19"/>
      <c r="G1281" s="19"/>
      <c r="H1281" s="19"/>
      <c r="I1281" s="19"/>
      <c r="J1281" s="19"/>
      <c r="K1281" s="19"/>
      <c r="L1281" s="19"/>
      <c r="M1281" s="19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221"/>
      <c r="AA1281" s="221"/>
      <c r="AB1281" s="221"/>
      <c r="AC1281" s="221"/>
      <c r="AD1281" s="221"/>
      <c r="AE1281" s="221"/>
      <c r="AF1281" s="221"/>
      <c r="AG1281" s="221"/>
      <c r="AH1281" s="221"/>
      <c r="AI1281" s="221"/>
      <c r="AJ1281" s="221"/>
      <c r="AK1281" s="221"/>
      <c r="AL1281" s="221"/>
      <c r="AM1281" s="221"/>
      <c r="AN1281" s="221"/>
      <c r="AO1281" s="221"/>
      <c r="AP1281" s="221"/>
      <c r="AQ1281" s="221"/>
      <c r="AR1281" s="221"/>
      <c r="AS1281" s="221"/>
      <c r="AT1281" s="221"/>
      <c r="AU1281" s="222">
        <v>26</v>
      </c>
      <c r="AV1281" s="222">
        <v>1830</v>
      </c>
      <c r="AW1281" s="222">
        <f t="shared" si="76"/>
        <v>457.5</v>
      </c>
      <c r="AX1281" s="222">
        <v>1</v>
      </c>
      <c r="AY1281" s="222">
        <v>60</v>
      </c>
      <c r="AZ1281" s="222">
        <f t="shared" si="74"/>
        <v>15</v>
      </c>
      <c r="BA1281" s="222">
        <v>7</v>
      </c>
      <c r="BB1281" s="222">
        <v>820</v>
      </c>
      <c r="BC1281" s="222">
        <f t="shared" si="75"/>
        <v>205</v>
      </c>
    </row>
    <row r="1282" spans="2:55">
      <c r="B1282" s="41" t="s">
        <v>6173</v>
      </c>
      <c r="C1282" s="19" t="s">
        <v>6545</v>
      </c>
      <c r="D1282" s="227" t="s">
        <v>191</v>
      </c>
      <c r="E1282" s="19"/>
      <c r="F1282" s="19"/>
      <c r="G1282" s="19"/>
      <c r="H1282" s="19"/>
      <c r="I1282" s="19"/>
      <c r="J1282" s="19"/>
      <c r="K1282" s="19"/>
      <c r="L1282" s="19"/>
      <c r="M1282" s="19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221"/>
      <c r="AA1282" s="221"/>
      <c r="AB1282" s="221"/>
      <c r="AC1282" s="221"/>
      <c r="AD1282" s="221"/>
      <c r="AE1282" s="221"/>
      <c r="AF1282" s="221"/>
      <c r="AG1282" s="221"/>
      <c r="AH1282" s="221"/>
      <c r="AI1282" s="221"/>
      <c r="AJ1282" s="221"/>
      <c r="AK1282" s="221"/>
      <c r="AL1282" s="221"/>
      <c r="AM1282" s="221"/>
      <c r="AN1282" s="221"/>
      <c r="AO1282" s="221"/>
      <c r="AP1282" s="221"/>
      <c r="AQ1282" s="221"/>
      <c r="AR1282" s="221"/>
      <c r="AS1282" s="221"/>
      <c r="AT1282" s="221"/>
      <c r="AU1282" s="222">
        <v>0</v>
      </c>
      <c r="AV1282" s="222">
        <v>0</v>
      </c>
      <c r="AW1282" s="222">
        <f t="shared" si="76"/>
        <v>0</v>
      </c>
      <c r="AX1282" s="222">
        <v>0</v>
      </c>
      <c r="AY1282" s="222">
        <v>0</v>
      </c>
      <c r="AZ1282" s="222">
        <f t="shared" ref="AZ1282:AZ1345" si="77">AY1282*25%</f>
        <v>0</v>
      </c>
      <c r="BA1282" s="222">
        <v>18</v>
      </c>
      <c r="BB1282" s="222">
        <v>1545</v>
      </c>
      <c r="BC1282" s="222">
        <f t="shared" si="75"/>
        <v>386.25</v>
      </c>
    </row>
    <row r="1283" spans="2:55">
      <c r="B1283" s="41" t="s">
        <v>6174</v>
      </c>
      <c r="C1283" s="19" t="s">
        <v>6546</v>
      </c>
      <c r="D1283" s="227" t="s">
        <v>3</v>
      </c>
      <c r="E1283" s="19"/>
      <c r="F1283" s="19"/>
      <c r="G1283" s="19"/>
      <c r="H1283" s="19"/>
      <c r="I1283" s="19"/>
      <c r="J1283" s="19"/>
      <c r="K1283" s="19"/>
      <c r="L1283" s="19"/>
      <c r="M1283" s="19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221"/>
      <c r="AA1283" s="221"/>
      <c r="AB1283" s="221"/>
      <c r="AC1283" s="221"/>
      <c r="AD1283" s="221"/>
      <c r="AE1283" s="221"/>
      <c r="AF1283" s="221"/>
      <c r="AG1283" s="221"/>
      <c r="AH1283" s="221"/>
      <c r="AI1283" s="221"/>
      <c r="AJ1283" s="221"/>
      <c r="AK1283" s="221"/>
      <c r="AL1283" s="221"/>
      <c r="AM1283" s="221"/>
      <c r="AN1283" s="221"/>
      <c r="AO1283" s="221"/>
      <c r="AP1283" s="221"/>
      <c r="AQ1283" s="221"/>
      <c r="AR1283" s="221"/>
      <c r="AS1283" s="221"/>
      <c r="AT1283" s="221"/>
      <c r="AU1283" s="222">
        <v>4</v>
      </c>
      <c r="AV1283" s="222">
        <v>630</v>
      </c>
      <c r="AW1283" s="222">
        <f t="shared" si="76"/>
        <v>157.5</v>
      </c>
      <c r="AX1283" s="222">
        <v>0</v>
      </c>
      <c r="AY1283" s="222">
        <v>0</v>
      </c>
      <c r="AZ1283" s="222">
        <f t="shared" si="77"/>
        <v>0</v>
      </c>
      <c r="BA1283" s="222">
        <v>0</v>
      </c>
      <c r="BB1283" s="222">
        <v>0</v>
      </c>
      <c r="BC1283" s="222">
        <f t="shared" si="75"/>
        <v>0</v>
      </c>
    </row>
    <row r="1284" spans="2:55">
      <c r="B1284" s="41" t="s">
        <v>6175</v>
      </c>
      <c r="C1284" s="19" t="s">
        <v>6547</v>
      </c>
      <c r="D1284" s="44" t="s">
        <v>5</v>
      </c>
      <c r="E1284" s="19"/>
      <c r="F1284" s="19"/>
      <c r="G1284" s="19"/>
      <c r="H1284" s="19"/>
      <c r="I1284" s="19"/>
      <c r="J1284" s="19"/>
      <c r="K1284" s="19"/>
      <c r="L1284" s="19"/>
      <c r="M1284" s="19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221"/>
      <c r="AA1284" s="221"/>
      <c r="AB1284" s="221"/>
      <c r="AC1284" s="221"/>
      <c r="AD1284" s="221"/>
      <c r="AE1284" s="221"/>
      <c r="AF1284" s="221"/>
      <c r="AG1284" s="221"/>
      <c r="AH1284" s="221"/>
      <c r="AI1284" s="221"/>
      <c r="AJ1284" s="221"/>
      <c r="AK1284" s="221"/>
      <c r="AL1284" s="221"/>
      <c r="AM1284" s="221"/>
      <c r="AN1284" s="221"/>
      <c r="AO1284" s="221"/>
      <c r="AP1284" s="221"/>
      <c r="AQ1284" s="221"/>
      <c r="AR1284" s="221"/>
      <c r="AS1284" s="221"/>
      <c r="AT1284" s="221"/>
      <c r="AU1284" s="222">
        <v>2</v>
      </c>
      <c r="AV1284" s="222">
        <v>230</v>
      </c>
      <c r="AW1284" s="222">
        <f t="shared" si="76"/>
        <v>57.5</v>
      </c>
      <c r="AX1284" s="222">
        <v>3</v>
      </c>
      <c r="AY1284" s="222">
        <v>185</v>
      </c>
      <c r="AZ1284" s="222">
        <f t="shared" si="77"/>
        <v>46.25</v>
      </c>
      <c r="BA1284" s="222">
        <v>2</v>
      </c>
      <c r="BB1284" s="222">
        <v>160</v>
      </c>
      <c r="BC1284" s="222">
        <f t="shared" ref="BC1284:BC1347" si="78">BB1284*25%</f>
        <v>40</v>
      </c>
    </row>
    <row r="1285" spans="2:55">
      <c r="B1285" s="41" t="s">
        <v>6176</v>
      </c>
      <c r="C1285" s="19" t="s">
        <v>6548</v>
      </c>
      <c r="D1285" s="44" t="s">
        <v>29</v>
      </c>
      <c r="E1285" s="19"/>
      <c r="F1285" s="19"/>
      <c r="G1285" s="19"/>
      <c r="H1285" s="19"/>
      <c r="I1285" s="19"/>
      <c r="J1285" s="19"/>
      <c r="K1285" s="19"/>
      <c r="L1285" s="19"/>
      <c r="M1285" s="19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221"/>
      <c r="AA1285" s="221"/>
      <c r="AB1285" s="221"/>
      <c r="AC1285" s="221"/>
      <c r="AD1285" s="221"/>
      <c r="AE1285" s="221"/>
      <c r="AF1285" s="221"/>
      <c r="AG1285" s="221"/>
      <c r="AH1285" s="221"/>
      <c r="AI1285" s="221"/>
      <c r="AJ1285" s="221"/>
      <c r="AK1285" s="221"/>
      <c r="AL1285" s="221"/>
      <c r="AM1285" s="221"/>
      <c r="AN1285" s="221"/>
      <c r="AO1285" s="221"/>
      <c r="AP1285" s="221"/>
      <c r="AQ1285" s="221"/>
      <c r="AR1285" s="221"/>
      <c r="AS1285" s="221"/>
      <c r="AT1285" s="221"/>
      <c r="AU1285" s="222">
        <v>1</v>
      </c>
      <c r="AV1285" s="222">
        <v>280</v>
      </c>
      <c r="AW1285" s="222">
        <f t="shared" si="76"/>
        <v>70</v>
      </c>
      <c r="AX1285" s="222">
        <v>0</v>
      </c>
      <c r="AY1285" s="222">
        <v>0</v>
      </c>
      <c r="AZ1285" s="222">
        <f t="shared" si="77"/>
        <v>0</v>
      </c>
      <c r="BA1285" s="222">
        <v>11</v>
      </c>
      <c r="BB1285" s="222">
        <v>1025</v>
      </c>
      <c r="BC1285" s="222">
        <f t="shared" si="78"/>
        <v>256.25</v>
      </c>
    </row>
    <row r="1286" spans="2:55">
      <c r="B1286" s="41" t="s">
        <v>6177</v>
      </c>
      <c r="C1286" s="19" t="s">
        <v>6549</v>
      </c>
      <c r="D1286" s="227" t="s">
        <v>3</v>
      </c>
      <c r="E1286" s="19"/>
      <c r="F1286" s="19"/>
      <c r="G1286" s="19"/>
      <c r="H1286" s="19"/>
      <c r="I1286" s="19"/>
      <c r="J1286" s="19"/>
      <c r="K1286" s="19"/>
      <c r="L1286" s="19"/>
      <c r="M1286" s="19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221"/>
      <c r="AA1286" s="221"/>
      <c r="AB1286" s="221"/>
      <c r="AC1286" s="221"/>
      <c r="AD1286" s="221"/>
      <c r="AE1286" s="221"/>
      <c r="AF1286" s="221"/>
      <c r="AG1286" s="221"/>
      <c r="AH1286" s="221"/>
      <c r="AI1286" s="221"/>
      <c r="AJ1286" s="221"/>
      <c r="AK1286" s="221"/>
      <c r="AL1286" s="221"/>
      <c r="AM1286" s="221"/>
      <c r="AN1286" s="221"/>
      <c r="AO1286" s="221"/>
      <c r="AP1286" s="221"/>
      <c r="AQ1286" s="221"/>
      <c r="AR1286" s="221"/>
      <c r="AS1286" s="221"/>
      <c r="AT1286" s="221"/>
      <c r="AU1286" s="222">
        <v>2</v>
      </c>
      <c r="AV1286" s="222">
        <v>120</v>
      </c>
      <c r="AW1286" s="222">
        <f t="shared" si="76"/>
        <v>30</v>
      </c>
      <c r="AX1286" s="222">
        <v>0</v>
      </c>
      <c r="AY1286" s="222">
        <v>0</v>
      </c>
      <c r="AZ1286" s="222">
        <f t="shared" si="77"/>
        <v>0</v>
      </c>
      <c r="BA1286" s="222">
        <v>0</v>
      </c>
      <c r="BB1286" s="222">
        <v>0</v>
      </c>
      <c r="BC1286" s="222">
        <f t="shared" si="78"/>
        <v>0</v>
      </c>
    </row>
    <row r="1287" spans="2:55">
      <c r="B1287" s="41" t="s">
        <v>6178</v>
      </c>
      <c r="C1287" s="19" t="s">
        <v>6550</v>
      </c>
      <c r="D1287" s="227" t="s">
        <v>204</v>
      </c>
      <c r="E1287" s="19"/>
      <c r="F1287" s="19"/>
      <c r="G1287" s="19"/>
      <c r="H1287" s="19"/>
      <c r="I1287" s="19"/>
      <c r="J1287" s="19"/>
      <c r="K1287" s="19"/>
      <c r="L1287" s="19"/>
      <c r="M1287" s="19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221"/>
      <c r="AA1287" s="221"/>
      <c r="AB1287" s="221"/>
      <c r="AC1287" s="221"/>
      <c r="AD1287" s="221"/>
      <c r="AE1287" s="221"/>
      <c r="AF1287" s="221"/>
      <c r="AG1287" s="221"/>
      <c r="AH1287" s="221"/>
      <c r="AI1287" s="221"/>
      <c r="AJ1287" s="221"/>
      <c r="AK1287" s="221"/>
      <c r="AL1287" s="221"/>
      <c r="AM1287" s="221"/>
      <c r="AN1287" s="221"/>
      <c r="AO1287" s="221"/>
      <c r="AP1287" s="221"/>
      <c r="AQ1287" s="221"/>
      <c r="AR1287" s="221"/>
      <c r="AS1287" s="221"/>
      <c r="AT1287" s="221"/>
      <c r="AU1287" s="222">
        <v>2</v>
      </c>
      <c r="AV1287" s="222">
        <v>120</v>
      </c>
      <c r="AW1287" s="222">
        <f t="shared" si="76"/>
        <v>30</v>
      </c>
      <c r="AX1287" s="222">
        <v>4</v>
      </c>
      <c r="AY1287" s="222">
        <v>250</v>
      </c>
      <c r="AZ1287" s="222">
        <f t="shared" si="77"/>
        <v>62.5</v>
      </c>
      <c r="BA1287" s="222">
        <v>8</v>
      </c>
      <c r="BB1287" s="222">
        <v>495</v>
      </c>
      <c r="BC1287" s="222">
        <f t="shared" si="78"/>
        <v>123.75</v>
      </c>
    </row>
    <row r="1288" spans="2:55">
      <c r="B1288" s="41" t="s">
        <v>6179</v>
      </c>
      <c r="C1288" s="19" t="s">
        <v>6484</v>
      </c>
      <c r="D1288" s="44" t="s">
        <v>191</v>
      </c>
      <c r="E1288" s="19"/>
      <c r="F1288" s="19"/>
      <c r="G1288" s="19"/>
      <c r="H1288" s="19"/>
      <c r="I1288" s="19"/>
      <c r="J1288" s="19"/>
      <c r="K1288" s="19"/>
      <c r="L1288" s="19"/>
      <c r="M1288" s="19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221"/>
      <c r="AA1288" s="221"/>
      <c r="AB1288" s="221"/>
      <c r="AC1288" s="221"/>
      <c r="AD1288" s="221"/>
      <c r="AE1288" s="221"/>
      <c r="AF1288" s="221"/>
      <c r="AG1288" s="221"/>
      <c r="AH1288" s="221"/>
      <c r="AI1288" s="221"/>
      <c r="AJ1288" s="221"/>
      <c r="AK1288" s="221"/>
      <c r="AL1288" s="221"/>
      <c r="AM1288" s="221"/>
      <c r="AN1288" s="221"/>
      <c r="AO1288" s="221"/>
      <c r="AP1288" s="221"/>
      <c r="AQ1288" s="221"/>
      <c r="AR1288" s="221"/>
      <c r="AS1288" s="221"/>
      <c r="AT1288" s="221"/>
      <c r="AU1288" s="222">
        <v>0</v>
      </c>
      <c r="AV1288" s="222">
        <v>0</v>
      </c>
      <c r="AW1288" s="222">
        <f t="shared" si="76"/>
        <v>0</v>
      </c>
      <c r="AX1288" s="222">
        <v>4</v>
      </c>
      <c r="AY1288" s="222">
        <v>410</v>
      </c>
      <c r="AZ1288" s="222">
        <f t="shared" si="77"/>
        <v>102.5</v>
      </c>
      <c r="BA1288" s="222">
        <v>0</v>
      </c>
      <c r="BB1288" s="222">
        <v>0</v>
      </c>
      <c r="BC1288" s="222">
        <f t="shared" si="78"/>
        <v>0</v>
      </c>
    </row>
    <row r="1289" spans="2:55">
      <c r="B1289" s="41" t="s">
        <v>6180</v>
      </c>
      <c r="C1289" s="19" t="s">
        <v>7801</v>
      </c>
      <c r="D1289" s="44" t="s">
        <v>23</v>
      </c>
      <c r="E1289" s="19"/>
      <c r="F1289" s="19"/>
      <c r="G1289" s="19"/>
      <c r="H1289" s="19"/>
      <c r="I1289" s="19"/>
      <c r="J1289" s="19"/>
      <c r="K1289" s="19"/>
      <c r="L1289" s="19"/>
      <c r="M1289" s="19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221"/>
      <c r="AA1289" s="221"/>
      <c r="AB1289" s="221"/>
      <c r="AC1289" s="221"/>
      <c r="AD1289" s="221"/>
      <c r="AE1289" s="221"/>
      <c r="AF1289" s="221"/>
      <c r="AG1289" s="221"/>
      <c r="AH1289" s="221"/>
      <c r="AI1289" s="221"/>
      <c r="AJ1289" s="221"/>
      <c r="AK1289" s="221"/>
      <c r="AL1289" s="221"/>
      <c r="AM1289" s="221"/>
      <c r="AN1289" s="221"/>
      <c r="AO1289" s="221"/>
      <c r="AP1289" s="221"/>
      <c r="AQ1289" s="221"/>
      <c r="AR1289" s="221"/>
      <c r="AS1289" s="221"/>
      <c r="AT1289" s="221"/>
      <c r="AU1289" s="222">
        <v>0</v>
      </c>
      <c r="AV1289" s="222">
        <v>0</v>
      </c>
      <c r="AW1289" s="222">
        <f t="shared" si="76"/>
        <v>0</v>
      </c>
      <c r="AX1289" s="222">
        <v>0</v>
      </c>
      <c r="AY1289" s="222">
        <v>0</v>
      </c>
      <c r="AZ1289" s="222">
        <f t="shared" si="77"/>
        <v>0</v>
      </c>
      <c r="BA1289" s="222">
        <v>0</v>
      </c>
      <c r="BB1289" s="222">
        <v>0</v>
      </c>
      <c r="BC1289" s="222">
        <f t="shared" si="78"/>
        <v>0</v>
      </c>
    </row>
    <row r="1290" spans="2:55">
      <c r="B1290" s="41" t="s">
        <v>6181</v>
      </c>
      <c r="C1290" s="19" t="s">
        <v>6551</v>
      </c>
      <c r="D1290" s="44" t="s">
        <v>552</v>
      </c>
      <c r="E1290" s="19"/>
      <c r="F1290" s="19"/>
      <c r="G1290" s="19"/>
      <c r="H1290" s="19"/>
      <c r="I1290" s="19"/>
      <c r="J1290" s="19"/>
      <c r="K1290" s="19"/>
      <c r="L1290" s="19"/>
      <c r="M1290" s="19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221"/>
      <c r="AA1290" s="221"/>
      <c r="AB1290" s="221"/>
      <c r="AC1290" s="221"/>
      <c r="AD1290" s="221"/>
      <c r="AE1290" s="221"/>
      <c r="AF1290" s="221"/>
      <c r="AG1290" s="221"/>
      <c r="AH1290" s="221"/>
      <c r="AI1290" s="221"/>
      <c r="AJ1290" s="221"/>
      <c r="AK1290" s="221"/>
      <c r="AL1290" s="221"/>
      <c r="AM1290" s="221"/>
      <c r="AN1290" s="221"/>
      <c r="AO1290" s="221"/>
      <c r="AP1290" s="221"/>
      <c r="AQ1290" s="221"/>
      <c r="AR1290" s="221"/>
      <c r="AS1290" s="221"/>
      <c r="AT1290" s="221"/>
      <c r="AU1290" s="222">
        <v>0</v>
      </c>
      <c r="AV1290" s="222">
        <v>0</v>
      </c>
      <c r="AW1290" s="222">
        <f t="shared" si="76"/>
        <v>0</v>
      </c>
      <c r="AX1290" s="222">
        <v>0</v>
      </c>
      <c r="AY1290" s="222">
        <v>0</v>
      </c>
      <c r="AZ1290" s="222">
        <f t="shared" si="77"/>
        <v>0</v>
      </c>
      <c r="BA1290" s="222">
        <v>2</v>
      </c>
      <c r="BB1290" s="222">
        <v>125</v>
      </c>
      <c r="BC1290" s="222">
        <f t="shared" si="78"/>
        <v>31.25</v>
      </c>
    </row>
    <row r="1291" spans="2:55">
      <c r="B1291" s="41" t="s">
        <v>6182</v>
      </c>
      <c r="C1291" s="19" t="s">
        <v>6552</v>
      </c>
      <c r="D1291" s="44" t="s">
        <v>25</v>
      </c>
      <c r="E1291" s="19"/>
      <c r="F1291" s="19"/>
      <c r="G1291" s="19"/>
      <c r="H1291" s="19"/>
      <c r="I1291" s="19"/>
      <c r="J1291" s="19"/>
      <c r="K1291" s="19"/>
      <c r="L1291" s="19"/>
      <c r="M1291" s="19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221"/>
      <c r="AA1291" s="221"/>
      <c r="AB1291" s="221"/>
      <c r="AC1291" s="221"/>
      <c r="AD1291" s="221"/>
      <c r="AE1291" s="221"/>
      <c r="AF1291" s="221"/>
      <c r="AG1291" s="221"/>
      <c r="AH1291" s="221"/>
      <c r="AI1291" s="221"/>
      <c r="AJ1291" s="221"/>
      <c r="AK1291" s="221"/>
      <c r="AL1291" s="221"/>
      <c r="AM1291" s="221"/>
      <c r="AN1291" s="221"/>
      <c r="AO1291" s="221"/>
      <c r="AP1291" s="221"/>
      <c r="AQ1291" s="221"/>
      <c r="AR1291" s="221"/>
      <c r="AS1291" s="221"/>
      <c r="AT1291" s="221"/>
      <c r="AU1291" s="222">
        <v>0</v>
      </c>
      <c r="AV1291" s="222">
        <v>0</v>
      </c>
      <c r="AW1291" s="222">
        <f t="shared" si="76"/>
        <v>0</v>
      </c>
      <c r="AX1291" s="222">
        <v>14</v>
      </c>
      <c r="AY1291" s="222">
        <v>1100</v>
      </c>
      <c r="AZ1291" s="222">
        <f t="shared" si="77"/>
        <v>275</v>
      </c>
      <c r="BA1291" s="222">
        <v>23</v>
      </c>
      <c r="BB1291" s="222">
        <v>1715</v>
      </c>
      <c r="BC1291" s="222">
        <f t="shared" si="78"/>
        <v>428.75</v>
      </c>
    </row>
    <row r="1292" spans="2:55">
      <c r="B1292" s="41" t="s">
        <v>6183</v>
      </c>
      <c r="C1292" s="19" t="s">
        <v>6553</v>
      </c>
      <c r="D1292" s="44" t="s">
        <v>284</v>
      </c>
      <c r="E1292" s="19"/>
      <c r="F1292" s="19"/>
      <c r="G1292" s="19"/>
      <c r="H1292" s="19"/>
      <c r="I1292" s="19"/>
      <c r="J1292" s="19"/>
      <c r="K1292" s="19"/>
      <c r="L1292" s="19"/>
      <c r="M1292" s="19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221"/>
      <c r="AA1292" s="221"/>
      <c r="AB1292" s="221"/>
      <c r="AC1292" s="221"/>
      <c r="AD1292" s="221"/>
      <c r="AE1292" s="221"/>
      <c r="AF1292" s="221"/>
      <c r="AG1292" s="221"/>
      <c r="AH1292" s="221"/>
      <c r="AI1292" s="221"/>
      <c r="AJ1292" s="221"/>
      <c r="AK1292" s="221"/>
      <c r="AL1292" s="221"/>
      <c r="AM1292" s="221"/>
      <c r="AN1292" s="221"/>
      <c r="AO1292" s="221"/>
      <c r="AP1292" s="221"/>
      <c r="AQ1292" s="221"/>
      <c r="AR1292" s="221"/>
      <c r="AS1292" s="221"/>
      <c r="AT1292" s="221"/>
      <c r="AU1292" s="222">
        <v>0</v>
      </c>
      <c r="AV1292" s="222">
        <v>0</v>
      </c>
      <c r="AW1292" s="222">
        <f t="shared" si="76"/>
        <v>0</v>
      </c>
      <c r="AX1292" s="222">
        <v>11</v>
      </c>
      <c r="AY1292" s="222">
        <v>925</v>
      </c>
      <c r="AZ1292" s="222">
        <f t="shared" si="77"/>
        <v>231.25</v>
      </c>
      <c r="BA1292" s="222"/>
      <c r="BB1292" s="222">
        <v>0</v>
      </c>
      <c r="BC1292" s="222">
        <f t="shared" si="78"/>
        <v>0</v>
      </c>
    </row>
    <row r="1293" spans="2:55">
      <c r="B1293" s="41" t="s">
        <v>6184</v>
      </c>
      <c r="C1293" s="19" t="s">
        <v>6554</v>
      </c>
      <c r="D1293" s="227" t="s">
        <v>463</v>
      </c>
      <c r="E1293" s="19"/>
      <c r="F1293" s="19"/>
      <c r="G1293" s="19"/>
      <c r="H1293" s="19"/>
      <c r="I1293" s="19"/>
      <c r="J1293" s="19"/>
      <c r="K1293" s="19"/>
      <c r="L1293" s="19"/>
      <c r="M1293" s="19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221"/>
      <c r="AA1293" s="221"/>
      <c r="AB1293" s="221"/>
      <c r="AC1293" s="221"/>
      <c r="AD1293" s="221"/>
      <c r="AE1293" s="221"/>
      <c r="AF1293" s="221"/>
      <c r="AG1293" s="221"/>
      <c r="AH1293" s="221"/>
      <c r="AI1293" s="221"/>
      <c r="AJ1293" s="221"/>
      <c r="AK1293" s="221"/>
      <c r="AL1293" s="221"/>
      <c r="AM1293" s="221"/>
      <c r="AN1293" s="221"/>
      <c r="AO1293" s="221"/>
      <c r="AP1293" s="221"/>
      <c r="AQ1293" s="221"/>
      <c r="AR1293" s="221"/>
      <c r="AS1293" s="221"/>
      <c r="AT1293" s="221"/>
      <c r="AU1293" s="222">
        <v>0</v>
      </c>
      <c r="AV1293" s="222">
        <v>0</v>
      </c>
      <c r="AW1293" s="222">
        <f t="shared" si="76"/>
        <v>0</v>
      </c>
      <c r="AX1293" s="222">
        <v>29</v>
      </c>
      <c r="AY1293" s="222">
        <v>3690</v>
      </c>
      <c r="AZ1293" s="222">
        <f t="shared" si="77"/>
        <v>922.5</v>
      </c>
      <c r="BA1293" s="222">
        <v>12</v>
      </c>
      <c r="BB1293" s="222">
        <v>1340</v>
      </c>
      <c r="BC1293" s="222">
        <f t="shared" si="78"/>
        <v>335</v>
      </c>
    </row>
    <row r="1294" spans="2:55">
      <c r="B1294" s="41" t="s">
        <v>6185</v>
      </c>
      <c r="C1294" s="19" t="s">
        <v>6555</v>
      </c>
      <c r="D1294" s="44" t="s">
        <v>38</v>
      </c>
      <c r="E1294" s="19"/>
      <c r="F1294" s="19"/>
      <c r="G1294" s="19"/>
      <c r="H1294" s="19"/>
      <c r="I1294" s="19"/>
      <c r="J1294" s="19"/>
      <c r="K1294" s="19"/>
      <c r="L1294" s="19"/>
      <c r="M1294" s="19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221"/>
      <c r="AA1294" s="221"/>
      <c r="AB1294" s="221"/>
      <c r="AC1294" s="221"/>
      <c r="AD1294" s="221"/>
      <c r="AE1294" s="221"/>
      <c r="AF1294" s="221"/>
      <c r="AG1294" s="221"/>
      <c r="AH1294" s="221"/>
      <c r="AI1294" s="221"/>
      <c r="AJ1294" s="221"/>
      <c r="AK1294" s="221"/>
      <c r="AL1294" s="221"/>
      <c r="AM1294" s="221"/>
      <c r="AN1294" s="221"/>
      <c r="AO1294" s="221"/>
      <c r="AP1294" s="221"/>
      <c r="AQ1294" s="221"/>
      <c r="AR1294" s="221"/>
      <c r="AS1294" s="221"/>
      <c r="AT1294" s="221"/>
      <c r="AU1294" s="222">
        <v>2</v>
      </c>
      <c r="AV1294" s="222">
        <v>160</v>
      </c>
      <c r="AW1294" s="222">
        <f t="shared" si="76"/>
        <v>40</v>
      </c>
      <c r="AX1294" s="222">
        <v>4</v>
      </c>
      <c r="AY1294" s="222">
        <v>410</v>
      </c>
      <c r="AZ1294" s="222">
        <f t="shared" si="77"/>
        <v>102.5</v>
      </c>
      <c r="BA1294" s="222">
        <v>33</v>
      </c>
      <c r="BB1294" s="222">
        <v>3520</v>
      </c>
      <c r="BC1294" s="222">
        <f t="shared" si="78"/>
        <v>880</v>
      </c>
    </row>
    <row r="1295" spans="2:55">
      <c r="B1295" s="41" t="s">
        <v>6186</v>
      </c>
      <c r="C1295" s="19" t="s">
        <v>6556</v>
      </c>
      <c r="D1295" s="44" t="s">
        <v>5</v>
      </c>
      <c r="E1295" s="19"/>
      <c r="F1295" s="19"/>
      <c r="G1295" s="19"/>
      <c r="H1295" s="19"/>
      <c r="I1295" s="19"/>
      <c r="J1295" s="19"/>
      <c r="K1295" s="19"/>
      <c r="L1295" s="19"/>
      <c r="M1295" s="19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221"/>
      <c r="AA1295" s="221"/>
      <c r="AB1295" s="221"/>
      <c r="AC1295" s="221"/>
      <c r="AD1295" s="221"/>
      <c r="AE1295" s="221"/>
      <c r="AF1295" s="221"/>
      <c r="AG1295" s="221"/>
      <c r="AH1295" s="221"/>
      <c r="AI1295" s="221"/>
      <c r="AJ1295" s="221"/>
      <c r="AK1295" s="221"/>
      <c r="AL1295" s="221"/>
      <c r="AM1295" s="221"/>
      <c r="AN1295" s="221"/>
      <c r="AO1295" s="221"/>
      <c r="AP1295" s="221"/>
      <c r="AQ1295" s="221"/>
      <c r="AR1295" s="221"/>
      <c r="AS1295" s="221"/>
      <c r="AT1295" s="221"/>
      <c r="AU1295" s="222">
        <v>0</v>
      </c>
      <c r="AV1295" s="222">
        <v>0</v>
      </c>
      <c r="AW1295" s="222">
        <f t="shared" si="76"/>
        <v>0</v>
      </c>
      <c r="AX1295" s="222">
        <v>0</v>
      </c>
      <c r="AY1295" s="222">
        <v>0</v>
      </c>
      <c r="AZ1295" s="222">
        <f t="shared" si="77"/>
        <v>0</v>
      </c>
      <c r="BA1295" s="222">
        <v>20</v>
      </c>
      <c r="BB1295" s="222">
        <v>1590</v>
      </c>
      <c r="BC1295" s="222">
        <f t="shared" si="78"/>
        <v>397.5</v>
      </c>
    </row>
    <row r="1296" spans="2:55">
      <c r="B1296" s="41" t="s">
        <v>6187</v>
      </c>
      <c r="C1296" s="19" t="s">
        <v>6557</v>
      </c>
      <c r="D1296" s="44" t="s">
        <v>38</v>
      </c>
      <c r="E1296" s="19"/>
      <c r="F1296" s="19"/>
      <c r="G1296" s="19"/>
      <c r="H1296" s="19"/>
      <c r="I1296" s="19"/>
      <c r="J1296" s="19"/>
      <c r="K1296" s="19"/>
      <c r="L1296" s="19"/>
      <c r="M1296" s="19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221"/>
      <c r="AA1296" s="221"/>
      <c r="AB1296" s="221"/>
      <c r="AC1296" s="221"/>
      <c r="AD1296" s="221"/>
      <c r="AE1296" s="221"/>
      <c r="AF1296" s="221"/>
      <c r="AG1296" s="221"/>
      <c r="AH1296" s="221"/>
      <c r="AI1296" s="221"/>
      <c r="AJ1296" s="221"/>
      <c r="AK1296" s="221"/>
      <c r="AL1296" s="221"/>
      <c r="AM1296" s="221"/>
      <c r="AN1296" s="221"/>
      <c r="AO1296" s="221"/>
      <c r="AP1296" s="221"/>
      <c r="AQ1296" s="221"/>
      <c r="AR1296" s="221"/>
      <c r="AS1296" s="221"/>
      <c r="AT1296" s="221"/>
      <c r="AU1296" s="222">
        <v>0</v>
      </c>
      <c r="AV1296" s="222">
        <v>0</v>
      </c>
      <c r="AW1296" s="222">
        <f t="shared" si="76"/>
        <v>0</v>
      </c>
      <c r="AX1296" s="222">
        <v>3</v>
      </c>
      <c r="AY1296" s="222">
        <v>680</v>
      </c>
      <c r="AZ1296" s="222">
        <f t="shared" si="77"/>
        <v>170</v>
      </c>
      <c r="BA1296" s="222">
        <v>78</v>
      </c>
      <c r="BB1296" s="222">
        <v>9020</v>
      </c>
      <c r="BC1296" s="222">
        <f t="shared" si="78"/>
        <v>2255</v>
      </c>
    </row>
    <row r="1297" spans="2:55">
      <c r="B1297" s="41" t="s">
        <v>6188</v>
      </c>
      <c r="C1297" s="19" t="s">
        <v>6558</v>
      </c>
      <c r="D1297" s="44" t="s">
        <v>5</v>
      </c>
      <c r="E1297" s="19"/>
      <c r="F1297" s="19"/>
      <c r="G1297" s="19"/>
      <c r="H1297" s="19"/>
      <c r="I1297" s="19"/>
      <c r="J1297" s="19"/>
      <c r="K1297" s="19"/>
      <c r="L1297" s="19"/>
      <c r="M1297" s="19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221"/>
      <c r="AA1297" s="221"/>
      <c r="AB1297" s="221"/>
      <c r="AC1297" s="221"/>
      <c r="AD1297" s="221"/>
      <c r="AE1297" s="221"/>
      <c r="AF1297" s="221"/>
      <c r="AG1297" s="221"/>
      <c r="AH1297" s="221"/>
      <c r="AI1297" s="221"/>
      <c r="AJ1297" s="221"/>
      <c r="AK1297" s="221"/>
      <c r="AL1297" s="221"/>
      <c r="AM1297" s="221"/>
      <c r="AN1297" s="221"/>
      <c r="AO1297" s="221"/>
      <c r="AP1297" s="221"/>
      <c r="AQ1297" s="221"/>
      <c r="AR1297" s="221"/>
      <c r="AS1297" s="221"/>
      <c r="AT1297" s="221"/>
      <c r="AU1297" s="222">
        <v>0</v>
      </c>
      <c r="AV1297" s="222">
        <v>0</v>
      </c>
      <c r="AW1297" s="222">
        <f t="shared" si="76"/>
        <v>0</v>
      </c>
      <c r="AX1297" s="222">
        <v>0</v>
      </c>
      <c r="AY1297" s="222">
        <v>0</v>
      </c>
      <c r="AZ1297" s="222">
        <f t="shared" si="77"/>
        <v>0</v>
      </c>
      <c r="BA1297" s="222">
        <v>10</v>
      </c>
      <c r="BB1297" s="222">
        <v>920</v>
      </c>
      <c r="BC1297" s="222">
        <f t="shared" si="78"/>
        <v>230</v>
      </c>
    </row>
    <row r="1298" spans="2:55">
      <c r="B1298" s="41" t="s">
        <v>6189</v>
      </c>
      <c r="C1298" s="19" t="s">
        <v>6559</v>
      </c>
      <c r="D1298" s="227" t="s">
        <v>36</v>
      </c>
      <c r="E1298" s="19"/>
      <c r="F1298" s="19"/>
      <c r="G1298" s="19"/>
      <c r="H1298" s="19"/>
      <c r="I1298" s="19"/>
      <c r="J1298" s="19"/>
      <c r="K1298" s="19"/>
      <c r="L1298" s="19"/>
      <c r="M1298" s="19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221"/>
      <c r="AA1298" s="221"/>
      <c r="AB1298" s="221"/>
      <c r="AC1298" s="221"/>
      <c r="AD1298" s="221"/>
      <c r="AE1298" s="221"/>
      <c r="AF1298" s="221"/>
      <c r="AG1298" s="221"/>
      <c r="AH1298" s="221"/>
      <c r="AI1298" s="221"/>
      <c r="AJ1298" s="221"/>
      <c r="AK1298" s="221"/>
      <c r="AL1298" s="221"/>
      <c r="AM1298" s="221"/>
      <c r="AN1298" s="221"/>
      <c r="AO1298" s="221"/>
      <c r="AP1298" s="221"/>
      <c r="AQ1298" s="221"/>
      <c r="AR1298" s="221"/>
      <c r="AS1298" s="221"/>
      <c r="AT1298" s="221"/>
      <c r="AU1298" s="222">
        <v>0</v>
      </c>
      <c r="AV1298" s="222">
        <v>0</v>
      </c>
      <c r="AW1298" s="222">
        <f t="shared" si="76"/>
        <v>0</v>
      </c>
      <c r="AX1298" s="222">
        <v>1</v>
      </c>
      <c r="AY1298" s="222">
        <v>60</v>
      </c>
      <c r="AZ1298" s="222">
        <f t="shared" si="77"/>
        <v>15</v>
      </c>
      <c r="BA1298" s="222">
        <v>0</v>
      </c>
      <c r="BB1298" s="222">
        <v>0</v>
      </c>
      <c r="BC1298" s="222">
        <f t="shared" si="78"/>
        <v>0</v>
      </c>
    </row>
    <row r="1299" spans="2:55">
      <c r="B1299" s="41" t="s">
        <v>6190</v>
      </c>
      <c r="C1299" s="19" t="s">
        <v>6560</v>
      </c>
      <c r="D1299" s="44" t="s">
        <v>43</v>
      </c>
      <c r="E1299" s="19"/>
      <c r="F1299" s="19"/>
      <c r="G1299" s="19"/>
      <c r="H1299" s="19"/>
      <c r="I1299" s="19"/>
      <c r="J1299" s="19"/>
      <c r="K1299" s="19"/>
      <c r="L1299" s="19"/>
      <c r="M1299" s="19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221"/>
      <c r="AA1299" s="221"/>
      <c r="AB1299" s="221"/>
      <c r="AC1299" s="221"/>
      <c r="AD1299" s="221"/>
      <c r="AE1299" s="221"/>
      <c r="AF1299" s="221"/>
      <c r="AG1299" s="221"/>
      <c r="AH1299" s="221"/>
      <c r="AI1299" s="221"/>
      <c r="AJ1299" s="221"/>
      <c r="AK1299" s="221"/>
      <c r="AL1299" s="221"/>
      <c r="AM1299" s="221"/>
      <c r="AN1299" s="221"/>
      <c r="AO1299" s="221"/>
      <c r="AP1299" s="221"/>
      <c r="AQ1299" s="221"/>
      <c r="AR1299" s="221"/>
      <c r="AS1299" s="221"/>
      <c r="AT1299" s="221"/>
      <c r="AU1299" s="222">
        <v>0</v>
      </c>
      <c r="AV1299" s="222">
        <v>0</v>
      </c>
      <c r="AW1299" s="222">
        <f t="shared" si="76"/>
        <v>0</v>
      </c>
      <c r="AX1299" s="222">
        <v>1</v>
      </c>
      <c r="AY1299" s="222">
        <v>60</v>
      </c>
      <c r="AZ1299" s="222">
        <f t="shared" si="77"/>
        <v>15</v>
      </c>
      <c r="BA1299" s="222">
        <v>24</v>
      </c>
      <c r="BB1299" s="222">
        <v>2820</v>
      </c>
      <c r="BC1299" s="222">
        <f t="shared" si="78"/>
        <v>705</v>
      </c>
    </row>
    <row r="1300" spans="2:55">
      <c r="B1300" s="41" t="s">
        <v>6191</v>
      </c>
      <c r="C1300" s="19" t="s">
        <v>6561</v>
      </c>
      <c r="D1300" s="227" t="s">
        <v>123</v>
      </c>
      <c r="E1300" s="19"/>
      <c r="F1300" s="19"/>
      <c r="G1300" s="19"/>
      <c r="H1300" s="19"/>
      <c r="I1300" s="19"/>
      <c r="J1300" s="19"/>
      <c r="K1300" s="19"/>
      <c r="L1300" s="19"/>
      <c r="M1300" s="19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221"/>
      <c r="AA1300" s="221"/>
      <c r="AB1300" s="221"/>
      <c r="AC1300" s="221"/>
      <c r="AD1300" s="221"/>
      <c r="AE1300" s="221"/>
      <c r="AF1300" s="221"/>
      <c r="AG1300" s="221"/>
      <c r="AH1300" s="221"/>
      <c r="AI1300" s="221"/>
      <c r="AJ1300" s="221"/>
      <c r="AK1300" s="221"/>
      <c r="AL1300" s="221"/>
      <c r="AM1300" s="221"/>
      <c r="AN1300" s="221"/>
      <c r="AO1300" s="221"/>
      <c r="AP1300" s="221"/>
      <c r="AQ1300" s="221"/>
      <c r="AR1300" s="221"/>
      <c r="AS1300" s="221"/>
      <c r="AT1300" s="221"/>
      <c r="AU1300" s="222">
        <v>0</v>
      </c>
      <c r="AV1300" s="222">
        <v>0</v>
      </c>
      <c r="AW1300" s="222">
        <f t="shared" si="76"/>
        <v>0</v>
      </c>
      <c r="AX1300" s="222">
        <v>1</v>
      </c>
      <c r="AY1300" s="222">
        <v>80</v>
      </c>
      <c r="AZ1300" s="222">
        <f t="shared" si="77"/>
        <v>20</v>
      </c>
      <c r="BA1300" s="222">
        <v>10</v>
      </c>
      <c r="BB1300" s="222">
        <v>1145</v>
      </c>
      <c r="BC1300" s="222">
        <f t="shared" si="78"/>
        <v>286.25</v>
      </c>
    </row>
    <row r="1301" spans="2:55">
      <c r="B1301" s="41" t="s">
        <v>6192</v>
      </c>
      <c r="C1301" s="19" t="s">
        <v>6562</v>
      </c>
      <c r="D1301" s="44" t="s">
        <v>36</v>
      </c>
      <c r="E1301" s="19"/>
      <c r="F1301" s="19"/>
      <c r="G1301" s="19"/>
      <c r="H1301" s="19"/>
      <c r="I1301" s="19"/>
      <c r="J1301" s="19"/>
      <c r="K1301" s="19"/>
      <c r="L1301" s="19"/>
      <c r="M1301" s="19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221"/>
      <c r="AA1301" s="221"/>
      <c r="AB1301" s="221"/>
      <c r="AC1301" s="221"/>
      <c r="AD1301" s="221"/>
      <c r="AE1301" s="221"/>
      <c r="AF1301" s="221"/>
      <c r="AG1301" s="221"/>
      <c r="AH1301" s="221"/>
      <c r="AI1301" s="221"/>
      <c r="AJ1301" s="221"/>
      <c r="AK1301" s="221"/>
      <c r="AL1301" s="221"/>
      <c r="AM1301" s="221"/>
      <c r="AN1301" s="221"/>
      <c r="AO1301" s="221"/>
      <c r="AP1301" s="221"/>
      <c r="AQ1301" s="221"/>
      <c r="AR1301" s="221"/>
      <c r="AS1301" s="221"/>
      <c r="AT1301" s="221"/>
      <c r="AU1301" s="222">
        <v>3</v>
      </c>
      <c r="AV1301" s="222">
        <v>385</v>
      </c>
      <c r="AW1301" s="222">
        <f t="shared" si="76"/>
        <v>96.25</v>
      </c>
      <c r="AX1301" s="222">
        <v>2</v>
      </c>
      <c r="AY1301" s="222">
        <v>455</v>
      </c>
      <c r="AZ1301" s="222">
        <f t="shared" si="77"/>
        <v>113.75</v>
      </c>
      <c r="BA1301" s="222">
        <v>6</v>
      </c>
      <c r="BB1301" s="222">
        <v>720</v>
      </c>
      <c r="BC1301" s="222">
        <f t="shared" si="78"/>
        <v>180</v>
      </c>
    </row>
    <row r="1302" spans="2:55">
      <c r="B1302" s="41" t="s">
        <v>6193</v>
      </c>
      <c r="C1302" s="19" t="s">
        <v>6563</v>
      </c>
      <c r="D1302" s="44" t="s">
        <v>5</v>
      </c>
      <c r="E1302" s="19"/>
      <c r="F1302" s="19"/>
      <c r="G1302" s="19"/>
      <c r="H1302" s="19"/>
      <c r="I1302" s="19"/>
      <c r="J1302" s="19"/>
      <c r="K1302" s="19"/>
      <c r="L1302" s="19"/>
      <c r="M1302" s="19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221"/>
      <c r="AA1302" s="221"/>
      <c r="AB1302" s="221"/>
      <c r="AC1302" s="221"/>
      <c r="AD1302" s="221"/>
      <c r="AE1302" s="221"/>
      <c r="AF1302" s="221"/>
      <c r="AG1302" s="221"/>
      <c r="AH1302" s="221"/>
      <c r="AI1302" s="221"/>
      <c r="AJ1302" s="221"/>
      <c r="AK1302" s="221"/>
      <c r="AL1302" s="221"/>
      <c r="AM1302" s="221"/>
      <c r="AN1302" s="221"/>
      <c r="AO1302" s="221"/>
      <c r="AP1302" s="221"/>
      <c r="AQ1302" s="221"/>
      <c r="AR1302" s="221"/>
      <c r="AS1302" s="221"/>
      <c r="AT1302" s="221"/>
      <c r="AU1302" s="222">
        <v>5</v>
      </c>
      <c r="AV1302" s="222">
        <v>455</v>
      </c>
      <c r="AW1302" s="222">
        <f t="shared" si="76"/>
        <v>113.75</v>
      </c>
      <c r="AX1302" s="222">
        <v>9</v>
      </c>
      <c r="AY1302" s="222">
        <v>760</v>
      </c>
      <c r="AZ1302" s="222">
        <f t="shared" si="77"/>
        <v>190</v>
      </c>
      <c r="BA1302" s="222">
        <v>7</v>
      </c>
      <c r="BB1302" s="222">
        <v>720</v>
      </c>
      <c r="BC1302" s="222">
        <f t="shared" si="78"/>
        <v>180</v>
      </c>
    </row>
    <row r="1303" spans="2:55">
      <c r="B1303" s="41" t="s">
        <v>6194</v>
      </c>
      <c r="C1303" s="19" t="s">
        <v>6564</v>
      </c>
      <c r="D1303" s="227" t="s">
        <v>38</v>
      </c>
      <c r="E1303" s="19"/>
      <c r="F1303" s="19"/>
      <c r="G1303" s="19"/>
      <c r="H1303" s="19"/>
      <c r="I1303" s="19"/>
      <c r="J1303" s="19"/>
      <c r="K1303" s="19"/>
      <c r="L1303" s="19"/>
      <c r="M1303" s="19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221"/>
      <c r="AA1303" s="221"/>
      <c r="AB1303" s="221"/>
      <c r="AC1303" s="221"/>
      <c r="AD1303" s="221"/>
      <c r="AE1303" s="221"/>
      <c r="AF1303" s="221"/>
      <c r="AG1303" s="221"/>
      <c r="AH1303" s="221"/>
      <c r="AI1303" s="221"/>
      <c r="AJ1303" s="221"/>
      <c r="AK1303" s="221"/>
      <c r="AL1303" s="221"/>
      <c r="AM1303" s="221"/>
      <c r="AN1303" s="221"/>
      <c r="AO1303" s="221"/>
      <c r="AP1303" s="221"/>
      <c r="AQ1303" s="221"/>
      <c r="AR1303" s="221"/>
      <c r="AS1303" s="221"/>
      <c r="AT1303" s="221"/>
      <c r="AU1303" s="222">
        <v>5</v>
      </c>
      <c r="AV1303" s="222">
        <v>430</v>
      </c>
      <c r="AW1303" s="222">
        <f t="shared" si="76"/>
        <v>107.5</v>
      </c>
      <c r="AX1303" s="222">
        <v>0</v>
      </c>
      <c r="AY1303" s="222">
        <v>0</v>
      </c>
      <c r="AZ1303" s="222">
        <f t="shared" si="77"/>
        <v>0</v>
      </c>
      <c r="BA1303" s="222">
        <v>4</v>
      </c>
      <c r="BB1303" s="222">
        <v>400</v>
      </c>
      <c r="BC1303" s="222">
        <f t="shared" si="78"/>
        <v>100</v>
      </c>
    </row>
    <row r="1304" spans="2:55">
      <c r="B1304" s="41" t="s">
        <v>6195</v>
      </c>
      <c r="C1304" s="19" t="s">
        <v>6565</v>
      </c>
      <c r="D1304" s="227" t="s">
        <v>38</v>
      </c>
      <c r="E1304" s="19"/>
      <c r="F1304" s="19"/>
      <c r="G1304" s="19"/>
      <c r="H1304" s="19"/>
      <c r="I1304" s="19"/>
      <c r="J1304" s="19"/>
      <c r="K1304" s="19"/>
      <c r="L1304" s="19"/>
      <c r="M1304" s="19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221"/>
      <c r="AA1304" s="221"/>
      <c r="AB1304" s="221"/>
      <c r="AC1304" s="221"/>
      <c r="AD1304" s="221"/>
      <c r="AE1304" s="221"/>
      <c r="AF1304" s="221"/>
      <c r="AG1304" s="221"/>
      <c r="AH1304" s="221"/>
      <c r="AI1304" s="221"/>
      <c r="AJ1304" s="221"/>
      <c r="AK1304" s="221"/>
      <c r="AL1304" s="221"/>
      <c r="AM1304" s="221"/>
      <c r="AN1304" s="221"/>
      <c r="AO1304" s="221"/>
      <c r="AP1304" s="221"/>
      <c r="AQ1304" s="221"/>
      <c r="AR1304" s="221"/>
      <c r="AS1304" s="221"/>
      <c r="AT1304" s="221"/>
      <c r="AU1304" s="222">
        <v>0</v>
      </c>
      <c r="AV1304" s="222">
        <v>0</v>
      </c>
      <c r="AW1304" s="222">
        <f t="shared" si="76"/>
        <v>0</v>
      </c>
      <c r="AX1304" s="222">
        <v>0</v>
      </c>
      <c r="AY1304" s="222">
        <v>0</v>
      </c>
      <c r="AZ1304" s="222">
        <f t="shared" si="77"/>
        <v>0</v>
      </c>
      <c r="BA1304" s="222">
        <v>1</v>
      </c>
      <c r="BB1304" s="222">
        <v>150</v>
      </c>
      <c r="BC1304" s="222">
        <f t="shared" si="78"/>
        <v>37.5</v>
      </c>
    </row>
    <row r="1305" spans="2:55">
      <c r="B1305" s="41" t="s">
        <v>6196</v>
      </c>
      <c r="C1305" s="19" t="s">
        <v>6566</v>
      </c>
      <c r="D1305" s="44" t="s">
        <v>38</v>
      </c>
      <c r="E1305" s="19"/>
      <c r="F1305" s="19"/>
      <c r="G1305" s="19"/>
      <c r="H1305" s="19"/>
      <c r="I1305" s="19"/>
      <c r="J1305" s="19"/>
      <c r="K1305" s="19"/>
      <c r="L1305" s="19"/>
      <c r="M1305" s="19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221"/>
      <c r="AA1305" s="221"/>
      <c r="AB1305" s="221"/>
      <c r="AC1305" s="221"/>
      <c r="AD1305" s="221"/>
      <c r="AE1305" s="221"/>
      <c r="AF1305" s="221"/>
      <c r="AG1305" s="221"/>
      <c r="AH1305" s="221"/>
      <c r="AI1305" s="221"/>
      <c r="AJ1305" s="221"/>
      <c r="AK1305" s="221"/>
      <c r="AL1305" s="221"/>
      <c r="AM1305" s="221"/>
      <c r="AN1305" s="221"/>
      <c r="AO1305" s="221"/>
      <c r="AP1305" s="221"/>
      <c r="AQ1305" s="221"/>
      <c r="AR1305" s="221"/>
      <c r="AS1305" s="221"/>
      <c r="AT1305" s="221"/>
      <c r="AU1305" s="222">
        <v>0</v>
      </c>
      <c r="AV1305" s="222">
        <v>0</v>
      </c>
      <c r="AW1305" s="222">
        <f t="shared" si="76"/>
        <v>0</v>
      </c>
      <c r="AX1305" s="222">
        <v>0</v>
      </c>
      <c r="AY1305" s="222">
        <v>0</v>
      </c>
      <c r="AZ1305" s="222">
        <f t="shared" si="77"/>
        <v>0</v>
      </c>
      <c r="BA1305" s="222">
        <v>7</v>
      </c>
      <c r="BB1305" s="222">
        <v>630</v>
      </c>
      <c r="BC1305" s="222">
        <f t="shared" si="78"/>
        <v>157.5</v>
      </c>
    </row>
    <row r="1306" spans="2:55">
      <c r="B1306" s="41" t="s">
        <v>6197</v>
      </c>
      <c r="C1306" s="19" t="s">
        <v>6567</v>
      </c>
      <c r="D1306" s="44" t="s">
        <v>38</v>
      </c>
      <c r="E1306" s="19"/>
      <c r="F1306" s="19"/>
      <c r="G1306" s="19"/>
      <c r="H1306" s="19"/>
      <c r="I1306" s="19"/>
      <c r="J1306" s="19"/>
      <c r="K1306" s="19"/>
      <c r="L1306" s="19"/>
      <c r="M1306" s="19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221"/>
      <c r="AA1306" s="221"/>
      <c r="AB1306" s="221"/>
      <c r="AC1306" s="221"/>
      <c r="AD1306" s="221"/>
      <c r="AE1306" s="221"/>
      <c r="AF1306" s="221"/>
      <c r="AG1306" s="221"/>
      <c r="AH1306" s="221"/>
      <c r="AI1306" s="221"/>
      <c r="AJ1306" s="221"/>
      <c r="AK1306" s="221"/>
      <c r="AL1306" s="221"/>
      <c r="AM1306" s="221"/>
      <c r="AN1306" s="221"/>
      <c r="AO1306" s="221"/>
      <c r="AP1306" s="221"/>
      <c r="AQ1306" s="221"/>
      <c r="AR1306" s="221"/>
      <c r="AS1306" s="221"/>
      <c r="AT1306" s="221"/>
      <c r="AU1306" s="222">
        <v>0</v>
      </c>
      <c r="AV1306" s="222">
        <v>0</v>
      </c>
      <c r="AW1306" s="222">
        <f t="shared" si="76"/>
        <v>0</v>
      </c>
      <c r="AX1306" s="222">
        <v>16</v>
      </c>
      <c r="AY1306" s="222">
        <v>1010</v>
      </c>
      <c r="AZ1306" s="222">
        <f t="shared" si="77"/>
        <v>252.5</v>
      </c>
      <c r="BA1306" s="222">
        <v>0</v>
      </c>
      <c r="BB1306" s="222">
        <v>0</v>
      </c>
      <c r="BC1306" s="222">
        <f t="shared" si="78"/>
        <v>0</v>
      </c>
    </row>
    <row r="1307" spans="2:55">
      <c r="B1307" s="41" t="s">
        <v>6198</v>
      </c>
      <c r="C1307" s="19" t="s">
        <v>6568</v>
      </c>
      <c r="D1307" s="44" t="s">
        <v>463</v>
      </c>
      <c r="E1307" s="19"/>
      <c r="F1307" s="19"/>
      <c r="G1307" s="19"/>
      <c r="H1307" s="19"/>
      <c r="I1307" s="19"/>
      <c r="J1307" s="19"/>
      <c r="K1307" s="19"/>
      <c r="L1307" s="19"/>
      <c r="M1307" s="19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221"/>
      <c r="AA1307" s="221"/>
      <c r="AB1307" s="221"/>
      <c r="AC1307" s="221"/>
      <c r="AD1307" s="221"/>
      <c r="AE1307" s="221"/>
      <c r="AF1307" s="221"/>
      <c r="AG1307" s="221"/>
      <c r="AH1307" s="221"/>
      <c r="AI1307" s="221"/>
      <c r="AJ1307" s="221"/>
      <c r="AK1307" s="221"/>
      <c r="AL1307" s="221"/>
      <c r="AM1307" s="221"/>
      <c r="AN1307" s="221"/>
      <c r="AO1307" s="221"/>
      <c r="AP1307" s="221"/>
      <c r="AQ1307" s="221"/>
      <c r="AR1307" s="221"/>
      <c r="AS1307" s="221"/>
      <c r="AT1307" s="221"/>
      <c r="AU1307" s="222">
        <v>0</v>
      </c>
      <c r="AV1307" s="222">
        <v>0</v>
      </c>
      <c r="AW1307" s="222">
        <f t="shared" si="76"/>
        <v>0</v>
      </c>
      <c r="AX1307" s="222">
        <v>25</v>
      </c>
      <c r="AY1307" s="222">
        <v>1780</v>
      </c>
      <c r="AZ1307" s="222">
        <f t="shared" si="77"/>
        <v>445</v>
      </c>
      <c r="BA1307" s="222">
        <v>1</v>
      </c>
      <c r="BB1307" s="222">
        <v>160</v>
      </c>
      <c r="BC1307" s="222">
        <f t="shared" si="78"/>
        <v>40</v>
      </c>
    </row>
    <row r="1308" spans="2:55">
      <c r="B1308" s="41" t="s">
        <v>6199</v>
      </c>
      <c r="C1308" s="19" t="s">
        <v>6569</v>
      </c>
      <c r="D1308" s="227" t="s">
        <v>463</v>
      </c>
      <c r="E1308" s="19"/>
      <c r="F1308" s="19"/>
      <c r="G1308" s="19"/>
      <c r="H1308" s="19"/>
      <c r="I1308" s="19"/>
      <c r="J1308" s="19"/>
      <c r="K1308" s="19"/>
      <c r="L1308" s="19"/>
      <c r="M1308" s="19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221"/>
      <c r="AA1308" s="221"/>
      <c r="AB1308" s="221"/>
      <c r="AC1308" s="221"/>
      <c r="AD1308" s="221"/>
      <c r="AE1308" s="221"/>
      <c r="AF1308" s="221"/>
      <c r="AG1308" s="221"/>
      <c r="AH1308" s="221"/>
      <c r="AI1308" s="221"/>
      <c r="AJ1308" s="221"/>
      <c r="AK1308" s="221"/>
      <c r="AL1308" s="221"/>
      <c r="AM1308" s="221"/>
      <c r="AN1308" s="221"/>
      <c r="AO1308" s="221"/>
      <c r="AP1308" s="221"/>
      <c r="AQ1308" s="221"/>
      <c r="AR1308" s="221"/>
      <c r="AS1308" s="221"/>
      <c r="AT1308" s="221"/>
      <c r="AU1308" s="222">
        <v>0</v>
      </c>
      <c r="AV1308" s="222">
        <v>0</v>
      </c>
      <c r="AW1308" s="222">
        <f t="shared" si="76"/>
        <v>0</v>
      </c>
      <c r="AX1308" s="222">
        <v>0</v>
      </c>
      <c r="AY1308" s="222">
        <v>0</v>
      </c>
      <c r="AZ1308" s="222">
        <f t="shared" si="77"/>
        <v>0</v>
      </c>
      <c r="BA1308" s="222">
        <v>20</v>
      </c>
      <c r="BB1308" s="222">
        <v>2160</v>
      </c>
      <c r="BC1308" s="222">
        <f t="shared" si="78"/>
        <v>540</v>
      </c>
    </row>
    <row r="1309" spans="2:55">
      <c r="B1309" s="41" t="s">
        <v>6200</v>
      </c>
      <c r="C1309" s="19" t="s">
        <v>6570</v>
      </c>
      <c r="D1309" s="44" t="s">
        <v>463</v>
      </c>
      <c r="E1309" s="19"/>
      <c r="F1309" s="19"/>
      <c r="G1309" s="19"/>
      <c r="H1309" s="19"/>
      <c r="I1309" s="19"/>
      <c r="J1309" s="19"/>
      <c r="K1309" s="19"/>
      <c r="L1309" s="19"/>
      <c r="M1309" s="19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221"/>
      <c r="AA1309" s="221"/>
      <c r="AB1309" s="221"/>
      <c r="AC1309" s="221"/>
      <c r="AD1309" s="221"/>
      <c r="AE1309" s="221"/>
      <c r="AF1309" s="221"/>
      <c r="AG1309" s="221"/>
      <c r="AH1309" s="221"/>
      <c r="AI1309" s="221"/>
      <c r="AJ1309" s="221"/>
      <c r="AK1309" s="221"/>
      <c r="AL1309" s="221"/>
      <c r="AM1309" s="221"/>
      <c r="AN1309" s="221"/>
      <c r="AO1309" s="221"/>
      <c r="AP1309" s="221"/>
      <c r="AQ1309" s="221"/>
      <c r="AR1309" s="221"/>
      <c r="AS1309" s="221"/>
      <c r="AT1309" s="221"/>
      <c r="AU1309" s="222">
        <v>0</v>
      </c>
      <c r="AV1309" s="222">
        <v>0</v>
      </c>
      <c r="AW1309" s="222">
        <f t="shared" si="76"/>
        <v>0</v>
      </c>
      <c r="AX1309" s="222">
        <v>2</v>
      </c>
      <c r="AY1309" s="222">
        <v>145</v>
      </c>
      <c r="AZ1309" s="222">
        <f t="shared" si="77"/>
        <v>36.25</v>
      </c>
      <c r="BA1309" s="222">
        <v>14</v>
      </c>
      <c r="BB1309" s="222">
        <v>970</v>
      </c>
      <c r="BC1309" s="222">
        <f t="shared" si="78"/>
        <v>242.5</v>
      </c>
    </row>
    <row r="1310" spans="2:55">
      <c r="B1310" s="41" t="s">
        <v>6201</v>
      </c>
      <c r="C1310" s="19" t="s">
        <v>7802</v>
      </c>
      <c r="D1310" s="44" t="s">
        <v>310</v>
      </c>
      <c r="E1310" s="19"/>
      <c r="F1310" s="19"/>
      <c r="G1310" s="19"/>
      <c r="H1310" s="19"/>
      <c r="I1310" s="19"/>
      <c r="J1310" s="19"/>
      <c r="K1310" s="19"/>
      <c r="L1310" s="19"/>
      <c r="M1310" s="19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221"/>
      <c r="AA1310" s="221"/>
      <c r="AB1310" s="221"/>
      <c r="AC1310" s="221"/>
      <c r="AD1310" s="221"/>
      <c r="AE1310" s="221"/>
      <c r="AF1310" s="221"/>
      <c r="AG1310" s="221"/>
      <c r="AH1310" s="221"/>
      <c r="AI1310" s="221"/>
      <c r="AJ1310" s="221"/>
      <c r="AK1310" s="221"/>
      <c r="AL1310" s="221"/>
      <c r="AM1310" s="221"/>
      <c r="AN1310" s="221"/>
      <c r="AO1310" s="221"/>
      <c r="AP1310" s="221"/>
      <c r="AQ1310" s="221"/>
      <c r="AR1310" s="221"/>
      <c r="AS1310" s="221"/>
      <c r="AT1310" s="221"/>
      <c r="AU1310" s="222">
        <v>0</v>
      </c>
      <c r="AV1310" s="222">
        <v>0</v>
      </c>
      <c r="AW1310" s="222">
        <f t="shared" si="76"/>
        <v>0</v>
      </c>
      <c r="AX1310" s="222">
        <v>1</v>
      </c>
      <c r="AY1310" s="222">
        <v>60</v>
      </c>
      <c r="AZ1310" s="222">
        <f t="shared" si="77"/>
        <v>15</v>
      </c>
      <c r="BA1310" s="222">
        <v>53</v>
      </c>
      <c r="BB1310" s="222">
        <v>3455</v>
      </c>
      <c r="BC1310" s="222">
        <f t="shared" si="78"/>
        <v>863.75</v>
      </c>
    </row>
    <row r="1311" spans="2:55">
      <c r="B1311" s="41" t="s">
        <v>6202</v>
      </c>
      <c r="C1311" s="19" t="s">
        <v>6571</v>
      </c>
      <c r="D1311" s="227" t="s">
        <v>34</v>
      </c>
      <c r="E1311" s="19"/>
      <c r="F1311" s="19"/>
      <c r="G1311" s="19"/>
      <c r="H1311" s="19"/>
      <c r="I1311" s="19"/>
      <c r="J1311" s="19"/>
      <c r="K1311" s="19"/>
      <c r="L1311" s="19"/>
      <c r="M1311" s="19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221"/>
      <c r="AA1311" s="221"/>
      <c r="AB1311" s="221"/>
      <c r="AC1311" s="221"/>
      <c r="AD1311" s="221"/>
      <c r="AE1311" s="221"/>
      <c r="AF1311" s="221"/>
      <c r="AG1311" s="221"/>
      <c r="AH1311" s="221"/>
      <c r="AI1311" s="221"/>
      <c r="AJ1311" s="221"/>
      <c r="AK1311" s="221"/>
      <c r="AL1311" s="221"/>
      <c r="AM1311" s="221"/>
      <c r="AN1311" s="221"/>
      <c r="AO1311" s="221"/>
      <c r="AP1311" s="221"/>
      <c r="AQ1311" s="221"/>
      <c r="AR1311" s="221"/>
      <c r="AS1311" s="221"/>
      <c r="AT1311" s="221"/>
      <c r="AU1311" s="222">
        <v>0</v>
      </c>
      <c r="AV1311" s="222">
        <v>0</v>
      </c>
      <c r="AW1311" s="222">
        <f t="shared" si="76"/>
        <v>0</v>
      </c>
      <c r="AX1311" s="222">
        <v>2</v>
      </c>
      <c r="AY1311" s="222">
        <v>125</v>
      </c>
      <c r="AZ1311" s="222">
        <f t="shared" si="77"/>
        <v>31.25</v>
      </c>
      <c r="BA1311" s="222">
        <v>2</v>
      </c>
      <c r="BB1311" s="222">
        <v>120</v>
      </c>
      <c r="BC1311" s="222">
        <f t="shared" si="78"/>
        <v>30</v>
      </c>
    </row>
    <row r="1312" spans="2:55">
      <c r="B1312" s="41" t="s">
        <v>6203</v>
      </c>
      <c r="C1312" s="19" t="s">
        <v>6572</v>
      </c>
      <c r="D1312" s="44" t="s">
        <v>34</v>
      </c>
      <c r="E1312" s="19"/>
      <c r="F1312" s="19"/>
      <c r="G1312" s="19"/>
      <c r="H1312" s="19"/>
      <c r="I1312" s="19"/>
      <c r="J1312" s="19"/>
      <c r="K1312" s="19"/>
      <c r="L1312" s="19"/>
      <c r="M1312" s="19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221"/>
      <c r="AA1312" s="221"/>
      <c r="AB1312" s="221"/>
      <c r="AC1312" s="221"/>
      <c r="AD1312" s="221"/>
      <c r="AE1312" s="221"/>
      <c r="AF1312" s="221"/>
      <c r="AG1312" s="221"/>
      <c r="AH1312" s="221"/>
      <c r="AI1312" s="221"/>
      <c r="AJ1312" s="221"/>
      <c r="AK1312" s="221"/>
      <c r="AL1312" s="221"/>
      <c r="AM1312" s="221"/>
      <c r="AN1312" s="221"/>
      <c r="AO1312" s="221"/>
      <c r="AP1312" s="221"/>
      <c r="AQ1312" s="221"/>
      <c r="AR1312" s="221"/>
      <c r="AS1312" s="221"/>
      <c r="AT1312" s="221"/>
      <c r="AU1312" s="222">
        <v>0</v>
      </c>
      <c r="AV1312" s="222">
        <v>0</v>
      </c>
      <c r="AW1312" s="222">
        <f t="shared" si="76"/>
        <v>0</v>
      </c>
      <c r="AX1312" s="222">
        <v>7</v>
      </c>
      <c r="AY1312" s="222">
        <v>735</v>
      </c>
      <c r="AZ1312" s="222">
        <f t="shared" si="77"/>
        <v>183.75</v>
      </c>
      <c r="BA1312" s="222">
        <v>10</v>
      </c>
      <c r="BB1312" s="222">
        <v>1460</v>
      </c>
      <c r="BC1312" s="222">
        <f t="shared" si="78"/>
        <v>365</v>
      </c>
    </row>
    <row r="1313" spans="2:55">
      <c r="B1313" s="41" t="s">
        <v>6204</v>
      </c>
      <c r="C1313" s="19" t="s">
        <v>6573</v>
      </c>
      <c r="D1313" s="44" t="s">
        <v>38</v>
      </c>
      <c r="E1313" s="19"/>
      <c r="F1313" s="19"/>
      <c r="G1313" s="19"/>
      <c r="H1313" s="19"/>
      <c r="I1313" s="19"/>
      <c r="J1313" s="19"/>
      <c r="K1313" s="19"/>
      <c r="L1313" s="19"/>
      <c r="M1313" s="19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221"/>
      <c r="AA1313" s="221"/>
      <c r="AB1313" s="221"/>
      <c r="AC1313" s="221"/>
      <c r="AD1313" s="221"/>
      <c r="AE1313" s="221"/>
      <c r="AF1313" s="221"/>
      <c r="AG1313" s="221"/>
      <c r="AH1313" s="221"/>
      <c r="AI1313" s="221"/>
      <c r="AJ1313" s="221"/>
      <c r="AK1313" s="221"/>
      <c r="AL1313" s="221"/>
      <c r="AM1313" s="221"/>
      <c r="AN1313" s="221"/>
      <c r="AO1313" s="221"/>
      <c r="AP1313" s="221"/>
      <c r="AQ1313" s="221"/>
      <c r="AR1313" s="221"/>
      <c r="AS1313" s="221"/>
      <c r="AT1313" s="221"/>
      <c r="AU1313" s="222">
        <v>0</v>
      </c>
      <c r="AV1313" s="222">
        <v>0</v>
      </c>
      <c r="AW1313" s="222">
        <f t="shared" si="76"/>
        <v>0</v>
      </c>
      <c r="AX1313" s="222">
        <v>0</v>
      </c>
      <c r="AY1313" s="222">
        <v>0</v>
      </c>
      <c r="AZ1313" s="222">
        <f t="shared" si="77"/>
        <v>0</v>
      </c>
      <c r="BA1313" s="222">
        <v>13</v>
      </c>
      <c r="BB1313" s="222">
        <v>965</v>
      </c>
      <c r="BC1313" s="222">
        <f t="shared" si="78"/>
        <v>241.25</v>
      </c>
    </row>
    <row r="1314" spans="2:55">
      <c r="B1314" s="41" t="s">
        <v>6205</v>
      </c>
      <c r="C1314" s="19" t="s">
        <v>7803</v>
      </c>
      <c r="D1314" s="227" t="s">
        <v>207</v>
      </c>
      <c r="E1314" s="19"/>
      <c r="F1314" s="19"/>
      <c r="G1314" s="19"/>
      <c r="H1314" s="19"/>
      <c r="I1314" s="19"/>
      <c r="J1314" s="19"/>
      <c r="K1314" s="19"/>
      <c r="L1314" s="19"/>
      <c r="M1314" s="19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221"/>
      <c r="AA1314" s="221"/>
      <c r="AB1314" s="221"/>
      <c r="AC1314" s="221"/>
      <c r="AD1314" s="221"/>
      <c r="AE1314" s="221"/>
      <c r="AF1314" s="221"/>
      <c r="AG1314" s="221"/>
      <c r="AH1314" s="221"/>
      <c r="AI1314" s="221"/>
      <c r="AJ1314" s="221"/>
      <c r="AK1314" s="221"/>
      <c r="AL1314" s="221"/>
      <c r="AM1314" s="221"/>
      <c r="AN1314" s="221"/>
      <c r="AO1314" s="221"/>
      <c r="AP1314" s="221"/>
      <c r="AQ1314" s="221"/>
      <c r="AR1314" s="221"/>
      <c r="AS1314" s="221"/>
      <c r="AT1314" s="221"/>
      <c r="AU1314" s="222">
        <v>0</v>
      </c>
      <c r="AV1314" s="222">
        <v>0</v>
      </c>
      <c r="AW1314" s="222">
        <f t="shared" si="76"/>
        <v>0</v>
      </c>
      <c r="AX1314" s="222">
        <v>0</v>
      </c>
      <c r="AY1314" s="222">
        <v>0</v>
      </c>
      <c r="AZ1314" s="222">
        <f t="shared" si="77"/>
        <v>0</v>
      </c>
      <c r="BA1314" s="222">
        <v>14</v>
      </c>
      <c r="BB1314" s="222">
        <v>1420</v>
      </c>
      <c r="BC1314" s="222">
        <f t="shared" si="78"/>
        <v>355</v>
      </c>
    </row>
    <row r="1315" spans="2:55">
      <c r="B1315" s="41" t="s">
        <v>6206</v>
      </c>
      <c r="C1315" s="19" t="s">
        <v>6574</v>
      </c>
      <c r="D1315" s="44" t="s">
        <v>463</v>
      </c>
      <c r="E1315" s="19"/>
      <c r="F1315" s="19"/>
      <c r="G1315" s="19"/>
      <c r="H1315" s="19"/>
      <c r="I1315" s="19"/>
      <c r="J1315" s="19"/>
      <c r="K1315" s="19"/>
      <c r="L1315" s="19"/>
      <c r="M1315" s="19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221"/>
      <c r="AA1315" s="221"/>
      <c r="AB1315" s="221"/>
      <c r="AC1315" s="221"/>
      <c r="AD1315" s="221"/>
      <c r="AE1315" s="221"/>
      <c r="AF1315" s="221"/>
      <c r="AG1315" s="221"/>
      <c r="AH1315" s="221"/>
      <c r="AI1315" s="221"/>
      <c r="AJ1315" s="221"/>
      <c r="AK1315" s="221"/>
      <c r="AL1315" s="221"/>
      <c r="AM1315" s="221"/>
      <c r="AN1315" s="221"/>
      <c r="AO1315" s="221"/>
      <c r="AP1315" s="221"/>
      <c r="AQ1315" s="221"/>
      <c r="AR1315" s="221"/>
      <c r="AS1315" s="221"/>
      <c r="AT1315" s="221"/>
      <c r="AU1315" s="222">
        <v>0</v>
      </c>
      <c r="AV1315" s="222">
        <v>0</v>
      </c>
      <c r="AW1315" s="222">
        <f t="shared" si="76"/>
        <v>0</v>
      </c>
      <c r="AX1315" s="222">
        <v>3</v>
      </c>
      <c r="AY1315" s="222">
        <v>225</v>
      </c>
      <c r="AZ1315" s="222">
        <f t="shared" si="77"/>
        <v>56.25</v>
      </c>
      <c r="BA1315" s="222">
        <v>35</v>
      </c>
      <c r="BB1315" s="222">
        <v>3350</v>
      </c>
      <c r="BC1315" s="222">
        <f t="shared" si="78"/>
        <v>837.5</v>
      </c>
    </row>
    <row r="1316" spans="2:55">
      <c r="B1316" s="41" t="s">
        <v>6207</v>
      </c>
      <c r="C1316" s="19" t="s">
        <v>6575</v>
      </c>
      <c r="D1316" s="44" t="s">
        <v>34</v>
      </c>
      <c r="E1316" s="19"/>
      <c r="F1316" s="19"/>
      <c r="G1316" s="19"/>
      <c r="H1316" s="19"/>
      <c r="I1316" s="19"/>
      <c r="J1316" s="19"/>
      <c r="K1316" s="19"/>
      <c r="L1316" s="19"/>
      <c r="M1316" s="19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221"/>
      <c r="AA1316" s="221"/>
      <c r="AB1316" s="221"/>
      <c r="AC1316" s="221"/>
      <c r="AD1316" s="221"/>
      <c r="AE1316" s="221"/>
      <c r="AF1316" s="221"/>
      <c r="AG1316" s="221"/>
      <c r="AH1316" s="221"/>
      <c r="AI1316" s="221"/>
      <c r="AJ1316" s="221"/>
      <c r="AK1316" s="221"/>
      <c r="AL1316" s="221"/>
      <c r="AM1316" s="221"/>
      <c r="AN1316" s="221"/>
      <c r="AO1316" s="221"/>
      <c r="AP1316" s="221"/>
      <c r="AQ1316" s="221"/>
      <c r="AR1316" s="221"/>
      <c r="AS1316" s="221"/>
      <c r="AT1316" s="221"/>
      <c r="AU1316" s="222">
        <v>0</v>
      </c>
      <c r="AV1316" s="222">
        <v>0</v>
      </c>
      <c r="AW1316" s="222">
        <f t="shared" si="76"/>
        <v>0</v>
      </c>
      <c r="AX1316" s="222">
        <v>0</v>
      </c>
      <c r="AY1316" s="222">
        <v>0</v>
      </c>
      <c r="AZ1316" s="222">
        <f t="shared" si="77"/>
        <v>0</v>
      </c>
      <c r="BA1316" s="222">
        <v>0</v>
      </c>
      <c r="BB1316" s="222">
        <v>0</v>
      </c>
      <c r="BC1316" s="222">
        <f t="shared" si="78"/>
        <v>0</v>
      </c>
    </row>
    <row r="1317" spans="2:55">
      <c r="B1317" s="41" t="s">
        <v>6208</v>
      </c>
      <c r="C1317" s="19" t="s">
        <v>6576</v>
      </c>
      <c r="D1317" s="44" t="s">
        <v>602</v>
      </c>
      <c r="E1317" s="19"/>
      <c r="F1317" s="19"/>
      <c r="G1317" s="19"/>
      <c r="H1317" s="19"/>
      <c r="I1317" s="19"/>
      <c r="J1317" s="19"/>
      <c r="K1317" s="19"/>
      <c r="L1317" s="19"/>
      <c r="M1317" s="19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221"/>
      <c r="AA1317" s="221"/>
      <c r="AB1317" s="221"/>
      <c r="AC1317" s="221"/>
      <c r="AD1317" s="221"/>
      <c r="AE1317" s="221"/>
      <c r="AF1317" s="221"/>
      <c r="AG1317" s="221"/>
      <c r="AH1317" s="221"/>
      <c r="AI1317" s="221"/>
      <c r="AJ1317" s="221"/>
      <c r="AK1317" s="221"/>
      <c r="AL1317" s="221"/>
      <c r="AM1317" s="221"/>
      <c r="AN1317" s="221"/>
      <c r="AO1317" s="221"/>
      <c r="AP1317" s="221"/>
      <c r="AQ1317" s="221"/>
      <c r="AR1317" s="221"/>
      <c r="AS1317" s="221"/>
      <c r="AT1317" s="221"/>
      <c r="AU1317" s="222">
        <v>0</v>
      </c>
      <c r="AV1317" s="222">
        <v>0</v>
      </c>
      <c r="AW1317" s="222">
        <f t="shared" si="76"/>
        <v>0</v>
      </c>
      <c r="AX1317" s="222">
        <v>3</v>
      </c>
      <c r="AY1317" s="222">
        <v>190</v>
      </c>
      <c r="AZ1317" s="222">
        <f t="shared" si="77"/>
        <v>47.5</v>
      </c>
      <c r="BA1317" s="222">
        <v>0</v>
      </c>
      <c r="BB1317" s="222">
        <v>0</v>
      </c>
      <c r="BC1317" s="222">
        <f t="shared" si="78"/>
        <v>0</v>
      </c>
    </row>
    <row r="1318" spans="2:55">
      <c r="B1318" s="41" t="s">
        <v>6209</v>
      </c>
      <c r="C1318" s="19" t="s">
        <v>6577</v>
      </c>
      <c r="D1318" s="44" t="s">
        <v>34</v>
      </c>
      <c r="E1318" s="19"/>
      <c r="F1318" s="19"/>
      <c r="G1318" s="19"/>
      <c r="H1318" s="19"/>
      <c r="I1318" s="19"/>
      <c r="J1318" s="19"/>
      <c r="K1318" s="19"/>
      <c r="L1318" s="19"/>
      <c r="M1318" s="19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221"/>
      <c r="AA1318" s="221"/>
      <c r="AB1318" s="221"/>
      <c r="AC1318" s="221"/>
      <c r="AD1318" s="221"/>
      <c r="AE1318" s="221"/>
      <c r="AF1318" s="221"/>
      <c r="AG1318" s="221"/>
      <c r="AH1318" s="221"/>
      <c r="AI1318" s="221"/>
      <c r="AJ1318" s="221"/>
      <c r="AK1318" s="221"/>
      <c r="AL1318" s="221"/>
      <c r="AM1318" s="221"/>
      <c r="AN1318" s="221"/>
      <c r="AO1318" s="221"/>
      <c r="AP1318" s="221"/>
      <c r="AQ1318" s="221"/>
      <c r="AR1318" s="221"/>
      <c r="AS1318" s="221"/>
      <c r="AT1318" s="221"/>
      <c r="AU1318" s="222">
        <v>0</v>
      </c>
      <c r="AV1318" s="222">
        <v>0</v>
      </c>
      <c r="AW1318" s="222">
        <f t="shared" si="76"/>
        <v>0</v>
      </c>
      <c r="AX1318" s="222">
        <v>0</v>
      </c>
      <c r="AY1318" s="222">
        <v>0</v>
      </c>
      <c r="AZ1318" s="222">
        <f t="shared" si="77"/>
        <v>0</v>
      </c>
      <c r="BA1318" s="222">
        <v>4</v>
      </c>
      <c r="BB1318" s="222">
        <v>440</v>
      </c>
      <c r="BC1318" s="222">
        <f t="shared" si="78"/>
        <v>110</v>
      </c>
    </row>
    <row r="1319" spans="2:55">
      <c r="B1319" s="41" t="s">
        <v>6210</v>
      </c>
      <c r="C1319" s="19" t="s">
        <v>6578</v>
      </c>
      <c r="D1319" s="227" t="s">
        <v>602</v>
      </c>
      <c r="E1319" s="19"/>
      <c r="F1319" s="19"/>
      <c r="G1319" s="19"/>
      <c r="H1319" s="19"/>
      <c r="I1319" s="19"/>
      <c r="J1319" s="19"/>
      <c r="K1319" s="19"/>
      <c r="L1319" s="19"/>
      <c r="M1319" s="19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221"/>
      <c r="AA1319" s="221"/>
      <c r="AB1319" s="221"/>
      <c r="AC1319" s="221"/>
      <c r="AD1319" s="221"/>
      <c r="AE1319" s="221"/>
      <c r="AF1319" s="221"/>
      <c r="AG1319" s="221"/>
      <c r="AH1319" s="221"/>
      <c r="AI1319" s="221"/>
      <c r="AJ1319" s="221"/>
      <c r="AK1319" s="221"/>
      <c r="AL1319" s="221"/>
      <c r="AM1319" s="221"/>
      <c r="AN1319" s="221"/>
      <c r="AO1319" s="221"/>
      <c r="AP1319" s="221"/>
      <c r="AQ1319" s="221"/>
      <c r="AR1319" s="221"/>
      <c r="AS1319" s="221"/>
      <c r="AT1319" s="221"/>
      <c r="AU1319" s="222">
        <v>0</v>
      </c>
      <c r="AV1319" s="222">
        <v>0</v>
      </c>
      <c r="AW1319" s="222">
        <f t="shared" si="76"/>
        <v>0</v>
      </c>
      <c r="AX1319" s="222">
        <v>0</v>
      </c>
      <c r="AY1319" s="222">
        <v>0</v>
      </c>
      <c r="AZ1319" s="222">
        <f t="shared" si="77"/>
        <v>0</v>
      </c>
      <c r="BA1319" s="222">
        <v>0</v>
      </c>
      <c r="BB1319" s="222">
        <v>0</v>
      </c>
      <c r="BC1319" s="222">
        <f t="shared" si="78"/>
        <v>0</v>
      </c>
    </row>
    <row r="1320" spans="2:55">
      <c r="B1320" s="41" t="s">
        <v>6211</v>
      </c>
      <c r="C1320" s="19" t="s">
        <v>6579</v>
      </c>
      <c r="D1320" s="227" t="s">
        <v>602</v>
      </c>
      <c r="E1320" s="19"/>
      <c r="F1320" s="19"/>
      <c r="G1320" s="19"/>
      <c r="H1320" s="19"/>
      <c r="I1320" s="19"/>
      <c r="J1320" s="19"/>
      <c r="K1320" s="19"/>
      <c r="L1320" s="19"/>
      <c r="M1320" s="19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221"/>
      <c r="AA1320" s="221"/>
      <c r="AB1320" s="221"/>
      <c r="AC1320" s="221"/>
      <c r="AD1320" s="221"/>
      <c r="AE1320" s="221"/>
      <c r="AF1320" s="221"/>
      <c r="AG1320" s="221"/>
      <c r="AH1320" s="221"/>
      <c r="AI1320" s="221"/>
      <c r="AJ1320" s="221"/>
      <c r="AK1320" s="221"/>
      <c r="AL1320" s="221"/>
      <c r="AM1320" s="221"/>
      <c r="AN1320" s="221"/>
      <c r="AO1320" s="221"/>
      <c r="AP1320" s="221"/>
      <c r="AQ1320" s="221"/>
      <c r="AR1320" s="221"/>
      <c r="AS1320" s="221"/>
      <c r="AT1320" s="221"/>
      <c r="AU1320" s="222">
        <v>2</v>
      </c>
      <c r="AV1320" s="222">
        <v>330</v>
      </c>
      <c r="AW1320" s="222">
        <f t="shared" si="76"/>
        <v>82.5</v>
      </c>
      <c r="AX1320" s="222">
        <v>0</v>
      </c>
      <c r="AY1320" s="222">
        <v>0</v>
      </c>
      <c r="AZ1320" s="222">
        <f t="shared" si="77"/>
        <v>0</v>
      </c>
      <c r="BA1320" s="222">
        <v>20</v>
      </c>
      <c r="BB1320" s="222">
        <v>1965</v>
      </c>
      <c r="BC1320" s="222">
        <f t="shared" si="78"/>
        <v>491.25</v>
      </c>
    </row>
    <row r="1321" spans="2:55">
      <c r="B1321" s="41" t="s">
        <v>6212</v>
      </c>
      <c r="C1321" s="19" t="s">
        <v>6580</v>
      </c>
      <c r="D1321" s="227" t="s">
        <v>148</v>
      </c>
      <c r="E1321" s="19"/>
      <c r="F1321" s="19"/>
      <c r="G1321" s="19"/>
      <c r="H1321" s="19"/>
      <c r="I1321" s="19"/>
      <c r="J1321" s="19"/>
      <c r="K1321" s="19"/>
      <c r="L1321" s="19"/>
      <c r="M1321" s="19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221"/>
      <c r="AA1321" s="221"/>
      <c r="AB1321" s="221"/>
      <c r="AC1321" s="221"/>
      <c r="AD1321" s="221"/>
      <c r="AE1321" s="221"/>
      <c r="AF1321" s="221"/>
      <c r="AG1321" s="221"/>
      <c r="AH1321" s="221"/>
      <c r="AI1321" s="221"/>
      <c r="AJ1321" s="221"/>
      <c r="AK1321" s="221"/>
      <c r="AL1321" s="221"/>
      <c r="AM1321" s="221"/>
      <c r="AN1321" s="221"/>
      <c r="AO1321" s="221"/>
      <c r="AP1321" s="221"/>
      <c r="AQ1321" s="221"/>
      <c r="AR1321" s="221"/>
      <c r="AS1321" s="221"/>
      <c r="AT1321" s="221"/>
      <c r="AU1321" s="222">
        <v>16</v>
      </c>
      <c r="AV1321" s="222">
        <v>1575</v>
      </c>
      <c r="AW1321" s="222">
        <f t="shared" si="76"/>
        <v>393.75</v>
      </c>
      <c r="AX1321" s="222">
        <v>0</v>
      </c>
      <c r="AY1321" s="222">
        <v>0</v>
      </c>
      <c r="AZ1321" s="222">
        <f t="shared" si="77"/>
        <v>0</v>
      </c>
      <c r="BA1321" s="222">
        <v>1</v>
      </c>
      <c r="BB1321" s="222">
        <v>100</v>
      </c>
      <c r="BC1321" s="222">
        <f t="shared" si="78"/>
        <v>25</v>
      </c>
    </row>
    <row r="1322" spans="2:55">
      <c r="B1322" s="41" t="s">
        <v>6213</v>
      </c>
      <c r="C1322" s="19" t="s">
        <v>6581</v>
      </c>
      <c r="D1322" s="227" t="s">
        <v>310</v>
      </c>
      <c r="E1322" s="19"/>
      <c r="F1322" s="19"/>
      <c r="G1322" s="19"/>
      <c r="H1322" s="19"/>
      <c r="I1322" s="19"/>
      <c r="J1322" s="19"/>
      <c r="K1322" s="19"/>
      <c r="L1322" s="19"/>
      <c r="M1322" s="19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221"/>
      <c r="AA1322" s="221"/>
      <c r="AB1322" s="221"/>
      <c r="AC1322" s="221"/>
      <c r="AD1322" s="221"/>
      <c r="AE1322" s="221"/>
      <c r="AF1322" s="221"/>
      <c r="AG1322" s="221"/>
      <c r="AH1322" s="221"/>
      <c r="AI1322" s="221"/>
      <c r="AJ1322" s="221"/>
      <c r="AK1322" s="221"/>
      <c r="AL1322" s="221"/>
      <c r="AM1322" s="221"/>
      <c r="AN1322" s="221"/>
      <c r="AO1322" s="221"/>
      <c r="AP1322" s="221"/>
      <c r="AQ1322" s="221"/>
      <c r="AR1322" s="221"/>
      <c r="AS1322" s="221"/>
      <c r="AT1322" s="221"/>
      <c r="AU1322" s="222">
        <v>10</v>
      </c>
      <c r="AV1322" s="222">
        <v>700</v>
      </c>
      <c r="AW1322" s="222">
        <f t="shared" si="76"/>
        <v>175</v>
      </c>
      <c r="AX1322" s="222">
        <v>0</v>
      </c>
      <c r="AY1322" s="222">
        <v>0</v>
      </c>
      <c r="AZ1322" s="222">
        <f t="shared" si="77"/>
        <v>0</v>
      </c>
      <c r="BA1322" s="222">
        <v>0</v>
      </c>
      <c r="BB1322" s="222">
        <v>0</v>
      </c>
      <c r="BC1322" s="222">
        <f t="shared" si="78"/>
        <v>0</v>
      </c>
    </row>
    <row r="1323" spans="2:55">
      <c r="B1323" s="41" t="s">
        <v>6214</v>
      </c>
      <c r="C1323" s="19" t="s">
        <v>6582</v>
      </c>
      <c r="D1323" s="44" t="s">
        <v>261</v>
      </c>
      <c r="E1323" s="19"/>
      <c r="F1323" s="19"/>
      <c r="G1323" s="19"/>
      <c r="H1323" s="19"/>
      <c r="I1323" s="19"/>
      <c r="J1323" s="19"/>
      <c r="K1323" s="19"/>
      <c r="L1323" s="19"/>
      <c r="M1323" s="19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221"/>
      <c r="AA1323" s="221"/>
      <c r="AB1323" s="221"/>
      <c r="AC1323" s="221"/>
      <c r="AD1323" s="221"/>
      <c r="AE1323" s="221"/>
      <c r="AF1323" s="221"/>
      <c r="AG1323" s="221"/>
      <c r="AH1323" s="221"/>
      <c r="AI1323" s="221"/>
      <c r="AJ1323" s="221"/>
      <c r="AK1323" s="221"/>
      <c r="AL1323" s="221"/>
      <c r="AM1323" s="221"/>
      <c r="AN1323" s="221"/>
      <c r="AO1323" s="221"/>
      <c r="AP1323" s="221"/>
      <c r="AQ1323" s="221"/>
      <c r="AR1323" s="221"/>
      <c r="AS1323" s="221"/>
      <c r="AT1323" s="221"/>
      <c r="AU1323" s="222">
        <v>0</v>
      </c>
      <c r="AV1323" s="222">
        <v>0</v>
      </c>
      <c r="AW1323" s="222">
        <f t="shared" si="76"/>
        <v>0</v>
      </c>
      <c r="AX1323" s="222">
        <v>10</v>
      </c>
      <c r="AY1323" s="222">
        <v>1870</v>
      </c>
      <c r="AZ1323" s="222">
        <f t="shared" si="77"/>
        <v>467.5</v>
      </c>
      <c r="BA1323" s="222">
        <v>0</v>
      </c>
      <c r="BB1323" s="222">
        <v>0</v>
      </c>
      <c r="BC1323" s="222">
        <f t="shared" si="78"/>
        <v>0</v>
      </c>
    </row>
    <row r="1324" spans="2:55">
      <c r="B1324" s="41" t="s">
        <v>6215</v>
      </c>
      <c r="C1324" s="19" t="s">
        <v>7804</v>
      </c>
      <c r="D1324" s="227" t="s">
        <v>259</v>
      </c>
      <c r="E1324" s="19"/>
      <c r="F1324" s="19"/>
      <c r="G1324" s="19"/>
      <c r="H1324" s="19"/>
      <c r="I1324" s="19"/>
      <c r="J1324" s="19"/>
      <c r="K1324" s="19"/>
      <c r="L1324" s="19"/>
      <c r="M1324" s="19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221"/>
      <c r="AA1324" s="221"/>
      <c r="AB1324" s="221"/>
      <c r="AC1324" s="221"/>
      <c r="AD1324" s="221"/>
      <c r="AE1324" s="221"/>
      <c r="AF1324" s="221"/>
      <c r="AG1324" s="221"/>
      <c r="AH1324" s="221"/>
      <c r="AI1324" s="221"/>
      <c r="AJ1324" s="221"/>
      <c r="AK1324" s="221"/>
      <c r="AL1324" s="221"/>
      <c r="AM1324" s="221"/>
      <c r="AN1324" s="221"/>
      <c r="AO1324" s="221"/>
      <c r="AP1324" s="221"/>
      <c r="AQ1324" s="221"/>
      <c r="AR1324" s="221"/>
      <c r="AS1324" s="221"/>
      <c r="AT1324" s="221"/>
      <c r="AU1324" s="222">
        <v>1</v>
      </c>
      <c r="AV1324" s="222">
        <v>100</v>
      </c>
      <c r="AW1324" s="222">
        <f t="shared" si="76"/>
        <v>25</v>
      </c>
      <c r="AX1324" s="222">
        <v>5</v>
      </c>
      <c r="AY1324" s="222">
        <v>585</v>
      </c>
      <c r="AZ1324" s="222">
        <f t="shared" si="77"/>
        <v>146.25</v>
      </c>
      <c r="BA1324" s="222">
        <v>0</v>
      </c>
      <c r="BB1324" s="222">
        <v>0</v>
      </c>
      <c r="BC1324" s="222">
        <f t="shared" si="78"/>
        <v>0</v>
      </c>
    </row>
    <row r="1325" spans="2:55">
      <c r="B1325" s="41" t="s">
        <v>6216</v>
      </c>
      <c r="C1325" s="19" t="s">
        <v>7805</v>
      </c>
      <c r="D1325" s="227" t="s">
        <v>933</v>
      </c>
      <c r="E1325" s="19"/>
      <c r="F1325" s="19"/>
      <c r="G1325" s="19"/>
      <c r="H1325" s="19"/>
      <c r="I1325" s="19"/>
      <c r="J1325" s="19"/>
      <c r="K1325" s="19"/>
      <c r="L1325" s="19"/>
      <c r="M1325" s="19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221"/>
      <c r="AA1325" s="221"/>
      <c r="AB1325" s="221"/>
      <c r="AC1325" s="221"/>
      <c r="AD1325" s="221"/>
      <c r="AE1325" s="221"/>
      <c r="AF1325" s="221"/>
      <c r="AG1325" s="221"/>
      <c r="AH1325" s="221"/>
      <c r="AI1325" s="221"/>
      <c r="AJ1325" s="221"/>
      <c r="AK1325" s="221"/>
      <c r="AL1325" s="221"/>
      <c r="AM1325" s="221"/>
      <c r="AN1325" s="221"/>
      <c r="AO1325" s="221"/>
      <c r="AP1325" s="221"/>
      <c r="AQ1325" s="221"/>
      <c r="AR1325" s="221"/>
      <c r="AS1325" s="221"/>
      <c r="AT1325" s="221"/>
      <c r="AU1325" s="222">
        <v>0</v>
      </c>
      <c r="AV1325" s="222">
        <v>0</v>
      </c>
      <c r="AW1325" s="222">
        <f t="shared" si="76"/>
        <v>0</v>
      </c>
      <c r="AX1325" s="222">
        <v>1</v>
      </c>
      <c r="AY1325" s="222">
        <v>150</v>
      </c>
      <c r="AZ1325" s="222">
        <f t="shared" si="77"/>
        <v>37.5</v>
      </c>
      <c r="BA1325" s="222">
        <v>0</v>
      </c>
      <c r="BB1325" s="222">
        <v>0</v>
      </c>
      <c r="BC1325" s="222">
        <f t="shared" si="78"/>
        <v>0</v>
      </c>
    </row>
    <row r="1326" spans="2:55">
      <c r="B1326" s="41" t="s">
        <v>6217</v>
      </c>
      <c r="C1326" s="19" t="s">
        <v>6583</v>
      </c>
      <c r="D1326" s="44" t="s">
        <v>5</v>
      </c>
      <c r="E1326" s="19"/>
      <c r="F1326" s="19"/>
      <c r="G1326" s="19"/>
      <c r="H1326" s="19"/>
      <c r="I1326" s="19"/>
      <c r="J1326" s="19"/>
      <c r="K1326" s="19"/>
      <c r="L1326" s="19"/>
      <c r="M1326" s="19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221"/>
      <c r="AA1326" s="221"/>
      <c r="AB1326" s="221"/>
      <c r="AC1326" s="221"/>
      <c r="AD1326" s="221"/>
      <c r="AE1326" s="221"/>
      <c r="AF1326" s="221"/>
      <c r="AG1326" s="221"/>
      <c r="AH1326" s="221"/>
      <c r="AI1326" s="221"/>
      <c r="AJ1326" s="221"/>
      <c r="AK1326" s="221"/>
      <c r="AL1326" s="221"/>
      <c r="AM1326" s="221"/>
      <c r="AN1326" s="221"/>
      <c r="AO1326" s="221"/>
      <c r="AP1326" s="221"/>
      <c r="AQ1326" s="221"/>
      <c r="AR1326" s="221"/>
      <c r="AS1326" s="221"/>
      <c r="AT1326" s="221"/>
      <c r="AU1326" s="222">
        <v>0</v>
      </c>
      <c r="AV1326" s="222">
        <v>0</v>
      </c>
      <c r="AW1326" s="222">
        <f t="shared" si="76"/>
        <v>0</v>
      </c>
      <c r="AX1326" s="222">
        <v>0</v>
      </c>
      <c r="AY1326" s="222">
        <v>0</v>
      </c>
      <c r="AZ1326" s="222">
        <f t="shared" si="77"/>
        <v>0</v>
      </c>
      <c r="BA1326" s="222">
        <v>18</v>
      </c>
      <c r="BB1326" s="222">
        <v>1870</v>
      </c>
      <c r="BC1326" s="222">
        <f t="shared" si="78"/>
        <v>467.5</v>
      </c>
    </row>
    <row r="1327" spans="2:55">
      <c r="B1327" s="41" t="s">
        <v>6218</v>
      </c>
      <c r="C1327" s="19" t="s">
        <v>6584</v>
      </c>
      <c r="D1327" s="227" t="s">
        <v>125</v>
      </c>
      <c r="E1327" s="19"/>
      <c r="F1327" s="19"/>
      <c r="G1327" s="19"/>
      <c r="H1327" s="19"/>
      <c r="I1327" s="19"/>
      <c r="J1327" s="19"/>
      <c r="K1327" s="19"/>
      <c r="L1327" s="19"/>
      <c r="M1327" s="19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221"/>
      <c r="AA1327" s="221"/>
      <c r="AB1327" s="221"/>
      <c r="AC1327" s="221"/>
      <c r="AD1327" s="221"/>
      <c r="AE1327" s="221"/>
      <c r="AF1327" s="221"/>
      <c r="AG1327" s="221"/>
      <c r="AH1327" s="221"/>
      <c r="AI1327" s="221"/>
      <c r="AJ1327" s="221"/>
      <c r="AK1327" s="221"/>
      <c r="AL1327" s="221"/>
      <c r="AM1327" s="221"/>
      <c r="AN1327" s="221"/>
      <c r="AO1327" s="221"/>
      <c r="AP1327" s="221"/>
      <c r="AQ1327" s="221"/>
      <c r="AR1327" s="221"/>
      <c r="AS1327" s="221"/>
      <c r="AT1327" s="221"/>
      <c r="AU1327" s="222">
        <v>1</v>
      </c>
      <c r="AV1327" s="222">
        <v>100</v>
      </c>
      <c r="AW1327" s="222">
        <f t="shared" si="76"/>
        <v>25</v>
      </c>
      <c r="AX1327" s="222">
        <v>17</v>
      </c>
      <c r="AY1327" s="222">
        <v>2095</v>
      </c>
      <c r="AZ1327" s="222">
        <f t="shared" si="77"/>
        <v>523.75</v>
      </c>
      <c r="BA1327" s="222">
        <v>21</v>
      </c>
      <c r="BB1327" s="222">
        <v>2035</v>
      </c>
      <c r="BC1327" s="222">
        <f t="shared" si="78"/>
        <v>508.75</v>
      </c>
    </row>
    <row r="1328" spans="2:55">
      <c r="B1328" s="41" t="s">
        <v>6219</v>
      </c>
      <c r="C1328" s="19" t="s">
        <v>6585</v>
      </c>
      <c r="D1328" s="44" t="s">
        <v>29</v>
      </c>
      <c r="E1328" s="19"/>
      <c r="F1328" s="19"/>
      <c r="G1328" s="19"/>
      <c r="H1328" s="19"/>
      <c r="I1328" s="19"/>
      <c r="J1328" s="19"/>
      <c r="K1328" s="19"/>
      <c r="L1328" s="19"/>
      <c r="M1328" s="19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221"/>
      <c r="AA1328" s="221"/>
      <c r="AB1328" s="221"/>
      <c r="AC1328" s="221"/>
      <c r="AD1328" s="221"/>
      <c r="AE1328" s="221"/>
      <c r="AF1328" s="221"/>
      <c r="AG1328" s="221"/>
      <c r="AH1328" s="221"/>
      <c r="AI1328" s="221"/>
      <c r="AJ1328" s="221"/>
      <c r="AK1328" s="221"/>
      <c r="AL1328" s="221"/>
      <c r="AM1328" s="221"/>
      <c r="AN1328" s="221"/>
      <c r="AO1328" s="221"/>
      <c r="AP1328" s="221"/>
      <c r="AQ1328" s="221"/>
      <c r="AR1328" s="221"/>
      <c r="AS1328" s="221"/>
      <c r="AT1328" s="221"/>
      <c r="AU1328" s="222">
        <v>0</v>
      </c>
      <c r="AV1328" s="222">
        <v>0</v>
      </c>
      <c r="AW1328" s="222">
        <f t="shared" si="76"/>
        <v>0</v>
      </c>
      <c r="AX1328" s="222">
        <v>12</v>
      </c>
      <c r="AY1328" s="222">
        <v>1250</v>
      </c>
      <c r="AZ1328" s="222">
        <f t="shared" si="77"/>
        <v>312.5</v>
      </c>
      <c r="BA1328" s="222">
        <v>6</v>
      </c>
      <c r="BB1328" s="222">
        <v>490</v>
      </c>
      <c r="BC1328" s="222">
        <f t="shared" si="78"/>
        <v>122.5</v>
      </c>
    </row>
    <row r="1329" spans="2:55">
      <c r="B1329" s="41" t="s">
        <v>6220</v>
      </c>
      <c r="C1329" s="19" t="s">
        <v>6586</v>
      </c>
      <c r="D1329" s="44" t="s">
        <v>5</v>
      </c>
      <c r="E1329" s="19"/>
      <c r="F1329" s="19"/>
      <c r="G1329" s="19"/>
      <c r="H1329" s="19"/>
      <c r="I1329" s="19"/>
      <c r="J1329" s="19"/>
      <c r="K1329" s="19"/>
      <c r="L1329" s="19"/>
      <c r="M1329" s="19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221"/>
      <c r="AA1329" s="221"/>
      <c r="AB1329" s="221"/>
      <c r="AC1329" s="221"/>
      <c r="AD1329" s="221"/>
      <c r="AE1329" s="221"/>
      <c r="AF1329" s="221"/>
      <c r="AG1329" s="221"/>
      <c r="AH1329" s="221"/>
      <c r="AI1329" s="221"/>
      <c r="AJ1329" s="221"/>
      <c r="AK1329" s="221"/>
      <c r="AL1329" s="221"/>
      <c r="AM1329" s="221"/>
      <c r="AN1329" s="221"/>
      <c r="AO1329" s="221"/>
      <c r="AP1329" s="221"/>
      <c r="AQ1329" s="221"/>
      <c r="AR1329" s="221"/>
      <c r="AS1329" s="221"/>
      <c r="AT1329" s="221"/>
      <c r="AU1329" s="222">
        <v>0</v>
      </c>
      <c r="AV1329" s="222">
        <v>0</v>
      </c>
      <c r="AW1329" s="222">
        <f t="shared" si="76"/>
        <v>0</v>
      </c>
      <c r="AX1329" s="222">
        <v>1</v>
      </c>
      <c r="AY1329" s="222">
        <v>150</v>
      </c>
      <c r="AZ1329" s="222">
        <f t="shared" si="77"/>
        <v>37.5</v>
      </c>
      <c r="BA1329" s="222">
        <v>7</v>
      </c>
      <c r="BB1329" s="222">
        <v>790</v>
      </c>
      <c r="BC1329" s="222">
        <f t="shared" si="78"/>
        <v>197.5</v>
      </c>
    </row>
    <row r="1330" spans="2:55">
      <c r="B1330" s="41" t="s">
        <v>6221</v>
      </c>
      <c r="C1330" s="19" t="s">
        <v>6587</v>
      </c>
      <c r="D1330" s="44" t="s">
        <v>284</v>
      </c>
      <c r="E1330" s="19"/>
      <c r="F1330" s="19"/>
      <c r="G1330" s="19"/>
      <c r="H1330" s="19"/>
      <c r="I1330" s="19"/>
      <c r="J1330" s="19"/>
      <c r="K1330" s="19"/>
      <c r="L1330" s="19"/>
      <c r="M1330" s="19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221"/>
      <c r="AA1330" s="221"/>
      <c r="AB1330" s="221"/>
      <c r="AC1330" s="221"/>
      <c r="AD1330" s="221"/>
      <c r="AE1330" s="221"/>
      <c r="AF1330" s="221"/>
      <c r="AG1330" s="221"/>
      <c r="AH1330" s="221"/>
      <c r="AI1330" s="221"/>
      <c r="AJ1330" s="221"/>
      <c r="AK1330" s="221"/>
      <c r="AL1330" s="221"/>
      <c r="AM1330" s="221"/>
      <c r="AN1330" s="221"/>
      <c r="AO1330" s="221"/>
      <c r="AP1330" s="221"/>
      <c r="AQ1330" s="221"/>
      <c r="AR1330" s="221"/>
      <c r="AS1330" s="221"/>
      <c r="AT1330" s="221"/>
      <c r="AU1330" s="222">
        <v>0</v>
      </c>
      <c r="AV1330" s="222">
        <v>0</v>
      </c>
      <c r="AW1330" s="222">
        <f t="shared" si="76"/>
        <v>0</v>
      </c>
      <c r="AX1330" s="222">
        <v>3</v>
      </c>
      <c r="AY1330" s="222">
        <v>205</v>
      </c>
      <c r="AZ1330" s="222">
        <f t="shared" si="77"/>
        <v>51.25</v>
      </c>
      <c r="BA1330" s="222">
        <v>100</v>
      </c>
      <c r="BB1330" s="222">
        <v>11130</v>
      </c>
      <c r="BC1330" s="222">
        <f t="shared" si="78"/>
        <v>2782.5</v>
      </c>
    </row>
    <row r="1331" spans="2:55">
      <c r="B1331" s="41" t="s">
        <v>6222</v>
      </c>
      <c r="C1331" s="19" t="s">
        <v>6588</v>
      </c>
      <c r="D1331" s="44" t="s">
        <v>25</v>
      </c>
      <c r="E1331" s="19"/>
      <c r="F1331" s="19"/>
      <c r="G1331" s="19"/>
      <c r="H1331" s="19"/>
      <c r="I1331" s="19"/>
      <c r="J1331" s="19"/>
      <c r="K1331" s="19"/>
      <c r="L1331" s="19"/>
      <c r="M1331" s="19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221"/>
      <c r="AA1331" s="221"/>
      <c r="AB1331" s="221"/>
      <c r="AC1331" s="221"/>
      <c r="AD1331" s="221"/>
      <c r="AE1331" s="221"/>
      <c r="AF1331" s="221"/>
      <c r="AG1331" s="221"/>
      <c r="AH1331" s="221"/>
      <c r="AI1331" s="221"/>
      <c r="AJ1331" s="221"/>
      <c r="AK1331" s="221"/>
      <c r="AL1331" s="221"/>
      <c r="AM1331" s="221"/>
      <c r="AN1331" s="221"/>
      <c r="AO1331" s="221"/>
      <c r="AP1331" s="221"/>
      <c r="AQ1331" s="221"/>
      <c r="AR1331" s="221"/>
      <c r="AS1331" s="221"/>
      <c r="AT1331" s="221"/>
      <c r="AU1331" s="222">
        <v>0</v>
      </c>
      <c r="AV1331" s="222">
        <v>0</v>
      </c>
      <c r="AW1331" s="222">
        <f t="shared" si="76"/>
        <v>0</v>
      </c>
      <c r="AX1331" s="222">
        <v>0</v>
      </c>
      <c r="AY1331" s="222">
        <v>0</v>
      </c>
      <c r="AZ1331" s="222">
        <f t="shared" si="77"/>
        <v>0</v>
      </c>
      <c r="BA1331" s="222">
        <v>71</v>
      </c>
      <c r="BB1331" s="222">
        <v>6490</v>
      </c>
      <c r="BC1331" s="222">
        <f t="shared" si="78"/>
        <v>1622.5</v>
      </c>
    </row>
    <row r="1332" spans="2:55">
      <c r="B1332" s="41" t="s">
        <v>6223</v>
      </c>
      <c r="C1332" s="19" t="s">
        <v>6589</v>
      </c>
      <c r="D1332" s="227" t="s">
        <v>372</v>
      </c>
      <c r="E1332" s="19"/>
      <c r="F1332" s="19"/>
      <c r="G1332" s="19"/>
      <c r="H1332" s="19"/>
      <c r="I1332" s="19"/>
      <c r="J1332" s="19"/>
      <c r="K1332" s="19"/>
      <c r="L1332" s="19"/>
      <c r="M1332" s="19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221"/>
      <c r="AA1332" s="221"/>
      <c r="AB1332" s="221"/>
      <c r="AC1332" s="221"/>
      <c r="AD1332" s="221"/>
      <c r="AE1332" s="221"/>
      <c r="AF1332" s="221"/>
      <c r="AG1332" s="221"/>
      <c r="AH1332" s="221"/>
      <c r="AI1332" s="221"/>
      <c r="AJ1332" s="221"/>
      <c r="AK1332" s="221"/>
      <c r="AL1332" s="221"/>
      <c r="AM1332" s="221"/>
      <c r="AN1332" s="221"/>
      <c r="AO1332" s="221"/>
      <c r="AP1332" s="221"/>
      <c r="AQ1332" s="221"/>
      <c r="AR1332" s="221"/>
      <c r="AS1332" s="221"/>
      <c r="AT1332" s="221"/>
      <c r="AU1332" s="222">
        <v>0</v>
      </c>
      <c r="AV1332" s="222">
        <v>0</v>
      </c>
      <c r="AW1332" s="222">
        <f t="shared" ref="AW1332:AW1369" si="79">AV1332*25%</f>
        <v>0</v>
      </c>
      <c r="AX1332" s="222">
        <v>0</v>
      </c>
      <c r="AY1332" s="222">
        <v>0</v>
      </c>
      <c r="AZ1332" s="222">
        <f t="shared" si="77"/>
        <v>0</v>
      </c>
      <c r="BA1332" s="222">
        <v>10</v>
      </c>
      <c r="BB1332" s="222">
        <v>750</v>
      </c>
      <c r="BC1332" s="222">
        <f t="shared" si="78"/>
        <v>187.5</v>
      </c>
    </row>
    <row r="1333" spans="2:55">
      <c r="B1333" s="41" t="s">
        <v>6224</v>
      </c>
      <c r="C1333" s="19" t="s">
        <v>7806</v>
      </c>
      <c r="D1333" s="227" t="s">
        <v>372</v>
      </c>
      <c r="E1333" s="19"/>
      <c r="F1333" s="19"/>
      <c r="G1333" s="19"/>
      <c r="H1333" s="19"/>
      <c r="I1333" s="19"/>
      <c r="J1333" s="19"/>
      <c r="K1333" s="19"/>
      <c r="L1333" s="19"/>
      <c r="M1333" s="19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221"/>
      <c r="AA1333" s="221"/>
      <c r="AB1333" s="221"/>
      <c r="AC1333" s="221"/>
      <c r="AD1333" s="221"/>
      <c r="AE1333" s="221"/>
      <c r="AF1333" s="221"/>
      <c r="AG1333" s="221"/>
      <c r="AH1333" s="221"/>
      <c r="AI1333" s="221"/>
      <c r="AJ1333" s="221"/>
      <c r="AK1333" s="221"/>
      <c r="AL1333" s="221"/>
      <c r="AM1333" s="221"/>
      <c r="AN1333" s="221"/>
      <c r="AO1333" s="221"/>
      <c r="AP1333" s="221"/>
      <c r="AQ1333" s="221"/>
      <c r="AR1333" s="221"/>
      <c r="AS1333" s="221"/>
      <c r="AT1333" s="221"/>
      <c r="AU1333" s="222">
        <v>0</v>
      </c>
      <c r="AV1333" s="222">
        <v>0</v>
      </c>
      <c r="AW1333" s="222">
        <f t="shared" si="79"/>
        <v>0</v>
      </c>
      <c r="AX1333" s="222">
        <v>0</v>
      </c>
      <c r="AY1333" s="222">
        <v>0</v>
      </c>
      <c r="AZ1333" s="222">
        <f t="shared" si="77"/>
        <v>0</v>
      </c>
      <c r="BA1333" s="222">
        <v>5</v>
      </c>
      <c r="BB1333" s="222">
        <v>385</v>
      </c>
      <c r="BC1333" s="222">
        <f t="shared" si="78"/>
        <v>96.25</v>
      </c>
    </row>
    <row r="1334" spans="2:55">
      <c r="B1334" s="41" t="s">
        <v>6225</v>
      </c>
      <c r="C1334" s="19" t="s">
        <v>7807</v>
      </c>
      <c r="D1334" s="44" t="s">
        <v>5</v>
      </c>
      <c r="E1334" s="19"/>
      <c r="F1334" s="19"/>
      <c r="G1334" s="19"/>
      <c r="H1334" s="19"/>
      <c r="I1334" s="19"/>
      <c r="J1334" s="19"/>
      <c r="K1334" s="19"/>
      <c r="L1334" s="19"/>
      <c r="M1334" s="19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221"/>
      <c r="AA1334" s="221"/>
      <c r="AB1334" s="221"/>
      <c r="AC1334" s="221"/>
      <c r="AD1334" s="221"/>
      <c r="AE1334" s="221"/>
      <c r="AF1334" s="221"/>
      <c r="AG1334" s="221"/>
      <c r="AH1334" s="221"/>
      <c r="AI1334" s="221"/>
      <c r="AJ1334" s="221"/>
      <c r="AK1334" s="221"/>
      <c r="AL1334" s="221"/>
      <c r="AM1334" s="221"/>
      <c r="AN1334" s="221"/>
      <c r="AO1334" s="221"/>
      <c r="AP1334" s="221"/>
      <c r="AQ1334" s="221"/>
      <c r="AR1334" s="221"/>
      <c r="AS1334" s="221"/>
      <c r="AT1334" s="221"/>
      <c r="AU1334" s="222">
        <v>0</v>
      </c>
      <c r="AV1334" s="222">
        <v>0</v>
      </c>
      <c r="AW1334" s="222">
        <f t="shared" si="79"/>
        <v>0</v>
      </c>
      <c r="AX1334" s="222">
        <v>1</v>
      </c>
      <c r="AY1334" s="222">
        <v>220</v>
      </c>
      <c r="AZ1334" s="222">
        <f t="shared" si="77"/>
        <v>55</v>
      </c>
      <c r="BA1334" s="222">
        <v>0</v>
      </c>
      <c r="BB1334" s="222">
        <v>0</v>
      </c>
      <c r="BC1334" s="222">
        <f t="shared" si="78"/>
        <v>0</v>
      </c>
    </row>
    <row r="1335" spans="2:55">
      <c r="B1335" s="41" t="s">
        <v>6226</v>
      </c>
      <c r="C1335" s="19" t="s">
        <v>6590</v>
      </c>
      <c r="D1335" s="44" t="s">
        <v>372</v>
      </c>
      <c r="E1335" s="19"/>
      <c r="F1335" s="19"/>
      <c r="G1335" s="19"/>
      <c r="H1335" s="19"/>
      <c r="I1335" s="19"/>
      <c r="J1335" s="19"/>
      <c r="K1335" s="19"/>
      <c r="L1335" s="19"/>
      <c r="M1335" s="19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221"/>
      <c r="AA1335" s="221"/>
      <c r="AB1335" s="221"/>
      <c r="AC1335" s="221"/>
      <c r="AD1335" s="221"/>
      <c r="AE1335" s="221"/>
      <c r="AF1335" s="221"/>
      <c r="AG1335" s="221"/>
      <c r="AH1335" s="221"/>
      <c r="AI1335" s="221"/>
      <c r="AJ1335" s="221"/>
      <c r="AK1335" s="221"/>
      <c r="AL1335" s="221"/>
      <c r="AM1335" s="221"/>
      <c r="AN1335" s="221"/>
      <c r="AO1335" s="221"/>
      <c r="AP1335" s="221"/>
      <c r="AQ1335" s="221"/>
      <c r="AR1335" s="221"/>
      <c r="AS1335" s="221"/>
      <c r="AT1335" s="221"/>
      <c r="AU1335" s="222">
        <v>0</v>
      </c>
      <c r="AV1335" s="222">
        <v>0</v>
      </c>
      <c r="AW1335" s="222">
        <f t="shared" si="79"/>
        <v>0</v>
      </c>
      <c r="AX1335" s="222">
        <v>1</v>
      </c>
      <c r="AY1335" s="222">
        <v>130</v>
      </c>
      <c r="AZ1335" s="222">
        <f t="shared" si="77"/>
        <v>32.5</v>
      </c>
      <c r="BA1335" s="222">
        <v>0</v>
      </c>
      <c r="BB1335" s="222">
        <v>0</v>
      </c>
      <c r="BC1335" s="222">
        <f t="shared" si="78"/>
        <v>0</v>
      </c>
    </row>
    <row r="1336" spans="2:55">
      <c r="B1336" s="41" t="s">
        <v>6227</v>
      </c>
      <c r="C1336" s="19" t="s">
        <v>6591</v>
      </c>
      <c r="D1336" s="44" t="s">
        <v>372</v>
      </c>
      <c r="E1336" s="19"/>
      <c r="F1336" s="19"/>
      <c r="G1336" s="19"/>
      <c r="H1336" s="19"/>
      <c r="I1336" s="19"/>
      <c r="J1336" s="19"/>
      <c r="K1336" s="19"/>
      <c r="L1336" s="19"/>
      <c r="M1336" s="19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221"/>
      <c r="AA1336" s="221"/>
      <c r="AB1336" s="221"/>
      <c r="AC1336" s="221"/>
      <c r="AD1336" s="221"/>
      <c r="AE1336" s="221"/>
      <c r="AF1336" s="221"/>
      <c r="AG1336" s="221"/>
      <c r="AH1336" s="221"/>
      <c r="AI1336" s="221"/>
      <c r="AJ1336" s="221"/>
      <c r="AK1336" s="221"/>
      <c r="AL1336" s="221"/>
      <c r="AM1336" s="221"/>
      <c r="AN1336" s="221"/>
      <c r="AO1336" s="221"/>
      <c r="AP1336" s="221"/>
      <c r="AQ1336" s="221"/>
      <c r="AR1336" s="221"/>
      <c r="AS1336" s="221"/>
      <c r="AT1336" s="221"/>
      <c r="AU1336" s="222">
        <v>0</v>
      </c>
      <c r="AV1336" s="222">
        <v>0</v>
      </c>
      <c r="AW1336" s="222">
        <f t="shared" si="79"/>
        <v>0</v>
      </c>
      <c r="AX1336" s="222">
        <v>0</v>
      </c>
      <c r="AY1336" s="222">
        <v>0</v>
      </c>
      <c r="AZ1336" s="222">
        <f t="shared" si="77"/>
        <v>0</v>
      </c>
      <c r="BA1336" s="222">
        <v>0</v>
      </c>
      <c r="BB1336" s="222">
        <v>0</v>
      </c>
      <c r="BC1336" s="222">
        <f t="shared" si="78"/>
        <v>0</v>
      </c>
    </row>
    <row r="1337" spans="2:55">
      <c r="B1337" s="41" t="s">
        <v>6228</v>
      </c>
      <c r="C1337" s="19" t="s">
        <v>6592</v>
      </c>
      <c r="D1337" s="227" t="s">
        <v>284</v>
      </c>
      <c r="E1337" s="19"/>
      <c r="F1337" s="19"/>
      <c r="G1337" s="19"/>
      <c r="H1337" s="19"/>
      <c r="I1337" s="19"/>
      <c r="J1337" s="19"/>
      <c r="K1337" s="19"/>
      <c r="L1337" s="19"/>
      <c r="M1337" s="19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221"/>
      <c r="AA1337" s="221"/>
      <c r="AB1337" s="221"/>
      <c r="AC1337" s="221"/>
      <c r="AD1337" s="221"/>
      <c r="AE1337" s="221"/>
      <c r="AF1337" s="221"/>
      <c r="AG1337" s="221"/>
      <c r="AH1337" s="221"/>
      <c r="AI1337" s="221"/>
      <c r="AJ1337" s="221"/>
      <c r="AK1337" s="221"/>
      <c r="AL1337" s="221"/>
      <c r="AM1337" s="221"/>
      <c r="AN1337" s="221"/>
      <c r="AO1337" s="221"/>
      <c r="AP1337" s="221"/>
      <c r="AQ1337" s="221"/>
      <c r="AR1337" s="221"/>
      <c r="AS1337" s="221"/>
      <c r="AT1337" s="221"/>
      <c r="AU1337" s="222">
        <v>0</v>
      </c>
      <c r="AV1337" s="222">
        <v>0</v>
      </c>
      <c r="AW1337" s="222">
        <f t="shared" si="79"/>
        <v>0</v>
      </c>
      <c r="AX1337" s="222">
        <v>0</v>
      </c>
      <c r="AY1337" s="222">
        <v>0</v>
      </c>
      <c r="AZ1337" s="222">
        <f t="shared" si="77"/>
        <v>0</v>
      </c>
      <c r="BA1337" s="222">
        <v>12</v>
      </c>
      <c r="BB1337" s="222">
        <v>1430</v>
      </c>
      <c r="BC1337" s="222">
        <f t="shared" si="78"/>
        <v>357.5</v>
      </c>
    </row>
    <row r="1338" spans="2:55">
      <c r="B1338" s="41" t="s">
        <v>6229</v>
      </c>
      <c r="C1338" s="19" t="s">
        <v>6593</v>
      </c>
      <c r="D1338" s="44" t="s">
        <v>284</v>
      </c>
      <c r="E1338" s="19"/>
      <c r="F1338" s="19"/>
      <c r="G1338" s="19"/>
      <c r="H1338" s="19"/>
      <c r="I1338" s="19"/>
      <c r="J1338" s="19"/>
      <c r="K1338" s="19"/>
      <c r="L1338" s="19"/>
      <c r="M1338" s="19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221"/>
      <c r="AA1338" s="221"/>
      <c r="AB1338" s="221"/>
      <c r="AC1338" s="221"/>
      <c r="AD1338" s="221"/>
      <c r="AE1338" s="221"/>
      <c r="AF1338" s="221"/>
      <c r="AG1338" s="221"/>
      <c r="AH1338" s="221"/>
      <c r="AI1338" s="221"/>
      <c r="AJ1338" s="221"/>
      <c r="AK1338" s="221"/>
      <c r="AL1338" s="221"/>
      <c r="AM1338" s="221"/>
      <c r="AN1338" s="221"/>
      <c r="AO1338" s="221"/>
      <c r="AP1338" s="221"/>
      <c r="AQ1338" s="221"/>
      <c r="AR1338" s="221"/>
      <c r="AS1338" s="221"/>
      <c r="AT1338" s="221"/>
      <c r="AU1338" s="222">
        <v>0</v>
      </c>
      <c r="AV1338" s="222">
        <v>0</v>
      </c>
      <c r="AW1338" s="222">
        <f t="shared" si="79"/>
        <v>0</v>
      </c>
      <c r="AX1338" s="222">
        <v>3</v>
      </c>
      <c r="AY1338" s="222">
        <v>600</v>
      </c>
      <c r="AZ1338" s="222">
        <f t="shared" si="77"/>
        <v>150</v>
      </c>
      <c r="BA1338" s="222">
        <v>0</v>
      </c>
      <c r="BB1338" s="222">
        <v>0</v>
      </c>
      <c r="BC1338" s="222">
        <f t="shared" si="78"/>
        <v>0</v>
      </c>
    </row>
    <row r="1339" spans="2:55">
      <c r="B1339" s="41" t="s">
        <v>6230</v>
      </c>
      <c r="C1339" s="19" t="s">
        <v>6594</v>
      </c>
      <c r="D1339" s="44" t="s">
        <v>5</v>
      </c>
      <c r="E1339" s="19"/>
      <c r="F1339" s="19"/>
      <c r="G1339" s="19"/>
      <c r="H1339" s="19"/>
      <c r="I1339" s="19"/>
      <c r="J1339" s="19"/>
      <c r="K1339" s="19"/>
      <c r="L1339" s="19"/>
      <c r="M1339" s="19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221"/>
      <c r="AA1339" s="221"/>
      <c r="AB1339" s="221"/>
      <c r="AC1339" s="221"/>
      <c r="AD1339" s="221"/>
      <c r="AE1339" s="221"/>
      <c r="AF1339" s="221"/>
      <c r="AG1339" s="221"/>
      <c r="AH1339" s="221"/>
      <c r="AI1339" s="221"/>
      <c r="AJ1339" s="221"/>
      <c r="AK1339" s="221"/>
      <c r="AL1339" s="221"/>
      <c r="AM1339" s="221"/>
      <c r="AN1339" s="221"/>
      <c r="AO1339" s="221"/>
      <c r="AP1339" s="221"/>
      <c r="AQ1339" s="221"/>
      <c r="AR1339" s="221"/>
      <c r="AS1339" s="221"/>
      <c r="AT1339" s="221"/>
      <c r="AU1339" s="222">
        <v>0</v>
      </c>
      <c r="AV1339" s="222">
        <v>0</v>
      </c>
      <c r="AW1339" s="222">
        <f t="shared" si="79"/>
        <v>0</v>
      </c>
      <c r="AX1339" s="222">
        <v>1</v>
      </c>
      <c r="AY1339" s="222">
        <v>60</v>
      </c>
      <c r="AZ1339" s="222">
        <f t="shared" si="77"/>
        <v>15</v>
      </c>
      <c r="BA1339" s="222">
        <v>1</v>
      </c>
      <c r="BB1339" s="222">
        <v>150</v>
      </c>
      <c r="BC1339" s="222">
        <f t="shared" si="78"/>
        <v>37.5</v>
      </c>
    </row>
    <row r="1340" spans="2:55">
      <c r="B1340" s="41" t="s">
        <v>6231</v>
      </c>
      <c r="C1340" s="19" t="s">
        <v>7808</v>
      </c>
      <c r="D1340" s="44" t="s">
        <v>25</v>
      </c>
      <c r="E1340" s="19"/>
      <c r="F1340" s="19"/>
      <c r="G1340" s="19"/>
      <c r="H1340" s="19"/>
      <c r="I1340" s="19"/>
      <c r="J1340" s="19"/>
      <c r="K1340" s="19"/>
      <c r="L1340" s="19"/>
      <c r="M1340" s="19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221"/>
      <c r="AA1340" s="221"/>
      <c r="AB1340" s="221"/>
      <c r="AC1340" s="221"/>
      <c r="AD1340" s="221"/>
      <c r="AE1340" s="221"/>
      <c r="AF1340" s="221"/>
      <c r="AG1340" s="221"/>
      <c r="AH1340" s="221"/>
      <c r="AI1340" s="221"/>
      <c r="AJ1340" s="221"/>
      <c r="AK1340" s="221"/>
      <c r="AL1340" s="221"/>
      <c r="AM1340" s="221"/>
      <c r="AN1340" s="221"/>
      <c r="AO1340" s="221"/>
      <c r="AP1340" s="221"/>
      <c r="AQ1340" s="221"/>
      <c r="AR1340" s="221"/>
      <c r="AS1340" s="221"/>
      <c r="AT1340" s="221"/>
      <c r="AU1340" s="222">
        <v>0</v>
      </c>
      <c r="AV1340" s="222">
        <v>0</v>
      </c>
      <c r="AW1340" s="222">
        <f t="shared" si="79"/>
        <v>0</v>
      </c>
      <c r="AX1340" s="222">
        <v>1</v>
      </c>
      <c r="AY1340" s="222">
        <v>45</v>
      </c>
      <c r="AZ1340" s="222">
        <f t="shared" si="77"/>
        <v>11.25</v>
      </c>
      <c r="BA1340" s="222">
        <v>1</v>
      </c>
      <c r="BB1340" s="222">
        <v>250</v>
      </c>
      <c r="BC1340" s="222">
        <f t="shared" si="78"/>
        <v>62.5</v>
      </c>
    </row>
    <row r="1341" spans="2:55">
      <c r="B1341" s="41" t="s">
        <v>6232</v>
      </c>
      <c r="C1341" s="19" t="s">
        <v>6595</v>
      </c>
      <c r="D1341" s="44" t="s">
        <v>25</v>
      </c>
      <c r="E1341" s="19"/>
      <c r="F1341" s="19"/>
      <c r="G1341" s="19"/>
      <c r="H1341" s="19"/>
      <c r="I1341" s="19"/>
      <c r="J1341" s="19"/>
      <c r="K1341" s="19"/>
      <c r="L1341" s="19"/>
      <c r="M1341" s="19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221"/>
      <c r="AA1341" s="221"/>
      <c r="AB1341" s="221"/>
      <c r="AC1341" s="221"/>
      <c r="AD1341" s="221"/>
      <c r="AE1341" s="221"/>
      <c r="AF1341" s="221"/>
      <c r="AG1341" s="221"/>
      <c r="AH1341" s="221"/>
      <c r="AI1341" s="221"/>
      <c r="AJ1341" s="221"/>
      <c r="AK1341" s="221"/>
      <c r="AL1341" s="221"/>
      <c r="AM1341" s="221"/>
      <c r="AN1341" s="221"/>
      <c r="AO1341" s="221"/>
      <c r="AP1341" s="221"/>
      <c r="AQ1341" s="221"/>
      <c r="AR1341" s="221"/>
      <c r="AS1341" s="221"/>
      <c r="AT1341" s="221"/>
      <c r="AU1341" s="222">
        <v>0</v>
      </c>
      <c r="AV1341" s="222">
        <v>0</v>
      </c>
      <c r="AW1341" s="222">
        <f t="shared" si="79"/>
        <v>0</v>
      </c>
      <c r="AX1341" s="222">
        <v>0</v>
      </c>
      <c r="AY1341" s="222">
        <v>0</v>
      </c>
      <c r="AZ1341" s="222">
        <f t="shared" si="77"/>
        <v>0</v>
      </c>
      <c r="BA1341" s="222">
        <v>19</v>
      </c>
      <c r="BB1341" s="222">
        <v>1490</v>
      </c>
      <c r="BC1341" s="222">
        <f t="shared" si="78"/>
        <v>372.5</v>
      </c>
    </row>
    <row r="1342" spans="2:55">
      <c r="B1342" s="41" t="s">
        <v>6233</v>
      </c>
      <c r="C1342" s="19" t="s">
        <v>6596</v>
      </c>
      <c r="D1342" s="44" t="s">
        <v>284</v>
      </c>
      <c r="E1342" s="19"/>
      <c r="F1342" s="19"/>
      <c r="G1342" s="19"/>
      <c r="H1342" s="19"/>
      <c r="I1342" s="19"/>
      <c r="J1342" s="19"/>
      <c r="K1342" s="19"/>
      <c r="L1342" s="19"/>
      <c r="M1342" s="19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221"/>
      <c r="AA1342" s="221"/>
      <c r="AB1342" s="221"/>
      <c r="AC1342" s="221"/>
      <c r="AD1342" s="221"/>
      <c r="AE1342" s="221"/>
      <c r="AF1342" s="221"/>
      <c r="AG1342" s="221"/>
      <c r="AH1342" s="221"/>
      <c r="AI1342" s="221"/>
      <c r="AJ1342" s="221"/>
      <c r="AK1342" s="221"/>
      <c r="AL1342" s="221"/>
      <c r="AM1342" s="221"/>
      <c r="AN1342" s="221"/>
      <c r="AO1342" s="221"/>
      <c r="AP1342" s="221"/>
      <c r="AQ1342" s="221"/>
      <c r="AR1342" s="221"/>
      <c r="AS1342" s="221"/>
      <c r="AT1342" s="221"/>
      <c r="AU1342" s="222">
        <v>0</v>
      </c>
      <c r="AV1342" s="222">
        <v>0</v>
      </c>
      <c r="AW1342" s="222">
        <f t="shared" si="79"/>
        <v>0</v>
      </c>
      <c r="AX1342" s="222">
        <v>1</v>
      </c>
      <c r="AY1342" s="222">
        <v>100</v>
      </c>
      <c r="AZ1342" s="222">
        <f t="shared" si="77"/>
        <v>25</v>
      </c>
      <c r="BA1342" s="222">
        <v>6</v>
      </c>
      <c r="BB1342" s="222">
        <v>815</v>
      </c>
      <c r="BC1342" s="222">
        <f t="shared" si="78"/>
        <v>203.75</v>
      </c>
    </row>
    <row r="1343" spans="2:55">
      <c r="B1343" s="41" t="s">
        <v>6234</v>
      </c>
      <c r="C1343" s="19" t="s">
        <v>6597</v>
      </c>
      <c r="D1343" s="227" t="s">
        <v>501</v>
      </c>
      <c r="E1343" s="19"/>
      <c r="F1343" s="19"/>
      <c r="G1343" s="19"/>
      <c r="H1343" s="19"/>
      <c r="I1343" s="19"/>
      <c r="J1343" s="19"/>
      <c r="K1343" s="19"/>
      <c r="L1343" s="19"/>
      <c r="M1343" s="19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221"/>
      <c r="AA1343" s="221"/>
      <c r="AB1343" s="221"/>
      <c r="AC1343" s="221"/>
      <c r="AD1343" s="221"/>
      <c r="AE1343" s="221"/>
      <c r="AF1343" s="221"/>
      <c r="AG1343" s="221"/>
      <c r="AH1343" s="221"/>
      <c r="AI1343" s="221"/>
      <c r="AJ1343" s="221"/>
      <c r="AK1343" s="221"/>
      <c r="AL1343" s="221"/>
      <c r="AM1343" s="221"/>
      <c r="AN1343" s="221"/>
      <c r="AO1343" s="221"/>
      <c r="AP1343" s="221"/>
      <c r="AQ1343" s="221"/>
      <c r="AR1343" s="221"/>
      <c r="AS1343" s="221"/>
      <c r="AT1343" s="221"/>
      <c r="AU1343" s="222">
        <v>0</v>
      </c>
      <c r="AV1343" s="222">
        <v>0</v>
      </c>
      <c r="AW1343" s="222">
        <f t="shared" si="79"/>
        <v>0</v>
      </c>
      <c r="AX1343" s="222">
        <v>0</v>
      </c>
      <c r="AY1343" s="222">
        <v>0</v>
      </c>
      <c r="AZ1343" s="222">
        <f t="shared" si="77"/>
        <v>0</v>
      </c>
      <c r="BA1343" s="222">
        <v>7</v>
      </c>
      <c r="BB1343" s="222">
        <v>490</v>
      </c>
      <c r="BC1343" s="222">
        <f t="shared" si="78"/>
        <v>122.5</v>
      </c>
    </row>
    <row r="1344" spans="2:55">
      <c r="B1344" s="41" t="s">
        <v>6235</v>
      </c>
      <c r="C1344" s="19" t="s">
        <v>6598</v>
      </c>
      <c r="D1344" s="227" t="s">
        <v>501</v>
      </c>
      <c r="E1344" s="19"/>
      <c r="F1344" s="19"/>
      <c r="G1344" s="19"/>
      <c r="H1344" s="19"/>
      <c r="I1344" s="19"/>
      <c r="J1344" s="19"/>
      <c r="K1344" s="19"/>
      <c r="L1344" s="19"/>
      <c r="M1344" s="19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221"/>
      <c r="AA1344" s="221"/>
      <c r="AB1344" s="221"/>
      <c r="AC1344" s="221"/>
      <c r="AD1344" s="221"/>
      <c r="AE1344" s="221"/>
      <c r="AF1344" s="221"/>
      <c r="AG1344" s="221"/>
      <c r="AH1344" s="221"/>
      <c r="AI1344" s="221"/>
      <c r="AJ1344" s="221"/>
      <c r="AK1344" s="221"/>
      <c r="AL1344" s="221"/>
      <c r="AM1344" s="221"/>
      <c r="AN1344" s="221"/>
      <c r="AO1344" s="221"/>
      <c r="AP1344" s="221"/>
      <c r="AQ1344" s="221"/>
      <c r="AR1344" s="221"/>
      <c r="AS1344" s="221"/>
      <c r="AT1344" s="221"/>
      <c r="AU1344" s="222">
        <v>0</v>
      </c>
      <c r="AV1344" s="222">
        <v>0</v>
      </c>
      <c r="AW1344" s="222">
        <f t="shared" si="79"/>
        <v>0</v>
      </c>
      <c r="AX1344" s="222">
        <v>8</v>
      </c>
      <c r="AY1344" s="222">
        <v>525</v>
      </c>
      <c r="AZ1344" s="222">
        <f t="shared" si="77"/>
        <v>131.25</v>
      </c>
      <c r="BA1344" s="222">
        <v>5</v>
      </c>
      <c r="BB1344" s="222">
        <v>335</v>
      </c>
      <c r="BC1344" s="222">
        <f t="shared" si="78"/>
        <v>83.75</v>
      </c>
    </row>
    <row r="1345" spans="2:55">
      <c r="B1345" s="41" t="s">
        <v>6236</v>
      </c>
      <c r="C1345" s="19" t="s">
        <v>6599</v>
      </c>
      <c r="D1345" s="227" t="s">
        <v>501</v>
      </c>
      <c r="E1345" s="19"/>
      <c r="F1345" s="19"/>
      <c r="G1345" s="19"/>
      <c r="H1345" s="19"/>
      <c r="I1345" s="19"/>
      <c r="J1345" s="19"/>
      <c r="K1345" s="19"/>
      <c r="L1345" s="19"/>
      <c r="M1345" s="19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221"/>
      <c r="AA1345" s="221"/>
      <c r="AB1345" s="221"/>
      <c r="AC1345" s="221"/>
      <c r="AD1345" s="221"/>
      <c r="AE1345" s="221"/>
      <c r="AF1345" s="221"/>
      <c r="AG1345" s="221"/>
      <c r="AH1345" s="221"/>
      <c r="AI1345" s="221"/>
      <c r="AJ1345" s="221"/>
      <c r="AK1345" s="221"/>
      <c r="AL1345" s="221"/>
      <c r="AM1345" s="221"/>
      <c r="AN1345" s="221"/>
      <c r="AO1345" s="221"/>
      <c r="AP1345" s="221"/>
      <c r="AQ1345" s="221"/>
      <c r="AR1345" s="221"/>
      <c r="AS1345" s="221"/>
      <c r="AT1345" s="221"/>
      <c r="AU1345" s="222">
        <v>0</v>
      </c>
      <c r="AV1345" s="222">
        <v>0</v>
      </c>
      <c r="AW1345" s="222">
        <f t="shared" si="79"/>
        <v>0</v>
      </c>
      <c r="AX1345" s="222">
        <v>3</v>
      </c>
      <c r="AY1345" s="222">
        <v>205</v>
      </c>
      <c r="AZ1345" s="222">
        <f t="shared" si="77"/>
        <v>51.25</v>
      </c>
      <c r="BA1345" s="222">
        <v>2</v>
      </c>
      <c r="BB1345" s="222">
        <v>145</v>
      </c>
      <c r="BC1345" s="222">
        <f t="shared" si="78"/>
        <v>36.25</v>
      </c>
    </row>
    <row r="1346" spans="2:55">
      <c r="B1346" s="41" t="s">
        <v>6237</v>
      </c>
      <c r="C1346" s="19" t="s">
        <v>6600</v>
      </c>
      <c r="D1346" s="227" t="s">
        <v>552</v>
      </c>
      <c r="E1346" s="19"/>
      <c r="F1346" s="19"/>
      <c r="G1346" s="19"/>
      <c r="H1346" s="19"/>
      <c r="I1346" s="19"/>
      <c r="J1346" s="19"/>
      <c r="K1346" s="19"/>
      <c r="L1346" s="19"/>
      <c r="M1346" s="19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221"/>
      <c r="AA1346" s="221"/>
      <c r="AB1346" s="221"/>
      <c r="AC1346" s="221"/>
      <c r="AD1346" s="221"/>
      <c r="AE1346" s="221"/>
      <c r="AF1346" s="221"/>
      <c r="AG1346" s="221"/>
      <c r="AH1346" s="221"/>
      <c r="AI1346" s="221"/>
      <c r="AJ1346" s="221"/>
      <c r="AK1346" s="221"/>
      <c r="AL1346" s="221"/>
      <c r="AM1346" s="221"/>
      <c r="AN1346" s="221"/>
      <c r="AO1346" s="221"/>
      <c r="AP1346" s="221"/>
      <c r="AQ1346" s="221"/>
      <c r="AR1346" s="221"/>
      <c r="AS1346" s="221"/>
      <c r="AT1346" s="221"/>
      <c r="AU1346" s="222">
        <v>0</v>
      </c>
      <c r="AV1346" s="222">
        <v>0</v>
      </c>
      <c r="AW1346" s="222">
        <f t="shared" si="79"/>
        <v>0</v>
      </c>
      <c r="AX1346" s="222">
        <v>3</v>
      </c>
      <c r="AY1346" s="222">
        <v>220</v>
      </c>
      <c r="AZ1346" s="222">
        <f t="shared" ref="AZ1346:AZ1409" si="80">AY1346*25%</f>
        <v>55</v>
      </c>
      <c r="BA1346" s="222">
        <v>0</v>
      </c>
      <c r="BB1346" s="222">
        <v>0</v>
      </c>
      <c r="BC1346" s="222">
        <f t="shared" si="78"/>
        <v>0</v>
      </c>
    </row>
    <row r="1347" spans="2:55">
      <c r="B1347" s="41" t="s">
        <v>6238</v>
      </c>
      <c r="C1347" s="19" t="s">
        <v>6601</v>
      </c>
      <c r="D1347" s="227" t="s">
        <v>637</v>
      </c>
      <c r="E1347" s="19"/>
      <c r="F1347" s="19"/>
      <c r="G1347" s="19"/>
      <c r="H1347" s="19"/>
      <c r="I1347" s="19"/>
      <c r="J1347" s="19"/>
      <c r="K1347" s="19"/>
      <c r="L1347" s="19"/>
      <c r="M1347" s="19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221"/>
      <c r="AA1347" s="221"/>
      <c r="AB1347" s="221"/>
      <c r="AC1347" s="221"/>
      <c r="AD1347" s="221"/>
      <c r="AE1347" s="221"/>
      <c r="AF1347" s="221"/>
      <c r="AG1347" s="221"/>
      <c r="AH1347" s="221"/>
      <c r="AI1347" s="221"/>
      <c r="AJ1347" s="221"/>
      <c r="AK1347" s="221"/>
      <c r="AL1347" s="221"/>
      <c r="AM1347" s="221"/>
      <c r="AN1347" s="221"/>
      <c r="AO1347" s="221"/>
      <c r="AP1347" s="221"/>
      <c r="AQ1347" s="221"/>
      <c r="AR1347" s="221"/>
      <c r="AS1347" s="221"/>
      <c r="AT1347" s="221"/>
      <c r="AU1347" s="222">
        <v>0</v>
      </c>
      <c r="AV1347" s="222">
        <v>0</v>
      </c>
      <c r="AW1347" s="222">
        <f t="shared" si="79"/>
        <v>0</v>
      </c>
      <c r="AX1347" s="222">
        <v>5</v>
      </c>
      <c r="AY1347" s="222">
        <v>635</v>
      </c>
      <c r="AZ1347" s="222">
        <f t="shared" si="80"/>
        <v>158.75</v>
      </c>
      <c r="BA1347" s="222">
        <v>10</v>
      </c>
      <c r="BB1347" s="222">
        <v>760</v>
      </c>
      <c r="BC1347" s="222">
        <f t="shared" si="78"/>
        <v>190</v>
      </c>
    </row>
    <row r="1348" spans="2:55">
      <c r="B1348" s="41" t="s">
        <v>6239</v>
      </c>
      <c r="C1348" s="19" t="s">
        <v>6602</v>
      </c>
      <c r="D1348" s="227" t="s">
        <v>637</v>
      </c>
      <c r="E1348" s="19"/>
      <c r="F1348" s="19"/>
      <c r="G1348" s="19"/>
      <c r="H1348" s="19"/>
      <c r="I1348" s="19"/>
      <c r="J1348" s="19"/>
      <c r="K1348" s="19"/>
      <c r="L1348" s="19"/>
      <c r="M1348" s="19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221"/>
      <c r="AA1348" s="221"/>
      <c r="AB1348" s="221"/>
      <c r="AC1348" s="221"/>
      <c r="AD1348" s="221"/>
      <c r="AE1348" s="221"/>
      <c r="AF1348" s="221"/>
      <c r="AG1348" s="221"/>
      <c r="AH1348" s="221"/>
      <c r="AI1348" s="221"/>
      <c r="AJ1348" s="221"/>
      <c r="AK1348" s="221"/>
      <c r="AL1348" s="221"/>
      <c r="AM1348" s="221"/>
      <c r="AN1348" s="221"/>
      <c r="AO1348" s="221"/>
      <c r="AP1348" s="221"/>
      <c r="AQ1348" s="221"/>
      <c r="AR1348" s="221"/>
      <c r="AS1348" s="221"/>
      <c r="AT1348" s="221"/>
      <c r="AU1348" s="222">
        <v>0</v>
      </c>
      <c r="AV1348" s="222">
        <v>0</v>
      </c>
      <c r="AW1348" s="222">
        <f t="shared" si="79"/>
        <v>0</v>
      </c>
      <c r="AX1348" s="222">
        <v>0</v>
      </c>
      <c r="AY1348" s="222">
        <v>0</v>
      </c>
      <c r="AZ1348" s="222">
        <f t="shared" si="80"/>
        <v>0</v>
      </c>
      <c r="BA1348" s="222">
        <v>14</v>
      </c>
      <c r="BB1348" s="222">
        <v>950</v>
      </c>
      <c r="BC1348" s="222">
        <f t="shared" ref="BC1348:BC1411" si="81">BB1348*25%</f>
        <v>237.5</v>
      </c>
    </row>
    <row r="1349" spans="2:55">
      <c r="B1349" s="41" t="s">
        <v>6240</v>
      </c>
      <c r="C1349" s="19" t="s">
        <v>6603</v>
      </c>
      <c r="D1349" s="44" t="s">
        <v>372</v>
      </c>
      <c r="E1349" s="19"/>
      <c r="F1349" s="19"/>
      <c r="G1349" s="19"/>
      <c r="H1349" s="19"/>
      <c r="I1349" s="19"/>
      <c r="J1349" s="19"/>
      <c r="K1349" s="19"/>
      <c r="L1349" s="19"/>
      <c r="M1349" s="19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221"/>
      <c r="AA1349" s="221"/>
      <c r="AB1349" s="221"/>
      <c r="AC1349" s="221"/>
      <c r="AD1349" s="221"/>
      <c r="AE1349" s="221"/>
      <c r="AF1349" s="221"/>
      <c r="AG1349" s="221"/>
      <c r="AH1349" s="221"/>
      <c r="AI1349" s="221"/>
      <c r="AJ1349" s="221"/>
      <c r="AK1349" s="221"/>
      <c r="AL1349" s="221"/>
      <c r="AM1349" s="221"/>
      <c r="AN1349" s="221"/>
      <c r="AO1349" s="221"/>
      <c r="AP1349" s="221"/>
      <c r="AQ1349" s="221"/>
      <c r="AR1349" s="221"/>
      <c r="AS1349" s="221"/>
      <c r="AT1349" s="221"/>
      <c r="AU1349" s="222">
        <v>0</v>
      </c>
      <c r="AV1349" s="222">
        <v>0</v>
      </c>
      <c r="AW1349" s="222">
        <f t="shared" si="79"/>
        <v>0</v>
      </c>
      <c r="AX1349" s="222">
        <v>0</v>
      </c>
      <c r="AY1349" s="222">
        <v>0</v>
      </c>
      <c r="AZ1349" s="222">
        <f t="shared" si="80"/>
        <v>0</v>
      </c>
      <c r="BA1349" s="222">
        <v>9</v>
      </c>
      <c r="BB1349" s="222">
        <v>700</v>
      </c>
      <c r="BC1349" s="222">
        <f t="shared" si="81"/>
        <v>175</v>
      </c>
    </row>
    <row r="1350" spans="2:55">
      <c r="B1350" s="41" t="s">
        <v>6241</v>
      </c>
      <c r="C1350" s="19" t="s">
        <v>6604</v>
      </c>
      <c r="D1350" s="227" t="s">
        <v>372</v>
      </c>
      <c r="E1350" s="19"/>
      <c r="F1350" s="19"/>
      <c r="G1350" s="19"/>
      <c r="H1350" s="19"/>
      <c r="I1350" s="19"/>
      <c r="J1350" s="19"/>
      <c r="K1350" s="19"/>
      <c r="L1350" s="19"/>
      <c r="M1350" s="19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221"/>
      <c r="AA1350" s="221"/>
      <c r="AB1350" s="221"/>
      <c r="AC1350" s="221"/>
      <c r="AD1350" s="221"/>
      <c r="AE1350" s="221"/>
      <c r="AF1350" s="221"/>
      <c r="AG1350" s="221"/>
      <c r="AH1350" s="221"/>
      <c r="AI1350" s="221"/>
      <c r="AJ1350" s="221"/>
      <c r="AK1350" s="221"/>
      <c r="AL1350" s="221"/>
      <c r="AM1350" s="221"/>
      <c r="AN1350" s="221"/>
      <c r="AO1350" s="221"/>
      <c r="AP1350" s="221"/>
      <c r="AQ1350" s="221"/>
      <c r="AR1350" s="221"/>
      <c r="AS1350" s="221"/>
      <c r="AT1350" s="221"/>
      <c r="AU1350" s="222">
        <v>3</v>
      </c>
      <c r="AV1350" s="222">
        <v>260</v>
      </c>
      <c r="AW1350" s="222">
        <f t="shared" si="79"/>
        <v>65</v>
      </c>
      <c r="AX1350" s="222">
        <v>0</v>
      </c>
      <c r="AY1350" s="222">
        <v>0</v>
      </c>
      <c r="AZ1350" s="222">
        <f t="shared" si="80"/>
        <v>0</v>
      </c>
      <c r="BA1350" s="222">
        <v>19</v>
      </c>
      <c r="BB1350" s="222">
        <v>1865</v>
      </c>
      <c r="BC1350" s="222">
        <f t="shared" si="81"/>
        <v>466.25</v>
      </c>
    </row>
    <row r="1351" spans="2:55">
      <c r="B1351" s="41" t="s">
        <v>6242</v>
      </c>
      <c r="C1351" s="19" t="s">
        <v>6605</v>
      </c>
      <c r="D1351" s="227" t="s">
        <v>637</v>
      </c>
      <c r="E1351" s="19"/>
      <c r="F1351" s="19"/>
      <c r="G1351" s="19"/>
      <c r="H1351" s="19"/>
      <c r="I1351" s="19"/>
      <c r="J1351" s="19"/>
      <c r="K1351" s="19"/>
      <c r="L1351" s="19"/>
      <c r="M1351" s="19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221"/>
      <c r="AA1351" s="221"/>
      <c r="AB1351" s="221"/>
      <c r="AC1351" s="221"/>
      <c r="AD1351" s="221"/>
      <c r="AE1351" s="221"/>
      <c r="AF1351" s="221"/>
      <c r="AG1351" s="221"/>
      <c r="AH1351" s="221"/>
      <c r="AI1351" s="221"/>
      <c r="AJ1351" s="221"/>
      <c r="AK1351" s="221"/>
      <c r="AL1351" s="221"/>
      <c r="AM1351" s="221"/>
      <c r="AN1351" s="221"/>
      <c r="AO1351" s="221"/>
      <c r="AP1351" s="221"/>
      <c r="AQ1351" s="221"/>
      <c r="AR1351" s="221"/>
      <c r="AS1351" s="221"/>
      <c r="AT1351" s="221"/>
      <c r="AU1351" s="222">
        <v>0</v>
      </c>
      <c r="AV1351" s="222">
        <v>0</v>
      </c>
      <c r="AW1351" s="222">
        <f t="shared" si="79"/>
        <v>0</v>
      </c>
      <c r="AX1351" s="222">
        <v>0</v>
      </c>
      <c r="AY1351" s="222">
        <v>0</v>
      </c>
      <c r="AZ1351" s="222">
        <f t="shared" si="80"/>
        <v>0</v>
      </c>
      <c r="BA1351" s="222">
        <v>7</v>
      </c>
      <c r="BB1351" s="222">
        <v>925</v>
      </c>
      <c r="BC1351" s="222">
        <f t="shared" si="81"/>
        <v>231.25</v>
      </c>
    </row>
    <row r="1352" spans="2:55">
      <c r="B1352" s="41" t="s">
        <v>6243</v>
      </c>
      <c r="C1352" s="19" t="s">
        <v>6606</v>
      </c>
      <c r="D1352" s="44" t="s">
        <v>5</v>
      </c>
      <c r="E1352" s="19"/>
      <c r="F1352" s="19"/>
      <c r="G1352" s="19"/>
      <c r="H1352" s="19"/>
      <c r="I1352" s="19"/>
      <c r="J1352" s="19"/>
      <c r="K1352" s="19"/>
      <c r="L1352" s="19"/>
      <c r="M1352" s="19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221"/>
      <c r="AA1352" s="221"/>
      <c r="AB1352" s="221"/>
      <c r="AC1352" s="221"/>
      <c r="AD1352" s="221"/>
      <c r="AE1352" s="221"/>
      <c r="AF1352" s="221"/>
      <c r="AG1352" s="221"/>
      <c r="AH1352" s="221"/>
      <c r="AI1352" s="221"/>
      <c r="AJ1352" s="221"/>
      <c r="AK1352" s="221"/>
      <c r="AL1352" s="221"/>
      <c r="AM1352" s="221"/>
      <c r="AN1352" s="221"/>
      <c r="AO1352" s="221"/>
      <c r="AP1352" s="221"/>
      <c r="AQ1352" s="221"/>
      <c r="AR1352" s="221"/>
      <c r="AS1352" s="221"/>
      <c r="AT1352" s="221"/>
      <c r="AU1352" s="222">
        <v>0</v>
      </c>
      <c r="AV1352" s="222">
        <v>0</v>
      </c>
      <c r="AW1352" s="222">
        <f t="shared" si="79"/>
        <v>0</v>
      </c>
      <c r="AX1352" s="222">
        <v>0</v>
      </c>
      <c r="AY1352" s="222">
        <v>0</v>
      </c>
      <c r="AZ1352" s="222">
        <f t="shared" si="80"/>
        <v>0</v>
      </c>
      <c r="BA1352" s="222">
        <v>0</v>
      </c>
      <c r="BB1352" s="222">
        <v>0</v>
      </c>
      <c r="BC1352" s="222">
        <f t="shared" si="81"/>
        <v>0</v>
      </c>
    </row>
    <row r="1353" spans="2:55">
      <c r="B1353" s="41" t="s">
        <v>6244</v>
      </c>
      <c r="C1353" s="19" t="s">
        <v>6607</v>
      </c>
      <c r="D1353" s="44" t="s">
        <v>310</v>
      </c>
      <c r="E1353" s="19"/>
      <c r="F1353" s="19"/>
      <c r="G1353" s="19"/>
      <c r="H1353" s="19"/>
      <c r="I1353" s="19"/>
      <c r="J1353" s="19"/>
      <c r="K1353" s="19"/>
      <c r="L1353" s="19"/>
      <c r="M1353" s="19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221"/>
      <c r="AA1353" s="221"/>
      <c r="AB1353" s="221"/>
      <c r="AC1353" s="221"/>
      <c r="AD1353" s="221"/>
      <c r="AE1353" s="221"/>
      <c r="AF1353" s="221"/>
      <c r="AG1353" s="221"/>
      <c r="AH1353" s="221"/>
      <c r="AI1353" s="221"/>
      <c r="AJ1353" s="221"/>
      <c r="AK1353" s="221"/>
      <c r="AL1353" s="221"/>
      <c r="AM1353" s="221"/>
      <c r="AN1353" s="221"/>
      <c r="AO1353" s="221"/>
      <c r="AP1353" s="221"/>
      <c r="AQ1353" s="221"/>
      <c r="AR1353" s="221"/>
      <c r="AS1353" s="221"/>
      <c r="AT1353" s="221"/>
      <c r="AU1353" s="222">
        <v>0</v>
      </c>
      <c r="AV1353" s="222">
        <v>0</v>
      </c>
      <c r="AW1353" s="222">
        <f t="shared" si="79"/>
        <v>0</v>
      </c>
      <c r="AX1353" s="222">
        <v>1</v>
      </c>
      <c r="AY1353" s="222">
        <v>45</v>
      </c>
      <c r="AZ1353" s="222">
        <f t="shared" si="80"/>
        <v>11.25</v>
      </c>
      <c r="BA1353" s="222">
        <v>0</v>
      </c>
      <c r="BB1353" s="222">
        <v>0</v>
      </c>
      <c r="BC1353" s="222">
        <f t="shared" si="81"/>
        <v>0</v>
      </c>
    </row>
    <row r="1354" spans="2:55">
      <c r="B1354" s="41" t="s">
        <v>6245</v>
      </c>
      <c r="C1354" s="19" t="s">
        <v>6608</v>
      </c>
      <c r="D1354" s="44" t="s">
        <v>123</v>
      </c>
      <c r="E1354" s="19"/>
      <c r="F1354" s="19"/>
      <c r="G1354" s="19"/>
      <c r="H1354" s="19"/>
      <c r="I1354" s="19"/>
      <c r="J1354" s="19"/>
      <c r="K1354" s="19"/>
      <c r="L1354" s="19"/>
      <c r="M1354" s="19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221"/>
      <c r="AA1354" s="221"/>
      <c r="AB1354" s="221"/>
      <c r="AC1354" s="221"/>
      <c r="AD1354" s="221"/>
      <c r="AE1354" s="221"/>
      <c r="AF1354" s="221"/>
      <c r="AG1354" s="221"/>
      <c r="AH1354" s="221"/>
      <c r="AI1354" s="221"/>
      <c r="AJ1354" s="221"/>
      <c r="AK1354" s="221"/>
      <c r="AL1354" s="221"/>
      <c r="AM1354" s="221"/>
      <c r="AN1354" s="221"/>
      <c r="AO1354" s="221"/>
      <c r="AP1354" s="221"/>
      <c r="AQ1354" s="221"/>
      <c r="AR1354" s="221"/>
      <c r="AS1354" s="221"/>
      <c r="AT1354" s="221"/>
      <c r="AU1354" s="222">
        <v>0</v>
      </c>
      <c r="AV1354" s="222">
        <v>0</v>
      </c>
      <c r="AW1354" s="222">
        <f t="shared" si="79"/>
        <v>0</v>
      </c>
      <c r="AX1354" s="222">
        <v>4</v>
      </c>
      <c r="AY1354" s="222">
        <v>550</v>
      </c>
      <c r="AZ1354" s="222">
        <f t="shared" si="80"/>
        <v>137.5</v>
      </c>
      <c r="BA1354" s="222">
        <v>0</v>
      </c>
      <c r="BB1354" s="222">
        <v>0</v>
      </c>
      <c r="BC1354" s="222">
        <f t="shared" si="81"/>
        <v>0</v>
      </c>
    </row>
    <row r="1355" spans="2:55">
      <c r="B1355" s="41" t="s">
        <v>6246</v>
      </c>
      <c r="C1355" s="19" t="s">
        <v>6609</v>
      </c>
      <c r="D1355" s="227" t="s">
        <v>637</v>
      </c>
      <c r="E1355" s="19"/>
      <c r="F1355" s="19"/>
      <c r="G1355" s="19"/>
      <c r="H1355" s="19"/>
      <c r="I1355" s="19"/>
      <c r="J1355" s="19"/>
      <c r="K1355" s="19"/>
      <c r="L1355" s="19"/>
      <c r="M1355" s="19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221"/>
      <c r="AA1355" s="221"/>
      <c r="AB1355" s="221"/>
      <c r="AC1355" s="221"/>
      <c r="AD1355" s="221"/>
      <c r="AE1355" s="221"/>
      <c r="AF1355" s="221"/>
      <c r="AG1355" s="221"/>
      <c r="AH1355" s="221"/>
      <c r="AI1355" s="221"/>
      <c r="AJ1355" s="221"/>
      <c r="AK1355" s="221"/>
      <c r="AL1355" s="221"/>
      <c r="AM1355" s="221"/>
      <c r="AN1355" s="221"/>
      <c r="AO1355" s="221"/>
      <c r="AP1355" s="221"/>
      <c r="AQ1355" s="221"/>
      <c r="AR1355" s="221"/>
      <c r="AS1355" s="221"/>
      <c r="AT1355" s="221"/>
      <c r="AU1355" s="222">
        <v>0</v>
      </c>
      <c r="AV1355" s="222">
        <v>0</v>
      </c>
      <c r="AW1355" s="222">
        <f t="shared" si="79"/>
        <v>0</v>
      </c>
      <c r="AX1355" s="222">
        <v>5</v>
      </c>
      <c r="AY1355" s="222">
        <v>310</v>
      </c>
      <c r="AZ1355" s="222">
        <f t="shared" si="80"/>
        <v>77.5</v>
      </c>
      <c r="BA1355" s="222">
        <v>5</v>
      </c>
      <c r="BB1355" s="222">
        <v>380</v>
      </c>
      <c r="BC1355" s="222">
        <f t="shared" si="81"/>
        <v>95</v>
      </c>
    </row>
    <row r="1356" spans="2:55">
      <c r="B1356" s="41" t="s">
        <v>6247</v>
      </c>
      <c r="C1356" s="19" t="s">
        <v>6610</v>
      </c>
      <c r="D1356" s="44" t="s">
        <v>123</v>
      </c>
      <c r="E1356" s="19"/>
      <c r="F1356" s="19"/>
      <c r="G1356" s="19"/>
      <c r="H1356" s="19"/>
      <c r="I1356" s="19"/>
      <c r="J1356" s="19"/>
      <c r="K1356" s="19"/>
      <c r="L1356" s="19"/>
      <c r="M1356" s="19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221"/>
      <c r="AA1356" s="221"/>
      <c r="AB1356" s="221"/>
      <c r="AC1356" s="221"/>
      <c r="AD1356" s="221"/>
      <c r="AE1356" s="221"/>
      <c r="AF1356" s="221"/>
      <c r="AG1356" s="221"/>
      <c r="AH1356" s="221"/>
      <c r="AI1356" s="221"/>
      <c r="AJ1356" s="221"/>
      <c r="AK1356" s="221"/>
      <c r="AL1356" s="221"/>
      <c r="AM1356" s="221"/>
      <c r="AN1356" s="221"/>
      <c r="AO1356" s="221"/>
      <c r="AP1356" s="221"/>
      <c r="AQ1356" s="221"/>
      <c r="AR1356" s="221"/>
      <c r="AS1356" s="221"/>
      <c r="AT1356" s="221"/>
      <c r="AU1356" s="222">
        <v>0</v>
      </c>
      <c r="AV1356" s="222">
        <v>0</v>
      </c>
      <c r="AW1356" s="222">
        <f t="shared" si="79"/>
        <v>0</v>
      </c>
      <c r="AX1356" s="222">
        <v>11</v>
      </c>
      <c r="AY1356" s="222">
        <v>1055</v>
      </c>
      <c r="AZ1356" s="222">
        <f t="shared" si="80"/>
        <v>263.75</v>
      </c>
      <c r="BA1356" s="222">
        <v>2</v>
      </c>
      <c r="BB1356" s="222">
        <v>370</v>
      </c>
      <c r="BC1356" s="222">
        <f t="shared" si="81"/>
        <v>92.5</v>
      </c>
    </row>
    <row r="1357" spans="2:55">
      <c r="B1357" s="41" t="s">
        <v>6248</v>
      </c>
      <c r="C1357" s="19" t="s">
        <v>6611</v>
      </c>
      <c r="D1357" s="227" t="s">
        <v>123</v>
      </c>
      <c r="E1357" s="19"/>
      <c r="F1357" s="19"/>
      <c r="G1357" s="19"/>
      <c r="H1357" s="19"/>
      <c r="I1357" s="19"/>
      <c r="J1357" s="19"/>
      <c r="K1357" s="19"/>
      <c r="L1357" s="19"/>
      <c r="M1357" s="19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221"/>
      <c r="AA1357" s="221"/>
      <c r="AB1357" s="221"/>
      <c r="AC1357" s="221"/>
      <c r="AD1357" s="221"/>
      <c r="AE1357" s="221"/>
      <c r="AF1357" s="221"/>
      <c r="AG1357" s="221"/>
      <c r="AH1357" s="221"/>
      <c r="AI1357" s="221"/>
      <c r="AJ1357" s="221"/>
      <c r="AK1357" s="221"/>
      <c r="AL1357" s="221"/>
      <c r="AM1357" s="221"/>
      <c r="AN1357" s="221"/>
      <c r="AO1357" s="221"/>
      <c r="AP1357" s="221"/>
      <c r="AQ1357" s="221"/>
      <c r="AR1357" s="221"/>
      <c r="AS1357" s="221"/>
      <c r="AT1357" s="221"/>
      <c r="AU1357" s="222">
        <v>0</v>
      </c>
      <c r="AV1357" s="222">
        <v>0</v>
      </c>
      <c r="AW1357" s="222">
        <f t="shared" si="79"/>
        <v>0</v>
      </c>
      <c r="AX1357" s="222">
        <v>4</v>
      </c>
      <c r="AY1357" s="222">
        <v>355</v>
      </c>
      <c r="AZ1357" s="222">
        <f t="shared" si="80"/>
        <v>88.75</v>
      </c>
      <c r="BA1357" s="222">
        <v>9</v>
      </c>
      <c r="BB1357" s="222">
        <v>805</v>
      </c>
      <c r="BC1357" s="222">
        <f t="shared" si="81"/>
        <v>201.25</v>
      </c>
    </row>
    <row r="1358" spans="2:55">
      <c r="B1358" s="41" t="s">
        <v>6249</v>
      </c>
      <c r="C1358" s="19" t="s">
        <v>6612</v>
      </c>
      <c r="D1358" s="44" t="s">
        <v>637</v>
      </c>
      <c r="E1358" s="19"/>
      <c r="F1358" s="19"/>
      <c r="G1358" s="19"/>
      <c r="H1358" s="19"/>
      <c r="I1358" s="19"/>
      <c r="J1358" s="19"/>
      <c r="K1358" s="19"/>
      <c r="L1358" s="19"/>
      <c r="M1358" s="19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221"/>
      <c r="AA1358" s="221"/>
      <c r="AB1358" s="221"/>
      <c r="AC1358" s="221"/>
      <c r="AD1358" s="221"/>
      <c r="AE1358" s="221"/>
      <c r="AF1358" s="221"/>
      <c r="AG1358" s="221"/>
      <c r="AH1358" s="221"/>
      <c r="AI1358" s="221"/>
      <c r="AJ1358" s="221"/>
      <c r="AK1358" s="221"/>
      <c r="AL1358" s="221"/>
      <c r="AM1358" s="221"/>
      <c r="AN1358" s="221"/>
      <c r="AO1358" s="221"/>
      <c r="AP1358" s="221"/>
      <c r="AQ1358" s="221"/>
      <c r="AR1358" s="221"/>
      <c r="AS1358" s="221"/>
      <c r="AT1358" s="221"/>
      <c r="AU1358" s="222">
        <v>0</v>
      </c>
      <c r="AV1358" s="222">
        <v>0</v>
      </c>
      <c r="AW1358" s="222">
        <f t="shared" si="79"/>
        <v>0</v>
      </c>
      <c r="AX1358" s="222">
        <v>0</v>
      </c>
      <c r="AY1358" s="222">
        <v>0</v>
      </c>
      <c r="AZ1358" s="222">
        <f t="shared" si="80"/>
        <v>0</v>
      </c>
      <c r="BA1358" s="222">
        <v>12</v>
      </c>
      <c r="BB1358" s="222">
        <v>1015</v>
      </c>
      <c r="BC1358" s="222">
        <f t="shared" si="81"/>
        <v>253.75</v>
      </c>
    </row>
    <row r="1359" spans="2:55">
      <c r="B1359" s="41" t="s">
        <v>6250</v>
      </c>
      <c r="C1359" s="19" t="s">
        <v>6613</v>
      </c>
      <c r="D1359" s="44" t="s">
        <v>5</v>
      </c>
      <c r="E1359" s="19"/>
      <c r="F1359" s="19"/>
      <c r="G1359" s="19"/>
      <c r="H1359" s="19"/>
      <c r="I1359" s="19"/>
      <c r="J1359" s="19"/>
      <c r="K1359" s="19"/>
      <c r="L1359" s="19"/>
      <c r="M1359" s="19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221"/>
      <c r="AA1359" s="221"/>
      <c r="AB1359" s="221"/>
      <c r="AC1359" s="221"/>
      <c r="AD1359" s="221"/>
      <c r="AE1359" s="221"/>
      <c r="AF1359" s="221"/>
      <c r="AG1359" s="221"/>
      <c r="AH1359" s="221"/>
      <c r="AI1359" s="221"/>
      <c r="AJ1359" s="221"/>
      <c r="AK1359" s="221"/>
      <c r="AL1359" s="221"/>
      <c r="AM1359" s="221"/>
      <c r="AN1359" s="221"/>
      <c r="AO1359" s="221"/>
      <c r="AP1359" s="221"/>
      <c r="AQ1359" s="221"/>
      <c r="AR1359" s="221"/>
      <c r="AS1359" s="221"/>
      <c r="AT1359" s="221"/>
      <c r="AU1359" s="222">
        <v>0</v>
      </c>
      <c r="AV1359" s="222">
        <v>0</v>
      </c>
      <c r="AW1359" s="222">
        <f t="shared" si="79"/>
        <v>0</v>
      </c>
      <c r="AX1359" s="222">
        <v>0</v>
      </c>
      <c r="AY1359" s="222">
        <v>0</v>
      </c>
      <c r="AZ1359" s="222">
        <f t="shared" si="80"/>
        <v>0</v>
      </c>
      <c r="BA1359" s="222">
        <v>34</v>
      </c>
      <c r="BB1359" s="222">
        <v>3190</v>
      </c>
      <c r="BC1359" s="222">
        <f t="shared" si="81"/>
        <v>797.5</v>
      </c>
    </row>
    <row r="1360" spans="2:55">
      <c r="B1360" s="41" t="s">
        <v>6251</v>
      </c>
      <c r="C1360" s="19" t="s">
        <v>6614</v>
      </c>
      <c r="D1360" s="44" t="s">
        <v>637</v>
      </c>
      <c r="E1360" s="19"/>
      <c r="F1360" s="19"/>
      <c r="G1360" s="19"/>
      <c r="H1360" s="19"/>
      <c r="I1360" s="19"/>
      <c r="J1360" s="19"/>
      <c r="K1360" s="19"/>
      <c r="L1360" s="19"/>
      <c r="M1360" s="19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221"/>
      <c r="AA1360" s="221"/>
      <c r="AB1360" s="221"/>
      <c r="AC1360" s="221"/>
      <c r="AD1360" s="221"/>
      <c r="AE1360" s="221"/>
      <c r="AF1360" s="221"/>
      <c r="AG1360" s="221"/>
      <c r="AH1360" s="221"/>
      <c r="AI1360" s="221"/>
      <c r="AJ1360" s="221"/>
      <c r="AK1360" s="221"/>
      <c r="AL1360" s="221"/>
      <c r="AM1360" s="221"/>
      <c r="AN1360" s="221"/>
      <c r="AO1360" s="221"/>
      <c r="AP1360" s="221"/>
      <c r="AQ1360" s="221"/>
      <c r="AR1360" s="221"/>
      <c r="AS1360" s="221"/>
      <c r="AT1360" s="221"/>
      <c r="AU1360" s="222">
        <v>0</v>
      </c>
      <c r="AV1360" s="222">
        <v>0</v>
      </c>
      <c r="AW1360" s="222">
        <f t="shared" si="79"/>
        <v>0</v>
      </c>
      <c r="AX1360" s="222">
        <v>0</v>
      </c>
      <c r="AY1360" s="222">
        <v>0</v>
      </c>
      <c r="AZ1360" s="222">
        <f t="shared" si="80"/>
        <v>0</v>
      </c>
      <c r="BA1360" s="222">
        <v>14</v>
      </c>
      <c r="BB1360" s="222">
        <v>1020</v>
      </c>
      <c r="BC1360" s="222">
        <f t="shared" si="81"/>
        <v>255</v>
      </c>
    </row>
    <row r="1361" spans="2:55">
      <c r="B1361" s="41" t="s">
        <v>6252</v>
      </c>
      <c r="C1361" s="19" t="s">
        <v>6615</v>
      </c>
      <c r="D1361" s="44" t="s">
        <v>5</v>
      </c>
      <c r="E1361" s="19"/>
      <c r="F1361" s="19"/>
      <c r="G1361" s="19"/>
      <c r="H1361" s="19"/>
      <c r="I1361" s="19"/>
      <c r="J1361" s="19"/>
      <c r="K1361" s="19"/>
      <c r="L1361" s="19"/>
      <c r="M1361" s="19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221"/>
      <c r="AA1361" s="221"/>
      <c r="AB1361" s="221"/>
      <c r="AC1361" s="221"/>
      <c r="AD1361" s="221"/>
      <c r="AE1361" s="221"/>
      <c r="AF1361" s="221"/>
      <c r="AG1361" s="221"/>
      <c r="AH1361" s="221"/>
      <c r="AI1361" s="221"/>
      <c r="AJ1361" s="221"/>
      <c r="AK1361" s="221"/>
      <c r="AL1361" s="221"/>
      <c r="AM1361" s="221"/>
      <c r="AN1361" s="221"/>
      <c r="AO1361" s="221"/>
      <c r="AP1361" s="221"/>
      <c r="AQ1361" s="221"/>
      <c r="AR1361" s="221"/>
      <c r="AS1361" s="221"/>
      <c r="AT1361" s="221"/>
      <c r="AU1361" s="222">
        <v>33</v>
      </c>
      <c r="AV1361" s="222">
        <v>3210</v>
      </c>
      <c r="AW1361" s="222">
        <f t="shared" si="79"/>
        <v>802.5</v>
      </c>
      <c r="AX1361" s="222">
        <v>19</v>
      </c>
      <c r="AY1361" s="222">
        <v>1750</v>
      </c>
      <c r="AZ1361" s="222">
        <f t="shared" si="80"/>
        <v>437.5</v>
      </c>
      <c r="BA1361" s="222">
        <v>0</v>
      </c>
      <c r="BB1361" s="222">
        <v>0</v>
      </c>
      <c r="BC1361" s="222">
        <f t="shared" si="81"/>
        <v>0</v>
      </c>
    </row>
    <row r="1362" spans="2:55">
      <c r="B1362" s="41" t="s">
        <v>6253</v>
      </c>
      <c r="C1362" s="19" t="s">
        <v>7809</v>
      </c>
      <c r="D1362" s="44" t="s">
        <v>36</v>
      </c>
      <c r="E1362" s="19"/>
      <c r="F1362" s="19"/>
      <c r="G1362" s="19"/>
      <c r="H1362" s="19"/>
      <c r="I1362" s="19"/>
      <c r="J1362" s="19"/>
      <c r="K1362" s="19"/>
      <c r="L1362" s="19"/>
      <c r="M1362" s="19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221"/>
      <c r="AA1362" s="221"/>
      <c r="AB1362" s="221"/>
      <c r="AC1362" s="221"/>
      <c r="AD1362" s="221"/>
      <c r="AE1362" s="221"/>
      <c r="AF1362" s="221"/>
      <c r="AG1362" s="221"/>
      <c r="AH1362" s="221"/>
      <c r="AI1362" s="221"/>
      <c r="AJ1362" s="221"/>
      <c r="AK1362" s="221"/>
      <c r="AL1362" s="221"/>
      <c r="AM1362" s="221"/>
      <c r="AN1362" s="221"/>
      <c r="AO1362" s="221"/>
      <c r="AP1362" s="221"/>
      <c r="AQ1362" s="221"/>
      <c r="AR1362" s="221"/>
      <c r="AS1362" s="221"/>
      <c r="AT1362" s="221"/>
      <c r="AU1362" s="222">
        <v>0</v>
      </c>
      <c r="AV1362" s="222">
        <v>0</v>
      </c>
      <c r="AW1362" s="222">
        <f t="shared" si="79"/>
        <v>0</v>
      </c>
      <c r="AX1362" s="222">
        <v>0</v>
      </c>
      <c r="AY1362" s="222">
        <v>0</v>
      </c>
      <c r="AZ1362" s="222">
        <f t="shared" si="80"/>
        <v>0</v>
      </c>
      <c r="BA1362" s="222">
        <v>0</v>
      </c>
      <c r="BB1362" s="222">
        <v>0</v>
      </c>
      <c r="BC1362" s="222">
        <f t="shared" si="81"/>
        <v>0</v>
      </c>
    </row>
    <row r="1363" spans="2:55">
      <c r="B1363" s="41" t="s">
        <v>6254</v>
      </c>
      <c r="C1363" s="19" t="s">
        <v>7810</v>
      </c>
      <c r="D1363" s="44" t="s">
        <v>125</v>
      </c>
      <c r="E1363" s="19"/>
      <c r="F1363" s="19"/>
      <c r="G1363" s="19"/>
      <c r="H1363" s="19"/>
      <c r="I1363" s="19"/>
      <c r="J1363" s="19"/>
      <c r="K1363" s="19"/>
      <c r="L1363" s="19"/>
      <c r="M1363" s="19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221"/>
      <c r="AA1363" s="221"/>
      <c r="AB1363" s="221"/>
      <c r="AC1363" s="221"/>
      <c r="AD1363" s="221"/>
      <c r="AE1363" s="221"/>
      <c r="AF1363" s="221"/>
      <c r="AG1363" s="221"/>
      <c r="AH1363" s="221"/>
      <c r="AI1363" s="221"/>
      <c r="AJ1363" s="221"/>
      <c r="AK1363" s="221"/>
      <c r="AL1363" s="221"/>
      <c r="AM1363" s="221"/>
      <c r="AN1363" s="221"/>
      <c r="AO1363" s="221"/>
      <c r="AP1363" s="221"/>
      <c r="AQ1363" s="221"/>
      <c r="AR1363" s="221"/>
      <c r="AS1363" s="221"/>
      <c r="AT1363" s="221"/>
      <c r="AU1363" s="222">
        <v>0</v>
      </c>
      <c r="AV1363" s="222">
        <v>0</v>
      </c>
      <c r="AW1363" s="222">
        <f t="shared" si="79"/>
        <v>0</v>
      </c>
      <c r="AX1363" s="222">
        <v>0</v>
      </c>
      <c r="AY1363" s="222">
        <v>0</v>
      </c>
      <c r="AZ1363" s="222">
        <f t="shared" si="80"/>
        <v>0</v>
      </c>
      <c r="BA1363" s="222">
        <v>0</v>
      </c>
      <c r="BB1363" s="222">
        <v>0</v>
      </c>
      <c r="BC1363" s="222">
        <f t="shared" si="81"/>
        <v>0</v>
      </c>
    </row>
    <row r="1364" spans="2:55">
      <c r="B1364" s="41" t="s">
        <v>6255</v>
      </c>
      <c r="C1364" s="19" t="s">
        <v>6616</v>
      </c>
      <c r="D1364" s="44" t="s">
        <v>5</v>
      </c>
      <c r="E1364" s="19"/>
      <c r="F1364" s="19"/>
      <c r="G1364" s="19"/>
      <c r="H1364" s="19"/>
      <c r="I1364" s="19"/>
      <c r="J1364" s="19"/>
      <c r="K1364" s="19"/>
      <c r="L1364" s="19"/>
      <c r="M1364" s="19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221"/>
      <c r="AA1364" s="221"/>
      <c r="AB1364" s="221"/>
      <c r="AC1364" s="221"/>
      <c r="AD1364" s="221"/>
      <c r="AE1364" s="221"/>
      <c r="AF1364" s="221"/>
      <c r="AG1364" s="221"/>
      <c r="AH1364" s="221"/>
      <c r="AI1364" s="221"/>
      <c r="AJ1364" s="221"/>
      <c r="AK1364" s="221"/>
      <c r="AL1364" s="221"/>
      <c r="AM1364" s="221"/>
      <c r="AN1364" s="221"/>
      <c r="AO1364" s="221"/>
      <c r="AP1364" s="221"/>
      <c r="AQ1364" s="221"/>
      <c r="AR1364" s="221"/>
      <c r="AS1364" s="221"/>
      <c r="AT1364" s="221"/>
      <c r="AU1364" s="222">
        <v>0</v>
      </c>
      <c r="AV1364" s="222">
        <v>0</v>
      </c>
      <c r="AW1364" s="222">
        <f t="shared" si="79"/>
        <v>0</v>
      </c>
      <c r="AX1364" s="222">
        <v>0</v>
      </c>
      <c r="AY1364" s="222">
        <v>0</v>
      </c>
      <c r="AZ1364" s="222">
        <f t="shared" si="80"/>
        <v>0</v>
      </c>
      <c r="BA1364" s="222">
        <v>21</v>
      </c>
      <c r="BB1364" s="222">
        <v>1990</v>
      </c>
      <c r="BC1364" s="222">
        <f t="shared" si="81"/>
        <v>497.5</v>
      </c>
    </row>
    <row r="1365" spans="2:55">
      <c r="B1365" s="41" t="s">
        <v>6256</v>
      </c>
      <c r="C1365" s="19" t="s">
        <v>6617</v>
      </c>
      <c r="D1365" s="44" t="s">
        <v>43</v>
      </c>
      <c r="E1365" s="19"/>
      <c r="F1365" s="19"/>
      <c r="G1365" s="19"/>
      <c r="H1365" s="19"/>
      <c r="I1365" s="19"/>
      <c r="J1365" s="19"/>
      <c r="K1365" s="19"/>
      <c r="L1365" s="19"/>
      <c r="M1365" s="19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221"/>
      <c r="AA1365" s="221"/>
      <c r="AB1365" s="221"/>
      <c r="AC1365" s="221"/>
      <c r="AD1365" s="221"/>
      <c r="AE1365" s="221"/>
      <c r="AF1365" s="221"/>
      <c r="AG1365" s="221"/>
      <c r="AH1365" s="221"/>
      <c r="AI1365" s="221"/>
      <c r="AJ1365" s="221"/>
      <c r="AK1365" s="221"/>
      <c r="AL1365" s="221"/>
      <c r="AM1365" s="221"/>
      <c r="AN1365" s="221"/>
      <c r="AO1365" s="221"/>
      <c r="AP1365" s="221"/>
      <c r="AQ1365" s="221"/>
      <c r="AR1365" s="221"/>
      <c r="AS1365" s="221"/>
      <c r="AT1365" s="221"/>
      <c r="AU1365" s="222">
        <v>0</v>
      </c>
      <c r="AV1365" s="222">
        <v>0</v>
      </c>
      <c r="AW1365" s="222">
        <f t="shared" si="79"/>
        <v>0</v>
      </c>
      <c r="AX1365" s="222">
        <v>0</v>
      </c>
      <c r="AY1365" s="222">
        <v>0</v>
      </c>
      <c r="AZ1365" s="222">
        <f t="shared" si="80"/>
        <v>0</v>
      </c>
      <c r="BA1365" s="222">
        <v>0</v>
      </c>
      <c r="BB1365" s="222">
        <v>0</v>
      </c>
      <c r="BC1365" s="222">
        <f t="shared" si="81"/>
        <v>0</v>
      </c>
    </row>
    <row r="1366" spans="2:55">
      <c r="B1366" s="41" t="s">
        <v>6257</v>
      </c>
      <c r="C1366" s="19" t="s">
        <v>7811</v>
      </c>
      <c r="D1366" s="44" t="s">
        <v>130</v>
      </c>
      <c r="E1366" s="19"/>
      <c r="F1366" s="19"/>
      <c r="G1366" s="19"/>
      <c r="H1366" s="19"/>
      <c r="I1366" s="19"/>
      <c r="J1366" s="19"/>
      <c r="K1366" s="19"/>
      <c r="L1366" s="19"/>
      <c r="M1366" s="19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221"/>
      <c r="AA1366" s="221"/>
      <c r="AB1366" s="221"/>
      <c r="AC1366" s="221"/>
      <c r="AD1366" s="221"/>
      <c r="AE1366" s="221"/>
      <c r="AF1366" s="221"/>
      <c r="AG1366" s="221"/>
      <c r="AH1366" s="221"/>
      <c r="AI1366" s="221"/>
      <c r="AJ1366" s="221"/>
      <c r="AK1366" s="221"/>
      <c r="AL1366" s="221"/>
      <c r="AM1366" s="221"/>
      <c r="AN1366" s="221"/>
      <c r="AO1366" s="221"/>
      <c r="AP1366" s="221"/>
      <c r="AQ1366" s="221"/>
      <c r="AR1366" s="221"/>
      <c r="AS1366" s="221"/>
      <c r="AT1366" s="221"/>
      <c r="AU1366" s="222">
        <v>0</v>
      </c>
      <c r="AV1366" s="222">
        <v>0</v>
      </c>
      <c r="AW1366" s="222">
        <f t="shared" si="79"/>
        <v>0</v>
      </c>
      <c r="AX1366" s="222">
        <v>0</v>
      </c>
      <c r="AY1366" s="222">
        <v>0</v>
      </c>
      <c r="AZ1366" s="222">
        <f t="shared" si="80"/>
        <v>0</v>
      </c>
      <c r="BA1366" s="222">
        <v>2</v>
      </c>
      <c r="BB1366" s="222">
        <v>145</v>
      </c>
      <c r="BC1366" s="222">
        <f t="shared" si="81"/>
        <v>36.25</v>
      </c>
    </row>
    <row r="1367" spans="2:55">
      <c r="B1367" s="41" t="s">
        <v>6258</v>
      </c>
      <c r="C1367" s="19" t="s">
        <v>6618</v>
      </c>
      <c r="D1367" s="44" t="s">
        <v>16</v>
      </c>
      <c r="E1367" s="19"/>
      <c r="F1367" s="19"/>
      <c r="G1367" s="19"/>
      <c r="H1367" s="19"/>
      <c r="I1367" s="19"/>
      <c r="J1367" s="19"/>
      <c r="K1367" s="19"/>
      <c r="L1367" s="19"/>
      <c r="M1367" s="19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221"/>
      <c r="AA1367" s="221"/>
      <c r="AB1367" s="221"/>
      <c r="AC1367" s="221"/>
      <c r="AD1367" s="221"/>
      <c r="AE1367" s="221"/>
      <c r="AF1367" s="221"/>
      <c r="AG1367" s="221"/>
      <c r="AH1367" s="221"/>
      <c r="AI1367" s="221"/>
      <c r="AJ1367" s="221"/>
      <c r="AK1367" s="221"/>
      <c r="AL1367" s="221"/>
      <c r="AM1367" s="221"/>
      <c r="AN1367" s="221"/>
      <c r="AO1367" s="221"/>
      <c r="AP1367" s="221"/>
      <c r="AQ1367" s="221"/>
      <c r="AR1367" s="221"/>
      <c r="AS1367" s="221"/>
      <c r="AT1367" s="221"/>
      <c r="AU1367" s="222">
        <v>0</v>
      </c>
      <c r="AV1367" s="222">
        <v>0</v>
      </c>
      <c r="AW1367" s="222">
        <f t="shared" si="79"/>
        <v>0</v>
      </c>
      <c r="AX1367" s="222">
        <v>0</v>
      </c>
      <c r="AY1367" s="222">
        <v>0</v>
      </c>
      <c r="AZ1367" s="222">
        <f t="shared" si="80"/>
        <v>0</v>
      </c>
      <c r="BA1367" s="222">
        <v>0</v>
      </c>
      <c r="BB1367" s="222">
        <v>0</v>
      </c>
      <c r="BC1367" s="222">
        <f t="shared" si="81"/>
        <v>0</v>
      </c>
    </row>
    <row r="1368" spans="2:55">
      <c r="B1368" s="41" t="s">
        <v>6259</v>
      </c>
      <c r="C1368" s="19" t="s">
        <v>6619</v>
      </c>
      <c r="D1368" s="44" t="s">
        <v>5</v>
      </c>
      <c r="E1368" s="19"/>
      <c r="F1368" s="19"/>
      <c r="G1368" s="19"/>
      <c r="H1368" s="19"/>
      <c r="I1368" s="19"/>
      <c r="J1368" s="19"/>
      <c r="K1368" s="19"/>
      <c r="L1368" s="19"/>
      <c r="M1368" s="19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221"/>
      <c r="AA1368" s="221"/>
      <c r="AB1368" s="221"/>
      <c r="AC1368" s="221"/>
      <c r="AD1368" s="221"/>
      <c r="AE1368" s="221"/>
      <c r="AF1368" s="221"/>
      <c r="AG1368" s="221"/>
      <c r="AH1368" s="221"/>
      <c r="AI1368" s="221"/>
      <c r="AJ1368" s="221"/>
      <c r="AK1368" s="221"/>
      <c r="AL1368" s="221"/>
      <c r="AM1368" s="221"/>
      <c r="AN1368" s="221"/>
      <c r="AO1368" s="221"/>
      <c r="AP1368" s="221"/>
      <c r="AQ1368" s="221"/>
      <c r="AR1368" s="221"/>
      <c r="AS1368" s="221"/>
      <c r="AT1368" s="221"/>
      <c r="AU1368" s="222">
        <v>0</v>
      </c>
      <c r="AV1368" s="222">
        <v>0</v>
      </c>
      <c r="AW1368" s="222">
        <f t="shared" si="79"/>
        <v>0</v>
      </c>
      <c r="AX1368" s="222">
        <v>0</v>
      </c>
      <c r="AY1368" s="222">
        <v>0</v>
      </c>
      <c r="AZ1368" s="222">
        <f t="shared" si="80"/>
        <v>0</v>
      </c>
      <c r="BA1368" s="222">
        <v>3</v>
      </c>
      <c r="BB1368" s="222">
        <v>440</v>
      </c>
      <c r="BC1368" s="222">
        <f t="shared" si="81"/>
        <v>110</v>
      </c>
    </row>
    <row r="1369" spans="2:55">
      <c r="B1369" s="41" t="s">
        <v>6260</v>
      </c>
      <c r="C1369" s="19" t="s">
        <v>7812</v>
      </c>
      <c r="D1369" s="44" t="s">
        <v>5</v>
      </c>
      <c r="E1369" s="19"/>
      <c r="F1369" s="19"/>
      <c r="G1369" s="19"/>
      <c r="H1369" s="19"/>
      <c r="I1369" s="19"/>
      <c r="J1369" s="19"/>
      <c r="K1369" s="19"/>
      <c r="L1369" s="19"/>
      <c r="M1369" s="19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221"/>
      <c r="AA1369" s="221"/>
      <c r="AB1369" s="221"/>
      <c r="AC1369" s="221"/>
      <c r="AD1369" s="221"/>
      <c r="AE1369" s="221"/>
      <c r="AF1369" s="221"/>
      <c r="AG1369" s="221"/>
      <c r="AH1369" s="221"/>
      <c r="AI1369" s="221"/>
      <c r="AJ1369" s="221"/>
      <c r="AK1369" s="221"/>
      <c r="AL1369" s="221"/>
      <c r="AM1369" s="221"/>
      <c r="AN1369" s="221"/>
      <c r="AO1369" s="221"/>
      <c r="AP1369" s="221"/>
      <c r="AQ1369" s="221"/>
      <c r="AR1369" s="221"/>
      <c r="AS1369" s="221"/>
      <c r="AT1369" s="221"/>
      <c r="AU1369" s="222">
        <v>0</v>
      </c>
      <c r="AV1369" s="222">
        <v>0</v>
      </c>
      <c r="AW1369" s="222">
        <f t="shared" si="79"/>
        <v>0</v>
      </c>
      <c r="AX1369" s="222">
        <v>0</v>
      </c>
      <c r="AY1369" s="222">
        <v>0</v>
      </c>
      <c r="AZ1369" s="222">
        <f t="shared" si="80"/>
        <v>0</v>
      </c>
      <c r="BA1369" s="222">
        <v>4</v>
      </c>
      <c r="BB1369" s="222">
        <v>195</v>
      </c>
      <c r="BC1369" s="222">
        <f t="shared" si="81"/>
        <v>48.75</v>
      </c>
    </row>
    <row r="1370" spans="2:55">
      <c r="B1370" s="41" t="s">
        <v>6261</v>
      </c>
      <c r="C1370" s="19" t="s">
        <v>7813</v>
      </c>
      <c r="D1370" s="44" t="s">
        <v>38</v>
      </c>
      <c r="E1370" s="19"/>
      <c r="F1370" s="19"/>
      <c r="G1370" s="19"/>
      <c r="H1370" s="19"/>
      <c r="I1370" s="19"/>
      <c r="J1370" s="19"/>
      <c r="K1370" s="19"/>
      <c r="L1370" s="19"/>
      <c r="M1370" s="19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221"/>
      <c r="AA1370" s="221"/>
      <c r="AB1370" s="221"/>
      <c r="AC1370" s="221"/>
      <c r="AD1370" s="221"/>
      <c r="AE1370" s="221"/>
      <c r="AF1370" s="221"/>
      <c r="AG1370" s="221"/>
      <c r="AH1370" s="221"/>
      <c r="AI1370" s="221"/>
      <c r="AJ1370" s="221"/>
      <c r="AK1370" s="221"/>
      <c r="AL1370" s="221"/>
      <c r="AM1370" s="221"/>
      <c r="AN1370" s="221"/>
      <c r="AO1370" s="221"/>
      <c r="AP1370" s="221"/>
      <c r="AQ1370" s="221"/>
      <c r="AR1370" s="221"/>
      <c r="AS1370" s="221"/>
      <c r="AT1370" s="221"/>
      <c r="AU1370" s="222">
        <v>0</v>
      </c>
      <c r="AV1370" s="222">
        <v>0</v>
      </c>
      <c r="AW1370" s="222">
        <f t="shared" ref="AW1370:AW1431" si="82">AV1370*25%</f>
        <v>0</v>
      </c>
      <c r="AX1370" s="222">
        <v>1</v>
      </c>
      <c r="AY1370" s="222">
        <v>45</v>
      </c>
      <c r="AZ1370" s="222">
        <f t="shared" si="80"/>
        <v>11.25</v>
      </c>
      <c r="BA1370" s="222">
        <v>0</v>
      </c>
      <c r="BB1370" s="222">
        <v>0</v>
      </c>
      <c r="BC1370" s="222">
        <f t="shared" si="81"/>
        <v>0</v>
      </c>
    </row>
    <row r="1371" spans="2:55">
      <c r="B1371" s="41" t="s">
        <v>6262</v>
      </c>
      <c r="C1371" s="19" t="s">
        <v>6620</v>
      </c>
      <c r="D1371" s="44" t="s">
        <v>5</v>
      </c>
      <c r="E1371" s="19"/>
      <c r="F1371" s="19"/>
      <c r="G1371" s="19"/>
      <c r="H1371" s="19"/>
      <c r="I1371" s="19"/>
      <c r="J1371" s="19"/>
      <c r="K1371" s="19"/>
      <c r="L1371" s="19"/>
      <c r="M1371" s="19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221"/>
      <c r="AA1371" s="221"/>
      <c r="AB1371" s="221"/>
      <c r="AC1371" s="221"/>
      <c r="AD1371" s="221"/>
      <c r="AE1371" s="221"/>
      <c r="AF1371" s="221"/>
      <c r="AG1371" s="221"/>
      <c r="AH1371" s="221"/>
      <c r="AI1371" s="221"/>
      <c r="AJ1371" s="221"/>
      <c r="AK1371" s="221"/>
      <c r="AL1371" s="221"/>
      <c r="AM1371" s="221"/>
      <c r="AN1371" s="221"/>
      <c r="AO1371" s="221"/>
      <c r="AP1371" s="221"/>
      <c r="AQ1371" s="221"/>
      <c r="AR1371" s="221"/>
      <c r="AS1371" s="221"/>
      <c r="AT1371" s="221"/>
      <c r="AU1371" s="222">
        <v>0</v>
      </c>
      <c r="AV1371" s="222">
        <v>0</v>
      </c>
      <c r="AW1371" s="222">
        <f t="shared" si="82"/>
        <v>0</v>
      </c>
      <c r="AX1371" s="222">
        <v>11</v>
      </c>
      <c r="AY1371" s="222">
        <v>1710</v>
      </c>
      <c r="AZ1371" s="222">
        <f t="shared" si="80"/>
        <v>427.5</v>
      </c>
      <c r="BA1371" s="222">
        <v>2</v>
      </c>
      <c r="BB1371" s="222">
        <v>140</v>
      </c>
      <c r="BC1371" s="222">
        <f t="shared" si="81"/>
        <v>35</v>
      </c>
    </row>
    <row r="1372" spans="2:55">
      <c r="B1372" s="41" t="s">
        <v>6263</v>
      </c>
      <c r="C1372" s="19" t="s">
        <v>5312</v>
      </c>
      <c r="D1372" s="44" t="s">
        <v>5</v>
      </c>
      <c r="E1372" s="19"/>
      <c r="F1372" s="19"/>
      <c r="G1372" s="19"/>
      <c r="H1372" s="19"/>
      <c r="I1372" s="19"/>
      <c r="J1372" s="19"/>
      <c r="K1372" s="19"/>
      <c r="L1372" s="19"/>
      <c r="M1372" s="19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221"/>
      <c r="AA1372" s="221"/>
      <c r="AB1372" s="221"/>
      <c r="AC1372" s="221"/>
      <c r="AD1372" s="221"/>
      <c r="AE1372" s="221"/>
      <c r="AF1372" s="221"/>
      <c r="AG1372" s="221"/>
      <c r="AH1372" s="221"/>
      <c r="AI1372" s="221"/>
      <c r="AJ1372" s="221"/>
      <c r="AK1372" s="221"/>
      <c r="AL1372" s="221"/>
      <c r="AM1372" s="221"/>
      <c r="AN1372" s="221"/>
      <c r="AO1372" s="221"/>
      <c r="AP1372" s="221"/>
      <c r="AQ1372" s="221"/>
      <c r="AR1372" s="221"/>
      <c r="AS1372" s="221"/>
      <c r="AT1372" s="221"/>
      <c r="AU1372" s="222">
        <v>0</v>
      </c>
      <c r="AV1372" s="222">
        <v>0</v>
      </c>
      <c r="AW1372" s="222">
        <f t="shared" si="82"/>
        <v>0</v>
      </c>
      <c r="AX1372" s="222"/>
      <c r="AY1372" s="222"/>
      <c r="AZ1372" s="222">
        <f t="shared" si="80"/>
        <v>0</v>
      </c>
      <c r="BA1372" s="222">
        <v>0</v>
      </c>
      <c r="BB1372" s="222">
        <v>0</v>
      </c>
      <c r="BC1372" s="222">
        <f t="shared" si="81"/>
        <v>0</v>
      </c>
    </row>
    <row r="1373" spans="2:55">
      <c r="B1373" s="41" t="s">
        <v>6264</v>
      </c>
      <c r="C1373" s="19" t="s">
        <v>6621</v>
      </c>
      <c r="D1373" s="44" t="s">
        <v>5</v>
      </c>
      <c r="E1373" s="19"/>
      <c r="F1373" s="19"/>
      <c r="G1373" s="19"/>
      <c r="H1373" s="19"/>
      <c r="I1373" s="19"/>
      <c r="J1373" s="19"/>
      <c r="K1373" s="19"/>
      <c r="L1373" s="19"/>
      <c r="M1373" s="19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221"/>
      <c r="AA1373" s="221"/>
      <c r="AB1373" s="221"/>
      <c r="AC1373" s="221"/>
      <c r="AD1373" s="221"/>
      <c r="AE1373" s="221"/>
      <c r="AF1373" s="221"/>
      <c r="AG1373" s="221"/>
      <c r="AH1373" s="221"/>
      <c r="AI1373" s="221"/>
      <c r="AJ1373" s="221"/>
      <c r="AK1373" s="221"/>
      <c r="AL1373" s="221"/>
      <c r="AM1373" s="221"/>
      <c r="AN1373" s="221"/>
      <c r="AO1373" s="221"/>
      <c r="AP1373" s="221"/>
      <c r="AQ1373" s="221"/>
      <c r="AR1373" s="221"/>
      <c r="AS1373" s="221"/>
      <c r="AT1373" s="221"/>
      <c r="AU1373" s="222">
        <v>0</v>
      </c>
      <c r="AV1373" s="222">
        <v>0</v>
      </c>
      <c r="AW1373" s="222">
        <f t="shared" si="82"/>
        <v>0</v>
      </c>
      <c r="AX1373" s="222">
        <v>30</v>
      </c>
      <c r="AY1373" s="222">
        <v>2740</v>
      </c>
      <c r="AZ1373" s="222">
        <f t="shared" si="80"/>
        <v>685</v>
      </c>
      <c r="BA1373" s="222">
        <v>2</v>
      </c>
      <c r="BB1373" s="222">
        <v>160</v>
      </c>
      <c r="BC1373" s="222">
        <f t="shared" si="81"/>
        <v>40</v>
      </c>
    </row>
    <row r="1374" spans="2:55">
      <c r="B1374" s="41" t="s">
        <v>6265</v>
      </c>
      <c r="C1374" s="19" t="s">
        <v>6622</v>
      </c>
      <c r="D1374" s="44" t="s">
        <v>5</v>
      </c>
      <c r="E1374" s="19"/>
      <c r="F1374" s="19"/>
      <c r="G1374" s="19"/>
      <c r="H1374" s="19"/>
      <c r="I1374" s="19"/>
      <c r="J1374" s="19"/>
      <c r="K1374" s="19"/>
      <c r="L1374" s="19"/>
      <c r="M1374" s="19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221"/>
      <c r="AA1374" s="221"/>
      <c r="AB1374" s="221"/>
      <c r="AC1374" s="221"/>
      <c r="AD1374" s="221"/>
      <c r="AE1374" s="221"/>
      <c r="AF1374" s="221"/>
      <c r="AG1374" s="221"/>
      <c r="AH1374" s="221"/>
      <c r="AI1374" s="221"/>
      <c r="AJ1374" s="221"/>
      <c r="AK1374" s="221"/>
      <c r="AL1374" s="221"/>
      <c r="AM1374" s="221"/>
      <c r="AN1374" s="221"/>
      <c r="AO1374" s="221"/>
      <c r="AP1374" s="221"/>
      <c r="AQ1374" s="221"/>
      <c r="AR1374" s="221"/>
      <c r="AS1374" s="221"/>
      <c r="AT1374" s="221"/>
      <c r="AU1374" s="222">
        <v>0</v>
      </c>
      <c r="AV1374" s="222">
        <v>0</v>
      </c>
      <c r="AW1374" s="222">
        <f t="shared" si="82"/>
        <v>0</v>
      </c>
      <c r="AX1374" s="222">
        <v>0</v>
      </c>
      <c r="AY1374" s="222">
        <v>0</v>
      </c>
      <c r="AZ1374" s="222">
        <f t="shared" si="80"/>
        <v>0</v>
      </c>
      <c r="BA1374" s="222">
        <v>118</v>
      </c>
      <c r="BB1374" s="222">
        <v>14060</v>
      </c>
      <c r="BC1374" s="222">
        <f t="shared" si="81"/>
        <v>3515</v>
      </c>
    </row>
    <row r="1375" spans="2:55">
      <c r="B1375" s="41" t="s">
        <v>6266</v>
      </c>
      <c r="C1375" s="19" t="s">
        <v>6623</v>
      </c>
      <c r="D1375" s="44" t="s">
        <v>5</v>
      </c>
      <c r="E1375" s="19"/>
      <c r="F1375" s="19"/>
      <c r="G1375" s="19"/>
      <c r="H1375" s="19"/>
      <c r="I1375" s="19"/>
      <c r="J1375" s="19"/>
      <c r="K1375" s="19"/>
      <c r="L1375" s="19"/>
      <c r="M1375" s="19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221"/>
      <c r="AA1375" s="221"/>
      <c r="AB1375" s="221"/>
      <c r="AC1375" s="221"/>
      <c r="AD1375" s="221"/>
      <c r="AE1375" s="221"/>
      <c r="AF1375" s="221"/>
      <c r="AG1375" s="221"/>
      <c r="AH1375" s="221"/>
      <c r="AI1375" s="221"/>
      <c r="AJ1375" s="221"/>
      <c r="AK1375" s="221"/>
      <c r="AL1375" s="221"/>
      <c r="AM1375" s="221"/>
      <c r="AN1375" s="221"/>
      <c r="AO1375" s="221"/>
      <c r="AP1375" s="221"/>
      <c r="AQ1375" s="221"/>
      <c r="AR1375" s="221"/>
      <c r="AS1375" s="221"/>
      <c r="AT1375" s="221"/>
      <c r="AU1375" s="222">
        <v>0</v>
      </c>
      <c r="AV1375" s="222">
        <v>0</v>
      </c>
      <c r="AW1375" s="222">
        <f t="shared" si="82"/>
        <v>0</v>
      </c>
      <c r="AX1375" s="222">
        <v>0</v>
      </c>
      <c r="AY1375" s="222">
        <v>0</v>
      </c>
      <c r="AZ1375" s="222">
        <f t="shared" si="80"/>
        <v>0</v>
      </c>
      <c r="BA1375" s="222">
        <v>0</v>
      </c>
      <c r="BB1375" s="222">
        <v>0</v>
      </c>
      <c r="BC1375" s="222">
        <f t="shared" si="81"/>
        <v>0</v>
      </c>
    </row>
    <row r="1376" spans="2:55">
      <c r="B1376" s="41" t="s">
        <v>6267</v>
      </c>
      <c r="C1376" s="19" t="s">
        <v>6624</v>
      </c>
      <c r="D1376" s="227" t="s">
        <v>216</v>
      </c>
      <c r="E1376" s="19"/>
      <c r="F1376" s="19"/>
      <c r="G1376" s="19"/>
      <c r="H1376" s="19"/>
      <c r="I1376" s="19"/>
      <c r="J1376" s="19"/>
      <c r="K1376" s="19"/>
      <c r="L1376" s="19"/>
      <c r="M1376" s="19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221"/>
      <c r="AA1376" s="221"/>
      <c r="AB1376" s="221"/>
      <c r="AC1376" s="221"/>
      <c r="AD1376" s="221"/>
      <c r="AE1376" s="221"/>
      <c r="AF1376" s="221"/>
      <c r="AG1376" s="221"/>
      <c r="AH1376" s="221"/>
      <c r="AI1376" s="221"/>
      <c r="AJ1376" s="221"/>
      <c r="AK1376" s="221"/>
      <c r="AL1376" s="221"/>
      <c r="AM1376" s="221"/>
      <c r="AN1376" s="221"/>
      <c r="AO1376" s="221"/>
      <c r="AP1376" s="221"/>
      <c r="AQ1376" s="221"/>
      <c r="AR1376" s="221"/>
      <c r="AS1376" s="221"/>
      <c r="AT1376" s="221"/>
      <c r="AU1376" s="222">
        <v>3</v>
      </c>
      <c r="AV1376" s="222">
        <v>240</v>
      </c>
      <c r="AW1376" s="222">
        <f t="shared" si="82"/>
        <v>60</v>
      </c>
      <c r="AX1376" s="222">
        <v>5</v>
      </c>
      <c r="AY1376" s="222">
        <v>820</v>
      </c>
      <c r="AZ1376" s="222">
        <f t="shared" si="80"/>
        <v>205</v>
      </c>
      <c r="BA1376" s="222">
        <v>59</v>
      </c>
      <c r="BB1376" s="222">
        <v>3965</v>
      </c>
      <c r="BC1376" s="222">
        <f t="shared" si="81"/>
        <v>991.25</v>
      </c>
    </row>
    <row r="1377" spans="2:55">
      <c r="B1377" s="41" t="s">
        <v>6268</v>
      </c>
      <c r="C1377" s="19" t="s">
        <v>6625</v>
      </c>
      <c r="D1377" s="227" t="s">
        <v>216</v>
      </c>
      <c r="E1377" s="19"/>
      <c r="F1377" s="19"/>
      <c r="G1377" s="19"/>
      <c r="H1377" s="19"/>
      <c r="I1377" s="19"/>
      <c r="J1377" s="19"/>
      <c r="K1377" s="19"/>
      <c r="L1377" s="19"/>
      <c r="M1377" s="19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221"/>
      <c r="AA1377" s="221"/>
      <c r="AB1377" s="221"/>
      <c r="AC1377" s="221"/>
      <c r="AD1377" s="221"/>
      <c r="AE1377" s="221"/>
      <c r="AF1377" s="221"/>
      <c r="AG1377" s="221"/>
      <c r="AH1377" s="221"/>
      <c r="AI1377" s="221"/>
      <c r="AJ1377" s="221"/>
      <c r="AK1377" s="221"/>
      <c r="AL1377" s="221"/>
      <c r="AM1377" s="221"/>
      <c r="AN1377" s="221"/>
      <c r="AO1377" s="221"/>
      <c r="AP1377" s="221"/>
      <c r="AQ1377" s="221"/>
      <c r="AR1377" s="221"/>
      <c r="AS1377" s="221"/>
      <c r="AT1377" s="221"/>
      <c r="AU1377" s="222">
        <v>0</v>
      </c>
      <c r="AV1377" s="222">
        <v>0</v>
      </c>
      <c r="AW1377" s="222">
        <f t="shared" si="82"/>
        <v>0</v>
      </c>
      <c r="AX1377" s="222">
        <v>0</v>
      </c>
      <c r="AY1377" s="222">
        <v>0</v>
      </c>
      <c r="AZ1377" s="222">
        <f t="shared" si="80"/>
        <v>0</v>
      </c>
      <c r="BA1377" s="222">
        <v>0</v>
      </c>
      <c r="BB1377" s="222">
        <v>0</v>
      </c>
      <c r="BC1377" s="222">
        <f t="shared" si="81"/>
        <v>0</v>
      </c>
    </row>
    <row r="1378" spans="2:55">
      <c r="B1378" s="41" t="s">
        <v>6269</v>
      </c>
      <c r="C1378" s="19" t="s">
        <v>6553</v>
      </c>
      <c r="D1378" s="44" t="s">
        <v>284</v>
      </c>
      <c r="E1378" s="19"/>
      <c r="F1378" s="19"/>
      <c r="G1378" s="19"/>
      <c r="H1378" s="19"/>
      <c r="I1378" s="19"/>
      <c r="J1378" s="19"/>
      <c r="K1378" s="19"/>
      <c r="L1378" s="19"/>
      <c r="M1378" s="19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221"/>
      <c r="AA1378" s="221"/>
      <c r="AB1378" s="221"/>
      <c r="AC1378" s="221"/>
      <c r="AD1378" s="221"/>
      <c r="AE1378" s="221"/>
      <c r="AF1378" s="221"/>
      <c r="AG1378" s="221"/>
      <c r="AH1378" s="221"/>
      <c r="AI1378" s="221"/>
      <c r="AJ1378" s="221"/>
      <c r="AK1378" s="221"/>
      <c r="AL1378" s="221"/>
      <c r="AM1378" s="221"/>
      <c r="AN1378" s="221"/>
      <c r="AO1378" s="221"/>
      <c r="AP1378" s="221"/>
      <c r="AQ1378" s="221"/>
      <c r="AR1378" s="221"/>
      <c r="AS1378" s="221"/>
      <c r="AT1378" s="221"/>
      <c r="AU1378" s="222">
        <v>0</v>
      </c>
      <c r="AV1378" s="222">
        <v>0</v>
      </c>
      <c r="AW1378" s="222">
        <f t="shared" si="82"/>
        <v>0</v>
      </c>
      <c r="AX1378" s="222">
        <v>3</v>
      </c>
      <c r="AY1378" s="222">
        <v>690</v>
      </c>
      <c r="AZ1378" s="222">
        <f t="shared" si="80"/>
        <v>172.5</v>
      </c>
      <c r="BA1378" s="222">
        <v>0</v>
      </c>
      <c r="BB1378" s="222">
        <v>0</v>
      </c>
      <c r="BC1378" s="222">
        <f t="shared" si="81"/>
        <v>0</v>
      </c>
    </row>
    <row r="1379" spans="2:55">
      <c r="B1379" s="41" t="s">
        <v>6270</v>
      </c>
      <c r="C1379" s="19" t="s">
        <v>6626</v>
      </c>
      <c r="D1379" s="227" t="s">
        <v>297</v>
      </c>
      <c r="E1379" s="19"/>
      <c r="F1379" s="19"/>
      <c r="G1379" s="19"/>
      <c r="H1379" s="19"/>
      <c r="I1379" s="19"/>
      <c r="J1379" s="19"/>
      <c r="K1379" s="19"/>
      <c r="L1379" s="19"/>
      <c r="M1379" s="19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221"/>
      <c r="AA1379" s="221"/>
      <c r="AB1379" s="221"/>
      <c r="AC1379" s="221"/>
      <c r="AD1379" s="221"/>
      <c r="AE1379" s="221"/>
      <c r="AF1379" s="221"/>
      <c r="AG1379" s="221"/>
      <c r="AH1379" s="221"/>
      <c r="AI1379" s="221"/>
      <c r="AJ1379" s="221"/>
      <c r="AK1379" s="221"/>
      <c r="AL1379" s="221"/>
      <c r="AM1379" s="221"/>
      <c r="AN1379" s="221"/>
      <c r="AO1379" s="221"/>
      <c r="AP1379" s="221"/>
      <c r="AQ1379" s="221"/>
      <c r="AR1379" s="221"/>
      <c r="AS1379" s="221"/>
      <c r="AT1379" s="221"/>
      <c r="AU1379" s="222">
        <v>0</v>
      </c>
      <c r="AV1379" s="222">
        <v>0</v>
      </c>
      <c r="AW1379" s="222">
        <f t="shared" si="82"/>
        <v>0</v>
      </c>
      <c r="AX1379" s="222">
        <v>2</v>
      </c>
      <c r="AY1379" s="222">
        <v>235</v>
      </c>
      <c r="AZ1379" s="222">
        <f t="shared" si="80"/>
        <v>58.75</v>
      </c>
      <c r="BA1379" s="222">
        <v>16</v>
      </c>
      <c r="BB1379" s="222">
        <v>1715</v>
      </c>
      <c r="BC1379" s="222">
        <f t="shared" si="81"/>
        <v>428.75</v>
      </c>
    </row>
    <row r="1380" spans="2:55">
      <c r="B1380" s="41" t="s">
        <v>6271</v>
      </c>
      <c r="C1380" s="19" t="s">
        <v>6627</v>
      </c>
      <c r="D1380" s="44" t="s">
        <v>297</v>
      </c>
      <c r="E1380" s="19"/>
      <c r="F1380" s="19"/>
      <c r="G1380" s="19"/>
      <c r="H1380" s="19"/>
      <c r="I1380" s="19"/>
      <c r="J1380" s="19"/>
      <c r="K1380" s="19"/>
      <c r="L1380" s="19"/>
      <c r="M1380" s="19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221"/>
      <c r="AA1380" s="221"/>
      <c r="AB1380" s="221"/>
      <c r="AC1380" s="221"/>
      <c r="AD1380" s="221"/>
      <c r="AE1380" s="221"/>
      <c r="AF1380" s="221"/>
      <c r="AG1380" s="221"/>
      <c r="AH1380" s="221"/>
      <c r="AI1380" s="221"/>
      <c r="AJ1380" s="221"/>
      <c r="AK1380" s="221"/>
      <c r="AL1380" s="221"/>
      <c r="AM1380" s="221"/>
      <c r="AN1380" s="221"/>
      <c r="AO1380" s="221"/>
      <c r="AP1380" s="221"/>
      <c r="AQ1380" s="221"/>
      <c r="AR1380" s="221"/>
      <c r="AS1380" s="221"/>
      <c r="AT1380" s="221"/>
      <c r="AU1380" s="222">
        <v>0</v>
      </c>
      <c r="AV1380" s="222">
        <v>0</v>
      </c>
      <c r="AW1380" s="222">
        <f t="shared" si="82"/>
        <v>0</v>
      </c>
      <c r="AX1380" s="222">
        <v>0</v>
      </c>
      <c r="AY1380" s="222">
        <v>0</v>
      </c>
      <c r="AZ1380" s="222">
        <f t="shared" si="80"/>
        <v>0</v>
      </c>
      <c r="BA1380" s="222">
        <v>0</v>
      </c>
      <c r="BB1380" s="222">
        <v>0</v>
      </c>
      <c r="BC1380" s="222">
        <f t="shared" si="81"/>
        <v>0</v>
      </c>
    </row>
    <row r="1381" spans="2:55">
      <c r="B1381" s="41" t="s">
        <v>6272</v>
      </c>
      <c r="C1381" s="19" t="s">
        <v>6628</v>
      </c>
      <c r="D1381" s="44" t="s">
        <v>5</v>
      </c>
      <c r="E1381" s="19"/>
      <c r="F1381" s="19"/>
      <c r="G1381" s="19"/>
      <c r="H1381" s="19"/>
      <c r="I1381" s="19"/>
      <c r="J1381" s="19"/>
      <c r="K1381" s="19"/>
      <c r="L1381" s="19"/>
      <c r="M1381" s="19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221"/>
      <c r="AA1381" s="221"/>
      <c r="AB1381" s="221"/>
      <c r="AC1381" s="221"/>
      <c r="AD1381" s="221"/>
      <c r="AE1381" s="221"/>
      <c r="AF1381" s="221"/>
      <c r="AG1381" s="221"/>
      <c r="AH1381" s="221"/>
      <c r="AI1381" s="221"/>
      <c r="AJ1381" s="221"/>
      <c r="AK1381" s="221"/>
      <c r="AL1381" s="221"/>
      <c r="AM1381" s="221"/>
      <c r="AN1381" s="221"/>
      <c r="AO1381" s="221"/>
      <c r="AP1381" s="221"/>
      <c r="AQ1381" s="221"/>
      <c r="AR1381" s="221"/>
      <c r="AS1381" s="221"/>
      <c r="AT1381" s="221"/>
      <c r="AU1381" s="222">
        <v>0</v>
      </c>
      <c r="AV1381" s="222">
        <v>0</v>
      </c>
      <c r="AW1381" s="222">
        <f t="shared" si="82"/>
        <v>0</v>
      </c>
      <c r="AX1381" s="222">
        <v>0</v>
      </c>
      <c r="AY1381" s="222">
        <v>0</v>
      </c>
      <c r="AZ1381" s="222">
        <f t="shared" si="80"/>
        <v>0</v>
      </c>
      <c r="BA1381" s="222">
        <v>0</v>
      </c>
      <c r="BB1381" s="222">
        <v>0</v>
      </c>
      <c r="BC1381" s="222">
        <f t="shared" si="81"/>
        <v>0</v>
      </c>
    </row>
    <row r="1382" spans="2:55">
      <c r="B1382" s="41" t="s">
        <v>6273</v>
      </c>
      <c r="C1382" s="19" t="s">
        <v>6629</v>
      </c>
      <c r="D1382" s="44" t="s">
        <v>148</v>
      </c>
      <c r="E1382" s="19"/>
      <c r="F1382" s="19"/>
      <c r="G1382" s="19"/>
      <c r="H1382" s="19"/>
      <c r="I1382" s="19"/>
      <c r="J1382" s="19"/>
      <c r="K1382" s="19"/>
      <c r="L1382" s="19"/>
      <c r="M1382" s="19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221"/>
      <c r="AA1382" s="221"/>
      <c r="AB1382" s="221"/>
      <c r="AC1382" s="221"/>
      <c r="AD1382" s="221"/>
      <c r="AE1382" s="221"/>
      <c r="AF1382" s="221"/>
      <c r="AG1382" s="221"/>
      <c r="AH1382" s="221"/>
      <c r="AI1382" s="221"/>
      <c r="AJ1382" s="221"/>
      <c r="AK1382" s="221"/>
      <c r="AL1382" s="221"/>
      <c r="AM1382" s="221"/>
      <c r="AN1382" s="221"/>
      <c r="AO1382" s="221"/>
      <c r="AP1382" s="221"/>
      <c r="AQ1382" s="221"/>
      <c r="AR1382" s="221"/>
      <c r="AS1382" s="221"/>
      <c r="AT1382" s="221"/>
      <c r="AU1382" s="222">
        <v>0</v>
      </c>
      <c r="AV1382" s="222">
        <v>0</v>
      </c>
      <c r="AW1382" s="222">
        <f t="shared" si="82"/>
        <v>0</v>
      </c>
      <c r="AX1382" s="222">
        <v>0</v>
      </c>
      <c r="AY1382" s="222">
        <v>0</v>
      </c>
      <c r="AZ1382" s="222">
        <f t="shared" si="80"/>
        <v>0</v>
      </c>
      <c r="BA1382" s="222">
        <v>0</v>
      </c>
      <c r="BB1382" s="222">
        <v>0</v>
      </c>
      <c r="BC1382" s="222">
        <f t="shared" si="81"/>
        <v>0</v>
      </c>
    </row>
    <row r="1383" spans="2:55">
      <c r="B1383" s="41" t="s">
        <v>6274</v>
      </c>
      <c r="C1383" s="19" t="s">
        <v>7814</v>
      </c>
      <c r="D1383" s="44" t="s">
        <v>5</v>
      </c>
      <c r="E1383" s="19"/>
      <c r="F1383" s="19"/>
      <c r="G1383" s="19"/>
      <c r="H1383" s="19"/>
      <c r="I1383" s="19"/>
      <c r="J1383" s="19"/>
      <c r="K1383" s="19"/>
      <c r="L1383" s="19"/>
      <c r="M1383" s="19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221"/>
      <c r="AA1383" s="221"/>
      <c r="AB1383" s="221"/>
      <c r="AC1383" s="221"/>
      <c r="AD1383" s="221"/>
      <c r="AE1383" s="221"/>
      <c r="AF1383" s="221"/>
      <c r="AG1383" s="221"/>
      <c r="AH1383" s="221"/>
      <c r="AI1383" s="221"/>
      <c r="AJ1383" s="221"/>
      <c r="AK1383" s="221"/>
      <c r="AL1383" s="221"/>
      <c r="AM1383" s="221"/>
      <c r="AN1383" s="221"/>
      <c r="AO1383" s="221"/>
      <c r="AP1383" s="221"/>
      <c r="AQ1383" s="221"/>
      <c r="AR1383" s="221"/>
      <c r="AS1383" s="221"/>
      <c r="AT1383" s="221"/>
      <c r="AU1383" s="222">
        <v>0</v>
      </c>
      <c r="AV1383" s="222">
        <v>0</v>
      </c>
      <c r="AW1383" s="222">
        <f t="shared" si="82"/>
        <v>0</v>
      </c>
      <c r="AX1383" s="222">
        <v>4</v>
      </c>
      <c r="AY1383" s="222">
        <v>500</v>
      </c>
      <c r="AZ1383" s="222">
        <f t="shared" si="80"/>
        <v>125</v>
      </c>
      <c r="BA1383" s="222">
        <v>12</v>
      </c>
      <c r="BB1383" s="222">
        <v>1275</v>
      </c>
      <c r="BC1383" s="222">
        <f t="shared" si="81"/>
        <v>318.75</v>
      </c>
    </row>
    <row r="1384" spans="2:55">
      <c r="B1384" s="41" t="s">
        <v>6275</v>
      </c>
      <c r="C1384" s="19" t="s">
        <v>5312</v>
      </c>
      <c r="D1384" s="44" t="s">
        <v>5</v>
      </c>
      <c r="E1384" s="19"/>
      <c r="F1384" s="19"/>
      <c r="G1384" s="19"/>
      <c r="H1384" s="19"/>
      <c r="I1384" s="19"/>
      <c r="J1384" s="19"/>
      <c r="K1384" s="19"/>
      <c r="L1384" s="19"/>
      <c r="M1384" s="19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221"/>
      <c r="AA1384" s="221"/>
      <c r="AB1384" s="221"/>
      <c r="AC1384" s="221"/>
      <c r="AD1384" s="221"/>
      <c r="AE1384" s="221"/>
      <c r="AF1384" s="221"/>
      <c r="AG1384" s="221"/>
      <c r="AH1384" s="221"/>
      <c r="AI1384" s="221"/>
      <c r="AJ1384" s="221"/>
      <c r="AK1384" s="221"/>
      <c r="AL1384" s="221"/>
      <c r="AM1384" s="221"/>
      <c r="AN1384" s="221"/>
      <c r="AO1384" s="221"/>
      <c r="AP1384" s="221"/>
      <c r="AQ1384" s="221"/>
      <c r="AR1384" s="221"/>
      <c r="AS1384" s="221"/>
      <c r="AT1384" s="221"/>
      <c r="AU1384" s="222">
        <v>0</v>
      </c>
      <c r="AV1384" s="222">
        <v>0</v>
      </c>
      <c r="AW1384" s="222">
        <f t="shared" si="82"/>
        <v>0</v>
      </c>
      <c r="AX1384" s="222">
        <v>14</v>
      </c>
      <c r="AY1384" s="222">
        <v>1720</v>
      </c>
      <c r="AZ1384" s="222">
        <f t="shared" si="80"/>
        <v>430</v>
      </c>
      <c r="BA1384" s="222">
        <v>0</v>
      </c>
      <c r="BB1384" s="222">
        <v>0</v>
      </c>
      <c r="BC1384" s="222">
        <f t="shared" si="81"/>
        <v>0</v>
      </c>
    </row>
    <row r="1385" spans="2:55">
      <c r="B1385" s="41" t="s">
        <v>6276</v>
      </c>
      <c r="C1385" s="19" t="s">
        <v>6630</v>
      </c>
      <c r="D1385" s="44" t="s">
        <v>5</v>
      </c>
      <c r="E1385" s="19"/>
      <c r="F1385" s="19"/>
      <c r="G1385" s="19"/>
      <c r="H1385" s="19"/>
      <c r="I1385" s="19"/>
      <c r="J1385" s="19"/>
      <c r="K1385" s="19"/>
      <c r="L1385" s="19"/>
      <c r="M1385" s="19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221"/>
      <c r="AA1385" s="221"/>
      <c r="AB1385" s="221"/>
      <c r="AC1385" s="221"/>
      <c r="AD1385" s="221"/>
      <c r="AE1385" s="221"/>
      <c r="AF1385" s="221"/>
      <c r="AG1385" s="221"/>
      <c r="AH1385" s="221"/>
      <c r="AI1385" s="221"/>
      <c r="AJ1385" s="221"/>
      <c r="AK1385" s="221"/>
      <c r="AL1385" s="221"/>
      <c r="AM1385" s="221"/>
      <c r="AN1385" s="221"/>
      <c r="AO1385" s="221"/>
      <c r="AP1385" s="221"/>
      <c r="AQ1385" s="221"/>
      <c r="AR1385" s="221"/>
      <c r="AS1385" s="221"/>
      <c r="AT1385" s="221"/>
      <c r="AU1385" s="222">
        <v>0</v>
      </c>
      <c r="AV1385" s="222">
        <v>0</v>
      </c>
      <c r="AW1385" s="222">
        <f t="shared" si="82"/>
        <v>0</v>
      </c>
      <c r="AX1385" s="222">
        <v>7</v>
      </c>
      <c r="AY1385" s="222">
        <v>480</v>
      </c>
      <c r="AZ1385" s="222">
        <f t="shared" si="80"/>
        <v>120</v>
      </c>
      <c r="BA1385" s="222">
        <v>35</v>
      </c>
      <c r="BB1385" s="222">
        <v>3780</v>
      </c>
      <c r="BC1385" s="222">
        <f t="shared" si="81"/>
        <v>945</v>
      </c>
    </row>
    <row r="1386" spans="2:55">
      <c r="B1386" s="41" t="s">
        <v>6277</v>
      </c>
      <c r="C1386" s="19" t="s">
        <v>6631</v>
      </c>
      <c r="D1386" s="44" t="s">
        <v>148</v>
      </c>
      <c r="E1386" s="19"/>
      <c r="F1386" s="19"/>
      <c r="G1386" s="19"/>
      <c r="H1386" s="19"/>
      <c r="I1386" s="19"/>
      <c r="J1386" s="19"/>
      <c r="K1386" s="19"/>
      <c r="L1386" s="19"/>
      <c r="M1386" s="19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221"/>
      <c r="AA1386" s="221"/>
      <c r="AB1386" s="221"/>
      <c r="AC1386" s="221"/>
      <c r="AD1386" s="221"/>
      <c r="AE1386" s="221"/>
      <c r="AF1386" s="221"/>
      <c r="AG1386" s="221"/>
      <c r="AH1386" s="221"/>
      <c r="AI1386" s="221"/>
      <c r="AJ1386" s="221"/>
      <c r="AK1386" s="221"/>
      <c r="AL1386" s="221"/>
      <c r="AM1386" s="221"/>
      <c r="AN1386" s="221"/>
      <c r="AO1386" s="221"/>
      <c r="AP1386" s="221"/>
      <c r="AQ1386" s="221"/>
      <c r="AR1386" s="221"/>
      <c r="AS1386" s="221"/>
      <c r="AT1386" s="221"/>
      <c r="AU1386" s="222">
        <v>0</v>
      </c>
      <c r="AV1386" s="222">
        <v>0</v>
      </c>
      <c r="AW1386" s="222">
        <f t="shared" si="82"/>
        <v>0</v>
      </c>
      <c r="AX1386" s="222">
        <v>0</v>
      </c>
      <c r="AY1386" s="222">
        <v>0</v>
      </c>
      <c r="AZ1386" s="222">
        <f t="shared" si="80"/>
        <v>0</v>
      </c>
      <c r="BA1386" s="222">
        <v>16</v>
      </c>
      <c r="BB1386" s="222">
        <v>1535</v>
      </c>
      <c r="BC1386" s="222">
        <f t="shared" si="81"/>
        <v>383.75</v>
      </c>
    </row>
    <row r="1387" spans="2:55">
      <c r="B1387" s="41" t="s">
        <v>6278</v>
      </c>
      <c r="C1387" s="19" t="s">
        <v>6632</v>
      </c>
      <c r="D1387" s="44" t="s">
        <v>148</v>
      </c>
      <c r="E1387" s="19"/>
      <c r="F1387" s="19"/>
      <c r="G1387" s="19"/>
      <c r="H1387" s="19"/>
      <c r="I1387" s="19"/>
      <c r="J1387" s="19"/>
      <c r="K1387" s="19"/>
      <c r="L1387" s="19"/>
      <c r="M1387" s="19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221"/>
      <c r="AA1387" s="221"/>
      <c r="AB1387" s="221"/>
      <c r="AC1387" s="221"/>
      <c r="AD1387" s="221"/>
      <c r="AE1387" s="221"/>
      <c r="AF1387" s="221"/>
      <c r="AG1387" s="221"/>
      <c r="AH1387" s="221"/>
      <c r="AI1387" s="221"/>
      <c r="AJ1387" s="221"/>
      <c r="AK1387" s="221"/>
      <c r="AL1387" s="221"/>
      <c r="AM1387" s="221"/>
      <c r="AN1387" s="221"/>
      <c r="AO1387" s="221"/>
      <c r="AP1387" s="221"/>
      <c r="AQ1387" s="221"/>
      <c r="AR1387" s="221"/>
      <c r="AS1387" s="221"/>
      <c r="AT1387" s="221"/>
      <c r="AU1387" s="222">
        <v>0</v>
      </c>
      <c r="AV1387" s="222">
        <v>0</v>
      </c>
      <c r="AW1387" s="222">
        <f t="shared" si="82"/>
        <v>0</v>
      </c>
      <c r="AX1387" s="222">
        <v>0</v>
      </c>
      <c r="AY1387" s="222">
        <v>0</v>
      </c>
      <c r="AZ1387" s="222">
        <f t="shared" si="80"/>
        <v>0</v>
      </c>
      <c r="BA1387" s="222">
        <v>17</v>
      </c>
      <c r="BB1387" s="222">
        <v>1760</v>
      </c>
      <c r="BC1387" s="222">
        <f t="shared" si="81"/>
        <v>440</v>
      </c>
    </row>
    <row r="1388" spans="2:55">
      <c r="B1388" s="41" t="s">
        <v>6279</v>
      </c>
      <c r="C1388" s="19" t="s">
        <v>6633</v>
      </c>
      <c r="D1388" s="44" t="s">
        <v>148</v>
      </c>
      <c r="E1388" s="19"/>
      <c r="F1388" s="19"/>
      <c r="G1388" s="19"/>
      <c r="H1388" s="19"/>
      <c r="I1388" s="19"/>
      <c r="J1388" s="19"/>
      <c r="K1388" s="19"/>
      <c r="L1388" s="19"/>
      <c r="M1388" s="19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221"/>
      <c r="AA1388" s="221"/>
      <c r="AB1388" s="221"/>
      <c r="AC1388" s="221"/>
      <c r="AD1388" s="221"/>
      <c r="AE1388" s="221"/>
      <c r="AF1388" s="221"/>
      <c r="AG1388" s="221"/>
      <c r="AH1388" s="221"/>
      <c r="AI1388" s="221"/>
      <c r="AJ1388" s="221"/>
      <c r="AK1388" s="221"/>
      <c r="AL1388" s="221"/>
      <c r="AM1388" s="221"/>
      <c r="AN1388" s="221"/>
      <c r="AO1388" s="221"/>
      <c r="AP1388" s="221"/>
      <c r="AQ1388" s="221"/>
      <c r="AR1388" s="221"/>
      <c r="AS1388" s="221"/>
      <c r="AT1388" s="221"/>
      <c r="AU1388" s="222">
        <v>0</v>
      </c>
      <c r="AV1388" s="222">
        <v>0</v>
      </c>
      <c r="AW1388" s="222">
        <f t="shared" si="82"/>
        <v>0</v>
      </c>
      <c r="AX1388" s="222">
        <v>9</v>
      </c>
      <c r="AY1388" s="222">
        <v>760</v>
      </c>
      <c r="AZ1388" s="222">
        <f t="shared" si="80"/>
        <v>190</v>
      </c>
      <c r="BA1388" s="222">
        <v>23</v>
      </c>
      <c r="BB1388" s="222">
        <v>2025</v>
      </c>
      <c r="BC1388" s="222">
        <f t="shared" si="81"/>
        <v>506.25</v>
      </c>
    </row>
    <row r="1389" spans="2:55">
      <c r="B1389" s="41" t="s">
        <v>6280</v>
      </c>
      <c r="C1389" s="19" t="s">
        <v>6634</v>
      </c>
      <c r="D1389" s="44" t="s">
        <v>5</v>
      </c>
      <c r="E1389" s="19"/>
      <c r="F1389" s="19"/>
      <c r="G1389" s="19"/>
      <c r="H1389" s="19"/>
      <c r="I1389" s="19"/>
      <c r="J1389" s="19"/>
      <c r="K1389" s="19"/>
      <c r="L1389" s="19"/>
      <c r="M1389" s="19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221"/>
      <c r="AA1389" s="221"/>
      <c r="AB1389" s="221"/>
      <c r="AC1389" s="221"/>
      <c r="AD1389" s="221"/>
      <c r="AE1389" s="221"/>
      <c r="AF1389" s="221"/>
      <c r="AG1389" s="221"/>
      <c r="AH1389" s="221"/>
      <c r="AI1389" s="221"/>
      <c r="AJ1389" s="221"/>
      <c r="AK1389" s="221"/>
      <c r="AL1389" s="221"/>
      <c r="AM1389" s="221"/>
      <c r="AN1389" s="221"/>
      <c r="AO1389" s="221"/>
      <c r="AP1389" s="221"/>
      <c r="AQ1389" s="221"/>
      <c r="AR1389" s="221"/>
      <c r="AS1389" s="221"/>
      <c r="AT1389" s="221"/>
      <c r="AU1389" s="222">
        <v>0</v>
      </c>
      <c r="AV1389" s="222">
        <v>0</v>
      </c>
      <c r="AW1389" s="222">
        <f t="shared" si="82"/>
        <v>0</v>
      </c>
      <c r="AX1389" s="222">
        <v>4</v>
      </c>
      <c r="AY1389" s="222">
        <v>570</v>
      </c>
      <c r="AZ1389" s="222">
        <f t="shared" si="80"/>
        <v>142.5</v>
      </c>
      <c r="BA1389" s="222">
        <v>7</v>
      </c>
      <c r="BB1389" s="222">
        <v>1040</v>
      </c>
      <c r="BC1389" s="222">
        <f t="shared" si="81"/>
        <v>260</v>
      </c>
    </row>
    <row r="1390" spans="2:55">
      <c r="B1390" s="41" t="s">
        <v>6281</v>
      </c>
      <c r="C1390" s="19" t="s">
        <v>6635</v>
      </c>
      <c r="D1390" s="44" t="s">
        <v>5</v>
      </c>
      <c r="E1390" s="19"/>
      <c r="F1390" s="19"/>
      <c r="G1390" s="19"/>
      <c r="H1390" s="19"/>
      <c r="I1390" s="19"/>
      <c r="J1390" s="19"/>
      <c r="K1390" s="19"/>
      <c r="L1390" s="19"/>
      <c r="M1390" s="19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221"/>
      <c r="AA1390" s="221"/>
      <c r="AB1390" s="221"/>
      <c r="AC1390" s="221"/>
      <c r="AD1390" s="221"/>
      <c r="AE1390" s="221"/>
      <c r="AF1390" s="221"/>
      <c r="AG1390" s="221"/>
      <c r="AH1390" s="221"/>
      <c r="AI1390" s="221"/>
      <c r="AJ1390" s="221"/>
      <c r="AK1390" s="221"/>
      <c r="AL1390" s="221"/>
      <c r="AM1390" s="221"/>
      <c r="AN1390" s="221"/>
      <c r="AO1390" s="221"/>
      <c r="AP1390" s="221"/>
      <c r="AQ1390" s="221"/>
      <c r="AR1390" s="221"/>
      <c r="AS1390" s="221"/>
      <c r="AT1390" s="221"/>
      <c r="AU1390" s="222">
        <v>0</v>
      </c>
      <c r="AV1390" s="222">
        <v>0</v>
      </c>
      <c r="AW1390" s="222">
        <f t="shared" si="82"/>
        <v>0</v>
      </c>
      <c r="AX1390" s="222">
        <v>9</v>
      </c>
      <c r="AY1390" s="222">
        <v>725</v>
      </c>
      <c r="AZ1390" s="222">
        <f t="shared" si="80"/>
        <v>181.25</v>
      </c>
      <c r="BA1390" s="222">
        <v>1</v>
      </c>
      <c r="BB1390" s="222">
        <v>80</v>
      </c>
      <c r="BC1390" s="222">
        <f t="shared" si="81"/>
        <v>20</v>
      </c>
    </row>
    <row r="1391" spans="2:55">
      <c r="B1391" s="41" t="s">
        <v>6282</v>
      </c>
      <c r="C1391" s="19" t="s">
        <v>6636</v>
      </c>
      <c r="D1391" s="44" t="s">
        <v>191</v>
      </c>
      <c r="E1391" s="19"/>
      <c r="F1391" s="19"/>
      <c r="G1391" s="19"/>
      <c r="H1391" s="19"/>
      <c r="I1391" s="19"/>
      <c r="J1391" s="19"/>
      <c r="K1391" s="19"/>
      <c r="L1391" s="19"/>
      <c r="M1391" s="19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221"/>
      <c r="AA1391" s="221"/>
      <c r="AB1391" s="221"/>
      <c r="AC1391" s="221"/>
      <c r="AD1391" s="221"/>
      <c r="AE1391" s="221"/>
      <c r="AF1391" s="221"/>
      <c r="AG1391" s="221"/>
      <c r="AH1391" s="221"/>
      <c r="AI1391" s="221"/>
      <c r="AJ1391" s="221"/>
      <c r="AK1391" s="221"/>
      <c r="AL1391" s="221"/>
      <c r="AM1391" s="221"/>
      <c r="AN1391" s="221"/>
      <c r="AO1391" s="221"/>
      <c r="AP1391" s="221"/>
      <c r="AQ1391" s="221"/>
      <c r="AR1391" s="221"/>
      <c r="AS1391" s="221"/>
      <c r="AT1391" s="221"/>
      <c r="AU1391" s="222">
        <v>0</v>
      </c>
      <c r="AV1391" s="222">
        <v>0</v>
      </c>
      <c r="AW1391" s="222">
        <f t="shared" si="82"/>
        <v>0</v>
      </c>
      <c r="AX1391" s="222">
        <v>2</v>
      </c>
      <c r="AY1391" s="222">
        <v>460</v>
      </c>
      <c r="AZ1391" s="222">
        <f t="shared" si="80"/>
        <v>115</v>
      </c>
      <c r="BA1391" s="222">
        <v>12</v>
      </c>
      <c r="BB1391" s="222">
        <v>1340</v>
      </c>
      <c r="BC1391" s="222">
        <f t="shared" si="81"/>
        <v>335</v>
      </c>
    </row>
    <row r="1392" spans="2:55">
      <c r="B1392" s="41" t="s">
        <v>6283</v>
      </c>
      <c r="C1392" s="19" t="s">
        <v>6637</v>
      </c>
      <c r="D1392" s="227" t="s">
        <v>191</v>
      </c>
      <c r="E1392" s="19"/>
      <c r="F1392" s="19"/>
      <c r="G1392" s="19"/>
      <c r="H1392" s="19"/>
      <c r="I1392" s="19"/>
      <c r="J1392" s="19"/>
      <c r="K1392" s="19"/>
      <c r="L1392" s="19"/>
      <c r="M1392" s="19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221"/>
      <c r="AA1392" s="221"/>
      <c r="AB1392" s="221"/>
      <c r="AC1392" s="221"/>
      <c r="AD1392" s="221"/>
      <c r="AE1392" s="221"/>
      <c r="AF1392" s="221"/>
      <c r="AG1392" s="221"/>
      <c r="AH1392" s="221"/>
      <c r="AI1392" s="221"/>
      <c r="AJ1392" s="221"/>
      <c r="AK1392" s="221"/>
      <c r="AL1392" s="221"/>
      <c r="AM1392" s="221"/>
      <c r="AN1392" s="221"/>
      <c r="AO1392" s="221"/>
      <c r="AP1392" s="221"/>
      <c r="AQ1392" s="221"/>
      <c r="AR1392" s="221"/>
      <c r="AS1392" s="221"/>
      <c r="AT1392" s="221"/>
      <c r="AU1392" s="222">
        <v>0</v>
      </c>
      <c r="AV1392" s="222">
        <v>0</v>
      </c>
      <c r="AW1392" s="222">
        <f t="shared" si="82"/>
        <v>0</v>
      </c>
      <c r="AX1392" s="222">
        <v>0</v>
      </c>
      <c r="AY1392" s="222">
        <v>0</v>
      </c>
      <c r="AZ1392" s="222">
        <f t="shared" si="80"/>
        <v>0</v>
      </c>
      <c r="BA1392" s="222">
        <v>94</v>
      </c>
      <c r="BB1392" s="222">
        <v>5400</v>
      </c>
      <c r="BC1392" s="222">
        <f t="shared" si="81"/>
        <v>1350</v>
      </c>
    </row>
    <row r="1393" spans="2:55">
      <c r="B1393" s="41" t="s">
        <v>6284</v>
      </c>
      <c r="C1393" s="19" t="s">
        <v>6638</v>
      </c>
      <c r="D1393" s="44" t="s">
        <v>84</v>
      </c>
      <c r="E1393" s="19"/>
      <c r="F1393" s="19"/>
      <c r="G1393" s="19"/>
      <c r="H1393" s="19"/>
      <c r="I1393" s="19"/>
      <c r="J1393" s="19"/>
      <c r="K1393" s="19"/>
      <c r="L1393" s="19"/>
      <c r="M1393" s="19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221"/>
      <c r="AA1393" s="221"/>
      <c r="AB1393" s="221"/>
      <c r="AC1393" s="221"/>
      <c r="AD1393" s="221"/>
      <c r="AE1393" s="221"/>
      <c r="AF1393" s="221"/>
      <c r="AG1393" s="221"/>
      <c r="AH1393" s="221"/>
      <c r="AI1393" s="221"/>
      <c r="AJ1393" s="221"/>
      <c r="AK1393" s="221"/>
      <c r="AL1393" s="221"/>
      <c r="AM1393" s="221"/>
      <c r="AN1393" s="221"/>
      <c r="AO1393" s="221"/>
      <c r="AP1393" s="221"/>
      <c r="AQ1393" s="221"/>
      <c r="AR1393" s="221"/>
      <c r="AS1393" s="221"/>
      <c r="AT1393" s="221"/>
      <c r="AU1393" s="222">
        <v>0</v>
      </c>
      <c r="AV1393" s="222">
        <v>0</v>
      </c>
      <c r="AW1393" s="222">
        <f t="shared" si="82"/>
        <v>0</v>
      </c>
      <c r="AX1393" s="222">
        <v>4</v>
      </c>
      <c r="AY1393" s="222">
        <v>1030</v>
      </c>
      <c r="AZ1393" s="222">
        <f t="shared" si="80"/>
        <v>257.5</v>
      </c>
      <c r="BA1393" s="222">
        <v>12</v>
      </c>
      <c r="BB1393" s="222">
        <v>1040</v>
      </c>
      <c r="BC1393" s="222">
        <f t="shared" si="81"/>
        <v>260</v>
      </c>
    </row>
    <row r="1394" spans="2:55">
      <c r="B1394" s="41" t="s">
        <v>6285</v>
      </c>
      <c r="C1394" s="19" t="s">
        <v>6639</v>
      </c>
      <c r="D1394" s="44" t="s">
        <v>5</v>
      </c>
      <c r="E1394" s="19"/>
      <c r="F1394" s="19"/>
      <c r="G1394" s="19"/>
      <c r="H1394" s="19"/>
      <c r="I1394" s="19"/>
      <c r="J1394" s="19"/>
      <c r="K1394" s="19"/>
      <c r="L1394" s="19"/>
      <c r="M1394" s="19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221"/>
      <c r="AA1394" s="221"/>
      <c r="AB1394" s="221"/>
      <c r="AC1394" s="221"/>
      <c r="AD1394" s="221"/>
      <c r="AE1394" s="221"/>
      <c r="AF1394" s="221"/>
      <c r="AG1394" s="221"/>
      <c r="AH1394" s="221"/>
      <c r="AI1394" s="221"/>
      <c r="AJ1394" s="221"/>
      <c r="AK1394" s="221"/>
      <c r="AL1394" s="221"/>
      <c r="AM1394" s="221"/>
      <c r="AN1394" s="221"/>
      <c r="AO1394" s="221"/>
      <c r="AP1394" s="221"/>
      <c r="AQ1394" s="221"/>
      <c r="AR1394" s="221"/>
      <c r="AS1394" s="221"/>
      <c r="AT1394" s="221"/>
      <c r="AU1394" s="222">
        <v>0</v>
      </c>
      <c r="AV1394" s="222">
        <v>0</v>
      </c>
      <c r="AW1394" s="222">
        <f t="shared" si="82"/>
        <v>0</v>
      </c>
      <c r="AX1394" s="222">
        <v>5</v>
      </c>
      <c r="AY1394" s="222">
        <v>435</v>
      </c>
      <c r="AZ1394" s="222">
        <f t="shared" si="80"/>
        <v>108.75</v>
      </c>
      <c r="BA1394" s="222">
        <v>1</v>
      </c>
      <c r="BB1394" s="222">
        <v>410</v>
      </c>
      <c r="BC1394" s="222">
        <f t="shared" si="81"/>
        <v>102.5</v>
      </c>
    </row>
    <row r="1395" spans="2:55">
      <c r="B1395" s="41" t="s">
        <v>6286</v>
      </c>
      <c r="C1395" s="19" t="s">
        <v>6640</v>
      </c>
      <c r="D1395" s="227" t="s">
        <v>16</v>
      </c>
      <c r="E1395" s="19"/>
      <c r="F1395" s="19"/>
      <c r="G1395" s="19"/>
      <c r="H1395" s="19"/>
      <c r="I1395" s="19"/>
      <c r="J1395" s="19"/>
      <c r="K1395" s="19"/>
      <c r="L1395" s="19"/>
      <c r="M1395" s="19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221"/>
      <c r="AA1395" s="221"/>
      <c r="AB1395" s="221"/>
      <c r="AC1395" s="221"/>
      <c r="AD1395" s="221"/>
      <c r="AE1395" s="221"/>
      <c r="AF1395" s="221"/>
      <c r="AG1395" s="221"/>
      <c r="AH1395" s="221"/>
      <c r="AI1395" s="221"/>
      <c r="AJ1395" s="221"/>
      <c r="AK1395" s="221"/>
      <c r="AL1395" s="221"/>
      <c r="AM1395" s="221"/>
      <c r="AN1395" s="221"/>
      <c r="AO1395" s="221"/>
      <c r="AP1395" s="221"/>
      <c r="AQ1395" s="221"/>
      <c r="AR1395" s="221"/>
      <c r="AS1395" s="221"/>
      <c r="AT1395" s="221"/>
      <c r="AU1395" s="222">
        <v>2</v>
      </c>
      <c r="AV1395" s="222">
        <v>440</v>
      </c>
      <c r="AW1395" s="222">
        <f t="shared" si="82"/>
        <v>110</v>
      </c>
      <c r="AX1395" s="222">
        <v>0</v>
      </c>
      <c r="AY1395" s="222">
        <v>0</v>
      </c>
      <c r="AZ1395" s="222">
        <f t="shared" si="80"/>
        <v>0</v>
      </c>
      <c r="BA1395" s="222">
        <v>0</v>
      </c>
      <c r="BB1395" s="222">
        <v>0</v>
      </c>
      <c r="BC1395" s="222">
        <f t="shared" si="81"/>
        <v>0</v>
      </c>
    </row>
    <row r="1396" spans="2:55">
      <c r="B1396" s="41" t="s">
        <v>6287</v>
      </c>
      <c r="C1396" s="19" t="s">
        <v>7815</v>
      </c>
      <c r="D1396" s="44" t="s">
        <v>16</v>
      </c>
      <c r="E1396" s="19"/>
      <c r="F1396" s="19"/>
      <c r="G1396" s="19"/>
      <c r="H1396" s="19"/>
      <c r="I1396" s="19"/>
      <c r="J1396" s="19"/>
      <c r="K1396" s="19"/>
      <c r="L1396" s="19"/>
      <c r="M1396" s="19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221"/>
      <c r="AA1396" s="221"/>
      <c r="AB1396" s="221"/>
      <c r="AC1396" s="221"/>
      <c r="AD1396" s="221"/>
      <c r="AE1396" s="221"/>
      <c r="AF1396" s="221"/>
      <c r="AG1396" s="221"/>
      <c r="AH1396" s="221"/>
      <c r="AI1396" s="221"/>
      <c r="AJ1396" s="221"/>
      <c r="AK1396" s="221"/>
      <c r="AL1396" s="221"/>
      <c r="AM1396" s="221"/>
      <c r="AN1396" s="221"/>
      <c r="AO1396" s="221"/>
      <c r="AP1396" s="221"/>
      <c r="AQ1396" s="221"/>
      <c r="AR1396" s="221"/>
      <c r="AS1396" s="221"/>
      <c r="AT1396" s="221"/>
      <c r="AU1396" s="222">
        <v>0</v>
      </c>
      <c r="AV1396" s="222">
        <v>0</v>
      </c>
      <c r="AW1396" s="222">
        <f t="shared" si="82"/>
        <v>0</v>
      </c>
      <c r="AX1396" s="222">
        <v>0</v>
      </c>
      <c r="AY1396" s="222">
        <v>0</v>
      </c>
      <c r="AZ1396" s="222">
        <f t="shared" si="80"/>
        <v>0</v>
      </c>
      <c r="BA1396" s="222">
        <v>13</v>
      </c>
      <c r="BB1396" s="222">
        <v>830</v>
      </c>
      <c r="BC1396" s="222">
        <f t="shared" si="81"/>
        <v>207.5</v>
      </c>
    </row>
    <row r="1397" spans="2:55">
      <c r="B1397" s="41" t="s">
        <v>6288</v>
      </c>
      <c r="C1397" s="19" t="s">
        <v>7816</v>
      </c>
      <c r="D1397" s="44" t="s">
        <v>16</v>
      </c>
      <c r="E1397" s="19"/>
      <c r="F1397" s="19"/>
      <c r="G1397" s="19"/>
      <c r="H1397" s="19"/>
      <c r="I1397" s="19"/>
      <c r="J1397" s="19"/>
      <c r="K1397" s="19"/>
      <c r="L1397" s="19"/>
      <c r="M1397" s="19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221"/>
      <c r="AA1397" s="221"/>
      <c r="AB1397" s="221"/>
      <c r="AC1397" s="221"/>
      <c r="AD1397" s="221"/>
      <c r="AE1397" s="221"/>
      <c r="AF1397" s="221"/>
      <c r="AG1397" s="221"/>
      <c r="AH1397" s="221"/>
      <c r="AI1397" s="221"/>
      <c r="AJ1397" s="221"/>
      <c r="AK1397" s="221"/>
      <c r="AL1397" s="221"/>
      <c r="AM1397" s="221"/>
      <c r="AN1397" s="221"/>
      <c r="AO1397" s="221"/>
      <c r="AP1397" s="221"/>
      <c r="AQ1397" s="221"/>
      <c r="AR1397" s="221"/>
      <c r="AS1397" s="221"/>
      <c r="AT1397" s="221"/>
      <c r="AU1397" s="222">
        <v>0</v>
      </c>
      <c r="AV1397" s="222">
        <v>0</v>
      </c>
      <c r="AW1397" s="222">
        <f t="shared" si="82"/>
        <v>0</v>
      </c>
      <c r="AX1397" s="222">
        <v>0</v>
      </c>
      <c r="AY1397" s="222">
        <v>0</v>
      </c>
      <c r="AZ1397" s="222">
        <f t="shared" si="80"/>
        <v>0</v>
      </c>
      <c r="BA1397" s="222">
        <v>12</v>
      </c>
      <c r="BB1397" s="222">
        <v>825</v>
      </c>
      <c r="BC1397" s="222">
        <f t="shared" si="81"/>
        <v>206.25</v>
      </c>
    </row>
    <row r="1398" spans="2:55">
      <c r="B1398" s="41" t="s">
        <v>6289</v>
      </c>
      <c r="C1398" s="19" t="s">
        <v>6641</v>
      </c>
      <c r="D1398" s="227" t="s">
        <v>207</v>
      </c>
      <c r="E1398" s="19"/>
      <c r="F1398" s="19"/>
      <c r="G1398" s="19"/>
      <c r="H1398" s="19"/>
      <c r="I1398" s="19"/>
      <c r="J1398" s="19"/>
      <c r="K1398" s="19"/>
      <c r="L1398" s="19"/>
      <c r="M1398" s="19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/>
      <c r="Z1398" s="221"/>
      <c r="AA1398" s="221"/>
      <c r="AB1398" s="221"/>
      <c r="AC1398" s="221"/>
      <c r="AD1398" s="221"/>
      <c r="AE1398" s="221"/>
      <c r="AF1398" s="221"/>
      <c r="AG1398" s="221"/>
      <c r="AH1398" s="221"/>
      <c r="AI1398" s="221"/>
      <c r="AJ1398" s="221"/>
      <c r="AK1398" s="221"/>
      <c r="AL1398" s="221"/>
      <c r="AM1398" s="221"/>
      <c r="AN1398" s="221"/>
      <c r="AO1398" s="221"/>
      <c r="AP1398" s="221"/>
      <c r="AQ1398" s="221"/>
      <c r="AR1398" s="221"/>
      <c r="AS1398" s="221"/>
      <c r="AT1398" s="221"/>
      <c r="AU1398" s="222">
        <v>0</v>
      </c>
      <c r="AV1398" s="222">
        <v>0</v>
      </c>
      <c r="AW1398" s="222">
        <f t="shared" si="82"/>
        <v>0</v>
      </c>
      <c r="AX1398" s="222">
        <v>2</v>
      </c>
      <c r="AY1398" s="222">
        <v>120</v>
      </c>
      <c r="AZ1398" s="222">
        <f t="shared" si="80"/>
        <v>30</v>
      </c>
      <c r="BA1398" s="222">
        <v>0</v>
      </c>
      <c r="BB1398" s="222">
        <v>0</v>
      </c>
      <c r="BC1398" s="222">
        <f t="shared" si="81"/>
        <v>0</v>
      </c>
    </row>
    <row r="1399" spans="2:55">
      <c r="B1399" s="41" t="s">
        <v>6290</v>
      </c>
      <c r="C1399" s="19" t="s">
        <v>6642</v>
      </c>
      <c r="D1399" s="44" t="s">
        <v>5</v>
      </c>
      <c r="E1399" s="19"/>
      <c r="F1399" s="19"/>
      <c r="G1399" s="19"/>
      <c r="H1399" s="19"/>
      <c r="I1399" s="19"/>
      <c r="J1399" s="19"/>
      <c r="K1399" s="19"/>
      <c r="L1399" s="19"/>
      <c r="M1399" s="19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221"/>
      <c r="AA1399" s="221"/>
      <c r="AB1399" s="221"/>
      <c r="AC1399" s="221"/>
      <c r="AD1399" s="221"/>
      <c r="AE1399" s="221"/>
      <c r="AF1399" s="221"/>
      <c r="AG1399" s="221"/>
      <c r="AH1399" s="221"/>
      <c r="AI1399" s="221"/>
      <c r="AJ1399" s="221"/>
      <c r="AK1399" s="221"/>
      <c r="AL1399" s="221"/>
      <c r="AM1399" s="221"/>
      <c r="AN1399" s="221"/>
      <c r="AO1399" s="221"/>
      <c r="AP1399" s="221"/>
      <c r="AQ1399" s="221"/>
      <c r="AR1399" s="221"/>
      <c r="AS1399" s="221"/>
      <c r="AT1399" s="221"/>
      <c r="AU1399" s="222">
        <v>0</v>
      </c>
      <c r="AV1399" s="222">
        <v>0</v>
      </c>
      <c r="AW1399" s="222">
        <f t="shared" si="82"/>
        <v>0</v>
      </c>
      <c r="AX1399" s="222">
        <v>0</v>
      </c>
      <c r="AY1399" s="222">
        <v>0</v>
      </c>
      <c r="AZ1399" s="222">
        <f t="shared" si="80"/>
        <v>0</v>
      </c>
      <c r="BA1399" s="222">
        <v>0</v>
      </c>
      <c r="BB1399" s="222">
        <v>0</v>
      </c>
      <c r="BC1399" s="222">
        <f t="shared" si="81"/>
        <v>0</v>
      </c>
    </row>
    <row r="1400" spans="2:55">
      <c r="B1400" s="41" t="s">
        <v>6291</v>
      </c>
      <c r="C1400" s="19" t="s">
        <v>6643</v>
      </c>
      <c r="D1400" s="44" t="s">
        <v>5</v>
      </c>
      <c r="E1400" s="19"/>
      <c r="F1400" s="19"/>
      <c r="G1400" s="19"/>
      <c r="H1400" s="19"/>
      <c r="I1400" s="19"/>
      <c r="J1400" s="19"/>
      <c r="K1400" s="19"/>
      <c r="L1400" s="19"/>
      <c r="M1400" s="19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221"/>
      <c r="AA1400" s="221"/>
      <c r="AB1400" s="221"/>
      <c r="AC1400" s="221"/>
      <c r="AD1400" s="221"/>
      <c r="AE1400" s="221"/>
      <c r="AF1400" s="221"/>
      <c r="AG1400" s="221"/>
      <c r="AH1400" s="221"/>
      <c r="AI1400" s="221"/>
      <c r="AJ1400" s="221"/>
      <c r="AK1400" s="221"/>
      <c r="AL1400" s="221"/>
      <c r="AM1400" s="221"/>
      <c r="AN1400" s="221"/>
      <c r="AO1400" s="221"/>
      <c r="AP1400" s="221"/>
      <c r="AQ1400" s="221"/>
      <c r="AR1400" s="221"/>
      <c r="AS1400" s="221"/>
      <c r="AT1400" s="221"/>
      <c r="AU1400" s="222">
        <v>0</v>
      </c>
      <c r="AV1400" s="222">
        <v>0</v>
      </c>
      <c r="AW1400" s="222">
        <f t="shared" si="82"/>
        <v>0</v>
      </c>
      <c r="AX1400" s="222">
        <v>0</v>
      </c>
      <c r="AY1400" s="222">
        <v>0</v>
      </c>
      <c r="AZ1400" s="222">
        <f t="shared" si="80"/>
        <v>0</v>
      </c>
      <c r="BA1400" s="222">
        <v>0</v>
      </c>
      <c r="BB1400" s="222">
        <v>0</v>
      </c>
      <c r="BC1400" s="222">
        <f t="shared" si="81"/>
        <v>0</v>
      </c>
    </row>
    <row r="1401" spans="2:55">
      <c r="B1401" s="41" t="s">
        <v>6292</v>
      </c>
      <c r="C1401" s="19" t="s">
        <v>6644</v>
      </c>
      <c r="D1401" s="44" t="s">
        <v>322</v>
      </c>
      <c r="E1401" s="19"/>
      <c r="F1401" s="19"/>
      <c r="G1401" s="19"/>
      <c r="H1401" s="19"/>
      <c r="I1401" s="19"/>
      <c r="J1401" s="19"/>
      <c r="K1401" s="19"/>
      <c r="L1401" s="19"/>
      <c r="M1401" s="19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221"/>
      <c r="AA1401" s="221"/>
      <c r="AB1401" s="221"/>
      <c r="AC1401" s="221"/>
      <c r="AD1401" s="221"/>
      <c r="AE1401" s="221"/>
      <c r="AF1401" s="221"/>
      <c r="AG1401" s="221"/>
      <c r="AH1401" s="221"/>
      <c r="AI1401" s="221"/>
      <c r="AJ1401" s="221"/>
      <c r="AK1401" s="221"/>
      <c r="AL1401" s="221"/>
      <c r="AM1401" s="221"/>
      <c r="AN1401" s="221"/>
      <c r="AO1401" s="221"/>
      <c r="AP1401" s="221"/>
      <c r="AQ1401" s="221"/>
      <c r="AR1401" s="221"/>
      <c r="AS1401" s="221"/>
      <c r="AT1401" s="221"/>
      <c r="AU1401" s="222">
        <v>0</v>
      </c>
      <c r="AV1401" s="222">
        <v>0</v>
      </c>
      <c r="AW1401" s="222">
        <f t="shared" si="82"/>
        <v>0</v>
      </c>
      <c r="AX1401" s="222">
        <v>0</v>
      </c>
      <c r="AY1401" s="222">
        <v>0</v>
      </c>
      <c r="AZ1401" s="222">
        <f t="shared" si="80"/>
        <v>0</v>
      </c>
      <c r="BA1401" s="222">
        <v>6</v>
      </c>
      <c r="BB1401" s="222">
        <v>375</v>
      </c>
      <c r="BC1401" s="222">
        <f t="shared" si="81"/>
        <v>93.75</v>
      </c>
    </row>
    <row r="1402" spans="2:55">
      <c r="B1402" s="41" t="s">
        <v>6293</v>
      </c>
      <c r="C1402" s="19" t="s">
        <v>7817</v>
      </c>
      <c r="D1402" s="227" t="s">
        <v>207</v>
      </c>
      <c r="E1402" s="19"/>
      <c r="F1402" s="19"/>
      <c r="G1402" s="19"/>
      <c r="H1402" s="19"/>
      <c r="I1402" s="19"/>
      <c r="J1402" s="19"/>
      <c r="K1402" s="19"/>
      <c r="L1402" s="19"/>
      <c r="M1402" s="19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221"/>
      <c r="AA1402" s="221"/>
      <c r="AB1402" s="221"/>
      <c r="AC1402" s="221"/>
      <c r="AD1402" s="221"/>
      <c r="AE1402" s="221"/>
      <c r="AF1402" s="221"/>
      <c r="AG1402" s="221"/>
      <c r="AH1402" s="221"/>
      <c r="AI1402" s="221"/>
      <c r="AJ1402" s="221"/>
      <c r="AK1402" s="221"/>
      <c r="AL1402" s="221"/>
      <c r="AM1402" s="221"/>
      <c r="AN1402" s="221"/>
      <c r="AO1402" s="221"/>
      <c r="AP1402" s="221"/>
      <c r="AQ1402" s="221"/>
      <c r="AR1402" s="221"/>
      <c r="AS1402" s="221"/>
      <c r="AT1402" s="221"/>
      <c r="AU1402" s="222">
        <v>0</v>
      </c>
      <c r="AV1402" s="222">
        <v>0</v>
      </c>
      <c r="AW1402" s="222">
        <f t="shared" si="82"/>
        <v>0</v>
      </c>
      <c r="AX1402" s="222">
        <v>3</v>
      </c>
      <c r="AY1402" s="222">
        <v>165</v>
      </c>
      <c r="AZ1402" s="222">
        <f t="shared" si="80"/>
        <v>41.25</v>
      </c>
      <c r="BA1402" s="222">
        <v>0</v>
      </c>
      <c r="BB1402" s="222">
        <v>0</v>
      </c>
      <c r="BC1402" s="222">
        <f t="shared" si="81"/>
        <v>0</v>
      </c>
    </row>
    <row r="1403" spans="2:55">
      <c r="B1403" s="41" t="s">
        <v>6294</v>
      </c>
      <c r="C1403" s="19" t="s">
        <v>7818</v>
      </c>
      <c r="D1403" s="44" t="s">
        <v>463</v>
      </c>
      <c r="E1403" s="19"/>
      <c r="F1403" s="19"/>
      <c r="G1403" s="19"/>
      <c r="H1403" s="19"/>
      <c r="I1403" s="19"/>
      <c r="J1403" s="19"/>
      <c r="K1403" s="19"/>
      <c r="L1403" s="19"/>
      <c r="M1403" s="19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221"/>
      <c r="AA1403" s="221"/>
      <c r="AB1403" s="221"/>
      <c r="AC1403" s="221"/>
      <c r="AD1403" s="221"/>
      <c r="AE1403" s="221"/>
      <c r="AF1403" s="221"/>
      <c r="AG1403" s="221"/>
      <c r="AH1403" s="221"/>
      <c r="AI1403" s="221"/>
      <c r="AJ1403" s="221"/>
      <c r="AK1403" s="221"/>
      <c r="AL1403" s="221"/>
      <c r="AM1403" s="221"/>
      <c r="AN1403" s="221"/>
      <c r="AO1403" s="221"/>
      <c r="AP1403" s="221"/>
      <c r="AQ1403" s="221"/>
      <c r="AR1403" s="221"/>
      <c r="AS1403" s="221"/>
      <c r="AT1403" s="221"/>
      <c r="AU1403" s="222">
        <v>0</v>
      </c>
      <c r="AV1403" s="222">
        <v>0</v>
      </c>
      <c r="AW1403" s="222">
        <f t="shared" si="82"/>
        <v>0</v>
      </c>
      <c r="AX1403" s="222">
        <v>0</v>
      </c>
      <c r="AY1403" s="222">
        <v>0</v>
      </c>
      <c r="AZ1403" s="222">
        <f t="shared" si="80"/>
        <v>0</v>
      </c>
      <c r="BA1403" s="222">
        <v>0</v>
      </c>
      <c r="BB1403" s="222">
        <v>0</v>
      </c>
      <c r="BC1403" s="222">
        <f t="shared" si="81"/>
        <v>0</v>
      </c>
    </row>
    <row r="1404" spans="2:55">
      <c r="B1404" s="41" t="s">
        <v>6295</v>
      </c>
      <c r="C1404" s="19" t="s">
        <v>6645</v>
      </c>
      <c r="D1404" s="227" t="s">
        <v>463</v>
      </c>
      <c r="E1404" s="19"/>
      <c r="F1404" s="19"/>
      <c r="G1404" s="19"/>
      <c r="H1404" s="19"/>
      <c r="I1404" s="19"/>
      <c r="J1404" s="19"/>
      <c r="K1404" s="19"/>
      <c r="L1404" s="19"/>
      <c r="M1404" s="19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221"/>
      <c r="AA1404" s="221"/>
      <c r="AB1404" s="221"/>
      <c r="AC1404" s="221"/>
      <c r="AD1404" s="221"/>
      <c r="AE1404" s="221"/>
      <c r="AF1404" s="221"/>
      <c r="AG1404" s="221"/>
      <c r="AH1404" s="221"/>
      <c r="AI1404" s="221"/>
      <c r="AJ1404" s="221"/>
      <c r="AK1404" s="221"/>
      <c r="AL1404" s="221"/>
      <c r="AM1404" s="221"/>
      <c r="AN1404" s="221"/>
      <c r="AO1404" s="221"/>
      <c r="AP1404" s="221"/>
      <c r="AQ1404" s="221"/>
      <c r="AR1404" s="221"/>
      <c r="AS1404" s="221"/>
      <c r="AT1404" s="221"/>
      <c r="AU1404" s="222">
        <v>0</v>
      </c>
      <c r="AV1404" s="222">
        <v>0</v>
      </c>
      <c r="AW1404" s="222">
        <f t="shared" si="82"/>
        <v>0</v>
      </c>
      <c r="AX1404" s="222">
        <v>1</v>
      </c>
      <c r="AY1404" s="222">
        <v>150</v>
      </c>
      <c r="AZ1404" s="222">
        <f t="shared" si="80"/>
        <v>37.5</v>
      </c>
      <c r="BA1404" s="222">
        <v>1</v>
      </c>
      <c r="BB1404" s="222">
        <v>45</v>
      </c>
      <c r="BC1404" s="222">
        <f t="shared" si="81"/>
        <v>11.25</v>
      </c>
    </row>
    <row r="1405" spans="2:55">
      <c r="B1405" s="41" t="s">
        <v>6296</v>
      </c>
      <c r="C1405" s="19" t="s">
        <v>6646</v>
      </c>
      <c r="D1405" s="227" t="s">
        <v>372</v>
      </c>
      <c r="E1405" s="19"/>
      <c r="F1405" s="19"/>
      <c r="G1405" s="19"/>
      <c r="H1405" s="19"/>
      <c r="I1405" s="19"/>
      <c r="J1405" s="19"/>
      <c r="K1405" s="19"/>
      <c r="L1405" s="19"/>
      <c r="M1405" s="19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221"/>
      <c r="AA1405" s="221"/>
      <c r="AB1405" s="221"/>
      <c r="AC1405" s="221"/>
      <c r="AD1405" s="221"/>
      <c r="AE1405" s="221"/>
      <c r="AF1405" s="221"/>
      <c r="AG1405" s="221"/>
      <c r="AH1405" s="221"/>
      <c r="AI1405" s="221"/>
      <c r="AJ1405" s="221"/>
      <c r="AK1405" s="221"/>
      <c r="AL1405" s="221"/>
      <c r="AM1405" s="221"/>
      <c r="AN1405" s="221"/>
      <c r="AO1405" s="221"/>
      <c r="AP1405" s="221"/>
      <c r="AQ1405" s="221"/>
      <c r="AR1405" s="221"/>
      <c r="AS1405" s="221"/>
      <c r="AT1405" s="221"/>
      <c r="AU1405" s="222">
        <v>0</v>
      </c>
      <c r="AV1405" s="222">
        <v>0</v>
      </c>
      <c r="AW1405" s="222">
        <f t="shared" si="82"/>
        <v>0</v>
      </c>
      <c r="AX1405" s="222">
        <v>0</v>
      </c>
      <c r="AY1405" s="222">
        <v>0</v>
      </c>
      <c r="AZ1405" s="222">
        <f t="shared" si="80"/>
        <v>0</v>
      </c>
      <c r="BA1405" s="222">
        <v>15</v>
      </c>
      <c r="BB1405" s="222">
        <v>940</v>
      </c>
      <c r="BC1405" s="222">
        <f t="shared" si="81"/>
        <v>235</v>
      </c>
    </row>
    <row r="1406" spans="2:55">
      <c r="B1406" s="41" t="s">
        <v>6297</v>
      </c>
      <c r="C1406" s="19" t="s">
        <v>7819</v>
      </c>
      <c r="D1406" s="227" t="s">
        <v>463</v>
      </c>
      <c r="E1406" s="19"/>
      <c r="F1406" s="19"/>
      <c r="G1406" s="19"/>
      <c r="H1406" s="19"/>
      <c r="I1406" s="19"/>
      <c r="J1406" s="19"/>
      <c r="K1406" s="19"/>
      <c r="L1406" s="19"/>
      <c r="M1406" s="19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221"/>
      <c r="AA1406" s="221"/>
      <c r="AB1406" s="221"/>
      <c r="AC1406" s="221"/>
      <c r="AD1406" s="221"/>
      <c r="AE1406" s="221"/>
      <c r="AF1406" s="221"/>
      <c r="AG1406" s="221"/>
      <c r="AH1406" s="221"/>
      <c r="AI1406" s="221"/>
      <c r="AJ1406" s="221"/>
      <c r="AK1406" s="221"/>
      <c r="AL1406" s="221"/>
      <c r="AM1406" s="221"/>
      <c r="AN1406" s="221"/>
      <c r="AO1406" s="221"/>
      <c r="AP1406" s="221"/>
      <c r="AQ1406" s="221"/>
      <c r="AR1406" s="221"/>
      <c r="AS1406" s="221"/>
      <c r="AT1406" s="221"/>
      <c r="AU1406" s="222">
        <v>0</v>
      </c>
      <c r="AV1406" s="222">
        <v>100</v>
      </c>
      <c r="AW1406" s="222">
        <f t="shared" si="82"/>
        <v>25</v>
      </c>
      <c r="AX1406" s="222">
        <v>3</v>
      </c>
      <c r="AY1406" s="222">
        <v>240</v>
      </c>
      <c r="AZ1406" s="222">
        <f t="shared" si="80"/>
        <v>60</v>
      </c>
      <c r="BA1406" s="222">
        <v>0</v>
      </c>
      <c r="BB1406" s="222">
        <v>0</v>
      </c>
      <c r="BC1406" s="222">
        <f t="shared" si="81"/>
        <v>0</v>
      </c>
    </row>
    <row r="1407" spans="2:55">
      <c r="B1407" s="41" t="s">
        <v>6298</v>
      </c>
      <c r="C1407" s="19" t="s">
        <v>6647</v>
      </c>
      <c r="D1407" s="44" t="s">
        <v>463</v>
      </c>
      <c r="E1407" s="19"/>
      <c r="F1407" s="19"/>
      <c r="G1407" s="19"/>
      <c r="H1407" s="19"/>
      <c r="I1407" s="19"/>
      <c r="J1407" s="19"/>
      <c r="K1407" s="19"/>
      <c r="L1407" s="19"/>
      <c r="M1407" s="19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221"/>
      <c r="AA1407" s="221"/>
      <c r="AB1407" s="221"/>
      <c r="AC1407" s="221"/>
      <c r="AD1407" s="221"/>
      <c r="AE1407" s="221"/>
      <c r="AF1407" s="221"/>
      <c r="AG1407" s="221"/>
      <c r="AH1407" s="221"/>
      <c r="AI1407" s="221"/>
      <c r="AJ1407" s="221"/>
      <c r="AK1407" s="221"/>
      <c r="AL1407" s="221"/>
      <c r="AM1407" s="221"/>
      <c r="AN1407" s="221"/>
      <c r="AO1407" s="221"/>
      <c r="AP1407" s="221"/>
      <c r="AQ1407" s="221"/>
      <c r="AR1407" s="221"/>
      <c r="AS1407" s="221"/>
      <c r="AT1407" s="221"/>
      <c r="AU1407" s="222">
        <v>1</v>
      </c>
      <c r="AV1407" s="222">
        <v>60</v>
      </c>
      <c r="AW1407" s="222">
        <f t="shared" si="82"/>
        <v>15</v>
      </c>
      <c r="AX1407" s="222">
        <v>0</v>
      </c>
      <c r="AY1407" s="222">
        <v>0</v>
      </c>
      <c r="AZ1407" s="222">
        <f t="shared" si="80"/>
        <v>0</v>
      </c>
      <c r="BA1407" s="222">
        <v>0</v>
      </c>
      <c r="BB1407" s="222">
        <v>0</v>
      </c>
      <c r="BC1407" s="222">
        <f t="shared" si="81"/>
        <v>0</v>
      </c>
    </row>
    <row r="1408" spans="2:55">
      <c r="B1408" s="41" t="s">
        <v>6299</v>
      </c>
      <c r="C1408" s="19" t="s">
        <v>7820</v>
      </c>
      <c r="D1408" s="44" t="s">
        <v>372</v>
      </c>
      <c r="E1408" s="19"/>
      <c r="F1408" s="19"/>
      <c r="G1408" s="19"/>
      <c r="H1408" s="19"/>
      <c r="I1408" s="19"/>
      <c r="J1408" s="19"/>
      <c r="K1408" s="19"/>
      <c r="L1408" s="19"/>
      <c r="M1408" s="19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221"/>
      <c r="AA1408" s="221"/>
      <c r="AB1408" s="221"/>
      <c r="AC1408" s="221"/>
      <c r="AD1408" s="221"/>
      <c r="AE1408" s="221"/>
      <c r="AF1408" s="221"/>
      <c r="AG1408" s="221"/>
      <c r="AH1408" s="221"/>
      <c r="AI1408" s="221"/>
      <c r="AJ1408" s="221"/>
      <c r="AK1408" s="221"/>
      <c r="AL1408" s="221"/>
      <c r="AM1408" s="221"/>
      <c r="AN1408" s="221"/>
      <c r="AO1408" s="221"/>
      <c r="AP1408" s="221"/>
      <c r="AQ1408" s="221"/>
      <c r="AR1408" s="221"/>
      <c r="AS1408" s="221"/>
      <c r="AT1408" s="221"/>
      <c r="AU1408" s="222">
        <v>0</v>
      </c>
      <c r="AV1408" s="222">
        <v>0</v>
      </c>
      <c r="AW1408" s="222">
        <f t="shared" si="82"/>
        <v>0</v>
      </c>
      <c r="AX1408" s="222">
        <v>0</v>
      </c>
      <c r="AY1408" s="222">
        <v>0</v>
      </c>
      <c r="AZ1408" s="222">
        <f t="shared" si="80"/>
        <v>0</v>
      </c>
      <c r="BA1408" s="222">
        <v>0</v>
      </c>
      <c r="BB1408" s="222">
        <v>0</v>
      </c>
      <c r="BC1408" s="222">
        <f t="shared" si="81"/>
        <v>0</v>
      </c>
    </row>
    <row r="1409" spans="2:55">
      <c r="B1409" s="41" t="s">
        <v>6300</v>
      </c>
      <c r="C1409" s="19" t="s">
        <v>6648</v>
      </c>
      <c r="D1409" s="227" t="s">
        <v>372</v>
      </c>
      <c r="E1409" s="19"/>
      <c r="F1409" s="19"/>
      <c r="G1409" s="19"/>
      <c r="H1409" s="19"/>
      <c r="I1409" s="19"/>
      <c r="J1409" s="19"/>
      <c r="K1409" s="19"/>
      <c r="L1409" s="19"/>
      <c r="M1409" s="19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221"/>
      <c r="AA1409" s="221"/>
      <c r="AB1409" s="221"/>
      <c r="AC1409" s="221"/>
      <c r="AD1409" s="221"/>
      <c r="AE1409" s="221"/>
      <c r="AF1409" s="221"/>
      <c r="AG1409" s="221"/>
      <c r="AH1409" s="221"/>
      <c r="AI1409" s="221"/>
      <c r="AJ1409" s="221"/>
      <c r="AK1409" s="221"/>
      <c r="AL1409" s="221"/>
      <c r="AM1409" s="221"/>
      <c r="AN1409" s="221"/>
      <c r="AO1409" s="221"/>
      <c r="AP1409" s="221"/>
      <c r="AQ1409" s="221"/>
      <c r="AR1409" s="221"/>
      <c r="AS1409" s="221"/>
      <c r="AT1409" s="221"/>
      <c r="AU1409" s="222">
        <v>2</v>
      </c>
      <c r="AV1409" s="222">
        <v>300</v>
      </c>
      <c r="AW1409" s="222">
        <f t="shared" si="82"/>
        <v>75</v>
      </c>
      <c r="AX1409" s="222">
        <v>0</v>
      </c>
      <c r="AY1409" s="222">
        <v>0</v>
      </c>
      <c r="AZ1409" s="222">
        <f t="shared" si="80"/>
        <v>0</v>
      </c>
      <c r="BA1409" s="222">
        <v>16</v>
      </c>
      <c r="BB1409" s="222">
        <v>1240</v>
      </c>
      <c r="BC1409" s="222">
        <f t="shared" si="81"/>
        <v>310</v>
      </c>
    </row>
    <row r="1410" spans="2:55">
      <c r="B1410" s="41" t="s">
        <v>6301</v>
      </c>
      <c r="C1410" s="19" t="s">
        <v>6649</v>
      </c>
      <c r="D1410" s="44" t="s">
        <v>5</v>
      </c>
      <c r="E1410" s="19"/>
      <c r="F1410" s="19"/>
      <c r="G1410" s="19"/>
      <c r="H1410" s="19"/>
      <c r="I1410" s="19"/>
      <c r="J1410" s="19"/>
      <c r="K1410" s="19"/>
      <c r="L1410" s="19"/>
      <c r="M1410" s="19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/>
      <c r="Z1410" s="221"/>
      <c r="AA1410" s="221"/>
      <c r="AB1410" s="221"/>
      <c r="AC1410" s="221"/>
      <c r="AD1410" s="221"/>
      <c r="AE1410" s="221"/>
      <c r="AF1410" s="221"/>
      <c r="AG1410" s="221"/>
      <c r="AH1410" s="221"/>
      <c r="AI1410" s="221"/>
      <c r="AJ1410" s="221"/>
      <c r="AK1410" s="221"/>
      <c r="AL1410" s="221"/>
      <c r="AM1410" s="221"/>
      <c r="AN1410" s="221"/>
      <c r="AO1410" s="221"/>
      <c r="AP1410" s="221"/>
      <c r="AQ1410" s="221"/>
      <c r="AR1410" s="221"/>
      <c r="AS1410" s="221"/>
      <c r="AT1410" s="221"/>
      <c r="AU1410" s="222">
        <v>0</v>
      </c>
      <c r="AV1410" s="222">
        <v>0</v>
      </c>
      <c r="AW1410" s="222">
        <f t="shared" si="82"/>
        <v>0</v>
      </c>
      <c r="AX1410" s="222">
        <v>1</v>
      </c>
      <c r="AY1410" s="222">
        <v>45</v>
      </c>
      <c r="AZ1410" s="222">
        <f t="shared" ref="AZ1410:AZ1469" si="83">AY1410*25%</f>
        <v>11.25</v>
      </c>
      <c r="BA1410" s="222">
        <v>0</v>
      </c>
      <c r="BB1410" s="222">
        <v>0</v>
      </c>
      <c r="BC1410" s="222">
        <f t="shared" si="81"/>
        <v>0</v>
      </c>
    </row>
    <row r="1411" spans="2:55">
      <c r="B1411" s="41" t="s">
        <v>6302</v>
      </c>
      <c r="C1411" s="19" t="s">
        <v>6650</v>
      </c>
      <c r="D1411" s="44" t="s">
        <v>5</v>
      </c>
      <c r="E1411" s="19"/>
      <c r="F1411" s="19"/>
      <c r="G1411" s="19"/>
      <c r="H1411" s="19"/>
      <c r="I1411" s="19"/>
      <c r="J1411" s="19"/>
      <c r="K1411" s="19"/>
      <c r="L1411" s="19"/>
      <c r="M1411" s="19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221"/>
      <c r="AA1411" s="221"/>
      <c r="AB1411" s="221"/>
      <c r="AC1411" s="221"/>
      <c r="AD1411" s="221"/>
      <c r="AE1411" s="221"/>
      <c r="AF1411" s="221"/>
      <c r="AG1411" s="221"/>
      <c r="AH1411" s="221"/>
      <c r="AI1411" s="221"/>
      <c r="AJ1411" s="221"/>
      <c r="AK1411" s="221"/>
      <c r="AL1411" s="221"/>
      <c r="AM1411" s="221"/>
      <c r="AN1411" s="221"/>
      <c r="AO1411" s="221"/>
      <c r="AP1411" s="221"/>
      <c r="AQ1411" s="221"/>
      <c r="AR1411" s="221"/>
      <c r="AS1411" s="221"/>
      <c r="AT1411" s="221"/>
      <c r="AU1411" s="222">
        <v>0</v>
      </c>
      <c r="AV1411" s="222">
        <v>0</v>
      </c>
      <c r="AW1411" s="222">
        <f t="shared" si="82"/>
        <v>0</v>
      </c>
      <c r="AX1411" s="222">
        <v>0</v>
      </c>
      <c r="AY1411" s="222">
        <v>0</v>
      </c>
      <c r="AZ1411" s="222">
        <f t="shared" si="83"/>
        <v>0</v>
      </c>
      <c r="BA1411" s="222">
        <v>0</v>
      </c>
      <c r="BB1411" s="222">
        <v>0</v>
      </c>
      <c r="BC1411" s="222">
        <f t="shared" si="81"/>
        <v>0</v>
      </c>
    </row>
    <row r="1412" spans="2:55">
      <c r="B1412" s="41" t="s">
        <v>6303</v>
      </c>
      <c r="C1412" s="19" t="s">
        <v>7821</v>
      </c>
      <c r="D1412" s="44" t="s">
        <v>38</v>
      </c>
      <c r="E1412" s="19"/>
      <c r="F1412" s="19"/>
      <c r="G1412" s="19"/>
      <c r="H1412" s="19"/>
      <c r="I1412" s="19"/>
      <c r="J1412" s="19"/>
      <c r="K1412" s="19"/>
      <c r="L1412" s="19"/>
      <c r="M1412" s="19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221"/>
      <c r="AA1412" s="221"/>
      <c r="AB1412" s="221"/>
      <c r="AC1412" s="221"/>
      <c r="AD1412" s="221"/>
      <c r="AE1412" s="221"/>
      <c r="AF1412" s="221"/>
      <c r="AG1412" s="221"/>
      <c r="AH1412" s="221"/>
      <c r="AI1412" s="221"/>
      <c r="AJ1412" s="221"/>
      <c r="AK1412" s="221"/>
      <c r="AL1412" s="221"/>
      <c r="AM1412" s="221"/>
      <c r="AN1412" s="221"/>
      <c r="AO1412" s="221"/>
      <c r="AP1412" s="221"/>
      <c r="AQ1412" s="221"/>
      <c r="AR1412" s="221"/>
      <c r="AS1412" s="221"/>
      <c r="AT1412" s="221"/>
      <c r="AU1412" s="222">
        <v>0</v>
      </c>
      <c r="AV1412" s="222">
        <v>0</v>
      </c>
      <c r="AW1412" s="222">
        <f t="shared" si="82"/>
        <v>0</v>
      </c>
      <c r="AX1412" s="222">
        <v>0</v>
      </c>
      <c r="AY1412" s="222">
        <v>0</v>
      </c>
      <c r="AZ1412" s="222">
        <f t="shared" si="83"/>
        <v>0</v>
      </c>
      <c r="BA1412" s="222">
        <v>0</v>
      </c>
      <c r="BB1412" s="222">
        <v>0</v>
      </c>
      <c r="BC1412" s="222">
        <f t="shared" ref="BC1412:BC1471" si="84">BB1412*25%</f>
        <v>0</v>
      </c>
    </row>
    <row r="1413" spans="2:55">
      <c r="B1413" s="41" t="s">
        <v>6304</v>
      </c>
      <c r="C1413" s="19" t="s">
        <v>6651</v>
      </c>
      <c r="D1413" s="44" t="s">
        <v>19</v>
      </c>
      <c r="E1413" s="19"/>
      <c r="F1413" s="19"/>
      <c r="G1413" s="19"/>
      <c r="H1413" s="19"/>
      <c r="I1413" s="19"/>
      <c r="J1413" s="19"/>
      <c r="K1413" s="19"/>
      <c r="L1413" s="19"/>
      <c r="M1413" s="19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221"/>
      <c r="AA1413" s="221"/>
      <c r="AB1413" s="221"/>
      <c r="AC1413" s="221"/>
      <c r="AD1413" s="221"/>
      <c r="AE1413" s="221"/>
      <c r="AF1413" s="221"/>
      <c r="AG1413" s="221"/>
      <c r="AH1413" s="221"/>
      <c r="AI1413" s="221"/>
      <c r="AJ1413" s="221"/>
      <c r="AK1413" s="221"/>
      <c r="AL1413" s="221"/>
      <c r="AM1413" s="221"/>
      <c r="AN1413" s="221"/>
      <c r="AO1413" s="221"/>
      <c r="AP1413" s="221"/>
      <c r="AQ1413" s="221"/>
      <c r="AR1413" s="221"/>
      <c r="AS1413" s="221"/>
      <c r="AT1413" s="221"/>
      <c r="AU1413" s="222">
        <v>0</v>
      </c>
      <c r="AV1413" s="222">
        <v>0</v>
      </c>
      <c r="AW1413" s="222">
        <f t="shared" si="82"/>
        <v>0</v>
      </c>
      <c r="AX1413" s="222">
        <v>1</v>
      </c>
      <c r="AY1413" s="222">
        <v>100</v>
      </c>
      <c r="AZ1413" s="222">
        <f t="shared" si="83"/>
        <v>25</v>
      </c>
      <c r="BA1413" s="222">
        <v>44</v>
      </c>
      <c r="BB1413" s="222">
        <v>2985</v>
      </c>
      <c r="BC1413" s="222">
        <f t="shared" si="84"/>
        <v>746.25</v>
      </c>
    </row>
    <row r="1414" spans="2:55">
      <c r="B1414" s="41" t="s">
        <v>6305</v>
      </c>
      <c r="C1414" s="19" t="s">
        <v>6652</v>
      </c>
      <c r="D1414" s="44" t="s">
        <v>302</v>
      </c>
      <c r="E1414" s="19"/>
      <c r="F1414" s="19"/>
      <c r="G1414" s="19"/>
      <c r="H1414" s="19"/>
      <c r="I1414" s="19"/>
      <c r="J1414" s="19"/>
      <c r="K1414" s="19"/>
      <c r="L1414" s="19"/>
      <c r="M1414" s="19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221"/>
      <c r="AA1414" s="221"/>
      <c r="AB1414" s="221"/>
      <c r="AC1414" s="221"/>
      <c r="AD1414" s="221"/>
      <c r="AE1414" s="221"/>
      <c r="AF1414" s="221"/>
      <c r="AG1414" s="221"/>
      <c r="AH1414" s="221"/>
      <c r="AI1414" s="221"/>
      <c r="AJ1414" s="221"/>
      <c r="AK1414" s="221"/>
      <c r="AL1414" s="221"/>
      <c r="AM1414" s="221"/>
      <c r="AN1414" s="221"/>
      <c r="AO1414" s="221"/>
      <c r="AP1414" s="221"/>
      <c r="AQ1414" s="221"/>
      <c r="AR1414" s="221"/>
      <c r="AS1414" s="221"/>
      <c r="AT1414" s="221"/>
      <c r="AU1414" s="222">
        <v>0</v>
      </c>
      <c r="AV1414" s="222">
        <v>0</v>
      </c>
      <c r="AW1414" s="222">
        <f t="shared" si="82"/>
        <v>0</v>
      </c>
      <c r="AX1414" s="222">
        <v>0</v>
      </c>
      <c r="AY1414" s="222">
        <v>0</v>
      </c>
      <c r="AZ1414" s="222">
        <f t="shared" si="83"/>
        <v>0</v>
      </c>
      <c r="BA1414" s="222">
        <v>0</v>
      </c>
      <c r="BB1414" s="222">
        <v>0</v>
      </c>
      <c r="BC1414" s="222">
        <f t="shared" si="84"/>
        <v>0</v>
      </c>
    </row>
    <row r="1415" spans="2:55">
      <c r="B1415" s="41" t="s">
        <v>6306</v>
      </c>
      <c r="C1415" s="19" t="s">
        <v>6653</v>
      </c>
      <c r="D1415" s="44" t="s">
        <v>5</v>
      </c>
      <c r="E1415" s="19"/>
      <c r="F1415" s="19"/>
      <c r="G1415" s="19"/>
      <c r="H1415" s="19"/>
      <c r="I1415" s="19"/>
      <c r="J1415" s="19"/>
      <c r="K1415" s="19"/>
      <c r="L1415" s="19"/>
      <c r="M1415" s="19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221"/>
      <c r="AA1415" s="221"/>
      <c r="AB1415" s="221"/>
      <c r="AC1415" s="221"/>
      <c r="AD1415" s="221"/>
      <c r="AE1415" s="221"/>
      <c r="AF1415" s="221"/>
      <c r="AG1415" s="221"/>
      <c r="AH1415" s="221"/>
      <c r="AI1415" s="221"/>
      <c r="AJ1415" s="221"/>
      <c r="AK1415" s="221"/>
      <c r="AL1415" s="221"/>
      <c r="AM1415" s="221"/>
      <c r="AN1415" s="221"/>
      <c r="AO1415" s="221"/>
      <c r="AP1415" s="221"/>
      <c r="AQ1415" s="221"/>
      <c r="AR1415" s="221"/>
      <c r="AS1415" s="221"/>
      <c r="AT1415" s="221"/>
      <c r="AU1415" s="222">
        <v>0</v>
      </c>
      <c r="AV1415" s="222">
        <v>0</v>
      </c>
      <c r="AW1415" s="222">
        <f t="shared" si="82"/>
        <v>0</v>
      </c>
      <c r="AX1415" s="222">
        <v>0</v>
      </c>
      <c r="AY1415" s="222">
        <v>0</v>
      </c>
      <c r="AZ1415" s="222">
        <f t="shared" si="83"/>
        <v>0</v>
      </c>
      <c r="BA1415" s="222">
        <v>0</v>
      </c>
      <c r="BB1415" s="222">
        <v>0</v>
      </c>
      <c r="BC1415" s="222">
        <f t="shared" si="84"/>
        <v>0</v>
      </c>
    </row>
    <row r="1416" spans="2:55">
      <c r="B1416" s="41" t="s">
        <v>6307</v>
      </c>
      <c r="C1416" s="19" t="s">
        <v>6654</v>
      </c>
      <c r="D1416" s="44" t="s">
        <v>5</v>
      </c>
      <c r="E1416" s="19"/>
      <c r="F1416" s="19"/>
      <c r="G1416" s="19"/>
      <c r="H1416" s="19"/>
      <c r="I1416" s="19"/>
      <c r="J1416" s="19"/>
      <c r="K1416" s="19"/>
      <c r="L1416" s="19"/>
      <c r="M1416" s="19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221"/>
      <c r="AA1416" s="221"/>
      <c r="AB1416" s="221"/>
      <c r="AC1416" s="221"/>
      <c r="AD1416" s="221"/>
      <c r="AE1416" s="221"/>
      <c r="AF1416" s="221"/>
      <c r="AG1416" s="221"/>
      <c r="AH1416" s="221"/>
      <c r="AI1416" s="221"/>
      <c r="AJ1416" s="221"/>
      <c r="AK1416" s="221"/>
      <c r="AL1416" s="221"/>
      <c r="AM1416" s="221"/>
      <c r="AN1416" s="221"/>
      <c r="AO1416" s="221"/>
      <c r="AP1416" s="221"/>
      <c r="AQ1416" s="221"/>
      <c r="AR1416" s="221"/>
      <c r="AS1416" s="221"/>
      <c r="AT1416" s="221"/>
      <c r="AU1416" s="222">
        <v>6</v>
      </c>
      <c r="AV1416" s="222">
        <v>530</v>
      </c>
      <c r="AW1416" s="222">
        <f t="shared" si="82"/>
        <v>132.5</v>
      </c>
      <c r="AX1416" s="222">
        <v>0</v>
      </c>
      <c r="AY1416" s="222">
        <v>0</v>
      </c>
      <c r="AZ1416" s="222">
        <f t="shared" si="83"/>
        <v>0</v>
      </c>
      <c r="BA1416" s="222">
        <v>1</v>
      </c>
      <c r="BB1416" s="222">
        <v>130</v>
      </c>
      <c r="BC1416" s="222">
        <f t="shared" si="84"/>
        <v>32.5</v>
      </c>
    </row>
    <row r="1417" spans="2:55">
      <c r="B1417" s="41" t="s">
        <v>6308</v>
      </c>
      <c r="C1417" s="19" t="s">
        <v>6655</v>
      </c>
      <c r="D1417" s="227" t="s">
        <v>261</v>
      </c>
      <c r="E1417" s="19"/>
      <c r="F1417" s="19"/>
      <c r="G1417" s="19"/>
      <c r="H1417" s="19"/>
      <c r="I1417" s="19"/>
      <c r="J1417" s="19"/>
      <c r="K1417" s="19"/>
      <c r="L1417" s="19"/>
      <c r="M1417" s="19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221"/>
      <c r="AA1417" s="221"/>
      <c r="AB1417" s="221"/>
      <c r="AC1417" s="221"/>
      <c r="AD1417" s="221"/>
      <c r="AE1417" s="221"/>
      <c r="AF1417" s="221"/>
      <c r="AG1417" s="221"/>
      <c r="AH1417" s="221"/>
      <c r="AI1417" s="221"/>
      <c r="AJ1417" s="221"/>
      <c r="AK1417" s="221"/>
      <c r="AL1417" s="221"/>
      <c r="AM1417" s="221"/>
      <c r="AN1417" s="221"/>
      <c r="AO1417" s="221"/>
      <c r="AP1417" s="221"/>
      <c r="AQ1417" s="221"/>
      <c r="AR1417" s="221"/>
      <c r="AS1417" s="221"/>
      <c r="AT1417" s="221"/>
      <c r="AU1417" s="222">
        <v>0</v>
      </c>
      <c r="AV1417" s="222">
        <v>0</v>
      </c>
      <c r="AW1417" s="222">
        <f t="shared" si="82"/>
        <v>0</v>
      </c>
      <c r="AX1417" s="222">
        <v>0</v>
      </c>
      <c r="AY1417" s="222">
        <v>0</v>
      </c>
      <c r="AZ1417" s="222">
        <f t="shared" si="83"/>
        <v>0</v>
      </c>
      <c r="BA1417" s="222">
        <v>19</v>
      </c>
      <c r="BB1417" s="222">
        <v>1230</v>
      </c>
      <c r="BC1417" s="222">
        <f t="shared" si="84"/>
        <v>307.5</v>
      </c>
    </row>
    <row r="1418" spans="2:55">
      <c r="B1418" s="41" t="s">
        <v>6309</v>
      </c>
      <c r="C1418" s="19" t="s">
        <v>7822</v>
      </c>
      <c r="D1418" s="227" t="s">
        <v>58</v>
      </c>
      <c r="E1418" s="19"/>
      <c r="F1418" s="19"/>
      <c r="G1418" s="19"/>
      <c r="H1418" s="19"/>
      <c r="I1418" s="19"/>
      <c r="J1418" s="19"/>
      <c r="K1418" s="19"/>
      <c r="L1418" s="19"/>
      <c r="M1418" s="19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221"/>
      <c r="AA1418" s="221"/>
      <c r="AB1418" s="221"/>
      <c r="AC1418" s="221"/>
      <c r="AD1418" s="221"/>
      <c r="AE1418" s="221"/>
      <c r="AF1418" s="221"/>
      <c r="AG1418" s="221"/>
      <c r="AH1418" s="221"/>
      <c r="AI1418" s="221"/>
      <c r="AJ1418" s="221"/>
      <c r="AK1418" s="221"/>
      <c r="AL1418" s="221"/>
      <c r="AM1418" s="221"/>
      <c r="AN1418" s="221"/>
      <c r="AO1418" s="221"/>
      <c r="AP1418" s="221"/>
      <c r="AQ1418" s="221"/>
      <c r="AR1418" s="221"/>
      <c r="AS1418" s="221"/>
      <c r="AT1418" s="221"/>
      <c r="AU1418" s="222">
        <v>0</v>
      </c>
      <c r="AV1418" s="222">
        <v>0</v>
      </c>
      <c r="AW1418" s="222">
        <f t="shared" si="82"/>
        <v>0</v>
      </c>
      <c r="AX1418" s="222">
        <v>0</v>
      </c>
      <c r="AY1418" s="222">
        <v>0</v>
      </c>
      <c r="AZ1418" s="222">
        <f t="shared" si="83"/>
        <v>0</v>
      </c>
      <c r="BA1418" s="222">
        <v>0</v>
      </c>
      <c r="BB1418" s="222">
        <v>0</v>
      </c>
      <c r="BC1418" s="222">
        <f t="shared" si="84"/>
        <v>0</v>
      </c>
    </row>
    <row r="1419" spans="2:55">
      <c r="B1419" s="41" t="s">
        <v>6310</v>
      </c>
      <c r="C1419" s="19" t="s">
        <v>6656</v>
      </c>
      <c r="D1419" s="227" t="s">
        <v>12</v>
      </c>
      <c r="E1419" s="19"/>
      <c r="F1419" s="19"/>
      <c r="G1419" s="19"/>
      <c r="H1419" s="19"/>
      <c r="I1419" s="19"/>
      <c r="J1419" s="19"/>
      <c r="K1419" s="19"/>
      <c r="L1419" s="19"/>
      <c r="M1419" s="19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221"/>
      <c r="AA1419" s="221"/>
      <c r="AB1419" s="221"/>
      <c r="AC1419" s="221"/>
      <c r="AD1419" s="221"/>
      <c r="AE1419" s="221"/>
      <c r="AF1419" s="221"/>
      <c r="AG1419" s="221"/>
      <c r="AH1419" s="221"/>
      <c r="AI1419" s="221"/>
      <c r="AJ1419" s="221"/>
      <c r="AK1419" s="221"/>
      <c r="AL1419" s="221"/>
      <c r="AM1419" s="221"/>
      <c r="AN1419" s="221"/>
      <c r="AO1419" s="221"/>
      <c r="AP1419" s="221"/>
      <c r="AQ1419" s="221"/>
      <c r="AR1419" s="221"/>
      <c r="AS1419" s="221"/>
      <c r="AT1419" s="221"/>
      <c r="AU1419" s="222">
        <v>0</v>
      </c>
      <c r="AV1419" s="222">
        <v>0</v>
      </c>
      <c r="AW1419" s="222">
        <f t="shared" si="82"/>
        <v>0</v>
      </c>
      <c r="AX1419" s="222">
        <v>3</v>
      </c>
      <c r="AY1419" s="222">
        <v>150</v>
      </c>
      <c r="AZ1419" s="222">
        <f t="shared" si="83"/>
        <v>37.5</v>
      </c>
      <c r="BA1419" s="222">
        <v>3</v>
      </c>
      <c r="BB1419" s="222">
        <v>455</v>
      </c>
      <c r="BC1419" s="222">
        <f t="shared" si="84"/>
        <v>113.75</v>
      </c>
    </row>
    <row r="1420" spans="2:55">
      <c r="B1420" s="41" t="s">
        <v>6311</v>
      </c>
      <c r="C1420" s="19" t="s">
        <v>6657</v>
      </c>
      <c r="D1420" s="44" t="s">
        <v>261</v>
      </c>
      <c r="E1420" s="19"/>
      <c r="F1420" s="19"/>
      <c r="G1420" s="19"/>
      <c r="H1420" s="19"/>
      <c r="I1420" s="19"/>
      <c r="J1420" s="19"/>
      <c r="K1420" s="19"/>
      <c r="L1420" s="19"/>
      <c r="M1420" s="19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221"/>
      <c r="AA1420" s="221"/>
      <c r="AB1420" s="221"/>
      <c r="AC1420" s="221"/>
      <c r="AD1420" s="221"/>
      <c r="AE1420" s="221"/>
      <c r="AF1420" s="221"/>
      <c r="AG1420" s="221"/>
      <c r="AH1420" s="221"/>
      <c r="AI1420" s="221"/>
      <c r="AJ1420" s="221"/>
      <c r="AK1420" s="221"/>
      <c r="AL1420" s="221"/>
      <c r="AM1420" s="221"/>
      <c r="AN1420" s="221"/>
      <c r="AO1420" s="221"/>
      <c r="AP1420" s="221"/>
      <c r="AQ1420" s="221"/>
      <c r="AR1420" s="221"/>
      <c r="AS1420" s="221"/>
      <c r="AT1420" s="221"/>
      <c r="AU1420" s="222">
        <v>0</v>
      </c>
      <c r="AV1420" s="222">
        <v>0</v>
      </c>
      <c r="AW1420" s="222">
        <f t="shared" si="82"/>
        <v>0</v>
      </c>
      <c r="AX1420" s="222">
        <v>0</v>
      </c>
      <c r="AY1420" s="222">
        <v>0</v>
      </c>
      <c r="AZ1420" s="222">
        <f t="shared" si="83"/>
        <v>0</v>
      </c>
      <c r="BA1420" s="222">
        <v>0</v>
      </c>
      <c r="BB1420" s="222">
        <v>0</v>
      </c>
      <c r="BC1420" s="222">
        <f t="shared" si="84"/>
        <v>0</v>
      </c>
    </row>
    <row r="1421" spans="2:55">
      <c r="B1421" s="41" t="s">
        <v>6312</v>
      </c>
      <c r="C1421" s="19" t="s">
        <v>6658</v>
      </c>
      <c r="D1421" s="44" t="s">
        <v>222</v>
      </c>
      <c r="E1421" s="19"/>
      <c r="F1421" s="19"/>
      <c r="G1421" s="19"/>
      <c r="H1421" s="19"/>
      <c r="I1421" s="19"/>
      <c r="J1421" s="19"/>
      <c r="K1421" s="19"/>
      <c r="L1421" s="19"/>
      <c r="M1421" s="19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221"/>
      <c r="AA1421" s="221"/>
      <c r="AB1421" s="221"/>
      <c r="AC1421" s="221"/>
      <c r="AD1421" s="221"/>
      <c r="AE1421" s="221"/>
      <c r="AF1421" s="221"/>
      <c r="AG1421" s="221"/>
      <c r="AH1421" s="221"/>
      <c r="AI1421" s="221"/>
      <c r="AJ1421" s="221"/>
      <c r="AK1421" s="221"/>
      <c r="AL1421" s="221"/>
      <c r="AM1421" s="221"/>
      <c r="AN1421" s="221"/>
      <c r="AO1421" s="221"/>
      <c r="AP1421" s="221"/>
      <c r="AQ1421" s="221"/>
      <c r="AR1421" s="221"/>
      <c r="AS1421" s="221"/>
      <c r="AT1421" s="221"/>
      <c r="AU1421" s="222">
        <v>0</v>
      </c>
      <c r="AV1421" s="222">
        <v>0</v>
      </c>
      <c r="AW1421" s="222">
        <f t="shared" si="82"/>
        <v>0</v>
      </c>
      <c r="AX1421" s="222">
        <v>1</v>
      </c>
      <c r="AY1421" s="222">
        <v>80</v>
      </c>
      <c r="AZ1421" s="222">
        <f t="shared" si="83"/>
        <v>20</v>
      </c>
      <c r="BA1421" s="222">
        <v>1</v>
      </c>
      <c r="BB1421" s="222">
        <v>80</v>
      </c>
      <c r="BC1421" s="222">
        <f t="shared" si="84"/>
        <v>20</v>
      </c>
    </row>
    <row r="1422" spans="2:55">
      <c r="B1422" s="41" t="s">
        <v>6313</v>
      </c>
      <c r="C1422" s="19" t="s">
        <v>6659</v>
      </c>
      <c r="D1422" s="227" t="s">
        <v>38</v>
      </c>
      <c r="E1422" s="19"/>
      <c r="F1422" s="19"/>
      <c r="G1422" s="19"/>
      <c r="H1422" s="19"/>
      <c r="I1422" s="19"/>
      <c r="J1422" s="19"/>
      <c r="K1422" s="19"/>
      <c r="L1422" s="19"/>
      <c r="M1422" s="19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221"/>
      <c r="AA1422" s="221"/>
      <c r="AB1422" s="221"/>
      <c r="AC1422" s="221"/>
      <c r="AD1422" s="221"/>
      <c r="AE1422" s="221"/>
      <c r="AF1422" s="221"/>
      <c r="AG1422" s="221"/>
      <c r="AH1422" s="221"/>
      <c r="AI1422" s="221"/>
      <c r="AJ1422" s="221"/>
      <c r="AK1422" s="221"/>
      <c r="AL1422" s="221"/>
      <c r="AM1422" s="221"/>
      <c r="AN1422" s="221"/>
      <c r="AO1422" s="221"/>
      <c r="AP1422" s="221"/>
      <c r="AQ1422" s="221"/>
      <c r="AR1422" s="221"/>
      <c r="AS1422" s="221"/>
      <c r="AT1422" s="221"/>
      <c r="AU1422" s="222">
        <v>0</v>
      </c>
      <c r="AV1422" s="222">
        <v>0</v>
      </c>
      <c r="AW1422" s="222">
        <f t="shared" si="82"/>
        <v>0</v>
      </c>
      <c r="AX1422" s="222">
        <v>0</v>
      </c>
      <c r="AY1422" s="222">
        <v>0</v>
      </c>
      <c r="AZ1422" s="222">
        <f t="shared" si="83"/>
        <v>0</v>
      </c>
      <c r="BA1422" s="222">
        <v>78</v>
      </c>
      <c r="BB1422" s="222">
        <v>6245</v>
      </c>
      <c r="BC1422" s="222">
        <f t="shared" si="84"/>
        <v>1561.25</v>
      </c>
    </row>
    <row r="1423" spans="2:55">
      <c r="B1423" s="41" t="s">
        <v>6314</v>
      </c>
      <c r="C1423" s="19" t="s">
        <v>6660</v>
      </c>
      <c r="D1423" s="227" t="s">
        <v>222</v>
      </c>
      <c r="E1423" s="19"/>
      <c r="F1423" s="19"/>
      <c r="G1423" s="19"/>
      <c r="H1423" s="19"/>
      <c r="I1423" s="19"/>
      <c r="J1423" s="19"/>
      <c r="K1423" s="19"/>
      <c r="L1423" s="19"/>
      <c r="M1423" s="19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221"/>
      <c r="AA1423" s="221"/>
      <c r="AB1423" s="221"/>
      <c r="AC1423" s="221"/>
      <c r="AD1423" s="221"/>
      <c r="AE1423" s="221"/>
      <c r="AF1423" s="221"/>
      <c r="AG1423" s="221"/>
      <c r="AH1423" s="221"/>
      <c r="AI1423" s="221"/>
      <c r="AJ1423" s="221"/>
      <c r="AK1423" s="221"/>
      <c r="AL1423" s="221"/>
      <c r="AM1423" s="221"/>
      <c r="AN1423" s="221"/>
      <c r="AO1423" s="221"/>
      <c r="AP1423" s="221"/>
      <c r="AQ1423" s="221"/>
      <c r="AR1423" s="221"/>
      <c r="AS1423" s="221"/>
      <c r="AT1423" s="221"/>
      <c r="AU1423" s="222">
        <v>0</v>
      </c>
      <c r="AV1423" s="222">
        <v>0</v>
      </c>
      <c r="AW1423" s="222">
        <f t="shared" si="82"/>
        <v>0</v>
      </c>
      <c r="AX1423" s="222">
        <v>0</v>
      </c>
      <c r="AY1423" s="222">
        <v>0</v>
      </c>
      <c r="AZ1423" s="222">
        <f t="shared" si="83"/>
        <v>0</v>
      </c>
      <c r="BA1423" s="222">
        <v>1</v>
      </c>
      <c r="BB1423" s="222">
        <v>60</v>
      </c>
      <c r="BC1423" s="222">
        <f t="shared" si="84"/>
        <v>15</v>
      </c>
    </row>
    <row r="1424" spans="2:55">
      <c r="B1424" s="41" t="s">
        <v>6315</v>
      </c>
      <c r="C1424" s="19" t="s">
        <v>6661</v>
      </c>
      <c r="D1424" s="44" t="s">
        <v>5</v>
      </c>
      <c r="E1424" s="19"/>
      <c r="F1424" s="19"/>
      <c r="G1424" s="19"/>
      <c r="H1424" s="19"/>
      <c r="I1424" s="19"/>
      <c r="J1424" s="19"/>
      <c r="K1424" s="19"/>
      <c r="L1424" s="19"/>
      <c r="M1424" s="19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221"/>
      <c r="AA1424" s="221"/>
      <c r="AB1424" s="221"/>
      <c r="AC1424" s="221"/>
      <c r="AD1424" s="221"/>
      <c r="AE1424" s="221"/>
      <c r="AF1424" s="221"/>
      <c r="AG1424" s="221"/>
      <c r="AH1424" s="221"/>
      <c r="AI1424" s="221"/>
      <c r="AJ1424" s="221"/>
      <c r="AK1424" s="221"/>
      <c r="AL1424" s="221"/>
      <c r="AM1424" s="221"/>
      <c r="AN1424" s="221"/>
      <c r="AO1424" s="221"/>
      <c r="AP1424" s="221"/>
      <c r="AQ1424" s="221"/>
      <c r="AR1424" s="221"/>
      <c r="AS1424" s="221"/>
      <c r="AT1424" s="221"/>
      <c r="AU1424" s="222">
        <v>0</v>
      </c>
      <c r="AV1424" s="222">
        <v>0</v>
      </c>
      <c r="AW1424" s="222">
        <f t="shared" si="82"/>
        <v>0</v>
      </c>
      <c r="AX1424" s="222">
        <v>0</v>
      </c>
      <c r="AY1424" s="222">
        <v>0</v>
      </c>
      <c r="AZ1424" s="222">
        <f t="shared" si="83"/>
        <v>0</v>
      </c>
      <c r="BA1424" s="222">
        <v>6</v>
      </c>
      <c r="BB1424" s="222">
        <v>495</v>
      </c>
      <c r="BC1424" s="222">
        <f t="shared" si="84"/>
        <v>123.75</v>
      </c>
    </row>
    <row r="1425" spans="2:55">
      <c r="B1425" s="41" t="s">
        <v>6316</v>
      </c>
      <c r="C1425" s="19" t="s">
        <v>6662</v>
      </c>
      <c r="D1425" s="227" t="s">
        <v>207</v>
      </c>
      <c r="E1425" s="19"/>
      <c r="F1425" s="19"/>
      <c r="G1425" s="19"/>
      <c r="H1425" s="19"/>
      <c r="I1425" s="19"/>
      <c r="J1425" s="19"/>
      <c r="K1425" s="19"/>
      <c r="L1425" s="19"/>
      <c r="M1425" s="19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221"/>
      <c r="AA1425" s="221"/>
      <c r="AB1425" s="221"/>
      <c r="AC1425" s="221"/>
      <c r="AD1425" s="221"/>
      <c r="AE1425" s="221"/>
      <c r="AF1425" s="221"/>
      <c r="AG1425" s="221"/>
      <c r="AH1425" s="221"/>
      <c r="AI1425" s="221"/>
      <c r="AJ1425" s="221"/>
      <c r="AK1425" s="221"/>
      <c r="AL1425" s="221"/>
      <c r="AM1425" s="221"/>
      <c r="AN1425" s="221"/>
      <c r="AO1425" s="221"/>
      <c r="AP1425" s="221"/>
      <c r="AQ1425" s="221"/>
      <c r="AR1425" s="221"/>
      <c r="AS1425" s="221"/>
      <c r="AT1425" s="221"/>
      <c r="AU1425" s="222">
        <v>0</v>
      </c>
      <c r="AV1425" s="222">
        <v>0</v>
      </c>
      <c r="AW1425" s="222">
        <f t="shared" si="82"/>
        <v>0</v>
      </c>
      <c r="AX1425" s="222">
        <v>1</v>
      </c>
      <c r="AY1425" s="222">
        <v>100</v>
      </c>
      <c r="AZ1425" s="222">
        <f t="shared" si="83"/>
        <v>25</v>
      </c>
      <c r="BA1425" s="222">
        <v>0</v>
      </c>
      <c r="BB1425" s="222">
        <v>0</v>
      </c>
      <c r="BC1425" s="222">
        <f t="shared" si="84"/>
        <v>0</v>
      </c>
    </row>
    <row r="1426" spans="2:55">
      <c r="B1426" s="41" t="s">
        <v>6317</v>
      </c>
      <c r="C1426" s="19" t="s">
        <v>6663</v>
      </c>
      <c r="D1426" s="227" t="s">
        <v>310</v>
      </c>
      <c r="E1426" s="19"/>
      <c r="F1426" s="19"/>
      <c r="G1426" s="19"/>
      <c r="H1426" s="19"/>
      <c r="I1426" s="19"/>
      <c r="J1426" s="19"/>
      <c r="K1426" s="19"/>
      <c r="L1426" s="19"/>
      <c r="M1426" s="19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221"/>
      <c r="AA1426" s="221"/>
      <c r="AB1426" s="221"/>
      <c r="AC1426" s="221"/>
      <c r="AD1426" s="221"/>
      <c r="AE1426" s="221"/>
      <c r="AF1426" s="221"/>
      <c r="AG1426" s="221"/>
      <c r="AH1426" s="221"/>
      <c r="AI1426" s="221"/>
      <c r="AJ1426" s="221"/>
      <c r="AK1426" s="221"/>
      <c r="AL1426" s="221"/>
      <c r="AM1426" s="221"/>
      <c r="AN1426" s="221"/>
      <c r="AO1426" s="221"/>
      <c r="AP1426" s="221"/>
      <c r="AQ1426" s="221"/>
      <c r="AR1426" s="221"/>
      <c r="AS1426" s="221"/>
      <c r="AT1426" s="221"/>
      <c r="AU1426" s="222">
        <v>0</v>
      </c>
      <c r="AV1426" s="222">
        <v>0</v>
      </c>
      <c r="AW1426" s="222">
        <f t="shared" si="82"/>
        <v>0</v>
      </c>
      <c r="AX1426" s="222">
        <v>12</v>
      </c>
      <c r="AY1426" s="222">
        <v>1220</v>
      </c>
      <c r="AZ1426" s="222">
        <f t="shared" si="83"/>
        <v>305</v>
      </c>
      <c r="BA1426" s="222">
        <v>0</v>
      </c>
      <c r="BB1426" s="222">
        <v>0</v>
      </c>
      <c r="BC1426" s="222">
        <f t="shared" si="84"/>
        <v>0</v>
      </c>
    </row>
    <row r="1427" spans="2:55">
      <c r="B1427" s="41" t="s">
        <v>6318</v>
      </c>
      <c r="C1427" s="19" t="s">
        <v>6664</v>
      </c>
      <c r="D1427" s="44" t="s">
        <v>207</v>
      </c>
      <c r="E1427" s="19"/>
      <c r="F1427" s="19"/>
      <c r="G1427" s="19"/>
      <c r="H1427" s="19"/>
      <c r="I1427" s="19"/>
      <c r="J1427" s="19"/>
      <c r="K1427" s="19"/>
      <c r="L1427" s="19"/>
      <c r="M1427" s="19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221"/>
      <c r="AA1427" s="221"/>
      <c r="AB1427" s="221"/>
      <c r="AC1427" s="221"/>
      <c r="AD1427" s="221"/>
      <c r="AE1427" s="221"/>
      <c r="AF1427" s="221"/>
      <c r="AG1427" s="221"/>
      <c r="AH1427" s="221"/>
      <c r="AI1427" s="221"/>
      <c r="AJ1427" s="221"/>
      <c r="AK1427" s="221"/>
      <c r="AL1427" s="221"/>
      <c r="AM1427" s="221"/>
      <c r="AN1427" s="221"/>
      <c r="AO1427" s="221"/>
      <c r="AP1427" s="221"/>
      <c r="AQ1427" s="221"/>
      <c r="AR1427" s="221"/>
      <c r="AS1427" s="221"/>
      <c r="AT1427" s="221"/>
      <c r="AU1427" s="222">
        <v>0</v>
      </c>
      <c r="AV1427" s="222">
        <v>0</v>
      </c>
      <c r="AW1427" s="222">
        <f t="shared" si="82"/>
        <v>0</v>
      </c>
      <c r="AX1427" s="222">
        <v>0</v>
      </c>
      <c r="AY1427" s="222">
        <v>0</v>
      </c>
      <c r="AZ1427" s="222">
        <f t="shared" si="83"/>
        <v>0</v>
      </c>
      <c r="BA1427" s="222">
        <v>0</v>
      </c>
      <c r="BB1427" s="222">
        <v>0</v>
      </c>
      <c r="BC1427" s="222">
        <f t="shared" si="84"/>
        <v>0</v>
      </c>
    </row>
    <row r="1428" spans="2:55">
      <c r="B1428" s="41" t="s">
        <v>6319</v>
      </c>
      <c r="C1428" s="19" t="s">
        <v>7823</v>
      </c>
      <c r="D1428" s="44" t="s">
        <v>29</v>
      </c>
      <c r="E1428" s="19"/>
      <c r="F1428" s="19"/>
      <c r="G1428" s="19"/>
      <c r="H1428" s="19"/>
      <c r="I1428" s="19"/>
      <c r="J1428" s="19"/>
      <c r="K1428" s="19"/>
      <c r="L1428" s="19"/>
      <c r="M1428" s="19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221"/>
      <c r="AA1428" s="221"/>
      <c r="AB1428" s="221"/>
      <c r="AC1428" s="221"/>
      <c r="AD1428" s="221"/>
      <c r="AE1428" s="221"/>
      <c r="AF1428" s="221"/>
      <c r="AG1428" s="221"/>
      <c r="AH1428" s="221"/>
      <c r="AI1428" s="221"/>
      <c r="AJ1428" s="221"/>
      <c r="AK1428" s="221"/>
      <c r="AL1428" s="221"/>
      <c r="AM1428" s="221"/>
      <c r="AN1428" s="221"/>
      <c r="AO1428" s="221"/>
      <c r="AP1428" s="221"/>
      <c r="AQ1428" s="221"/>
      <c r="AR1428" s="221"/>
      <c r="AS1428" s="221"/>
      <c r="AT1428" s="221"/>
      <c r="AU1428" s="222">
        <v>0</v>
      </c>
      <c r="AV1428" s="222">
        <v>0</v>
      </c>
      <c r="AW1428" s="222">
        <f t="shared" si="82"/>
        <v>0</v>
      </c>
      <c r="AX1428" s="222">
        <v>0</v>
      </c>
      <c r="AY1428" s="222">
        <v>0</v>
      </c>
      <c r="AZ1428" s="222">
        <f t="shared" si="83"/>
        <v>0</v>
      </c>
      <c r="BA1428" s="222">
        <v>10</v>
      </c>
      <c r="BB1428" s="222">
        <v>825</v>
      </c>
      <c r="BC1428" s="222">
        <f t="shared" si="84"/>
        <v>206.25</v>
      </c>
    </row>
    <row r="1429" spans="2:55">
      <c r="B1429" s="41" t="s">
        <v>6320</v>
      </c>
      <c r="C1429" s="19" t="s">
        <v>6665</v>
      </c>
      <c r="D1429" s="227" t="s">
        <v>29</v>
      </c>
      <c r="E1429" s="19"/>
      <c r="F1429" s="19"/>
      <c r="G1429" s="19"/>
      <c r="H1429" s="19"/>
      <c r="I1429" s="19"/>
      <c r="J1429" s="19"/>
      <c r="K1429" s="19"/>
      <c r="L1429" s="19"/>
      <c r="M1429" s="19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221"/>
      <c r="AA1429" s="221"/>
      <c r="AB1429" s="221"/>
      <c r="AC1429" s="221"/>
      <c r="AD1429" s="221"/>
      <c r="AE1429" s="221"/>
      <c r="AF1429" s="221"/>
      <c r="AG1429" s="221"/>
      <c r="AH1429" s="221"/>
      <c r="AI1429" s="221"/>
      <c r="AJ1429" s="221"/>
      <c r="AK1429" s="221"/>
      <c r="AL1429" s="221"/>
      <c r="AM1429" s="221"/>
      <c r="AN1429" s="221"/>
      <c r="AO1429" s="221"/>
      <c r="AP1429" s="221"/>
      <c r="AQ1429" s="221"/>
      <c r="AR1429" s="221"/>
      <c r="AS1429" s="221"/>
      <c r="AT1429" s="221"/>
      <c r="AU1429" s="222">
        <v>0</v>
      </c>
      <c r="AV1429" s="222">
        <v>0</v>
      </c>
      <c r="AW1429" s="222">
        <f t="shared" si="82"/>
        <v>0</v>
      </c>
      <c r="AX1429" s="222">
        <v>0</v>
      </c>
      <c r="AY1429" s="222">
        <v>0</v>
      </c>
      <c r="AZ1429" s="222">
        <f t="shared" si="83"/>
        <v>0</v>
      </c>
      <c r="BA1429" s="222">
        <v>32</v>
      </c>
      <c r="BB1429" s="222">
        <v>3130</v>
      </c>
      <c r="BC1429" s="222">
        <f t="shared" si="84"/>
        <v>782.5</v>
      </c>
    </row>
    <row r="1430" spans="2:55">
      <c r="B1430" s="41" t="s">
        <v>6321</v>
      </c>
      <c r="C1430" s="19" t="s">
        <v>6666</v>
      </c>
      <c r="D1430" s="44" t="s">
        <v>19</v>
      </c>
      <c r="E1430" s="19"/>
      <c r="F1430" s="19"/>
      <c r="G1430" s="19"/>
      <c r="H1430" s="19"/>
      <c r="I1430" s="19"/>
      <c r="J1430" s="19"/>
      <c r="K1430" s="19"/>
      <c r="L1430" s="19"/>
      <c r="M1430" s="19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221"/>
      <c r="AA1430" s="221"/>
      <c r="AB1430" s="221"/>
      <c r="AC1430" s="221"/>
      <c r="AD1430" s="221"/>
      <c r="AE1430" s="221"/>
      <c r="AF1430" s="221"/>
      <c r="AG1430" s="221"/>
      <c r="AH1430" s="221"/>
      <c r="AI1430" s="221"/>
      <c r="AJ1430" s="221"/>
      <c r="AK1430" s="221"/>
      <c r="AL1430" s="221"/>
      <c r="AM1430" s="221"/>
      <c r="AN1430" s="221"/>
      <c r="AO1430" s="221"/>
      <c r="AP1430" s="221"/>
      <c r="AQ1430" s="221"/>
      <c r="AR1430" s="221"/>
      <c r="AS1430" s="221"/>
      <c r="AT1430" s="221"/>
      <c r="AU1430" s="222">
        <v>0</v>
      </c>
      <c r="AV1430" s="222">
        <v>0</v>
      </c>
      <c r="AW1430" s="222">
        <f t="shared" si="82"/>
        <v>0</v>
      </c>
      <c r="AX1430" s="222">
        <v>5</v>
      </c>
      <c r="AY1430" s="222">
        <v>225</v>
      </c>
      <c r="AZ1430" s="222">
        <f t="shared" si="83"/>
        <v>56.25</v>
      </c>
      <c r="BA1430" s="222">
        <v>0</v>
      </c>
      <c r="BB1430" s="222">
        <v>0</v>
      </c>
      <c r="BC1430" s="222">
        <f t="shared" si="84"/>
        <v>0</v>
      </c>
    </row>
    <row r="1431" spans="2:55">
      <c r="B1431" s="41" t="s">
        <v>6322</v>
      </c>
      <c r="C1431" s="19" t="s">
        <v>5312</v>
      </c>
      <c r="D1431" s="44" t="s">
        <v>5</v>
      </c>
      <c r="E1431" s="19"/>
      <c r="F1431" s="19"/>
      <c r="G1431" s="19"/>
      <c r="H1431" s="19"/>
      <c r="I1431" s="19"/>
      <c r="J1431" s="19"/>
      <c r="K1431" s="19"/>
      <c r="L1431" s="19"/>
      <c r="M1431" s="19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221"/>
      <c r="AA1431" s="221"/>
      <c r="AB1431" s="221"/>
      <c r="AC1431" s="221"/>
      <c r="AD1431" s="221"/>
      <c r="AE1431" s="221"/>
      <c r="AF1431" s="221"/>
      <c r="AG1431" s="221"/>
      <c r="AH1431" s="221"/>
      <c r="AI1431" s="221"/>
      <c r="AJ1431" s="221"/>
      <c r="AK1431" s="221"/>
      <c r="AL1431" s="221"/>
      <c r="AM1431" s="221"/>
      <c r="AN1431" s="221"/>
      <c r="AO1431" s="221"/>
      <c r="AP1431" s="221"/>
      <c r="AQ1431" s="221"/>
      <c r="AR1431" s="221"/>
      <c r="AS1431" s="221"/>
      <c r="AT1431" s="221"/>
      <c r="AU1431" s="222">
        <v>0</v>
      </c>
      <c r="AV1431" s="222">
        <v>0</v>
      </c>
      <c r="AW1431" s="222">
        <f t="shared" si="82"/>
        <v>0</v>
      </c>
      <c r="AX1431" s="222">
        <v>5</v>
      </c>
      <c r="AY1431" s="222">
        <v>470</v>
      </c>
      <c r="AZ1431" s="222">
        <f t="shared" si="83"/>
        <v>117.5</v>
      </c>
      <c r="BA1431" s="222">
        <v>0</v>
      </c>
      <c r="BB1431" s="222">
        <v>0</v>
      </c>
      <c r="BC1431" s="222">
        <f t="shared" si="84"/>
        <v>0</v>
      </c>
    </row>
    <row r="1432" spans="2:55">
      <c r="B1432" s="41" t="s">
        <v>6323</v>
      </c>
      <c r="C1432" s="19" t="s">
        <v>6667</v>
      </c>
      <c r="D1432" s="44" t="s">
        <v>259</v>
      </c>
      <c r="E1432" s="19"/>
      <c r="F1432" s="19"/>
      <c r="G1432" s="19"/>
      <c r="H1432" s="19"/>
      <c r="I1432" s="19"/>
      <c r="J1432" s="19"/>
      <c r="K1432" s="19"/>
      <c r="L1432" s="19"/>
      <c r="M1432" s="19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19"/>
      <c r="Z1432" s="221"/>
      <c r="AA1432" s="221"/>
      <c r="AB1432" s="221"/>
      <c r="AC1432" s="221"/>
      <c r="AD1432" s="221"/>
      <c r="AE1432" s="221"/>
      <c r="AF1432" s="221"/>
      <c r="AG1432" s="221"/>
      <c r="AH1432" s="221"/>
      <c r="AI1432" s="221"/>
      <c r="AJ1432" s="221"/>
      <c r="AK1432" s="221"/>
      <c r="AL1432" s="221"/>
      <c r="AM1432" s="221"/>
      <c r="AN1432" s="221"/>
      <c r="AO1432" s="221"/>
      <c r="AP1432" s="221"/>
      <c r="AQ1432" s="221"/>
      <c r="AR1432" s="221"/>
      <c r="AS1432" s="221"/>
      <c r="AT1432" s="221"/>
      <c r="AU1432" s="222">
        <v>0</v>
      </c>
      <c r="AV1432" s="222">
        <v>0</v>
      </c>
      <c r="AW1432" s="222">
        <f t="shared" ref="AW1432:AW1483" si="85">AV1432*25%</f>
        <v>0</v>
      </c>
      <c r="AX1432" s="222">
        <v>1</v>
      </c>
      <c r="AY1432" s="222">
        <v>60</v>
      </c>
      <c r="AZ1432" s="222">
        <f t="shared" si="83"/>
        <v>15</v>
      </c>
      <c r="BA1432" s="222">
        <v>0</v>
      </c>
      <c r="BB1432" s="222">
        <v>0</v>
      </c>
      <c r="BC1432" s="222">
        <f t="shared" si="84"/>
        <v>0</v>
      </c>
    </row>
    <row r="1433" spans="2:55">
      <c r="B1433" s="41" t="s">
        <v>6324</v>
      </c>
      <c r="C1433" s="19" t="s">
        <v>7824</v>
      </c>
      <c r="D1433" s="227" t="s">
        <v>58</v>
      </c>
      <c r="E1433" s="19"/>
      <c r="F1433" s="19"/>
      <c r="G1433" s="19"/>
      <c r="H1433" s="19"/>
      <c r="I1433" s="19"/>
      <c r="J1433" s="19"/>
      <c r="K1433" s="19"/>
      <c r="L1433" s="19"/>
      <c r="M1433" s="19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221"/>
      <c r="AA1433" s="221"/>
      <c r="AB1433" s="221"/>
      <c r="AC1433" s="221"/>
      <c r="AD1433" s="221"/>
      <c r="AE1433" s="221"/>
      <c r="AF1433" s="221"/>
      <c r="AG1433" s="221"/>
      <c r="AH1433" s="221"/>
      <c r="AI1433" s="221"/>
      <c r="AJ1433" s="221"/>
      <c r="AK1433" s="221"/>
      <c r="AL1433" s="221"/>
      <c r="AM1433" s="221"/>
      <c r="AN1433" s="221"/>
      <c r="AO1433" s="221"/>
      <c r="AP1433" s="221"/>
      <c r="AQ1433" s="221"/>
      <c r="AR1433" s="221"/>
      <c r="AS1433" s="221"/>
      <c r="AT1433" s="221"/>
      <c r="AU1433" s="222">
        <v>0</v>
      </c>
      <c r="AV1433" s="222">
        <v>0</v>
      </c>
      <c r="AW1433" s="222">
        <f t="shared" si="85"/>
        <v>0</v>
      </c>
      <c r="AX1433" s="222">
        <v>0</v>
      </c>
      <c r="AY1433" s="222">
        <v>0</v>
      </c>
      <c r="AZ1433" s="222">
        <f t="shared" si="83"/>
        <v>0</v>
      </c>
      <c r="BA1433" s="222">
        <v>1</v>
      </c>
      <c r="BB1433" s="222">
        <v>150</v>
      </c>
      <c r="BC1433" s="222">
        <f t="shared" si="84"/>
        <v>37.5</v>
      </c>
    </row>
    <row r="1434" spans="2:55">
      <c r="B1434" s="41" t="s">
        <v>6325</v>
      </c>
      <c r="C1434" s="19" t="s">
        <v>7825</v>
      </c>
      <c r="D1434" s="44" t="s">
        <v>58</v>
      </c>
      <c r="E1434" s="19"/>
      <c r="F1434" s="19"/>
      <c r="G1434" s="19"/>
      <c r="H1434" s="19"/>
      <c r="I1434" s="19"/>
      <c r="J1434" s="19"/>
      <c r="K1434" s="19"/>
      <c r="L1434" s="19"/>
      <c r="M1434" s="19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221"/>
      <c r="AA1434" s="221"/>
      <c r="AB1434" s="221"/>
      <c r="AC1434" s="221"/>
      <c r="AD1434" s="221"/>
      <c r="AE1434" s="221"/>
      <c r="AF1434" s="221"/>
      <c r="AG1434" s="221"/>
      <c r="AH1434" s="221"/>
      <c r="AI1434" s="221"/>
      <c r="AJ1434" s="221"/>
      <c r="AK1434" s="221"/>
      <c r="AL1434" s="221"/>
      <c r="AM1434" s="221"/>
      <c r="AN1434" s="221"/>
      <c r="AO1434" s="221"/>
      <c r="AP1434" s="221"/>
      <c r="AQ1434" s="221"/>
      <c r="AR1434" s="221"/>
      <c r="AS1434" s="221"/>
      <c r="AT1434" s="221"/>
      <c r="AU1434" s="222">
        <v>0</v>
      </c>
      <c r="AV1434" s="222">
        <v>0</v>
      </c>
      <c r="AW1434" s="222">
        <f t="shared" si="85"/>
        <v>0</v>
      </c>
      <c r="AX1434" s="222">
        <v>0</v>
      </c>
      <c r="AY1434" s="222">
        <v>0</v>
      </c>
      <c r="AZ1434" s="222">
        <f t="shared" si="83"/>
        <v>0</v>
      </c>
      <c r="BA1434" s="222">
        <v>2</v>
      </c>
      <c r="BB1434" s="222">
        <v>235</v>
      </c>
      <c r="BC1434" s="222">
        <f t="shared" si="84"/>
        <v>58.75</v>
      </c>
    </row>
    <row r="1435" spans="2:55">
      <c r="B1435" s="41" t="s">
        <v>6326</v>
      </c>
      <c r="C1435" s="19" t="s">
        <v>6668</v>
      </c>
      <c r="D1435" s="227" t="s">
        <v>552</v>
      </c>
      <c r="E1435" s="19"/>
      <c r="F1435" s="19"/>
      <c r="G1435" s="19"/>
      <c r="H1435" s="19"/>
      <c r="I1435" s="19"/>
      <c r="J1435" s="19"/>
      <c r="K1435" s="19"/>
      <c r="L1435" s="19"/>
      <c r="M1435" s="19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221"/>
      <c r="AA1435" s="221"/>
      <c r="AB1435" s="221"/>
      <c r="AC1435" s="221"/>
      <c r="AD1435" s="221"/>
      <c r="AE1435" s="221"/>
      <c r="AF1435" s="221"/>
      <c r="AG1435" s="221"/>
      <c r="AH1435" s="221"/>
      <c r="AI1435" s="221"/>
      <c r="AJ1435" s="221"/>
      <c r="AK1435" s="221"/>
      <c r="AL1435" s="221"/>
      <c r="AM1435" s="221"/>
      <c r="AN1435" s="221"/>
      <c r="AO1435" s="221"/>
      <c r="AP1435" s="221"/>
      <c r="AQ1435" s="221"/>
      <c r="AR1435" s="221"/>
      <c r="AS1435" s="221"/>
      <c r="AT1435" s="221"/>
      <c r="AU1435" s="222">
        <v>0</v>
      </c>
      <c r="AV1435" s="222">
        <v>150</v>
      </c>
      <c r="AW1435" s="222">
        <f t="shared" si="85"/>
        <v>37.5</v>
      </c>
      <c r="AX1435" s="222">
        <v>0</v>
      </c>
      <c r="AY1435" s="222">
        <v>0</v>
      </c>
      <c r="AZ1435" s="222">
        <f t="shared" si="83"/>
        <v>0</v>
      </c>
      <c r="BA1435" s="222">
        <v>61</v>
      </c>
      <c r="BB1435" s="222">
        <v>3445</v>
      </c>
      <c r="BC1435" s="222">
        <f t="shared" si="84"/>
        <v>861.25</v>
      </c>
    </row>
    <row r="1436" spans="2:55">
      <c r="B1436" s="41" t="s">
        <v>6327</v>
      </c>
      <c r="C1436" s="19" t="s">
        <v>6669</v>
      </c>
      <c r="D1436" s="227" t="s">
        <v>38</v>
      </c>
      <c r="E1436" s="19"/>
      <c r="F1436" s="19"/>
      <c r="G1436" s="19"/>
      <c r="H1436" s="19"/>
      <c r="I1436" s="19"/>
      <c r="J1436" s="19"/>
      <c r="K1436" s="19"/>
      <c r="L1436" s="19"/>
      <c r="M1436" s="19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221"/>
      <c r="AA1436" s="221"/>
      <c r="AB1436" s="221"/>
      <c r="AC1436" s="221"/>
      <c r="AD1436" s="221"/>
      <c r="AE1436" s="221"/>
      <c r="AF1436" s="221"/>
      <c r="AG1436" s="221"/>
      <c r="AH1436" s="221"/>
      <c r="AI1436" s="221"/>
      <c r="AJ1436" s="221"/>
      <c r="AK1436" s="221"/>
      <c r="AL1436" s="221"/>
      <c r="AM1436" s="221"/>
      <c r="AN1436" s="221"/>
      <c r="AO1436" s="221"/>
      <c r="AP1436" s="221"/>
      <c r="AQ1436" s="221"/>
      <c r="AR1436" s="221"/>
      <c r="AS1436" s="221"/>
      <c r="AT1436" s="221"/>
      <c r="AU1436" s="222">
        <v>0</v>
      </c>
      <c r="AV1436" s="222">
        <v>0</v>
      </c>
      <c r="AW1436" s="222">
        <f t="shared" si="85"/>
        <v>0</v>
      </c>
      <c r="AX1436" s="222">
        <v>0</v>
      </c>
      <c r="AY1436" s="222">
        <v>0</v>
      </c>
      <c r="AZ1436" s="222">
        <f t="shared" si="83"/>
        <v>0</v>
      </c>
      <c r="BA1436" s="222">
        <v>0</v>
      </c>
      <c r="BB1436" s="222">
        <v>0</v>
      </c>
      <c r="BC1436" s="222">
        <f t="shared" si="84"/>
        <v>0</v>
      </c>
    </row>
    <row r="1437" spans="2:55">
      <c r="B1437" s="41" t="s">
        <v>6328</v>
      </c>
      <c r="C1437" s="19" t="s">
        <v>6670</v>
      </c>
      <c r="D1437" s="227" t="s">
        <v>515</v>
      </c>
      <c r="E1437" s="19"/>
      <c r="F1437" s="19"/>
      <c r="G1437" s="19"/>
      <c r="H1437" s="19"/>
      <c r="I1437" s="19"/>
      <c r="J1437" s="19"/>
      <c r="K1437" s="19"/>
      <c r="L1437" s="19"/>
      <c r="M1437" s="19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221"/>
      <c r="AA1437" s="221"/>
      <c r="AB1437" s="221"/>
      <c r="AC1437" s="221"/>
      <c r="AD1437" s="221"/>
      <c r="AE1437" s="221"/>
      <c r="AF1437" s="221"/>
      <c r="AG1437" s="221"/>
      <c r="AH1437" s="221"/>
      <c r="AI1437" s="221"/>
      <c r="AJ1437" s="221"/>
      <c r="AK1437" s="221"/>
      <c r="AL1437" s="221"/>
      <c r="AM1437" s="221"/>
      <c r="AN1437" s="221"/>
      <c r="AO1437" s="221"/>
      <c r="AP1437" s="221"/>
      <c r="AQ1437" s="221"/>
      <c r="AR1437" s="221"/>
      <c r="AS1437" s="221"/>
      <c r="AT1437" s="221"/>
      <c r="AU1437" s="222">
        <v>1</v>
      </c>
      <c r="AV1437" s="222">
        <v>80</v>
      </c>
      <c r="AW1437" s="222">
        <f t="shared" si="85"/>
        <v>20</v>
      </c>
      <c r="AX1437" s="222">
        <v>0</v>
      </c>
      <c r="AY1437" s="222">
        <v>0</v>
      </c>
      <c r="AZ1437" s="222">
        <f t="shared" si="83"/>
        <v>0</v>
      </c>
      <c r="BA1437" s="222">
        <v>0</v>
      </c>
      <c r="BB1437" s="222">
        <v>0</v>
      </c>
      <c r="BC1437" s="222">
        <f t="shared" si="84"/>
        <v>0</v>
      </c>
    </row>
    <row r="1438" spans="2:55">
      <c r="B1438" s="41" t="s">
        <v>6329</v>
      </c>
      <c r="C1438" s="19" t="s">
        <v>7826</v>
      </c>
      <c r="D1438" s="227" t="s">
        <v>307</v>
      </c>
      <c r="E1438" s="19"/>
      <c r="F1438" s="19"/>
      <c r="G1438" s="19"/>
      <c r="H1438" s="19"/>
      <c r="I1438" s="19"/>
      <c r="J1438" s="19"/>
      <c r="K1438" s="19"/>
      <c r="L1438" s="19"/>
      <c r="M1438" s="19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221"/>
      <c r="AA1438" s="221"/>
      <c r="AB1438" s="221"/>
      <c r="AC1438" s="221"/>
      <c r="AD1438" s="221"/>
      <c r="AE1438" s="221"/>
      <c r="AF1438" s="221"/>
      <c r="AG1438" s="221"/>
      <c r="AH1438" s="221"/>
      <c r="AI1438" s="221"/>
      <c r="AJ1438" s="221"/>
      <c r="AK1438" s="221"/>
      <c r="AL1438" s="221"/>
      <c r="AM1438" s="221"/>
      <c r="AN1438" s="221"/>
      <c r="AO1438" s="221"/>
      <c r="AP1438" s="221"/>
      <c r="AQ1438" s="221"/>
      <c r="AR1438" s="221"/>
      <c r="AS1438" s="221"/>
      <c r="AT1438" s="221"/>
      <c r="AU1438" s="222">
        <v>0</v>
      </c>
      <c r="AV1438" s="222">
        <v>0</v>
      </c>
      <c r="AW1438" s="222">
        <f t="shared" si="85"/>
        <v>0</v>
      </c>
      <c r="AX1438" s="222">
        <v>1</v>
      </c>
      <c r="AY1438" s="222">
        <v>150</v>
      </c>
      <c r="AZ1438" s="222">
        <f t="shared" si="83"/>
        <v>37.5</v>
      </c>
      <c r="BA1438" s="222">
        <v>0</v>
      </c>
      <c r="BB1438" s="222">
        <v>0</v>
      </c>
      <c r="BC1438" s="222">
        <f t="shared" si="84"/>
        <v>0</v>
      </c>
    </row>
    <row r="1439" spans="2:55">
      <c r="B1439" s="41" t="s">
        <v>6330</v>
      </c>
      <c r="C1439" s="19" t="s">
        <v>6671</v>
      </c>
      <c r="D1439" s="227" t="s">
        <v>310</v>
      </c>
      <c r="E1439" s="19"/>
      <c r="F1439" s="19"/>
      <c r="G1439" s="19"/>
      <c r="H1439" s="19"/>
      <c r="I1439" s="19"/>
      <c r="J1439" s="19"/>
      <c r="K1439" s="19"/>
      <c r="L1439" s="19"/>
      <c r="M1439" s="19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/>
      <c r="Z1439" s="221"/>
      <c r="AA1439" s="221"/>
      <c r="AB1439" s="221"/>
      <c r="AC1439" s="221"/>
      <c r="AD1439" s="221"/>
      <c r="AE1439" s="221"/>
      <c r="AF1439" s="221"/>
      <c r="AG1439" s="221"/>
      <c r="AH1439" s="221"/>
      <c r="AI1439" s="221"/>
      <c r="AJ1439" s="221"/>
      <c r="AK1439" s="221"/>
      <c r="AL1439" s="221"/>
      <c r="AM1439" s="221"/>
      <c r="AN1439" s="221"/>
      <c r="AO1439" s="221"/>
      <c r="AP1439" s="221"/>
      <c r="AQ1439" s="221"/>
      <c r="AR1439" s="221"/>
      <c r="AS1439" s="221"/>
      <c r="AT1439" s="221"/>
      <c r="AU1439" s="222">
        <v>0</v>
      </c>
      <c r="AV1439" s="222">
        <v>0</v>
      </c>
      <c r="AW1439" s="222">
        <f t="shared" si="85"/>
        <v>0</v>
      </c>
      <c r="AX1439" s="222">
        <v>0</v>
      </c>
      <c r="AY1439" s="222">
        <v>0</v>
      </c>
      <c r="AZ1439" s="222">
        <f t="shared" si="83"/>
        <v>0</v>
      </c>
      <c r="BA1439" s="222">
        <v>0</v>
      </c>
      <c r="BB1439" s="222">
        <v>0</v>
      </c>
      <c r="BC1439" s="222">
        <f t="shared" si="84"/>
        <v>0</v>
      </c>
    </row>
    <row r="1440" spans="2:55">
      <c r="B1440" s="41" t="s">
        <v>6331</v>
      </c>
      <c r="C1440" s="19" t="s">
        <v>6672</v>
      </c>
      <c r="D1440" s="44" t="s">
        <v>34</v>
      </c>
      <c r="E1440" s="19"/>
      <c r="F1440" s="19"/>
      <c r="G1440" s="19"/>
      <c r="H1440" s="19"/>
      <c r="I1440" s="19"/>
      <c r="J1440" s="19"/>
      <c r="K1440" s="19"/>
      <c r="L1440" s="19"/>
      <c r="M1440" s="19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221"/>
      <c r="AA1440" s="221"/>
      <c r="AB1440" s="221"/>
      <c r="AC1440" s="221"/>
      <c r="AD1440" s="221"/>
      <c r="AE1440" s="221"/>
      <c r="AF1440" s="221"/>
      <c r="AG1440" s="221"/>
      <c r="AH1440" s="221"/>
      <c r="AI1440" s="221"/>
      <c r="AJ1440" s="221"/>
      <c r="AK1440" s="221"/>
      <c r="AL1440" s="221"/>
      <c r="AM1440" s="221"/>
      <c r="AN1440" s="221"/>
      <c r="AO1440" s="221"/>
      <c r="AP1440" s="221"/>
      <c r="AQ1440" s="221"/>
      <c r="AR1440" s="221"/>
      <c r="AS1440" s="221"/>
      <c r="AT1440" s="221"/>
      <c r="AU1440" s="222">
        <v>0</v>
      </c>
      <c r="AV1440" s="222">
        <v>0</v>
      </c>
      <c r="AW1440" s="222">
        <f t="shared" si="85"/>
        <v>0</v>
      </c>
      <c r="AX1440" s="222">
        <v>0</v>
      </c>
      <c r="AY1440" s="222">
        <v>0</v>
      </c>
      <c r="AZ1440" s="222">
        <f t="shared" si="83"/>
        <v>0</v>
      </c>
      <c r="BA1440" s="222">
        <v>40</v>
      </c>
      <c r="BB1440" s="222">
        <v>3470</v>
      </c>
      <c r="BC1440" s="222">
        <f t="shared" si="84"/>
        <v>867.5</v>
      </c>
    </row>
    <row r="1441" spans="2:55">
      <c r="B1441" s="41" t="s">
        <v>6332</v>
      </c>
      <c r="C1441" s="19" t="s">
        <v>7827</v>
      </c>
      <c r="D1441" s="44" t="s">
        <v>372</v>
      </c>
      <c r="E1441" s="19"/>
      <c r="F1441" s="19"/>
      <c r="G1441" s="19"/>
      <c r="H1441" s="19"/>
      <c r="I1441" s="19"/>
      <c r="J1441" s="19"/>
      <c r="K1441" s="19"/>
      <c r="L1441" s="19"/>
      <c r="M1441" s="19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221"/>
      <c r="AA1441" s="221"/>
      <c r="AB1441" s="221"/>
      <c r="AC1441" s="221"/>
      <c r="AD1441" s="221"/>
      <c r="AE1441" s="221"/>
      <c r="AF1441" s="221"/>
      <c r="AG1441" s="221"/>
      <c r="AH1441" s="221"/>
      <c r="AI1441" s="221"/>
      <c r="AJ1441" s="221"/>
      <c r="AK1441" s="221"/>
      <c r="AL1441" s="221"/>
      <c r="AM1441" s="221"/>
      <c r="AN1441" s="221"/>
      <c r="AO1441" s="221"/>
      <c r="AP1441" s="221"/>
      <c r="AQ1441" s="221"/>
      <c r="AR1441" s="221"/>
      <c r="AS1441" s="221"/>
      <c r="AT1441" s="221"/>
      <c r="AU1441" s="222">
        <v>0</v>
      </c>
      <c r="AV1441" s="222">
        <v>0</v>
      </c>
      <c r="AW1441" s="222">
        <f t="shared" si="85"/>
        <v>0</v>
      </c>
      <c r="AX1441" s="222">
        <v>0</v>
      </c>
      <c r="AY1441" s="222">
        <v>0</v>
      </c>
      <c r="AZ1441" s="222">
        <f t="shared" si="83"/>
        <v>0</v>
      </c>
      <c r="BA1441" s="222">
        <v>13</v>
      </c>
      <c r="BB1441" s="222">
        <v>1780</v>
      </c>
      <c r="BC1441" s="222">
        <f t="shared" si="84"/>
        <v>445</v>
      </c>
    </row>
    <row r="1442" spans="2:55">
      <c r="B1442" s="41" t="s">
        <v>6333</v>
      </c>
      <c r="C1442" s="19" t="s">
        <v>7828</v>
      </c>
      <c r="D1442" s="44" t="s">
        <v>372</v>
      </c>
      <c r="E1442" s="19"/>
      <c r="F1442" s="19"/>
      <c r="G1442" s="19"/>
      <c r="H1442" s="19"/>
      <c r="I1442" s="19"/>
      <c r="J1442" s="19"/>
      <c r="K1442" s="19"/>
      <c r="L1442" s="19"/>
      <c r="M1442" s="19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221"/>
      <c r="AA1442" s="221"/>
      <c r="AB1442" s="221"/>
      <c r="AC1442" s="221"/>
      <c r="AD1442" s="221"/>
      <c r="AE1442" s="221"/>
      <c r="AF1442" s="221"/>
      <c r="AG1442" s="221"/>
      <c r="AH1442" s="221"/>
      <c r="AI1442" s="221"/>
      <c r="AJ1442" s="221"/>
      <c r="AK1442" s="221"/>
      <c r="AL1442" s="221"/>
      <c r="AM1442" s="221"/>
      <c r="AN1442" s="221"/>
      <c r="AO1442" s="221"/>
      <c r="AP1442" s="221"/>
      <c r="AQ1442" s="221"/>
      <c r="AR1442" s="221"/>
      <c r="AS1442" s="221"/>
      <c r="AT1442" s="221"/>
      <c r="AU1442" s="222">
        <v>0</v>
      </c>
      <c r="AV1442" s="222">
        <v>0</v>
      </c>
      <c r="AW1442" s="222">
        <f t="shared" si="85"/>
        <v>0</v>
      </c>
      <c r="AX1442" s="222">
        <v>0</v>
      </c>
      <c r="AY1442" s="222">
        <v>0</v>
      </c>
      <c r="AZ1442" s="222">
        <f t="shared" si="83"/>
        <v>0</v>
      </c>
      <c r="BA1442" s="222">
        <v>3</v>
      </c>
      <c r="BB1442" s="222">
        <v>750</v>
      </c>
      <c r="BC1442" s="222">
        <f t="shared" si="84"/>
        <v>187.5</v>
      </c>
    </row>
    <row r="1443" spans="2:55">
      <c r="B1443" s="41" t="s">
        <v>6334</v>
      </c>
      <c r="C1443" s="19" t="s">
        <v>7829</v>
      </c>
      <c r="D1443" s="227" t="s">
        <v>21</v>
      </c>
      <c r="E1443" s="19"/>
      <c r="F1443" s="19"/>
      <c r="G1443" s="19"/>
      <c r="H1443" s="19"/>
      <c r="I1443" s="19"/>
      <c r="J1443" s="19"/>
      <c r="K1443" s="19"/>
      <c r="L1443" s="19"/>
      <c r="M1443" s="19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221"/>
      <c r="AA1443" s="221"/>
      <c r="AB1443" s="221"/>
      <c r="AC1443" s="221"/>
      <c r="AD1443" s="221"/>
      <c r="AE1443" s="221"/>
      <c r="AF1443" s="221"/>
      <c r="AG1443" s="221"/>
      <c r="AH1443" s="221"/>
      <c r="AI1443" s="221"/>
      <c r="AJ1443" s="221"/>
      <c r="AK1443" s="221"/>
      <c r="AL1443" s="221"/>
      <c r="AM1443" s="221"/>
      <c r="AN1443" s="221"/>
      <c r="AO1443" s="221"/>
      <c r="AP1443" s="221"/>
      <c r="AQ1443" s="221"/>
      <c r="AR1443" s="221"/>
      <c r="AS1443" s="221"/>
      <c r="AT1443" s="221"/>
      <c r="AU1443" s="222">
        <v>0</v>
      </c>
      <c r="AV1443" s="222">
        <v>0</v>
      </c>
      <c r="AW1443" s="222">
        <f t="shared" si="85"/>
        <v>0</v>
      </c>
      <c r="AX1443" s="222">
        <v>0</v>
      </c>
      <c r="AY1443" s="222">
        <v>0</v>
      </c>
      <c r="AZ1443" s="222">
        <f t="shared" si="83"/>
        <v>0</v>
      </c>
      <c r="BA1443" s="222">
        <v>10</v>
      </c>
      <c r="BB1443" s="222">
        <v>1110</v>
      </c>
      <c r="BC1443" s="222">
        <f t="shared" si="84"/>
        <v>277.5</v>
      </c>
    </row>
    <row r="1444" spans="2:55">
      <c r="B1444" s="41" t="s">
        <v>6335</v>
      </c>
      <c r="C1444" s="19" t="s">
        <v>6673</v>
      </c>
      <c r="D1444" s="227" t="s">
        <v>34</v>
      </c>
      <c r="E1444" s="19"/>
      <c r="F1444" s="19"/>
      <c r="G1444" s="19"/>
      <c r="H1444" s="19"/>
      <c r="I1444" s="19"/>
      <c r="J1444" s="19"/>
      <c r="K1444" s="19"/>
      <c r="L1444" s="19"/>
      <c r="M1444" s="19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221"/>
      <c r="AA1444" s="221"/>
      <c r="AB1444" s="221"/>
      <c r="AC1444" s="221"/>
      <c r="AD1444" s="221"/>
      <c r="AE1444" s="221"/>
      <c r="AF1444" s="221"/>
      <c r="AG1444" s="221"/>
      <c r="AH1444" s="221"/>
      <c r="AI1444" s="221"/>
      <c r="AJ1444" s="221"/>
      <c r="AK1444" s="221"/>
      <c r="AL1444" s="221"/>
      <c r="AM1444" s="221"/>
      <c r="AN1444" s="221"/>
      <c r="AO1444" s="221"/>
      <c r="AP1444" s="221"/>
      <c r="AQ1444" s="221"/>
      <c r="AR1444" s="221"/>
      <c r="AS1444" s="221"/>
      <c r="AT1444" s="221"/>
      <c r="AU1444" s="222">
        <v>0</v>
      </c>
      <c r="AV1444" s="222">
        <v>0</v>
      </c>
      <c r="AW1444" s="222">
        <f t="shared" si="85"/>
        <v>0</v>
      </c>
      <c r="AX1444" s="222">
        <v>0</v>
      </c>
      <c r="AY1444" s="222">
        <v>0</v>
      </c>
      <c r="AZ1444" s="222">
        <f t="shared" si="83"/>
        <v>0</v>
      </c>
      <c r="BA1444" s="222">
        <v>0</v>
      </c>
      <c r="BB1444" s="222">
        <v>0</v>
      </c>
      <c r="BC1444" s="222">
        <f t="shared" si="84"/>
        <v>0</v>
      </c>
    </row>
    <row r="1445" spans="2:55">
      <c r="B1445" s="41" t="s">
        <v>6336</v>
      </c>
      <c r="C1445" s="19" t="s">
        <v>7830</v>
      </c>
      <c r="D1445" s="44" t="s">
        <v>5</v>
      </c>
      <c r="E1445" s="19"/>
      <c r="F1445" s="19"/>
      <c r="G1445" s="19"/>
      <c r="H1445" s="19"/>
      <c r="I1445" s="19"/>
      <c r="J1445" s="19"/>
      <c r="K1445" s="19"/>
      <c r="L1445" s="19"/>
      <c r="M1445" s="19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221"/>
      <c r="AA1445" s="221"/>
      <c r="AB1445" s="221"/>
      <c r="AC1445" s="221"/>
      <c r="AD1445" s="221"/>
      <c r="AE1445" s="221"/>
      <c r="AF1445" s="221"/>
      <c r="AG1445" s="221"/>
      <c r="AH1445" s="221"/>
      <c r="AI1445" s="221"/>
      <c r="AJ1445" s="221"/>
      <c r="AK1445" s="221"/>
      <c r="AL1445" s="221"/>
      <c r="AM1445" s="221"/>
      <c r="AN1445" s="221"/>
      <c r="AO1445" s="221"/>
      <c r="AP1445" s="221"/>
      <c r="AQ1445" s="221"/>
      <c r="AR1445" s="221"/>
      <c r="AS1445" s="221"/>
      <c r="AT1445" s="221"/>
      <c r="AU1445" s="222">
        <v>0</v>
      </c>
      <c r="AV1445" s="222">
        <v>0</v>
      </c>
      <c r="AW1445" s="222">
        <f t="shared" si="85"/>
        <v>0</v>
      </c>
      <c r="AX1445" s="222">
        <v>0</v>
      </c>
      <c r="AY1445" s="222">
        <v>0</v>
      </c>
      <c r="AZ1445" s="222">
        <f t="shared" si="83"/>
        <v>0</v>
      </c>
      <c r="BA1445" s="222">
        <v>17</v>
      </c>
      <c r="BB1445" s="222">
        <v>1590</v>
      </c>
      <c r="BC1445" s="222">
        <f t="shared" si="84"/>
        <v>397.5</v>
      </c>
    </row>
    <row r="1446" spans="2:55">
      <c r="B1446" s="41" t="s">
        <v>6337</v>
      </c>
      <c r="C1446" s="19" t="s">
        <v>6932</v>
      </c>
      <c r="D1446" s="44" t="s">
        <v>38</v>
      </c>
      <c r="E1446" s="19"/>
      <c r="F1446" s="19"/>
      <c r="G1446" s="19"/>
      <c r="H1446" s="19"/>
      <c r="I1446" s="19"/>
      <c r="J1446" s="19"/>
      <c r="K1446" s="19"/>
      <c r="L1446" s="19"/>
      <c r="M1446" s="19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221"/>
      <c r="AA1446" s="221"/>
      <c r="AB1446" s="221"/>
      <c r="AC1446" s="221"/>
      <c r="AD1446" s="221"/>
      <c r="AE1446" s="221"/>
      <c r="AF1446" s="221"/>
      <c r="AG1446" s="221"/>
      <c r="AH1446" s="221"/>
      <c r="AI1446" s="221"/>
      <c r="AJ1446" s="221"/>
      <c r="AK1446" s="221"/>
      <c r="AL1446" s="221"/>
      <c r="AM1446" s="221"/>
      <c r="AN1446" s="221"/>
      <c r="AO1446" s="221"/>
      <c r="AP1446" s="221"/>
      <c r="AQ1446" s="221"/>
      <c r="AR1446" s="221"/>
      <c r="AS1446" s="221"/>
      <c r="AT1446" s="221"/>
      <c r="AU1446" s="222">
        <v>0</v>
      </c>
      <c r="AV1446" s="222">
        <v>0</v>
      </c>
      <c r="AW1446" s="222">
        <f t="shared" si="85"/>
        <v>0</v>
      </c>
      <c r="AX1446" s="222">
        <v>0</v>
      </c>
      <c r="AY1446" s="222">
        <v>0</v>
      </c>
      <c r="AZ1446" s="222">
        <f t="shared" si="83"/>
        <v>0</v>
      </c>
      <c r="BA1446" s="222">
        <v>1</v>
      </c>
      <c r="BB1446" s="222">
        <v>60</v>
      </c>
      <c r="BC1446" s="222">
        <f t="shared" si="84"/>
        <v>15</v>
      </c>
    </row>
    <row r="1447" spans="2:55">
      <c r="B1447" s="41" t="s">
        <v>6338</v>
      </c>
      <c r="C1447" s="19" t="s">
        <v>6674</v>
      </c>
      <c r="D1447" s="227" t="s">
        <v>123</v>
      </c>
      <c r="E1447" s="19"/>
      <c r="F1447" s="19"/>
      <c r="G1447" s="19"/>
      <c r="H1447" s="19"/>
      <c r="I1447" s="19"/>
      <c r="J1447" s="19"/>
      <c r="K1447" s="19"/>
      <c r="L1447" s="19"/>
      <c r="M1447" s="19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221"/>
      <c r="AA1447" s="221"/>
      <c r="AB1447" s="221"/>
      <c r="AC1447" s="221"/>
      <c r="AD1447" s="221"/>
      <c r="AE1447" s="221"/>
      <c r="AF1447" s="221"/>
      <c r="AG1447" s="221"/>
      <c r="AH1447" s="221"/>
      <c r="AI1447" s="221"/>
      <c r="AJ1447" s="221"/>
      <c r="AK1447" s="221"/>
      <c r="AL1447" s="221"/>
      <c r="AM1447" s="221"/>
      <c r="AN1447" s="221"/>
      <c r="AO1447" s="221"/>
      <c r="AP1447" s="221"/>
      <c r="AQ1447" s="221"/>
      <c r="AR1447" s="221"/>
      <c r="AS1447" s="221"/>
      <c r="AT1447" s="221"/>
      <c r="AU1447" s="222">
        <v>2</v>
      </c>
      <c r="AV1447" s="222">
        <v>250</v>
      </c>
      <c r="AW1447" s="222">
        <f t="shared" si="85"/>
        <v>62.5</v>
      </c>
      <c r="AX1447" s="222">
        <v>1</v>
      </c>
      <c r="AY1447" s="222">
        <v>45</v>
      </c>
      <c r="AZ1447" s="222">
        <f t="shared" si="83"/>
        <v>11.25</v>
      </c>
      <c r="BA1447" s="222">
        <v>22</v>
      </c>
      <c r="BB1447" s="222">
        <v>2280</v>
      </c>
      <c r="BC1447" s="222">
        <f t="shared" si="84"/>
        <v>570</v>
      </c>
    </row>
    <row r="1448" spans="2:55">
      <c r="B1448" s="41" t="s">
        <v>6339</v>
      </c>
      <c r="C1448" s="19" t="s">
        <v>6933</v>
      </c>
      <c r="D1448" s="44" t="s">
        <v>43</v>
      </c>
      <c r="E1448" s="19"/>
      <c r="F1448" s="19"/>
      <c r="G1448" s="19"/>
      <c r="H1448" s="19"/>
      <c r="I1448" s="19"/>
      <c r="J1448" s="19"/>
      <c r="K1448" s="19"/>
      <c r="L1448" s="19"/>
      <c r="M1448" s="19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221"/>
      <c r="AA1448" s="221"/>
      <c r="AB1448" s="221"/>
      <c r="AC1448" s="221"/>
      <c r="AD1448" s="221"/>
      <c r="AE1448" s="221"/>
      <c r="AF1448" s="221"/>
      <c r="AG1448" s="221"/>
      <c r="AH1448" s="221"/>
      <c r="AI1448" s="221"/>
      <c r="AJ1448" s="221"/>
      <c r="AK1448" s="221"/>
      <c r="AL1448" s="221"/>
      <c r="AM1448" s="221"/>
      <c r="AN1448" s="221"/>
      <c r="AO1448" s="221"/>
      <c r="AP1448" s="221"/>
      <c r="AQ1448" s="221"/>
      <c r="AR1448" s="221"/>
      <c r="AS1448" s="221"/>
      <c r="AT1448" s="221"/>
      <c r="AU1448" s="222">
        <v>0</v>
      </c>
      <c r="AV1448" s="222">
        <v>0</v>
      </c>
      <c r="AW1448" s="222">
        <f t="shared" si="85"/>
        <v>0</v>
      </c>
      <c r="AX1448" s="222">
        <v>0</v>
      </c>
      <c r="AY1448" s="222"/>
      <c r="AZ1448" s="222">
        <f t="shared" si="83"/>
        <v>0</v>
      </c>
      <c r="BA1448" s="222">
        <v>10</v>
      </c>
      <c r="BB1448" s="222">
        <v>990</v>
      </c>
      <c r="BC1448" s="222">
        <f t="shared" si="84"/>
        <v>247.5</v>
      </c>
    </row>
    <row r="1449" spans="2:55">
      <c r="B1449" s="41" t="s">
        <v>6340</v>
      </c>
      <c r="C1449" s="19" t="s">
        <v>6675</v>
      </c>
      <c r="D1449" s="44" t="s">
        <v>5</v>
      </c>
      <c r="E1449" s="19"/>
      <c r="F1449" s="19"/>
      <c r="G1449" s="19"/>
      <c r="H1449" s="19"/>
      <c r="I1449" s="19"/>
      <c r="J1449" s="19"/>
      <c r="K1449" s="19"/>
      <c r="L1449" s="19"/>
      <c r="M1449" s="19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221"/>
      <c r="AA1449" s="221"/>
      <c r="AB1449" s="221"/>
      <c r="AC1449" s="221"/>
      <c r="AD1449" s="221"/>
      <c r="AE1449" s="221"/>
      <c r="AF1449" s="221"/>
      <c r="AG1449" s="221"/>
      <c r="AH1449" s="221"/>
      <c r="AI1449" s="221"/>
      <c r="AJ1449" s="221"/>
      <c r="AK1449" s="221"/>
      <c r="AL1449" s="221"/>
      <c r="AM1449" s="221"/>
      <c r="AN1449" s="221"/>
      <c r="AO1449" s="221"/>
      <c r="AP1449" s="221"/>
      <c r="AQ1449" s="221"/>
      <c r="AR1449" s="221"/>
      <c r="AS1449" s="221"/>
      <c r="AT1449" s="221"/>
      <c r="AU1449" s="222">
        <v>1</v>
      </c>
      <c r="AV1449" s="222">
        <v>60</v>
      </c>
      <c r="AW1449" s="222">
        <f t="shared" si="85"/>
        <v>15</v>
      </c>
      <c r="AX1449" s="222">
        <v>1</v>
      </c>
      <c r="AY1449" s="222">
        <v>60</v>
      </c>
      <c r="AZ1449" s="222">
        <f t="shared" si="83"/>
        <v>15</v>
      </c>
      <c r="BA1449" s="222">
        <v>0</v>
      </c>
      <c r="BB1449" s="222">
        <v>0</v>
      </c>
      <c r="BC1449" s="222">
        <f t="shared" si="84"/>
        <v>0</v>
      </c>
    </row>
    <row r="1450" spans="2:55">
      <c r="B1450" s="41" t="s">
        <v>7282</v>
      </c>
      <c r="C1450" s="19" t="s">
        <v>7831</v>
      </c>
      <c r="D1450" s="44" t="s">
        <v>5</v>
      </c>
      <c r="E1450" s="19"/>
      <c r="F1450" s="19"/>
      <c r="G1450" s="19"/>
      <c r="H1450" s="19"/>
      <c r="I1450" s="19"/>
      <c r="J1450" s="19"/>
      <c r="K1450" s="19"/>
      <c r="L1450" s="19"/>
      <c r="M1450" s="19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221"/>
      <c r="AA1450" s="221"/>
      <c r="AB1450" s="221"/>
      <c r="AC1450" s="221"/>
      <c r="AD1450" s="221"/>
      <c r="AE1450" s="221"/>
      <c r="AF1450" s="221"/>
      <c r="AG1450" s="221"/>
      <c r="AH1450" s="221"/>
      <c r="AI1450" s="221"/>
      <c r="AJ1450" s="221"/>
      <c r="AK1450" s="221"/>
      <c r="AL1450" s="221"/>
      <c r="AM1450" s="221"/>
      <c r="AN1450" s="221"/>
      <c r="AO1450" s="221"/>
      <c r="AP1450" s="221"/>
      <c r="AQ1450" s="221"/>
      <c r="AR1450" s="221"/>
      <c r="AS1450" s="221"/>
      <c r="AT1450" s="221"/>
      <c r="AU1450" s="222">
        <v>21</v>
      </c>
      <c r="AV1450" s="222">
        <v>3840</v>
      </c>
      <c r="AW1450" s="222">
        <f t="shared" si="85"/>
        <v>960</v>
      </c>
      <c r="AX1450" s="222">
        <v>0</v>
      </c>
      <c r="AY1450" s="222">
        <v>0</v>
      </c>
      <c r="AZ1450" s="222">
        <f t="shared" si="83"/>
        <v>0</v>
      </c>
      <c r="BA1450" s="222">
        <v>0</v>
      </c>
      <c r="BB1450" s="222">
        <v>0</v>
      </c>
      <c r="BC1450" s="222">
        <f t="shared" si="84"/>
        <v>0</v>
      </c>
    </row>
    <row r="1451" spans="2:55">
      <c r="B1451" s="41" t="s">
        <v>6341</v>
      </c>
      <c r="C1451" s="19" t="s">
        <v>6676</v>
      </c>
      <c r="D1451" s="227" t="s">
        <v>148</v>
      </c>
      <c r="E1451" s="19"/>
      <c r="F1451" s="19"/>
      <c r="G1451" s="19"/>
      <c r="H1451" s="19"/>
      <c r="I1451" s="19"/>
      <c r="J1451" s="19"/>
      <c r="K1451" s="19"/>
      <c r="L1451" s="19"/>
      <c r="M1451" s="19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221"/>
      <c r="AA1451" s="221"/>
      <c r="AB1451" s="221"/>
      <c r="AC1451" s="221"/>
      <c r="AD1451" s="221"/>
      <c r="AE1451" s="221"/>
      <c r="AF1451" s="221"/>
      <c r="AG1451" s="221"/>
      <c r="AH1451" s="221"/>
      <c r="AI1451" s="221"/>
      <c r="AJ1451" s="221"/>
      <c r="AK1451" s="221"/>
      <c r="AL1451" s="221"/>
      <c r="AM1451" s="221"/>
      <c r="AN1451" s="221"/>
      <c r="AO1451" s="221"/>
      <c r="AP1451" s="221"/>
      <c r="AQ1451" s="221"/>
      <c r="AR1451" s="221"/>
      <c r="AS1451" s="221"/>
      <c r="AT1451" s="221"/>
      <c r="AU1451" s="222">
        <v>0</v>
      </c>
      <c r="AV1451" s="222">
        <v>0</v>
      </c>
      <c r="AW1451" s="222">
        <f t="shared" si="85"/>
        <v>0</v>
      </c>
      <c r="AX1451" s="222">
        <v>0</v>
      </c>
      <c r="AY1451" s="222">
        <v>0</v>
      </c>
      <c r="AZ1451" s="222">
        <f t="shared" si="83"/>
        <v>0</v>
      </c>
      <c r="BA1451" s="222">
        <v>7</v>
      </c>
      <c r="BB1451" s="222">
        <v>725</v>
      </c>
      <c r="BC1451" s="222">
        <f t="shared" si="84"/>
        <v>181.25</v>
      </c>
    </row>
    <row r="1452" spans="2:55">
      <c r="B1452" s="41" t="s">
        <v>6342</v>
      </c>
      <c r="C1452" s="19" t="s">
        <v>6677</v>
      </c>
      <c r="D1452" s="44" t="s">
        <v>5</v>
      </c>
      <c r="E1452" s="19"/>
      <c r="F1452" s="19"/>
      <c r="G1452" s="19"/>
      <c r="H1452" s="19"/>
      <c r="I1452" s="19"/>
      <c r="J1452" s="19"/>
      <c r="K1452" s="19"/>
      <c r="L1452" s="19"/>
      <c r="M1452" s="19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221"/>
      <c r="AA1452" s="221"/>
      <c r="AB1452" s="221"/>
      <c r="AC1452" s="221"/>
      <c r="AD1452" s="221"/>
      <c r="AE1452" s="221"/>
      <c r="AF1452" s="221"/>
      <c r="AG1452" s="221"/>
      <c r="AH1452" s="221"/>
      <c r="AI1452" s="221"/>
      <c r="AJ1452" s="221"/>
      <c r="AK1452" s="221"/>
      <c r="AL1452" s="221"/>
      <c r="AM1452" s="221"/>
      <c r="AN1452" s="221"/>
      <c r="AO1452" s="221"/>
      <c r="AP1452" s="221"/>
      <c r="AQ1452" s="221"/>
      <c r="AR1452" s="221"/>
      <c r="AS1452" s="221"/>
      <c r="AT1452" s="221"/>
      <c r="AU1452" s="222">
        <v>0</v>
      </c>
      <c r="AV1452" s="222">
        <v>0</v>
      </c>
      <c r="AW1452" s="222">
        <f t="shared" si="85"/>
        <v>0</v>
      </c>
      <c r="AX1452" s="222">
        <v>1</v>
      </c>
      <c r="AY1452" s="222">
        <v>60</v>
      </c>
      <c r="AZ1452" s="222">
        <f t="shared" si="83"/>
        <v>15</v>
      </c>
      <c r="BA1452" s="222">
        <v>1</v>
      </c>
      <c r="BB1452" s="222">
        <v>310</v>
      </c>
      <c r="BC1452" s="222">
        <f t="shared" si="84"/>
        <v>77.5</v>
      </c>
    </row>
    <row r="1453" spans="2:55">
      <c r="B1453" s="41" t="s">
        <v>6343</v>
      </c>
      <c r="C1453" s="19" t="s">
        <v>6678</v>
      </c>
      <c r="D1453" s="44" t="s">
        <v>222</v>
      </c>
      <c r="E1453" s="19"/>
      <c r="F1453" s="19"/>
      <c r="G1453" s="19"/>
      <c r="H1453" s="19"/>
      <c r="I1453" s="19"/>
      <c r="J1453" s="19"/>
      <c r="K1453" s="19"/>
      <c r="L1453" s="19"/>
      <c r="M1453" s="19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221"/>
      <c r="AA1453" s="221"/>
      <c r="AB1453" s="221"/>
      <c r="AC1453" s="221"/>
      <c r="AD1453" s="221"/>
      <c r="AE1453" s="221"/>
      <c r="AF1453" s="221"/>
      <c r="AG1453" s="221"/>
      <c r="AH1453" s="221"/>
      <c r="AI1453" s="221"/>
      <c r="AJ1453" s="221"/>
      <c r="AK1453" s="221"/>
      <c r="AL1453" s="221"/>
      <c r="AM1453" s="221"/>
      <c r="AN1453" s="221"/>
      <c r="AO1453" s="221"/>
      <c r="AP1453" s="221"/>
      <c r="AQ1453" s="221"/>
      <c r="AR1453" s="221"/>
      <c r="AS1453" s="221"/>
      <c r="AT1453" s="221"/>
      <c r="AU1453" s="222">
        <v>0</v>
      </c>
      <c r="AV1453" s="222">
        <v>0</v>
      </c>
      <c r="AW1453" s="222">
        <f t="shared" si="85"/>
        <v>0</v>
      </c>
      <c r="AX1453" s="222">
        <v>2</v>
      </c>
      <c r="AY1453" s="222">
        <v>160</v>
      </c>
      <c r="AZ1453" s="222">
        <f t="shared" si="83"/>
        <v>40</v>
      </c>
      <c r="BA1453" s="222">
        <v>6</v>
      </c>
      <c r="BB1453" s="222">
        <v>660</v>
      </c>
      <c r="BC1453" s="222">
        <f t="shared" si="84"/>
        <v>165</v>
      </c>
    </row>
    <row r="1454" spans="2:55">
      <c r="B1454" s="41" t="s">
        <v>6344</v>
      </c>
      <c r="C1454" s="19" t="s">
        <v>6679</v>
      </c>
      <c r="D1454" s="227" t="s">
        <v>84</v>
      </c>
      <c r="E1454" s="19"/>
      <c r="F1454" s="19"/>
      <c r="G1454" s="19"/>
      <c r="H1454" s="19"/>
      <c r="I1454" s="19"/>
      <c r="J1454" s="19"/>
      <c r="K1454" s="19"/>
      <c r="L1454" s="19"/>
      <c r="M1454" s="19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221"/>
      <c r="AA1454" s="221"/>
      <c r="AB1454" s="221"/>
      <c r="AC1454" s="221"/>
      <c r="AD1454" s="221"/>
      <c r="AE1454" s="221"/>
      <c r="AF1454" s="221"/>
      <c r="AG1454" s="221"/>
      <c r="AH1454" s="221"/>
      <c r="AI1454" s="221"/>
      <c r="AJ1454" s="221"/>
      <c r="AK1454" s="221"/>
      <c r="AL1454" s="221"/>
      <c r="AM1454" s="221"/>
      <c r="AN1454" s="221"/>
      <c r="AO1454" s="221"/>
      <c r="AP1454" s="221"/>
      <c r="AQ1454" s="221"/>
      <c r="AR1454" s="221"/>
      <c r="AS1454" s="221"/>
      <c r="AT1454" s="221"/>
      <c r="AU1454" s="222">
        <v>0</v>
      </c>
      <c r="AV1454" s="222">
        <v>0</v>
      </c>
      <c r="AW1454" s="222">
        <f t="shared" si="85"/>
        <v>0</v>
      </c>
      <c r="AX1454" s="222">
        <v>0</v>
      </c>
      <c r="AY1454" s="222">
        <v>0</v>
      </c>
      <c r="AZ1454" s="222">
        <f t="shared" si="83"/>
        <v>0</v>
      </c>
      <c r="BA1454" s="222">
        <v>4</v>
      </c>
      <c r="BB1454" s="222">
        <v>500</v>
      </c>
      <c r="BC1454" s="222">
        <f t="shared" si="84"/>
        <v>125</v>
      </c>
    </row>
    <row r="1455" spans="2:55">
      <c r="B1455" s="41" t="s">
        <v>6345</v>
      </c>
      <c r="C1455" s="19" t="s">
        <v>6680</v>
      </c>
      <c r="D1455" s="227" t="s">
        <v>84</v>
      </c>
      <c r="E1455" s="19"/>
      <c r="F1455" s="19"/>
      <c r="G1455" s="19"/>
      <c r="H1455" s="19"/>
      <c r="I1455" s="19"/>
      <c r="J1455" s="19"/>
      <c r="K1455" s="19"/>
      <c r="L1455" s="19"/>
      <c r="M1455" s="19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221"/>
      <c r="AA1455" s="221"/>
      <c r="AB1455" s="221"/>
      <c r="AC1455" s="221"/>
      <c r="AD1455" s="221"/>
      <c r="AE1455" s="221"/>
      <c r="AF1455" s="221"/>
      <c r="AG1455" s="221"/>
      <c r="AH1455" s="221"/>
      <c r="AI1455" s="221"/>
      <c r="AJ1455" s="221"/>
      <c r="AK1455" s="221"/>
      <c r="AL1455" s="221"/>
      <c r="AM1455" s="221"/>
      <c r="AN1455" s="221"/>
      <c r="AO1455" s="221"/>
      <c r="AP1455" s="221"/>
      <c r="AQ1455" s="221"/>
      <c r="AR1455" s="221"/>
      <c r="AS1455" s="221"/>
      <c r="AT1455" s="221"/>
      <c r="AU1455" s="222">
        <v>2</v>
      </c>
      <c r="AV1455" s="222">
        <v>120</v>
      </c>
      <c r="AW1455" s="222">
        <f t="shared" si="85"/>
        <v>30</v>
      </c>
      <c r="AX1455" s="222">
        <v>6</v>
      </c>
      <c r="AY1455" s="222">
        <v>440</v>
      </c>
      <c r="AZ1455" s="222">
        <f t="shared" si="83"/>
        <v>110</v>
      </c>
      <c r="BA1455" s="222">
        <v>0</v>
      </c>
      <c r="BB1455" s="222">
        <v>0</v>
      </c>
      <c r="BC1455" s="222">
        <f t="shared" si="84"/>
        <v>0</v>
      </c>
    </row>
    <row r="1456" spans="2:55">
      <c r="B1456" s="41" t="s">
        <v>6346</v>
      </c>
      <c r="C1456" s="19" t="s">
        <v>6681</v>
      </c>
      <c r="D1456" s="227" t="s">
        <v>23</v>
      </c>
      <c r="E1456" s="19"/>
      <c r="F1456" s="19"/>
      <c r="G1456" s="19"/>
      <c r="H1456" s="19"/>
      <c r="I1456" s="19"/>
      <c r="J1456" s="19"/>
      <c r="K1456" s="19"/>
      <c r="L1456" s="19"/>
      <c r="M1456" s="19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221"/>
      <c r="AA1456" s="221"/>
      <c r="AB1456" s="221"/>
      <c r="AC1456" s="221"/>
      <c r="AD1456" s="221"/>
      <c r="AE1456" s="221"/>
      <c r="AF1456" s="221"/>
      <c r="AG1456" s="221"/>
      <c r="AH1456" s="221"/>
      <c r="AI1456" s="221"/>
      <c r="AJ1456" s="221"/>
      <c r="AK1456" s="221"/>
      <c r="AL1456" s="221"/>
      <c r="AM1456" s="221"/>
      <c r="AN1456" s="221"/>
      <c r="AO1456" s="221"/>
      <c r="AP1456" s="221"/>
      <c r="AQ1456" s="221"/>
      <c r="AR1456" s="221"/>
      <c r="AS1456" s="221"/>
      <c r="AT1456" s="221"/>
      <c r="AU1456" s="222">
        <v>0</v>
      </c>
      <c r="AV1456" s="222">
        <v>0</v>
      </c>
      <c r="AW1456" s="222">
        <f t="shared" si="85"/>
        <v>0</v>
      </c>
      <c r="AX1456" s="222">
        <v>0</v>
      </c>
      <c r="AY1456" s="222">
        <v>0</v>
      </c>
      <c r="AZ1456" s="222">
        <f t="shared" si="83"/>
        <v>0</v>
      </c>
      <c r="BA1456" s="222">
        <v>25</v>
      </c>
      <c r="BB1456" s="222">
        <v>2800</v>
      </c>
      <c r="BC1456" s="222">
        <f t="shared" si="84"/>
        <v>700</v>
      </c>
    </row>
    <row r="1457" spans="2:55">
      <c r="B1457" s="41" t="s">
        <v>6347</v>
      </c>
      <c r="C1457" s="19" t="s">
        <v>6682</v>
      </c>
      <c r="D1457" s="44" t="s">
        <v>5</v>
      </c>
      <c r="E1457" s="19"/>
      <c r="F1457" s="19"/>
      <c r="G1457" s="19"/>
      <c r="H1457" s="19"/>
      <c r="I1457" s="19"/>
      <c r="J1457" s="19"/>
      <c r="K1457" s="19"/>
      <c r="L1457" s="19"/>
      <c r="M1457" s="19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221"/>
      <c r="AA1457" s="221"/>
      <c r="AB1457" s="221"/>
      <c r="AC1457" s="221"/>
      <c r="AD1457" s="221"/>
      <c r="AE1457" s="221"/>
      <c r="AF1457" s="221"/>
      <c r="AG1457" s="221"/>
      <c r="AH1457" s="221"/>
      <c r="AI1457" s="221"/>
      <c r="AJ1457" s="221"/>
      <c r="AK1457" s="221"/>
      <c r="AL1457" s="221"/>
      <c r="AM1457" s="221"/>
      <c r="AN1457" s="221"/>
      <c r="AO1457" s="221"/>
      <c r="AP1457" s="221"/>
      <c r="AQ1457" s="221"/>
      <c r="AR1457" s="221"/>
      <c r="AS1457" s="221"/>
      <c r="AT1457" s="221"/>
      <c r="AU1457" s="222">
        <v>0</v>
      </c>
      <c r="AV1457" s="222">
        <v>0</v>
      </c>
      <c r="AW1457" s="222">
        <f t="shared" si="85"/>
        <v>0</v>
      </c>
      <c r="AX1457" s="222">
        <v>1</v>
      </c>
      <c r="AY1457" s="222">
        <v>60</v>
      </c>
      <c r="AZ1457" s="222">
        <f t="shared" si="83"/>
        <v>15</v>
      </c>
      <c r="BA1457" s="222">
        <v>0</v>
      </c>
      <c r="BB1457" s="222">
        <v>0</v>
      </c>
      <c r="BC1457" s="222">
        <f t="shared" si="84"/>
        <v>0</v>
      </c>
    </row>
    <row r="1458" spans="2:55">
      <c r="B1458" s="41" t="s">
        <v>6348</v>
      </c>
      <c r="C1458" s="19" t="s">
        <v>6683</v>
      </c>
      <c r="D1458" s="227" t="s">
        <v>23</v>
      </c>
      <c r="E1458" s="19"/>
      <c r="F1458" s="19"/>
      <c r="G1458" s="19"/>
      <c r="H1458" s="19"/>
      <c r="I1458" s="19"/>
      <c r="J1458" s="19"/>
      <c r="K1458" s="19"/>
      <c r="L1458" s="19"/>
      <c r="M1458" s="19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221"/>
      <c r="AA1458" s="221"/>
      <c r="AB1458" s="221"/>
      <c r="AC1458" s="221"/>
      <c r="AD1458" s="221"/>
      <c r="AE1458" s="221"/>
      <c r="AF1458" s="221"/>
      <c r="AG1458" s="221"/>
      <c r="AH1458" s="221"/>
      <c r="AI1458" s="221"/>
      <c r="AJ1458" s="221"/>
      <c r="AK1458" s="221"/>
      <c r="AL1458" s="221"/>
      <c r="AM1458" s="221"/>
      <c r="AN1458" s="221"/>
      <c r="AO1458" s="221"/>
      <c r="AP1458" s="221"/>
      <c r="AQ1458" s="221"/>
      <c r="AR1458" s="221"/>
      <c r="AS1458" s="221"/>
      <c r="AT1458" s="221"/>
      <c r="AU1458" s="222">
        <v>0</v>
      </c>
      <c r="AV1458" s="222">
        <v>0</v>
      </c>
      <c r="AW1458" s="222">
        <f t="shared" si="85"/>
        <v>0</v>
      </c>
      <c r="AX1458" s="222">
        <v>0</v>
      </c>
      <c r="AY1458" s="222">
        <v>0</v>
      </c>
      <c r="AZ1458" s="222">
        <f t="shared" si="83"/>
        <v>0</v>
      </c>
      <c r="BA1458" s="222">
        <v>0</v>
      </c>
      <c r="BB1458" s="222">
        <v>0</v>
      </c>
      <c r="BC1458" s="222">
        <f t="shared" si="84"/>
        <v>0</v>
      </c>
    </row>
    <row r="1459" spans="2:55">
      <c r="B1459" s="41" t="s">
        <v>6349</v>
      </c>
      <c r="C1459" s="19" t="s">
        <v>6684</v>
      </c>
      <c r="D1459" s="227" t="s">
        <v>23</v>
      </c>
      <c r="E1459" s="19"/>
      <c r="F1459" s="19"/>
      <c r="G1459" s="19"/>
      <c r="H1459" s="19"/>
      <c r="I1459" s="19"/>
      <c r="J1459" s="19"/>
      <c r="K1459" s="19"/>
      <c r="L1459" s="19"/>
      <c r="M1459" s="19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221"/>
      <c r="AA1459" s="221"/>
      <c r="AB1459" s="221"/>
      <c r="AC1459" s="221"/>
      <c r="AD1459" s="221"/>
      <c r="AE1459" s="221"/>
      <c r="AF1459" s="221"/>
      <c r="AG1459" s="221"/>
      <c r="AH1459" s="221"/>
      <c r="AI1459" s="221"/>
      <c r="AJ1459" s="221"/>
      <c r="AK1459" s="221"/>
      <c r="AL1459" s="221"/>
      <c r="AM1459" s="221"/>
      <c r="AN1459" s="221"/>
      <c r="AO1459" s="221"/>
      <c r="AP1459" s="221"/>
      <c r="AQ1459" s="221"/>
      <c r="AR1459" s="221"/>
      <c r="AS1459" s="221"/>
      <c r="AT1459" s="221"/>
      <c r="AU1459" s="222">
        <v>2</v>
      </c>
      <c r="AV1459" s="222">
        <v>380</v>
      </c>
      <c r="AW1459" s="222">
        <f t="shared" si="85"/>
        <v>95</v>
      </c>
      <c r="AX1459" s="222">
        <v>0</v>
      </c>
      <c r="AY1459" s="222">
        <v>0</v>
      </c>
      <c r="AZ1459" s="222">
        <f t="shared" si="83"/>
        <v>0</v>
      </c>
      <c r="BA1459" s="222">
        <v>0</v>
      </c>
      <c r="BB1459" s="222">
        <v>0</v>
      </c>
      <c r="BC1459" s="222">
        <f t="shared" si="84"/>
        <v>0</v>
      </c>
    </row>
    <row r="1460" spans="2:55">
      <c r="B1460" s="41" t="s">
        <v>6350</v>
      </c>
      <c r="C1460" s="19" t="s">
        <v>6685</v>
      </c>
      <c r="D1460" s="227" t="s">
        <v>207</v>
      </c>
      <c r="E1460" s="19"/>
      <c r="F1460" s="19"/>
      <c r="G1460" s="19"/>
      <c r="H1460" s="19"/>
      <c r="I1460" s="19"/>
      <c r="J1460" s="19"/>
      <c r="K1460" s="19"/>
      <c r="L1460" s="19"/>
      <c r="M1460" s="19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221"/>
      <c r="AA1460" s="221"/>
      <c r="AB1460" s="221"/>
      <c r="AC1460" s="221"/>
      <c r="AD1460" s="221"/>
      <c r="AE1460" s="221"/>
      <c r="AF1460" s="221"/>
      <c r="AG1460" s="221"/>
      <c r="AH1460" s="221"/>
      <c r="AI1460" s="221"/>
      <c r="AJ1460" s="221"/>
      <c r="AK1460" s="221"/>
      <c r="AL1460" s="221"/>
      <c r="AM1460" s="221"/>
      <c r="AN1460" s="221"/>
      <c r="AO1460" s="221"/>
      <c r="AP1460" s="221"/>
      <c r="AQ1460" s="221"/>
      <c r="AR1460" s="221"/>
      <c r="AS1460" s="221"/>
      <c r="AT1460" s="221"/>
      <c r="AU1460" s="222">
        <v>0</v>
      </c>
      <c r="AV1460" s="222">
        <v>0</v>
      </c>
      <c r="AW1460" s="222">
        <f t="shared" si="85"/>
        <v>0</v>
      </c>
      <c r="AX1460" s="222">
        <v>0</v>
      </c>
      <c r="AY1460" s="222">
        <v>0</v>
      </c>
      <c r="AZ1460" s="222">
        <f t="shared" si="83"/>
        <v>0</v>
      </c>
      <c r="BA1460" s="222">
        <v>0</v>
      </c>
      <c r="BB1460" s="222">
        <v>0</v>
      </c>
      <c r="BC1460" s="222">
        <f t="shared" si="84"/>
        <v>0</v>
      </c>
    </row>
    <row r="1461" spans="2:55">
      <c r="B1461" s="41" t="s">
        <v>6351</v>
      </c>
      <c r="C1461" s="19" t="s">
        <v>6686</v>
      </c>
      <c r="D1461" s="44" t="s">
        <v>23</v>
      </c>
      <c r="E1461" s="19"/>
      <c r="F1461" s="19"/>
      <c r="G1461" s="19"/>
      <c r="H1461" s="19"/>
      <c r="I1461" s="19"/>
      <c r="J1461" s="19"/>
      <c r="K1461" s="19"/>
      <c r="L1461" s="19"/>
      <c r="M1461" s="19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221"/>
      <c r="AA1461" s="221"/>
      <c r="AB1461" s="221"/>
      <c r="AC1461" s="221"/>
      <c r="AD1461" s="221"/>
      <c r="AE1461" s="221"/>
      <c r="AF1461" s="221"/>
      <c r="AG1461" s="221"/>
      <c r="AH1461" s="221"/>
      <c r="AI1461" s="221"/>
      <c r="AJ1461" s="221"/>
      <c r="AK1461" s="221"/>
      <c r="AL1461" s="221"/>
      <c r="AM1461" s="221"/>
      <c r="AN1461" s="221"/>
      <c r="AO1461" s="221"/>
      <c r="AP1461" s="221"/>
      <c r="AQ1461" s="221"/>
      <c r="AR1461" s="221"/>
      <c r="AS1461" s="221"/>
      <c r="AT1461" s="221"/>
      <c r="AU1461" s="222">
        <v>0</v>
      </c>
      <c r="AV1461" s="222">
        <v>0</v>
      </c>
      <c r="AW1461" s="222">
        <f t="shared" si="85"/>
        <v>0</v>
      </c>
      <c r="AX1461" s="222">
        <v>0</v>
      </c>
      <c r="AY1461" s="222">
        <v>0</v>
      </c>
      <c r="AZ1461" s="222">
        <f t="shared" si="83"/>
        <v>0</v>
      </c>
      <c r="BA1461" s="222">
        <v>20</v>
      </c>
      <c r="BB1461" s="222">
        <v>1365</v>
      </c>
      <c r="BC1461" s="222">
        <f t="shared" si="84"/>
        <v>341.25</v>
      </c>
    </row>
    <row r="1462" spans="2:55">
      <c r="B1462" s="41" t="s">
        <v>6352</v>
      </c>
      <c r="C1462" s="19" t="s">
        <v>6687</v>
      </c>
      <c r="D1462" s="227" t="s">
        <v>216</v>
      </c>
      <c r="E1462" s="19"/>
      <c r="F1462" s="19"/>
      <c r="G1462" s="19"/>
      <c r="H1462" s="19"/>
      <c r="I1462" s="19"/>
      <c r="J1462" s="19"/>
      <c r="K1462" s="19"/>
      <c r="L1462" s="19"/>
      <c r="M1462" s="19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221"/>
      <c r="AA1462" s="221"/>
      <c r="AB1462" s="221"/>
      <c r="AC1462" s="221"/>
      <c r="AD1462" s="221"/>
      <c r="AE1462" s="221"/>
      <c r="AF1462" s="221"/>
      <c r="AG1462" s="221"/>
      <c r="AH1462" s="221"/>
      <c r="AI1462" s="221"/>
      <c r="AJ1462" s="221"/>
      <c r="AK1462" s="221"/>
      <c r="AL1462" s="221"/>
      <c r="AM1462" s="221"/>
      <c r="AN1462" s="221"/>
      <c r="AO1462" s="221"/>
      <c r="AP1462" s="221"/>
      <c r="AQ1462" s="221"/>
      <c r="AR1462" s="221"/>
      <c r="AS1462" s="221"/>
      <c r="AT1462" s="221"/>
      <c r="AU1462" s="222">
        <v>0</v>
      </c>
      <c r="AV1462" s="222">
        <v>0</v>
      </c>
      <c r="AW1462" s="222">
        <f t="shared" si="85"/>
        <v>0</v>
      </c>
      <c r="AX1462" s="222">
        <v>0</v>
      </c>
      <c r="AY1462" s="222">
        <v>0</v>
      </c>
      <c r="AZ1462" s="222">
        <f t="shared" si="83"/>
        <v>0</v>
      </c>
      <c r="BA1462" s="222">
        <v>0</v>
      </c>
      <c r="BB1462" s="222">
        <v>0</v>
      </c>
      <c r="BC1462" s="222">
        <f t="shared" si="84"/>
        <v>0</v>
      </c>
    </row>
    <row r="1463" spans="2:55">
      <c r="B1463" s="41" t="s">
        <v>6353</v>
      </c>
      <c r="C1463" s="19" t="s">
        <v>6688</v>
      </c>
      <c r="D1463" s="44" t="s">
        <v>222</v>
      </c>
      <c r="E1463" s="19"/>
      <c r="F1463" s="19"/>
      <c r="G1463" s="19"/>
      <c r="H1463" s="19"/>
      <c r="I1463" s="19"/>
      <c r="J1463" s="19"/>
      <c r="K1463" s="19"/>
      <c r="L1463" s="19"/>
      <c r="M1463" s="19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221"/>
      <c r="AA1463" s="221"/>
      <c r="AB1463" s="221"/>
      <c r="AC1463" s="221"/>
      <c r="AD1463" s="221"/>
      <c r="AE1463" s="221"/>
      <c r="AF1463" s="221"/>
      <c r="AG1463" s="221"/>
      <c r="AH1463" s="221"/>
      <c r="AI1463" s="221"/>
      <c r="AJ1463" s="221"/>
      <c r="AK1463" s="221"/>
      <c r="AL1463" s="221"/>
      <c r="AM1463" s="221"/>
      <c r="AN1463" s="221"/>
      <c r="AO1463" s="221"/>
      <c r="AP1463" s="221"/>
      <c r="AQ1463" s="221"/>
      <c r="AR1463" s="221"/>
      <c r="AS1463" s="221"/>
      <c r="AT1463" s="221"/>
      <c r="AU1463" s="222">
        <v>0</v>
      </c>
      <c r="AV1463" s="222">
        <v>0</v>
      </c>
      <c r="AW1463" s="222">
        <f t="shared" si="85"/>
        <v>0</v>
      </c>
      <c r="AX1463" s="222">
        <v>0</v>
      </c>
      <c r="AY1463" s="222">
        <v>0</v>
      </c>
      <c r="AZ1463" s="222">
        <f t="shared" si="83"/>
        <v>0</v>
      </c>
      <c r="BA1463" s="222">
        <v>3</v>
      </c>
      <c r="BB1463" s="222">
        <v>340</v>
      </c>
      <c r="BC1463" s="222">
        <f t="shared" si="84"/>
        <v>85</v>
      </c>
    </row>
    <row r="1464" spans="2:55">
      <c r="B1464" s="41" t="s">
        <v>6354</v>
      </c>
      <c r="C1464" s="19" t="s">
        <v>6689</v>
      </c>
      <c r="D1464" s="227" t="s">
        <v>216</v>
      </c>
      <c r="E1464" s="19"/>
      <c r="F1464" s="19"/>
      <c r="G1464" s="19"/>
      <c r="H1464" s="19"/>
      <c r="I1464" s="19"/>
      <c r="J1464" s="19"/>
      <c r="K1464" s="19"/>
      <c r="L1464" s="19"/>
      <c r="M1464" s="19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221"/>
      <c r="AA1464" s="221"/>
      <c r="AB1464" s="221"/>
      <c r="AC1464" s="221"/>
      <c r="AD1464" s="221"/>
      <c r="AE1464" s="221"/>
      <c r="AF1464" s="221"/>
      <c r="AG1464" s="221"/>
      <c r="AH1464" s="221"/>
      <c r="AI1464" s="221"/>
      <c r="AJ1464" s="221"/>
      <c r="AK1464" s="221"/>
      <c r="AL1464" s="221"/>
      <c r="AM1464" s="221"/>
      <c r="AN1464" s="221"/>
      <c r="AO1464" s="221"/>
      <c r="AP1464" s="221"/>
      <c r="AQ1464" s="221"/>
      <c r="AR1464" s="221"/>
      <c r="AS1464" s="221"/>
      <c r="AT1464" s="221"/>
      <c r="AU1464" s="222">
        <v>0</v>
      </c>
      <c r="AV1464" s="222">
        <v>0</v>
      </c>
      <c r="AW1464" s="222">
        <f t="shared" si="85"/>
        <v>0</v>
      </c>
      <c r="AX1464" s="222">
        <v>0</v>
      </c>
      <c r="AY1464" s="222">
        <v>0</v>
      </c>
      <c r="AZ1464" s="222">
        <f t="shared" si="83"/>
        <v>0</v>
      </c>
      <c r="BA1464" s="222">
        <v>0</v>
      </c>
      <c r="BB1464" s="222">
        <v>0</v>
      </c>
      <c r="BC1464" s="222">
        <f t="shared" si="84"/>
        <v>0</v>
      </c>
    </row>
    <row r="1465" spans="2:55">
      <c r="B1465" s="41" t="s">
        <v>6355</v>
      </c>
      <c r="C1465" s="19" t="s">
        <v>6690</v>
      </c>
      <c r="D1465" s="227" t="s">
        <v>216</v>
      </c>
      <c r="E1465" s="19"/>
      <c r="F1465" s="19"/>
      <c r="G1465" s="19"/>
      <c r="H1465" s="19"/>
      <c r="I1465" s="19"/>
      <c r="J1465" s="19"/>
      <c r="K1465" s="19"/>
      <c r="L1465" s="19"/>
      <c r="M1465" s="19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221"/>
      <c r="AA1465" s="221"/>
      <c r="AB1465" s="221"/>
      <c r="AC1465" s="221"/>
      <c r="AD1465" s="221"/>
      <c r="AE1465" s="221"/>
      <c r="AF1465" s="221"/>
      <c r="AG1465" s="221"/>
      <c r="AH1465" s="221"/>
      <c r="AI1465" s="221"/>
      <c r="AJ1465" s="221"/>
      <c r="AK1465" s="221"/>
      <c r="AL1465" s="221"/>
      <c r="AM1465" s="221"/>
      <c r="AN1465" s="221"/>
      <c r="AO1465" s="221"/>
      <c r="AP1465" s="221"/>
      <c r="AQ1465" s="221"/>
      <c r="AR1465" s="221"/>
      <c r="AS1465" s="221"/>
      <c r="AT1465" s="221"/>
      <c r="AU1465" s="222">
        <v>0</v>
      </c>
      <c r="AV1465" s="222">
        <v>0</v>
      </c>
      <c r="AW1465" s="222">
        <f t="shared" si="85"/>
        <v>0</v>
      </c>
      <c r="AX1465" s="222">
        <v>0</v>
      </c>
      <c r="AY1465" s="222">
        <v>0</v>
      </c>
      <c r="AZ1465" s="222">
        <f t="shared" si="83"/>
        <v>0</v>
      </c>
      <c r="BA1465" s="222">
        <v>18</v>
      </c>
      <c r="BB1465" s="222">
        <v>2865</v>
      </c>
      <c r="BC1465" s="222">
        <f t="shared" si="84"/>
        <v>716.25</v>
      </c>
    </row>
    <row r="1466" spans="2:55">
      <c r="B1466" s="41" t="s">
        <v>6356</v>
      </c>
      <c r="C1466" s="19" t="s">
        <v>6691</v>
      </c>
      <c r="D1466" s="227" t="s">
        <v>216</v>
      </c>
      <c r="E1466" s="19"/>
      <c r="F1466" s="19"/>
      <c r="G1466" s="19"/>
      <c r="H1466" s="19"/>
      <c r="I1466" s="19"/>
      <c r="J1466" s="19"/>
      <c r="K1466" s="19"/>
      <c r="L1466" s="19"/>
      <c r="M1466" s="19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221"/>
      <c r="AA1466" s="221"/>
      <c r="AB1466" s="221"/>
      <c r="AC1466" s="221"/>
      <c r="AD1466" s="221"/>
      <c r="AE1466" s="221"/>
      <c r="AF1466" s="221"/>
      <c r="AG1466" s="221"/>
      <c r="AH1466" s="221"/>
      <c r="AI1466" s="221"/>
      <c r="AJ1466" s="221"/>
      <c r="AK1466" s="221"/>
      <c r="AL1466" s="221"/>
      <c r="AM1466" s="221"/>
      <c r="AN1466" s="221"/>
      <c r="AO1466" s="221"/>
      <c r="AP1466" s="221"/>
      <c r="AQ1466" s="221"/>
      <c r="AR1466" s="221"/>
      <c r="AS1466" s="221"/>
      <c r="AT1466" s="221"/>
      <c r="AU1466" s="222">
        <v>0</v>
      </c>
      <c r="AV1466" s="222">
        <v>0</v>
      </c>
      <c r="AW1466" s="222">
        <f t="shared" si="85"/>
        <v>0</v>
      </c>
      <c r="AX1466" s="222">
        <v>0</v>
      </c>
      <c r="AY1466" s="222">
        <v>0</v>
      </c>
      <c r="AZ1466" s="222">
        <f t="shared" si="83"/>
        <v>0</v>
      </c>
      <c r="BA1466" s="222">
        <v>0</v>
      </c>
      <c r="BB1466" s="222">
        <v>0</v>
      </c>
      <c r="BC1466" s="222">
        <f t="shared" si="84"/>
        <v>0</v>
      </c>
    </row>
    <row r="1467" spans="2:55">
      <c r="B1467" s="41" t="s">
        <v>6357</v>
      </c>
      <c r="C1467" s="19" t="s">
        <v>6692</v>
      </c>
      <c r="D1467" s="44" t="s">
        <v>5</v>
      </c>
      <c r="E1467" s="19"/>
      <c r="F1467" s="19"/>
      <c r="G1467" s="19"/>
      <c r="H1467" s="19"/>
      <c r="I1467" s="19"/>
      <c r="J1467" s="19"/>
      <c r="K1467" s="19"/>
      <c r="L1467" s="19"/>
      <c r="M1467" s="19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221"/>
      <c r="AA1467" s="221"/>
      <c r="AB1467" s="221"/>
      <c r="AC1467" s="221"/>
      <c r="AD1467" s="221"/>
      <c r="AE1467" s="221"/>
      <c r="AF1467" s="221"/>
      <c r="AG1467" s="221"/>
      <c r="AH1467" s="221"/>
      <c r="AI1467" s="221"/>
      <c r="AJ1467" s="221"/>
      <c r="AK1467" s="221"/>
      <c r="AL1467" s="221"/>
      <c r="AM1467" s="221"/>
      <c r="AN1467" s="221"/>
      <c r="AO1467" s="221"/>
      <c r="AP1467" s="221"/>
      <c r="AQ1467" s="221"/>
      <c r="AR1467" s="221"/>
      <c r="AS1467" s="221"/>
      <c r="AT1467" s="221"/>
      <c r="AU1467" s="222">
        <v>0</v>
      </c>
      <c r="AV1467" s="222">
        <v>0</v>
      </c>
      <c r="AW1467" s="222">
        <f t="shared" si="85"/>
        <v>0</v>
      </c>
      <c r="AX1467" s="222">
        <v>0</v>
      </c>
      <c r="AY1467" s="222">
        <v>0</v>
      </c>
      <c r="AZ1467" s="222">
        <f t="shared" si="83"/>
        <v>0</v>
      </c>
      <c r="BA1467" s="222">
        <v>0</v>
      </c>
      <c r="BB1467" s="222">
        <v>0</v>
      </c>
      <c r="BC1467" s="222">
        <f t="shared" si="84"/>
        <v>0</v>
      </c>
    </row>
    <row r="1468" spans="2:55">
      <c r="B1468" s="41" t="s">
        <v>6358</v>
      </c>
      <c r="C1468" s="19" t="s">
        <v>6693</v>
      </c>
      <c r="D1468" s="44" t="s">
        <v>5</v>
      </c>
      <c r="E1468" s="19"/>
      <c r="F1468" s="19"/>
      <c r="G1468" s="19"/>
      <c r="H1468" s="19"/>
      <c r="I1468" s="19"/>
      <c r="J1468" s="19"/>
      <c r="K1468" s="19"/>
      <c r="L1468" s="19"/>
      <c r="M1468" s="19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221"/>
      <c r="AA1468" s="221"/>
      <c r="AB1468" s="221"/>
      <c r="AC1468" s="221"/>
      <c r="AD1468" s="221"/>
      <c r="AE1468" s="221"/>
      <c r="AF1468" s="221"/>
      <c r="AG1468" s="221"/>
      <c r="AH1468" s="221"/>
      <c r="AI1468" s="221"/>
      <c r="AJ1468" s="221"/>
      <c r="AK1468" s="221"/>
      <c r="AL1468" s="221"/>
      <c r="AM1468" s="221"/>
      <c r="AN1468" s="221"/>
      <c r="AO1468" s="221"/>
      <c r="AP1468" s="221"/>
      <c r="AQ1468" s="221"/>
      <c r="AR1468" s="221"/>
      <c r="AS1468" s="221"/>
      <c r="AT1468" s="221"/>
      <c r="AU1468" s="222">
        <v>0</v>
      </c>
      <c r="AV1468" s="222">
        <v>0</v>
      </c>
      <c r="AW1468" s="222">
        <f t="shared" si="85"/>
        <v>0</v>
      </c>
      <c r="AX1468" s="222">
        <v>0</v>
      </c>
      <c r="AY1468" s="222">
        <v>0</v>
      </c>
      <c r="AZ1468" s="222">
        <f t="shared" si="83"/>
        <v>0</v>
      </c>
      <c r="BA1468" s="222">
        <v>0</v>
      </c>
      <c r="BB1468" s="222">
        <v>0</v>
      </c>
      <c r="BC1468" s="222">
        <f t="shared" si="84"/>
        <v>0</v>
      </c>
    </row>
    <row r="1469" spans="2:55">
      <c r="B1469" s="41" t="s">
        <v>6359</v>
      </c>
      <c r="C1469" s="19" t="s">
        <v>6694</v>
      </c>
      <c r="D1469" s="44" t="s">
        <v>5</v>
      </c>
      <c r="E1469" s="19"/>
      <c r="F1469" s="19"/>
      <c r="G1469" s="19"/>
      <c r="H1469" s="19"/>
      <c r="I1469" s="19"/>
      <c r="J1469" s="19"/>
      <c r="K1469" s="19"/>
      <c r="L1469" s="19"/>
      <c r="M1469" s="19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221"/>
      <c r="AA1469" s="221"/>
      <c r="AB1469" s="221"/>
      <c r="AC1469" s="221"/>
      <c r="AD1469" s="221"/>
      <c r="AE1469" s="221"/>
      <c r="AF1469" s="221"/>
      <c r="AG1469" s="221"/>
      <c r="AH1469" s="221"/>
      <c r="AI1469" s="221"/>
      <c r="AJ1469" s="221"/>
      <c r="AK1469" s="221"/>
      <c r="AL1469" s="221"/>
      <c r="AM1469" s="221"/>
      <c r="AN1469" s="221"/>
      <c r="AO1469" s="221"/>
      <c r="AP1469" s="221"/>
      <c r="AQ1469" s="221"/>
      <c r="AR1469" s="221"/>
      <c r="AS1469" s="221"/>
      <c r="AT1469" s="221"/>
      <c r="AU1469" s="222">
        <v>0</v>
      </c>
      <c r="AV1469" s="222">
        <v>0</v>
      </c>
      <c r="AW1469" s="222">
        <f t="shared" si="85"/>
        <v>0</v>
      </c>
      <c r="AX1469" s="222">
        <v>0</v>
      </c>
      <c r="AY1469" s="222">
        <v>0</v>
      </c>
      <c r="AZ1469" s="222">
        <f t="shared" si="83"/>
        <v>0</v>
      </c>
      <c r="BA1469" s="222">
        <v>0</v>
      </c>
      <c r="BB1469" s="222">
        <v>0</v>
      </c>
      <c r="BC1469" s="222">
        <f t="shared" si="84"/>
        <v>0</v>
      </c>
    </row>
    <row r="1470" spans="2:55">
      <c r="B1470" s="41" t="s">
        <v>6360</v>
      </c>
      <c r="C1470" s="19" t="s">
        <v>6695</v>
      </c>
      <c r="D1470" s="44" t="s">
        <v>5</v>
      </c>
      <c r="E1470" s="19"/>
      <c r="F1470" s="19"/>
      <c r="G1470" s="19"/>
      <c r="H1470" s="19"/>
      <c r="I1470" s="19"/>
      <c r="J1470" s="19"/>
      <c r="K1470" s="19"/>
      <c r="L1470" s="19"/>
      <c r="M1470" s="19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221"/>
      <c r="AA1470" s="221"/>
      <c r="AB1470" s="221"/>
      <c r="AC1470" s="221"/>
      <c r="AD1470" s="221"/>
      <c r="AE1470" s="221"/>
      <c r="AF1470" s="221"/>
      <c r="AG1470" s="221"/>
      <c r="AH1470" s="221"/>
      <c r="AI1470" s="221"/>
      <c r="AJ1470" s="221"/>
      <c r="AK1470" s="221"/>
      <c r="AL1470" s="221"/>
      <c r="AM1470" s="221"/>
      <c r="AN1470" s="221"/>
      <c r="AO1470" s="221"/>
      <c r="AP1470" s="221"/>
      <c r="AQ1470" s="221"/>
      <c r="AR1470" s="221"/>
      <c r="AS1470" s="221"/>
      <c r="AT1470" s="221"/>
      <c r="AU1470" s="222">
        <v>0</v>
      </c>
      <c r="AV1470" s="222">
        <v>0</v>
      </c>
      <c r="AW1470" s="222">
        <f t="shared" si="85"/>
        <v>0</v>
      </c>
      <c r="AX1470" s="222">
        <v>0</v>
      </c>
      <c r="AY1470" s="222">
        <v>0</v>
      </c>
      <c r="AZ1470" s="222">
        <f t="shared" ref="AZ1470:AZ1532" si="86">AY1470*25%</f>
        <v>0</v>
      </c>
      <c r="BA1470" s="222">
        <v>0</v>
      </c>
      <c r="BB1470" s="222">
        <v>0</v>
      </c>
      <c r="BC1470" s="222">
        <f t="shared" si="84"/>
        <v>0</v>
      </c>
    </row>
    <row r="1471" spans="2:55">
      <c r="B1471" s="41" t="s">
        <v>6361</v>
      </c>
      <c r="C1471" s="19" t="s">
        <v>6696</v>
      </c>
      <c r="D1471" s="44" t="s">
        <v>191</v>
      </c>
      <c r="E1471" s="19"/>
      <c r="F1471" s="19"/>
      <c r="G1471" s="19"/>
      <c r="H1471" s="19"/>
      <c r="I1471" s="19"/>
      <c r="J1471" s="19"/>
      <c r="K1471" s="19"/>
      <c r="L1471" s="19"/>
      <c r="M1471" s="19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221"/>
      <c r="AA1471" s="221"/>
      <c r="AB1471" s="221"/>
      <c r="AC1471" s="221"/>
      <c r="AD1471" s="221"/>
      <c r="AE1471" s="221"/>
      <c r="AF1471" s="221"/>
      <c r="AG1471" s="221"/>
      <c r="AH1471" s="221"/>
      <c r="AI1471" s="221"/>
      <c r="AJ1471" s="221"/>
      <c r="AK1471" s="221"/>
      <c r="AL1471" s="221"/>
      <c r="AM1471" s="221"/>
      <c r="AN1471" s="221"/>
      <c r="AO1471" s="221"/>
      <c r="AP1471" s="221"/>
      <c r="AQ1471" s="221"/>
      <c r="AR1471" s="221"/>
      <c r="AS1471" s="221"/>
      <c r="AT1471" s="221"/>
      <c r="AU1471" s="222">
        <v>0</v>
      </c>
      <c r="AV1471" s="222">
        <v>0</v>
      </c>
      <c r="AW1471" s="222">
        <f t="shared" si="85"/>
        <v>0</v>
      </c>
      <c r="AX1471" s="222">
        <v>0</v>
      </c>
      <c r="AY1471" s="222">
        <v>0</v>
      </c>
      <c r="AZ1471" s="222">
        <f t="shared" si="86"/>
        <v>0</v>
      </c>
      <c r="BA1471" s="222">
        <v>4</v>
      </c>
      <c r="BB1471" s="222">
        <v>370</v>
      </c>
      <c r="BC1471" s="222">
        <f t="shared" si="84"/>
        <v>92.5</v>
      </c>
    </row>
    <row r="1472" spans="2:55">
      <c r="B1472" s="41" t="s">
        <v>6362</v>
      </c>
      <c r="C1472" s="19" t="s">
        <v>6697</v>
      </c>
      <c r="D1472" s="44" t="s">
        <v>191</v>
      </c>
      <c r="E1472" s="19"/>
      <c r="F1472" s="19"/>
      <c r="G1472" s="19"/>
      <c r="H1472" s="19"/>
      <c r="I1472" s="19"/>
      <c r="J1472" s="19"/>
      <c r="K1472" s="19"/>
      <c r="L1472" s="19"/>
      <c r="M1472" s="19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221"/>
      <c r="AA1472" s="221"/>
      <c r="AB1472" s="221"/>
      <c r="AC1472" s="221"/>
      <c r="AD1472" s="221"/>
      <c r="AE1472" s="221"/>
      <c r="AF1472" s="221"/>
      <c r="AG1472" s="221"/>
      <c r="AH1472" s="221"/>
      <c r="AI1472" s="221"/>
      <c r="AJ1472" s="221"/>
      <c r="AK1472" s="221"/>
      <c r="AL1472" s="221"/>
      <c r="AM1472" s="221"/>
      <c r="AN1472" s="221"/>
      <c r="AO1472" s="221"/>
      <c r="AP1472" s="221"/>
      <c r="AQ1472" s="221"/>
      <c r="AR1472" s="221"/>
      <c r="AS1472" s="221"/>
      <c r="AT1472" s="221"/>
      <c r="AU1472" s="222">
        <v>0</v>
      </c>
      <c r="AV1472" s="222">
        <v>0</v>
      </c>
      <c r="AW1472" s="222">
        <f t="shared" si="85"/>
        <v>0</v>
      </c>
      <c r="AX1472" s="222">
        <v>0</v>
      </c>
      <c r="AY1472" s="222">
        <v>0</v>
      </c>
      <c r="AZ1472" s="222">
        <f t="shared" si="86"/>
        <v>0</v>
      </c>
      <c r="BA1472" s="222">
        <v>10</v>
      </c>
      <c r="BB1472" s="222">
        <v>895</v>
      </c>
      <c r="BC1472" s="222">
        <f t="shared" ref="BC1472:BC1534" si="87">BB1472*25%</f>
        <v>223.75</v>
      </c>
    </row>
    <row r="1473" spans="2:55">
      <c r="B1473" s="41" t="s">
        <v>6363</v>
      </c>
      <c r="C1473" s="19" t="s">
        <v>6698</v>
      </c>
      <c r="D1473" s="44" t="s">
        <v>545</v>
      </c>
      <c r="E1473" s="19"/>
      <c r="F1473" s="19"/>
      <c r="G1473" s="19"/>
      <c r="H1473" s="19"/>
      <c r="I1473" s="19"/>
      <c r="J1473" s="19"/>
      <c r="K1473" s="19"/>
      <c r="L1473" s="19"/>
      <c r="M1473" s="19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221"/>
      <c r="AA1473" s="221"/>
      <c r="AB1473" s="221"/>
      <c r="AC1473" s="221"/>
      <c r="AD1473" s="221"/>
      <c r="AE1473" s="221"/>
      <c r="AF1473" s="221"/>
      <c r="AG1473" s="221"/>
      <c r="AH1473" s="221"/>
      <c r="AI1473" s="221"/>
      <c r="AJ1473" s="221"/>
      <c r="AK1473" s="221"/>
      <c r="AL1473" s="221"/>
      <c r="AM1473" s="221"/>
      <c r="AN1473" s="221"/>
      <c r="AO1473" s="221"/>
      <c r="AP1473" s="221"/>
      <c r="AQ1473" s="221"/>
      <c r="AR1473" s="221"/>
      <c r="AS1473" s="221"/>
      <c r="AT1473" s="221"/>
      <c r="AU1473" s="222">
        <v>0</v>
      </c>
      <c r="AV1473" s="222">
        <v>0</v>
      </c>
      <c r="AW1473" s="222">
        <f t="shared" si="85"/>
        <v>0</v>
      </c>
      <c r="AX1473" s="222">
        <v>0</v>
      </c>
      <c r="AY1473" s="222">
        <v>0</v>
      </c>
      <c r="AZ1473" s="222">
        <f t="shared" si="86"/>
        <v>0</v>
      </c>
      <c r="BA1473" s="222">
        <v>34</v>
      </c>
      <c r="BB1473" s="222">
        <v>3210</v>
      </c>
      <c r="BC1473" s="222">
        <f t="shared" si="87"/>
        <v>802.5</v>
      </c>
    </row>
    <row r="1474" spans="2:55">
      <c r="B1474" s="41" t="s">
        <v>6364</v>
      </c>
      <c r="C1474" s="19" t="s">
        <v>6934</v>
      </c>
      <c r="D1474" s="44" t="s">
        <v>545</v>
      </c>
      <c r="E1474" s="19"/>
      <c r="F1474" s="19"/>
      <c r="G1474" s="19"/>
      <c r="H1474" s="19"/>
      <c r="I1474" s="19"/>
      <c r="J1474" s="19"/>
      <c r="K1474" s="19"/>
      <c r="L1474" s="19"/>
      <c r="M1474" s="19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221"/>
      <c r="AA1474" s="221"/>
      <c r="AB1474" s="221"/>
      <c r="AC1474" s="221"/>
      <c r="AD1474" s="221"/>
      <c r="AE1474" s="221"/>
      <c r="AF1474" s="221"/>
      <c r="AG1474" s="221"/>
      <c r="AH1474" s="221"/>
      <c r="AI1474" s="221"/>
      <c r="AJ1474" s="221"/>
      <c r="AK1474" s="221"/>
      <c r="AL1474" s="221"/>
      <c r="AM1474" s="221"/>
      <c r="AN1474" s="221"/>
      <c r="AO1474" s="221"/>
      <c r="AP1474" s="221"/>
      <c r="AQ1474" s="221"/>
      <c r="AR1474" s="221"/>
      <c r="AS1474" s="221"/>
      <c r="AT1474" s="221"/>
      <c r="AU1474" s="222">
        <v>0</v>
      </c>
      <c r="AV1474" s="222">
        <v>0</v>
      </c>
      <c r="AW1474" s="222">
        <f t="shared" si="85"/>
        <v>0</v>
      </c>
      <c r="AX1474" s="222">
        <v>0</v>
      </c>
      <c r="AY1474" s="222">
        <v>0</v>
      </c>
      <c r="AZ1474" s="222">
        <f t="shared" si="86"/>
        <v>0</v>
      </c>
      <c r="BA1474" s="222">
        <v>0</v>
      </c>
      <c r="BB1474" s="222">
        <v>0</v>
      </c>
      <c r="BC1474" s="222">
        <f t="shared" si="87"/>
        <v>0</v>
      </c>
    </row>
    <row r="1475" spans="2:55">
      <c r="B1475" s="41" t="s">
        <v>6365</v>
      </c>
      <c r="C1475" s="19" t="s">
        <v>6699</v>
      </c>
      <c r="D1475" s="44" t="s">
        <v>5</v>
      </c>
      <c r="E1475" s="19"/>
      <c r="F1475" s="19"/>
      <c r="G1475" s="19"/>
      <c r="H1475" s="19"/>
      <c r="I1475" s="19"/>
      <c r="J1475" s="19"/>
      <c r="K1475" s="19"/>
      <c r="L1475" s="19"/>
      <c r="M1475" s="19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221"/>
      <c r="AA1475" s="221"/>
      <c r="AB1475" s="221"/>
      <c r="AC1475" s="221"/>
      <c r="AD1475" s="221"/>
      <c r="AE1475" s="221"/>
      <c r="AF1475" s="221"/>
      <c r="AG1475" s="221"/>
      <c r="AH1475" s="221"/>
      <c r="AI1475" s="221"/>
      <c r="AJ1475" s="221"/>
      <c r="AK1475" s="221"/>
      <c r="AL1475" s="221"/>
      <c r="AM1475" s="221"/>
      <c r="AN1475" s="221"/>
      <c r="AO1475" s="221"/>
      <c r="AP1475" s="221"/>
      <c r="AQ1475" s="221"/>
      <c r="AR1475" s="221"/>
      <c r="AS1475" s="221"/>
      <c r="AT1475" s="221"/>
      <c r="AU1475" s="222">
        <v>1</v>
      </c>
      <c r="AV1475" s="222">
        <v>60</v>
      </c>
      <c r="AW1475" s="222">
        <f t="shared" si="85"/>
        <v>15</v>
      </c>
      <c r="AX1475" s="222">
        <v>0</v>
      </c>
      <c r="AY1475" s="222">
        <v>0</v>
      </c>
      <c r="AZ1475" s="222">
        <f t="shared" si="86"/>
        <v>0</v>
      </c>
      <c r="BA1475" s="222">
        <v>11</v>
      </c>
      <c r="BB1475" s="222">
        <v>1055</v>
      </c>
      <c r="BC1475" s="222">
        <f t="shared" si="87"/>
        <v>263.75</v>
      </c>
    </row>
    <row r="1476" spans="2:55">
      <c r="B1476" s="41" t="s">
        <v>6366</v>
      </c>
      <c r="C1476" s="19" t="s">
        <v>6700</v>
      </c>
      <c r="D1476" s="44" t="s">
        <v>5</v>
      </c>
      <c r="E1476" s="19"/>
      <c r="F1476" s="19"/>
      <c r="G1476" s="19"/>
      <c r="H1476" s="19"/>
      <c r="I1476" s="19"/>
      <c r="J1476" s="19"/>
      <c r="K1476" s="19"/>
      <c r="L1476" s="19"/>
      <c r="M1476" s="19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221"/>
      <c r="AA1476" s="221"/>
      <c r="AB1476" s="221"/>
      <c r="AC1476" s="221"/>
      <c r="AD1476" s="221"/>
      <c r="AE1476" s="221"/>
      <c r="AF1476" s="221"/>
      <c r="AG1476" s="221"/>
      <c r="AH1476" s="221"/>
      <c r="AI1476" s="221"/>
      <c r="AJ1476" s="221"/>
      <c r="AK1476" s="221"/>
      <c r="AL1476" s="221"/>
      <c r="AM1476" s="221"/>
      <c r="AN1476" s="221"/>
      <c r="AO1476" s="221"/>
      <c r="AP1476" s="221"/>
      <c r="AQ1476" s="221"/>
      <c r="AR1476" s="221"/>
      <c r="AS1476" s="221"/>
      <c r="AT1476" s="221"/>
      <c r="AU1476" s="222">
        <v>0</v>
      </c>
      <c r="AV1476" s="222">
        <v>0</v>
      </c>
      <c r="AW1476" s="222">
        <f t="shared" si="85"/>
        <v>0</v>
      </c>
      <c r="AX1476" s="222">
        <v>0</v>
      </c>
      <c r="AY1476" s="222">
        <v>0</v>
      </c>
      <c r="AZ1476" s="222">
        <f t="shared" si="86"/>
        <v>0</v>
      </c>
      <c r="BA1476" s="222">
        <v>12</v>
      </c>
      <c r="BB1476" s="222">
        <v>1270</v>
      </c>
      <c r="BC1476" s="222">
        <f t="shared" si="87"/>
        <v>317.5</v>
      </c>
    </row>
    <row r="1477" spans="2:55">
      <c r="B1477" s="41" t="s">
        <v>6367</v>
      </c>
      <c r="C1477" s="19" t="s">
        <v>6701</v>
      </c>
      <c r="D1477" s="44" t="s">
        <v>5</v>
      </c>
      <c r="E1477" s="19"/>
      <c r="F1477" s="19"/>
      <c r="G1477" s="19"/>
      <c r="H1477" s="19"/>
      <c r="I1477" s="19"/>
      <c r="J1477" s="19"/>
      <c r="K1477" s="19"/>
      <c r="L1477" s="19"/>
      <c r="M1477" s="19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221"/>
      <c r="AA1477" s="221"/>
      <c r="AB1477" s="221"/>
      <c r="AC1477" s="221"/>
      <c r="AD1477" s="221"/>
      <c r="AE1477" s="221"/>
      <c r="AF1477" s="221"/>
      <c r="AG1477" s="221"/>
      <c r="AH1477" s="221"/>
      <c r="AI1477" s="221"/>
      <c r="AJ1477" s="221"/>
      <c r="AK1477" s="221"/>
      <c r="AL1477" s="221"/>
      <c r="AM1477" s="221"/>
      <c r="AN1477" s="221"/>
      <c r="AO1477" s="221"/>
      <c r="AP1477" s="221"/>
      <c r="AQ1477" s="221"/>
      <c r="AR1477" s="221"/>
      <c r="AS1477" s="221"/>
      <c r="AT1477" s="221"/>
      <c r="AU1477" s="222">
        <v>0</v>
      </c>
      <c r="AV1477" s="222">
        <v>0</v>
      </c>
      <c r="AW1477" s="222">
        <f t="shared" si="85"/>
        <v>0</v>
      </c>
      <c r="AX1477" s="222">
        <v>0</v>
      </c>
      <c r="AY1477" s="222">
        <v>0</v>
      </c>
      <c r="AZ1477" s="222">
        <f t="shared" si="86"/>
        <v>0</v>
      </c>
      <c r="BA1477" s="222">
        <v>0</v>
      </c>
      <c r="BB1477" s="222">
        <v>0</v>
      </c>
      <c r="BC1477" s="222">
        <f t="shared" si="87"/>
        <v>0</v>
      </c>
    </row>
    <row r="1478" spans="2:55">
      <c r="B1478" s="41" t="s">
        <v>6368</v>
      </c>
      <c r="C1478" s="19" t="s">
        <v>6702</v>
      </c>
      <c r="D1478" s="44" t="s">
        <v>501</v>
      </c>
      <c r="E1478" s="19"/>
      <c r="F1478" s="19"/>
      <c r="G1478" s="19"/>
      <c r="H1478" s="19"/>
      <c r="I1478" s="19"/>
      <c r="J1478" s="19"/>
      <c r="K1478" s="19"/>
      <c r="L1478" s="19"/>
      <c r="M1478" s="19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221"/>
      <c r="AA1478" s="221"/>
      <c r="AB1478" s="221"/>
      <c r="AC1478" s="221"/>
      <c r="AD1478" s="221"/>
      <c r="AE1478" s="221"/>
      <c r="AF1478" s="221"/>
      <c r="AG1478" s="221"/>
      <c r="AH1478" s="221"/>
      <c r="AI1478" s="221"/>
      <c r="AJ1478" s="221"/>
      <c r="AK1478" s="221"/>
      <c r="AL1478" s="221"/>
      <c r="AM1478" s="221"/>
      <c r="AN1478" s="221"/>
      <c r="AO1478" s="221"/>
      <c r="AP1478" s="221"/>
      <c r="AQ1478" s="221"/>
      <c r="AR1478" s="221"/>
      <c r="AS1478" s="221"/>
      <c r="AT1478" s="221"/>
      <c r="AU1478" s="222">
        <v>0</v>
      </c>
      <c r="AV1478" s="222">
        <v>0</v>
      </c>
      <c r="AW1478" s="222">
        <f t="shared" si="85"/>
        <v>0</v>
      </c>
      <c r="AX1478" s="222">
        <v>0</v>
      </c>
      <c r="AY1478" s="222">
        <v>0</v>
      </c>
      <c r="AZ1478" s="222">
        <f t="shared" si="86"/>
        <v>0</v>
      </c>
      <c r="BA1478" s="222">
        <v>0</v>
      </c>
      <c r="BB1478" s="222">
        <v>0</v>
      </c>
      <c r="BC1478" s="222">
        <f t="shared" si="87"/>
        <v>0</v>
      </c>
    </row>
    <row r="1479" spans="2:55">
      <c r="B1479" s="41" t="s">
        <v>6369</v>
      </c>
      <c r="C1479" s="19" t="s">
        <v>5449</v>
      </c>
      <c r="D1479" s="227" t="s">
        <v>341</v>
      </c>
      <c r="E1479" s="19"/>
      <c r="F1479" s="19"/>
      <c r="G1479" s="19"/>
      <c r="H1479" s="19"/>
      <c r="I1479" s="19"/>
      <c r="J1479" s="19"/>
      <c r="K1479" s="19"/>
      <c r="L1479" s="19"/>
      <c r="M1479" s="19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221"/>
      <c r="AA1479" s="221"/>
      <c r="AB1479" s="221"/>
      <c r="AC1479" s="221"/>
      <c r="AD1479" s="221"/>
      <c r="AE1479" s="221"/>
      <c r="AF1479" s="221"/>
      <c r="AG1479" s="221"/>
      <c r="AH1479" s="221"/>
      <c r="AI1479" s="221"/>
      <c r="AJ1479" s="221"/>
      <c r="AK1479" s="221"/>
      <c r="AL1479" s="221"/>
      <c r="AM1479" s="221"/>
      <c r="AN1479" s="221"/>
      <c r="AO1479" s="221"/>
      <c r="AP1479" s="221"/>
      <c r="AQ1479" s="221"/>
      <c r="AR1479" s="221"/>
      <c r="AS1479" s="221"/>
      <c r="AT1479" s="221"/>
      <c r="AU1479" s="222">
        <v>0</v>
      </c>
      <c r="AV1479" s="222">
        <v>0</v>
      </c>
      <c r="AW1479" s="222">
        <f t="shared" si="85"/>
        <v>0</v>
      </c>
      <c r="AX1479" s="222">
        <v>0</v>
      </c>
      <c r="AY1479" s="222">
        <v>0</v>
      </c>
      <c r="AZ1479" s="222">
        <f t="shared" si="86"/>
        <v>0</v>
      </c>
      <c r="BA1479" s="222">
        <v>2</v>
      </c>
      <c r="BB1479" s="222">
        <v>90</v>
      </c>
      <c r="BC1479" s="222">
        <f t="shared" si="87"/>
        <v>22.5</v>
      </c>
    </row>
    <row r="1480" spans="2:55">
      <c r="B1480" s="41" t="s">
        <v>6370</v>
      </c>
      <c r="C1480" s="19" t="s">
        <v>6703</v>
      </c>
      <c r="D1480" s="44" t="s">
        <v>29</v>
      </c>
      <c r="E1480" s="19"/>
      <c r="F1480" s="19"/>
      <c r="G1480" s="19"/>
      <c r="H1480" s="19"/>
      <c r="I1480" s="19"/>
      <c r="J1480" s="19"/>
      <c r="K1480" s="19"/>
      <c r="L1480" s="19"/>
      <c r="M1480" s="19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221"/>
      <c r="AA1480" s="221"/>
      <c r="AB1480" s="221"/>
      <c r="AC1480" s="221"/>
      <c r="AD1480" s="221"/>
      <c r="AE1480" s="221"/>
      <c r="AF1480" s="221"/>
      <c r="AG1480" s="221"/>
      <c r="AH1480" s="221"/>
      <c r="AI1480" s="221"/>
      <c r="AJ1480" s="221"/>
      <c r="AK1480" s="221"/>
      <c r="AL1480" s="221"/>
      <c r="AM1480" s="221"/>
      <c r="AN1480" s="221"/>
      <c r="AO1480" s="221"/>
      <c r="AP1480" s="221"/>
      <c r="AQ1480" s="221"/>
      <c r="AR1480" s="221"/>
      <c r="AS1480" s="221"/>
      <c r="AT1480" s="221"/>
      <c r="AU1480" s="222">
        <v>0</v>
      </c>
      <c r="AV1480" s="222">
        <v>0</v>
      </c>
      <c r="AW1480" s="222">
        <f t="shared" si="85"/>
        <v>0</v>
      </c>
      <c r="AX1480" s="222">
        <v>0</v>
      </c>
      <c r="AY1480" s="222">
        <v>0</v>
      </c>
      <c r="AZ1480" s="222">
        <f t="shared" si="86"/>
        <v>0</v>
      </c>
      <c r="BA1480" s="222">
        <v>5</v>
      </c>
      <c r="BB1480" s="222">
        <v>395</v>
      </c>
      <c r="BC1480" s="222">
        <f t="shared" si="87"/>
        <v>98.75</v>
      </c>
    </row>
    <row r="1481" spans="2:55">
      <c r="B1481" s="41" t="s">
        <v>6371</v>
      </c>
      <c r="C1481" s="19" t="s">
        <v>7832</v>
      </c>
      <c r="D1481" s="44" t="s">
        <v>23</v>
      </c>
      <c r="E1481" s="19"/>
      <c r="F1481" s="19"/>
      <c r="G1481" s="19"/>
      <c r="H1481" s="19"/>
      <c r="I1481" s="19"/>
      <c r="J1481" s="19"/>
      <c r="K1481" s="19"/>
      <c r="L1481" s="19"/>
      <c r="M1481" s="19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221"/>
      <c r="AA1481" s="221"/>
      <c r="AB1481" s="221"/>
      <c r="AC1481" s="221"/>
      <c r="AD1481" s="221"/>
      <c r="AE1481" s="221"/>
      <c r="AF1481" s="221"/>
      <c r="AG1481" s="221"/>
      <c r="AH1481" s="221"/>
      <c r="AI1481" s="221"/>
      <c r="AJ1481" s="221"/>
      <c r="AK1481" s="221"/>
      <c r="AL1481" s="221"/>
      <c r="AM1481" s="221"/>
      <c r="AN1481" s="221"/>
      <c r="AO1481" s="221"/>
      <c r="AP1481" s="221"/>
      <c r="AQ1481" s="221"/>
      <c r="AR1481" s="221"/>
      <c r="AS1481" s="221"/>
      <c r="AT1481" s="221"/>
      <c r="AU1481" s="222">
        <v>0</v>
      </c>
      <c r="AV1481" s="222">
        <v>0</v>
      </c>
      <c r="AW1481" s="222">
        <f t="shared" si="85"/>
        <v>0</v>
      </c>
      <c r="AX1481" s="222">
        <v>1</v>
      </c>
      <c r="AY1481" s="222">
        <v>45</v>
      </c>
      <c r="AZ1481" s="222">
        <f t="shared" si="86"/>
        <v>11.25</v>
      </c>
      <c r="BA1481" s="222">
        <v>0</v>
      </c>
      <c r="BB1481" s="222">
        <v>0</v>
      </c>
      <c r="BC1481" s="222">
        <f t="shared" si="87"/>
        <v>0</v>
      </c>
    </row>
    <row r="1482" spans="2:55">
      <c r="B1482" s="41" t="s">
        <v>6372</v>
      </c>
      <c r="C1482" s="19" t="s">
        <v>6704</v>
      </c>
      <c r="D1482" s="44" t="s">
        <v>238</v>
      </c>
      <c r="E1482" s="19"/>
      <c r="F1482" s="19"/>
      <c r="G1482" s="19"/>
      <c r="H1482" s="19"/>
      <c r="I1482" s="19"/>
      <c r="J1482" s="19"/>
      <c r="K1482" s="19"/>
      <c r="L1482" s="19"/>
      <c r="M1482" s="19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221"/>
      <c r="AA1482" s="221"/>
      <c r="AB1482" s="221"/>
      <c r="AC1482" s="221"/>
      <c r="AD1482" s="221"/>
      <c r="AE1482" s="221"/>
      <c r="AF1482" s="221"/>
      <c r="AG1482" s="221"/>
      <c r="AH1482" s="221"/>
      <c r="AI1482" s="221"/>
      <c r="AJ1482" s="221"/>
      <c r="AK1482" s="221"/>
      <c r="AL1482" s="221"/>
      <c r="AM1482" s="221"/>
      <c r="AN1482" s="221"/>
      <c r="AO1482" s="221"/>
      <c r="AP1482" s="221"/>
      <c r="AQ1482" s="221"/>
      <c r="AR1482" s="221"/>
      <c r="AS1482" s="221"/>
      <c r="AT1482" s="221"/>
      <c r="AU1482" s="222">
        <v>0</v>
      </c>
      <c r="AV1482" s="222">
        <v>0</v>
      </c>
      <c r="AW1482" s="222">
        <f t="shared" si="85"/>
        <v>0</v>
      </c>
      <c r="AX1482" s="222">
        <v>0</v>
      </c>
      <c r="AY1482" s="222">
        <v>0</v>
      </c>
      <c r="AZ1482" s="222">
        <f t="shared" si="86"/>
        <v>0</v>
      </c>
      <c r="BA1482" s="222">
        <v>1</v>
      </c>
      <c r="BB1482" s="222">
        <v>45</v>
      </c>
      <c r="BC1482" s="222">
        <f t="shared" si="87"/>
        <v>11.25</v>
      </c>
    </row>
    <row r="1483" spans="2:55">
      <c r="B1483" s="41" t="s">
        <v>6373</v>
      </c>
      <c r="C1483" s="19" t="s">
        <v>6705</v>
      </c>
      <c r="D1483" s="44" t="s">
        <v>5</v>
      </c>
      <c r="E1483" s="19"/>
      <c r="F1483" s="19"/>
      <c r="G1483" s="19"/>
      <c r="H1483" s="19"/>
      <c r="I1483" s="19"/>
      <c r="J1483" s="19"/>
      <c r="K1483" s="19"/>
      <c r="L1483" s="19"/>
      <c r="M1483" s="19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221"/>
      <c r="AA1483" s="221"/>
      <c r="AB1483" s="221"/>
      <c r="AC1483" s="221"/>
      <c r="AD1483" s="221"/>
      <c r="AE1483" s="221"/>
      <c r="AF1483" s="221"/>
      <c r="AG1483" s="221"/>
      <c r="AH1483" s="221"/>
      <c r="AI1483" s="221"/>
      <c r="AJ1483" s="221"/>
      <c r="AK1483" s="221"/>
      <c r="AL1483" s="221"/>
      <c r="AM1483" s="221"/>
      <c r="AN1483" s="221"/>
      <c r="AO1483" s="221"/>
      <c r="AP1483" s="221"/>
      <c r="AQ1483" s="221"/>
      <c r="AR1483" s="221"/>
      <c r="AS1483" s="221"/>
      <c r="AT1483" s="221"/>
      <c r="AU1483" s="222">
        <v>0</v>
      </c>
      <c r="AV1483" s="222">
        <v>0</v>
      </c>
      <c r="AW1483" s="222">
        <f t="shared" si="85"/>
        <v>0</v>
      </c>
      <c r="AX1483" s="222">
        <v>0</v>
      </c>
      <c r="AY1483" s="222">
        <v>0</v>
      </c>
      <c r="AZ1483" s="222">
        <f t="shared" si="86"/>
        <v>0</v>
      </c>
      <c r="BA1483" s="222">
        <v>4</v>
      </c>
      <c r="BB1483" s="222">
        <v>690</v>
      </c>
      <c r="BC1483" s="222">
        <f t="shared" si="87"/>
        <v>172.5</v>
      </c>
    </row>
    <row r="1484" spans="2:55">
      <c r="B1484" s="41" t="s">
        <v>6374</v>
      </c>
      <c r="C1484" s="19" t="s">
        <v>6706</v>
      </c>
      <c r="D1484" s="44" t="s">
        <v>5</v>
      </c>
      <c r="E1484" s="19"/>
      <c r="F1484" s="19"/>
      <c r="G1484" s="19"/>
      <c r="H1484" s="19"/>
      <c r="I1484" s="19"/>
      <c r="J1484" s="19"/>
      <c r="K1484" s="19"/>
      <c r="L1484" s="19"/>
      <c r="M1484" s="19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221"/>
      <c r="AA1484" s="221"/>
      <c r="AB1484" s="221"/>
      <c r="AC1484" s="221"/>
      <c r="AD1484" s="221"/>
      <c r="AE1484" s="221"/>
      <c r="AF1484" s="221"/>
      <c r="AG1484" s="221"/>
      <c r="AH1484" s="221"/>
      <c r="AI1484" s="221"/>
      <c r="AJ1484" s="221"/>
      <c r="AK1484" s="221"/>
      <c r="AL1484" s="221"/>
      <c r="AM1484" s="221"/>
      <c r="AN1484" s="221"/>
      <c r="AO1484" s="221"/>
      <c r="AP1484" s="221"/>
      <c r="AQ1484" s="221"/>
      <c r="AR1484" s="221"/>
      <c r="AS1484" s="221"/>
      <c r="AT1484" s="221"/>
      <c r="AU1484" s="222">
        <v>0</v>
      </c>
      <c r="AV1484" s="222">
        <v>0</v>
      </c>
      <c r="AW1484" s="222">
        <f t="shared" ref="AW1484:AW1527" si="88">AV1484*25%</f>
        <v>0</v>
      </c>
      <c r="AX1484" s="222">
        <v>0</v>
      </c>
      <c r="AY1484" s="222">
        <v>0</v>
      </c>
      <c r="AZ1484" s="222">
        <f t="shared" si="86"/>
        <v>0</v>
      </c>
      <c r="BA1484" s="222">
        <v>7</v>
      </c>
      <c r="BB1484" s="222">
        <v>660</v>
      </c>
      <c r="BC1484" s="222">
        <f t="shared" si="87"/>
        <v>165</v>
      </c>
    </row>
    <row r="1485" spans="2:55">
      <c r="B1485" s="41" t="s">
        <v>7283</v>
      </c>
      <c r="C1485" s="19" t="s">
        <v>7833</v>
      </c>
      <c r="D1485" s="44" t="s">
        <v>66</v>
      </c>
      <c r="E1485" s="19"/>
      <c r="F1485" s="19"/>
      <c r="G1485" s="19"/>
      <c r="H1485" s="19"/>
      <c r="I1485" s="19"/>
      <c r="J1485" s="19"/>
      <c r="K1485" s="19"/>
      <c r="L1485" s="19"/>
      <c r="M1485" s="19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221"/>
      <c r="AA1485" s="221"/>
      <c r="AB1485" s="221"/>
      <c r="AC1485" s="221"/>
      <c r="AD1485" s="221"/>
      <c r="AE1485" s="221"/>
      <c r="AF1485" s="221"/>
      <c r="AG1485" s="221"/>
      <c r="AH1485" s="221"/>
      <c r="AI1485" s="221"/>
      <c r="AJ1485" s="221"/>
      <c r="AK1485" s="221"/>
      <c r="AL1485" s="221"/>
      <c r="AM1485" s="221"/>
      <c r="AN1485" s="221"/>
      <c r="AO1485" s="221"/>
      <c r="AP1485" s="221"/>
      <c r="AQ1485" s="221"/>
      <c r="AR1485" s="221"/>
      <c r="AS1485" s="221"/>
      <c r="AT1485" s="221"/>
      <c r="AU1485" s="222">
        <v>0</v>
      </c>
      <c r="AV1485" s="222">
        <v>0</v>
      </c>
      <c r="AW1485" s="222">
        <f t="shared" si="88"/>
        <v>0</v>
      </c>
      <c r="AX1485" s="222">
        <v>0</v>
      </c>
      <c r="AY1485" s="222">
        <v>0</v>
      </c>
      <c r="AZ1485" s="222">
        <f t="shared" si="86"/>
        <v>0</v>
      </c>
      <c r="BA1485" s="222">
        <v>4</v>
      </c>
      <c r="BB1485" s="222">
        <v>390</v>
      </c>
      <c r="BC1485" s="222">
        <f t="shared" si="87"/>
        <v>97.5</v>
      </c>
    </row>
    <row r="1486" spans="2:55">
      <c r="B1486" s="41" t="s">
        <v>7284</v>
      </c>
      <c r="C1486" s="19" t="s">
        <v>7834</v>
      </c>
      <c r="D1486" s="44" t="s">
        <v>12</v>
      </c>
      <c r="E1486" s="19"/>
      <c r="F1486" s="19"/>
      <c r="G1486" s="19"/>
      <c r="H1486" s="19"/>
      <c r="I1486" s="19"/>
      <c r="J1486" s="19"/>
      <c r="K1486" s="19"/>
      <c r="L1486" s="19"/>
      <c r="M1486" s="19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221"/>
      <c r="AA1486" s="221"/>
      <c r="AB1486" s="221"/>
      <c r="AC1486" s="221"/>
      <c r="AD1486" s="221"/>
      <c r="AE1486" s="221"/>
      <c r="AF1486" s="221"/>
      <c r="AG1486" s="221"/>
      <c r="AH1486" s="221"/>
      <c r="AI1486" s="221"/>
      <c r="AJ1486" s="221"/>
      <c r="AK1486" s="221"/>
      <c r="AL1486" s="221"/>
      <c r="AM1486" s="221"/>
      <c r="AN1486" s="221"/>
      <c r="AO1486" s="221"/>
      <c r="AP1486" s="221"/>
      <c r="AQ1486" s="221"/>
      <c r="AR1486" s="221"/>
      <c r="AS1486" s="221"/>
      <c r="AT1486" s="221"/>
      <c r="AU1486" s="222">
        <v>1</v>
      </c>
      <c r="AV1486" s="222">
        <v>80</v>
      </c>
      <c r="AW1486" s="222">
        <f t="shared" si="88"/>
        <v>20</v>
      </c>
      <c r="AY1486" s="222">
        <v>0</v>
      </c>
      <c r="AZ1486" s="222">
        <f t="shared" si="86"/>
        <v>0</v>
      </c>
      <c r="BA1486" s="504">
        <v>7</v>
      </c>
      <c r="BB1486" s="222">
        <v>675</v>
      </c>
      <c r="BC1486" s="222">
        <f t="shared" si="87"/>
        <v>168.75</v>
      </c>
    </row>
    <row r="1487" spans="2:55">
      <c r="B1487" s="41" t="s">
        <v>6375</v>
      </c>
      <c r="C1487" s="19" t="s">
        <v>6707</v>
      </c>
      <c r="D1487" s="44" t="s">
        <v>38</v>
      </c>
      <c r="E1487" s="19"/>
      <c r="F1487" s="19"/>
      <c r="G1487" s="19"/>
      <c r="H1487" s="19"/>
      <c r="I1487" s="19"/>
      <c r="J1487" s="19"/>
      <c r="K1487" s="19"/>
      <c r="L1487" s="19"/>
      <c r="M1487" s="19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221"/>
      <c r="AA1487" s="221"/>
      <c r="AB1487" s="221"/>
      <c r="AC1487" s="221"/>
      <c r="AD1487" s="221"/>
      <c r="AE1487" s="221"/>
      <c r="AF1487" s="221"/>
      <c r="AG1487" s="221"/>
      <c r="AH1487" s="221"/>
      <c r="AI1487" s="221"/>
      <c r="AJ1487" s="221"/>
      <c r="AK1487" s="221"/>
      <c r="AL1487" s="221"/>
      <c r="AM1487" s="221"/>
      <c r="AN1487" s="221"/>
      <c r="AO1487" s="221"/>
      <c r="AP1487" s="221"/>
      <c r="AQ1487" s="221"/>
      <c r="AR1487" s="221"/>
      <c r="AS1487" s="221"/>
      <c r="AT1487" s="221"/>
      <c r="AU1487" s="222">
        <v>1</v>
      </c>
      <c r="AV1487" s="222">
        <v>60</v>
      </c>
      <c r="AW1487" s="222">
        <f t="shared" si="88"/>
        <v>15</v>
      </c>
      <c r="AX1487" s="222">
        <v>2</v>
      </c>
      <c r="AY1487" s="222">
        <v>290</v>
      </c>
      <c r="AZ1487" s="222">
        <f t="shared" si="86"/>
        <v>72.5</v>
      </c>
      <c r="BA1487" s="222">
        <v>5</v>
      </c>
      <c r="BB1487" s="222">
        <v>1155</v>
      </c>
      <c r="BC1487" s="222">
        <f t="shared" si="87"/>
        <v>288.75</v>
      </c>
    </row>
    <row r="1488" spans="2:55">
      <c r="B1488" s="41" t="s">
        <v>6376</v>
      </c>
      <c r="C1488" s="19" t="s">
        <v>7835</v>
      </c>
      <c r="D1488" s="44" t="s">
        <v>207</v>
      </c>
      <c r="E1488" s="19"/>
      <c r="F1488" s="19"/>
      <c r="G1488" s="19"/>
      <c r="H1488" s="19"/>
      <c r="I1488" s="19"/>
      <c r="J1488" s="19"/>
      <c r="K1488" s="19"/>
      <c r="L1488" s="19"/>
      <c r="M1488" s="19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221"/>
      <c r="AA1488" s="221"/>
      <c r="AB1488" s="221"/>
      <c r="AC1488" s="221"/>
      <c r="AD1488" s="221"/>
      <c r="AE1488" s="221"/>
      <c r="AF1488" s="221"/>
      <c r="AG1488" s="221"/>
      <c r="AH1488" s="221"/>
      <c r="AI1488" s="221"/>
      <c r="AJ1488" s="221"/>
      <c r="AK1488" s="221"/>
      <c r="AL1488" s="221"/>
      <c r="AM1488" s="221"/>
      <c r="AN1488" s="221"/>
      <c r="AO1488" s="221"/>
      <c r="AP1488" s="221"/>
      <c r="AQ1488" s="221"/>
      <c r="AR1488" s="221"/>
      <c r="AS1488" s="221"/>
      <c r="AT1488" s="221"/>
      <c r="AU1488" s="222">
        <v>0</v>
      </c>
      <c r="AV1488" s="222">
        <v>0</v>
      </c>
      <c r="AW1488" s="222">
        <f t="shared" si="88"/>
        <v>0</v>
      </c>
      <c r="AX1488" s="222">
        <v>0</v>
      </c>
      <c r="AY1488" s="222">
        <v>0</v>
      </c>
      <c r="AZ1488" s="222">
        <f t="shared" si="86"/>
        <v>0</v>
      </c>
      <c r="BA1488" s="222">
        <v>0</v>
      </c>
      <c r="BB1488" s="222">
        <v>0</v>
      </c>
      <c r="BC1488" s="222">
        <f t="shared" si="87"/>
        <v>0</v>
      </c>
    </row>
    <row r="1489" spans="2:55">
      <c r="B1489" s="41" t="s">
        <v>6377</v>
      </c>
      <c r="C1489" s="19" t="s">
        <v>7836</v>
      </c>
      <c r="D1489" s="44" t="s">
        <v>23</v>
      </c>
      <c r="E1489" s="19"/>
      <c r="F1489" s="19"/>
      <c r="G1489" s="19"/>
      <c r="H1489" s="19"/>
      <c r="I1489" s="19"/>
      <c r="J1489" s="19"/>
      <c r="K1489" s="19"/>
      <c r="L1489" s="19"/>
      <c r="M1489" s="19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221"/>
      <c r="AA1489" s="221"/>
      <c r="AB1489" s="221"/>
      <c r="AC1489" s="221"/>
      <c r="AD1489" s="221"/>
      <c r="AE1489" s="221"/>
      <c r="AF1489" s="221"/>
      <c r="AG1489" s="221"/>
      <c r="AH1489" s="221"/>
      <c r="AI1489" s="221"/>
      <c r="AJ1489" s="221"/>
      <c r="AK1489" s="221"/>
      <c r="AL1489" s="221"/>
      <c r="AM1489" s="221"/>
      <c r="AN1489" s="221"/>
      <c r="AO1489" s="221"/>
      <c r="AP1489" s="221"/>
      <c r="AQ1489" s="221"/>
      <c r="AR1489" s="221"/>
      <c r="AS1489" s="221"/>
      <c r="AT1489" s="221"/>
      <c r="AU1489" s="222">
        <v>0</v>
      </c>
      <c r="AV1489" s="222">
        <v>0</v>
      </c>
      <c r="AW1489" s="222">
        <f t="shared" si="88"/>
        <v>0</v>
      </c>
      <c r="AX1489" s="222">
        <v>0</v>
      </c>
      <c r="AY1489" s="222">
        <v>0</v>
      </c>
      <c r="AZ1489" s="222">
        <f t="shared" si="86"/>
        <v>0</v>
      </c>
      <c r="BA1489" s="222">
        <v>6</v>
      </c>
      <c r="BB1489" s="222">
        <v>300</v>
      </c>
      <c r="BC1489" s="222">
        <f t="shared" si="87"/>
        <v>75</v>
      </c>
    </row>
    <row r="1490" spans="2:55">
      <c r="B1490" s="41" t="s">
        <v>6378</v>
      </c>
      <c r="C1490" s="366" t="s">
        <v>6935</v>
      </c>
      <c r="D1490" s="44" t="s">
        <v>307</v>
      </c>
      <c r="E1490" s="19"/>
      <c r="F1490" s="19"/>
      <c r="G1490" s="19"/>
      <c r="H1490" s="19"/>
      <c r="I1490" s="19"/>
      <c r="J1490" s="19"/>
      <c r="K1490" s="19"/>
      <c r="L1490" s="19"/>
      <c r="M1490" s="19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221"/>
      <c r="AA1490" s="221"/>
      <c r="AB1490" s="221"/>
      <c r="AC1490" s="221"/>
      <c r="AD1490" s="221"/>
      <c r="AE1490" s="221"/>
      <c r="AF1490" s="221"/>
      <c r="AG1490" s="221"/>
      <c r="AH1490" s="221"/>
      <c r="AI1490" s="221"/>
      <c r="AJ1490" s="221"/>
      <c r="AK1490" s="221"/>
      <c r="AL1490" s="221"/>
      <c r="AM1490" s="221"/>
      <c r="AN1490" s="221"/>
      <c r="AO1490" s="221"/>
      <c r="AP1490" s="221"/>
      <c r="AQ1490" s="221"/>
      <c r="AR1490" s="221"/>
      <c r="AS1490" s="221"/>
      <c r="AT1490" s="221"/>
      <c r="AU1490" s="222">
        <v>0</v>
      </c>
      <c r="AV1490" s="222">
        <v>0</v>
      </c>
      <c r="AW1490" s="222">
        <f t="shared" si="88"/>
        <v>0</v>
      </c>
      <c r="AX1490" s="222">
        <v>0</v>
      </c>
      <c r="AY1490" s="222">
        <v>0</v>
      </c>
      <c r="AZ1490" s="222">
        <f t="shared" si="86"/>
        <v>0</v>
      </c>
      <c r="BA1490" s="222">
        <v>0</v>
      </c>
      <c r="BB1490" s="222">
        <v>0</v>
      </c>
      <c r="BC1490" s="222">
        <f t="shared" si="87"/>
        <v>0</v>
      </c>
    </row>
    <row r="1491" spans="2:55">
      <c r="B1491" s="41" t="s">
        <v>6379</v>
      </c>
      <c r="C1491" s="19" t="s">
        <v>6936</v>
      </c>
      <c r="D1491" s="44" t="s">
        <v>5</v>
      </c>
      <c r="E1491" s="19"/>
      <c r="F1491" s="19"/>
      <c r="G1491" s="19"/>
      <c r="H1491" s="19"/>
      <c r="I1491" s="19"/>
      <c r="J1491" s="19"/>
      <c r="K1491" s="19"/>
      <c r="L1491" s="19"/>
      <c r="M1491" s="19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221"/>
      <c r="AA1491" s="221"/>
      <c r="AB1491" s="221"/>
      <c r="AC1491" s="221"/>
      <c r="AD1491" s="221"/>
      <c r="AE1491" s="221"/>
      <c r="AF1491" s="221"/>
      <c r="AG1491" s="221"/>
      <c r="AH1491" s="221"/>
      <c r="AI1491" s="221"/>
      <c r="AJ1491" s="221"/>
      <c r="AK1491" s="221"/>
      <c r="AL1491" s="221"/>
      <c r="AM1491" s="221"/>
      <c r="AN1491" s="221"/>
      <c r="AO1491" s="221"/>
      <c r="AP1491" s="221"/>
      <c r="AQ1491" s="221"/>
      <c r="AR1491" s="221"/>
      <c r="AS1491" s="221"/>
      <c r="AT1491" s="221"/>
      <c r="AU1491" s="222">
        <v>0</v>
      </c>
      <c r="AV1491" s="222">
        <v>0</v>
      </c>
      <c r="AW1491" s="222">
        <f t="shared" si="88"/>
        <v>0</v>
      </c>
      <c r="AX1491" s="222">
        <v>0</v>
      </c>
      <c r="AY1491" s="222">
        <v>0</v>
      </c>
      <c r="AZ1491" s="222">
        <f t="shared" si="86"/>
        <v>0</v>
      </c>
      <c r="BA1491" s="222">
        <v>0</v>
      </c>
      <c r="BB1491" s="222">
        <v>0</v>
      </c>
      <c r="BC1491" s="222">
        <f t="shared" si="87"/>
        <v>0</v>
      </c>
    </row>
    <row r="1492" spans="2:55">
      <c r="B1492" s="41" t="s">
        <v>6380</v>
      </c>
      <c r="C1492" s="19" t="s">
        <v>6708</v>
      </c>
      <c r="D1492" s="44" t="s">
        <v>5</v>
      </c>
      <c r="E1492" s="19"/>
      <c r="F1492" s="19"/>
      <c r="G1492" s="19"/>
      <c r="H1492" s="19"/>
      <c r="I1492" s="19"/>
      <c r="J1492" s="19"/>
      <c r="K1492" s="19"/>
      <c r="L1492" s="19"/>
      <c r="M1492" s="19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221"/>
      <c r="AA1492" s="221"/>
      <c r="AB1492" s="221"/>
      <c r="AC1492" s="221"/>
      <c r="AD1492" s="221"/>
      <c r="AE1492" s="221"/>
      <c r="AF1492" s="221"/>
      <c r="AG1492" s="221"/>
      <c r="AH1492" s="221"/>
      <c r="AI1492" s="221"/>
      <c r="AJ1492" s="221"/>
      <c r="AK1492" s="221"/>
      <c r="AL1492" s="221"/>
      <c r="AM1492" s="221"/>
      <c r="AN1492" s="221"/>
      <c r="AO1492" s="221"/>
      <c r="AP1492" s="221"/>
      <c r="AQ1492" s="221"/>
      <c r="AR1492" s="221"/>
      <c r="AS1492" s="221"/>
      <c r="AT1492" s="221"/>
      <c r="AU1492" s="222">
        <v>0</v>
      </c>
      <c r="AV1492" s="222">
        <v>0</v>
      </c>
      <c r="AW1492" s="222">
        <f t="shared" si="88"/>
        <v>0</v>
      </c>
      <c r="AX1492" s="222">
        <v>0</v>
      </c>
      <c r="AY1492" s="222">
        <v>0</v>
      </c>
      <c r="AZ1492" s="222">
        <f t="shared" si="86"/>
        <v>0</v>
      </c>
      <c r="BA1492" s="222">
        <v>0</v>
      </c>
      <c r="BB1492" s="222">
        <v>0</v>
      </c>
      <c r="BC1492" s="222">
        <f t="shared" si="87"/>
        <v>0</v>
      </c>
    </row>
    <row r="1493" spans="2:55">
      <c r="B1493" s="41" t="s">
        <v>6381</v>
      </c>
      <c r="C1493" s="19" t="s">
        <v>6709</v>
      </c>
      <c r="D1493" s="44" t="s">
        <v>5</v>
      </c>
      <c r="E1493" s="19"/>
      <c r="F1493" s="19"/>
      <c r="G1493" s="19"/>
      <c r="H1493" s="19"/>
      <c r="I1493" s="19"/>
      <c r="J1493" s="19"/>
      <c r="K1493" s="19"/>
      <c r="L1493" s="19"/>
      <c r="M1493" s="19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221"/>
      <c r="AA1493" s="221"/>
      <c r="AB1493" s="221"/>
      <c r="AC1493" s="221"/>
      <c r="AD1493" s="221"/>
      <c r="AE1493" s="221"/>
      <c r="AF1493" s="221"/>
      <c r="AG1493" s="221"/>
      <c r="AH1493" s="221"/>
      <c r="AI1493" s="221"/>
      <c r="AJ1493" s="221"/>
      <c r="AK1493" s="221"/>
      <c r="AL1493" s="221"/>
      <c r="AM1493" s="221"/>
      <c r="AN1493" s="221"/>
      <c r="AO1493" s="221"/>
      <c r="AP1493" s="221"/>
      <c r="AQ1493" s="221"/>
      <c r="AR1493" s="221"/>
      <c r="AS1493" s="221"/>
      <c r="AT1493" s="221"/>
      <c r="AU1493" s="222">
        <v>0</v>
      </c>
      <c r="AV1493" s="222">
        <v>0</v>
      </c>
      <c r="AW1493" s="222">
        <f t="shared" si="88"/>
        <v>0</v>
      </c>
      <c r="AX1493" s="222">
        <v>0</v>
      </c>
      <c r="AY1493" s="222">
        <v>0</v>
      </c>
      <c r="AZ1493" s="222">
        <f t="shared" si="86"/>
        <v>0</v>
      </c>
      <c r="BA1493" s="222">
        <v>55</v>
      </c>
      <c r="BB1493" s="222">
        <v>3715</v>
      </c>
      <c r="BC1493" s="222">
        <f t="shared" si="87"/>
        <v>928.75</v>
      </c>
    </row>
    <row r="1494" spans="2:55">
      <c r="B1494" s="41" t="s">
        <v>6382</v>
      </c>
      <c r="C1494" s="19" t="s">
        <v>6937</v>
      </c>
      <c r="D1494" s="44" t="s">
        <v>5</v>
      </c>
      <c r="E1494" s="19"/>
      <c r="F1494" s="19"/>
      <c r="G1494" s="19"/>
      <c r="H1494" s="19"/>
      <c r="I1494" s="19"/>
      <c r="J1494" s="19"/>
      <c r="K1494" s="19"/>
      <c r="L1494" s="19"/>
      <c r="M1494" s="19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221"/>
      <c r="AA1494" s="221"/>
      <c r="AB1494" s="221"/>
      <c r="AC1494" s="221"/>
      <c r="AD1494" s="221"/>
      <c r="AE1494" s="221"/>
      <c r="AF1494" s="221"/>
      <c r="AG1494" s="221"/>
      <c r="AH1494" s="221"/>
      <c r="AI1494" s="221"/>
      <c r="AJ1494" s="221"/>
      <c r="AK1494" s="221"/>
      <c r="AL1494" s="221"/>
      <c r="AM1494" s="221"/>
      <c r="AN1494" s="221"/>
      <c r="AO1494" s="221"/>
      <c r="AP1494" s="221"/>
      <c r="AQ1494" s="221"/>
      <c r="AR1494" s="221"/>
      <c r="AS1494" s="221"/>
      <c r="AT1494" s="221"/>
      <c r="AU1494" s="222">
        <v>0</v>
      </c>
      <c r="AV1494" s="222">
        <v>0</v>
      </c>
      <c r="AW1494" s="222">
        <f t="shared" si="88"/>
        <v>0</v>
      </c>
      <c r="AX1494" s="222">
        <v>0</v>
      </c>
      <c r="AY1494" s="222">
        <v>0</v>
      </c>
      <c r="AZ1494" s="222">
        <f t="shared" si="86"/>
        <v>0</v>
      </c>
      <c r="BA1494" s="222">
        <v>9</v>
      </c>
      <c r="BB1494" s="222">
        <v>815</v>
      </c>
      <c r="BC1494" s="222">
        <f t="shared" si="87"/>
        <v>203.75</v>
      </c>
    </row>
    <row r="1495" spans="2:55">
      <c r="B1495" s="41" t="s">
        <v>6383</v>
      </c>
      <c r="C1495" s="19" t="s">
        <v>6938</v>
      </c>
      <c r="D1495" s="44" t="s">
        <v>5</v>
      </c>
      <c r="E1495" s="19"/>
      <c r="F1495" s="19"/>
      <c r="G1495" s="19"/>
      <c r="H1495" s="19"/>
      <c r="I1495" s="19"/>
      <c r="J1495" s="19"/>
      <c r="K1495" s="19"/>
      <c r="L1495" s="19"/>
      <c r="M1495" s="19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221"/>
      <c r="AA1495" s="221"/>
      <c r="AB1495" s="221"/>
      <c r="AC1495" s="221"/>
      <c r="AD1495" s="221"/>
      <c r="AE1495" s="221"/>
      <c r="AF1495" s="221"/>
      <c r="AG1495" s="221"/>
      <c r="AH1495" s="221"/>
      <c r="AI1495" s="221"/>
      <c r="AJ1495" s="221"/>
      <c r="AK1495" s="221"/>
      <c r="AL1495" s="221"/>
      <c r="AM1495" s="221"/>
      <c r="AN1495" s="221"/>
      <c r="AO1495" s="221"/>
      <c r="AP1495" s="221"/>
      <c r="AQ1495" s="221"/>
      <c r="AR1495" s="221"/>
      <c r="AS1495" s="221"/>
      <c r="AT1495" s="221"/>
      <c r="AU1495" s="222">
        <v>0</v>
      </c>
      <c r="AV1495" s="222">
        <v>0</v>
      </c>
      <c r="AW1495" s="222">
        <f t="shared" si="88"/>
        <v>0</v>
      </c>
      <c r="AX1495" s="222">
        <v>4</v>
      </c>
      <c r="AY1495" s="222">
        <v>430</v>
      </c>
      <c r="AZ1495" s="222">
        <f t="shared" si="86"/>
        <v>107.5</v>
      </c>
      <c r="BA1495" s="222">
        <v>69</v>
      </c>
      <c r="BB1495" s="222">
        <v>8350</v>
      </c>
      <c r="BC1495" s="222">
        <f t="shared" si="87"/>
        <v>2087.5</v>
      </c>
    </row>
    <row r="1496" spans="2:55">
      <c r="B1496" s="41" t="s">
        <v>6384</v>
      </c>
      <c r="C1496" s="19" t="s">
        <v>6710</v>
      </c>
      <c r="D1496" s="44" t="s">
        <v>125</v>
      </c>
      <c r="E1496" s="19"/>
      <c r="F1496" s="19"/>
      <c r="G1496" s="19"/>
      <c r="H1496" s="19"/>
      <c r="I1496" s="19"/>
      <c r="J1496" s="19"/>
      <c r="K1496" s="19"/>
      <c r="L1496" s="19"/>
      <c r="M1496" s="19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221"/>
      <c r="AA1496" s="221"/>
      <c r="AB1496" s="221"/>
      <c r="AC1496" s="221"/>
      <c r="AD1496" s="221"/>
      <c r="AE1496" s="221"/>
      <c r="AF1496" s="221"/>
      <c r="AG1496" s="221"/>
      <c r="AH1496" s="221"/>
      <c r="AI1496" s="221"/>
      <c r="AJ1496" s="221"/>
      <c r="AK1496" s="221"/>
      <c r="AL1496" s="221"/>
      <c r="AM1496" s="221"/>
      <c r="AN1496" s="221"/>
      <c r="AO1496" s="221"/>
      <c r="AP1496" s="221"/>
      <c r="AQ1496" s="221"/>
      <c r="AR1496" s="221"/>
      <c r="AS1496" s="221"/>
      <c r="AT1496" s="221"/>
      <c r="AU1496" s="222">
        <v>0</v>
      </c>
      <c r="AV1496" s="222">
        <v>0</v>
      </c>
      <c r="AW1496" s="222">
        <f t="shared" si="88"/>
        <v>0</v>
      </c>
      <c r="AX1496" s="222">
        <v>0</v>
      </c>
      <c r="AY1496" s="222">
        <v>0</v>
      </c>
      <c r="AZ1496" s="222">
        <f t="shared" si="86"/>
        <v>0</v>
      </c>
      <c r="BA1496" s="222">
        <v>7</v>
      </c>
      <c r="BB1496" s="222">
        <v>680</v>
      </c>
      <c r="BC1496" s="222">
        <f t="shared" si="87"/>
        <v>170</v>
      </c>
    </row>
    <row r="1497" spans="2:55">
      <c r="B1497" s="41" t="s">
        <v>6385</v>
      </c>
      <c r="C1497" s="19" t="s">
        <v>7837</v>
      </c>
      <c r="D1497" s="44" t="s">
        <v>125</v>
      </c>
      <c r="E1497" s="19"/>
      <c r="F1497" s="19"/>
      <c r="G1497" s="19"/>
      <c r="H1497" s="19"/>
      <c r="I1497" s="19"/>
      <c r="J1497" s="19"/>
      <c r="K1497" s="19"/>
      <c r="L1497" s="19"/>
      <c r="M1497" s="19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221"/>
      <c r="AA1497" s="221"/>
      <c r="AB1497" s="221"/>
      <c r="AC1497" s="221"/>
      <c r="AD1497" s="221"/>
      <c r="AE1497" s="221"/>
      <c r="AF1497" s="221"/>
      <c r="AG1497" s="221"/>
      <c r="AH1497" s="221"/>
      <c r="AI1497" s="221"/>
      <c r="AJ1497" s="221"/>
      <c r="AK1497" s="221"/>
      <c r="AL1497" s="221"/>
      <c r="AM1497" s="221"/>
      <c r="AN1497" s="221"/>
      <c r="AO1497" s="221"/>
      <c r="AP1497" s="221"/>
      <c r="AQ1497" s="221"/>
      <c r="AR1497" s="221"/>
      <c r="AS1497" s="221"/>
      <c r="AT1497" s="221"/>
      <c r="AU1497" s="222">
        <v>0</v>
      </c>
      <c r="AV1497" s="222">
        <v>0</v>
      </c>
      <c r="AW1497" s="222">
        <f t="shared" si="88"/>
        <v>0</v>
      </c>
      <c r="AX1497" s="222">
        <v>0</v>
      </c>
      <c r="AY1497" s="222">
        <v>0</v>
      </c>
      <c r="AZ1497" s="222">
        <f t="shared" si="86"/>
        <v>0</v>
      </c>
      <c r="BA1497" s="222">
        <v>4</v>
      </c>
      <c r="BB1497" s="222">
        <v>730</v>
      </c>
      <c r="BC1497" s="222">
        <f t="shared" si="87"/>
        <v>182.5</v>
      </c>
    </row>
    <row r="1498" spans="2:55">
      <c r="B1498" s="41" t="s">
        <v>6386</v>
      </c>
      <c r="C1498" s="19" t="s">
        <v>6939</v>
      </c>
      <c r="D1498" s="44" t="s">
        <v>123</v>
      </c>
      <c r="E1498" s="19"/>
      <c r="F1498" s="19"/>
      <c r="G1498" s="19"/>
      <c r="H1498" s="19"/>
      <c r="I1498" s="19"/>
      <c r="J1498" s="19"/>
      <c r="K1498" s="19"/>
      <c r="L1498" s="19"/>
      <c r="M1498" s="19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221"/>
      <c r="AA1498" s="221"/>
      <c r="AB1498" s="221"/>
      <c r="AC1498" s="221"/>
      <c r="AD1498" s="221"/>
      <c r="AE1498" s="221"/>
      <c r="AF1498" s="221"/>
      <c r="AG1498" s="221"/>
      <c r="AH1498" s="221"/>
      <c r="AI1498" s="221"/>
      <c r="AJ1498" s="221"/>
      <c r="AK1498" s="221"/>
      <c r="AL1498" s="221"/>
      <c r="AM1498" s="221"/>
      <c r="AN1498" s="221"/>
      <c r="AO1498" s="221"/>
      <c r="AP1498" s="221"/>
      <c r="AQ1498" s="221"/>
      <c r="AR1498" s="221"/>
      <c r="AS1498" s="221"/>
      <c r="AT1498" s="221"/>
      <c r="AU1498" s="222">
        <v>0</v>
      </c>
      <c r="AV1498" s="222">
        <v>0</v>
      </c>
      <c r="AW1498" s="222">
        <f t="shared" si="88"/>
        <v>0</v>
      </c>
      <c r="AX1498" s="222">
        <v>1</v>
      </c>
      <c r="AY1498" s="222">
        <v>130</v>
      </c>
      <c r="AZ1498" s="222">
        <f t="shared" si="86"/>
        <v>32.5</v>
      </c>
      <c r="BA1498" s="222">
        <v>5</v>
      </c>
      <c r="BB1498" s="222">
        <v>510</v>
      </c>
      <c r="BC1498" s="222">
        <f t="shared" si="87"/>
        <v>127.5</v>
      </c>
    </row>
    <row r="1499" spans="2:55">
      <c r="B1499" s="41" t="s">
        <v>6387</v>
      </c>
      <c r="C1499" s="19" t="s">
        <v>7838</v>
      </c>
      <c r="D1499" s="44" t="s">
        <v>501</v>
      </c>
      <c r="E1499" s="19"/>
      <c r="F1499" s="19"/>
      <c r="G1499" s="19"/>
      <c r="H1499" s="19"/>
      <c r="I1499" s="19"/>
      <c r="J1499" s="19"/>
      <c r="K1499" s="19"/>
      <c r="L1499" s="19"/>
      <c r="M1499" s="19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221"/>
      <c r="AA1499" s="221"/>
      <c r="AB1499" s="221"/>
      <c r="AC1499" s="221"/>
      <c r="AD1499" s="221"/>
      <c r="AE1499" s="221"/>
      <c r="AF1499" s="221"/>
      <c r="AG1499" s="221"/>
      <c r="AH1499" s="221"/>
      <c r="AI1499" s="221"/>
      <c r="AJ1499" s="221"/>
      <c r="AK1499" s="221"/>
      <c r="AL1499" s="221"/>
      <c r="AM1499" s="221"/>
      <c r="AN1499" s="221"/>
      <c r="AO1499" s="221"/>
      <c r="AP1499" s="221"/>
      <c r="AQ1499" s="221"/>
      <c r="AR1499" s="221"/>
      <c r="AS1499" s="221"/>
      <c r="AT1499" s="221"/>
      <c r="AU1499" s="222">
        <v>2</v>
      </c>
      <c r="AV1499" s="222">
        <v>160</v>
      </c>
      <c r="AW1499" s="222">
        <f t="shared" si="88"/>
        <v>40</v>
      </c>
      <c r="AX1499" s="222">
        <v>1</v>
      </c>
      <c r="AY1499" s="222">
        <v>150</v>
      </c>
      <c r="AZ1499" s="222">
        <f t="shared" si="86"/>
        <v>37.5</v>
      </c>
      <c r="BA1499" s="222">
        <v>0</v>
      </c>
      <c r="BB1499" s="222">
        <v>0</v>
      </c>
      <c r="BC1499" s="222">
        <f t="shared" si="87"/>
        <v>0</v>
      </c>
    </row>
    <row r="1500" spans="2:55">
      <c r="B1500" s="41" t="s">
        <v>6388</v>
      </c>
      <c r="C1500" s="19" t="s">
        <v>6711</v>
      </c>
      <c r="D1500" s="44" t="s">
        <v>552</v>
      </c>
      <c r="E1500" s="19"/>
      <c r="F1500" s="19"/>
      <c r="G1500" s="19"/>
      <c r="H1500" s="19"/>
      <c r="I1500" s="19"/>
      <c r="J1500" s="19"/>
      <c r="K1500" s="19"/>
      <c r="L1500" s="19"/>
      <c r="M1500" s="19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221"/>
      <c r="AA1500" s="221"/>
      <c r="AB1500" s="221"/>
      <c r="AC1500" s="221"/>
      <c r="AD1500" s="221"/>
      <c r="AE1500" s="221"/>
      <c r="AF1500" s="221"/>
      <c r="AG1500" s="221"/>
      <c r="AH1500" s="221"/>
      <c r="AI1500" s="221"/>
      <c r="AJ1500" s="221"/>
      <c r="AK1500" s="221"/>
      <c r="AL1500" s="221"/>
      <c r="AM1500" s="221"/>
      <c r="AN1500" s="221"/>
      <c r="AO1500" s="221"/>
      <c r="AP1500" s="221"/>
      <c r="AQ1500" s="221"/>
      <c r="AR1500" s="221"/>
      <c r="AS1500" s="221"/>
      <c r="AT1500" s="221"/>
      <c r="AU1500" s="222">
        <v>0</v>
      </c>
      <c r="AV1500" s="222">
        <v>0</v>
      </c>
      <c r="AW1500" s="222">
        <f t="shared" si="88"/>
        <v>0</v>
      </c>
      <c r="AX1500" s="222">
        <v>0</v>
      </c>
      <c r="AY1500" s="222">
        <v>0</v>
      </c>
      <c r="AZ1500" s="222">
        <f t="shared" si="86"/>
        <v>0</v>
      </c>
      <c r="BA1500" s="222">
        <v>35</v>
      </c>
      <c r="BB1500" s="222">
        <v>4255</v>
      </c>
      <c r="BC1500" s="222">
        <f t="shared" si="87"/>
        <v>1063.75</v>
      </c>
    </row>
    <row r="1501" spans="2:55">
      <c r="B1501" s="41" t="s">
        <v>6389</v>
      </c>
      <c r="C1501" s="19" t="s">
        <v>6712</v>
      </c>
      <c r="D1501" s="44" t="s">
        <v>284</v>
      </c>
      <c r="E1501" s="19"/>
      <c r="F1501" s="19"/>
      <c r="G1501" s="19"/>
      <c r="H1501" s="19"/>
      <c r="I1501" s="19"/>
      <c r="J1501" s="19"/>
      <c r="K1501" s="19"/>
      <c r="L1501" s="19"/>
      <c r="M1501" s="19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221"/>
      <c r="AA1501" s="221"/>
      <c r="AB1501" s="221"/>
      <c r="AC1501" s="221"/>
      <c r="AD1501" s="221"/>
      <c r="AE1501" s="221"/>
      <c r="AF1501" s="221"/>
      <c r="AG1501" s="221"/>
      <c r="AH1501" s="221"/>
      <c r="AI1501" s="221"/>
      <c r="AJ1501" s="221"/>
      <c r="AK1501" s="221"/>
      <c r="AL1501" s="221"/>
      <c r="AM1501" s="221"/>
      <c r="AN1501" s="221"/>
      <c r="AO1501" s="221"/>
      <c r="AP1501" s="221"/>
      <c r="AQ1501" s="221"/>
      <c r="AR1501" s="221"/>
      <c r="AS1501" s="221"/>
      <c r="AT1501" s="221"/>
      <c r="AU1501" s="222">
        <v>0</v>
      </c>
      <c r="AV1501" s="222">
        <v>0</v>
      </c>
      <c r="AW1501" s="222">
        <f t="shared" si="88"/>
        <v>0</v>
      </c>
      <c r="AX1501" s="222">
        <v>0</v>
      </c>
      <c r="AY1501" s="222">
        <v>0</v>
      </c>
      <c r="AZ1501" s="222">
        <f t="shared" si="86"/>
        <v>0</v>
      </c>
      <c r="BA1501" s="222">
        <v>8</v>
      </c>
      <c r="BB1501" s="222">
        <v>425</v>
      </c>
      <c r="BC1501" s="222">
        <f t="shared" si="87"/>
        <v>106.25</v>
      </c>
    </row>
    <row r="1502" spans="2:55">
      <c r="B1502" s="41" t="s">
        <v>6390</v>
      </c>
      <c r="C1502" s="19" t="s">
        <v>7839</v>
      </c>
      <c r="D1502" s="44" t="s">
        <v>284</v>
      </c>
      <c r="E1502" s="19"/>
      <c r="F1502" s="19"/>
      <c r="G1502" s="19"/>
      <c r="H1502" s="19"/>
      <c r="I1502" s="19"/>
      <c r="J1502" s="19"/>
      <c r="K1502" s="19"/>
      <c r="L1502" s="19"/>
      <c r="M1502" s="19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221"/>
      <c r="AA1502" s="221"/>
      <c r="AB1502" s="221"/>
      <c r="AC1502" s="221"/>
      <c r="AD1502" s="221"/>
      <c r="AE1502" s="221"/>
      <c r="AF1502" s="221"/>
      <c r="AG1502" s="221"/>
      <c r="AH1502" s="221"/>
      <c r="AI1502" s="221"/>
      <c r="AJ1502" s="221"/>
      <c r="AK1502" s="221"/>
      <c r="AL1502" s="221"/>
      <c r="AM1502" s="221"/>
      <c r="AN1502" s="221"/>
      <c r="AO1502" s="221"/>
      <c r="AP1502" s="221"/>
      <c r="AQ1502" s="221"/>
      <c r="AR1502" s="221"/>
      <c r="AS1502" s="221"/>
      <c r="AT1502" s="221"/>
      <c r="AU1502" s="222">
        <v>1</v>
      </c>
      <c r="AV1502" s="222">
        <v>60</v>
      </c>
      <c r="AW1502" s="222">
        <f t="shared" si="88"/>
        <v>15</v>
      </c>
      <c r="AX1502" s="222">
        <v>0</v>
      </c>
      <c r="AY1502" s="222">
        <v>0</v>
      </c>
      <c r="AZ1502" s="222">
        <f t="shared" si="86"/>
        <v>0</v>
      </c>
      <c r="BA1502" s="222">
        <v>0</v>
      </c>
      <c r="BB1502" s="222">
        <v>0</v>
      </c>
      <c r="BC1502" s="222">
        <f t="shared" si="87"/>
        <v>0</v>
      </c>
    </row>
    <row r="1503" spans="2:55">
      <c r="B1503" s="41" t="s">
        <v>6391</v>
      </c>
      <c r="C1503" s="19" t="s">
        <v>7840</v>
      </c>
      <c r="D1503" s="227" t="s">
        <v>25</v>
      </c>
      <c r="E1503" s="19"/>
      <c r="F1503" s="19"/>
      <c r="G1503" s="19"/>
      <c r="H1503" s="19"/>
      <c r="I1503" s="19"/>
      <c r="J1503" s="19"/>
      <c r="K1503" s="19"/>
      <c r="L1503" s="19"/>
      <c r="M1503" s="19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221"/>
      <c r="AA1503" s="221"/>
      <c r="AB1503" s="221"/>
      <c r="AC1503" s="221"/>
      <c r="AD1503" s="221"/>
      <c r="AE1503" s="221"/>
      <c r="AF1503" s="221"/>
      <c r="AG1503" s="221"/>
      <c r="AH1503" s="221"/>
      <c r="AI1503" s="221"/>
      <c r="AJ1503" s="221"/>
      <c r="AK1503" s="221"/>
      <c r="AL1503" s="221"/>
      <c r="AM1503" s="221"/>
      <c r="AN1503" s="221"/>
      <c r="AO1503" s="221"/>
      <c r="AP1503" s="221"/>
      <c r="AQ1503" s="221"/>
      <c r="AR1503" s="221"/>
      <c r="AS1503" s="221"/>
      <c r="AT1503" s="221"/>
      <c r="AU1503" s="222">
        <v>0</v>
      </c>
      <c r="AV1503" s="222">
        <v>0</v>
      </c>
      <c r="AW1503" s="222">
        <f t="shared" si="88"/>
        <v>0</v>
      </c>
      <c r="AX1503" s="222">
        <v>0</v>
      </c>
      <c r="AY1503" s="222">
        <v>0</v>
      </c>
      <c r="AZ1503" s="222">
        <f t="shared" si="86"/>
        <v>0</v>
      </c>
      <c r="BA1503" s="222">
        <v>38</v>
      </c>
      <c r="BB1503" s="222">
        <v>2165</v>
      </c>
      <c r="BC1503" s="222">
        <f t="shared" si="87"/>
        <v>541.25</v>
      </c>
    </row>
    <row r="1504" spans="2:55">
      <c r="B1504" s="41" t="s">
        <v>6392</v>
      </c>
      <c r="C1504" s="19" t="s">
        <v>6713</v>
      </c>
      <c r="D1504" s="44" t="s">
        <v>5</v>
      </c>
      <c r="E1504" s="19"/>
      <c r="F1504" s="19"/>
      <c r="G1504" s="19"/>
      <c r="H1504" s="19"/>
      <c r="I1504" s="19"/>
      <c r="J1504" s="19"/>
      <c r="K1504" s="19"/>
      <c r="L1504" s="19"/>
      <c r="M1504" s="19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221"/>
      <c r="AA1504" s="221"/>
      <c r="AB1504" s="221"/>
      <c r="AC1504" s="221"/>
      <c r="AD1504" s="221"/>
      <c r="AE1504" s="221"/>
      <c r="AF1504" s="221"/>
      <c r="AG1504" s="221"/>
      <c r="AH1504" s="221"/>
      <c r="AI1504" s="221"/>
      <c r="AJ1504" s="221"/>
      <c r="AK1504" s="221"/>
      <c r="AL1504" s="221"/>
      <c r="AM1504" s="221"/>
      <c r="AN1504" s="221"/>
      <c r="AO1504" s="221"/>
      <c r="AP1504" s="221"/>
      <c r="AQ1504" s="221"/>
      <c r="AR1504" s="221"/>
      <c r="AS1504" s="221"/>
      <c r="AT1504" s="221"/>
      <c r="AU1504" s="222">
        <v>0</v>
      </c>
      <c r="AV1504" s="222">
        <v>0</v>
      </c>
      <c r="AW1504" s="222">
        <f t="shared" si="88"/>
        <v>0</v>
      </c>
      <c r="AX1504" s="222">
        <v>0</v>
      </c>
      <c r="AY1504" s="222">
        <v>0</v>
      </c>
      <c r="AZ1504" s="222">
        <f t="shared" si="86"/>
        <v>0</v>
      </c>
      <c r="BA1504" s="222">
        <v>0</v>
      </c>
      <c r="BB1504" s="222">
        <v>0</v>
      </c>
      <c r="BC1504" s="222">
        <f t="shared" si="87"/>
        <v>0</v>
      </c>
    </row>
    <row r="1505" spans="2:55">
      <c r="B1505" s="41" t="s">
        <v>6393</v>
      </c>
      <c r="C1505" s="19" t="s">
        <v>6714</v>
      </c>
      <c r="D1505" s="44" t="s">
        <v>5</v>
      </c>
      <c r="E1505" s="19"/>
      <c r="F1505" s="19"/>
      <c r="G1505" s="19"/>
      <c r="H1505" s="19"/>
      <c r="I1505" s="19"/>
      <c r="J1505" s="19"/>
      <c r="K1505" s="19"/>
      <c r="L1505" s="19"/>
      <c r="M1505" s="19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221"/>
      <c r="AA1505" s="221"/>
      <c r="AB1505" s="221"/>
      <c r="AC1505" s="221"/>
      <c r="AD1505" s="221"/>
      <c r="AE1505" s="221"/>
      <c r="AF1505" s="221"/>
      <c r="AG1505" s="221"/>
      <c r="AH1505" s="221"/>
      <c r="AI1505" s="221"/>
      <c r="AJ1505" s="221"/>
      <c r="AK1505" s="221"/>
      <c r="AL1505" s="221"/>
      <c r="AM1505" s="221"/>
      <c r="AN1505" s="221"/>
      <c r="AO1505" s="221"/>
      <c r="AP1505" s="221"/>
      <c r="AQ1505" s="221"/>
      <c r="AR1505" s="221"/>
      <c r="AS1505" s="221"/>
      <c r="AT1505" s="221"/>
      <c r="AU1505" s="222">
        <v>0</v>
      </c>
      <c r="AV1505" s="222">
        <v>0</v>
      </c>
      <c r="AW1505" s="222">
        <f t="shared" si="88"/>
        <v>0</v>
      </c>
      <c r="AX1505" s="222">
        <v>0</v>
      </c>
      <c r="AY1505" s="222">
        <v>0</v>
      </c>
      <c r="AZ1505" s="222">
        <f t="shared" si="86"/>
        <v>0</v>
      </c>
      <c r="BA1505" s="222">
        <v>174</v>
      </c>
      <c r="BB1505" s="222">
        <v>22540</v>
      </c>
      <c r="BC1505" s="222">
        <f t="shared" si="87"/>
        <v>5635</v>
      </c>
    </row>
    <row r="1506" spans="2:55">
      <c r="B1506" s="41" t="s">
        <v>6394</v>
      </c>
      <c r="C1506" s="19" t="s">
        <v>7841</v>
      </c>
      <c r="D1506" s="44" t="s">
        <v>5</v>
      </c>
      <c r="E1506" s="19"/>
      <c r="F1506" s="19"/>
      <c r="G1506" s="19"/>
      <c r="H1506" s="19"/>
      <c r="I1506" s="19"/>
      <c r="J1506" s="19"/>
      <c r="K1506" s="19"/>
      <c r="L1506" s="19"/>
      <c r="M1506" s="19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221"/>
      <c r="AA1506" s="221"/>
      <c r="AB1506" s="221"/>
      <c r="AC1506" s="221"/>
      <c r="AD1506" s="221"/>
      <c r="AE1506" s="221"/>
      <c r="AF1506" s="221"/>
      <c r="AG1506" s="221"/>
      <c r="AH1506" s="221"/>
      <c r="AI1506" s="221"/>
      <c r="AJ1506" s="221"/>
      <c r="AK1506" s="221"/>
      <c r="AL1506" s="221"/>
      <c r="AM1506" s="221"/>
      <c r="AN1506" s="221"/>
      <c r="AO1506" s="221"/>
      <c r="AP1506" s="221"/>
      <c r="AQ1506" s="221"/>
      <c r="AR1506" s="221"/>
      <c r="AS1506" s="221"/>
      <c r="AT1506" s="221"/>
      <c r="AU1506" s="222">
        <v>0</v>
      </c>
      <c r="AV1506" s="222">
        <v>0</v>
      </c>
      <c r="AW1506" s="222">
        <f t="shared" si="88"/>
        <v>0</v>
      </c>
      <c r="AX1506" s="222">
        <v>0</v>
      </c>
      <c r="AY1506" s="222">
        <v>0</v>
      </c>
      <c r="AZ1506" s="222">
        <f t="shared" si="86"/>
        <v>0</v>
      </c>
      <c r="BA1506" s="222">
        <v>9</v>
      </c>
      <c r="BB1506" s="222">
        <v>900</v>
      </c>
      <c r="BC1506" s="222">
        <f t="shared" si="87"/>
        <v>225</v>
      </c>
    </row>
    <row r="1507" spans="2:55">
      <c r="B1507" s="41" t="s">
        <v>6395</v>
      </c>
      <c r="C1507" s="19" t="s">
        <v>6715</v>
      </c>
      <c r="D1507" s="44" t="s">
        <v>5</v>
      </c>
      <c r="E1507" s="19"/>
      <c r="F1507" s="19"/>
      <c r="G1507" s="19"/>
      <c r="H1507" s="19"/>
      <c r="I1507" s="19"/>
      <c r="J1507" s="19"/>
      <c r="K1507" s="19"/>
      <c r="L1507" s="19"/>
      <c r="M1507" s="19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221"/>
      <c r="AA1507" s="221"/>
      <c r="AB1507" s="221"/>
      <c r="AC1507" s="221"/>
      <c r="AD1507" s="221"/>
      <c r="AE1507" s="221"/>
      <c r="AF1507" s="221"/>
      <c r="AG1507" s="221"/>
      <c r="AH1507" s="221"/>
      <c r="AI1507" s="221"/>
      <c r="AJ1507" s="221"/>
      <c r="AK1507" s="221"/>
      <c r="AL1507" s="221"/>
      <c r="AM1507" s="221"/>
      <c r="AN1507" s="221"/>
      <c r="AO1507" s="221"/>
      <c r="AP1507" s="221"/>
      <c r="AQ1507" s="221"/>
      <c r="AR1507" s="221"/>
      <c r="AS1507" s="221"/>
      <c r="AT1507" s="221"/>
      <c r="AU1507" s="222">
        <v>0</v>
      </c>
      <c r="AV1507" s="222">
        <v>0</v>
      </c>
      <c r="AW1507" s="222">
        <f t="shared" si="88"/>
        <v>0</v>
      </c>
      <c r="AX1507" s="222">
        <v>0</v>
      </c>
      <c r="AY1507" s="222">
        <v>0</v>
      </c>
      <c r="AZ1507" s="222">
        <f t="shared" si="86"/>
        <v>0</v>
      </c>
      <c r="BA1507" s="222">
        <v>52</v>
      </c>
      <c r="BB1507" s="222">
        <v>3760</v>
      </c>
      <c r="BC1507" s="222">
        <f t="shared" si="87"/>
        <v>940</v>
      </c>
    </row>
    <row r="1508" spans="2:55">
      <c r="B1508" s="41" t="s">
        <v>6396</v>
      </c>
      <c r="C1508" s="19" t="s">
        <v>6716</v>
      </c>
      <c r="D1508" s="44" t="s">
        <v>5</v>
      </c>
      <c r="E1508" s="19"/>
      <c r="F1508" s="19"/>
      <c r="G1508" s="19"/>
      <c r="H1508" s="19"/>
      <c r="I1508" s="19"/>
      <c r="J1508" s="19"/>
      <c r="K1508" s="19"/>
      <c r="L1508" s="19"/>
      <c r="M1508" s="19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221"/>
      <c r="AA1508" s="221"/>
      <c r="AB1508" s="221"/>
      <c r="AC1508" s="221"/>
      <c r="AD1508" s="221"/>
      <c r="AE1508" s="221"/>
      <c r="AF1508" s="221"/>
      <c r="AG1508" s="221"/>
      <c r="AH1508" s="221"/>
      <c r="AI1508" s="221"/>
      <c r="AJ1508" s="221"/>
      <c r="AK1508" s="221"/>
      <c r="AL1508" s="221"/>
      <c r="AM1508" s="221"/>
      <c r="AN1508" s="221"/>
      <c r="AO1508" s="221"/>
      <c r="AP1508" s="221"/>
      <c r="AQ1508" s="221"/>
      <c r="AR1508" s="221"/>
      <c r="AS1508" s="221"/>
      <c r="AT1508" s="221"/>
      <c r="AU1508" s="222">
        <v>0</v>
      </c>
      <c r="AV1508" s="222">
        <v>0</v>
      </c>
      <c r="AW1508" s="222">
        <f t="shared" si="88"/>
        <v>0</v>
      </c>
      <c r="AX1508" s="222">
        <v>0</v>
      </c>
      <c r="AY1508" s="222">
        <v>0</v>
      </c>
      <c r="AZ1508" s="222">
        <f t="shared" si="86"/>
        <v>0</v>
      </c>
      <c r="BA1508" s="222">
        <v>0</v>
      </c>
      <c r="BB1508" s="222">
        <v>0</v>
      </c>
      <c r="BC1508" s="222">
        <f t="shared" si="87"/>
        <v>0</v>
      </c>
    </row>
    <row r="1509" spans="2:55">
      <c r="B1509" s="41" t="s">
        <v>6397</v>
      </c>
      <c r="C1509" s="19" t="s">
        <v>6717</v>
      </c>
      <c r="D1509" s="44" t="s">
        <v>5</v>
      </c>
      <c r="E1509" s="19"/>
      <c r="F1509" s="19"/>
      <c r="G1509" s="19"/>
      <c r="H1509" s="19"/>
      <c r="I1509" s="19"/>
      <c r="J1509" s="19"/>
      <c r="K1509" s="19"/>
      <c r="L1509" s="19"/>
      <c r="M1509" s="19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221"/>
      <c r="AA1509" s="221"/>
      <c r="AB1509" s="221"/>
      <c r="AC1509" s="221"/>
      <c r="AD1509" s="221"/>
      <c r="AE1509" s="221"/>
      <c r="AF1509" s="221"/>
      <c r="AG1509" s="221"/>
      <c r="AH1509" s="221"/>
      <c r="AI1509" s="221"/>
      <c r="AJ1509" s="221"/>
      <c r="AK1509" s="221"/>
      <c r="AL1509" s="221"/>
      <c r="AM1509" s="221"/>
      <c r="AN1509" s="221"/>
      <c r="AO1509" s="221"/>
      <c r="AP1509" s="221"/>
      <c r="AQ1509" s="221"/>
      <c r="AR1509" s="221"/>
      <c r="AS1509" s="221"/>
      <c r="AT1509" s="221"/>
      <c r="AU1509" s="222">
        <v>0</v>
      </c>
      <c r="AV1509" s="222">
        <v>0</v>
      </c>
      <c r="AW1509" s="222">
        <f t="shared" si="88"/>
        <v>0</v>
      </c>
      <c r="AX1509" s="222">
        <v>0</v>
      </c>
      <c r="AY1509" s="222">
        <v>0</v>
      </c>
      <c r="AZ1509" s="222">
        <f t="shared" si="86"/>
        <v>0</v>
      </c>
      <c r="BA1509" s="222">
        <v>0</v>
      </c>
      <c r="BB1509" s="222">
        <v>0</v>
      </c>
      <c r="BC1509" s="222">
        <f t="shared" si="87"/>
        <v>0</v>
      </c>
    </row>
    <row r="1510" spans="2:55">
      <c r="B1510" s="41" t="s">
        <v>6398</v>
      </c>
      <c r="C1510" s="19" t="s">
        <v>6718</v>
      </c>
      <c r="D1510" s="44" t="s">
        <v>5</v>
      </c>
      <c r="E1510" s="19"/>
      <c r="F1510" s="19"/>
      <c r="G1510" s="19"/>
      <c r="H1510" s="19"/>
      <c r="I1510" s="19"/>
      <c r="J1510" s="19"/>
      <c r="K1510" s="19"/>
      <c r="L1510" s="19"/>
      <c r="M1510" s="19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221"/>
      <c r="AA1510" s="221"/>
      <c r="AB1510" s="221"/>
      <c r="AC1510" s="221"/>
      <c r="AD1510" s="221"/>
      <c r="AE1510" s="221"/>
      <c r="AF1510" s="221"/>
      <c r="AG1510" s="221"/>
      <c r="AH1510" s="221"/>
      <c r="AI1510" s="221"/>
      <c r="AJ1510" s="221"/>
      <c r="AK1510" s="221"/>
      <c r="AL1510" s="221"/>
      <c r="AM1510" s="221"/>
      <c r="AN1510" s="221"/>
      <c r="AO1510" s="221"/>
      <c r="AP1510" s="221"/>
      <c r="AQ1510" s="221"/>
      <c r="AR1510" s="221"/>
      <c r="AS1510" s="221"/>
      <c r="AT1510" s="221"/>
      <c r="AU1510" s="222">
        <v>0</v>
      </c>
      <c r="AV1510" s="222">
        <v>0</v>
      </c>
      <c r="AW1510" s="222">
        <f t="shared" si="88"/>
        <v>0</v>
      </c>
      <c r="AX1510" s="222">
        <v>1</v>
      </c>
      <c r="AY1510" s="222">
        <v>60</v>
      </c>
      <c r="AZ1510" s="222">
        <f t="shared" si="86"/>
        <v>15</v>
      </c>
      <c r="BA1510" s="222">
        <v>2</v>
      </c>
      <c r="BB1510" s="222">
        <v>105</v>
      </c>
      <c r="BC1510" s="222">
        <f t="shared" si="87"/>
        <v>26.25</v>
      </c>
    </row>
    <row r="1511" spans="2:55">
      <c r="B1511" s="41" t="s">
        <v>6399</v>
      </c>
      <c r="C1511" s="19" t="s">
        <v>6719</v>
      </c>
      <c r="D1511" s="44" t="s">
        <v>390</v>
      </c>
      <c r="E1511" s="19"/>
      <c r="F1511" s="19"/>
      <c r="G1511" s="19"/>
      <c r="H1511" s="19"/>
      <c r="I1511" s="19"/>
      <c r="J1511" s="19"/>
      <c r="K1511" s="19"/>
      <c r="L1511" s="19"/>
      <c r="M1511" s="19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221"/>
      <c r="AA1511" s="221"/>
      <c r="AB1511" s="221"/>
      <c r="AC1511" s="221"/>
      <c r="AD1511" s="221"/>
      <c r="AE1511" s="221"/>
      <c r="AF1511" s="221"/>
      <c r="AG1511" s="221"/>
      <c r="AH1511" s="221"/>
      <c r="AI1511" s="221"/>
      <c r="AJ1511" s="221"/>
      <c r="AK1511" s="221"/>
      <c r="AL1511" s="221"/>
      <c r="AM1511" s="221"/>
      <c r="AN1511" s="221"/>
      <c r="AO1511" s="221"/>
      <c r="AP1511" s="221"/>
      <c r="AQ1511" s="221"/>
      <c r="AR1511" s="221"/>
      <c r="AS1511" s="221"/>
      <c r="AT1511" s="221"/>
      <c r="AU1511" s="222">
        <v>0</v>
      </c>
      <c r="AV1511" s="222">
        <v>0</v>
      </c>
      <c r="AW1511" s="222">
        <f t="shared" si="88"/>
        <v>0</v>
      </c>
      <c r="AX1511" s="222">
        <v>7</v>
      </c>
      <c r="AY1511" s="222">
        <v>1220</v>
      </c>
      <c r="AZ1511" s="222">
        <f t="shared" si="86"/>
        <v>305</v>
      </c>
      <c r="BA1511" s="222">
        <v>0</v>
      </c>
      <c r="BB1511" s="222">
        <v>0</v>
      </c>
      <c r="BC1511" s="222">
        <f t="shared" si="87"/>
        <v>0</v>
      </c>
    </row>
    <row r="1512" spans="2:55">
      <c r="B1512" s="41" t="s">
        <v>6400</v>
      </c>
      <c r="C1512" s="19" t="s">
        <v>6940</v>
      </c>
      <c r="D1512" s="44" t="s">
        <v>43</v>
      </c>
      <c r="E1512" s="19"/>
      <c r="F1512" s="19"/>
      <c r="G1512" s="19"/>
      <c r="H1512" s="19"/>
      <c r="I1512" s="19"/>
      <c r="J1512" s="19"/>
      <c r="K1512" s="19"/>
      <c r="L1512" s="19"/>
      <c r="M1512" s="19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221"/>
      <c r="AA1512" s="221"/>
      <c r="AB1512" s="221"/>
      <c r="AC1512" s="221"/>
      <c r="AD1512" s="221"/>
      <c r="AE1512" s="221"/>
      <c r="AF1512" s="221"/>
      <c r="AG1512" s="221"/>
      <c r="AH1512" s="221"/>
      <c r="AI1512" s="221"/>
      <c r="AJ1512" s="221"/>
      <c r="AK1512" s="221"/>
      <c r="AL1512" s="221"/>
      <c r="AM1512" s="221"/>
      <c r="AN1512" s="221"/>
      <c r="AO1512" s="221"/>
      <c r="AP1512" s="221"/>
      <c r="AQ1512" s="221"/>
      <c r="AR1512" s="221"/>
      <c r="AS1512" s="221"/>
      <c r="AT1512" s="221"/>
      <c r="AU1512" s="222">
        <v>0</v>
      </c>
      <c r="AV1512" s="222">
        <v>0</v>
      </c>
      <c r="AW1512" s="222">
        <f t="shared" si="88"/>
        <v>0</v>
      </c>
      <c r="AX1512" s="222">
        <v>0</v>
      </c>
      <c r="AY1512" s="222">
        <v>0</v>
      </c>
      <c r="AZ1512" s="222">
        <f t="shared" si="86"/>
        <v>0</v>
      </c>
      <c r="BA1512" s="222">
        <v>9</v>
      </c>
      <c r="BB1512" s="222">
        <v>850</v>
      </c>
      <c r="BC1512" s="222">
        <f t="shared" si="87"/>
        <v>212.5</v>
      </c>
    </row>
    <row r="1513" spans="2:55">
      <c r="B1513" s="41" t="s">
        <v>6401</v>
      </c>
      <c r="C1513" s="19" t="s">
        <v>6941</v>
      </c>
      <c r="D1513" s="44" t="s">
        <v>5</v>
      </c>
      <c r="E1513" s="19"/>
      <c r="F1513" s="19"/>
      <c r="G1513" s="19"/>
      <c r="H1513" s="19"/>
      <c r="I1513" s="19"/>
      <c r="J1513" s="19"/>
      <c r="K1513" s="19"/>
      <c r="L1513" s="19"/>
      <c r="M1513" s="19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221"/>
      <c r="AA1513" s="221"/>
      <c r="AB1513" s="221"/>
      <c r="AC1513" s="221"/>
      <c r="AD1513" s="221"/>
      <c r="AE1513" s="221"/>
      <c r="AF1513" s="221"/>
      <c r="AG1513" s="221"/>
      <c r="AH1513" s="221"/>
      <c r="AI1513" s="221"/>
      <c r="AJ1513" s="221"/>
      <c r="AK1513" s="221"/>
      <c r="AL1513" s="221"/>
      <c r="AM1513" s="221"/>
      <c r="AN1513" s="221"/>
      <c r="AO1513" s="221"/>
      <c r="AP1513" s="221"/>
      <c r="AQ1513" s="221"/>
      <c r="AR1513" s="221"/>
      <c r="AS1513" s="221"/>
      <c r="AT1513" s="221"/>
      <c r="AU1513" s="222">
        <v>0</v>
      </c>
      <c r="AV1513" s="222">
        <v>0</v>
      </c>
      <c r="AW1513" s="222">
        <f t="shared" si="88"/>
        <v>0</v>
      </c>
      <c r="AX1513" s="222">
        <v>0</v>
      </c>
      <c r="AY1513" s="222">
        <v>0</v>
      </c>
      <c r="AZ1513" s="222">
        <f t="shared" si="86"/>
        <v>0</v>
      </c>
      <c r="BA1513" s="222">
        <v>3</v>
      </c>
      <c r="BB1513" s="222">
        <v>650</v>
      </c>
      <c r="BC1513" s="222">
        <f t="shared" si="87"/>
        <v>162.5</v>
      </c>
    </row>
    <row r="1514" spans="2:55">
      <c r="B1514" s="41" t="s">
        <v>6402</v>
      </c>
      <c r="C1514" s="19" t="s">
        <v>6720</v>
      </c>
      <c r="D1514" s="44" t="s">
        <v>5</v>
      </c>
      <c r="E1514" s="19"/>
      <c r="F1514" s="19"/>
      <c r="G1514" s="19"/>
      <c r="H1514" s="19"/>
      <c r="I1514" s="19"/>
      <c r="J1514" s="19"/>
      <c r="K1514" s="19"/>
      <c r="L1514" s="19"/>
      <c r="M1514" s="19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221"/>
      <c r="AA1514" s="221"/>
      <c r="AB1514" s="221"/>
      <c r="AC1514" s="221"/>
      <c r="AD1514" s="221"/>
      <c r="AE1514" s="221"/>
      <c r="AF1514" s="221"/>
      <c r="AG1514" s="221"/>
      <c r="AH1514" s="221"/>
      <c r="AI1514" s="221"/>
      <c r="AJ1514" s="221"/>
      <c r="AK1514" s="221"/>
      <c r="AL1514" s="221"/>
      <c r="AM1514" s="221"/>
      <c r="AN1514" s="221"/>
      <c r="AO1514" s="221"/>
      <c r="AP1514" s="221"/>
      <c r="AQ1514" s="221"/>
      <c r="AR1514" s="221"/>
      <c r="AS1514" s="221"/>
      <c r="AT1514" s="221"/>
      <c r="AU1514" s="222">
        <v>0</v>
      </c>
      <c r="AV1514" s="222">
        <v>0</v>
      </c>
      <c r="AW1514" s="222">
        <f t="shared" si="88"/>
        <v>0</v>
      </c>
      <c r="AX1514" s="222">
        <v>3</v>
      </c>
      <c r="AY1514" s="222">
        <v>220</v>
      </c>
      <c r="AZ1514" s="222">
        <f t="shared" si="86"/>
        <v>55</v>
      </c>
      <c r="BA1514" s="222">
        <v>9</v>
      </c>
      <c r="BB1514" s="222">
        <v>815</v>
      </c>
      <c r="BC1514" s="222">
        <f t="shared" si="87"/>
        <v>203.75</v>
      </c>
    </row>
    <row r="1515" spans="2:55">
      <c r="B1515" s="41" t="s">
        <v>6403</v>
      </c>
      <c r="C1515" s="19" t="s">
        <v>6942</v>
      </c>
      <c r="D1515" s="227" t="s">
        <v>16</v>
      </c>
      <c r="E1515" s="19"/>
      <c r="F1515" s="19"/>
      <c r="G1515" s="19"/>
      <c r="H1515" s="19"/>
      <c r="I1515" s="19"/>
      <c r="J1515" s="19"/>
      <c r="K1515" s="19"/>
      <c r="L1515" s="19"/>
      <c r="M1515" s="19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221"/>
      <c r="AA1515" s="221"/>
      <c r="AB1515" s="221"/>
      <c r="AC1515" s="221"/>
      <c r="AD1515" s="221"/>
      <c r="AE1515" s="221"/>
      <c r="AF1515" s="221"/>
      <c r="AG1515" s="221"/>
      <c r="AH1515" s="221"/>
      <c r="AI1515" s="221"/>
      <c r="AJ1515" s="221"/>
      <c r="AK1515" s="221"/>
      <c r="AL1515" s="221"/>
      <c r="AM1515" s="221"/>
      <c r="AN1515" s="221"/>
      <c r="AO1515" s="221"/>
      <c r="AP1515" s="221"/>
      <c r="AQ1515" s="221"/>
      <c r="AR1515" s="221"/>
      <c r="AS1515" s="221"/>
      <c r="AT1515" s="221"/>
      <c r="AU1515" s="222">
        <v>0</v>
      </c>
      <c r="AV1515" s="222">
        <v>0</v>
      </c>
      <c r="AW1515" s="222">
        <f t="shared" si="88"/>
        <v>0</v>
      </c>
      <c r="AX1515" s="222">
        <v>0</v>
      </c>
      <c r="AY1515" s="222">
        <v>0</v>
      </c>
      <c r="AZ1515" s="222">
        <f t="shared" si="86"/>
        <v>0</v>
      </c>
      <c r="BA1515" s="222">
        <v>10</v>
      </c>
      <c r="BB1515" s="222">
        <v>1270</v>
      </c>
      <c r="BC1515" s="222">
        <f t="shared" si="87"/>
        <v>317.5</v>
      </c>
    </row>
    <row r="1516" spans="2:55">
      <c r="B1516" s="41" t="s">
        <v>6404</v>
      </c>
      <c r="C1516" s="19" t="s">
        <v>7842</v>
      </c>
      <c r="D1516" s="227" t="s">
        <v>307</v>
      </c>
      <c r="E1516" s="19"/>
      <c r="F1516" s="19"/>
      <c r="G1516" s="19"/>
      <c r="H1516" s="19"/>
      <c r="I1516" s="19"/>
      <c r="J1516" s="19"/>
      <c r="K1516" s="19"/>
      <c r="L1516" s="19"/>
      <c r="M1516" s="19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221"/>
      <c r="AA1516" s="221"/>
      <c r="AB1516" s="221"/>
      <c r="AC1516" s="221"/>
      <c r="AD1516" s="221"/>
      <c r="AE1516" s="221"/>
      <c r="AF1516" s="221"/>
      <c r="AG1516" s="221"/>
      <c r="AH1516" s="221"/>
      <c r="AI1516" s="221"/>
      <c r="AJ1516" s="221"/>
      <c r="AK1516" s="221"/>
      <c r="AL1516" s="221"/>
      <c r="AM1516" s="221"/>
      <c r="AN1516" s="221"/>
      <c r="AO1516" s="221"/>
      <c r="AP1516" s="221"/>
      <c r="AQ1516" s="221"/>
      <c r="AR1516" s="221"/>
      <c r="AS1516" s="221"/>
      <c r="AT1516" s="221"/>
      <c r="AU1516" s="222">
        <v>2</v>
      </c>
      <c r="AV1516" s="222">
        <v>105</v>
      </c>
      <c r="AW1516" s="222">
        <f t="shared" si="88"/>
        <v>26.25</v>
      </c>
      <c r="AX1516" s="222">
        <v>0</v>
      </c>
      <c r="AY1516" s="222">
        <v>0</v>
      </c>
      <c r="AZ1516" s="222">
        <f t="shared" si="86"/>
        <v>0</v>
      </c>
      <c r="BA1516" s="222">
        <v>1</v>
      </c>
      <c r="BB1516" s="222">
        <v>150</v>
      </c>
      <c r="BC1516" s="222">
        <f t="shared" si="87"/>
        <v>37.5</v>
      </c>
    </row>
    <row r="1517" spans="2:55">
      <c r="B1517" s="41" t="s">
        <v>6405</v>
      </c>
      <c r="C1517" s="19" t="s">
        <v>7843</v>
      </c>
      <c r="D1517" s="44" t="s">
        <v>307</v>
      </c>
      <c r="E1517" s="19"/>
      <c r="F1517" s="19"/>
      <c r="G1517" s="19"/>
      <c r="H1517" s="19"/>
      <c r="I1517" s="19"/>
      <c r="J1517" s="19"/>
      <c r="K1517" s="19"/>
      <c r="L1517" s="19"/>
      <c r="M1517" s="19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221"/>
      <c r="AA1517" s="221"/>
      <c r="AB1517" s="221"/>
      <c r="AC1517" s="221"/>
      <c r="AD1517" s="221"/>
      <c r="AE1517" s="221"/>
      <c r="AF1517" s="221"/>
      <c r="AG1517" s="221"/>
      <c r="AH1517" s="221"/>
      <c r="AI1517" s="221"/>
      <c r="AJ1517" s="221"/>
      <c r="AK1517" s="221"/>
      <c r="AL1517" s="221"/>
      <c r="AM1517" s="221"/>
      <c r="AN1517" s="221"/>
      <c r="AO1517" s="221"/>
      <c r="AP1517" s="221"/>
      <c r="AQ1517" s="221"/>
      <c r="AR1517" s="221"/>
      <c r="AS1517" s="221"/>
      <c r="AT1517" s="221"/>
      <c r="AU1517" s="222">
        <v>0</v>
      </c>
      <c r="AV1517" s="222">
        <v>0</v>
      </c>
      <c r="AW1517" s="222">
        <f t="shared" si="88"/>
        <v>0</v>
      </c>
      <c r="AX1517" s="222">
        <v>0</v>
      </c>
      <c r="AY1517" s="222">
        <v>0</v>
      </c>
      <c r="AZ1517" s="222">
        <f t="shared" si="86"/>
        <v>0</v>
      </c>
      <c r="BA1517" s="222">
        <v>0</v>
      </c>
      <c r="BB1517" s="222">
        <v>0</v>
      </c>
      <c r="BC1517" s="222">
        <f t="shared" si="87"/>
        <v>0</v>
      </c>
    </row>
    <row r="1518" spans="2:55">
      <c r="B1518" s="41" t="s">
        <v>6406</v>
      </c>
      <c r="C1518" s="19" t="s">
        <v>7844</v>
      </c>
      <c r="D1518" s="44" t="s">
        <v>5</v>
      </c>
      <c r="E1518" s="19"/>
      <c r="F1518" s="19"/>
      <c r="G1518" s="19"/>
      <c r="H1518" s="19"/>
      <c r="I1518" s="19"/>
      <c r="J1518" s="19"/>
      <c r="K1518" s="19"/>
      <c r="L1518" s="19"/>
      <c r="M1518" s="19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221"/>
      <c r="AA1518" s="221"/>
      <c r="AB1518" s="221"/>
      <c r="AC1518" s="221"/>
      <c r="AD1518" s="221"/>
      <c r="AE1518" s="221"/>
      <c r="AF1518" s="221"/>
      <c r="AG1518" s="221"/>
      <c r="AH1518" s="221"/>
      <c r="AI1518" s="221"/>
      <c r="AJ1518" s="221"/>
      <c r="AK1518" s="221"/>
      <c r="AL1518" s="221"/>
      <c r="AM1518" s="221"/>
      <c r="AN1518" s="221"/>
      <c r="AO1518" s="221"/>
      <c r="AP1518" s="221"/>
      <c r="AQ1518" s="221"/>
      <c r="AR1518" s="221"/>
      <c r="AS1518" s="221"/>
      <c r="AT1518" s="221"/>
      <c r="AU1518" s="222">
        <v>0</v>
      </c>
      <c r="AV1518" s="222">
        <v>0</v>
      </c>
      <c r="AW1518" s="222">
        <f t="shared" si="88"/>
        <v>0</v>
      </c>
      <c r="AX1518" s="222">
        <v>0</v>
      </c>
      <c r="AY1518" s="222">
        <v>0</v>
      </c>
      <c r="AZ1518" s="222">
        <f t="shared" si="86"/>
        <v>0</v>
      </c>
      <c r="BA1518" s="222">
        <v>35</v>
      </c>
      <c r="BB1518" s="222">
        <v>2235</v>
      </c>
      <c r="BC1518" s="222">
        <f t="shared" si="87"/>
        <v>558.75</v>
      </c>
    </row>
    <row r="1519" spans="2:55">
      <c r="B1519" s="41" t="s">
        <v>6407</v>
      </c>
      <c r="C1519" s="19" t="s">
        <v>7845</v>
      </c>
      <c r="D1519" s="44" t="s">
        <v>29</v>
      </c>
      <c r="E1519" s="19"/>
      <c r="F1519" s="19"/>
      <c r="G1519" s="19"/>
      <c r="H1519" s="19"/>
      <c r="I1519" s="19"/>
      <c r="J1519" s="19"/>
      <c r="K1519" s="19"/>
      <c r="L1519" s="19"/>
      <c r="M1519" s="19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221"/>
      <c r="AA1519" s="221"/>
      <c r="AB1519" s="221"/>
      <c r="AC1519" s="221"/>
      <c r="AD1519" s="221"/>
      <c r="AE1519" s="221"/>
      <c r="AF1519" s="221"/>
      <c r="AG1519" s="221"/>
      <c r="AH1519" s="221"/>
      <c r="AI1519" s="221"/>
      <c r="AJ1519" s="221"/>
      <c r="AK1519" s="221"/>
      <c r="AL1519" s="221"/>
      <c r="AM1519" s="221"/>
      <c r="AN1519" s="221"/>
      <c r="AO1519" s="221"/>
      <c r="AP1519" s="221"/>
      <c r="AQ1519" s="221"/>
      <c r="AR1519" s="221"/>
      <c r="AS1519" s="221"/>
      <c r="AT1519" s="221"/>
      <c r="AU1519" s="222">
        <v>0</v>
      </c>
      <c r="AV1519" s="222">
        <v>0</v>
      </c>
      <c r="AW1519" s="222">
        <f t="shared" si="88"/>
        <v>0</v>
      </c>
      <c r="AX1519" s="222">
        <v>0</v>
      </c>
      <c r="AY1519" s="222">
        <v>0</v>
      </c>
      <c r="AZ1519" s="222">
        <f t="shared" si="86"/>
        <v>0</v>
      </c>
      <c r="BA1519" s="222">
        <v>6</v>
      </c>
      <c r="BB1519" s="222">
        <v>735</v>
      </c>
      <c r="BC1519" s="222">
        <f t="shared" si="87"/>
        <v>183.75</v>
      </c>
    </row>
    <row r="1520" spans="2:55">
      <c r="B1520" s="41" t="s">
        <v>6408</v>
      </c>
      <c r="C1520" s="19" t="s">
        <v>6721</v>
      </c>
      <c r="D1520" s="44" t="s">
        <v>932</v>
      </c>
      <c r="E1520" s="19"/>
      <c r="F1520" s="19"/>
      <c r="G1520" s="19"/>
      <c r="H1520" s="19"/>
      <c r="I1520" s="19"/>
      <c r="J1520" s="19"/>
      <c r="K1520" s="19"/>
      <c r="L1520" s="19"/>
      <c r="M1520" s="19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221"/>
      <c r="AA1520" s="221"/>
      <c r="AB1520" s="221"/>
      <c r="AC1520" s="221"/>
      <c r="AD1520" s="221"/>
      <c r="AE1520" s="221"/>
      <c r="AF1520" s="221"/>
      <c r="AG1520" s="221"/>
      <c r="AH1520" s="221"/>
      <c r="AI1520" s="221"/>
      <c r="AJ1520" s="221"/>
      <c r="AK1520" s="221"/>
      <c r="AL1520" s="221"/>
      <c r="AM1520" s="221"/>
      <c r="AN1520" s="221"/>
      <c r="AO1520" s="221"/>
      <c r="AP1520" s="221"/>
      <c r="AQ1520" s="221"/>
      <c r="AR1520" s="221"/>
      <c r="AS1520" s="221"/>
      <c r="AT1520" s="221"/>
      <c r="AU1520" s="222">
        <v>0</v>
      </c>
      <c r="AV1520" s="222">
        <v>0</v>
      </c>
      <c r="AW1520" s="222">
        <f t="shared" si="88"/>
        <v>0</v>
      </c>
      <c r="AX1520" s="222">
        <v>0</v>
      </c>
      <c r="AY1520" s="222">
        <v>0</v>
      </c>
      <c r="AZ1520" s="222">
        <f t="shared" si="86"/>
        <v>0</v>
      </c>
      <c r="BA1520" s="222">
        <v>10</v>
      </c>
      <c r="BB1520" s="222">
        <v>1370</v>
      </c>
      <c r="BC1520" s="222">
        <f t="shared" si="87"/>
        <v>342.5</v>
      </c>
    </row>
    <row r="1521" spans="2:55">
      <c r="B1521" s="41" t="s">
        <v>6409</v>
      </c>
      <c r="C1521" s="19" t="s">
        <v>6722</v>
      </c>
      <c r="D1521" s="44" t="s">
        <v>5</v>
      </c>
      <c r="E1521" s="19"/>
      <c r="F1521" s="19"/>
      <c r="G1521" s="19"/>
      <c r="H1521" s="19"/>
      <c r="I1521" s="19"/>
      <c r="J1521" s="19"/>
      <c r="K1521" s="19"/>
      <c r="L1521" s="19"/>
      <c r="M1521" s="19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221"/>
      <c r="AA1521" s="221"/>
      <c r="AB1521" s="221"/>
      <c r="AC1521" s="221"/>
      <c r="AD1521" s="221"/>
      <c r="AE1521" s="221"/>
      <c r="AF1521" s="221"/>
      <c r="AG1521" s="221"/>
      <c r="AH1521" s="221"/>
      <c r="AI1521" s="221"/>
      <c r="AJ1521" s="221"/>
      <c r="AK1521" s="221"/>
      <c r="AL1521" s="221"/>
      <c r="AM1521" s="221"/>
      <c r="AN1521" s="221"/>
      <c r="AO1521" s="221"/>
      <c r="AP1521" s="221"/>
      <c r="AQ1521" s="221"/>
      <c r="AR1521" s="221"/>
      <c r="AS1521" s="221"/>
      <c r="AT1521" s="221"/>
      <c r="AU1521" s="222">
        <v>0</v>
      </c>
      <c r="AV1521" s="222">
        <v>0</v>
      </c>
      <c r="AW1521" s="222">
        <f t="shared" si="88"/>
        <v>0</v>
      </c>
      <c r="AX1521" s="222">
        <v>0</v>
      </c>
      <c r="AY1521" s="222">
        <v>0</v>
      </c>
      <c r="AZ1521" s="222">
        <f t="shared" si="86"/>
        <v>0</v>
      </c>
      <c r="BA1521" s="222">
        <v>3</v>
      </c>
      <c r="BB1521" s="222">
        <v>350</v>
      </c>
      <c r="BC1521" s="222">
        <f t="shared" si="87"/>
        <v>87.5</v>
      </c>
    </row>
    <row r="1522" spans="2:55">
      <c r="B1522" s="41" t="s">
        <v>6410</v>
      </c>
      <c r="C1522" s="19" t="s">
        <v>7846</v>
      </c>
      <c r="D1522" s="227" t="s">
        <v>932</v>
      </c>
      <c r="E1522" s="19"/>
      <c r="F1522" s="19"/>
      <c r="G1522" s="19"/>
      <c r="H1522" s="19"/>
      <c r="I1522" s="19"/>
      <c r="J1522" s="19"/>
      <c r="K1522" s="19"/>
      <c r="L1522" s="19"/>
      <c r="M1522" s="19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221"/>
      <c r="AA1522" s="221"/>
      <c r="AB1522" s="221"/>
      <c r="AC1522" s="221"/>
      <c r="AD1522" s="221"/>
      <c r="AE1522" s="221"/>
      <c r="AF1522" s="221"/>
      <c r="AG1522" s="221"/>
      <c r="AH1522" s="221"/>
      <c r="AI1522" s="221"/>
      <c r="AJ1522" s="221"/>
      <c r="AK1522" s="221"/>
      <c r="AL1522" s="221"/>
      <c r="AM1522" s="221"/>
      <c r="AN1522" s="221"/>
      <c r="AO1522" s="221"/>
      <c r="AP1522" s="221"/>
      <c r="AQ1522" s="221"/>
      <c r="AR1522" s="221"/>
      <c r="AS1522" s="221"/>
      <c r="AT1522" s="221"/>
      <c r="AU1522" s="222">
        <v>0</v>
      </c>
      <c r="AV1522" s="222">
        <v>0</v>
      </c>
      <c r="AW1522" s="222">
        <f t="shared" si="88"/>
        <v>0</v>
      </c>
      <c r="AX1522" s="222">
        <v>5</v>
      </c>
      <c r="AY1522" s="222">
        <v>440</v>
      </c>
      <c r="AZ1522" s="222">
        <f t="shared" si="86"/>
        <v>110</v>
      </c>
      <c r="BA1522" s="222">
        <v>0</v>
      </c>
      <c r="BB1522" s="222">
        <v>0</v>
      </c>
      <c r="BC1522" s="222">
        <f t="shared" si="87"/>
        <v>0</v>
      </c>
    </row>
    <row r="1523" spans="2:55">
      <c r="B1523" s="41" t="s">
        <v>6411</v>
      </c>
      <c r="C1523" s="19" t="s">
        <v>6723</v>
      </c>
      <c r="D1523" s="44" t="s">
        <v>5</v>
      </c>
      <c r="E1523" s="19"/>
      <c r="F1523" s="19"/>
      <c r="G1523" s="19"/>
      <c r="H1523" s="19"/>
      <c r="I1523" s="19"/>
      <c r="J1523" s="19"/>
      <c r="K1523" s="19"/>
      <c r="L1523" s="19"/>
      <c r="M1523" s="19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221"/>
      <c r="AA1523" s="221"/>
      <c r="AB1523" s="221"/>
      <c r="AC1523" s="221"/>
      <c r="AD1523" s="221"/>
      <c r="AE1523" s="221"/>
      <c r="AF1523" s="221"/>
      <c r="AG1523" s="221"/>
      <c r="AH1523" s="221"/>
      <c r="AI1523" s="221"/>
      <c r="AJ1523" s="221"/>
      <c r="AK1523" s="221"/>
      <c r="AL1523" s="221"/>
      <c r="AM1523" s="221"/>
      <c r="AN1523" s="221"/>
      <c r="AO1523" s="221"/>
      <c r="AP1523" s="221"/>
      <c r="AQ1523" s="221"/>
      <c r="AR1523" s="221"/>
      <c r="AS1523" s="221"/>
      <c r="AT1523" s="221"/>
      <c r="AU1523" s="222">
        <v>0</v>
      </c>
      <c r="AV1523" s="222">
        <v>0</v>
      </c>
      <c r="AW1523" s="222">
        <f t="shared" si="88"/>
        <v>0</v>
      </c>
      <c r="AX1523" s="222">
        <v>0</v>
      </c>
      <c r="AY1523" s="222">
        <v>0</v>
      </c>
      <c r="AZ1523" s="222">
        <f t="shared" si="86"/>
        <v>0</v>
      </c>
      <c r="BA1523" s="222">
        <v>9</v>
      </c>
      <c r="BB1523" s="222">
        <v>755</v>
      </c>
      <c r="BC1523" s="222">
        <f t="shared" si="87"/>
        <v>188.75</v>
      </c>
    </row>
    <row r="1524" spans="2:55">
      <c r="B1524" s="41" t="s">
        <v>6412</v>
      </c>
      <c r="C1524" s="19" t="s">
        <v>7847</v>
      </c>
      <c r="D1524" s="44" t="s">
        <v>372</v>
      </c>
      <c r="E1524" s="19"/>
      <c r="F1524" s="19"/>
      <c r="G1524" s="19"/>
      <c r="H1524" s="19"/>
      <c r="I1524" s="19"/>
      <c r="J1524" s="19"/>
      <c r="K1524" s="19"/>
      <c r="L1524" s="19"/>
      <c r="M1524" s="19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221"/>
      <c r="AA1524" s="221"/>
      <c r="AB1524" s="221"/>
      <c r="AC1524" s="221"/>
      <c r="AD1524" s="221"/>
      <c r="AE1524" s="221"/>
      <c r="AF1524" s="221"/>
      <c r="AG1524" s="221"/>
      <c r="AH1524" s="221"/>
      <c r="AI1524" s="221"/>
      <c r="AJ1524" s="221"/>
      <c r="AK1524" s="221"/>
      <c r="AL1524" s="221"/>
      <c r="AM1524" s="221"/>
      <c r="AN1524" s="221"/>
      <c r="AO1524" s="221"/>
      <c r="AP1524" s="221"/>
      <c r="AQ1524" s="221"/>
      <c r="AR1524" s="221"/>
      <c r="AS1524" s="221"/>
      <c r="AT1524" s="221"/>
      <c r="AU1524" s="222">
        <v>0</v>
      </c>
      <c r="AV1524" s="222">
        <v>0</v>
      </c>
      <c r="AW1524" s="222">
        <f t="shared" si="88"/>
        <v>0</v>
      </c>
      <c r="AX1524" s="222">
        <v>0</v>
      </c>
      <c r="AY1524" s="222">
        <v>0</v>
      </c>
      <c r="AZ1524" s="222">
        <f t="shared" si="86"/>
        <v>0</v>
      </c>
      <c r="BA1524" s="222">
        <v>1</v>
      </c>
      <c r="BB1524" s="222">
        <v>80</v>
      </c>
      <c r="BC1524" s="222">
        <f t="shared" si="87"/>
        <v>20</v>
      </c>
    </row>
    <row r="1525" spans="2:55">
      <c r="B1525" s="41" t="s">
        <v>6413</v>
      </c>
      <c r="C1525" s="19" t="s">
        <v>7848</v>
      </c>
      <c r="D1525" s="44" t="s">
        <v>463</v>
      </c>
      <c r="E1525" s="19"/>
      <c r="F1525" s="19"/>
      <c r="G1525" s="19"/>
      <c r="H1525" s="19"/>
      <c r="I1525" s="19"/>
      <c r="J1525" s="19"/>
      <c r="K1525" s="19"/>
      <c r="L1525" s="19"/>
      <c r="M1525" s="19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221"/>
      <c r="AA1525" s="221"/>
      <c r="AB1525" s="221"/>
      <c r="AC1525" s="221"/>
      <c r="AD1525" s="221"/>
      <c r="AE1525" s="221"/>
      <c r="AF1525" s="221"/>
      <c r="AG1525" s="221"/>
      <c r="AH1525" s="221"/>
      <c r="AI1525" s="221"/>
      <c r="AJ1525" s="221"/>
      <c r="AK1525" s="221"/>
      <c r="AL1525" s="221"/>
      <c r="AM1525" s="221"/>
      <c r="AN1525" s="221"/>
      <c r="AO1525" s="221"/>
      <c r="AP1525" s="221"/>
      <c r="AQ1525" s="221"/>
      <c r="AR1525" s="221"/>
      <c r="AS1525" s="221"/>
      <c r="AT1525" s="221"/>
      <c r="AU1525" s="222">
        <v>0</v>
      </c>
      <c r="AV1525" s="222">
        <v>0</v>
      </c>
      <c r="AW1525" s="222">
        <f t="shared" si="88"/>
        <v>0</v>
      </c>
      <c r="AX1525" s="222">
        <v>0</v>
      </c>
      <c r="AY1525" s="222">
        <v>0</v>
      </c>
      <c r="AZ1525" s="222">
        <f t="shared" si="86"/>
        <v>0</v>
      </c>
      <c r="BA1525" s="222">
        <v>0</v>
      </c>
      <c r="BB1525" s="222">
        <v>0</v>
      </c>
      <c r="BC1525" s="222">
        <f t="shared" si="87"/>
        <v>0</v>
      </c>
    </row>
    <row r="1526" spans="2:55">
      <c r="B1526" s="41" t="s">
        <v>6414</v>
      </c>
      <c r="C1526" s="19" t="s">
        <v>7849</v>
      </c>
      <c r="D1526" s="44" t="s">
        <v>29</v>
      </c>
      <c r="E1526" s="19"/>
      <c r="F1526" s="19"/>
      <c r="G1526" s="19"/>
      <c r="H1526" s="19"/>
      <c r="I1526" s="19"/>
      <c r="J1526" s="19"/>
      <c r="K1526" s="19"/>
      <c r="L1526" s="19"/>
      <c r="M1526" s="19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221"/>
      <c r="AA1526" s="221"/>
      <c r="AB1526" s="221"/>
      <c r="AC1526" s="221"/>
      <c r="AD1526" s="221"/>
      <c r="AE1526" s="221"/>
      <c r="AF1526" s="221"/>
      <c r="AG1526" s="221"/>
      <c r="AH1526" s="221"/>
      <c r="AI1526" s="221"/>
      <c r="AJ1526" s="221"/>
      <c r="AK1526" s="221"/>
      <c r="AL1526" s="221"/>
      <c r="AM1526" s="221"/>
      <c r="AN1526" s="221"/>
      <c r="AO1526" s="221"/>
      <c r="AP1526" s="221"/>
      <c r="AQ1526" s="221"/>
      <c r="AR1526" s="221"/>
      <c r="AS1526" s="221"/>
      <c r="AT1526" s="221"/>
      <c r="AU1526" s="222">
        <v>0</v>
      </c>
      <c r="AV1526" s="222">
        <v>0</v>
      </c>
      <c r="AW1526" s="222">
        <f t="shared" si="88"/>
        <v>0</v>
      </c>
      <c r="AX1526" s="222">
        <v>0</v>
      </c>
      <c r="AY1526" s="222">
        <v>0</v>
      </c>
      <c r="AZ1526" s="222">
        <f t="shared" si="86"/>
        <v>0</v>
      </c>
      <c r="BA1526" s="222">
        <v>0</v>
      </c>
      <c r="BB1526" s="222">
        <v>0</v>
      </c>
      <c r="BC1526" s="222">
        <f t="shared" si="87"/>
        <v>0</v>
      </c>
    </row>
    <row r="1527" spans="2:55">
      <c r="B1527" s="41" t="s">
        <v>6415</v>
      </c>
      <c r="C1527" s="19" t="s">
        <v>7850</v>
      </c>
      <c r="D1527" s="44" t="s">
        <v>5</v>
      </c>
      <c r="E1527" s="19"/>
      <c r="F1527" s="19"/>
      <c r="G1527" s="19"/>
      <c r="H1527" s="19"/>
      <c r="I1527" s="19"/>
      <c r="J1527" s="19"/>
      <c r="K1527" s="19"/>
      <c r="L1527" s="19"/>
      <c r="M1527" s="19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221"/>
      <c r="AA1527" s="221"/>
      <c r="AB1527" s="221"/>
      <c r="AC1527" s="221"/>
      <c r="AD1527" s="221"/>
      <c r="AE1527" s="221"/>
      <c r="AF1527" s="221"/>
      <c r="AG1527" s="221"/>
      <c r="AH1527" s="221"/>
      <c r="AI1527" s="221"/>
      <c r="AJ1527" s="221"/>
      <c r="AK1527" s="221"/>
      <c r="AL1527" s="221"/>
      <c r="AM1527" s="221"/>
      <c r="AN1527" s="221"/>
      <c r="AO1527" s="221"/>
      <c r="AP1527" s="221"/>
      <c r="AQ1527" s="221"/>
      <c r="AR1527" s="221"/>
      <c r="AS1527" s="221"/>
      <c r="AT1527" s="221"/>
      <c r="AU1527" s="222">
        <v>0</v>
      </c>
      <c r="AV1527" s="222">
        <v>0</v>
      </c>
      <c r="AW1527" s="222">
        <f t="shared" si="88"/>
        <v>0</v>
      </c>
      <c r="AX1527" s="222">
        <v>0</v>
      </c>
      <c r="AY1527" s="222">
        <v>0</v>
      </c>
      <c r="AZ1527" s="222">
        <f t="shared" si="86"/>
        <v>0</v>
      </c>
      <c r="BA1527" s="222">
        <v>7</v>
      </c>
      <c r="BB1527" s="222">
        <v>520</v>
      </c>
      <c r="BC1527" s="222">
        <f t="shared" si="87"/>
        <v>130</v>
      </c>
    </row>
    <row r="1528" spans="2:55">
      <c r="B1528" s="41" t="s">
        <v>6416</v>
      </c>
      <c r="C1528" s="19" t="s">
        <v>7851</v>
      </c>
      <c r="D1528" s="44" t="s">
        <v>5</v>
      </c>
      <c r="E1528" s="19"/>
      <c r="F1528" s="19"/>
      <c r="G1528" s="19"/>
      <c r="H1528" s="19"/>
      <c r="I1528" s="19"/>
      <c r="J1528" s="19"/>
      <c r="K1528" s="19"/>
      <c r="L1528" s="19"/>
      <c r="M1528" s="19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221"/>
      <c r="AA1528" s="221"/>
      <c r="AB1528" s="221"/>
      <c r="AC1528" s="221"/>
      <c r="AD1528" s="221"/>
      <c r="AE1528" s="221"/>
      <c r="AF1528" s="221"/>
      <c r="AG1528" s="221"/>
      <c r="AH1528" s="221"/>
      <c r="AI1528" s="221"/>
      <c r="AJ1528" s="221"/>
      <c r="AK1528" s="221"/>
      <c r="AL1528" s="221"/>
      <c r="AM1528" s="221"/>
      <c r="AN1528" s="221"/>
      <c r="AO1528" s="221"/>
      <c r="AP1528" s="221"/>
      <c r="AQ1528" s="221"/>
      <c r="AR1528" s="221"/>
      <c r="AS1528" s="221"/>
      <c r="AT1528" s="221"/>
      <c r="AU1528" s="221"/>
      <c r="AV1528" s="221"/>
      <c r="AW1528" s="221"/>
      <c r="AX1528" s="222">
        <v>2</v>
      </c>
      <c r="AY1528" s="222">
        <v>120</v>
      </c>
      <c r="AZ1528" s="222">
        <f t="shared" si="86"/>
        <v>30</v>
      </c>
      <c r="BA1528" s="222">
        <v>0</v>
      </c>
      <c r="BB1528" s="222">
        <v>0</v>
      </c>
      <c r="BC1528" s="222">
        <f t="shared" si="87"/>
        <v>0</v>
      </c>
    </row>
    <row r="1529" spans="2:55">
      <c r="B1529" s="41" t="s">
        <v>6417</v>
      </c>
      <c r="C1529" s="19" t="s">
        <v>7852</v>
      </c>
      <c r="D1529" s="227" t="s">
        <v>66</v>
      </c>
      <c r="E1529" s="19"/>
      <c r="F1529" s="19"/>
      <c r="G1529" s="19"/>
      <c r="H1529" s="19"/>
      <c r="I1529" s="19"/>
      <c r="J1529" s="19"/>
      <c r="K1529" s="19"/>
      <c r="L1529" s="19"/>
      <c r="M1529" s="19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221"/>
      <c r="AA1529" s="221"/>
      <c r="AB1529" s="221"/>
      <c r="AC1529" s="221"/>
      <c r="AD1529" s="221"/>
      <c r="AE1529" s="221"/>
      <c r="AF1529" s="221"/>
      <c r="AG1529" s="221"/>
      <c r="AH1529" s="221"/>
      <c r="AI1529" s="221"/>
      <c r="AJ1529" s="221"/>
      <c r="AK1529" s="221"/>
      <c r="AL1529" s="221"/>
      <c r="AM1529" s="221"/>
      <c r="AN1529" s="221"/>
      <c r="AO1529" s="221"/>
      <c r="AP1529" s="221"/>
      <c r="AQ1529" s="221"/>
      <c r="AR1529" s="221"/>
      <c r="AS1529" s="221"/>
      <c r="AT1529" s="221"/>
      <c r="AU1529" s="221"/>
      <c r="AV1529" s="221"/>
      <c r="AW1529" s="221"/>
      <c r="AX1529" s="222">
        <v>13</v>
      </c>
      <c r="AY1529" s="222">
        <v>1050</v>
      </c>
      <c r="AZ1529" s="222">
        <f t="shared" si="86"/>
        <v>262.5</v>
      </c>
      <c r="BA1529" s="222">
        <v>0</v>
      </c>
      <c r="BB1529" s="222">
        <v>0</v>
      </c>
      <c r="BC1529" s="222">
        <f t="shared" si="87"/>
        <v>0</v>
      </c>
    </row>
    <row r="1530" spans="2:55">
      <c r="B1530" s="41" t="s">
        <v>6418</v>
      </c>
      <c r="C1530" s="19" t="s">
        <v>7853</v>
      </c>
      <c r="D1530" s="44" t="s">
        <v>19</v>
      </c>
      <c r="E1530" s="19"/>
      <c r="F1530" s="19"/>
      <c r="G1530" s="19"/>
      <c r="H1530" s="19"/>
      <c r="I1530" s="19"/>
      <c r="J1530" s="19"/>
      <c r="K1530" s="19"/>
      <c r="L1530" s="19"/>
      <c r="M1530" s="19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221"/>
      <c r="AA1530" s="221"/>
      <c r="AB1530" s="221"/>
      <c r="AC1530" s="221"/>
      <c r="AD1530" s="221"/>
      <c r="AE1530" s="221"/>
      <c r="AF1530" s="221"/>
      <c r="AG1530" s="221"/>
      <c r="AH1530" s="221"/>
      <c r="AI1530" s="221"/>
      <c r="AJ1530" s="221"/>
      <c r="AK1530" s="221"/>
      <c r="AL1530" s="221"/>
      <c r="AM1530" s="221"/>
      <c r="AN1530" s="221"/>
      <c r="AO1530" s="221"/>
      <c r="AP1530" s="221"/>
      <c r="AQ1530" s="221"/>
      <c r="AR1530" s="221"/>
      <c r="AS1530" s="221"/>
      <c r="AT1530" s="221"/>
      <c r="AU1530" s="221"/>
      <c r="AV1530" s="221"/>
      <c r="AW1530" s="221"/>
      <c r="AX1530" s="222">
        <v>16</v>
      </c>
      <c r="AY1530" s="222">
        <v>2100</v>
      </c>
      <c r="AZ1530" s="222">
        <f t="shared" si="86"/>
        <v>525</v>
      </c>
      <c r="BA1530" s="222">
        <v>11</v>
      </c>
      <c r="BB1530" s="222">
        <v>1040</v>
      </c>
      <c r="BC1530" s="222">
        <f t="shared" si="87"/>
        <v>260</v>
      </c>
    </row>
    <row r="1531" spans="2:55">
      <c r="B1531" s="41" t="s">
        <v>6419</v>
      </c>
      <c r="C1531" s="19" t="s">
        <v>7854</v>
      </c>
      <c r="D1531" s="44" t="s">
        <v>12</v>
      </c>
      <c r="E1531" s="19"/>
      <c r="F1531" s="19"/>
      <c r="G1531" s="19"/>
      <c r="H1531" s="19"/>
      <c r="I1531" s="19"/>
      <c r="J1531" s="19"/>
      <c r="K1531" s="19"/>
      <c r="L1531" s="19"/>
      <c r="M1531" s="19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221"/>
      <c r="AA1531" s="221"/>
      <c r="AB1531" s="221"/>
      <c r="AC1531" s="221"/>
      <c r="AD1531" s="221"/>
      <c r="AE1531" s="221"/>
      <c r="AF1531" s="221"/>
      <c r="AG1531" s="221"/>
      <c r="AH1531" s="221"/>
      <c r="AI1531" s="221"/>
      <c r="AJ1531" s="221"/>
      <c r="AK1531" s="221"/>
      <c r="AL1531" s="221"/>
      <c r="AM1531" s="221"/>
      <c r="AN1531" s="221"/>
      <c r="AO1531" s="221"/>
      <c r="AP1531" s="221"/>
      <c r="AQ1531" s="221"/>
      <c r="AR1531" s="221"/>
      <c r="AS1531" s="221"/>
      <c r="AT1531" s="221"/>
      <c r="AU1531" s="221"/>
      <c r="AV1531" s="221"/>
      <c r="AW1531" s="221"/>
      <c r="AX1531" s="222">
        <v>8</v>
      </c>
      <c r="AY1531" s="222">
        <v>810</v>
      </c>
      <c r="AZ1531" s="222">
        <f t="shared" si="86"/>
        <v>202.5</v>
      </c>
      <c r="BA1531" s="222">
        <v>11</v>
      </c>
      <c r="BB1531" s="222">
        <v>945</v>
      </c>
      <c r="BC1531" s="222">
        <f t="shared" si="87"/>
        <v>236.25</v>
      </c>
    </row>
    <row r="1532" spans="2:55">
      <c r="B1532" s="41" t="s">
        <v>6420</v>
      </c>
      <c r="C1532" s="19" t="s">
        <v>7855</v>
      </c>
      <c r="D1532" s="44" t="s">
        <v>66</v>
      </c>
      <c r="E1532" s="19"/>
      <c r="F1532" s="19"/>
      <c r="G1532" s="19"/>
      <c r="H1532" s="19"/>
      <c r="I1532" s="19"/>
      <c r="J1532" s="19"/>
      <c r="K1532" s="19"/>
      <c r="L1532" s="19"/>
      <c r="M1532" s="19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221"/>
      <c r="AA1532" s="221"/>
      <c r="AB1532" s="221"/>
      <c r="AC1532" s="221"/>
      <c r="AD1532" s="221"/>
      <c r="AE1532" s="221"/>
      <c r="AF1532" s="221"/>
      <c r="AG1532" s="221"/>
      <c r="AH1532" s="221"/>
      <c r="AI1532" s="221"/>
      <c r="AJ1532" s="221"/>
      <c r="AK1532" s="221"/>
      <c r="AL1532" s="221"/>
      <c r="AM1532" s="221"/>
      <c r="AN1532" s="221"/>
      <c r="AO1532" s="221"/>
      <c r="AP1532" s="221"/>
      <c r="AQ1532" s="221"/>
      <c r="AR1532" s="221"/>
      <c r="AS1532" s="221"/>
      <c r="AT1532" s="221"/>
      <c r="AU1532" s="221"/>
      <c r="AV1532" s="221"/>
      <c r="AW1532" s="221"/>
      <c r="AX1532" s="222">
        <v>17</v>
      </c>
      <c r="AY1532" s="222">
        <v>1315</v>
      </c>
      <c r="AZ1532" s="222">
        <f t="shared" si="86"/>
        <v>328.75</v>
      </c>
      <c r="BA1532" s="222">
        <v>1</v>
      </c>
      <c r="BB1532" s="222">
        <v>60</v>
      </c>
      <c r="BC1532" s="222">
        <f t="shared" si="87"/>
        <v>15</v>
      </c>
    </row>
    <row r="1533" spans="2:55">
      <c r="B1533" s="41" t="s">
        <v>6421</v>
      </c>
      <c r="C1533" s="19" t="s">
        <v>6724</v>
      </c>
      <c r="D1533" s="44" t="s">
        <v>3</v>
      </c>
      <c r="E1533" s="19"/>
      <c r="F1533" s="19"/>
      <c r="G1533" s="19"/>
      <c r="H1533" s="19"/>
      <c r="I1533" s="19"/>
      <c r="J1533" s="19"/>
      <c r="K1533" s="19"/>
      <c r="L1533" s="19"/>
      <c r="M1533" s="19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221"/>
      <c r="AA1533" s="221"/>
      <c r="AB1533" s="221"/>
      <c r="AC1533" s="221"/>
      <c r="AD1533" s="221"/>
      <c r="AE1533" s="221"/>
      <c r="AF1533" s="221"/>
      <c r="AG1533" s="221"/>
      <c r="AH1533" s="221"/>
      <c r="AI1533" s="221"/>
      <c r="AJ1533" s="221"/>
      <c r="AK1533" s="221"/>
      <c r="AL1533" s="221"/>
      <c r="AM1533" s="221"/>
      <c r="AN1533" s="221"/>
      <c r="AO1533" s="221"/>
      <c r="AP1533" s="221"/>
      <c r="AQ1533" s="221"/>
      <c r="AR1533" s="221"/>
      <c r="AS1533" s="221"/>
      <c r="AT1533" s="221"/>
      <c r="AU1533" s="221"/>
      <c r="AV1533" s="221"/>
      <c r="AW1533" s="221"/>
      <c r="AX1533" s="222">
        <v>17</v>
      </c>
      <c r="AY1533" s="222">
        <v>2145</v>
      </c>
      <c r="AZ1533" s="222">
        <f t="shared" ref="AZ1533:AZ1596" si="89">AY1533*25%</f>
        <v>536.25</v>
      </c>
      <c r="BA1533" s="222">
        <v>1</v>
      </c>
      <c r="BB1533" s="222">
        <v>60</v>
      </c>
      <c r="BC1533" s="222">
        <f t="shared" si="87"/>
        <v>15</v>
      </c>
    </row>
    <row r="1534" spans="2:55">
      <c r="B1534" s="41" t="s">
        <v>6422</v>
      </c>
      <c r="C1534" s="19" t="s">
        <v>7856</v>
      </c>
      <c r="D1534" s="44" t="s">
        <v>5</v>
      </c>
      <c r="E1534" s="19"/>
      <c r="F1534" s="19"/>
      <c r="G1534" s="19"/>
      <c r="H1534" s="19"/>
      <c r="I1534" s="19"/>
      <c r="J1534" s="19"/>
      <c r="K1534" s="19"/>
      <c r="L1534" s="19"/>
      <c r="M1534" s="19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221"/>
      <c r="AA1534" s="221"/>
      <c r="AB1534" s="221"/>
      <c r="AC1534" s="221"/>
      <c r="AD1534" s="221"/>
      <c r="AE1534" s="221"/>
      <c r="AF1534" s="221"/>
      <c r="AG1534" s="221"/>
      <c r="AH1534" s="221"/>
      <c r="AI1534" s="221"/>
      <c r="AJ1534" s="221"/>
      <c r="AK1534" s="221"/>
      <c r="AL1534" s="221"/>
      <c r="AM1534" s="221"/>
      <c r="AN1534" s="221"/>
      <c r="AO1534" s="221"/>
      <c r="AP1534" s="221"/>
      <c r="AQ1534" s="221"/>
      <c r="AR1534" s="221"/>
      <c r="AS1534" s="221"/>
      <c r="AT1534" s="221"/>
      <c r="AU1534" s="221"/>
      <c r="AV1534" s="221"/>
      <c r="AW1534" s="221"/>
      <c r="AX1534" s="222">
        <v>4</v>
      </c>
      <c r="AY1534" s="222">
        <v>520</v>
      </c>
      <c r="AZ1534" s="222">
        <f t="shared" si="89"/>
        <v>130</v>
      </c>
      <c r="BA1534" s="222">
        <v>125</v>
      </c>
      <c r="BB1534" s="222">
        <v>15230</v>
      </c>
      <c r="BC1534" s="222">
        <f t="shared" si="87"/>
        <v>3807.5</v>
      </c>
    </row>
    <row r="1535" spans="2:55">
      <c r="B1535" s="41" t="s">
        <v>6423</v>
      </c>
      <c r="C1535" s="19" t="s">
        <v>7857</v>
      </c>
      <c r="D1535" s="44" t="s">
        <v>5</v>
      </c>
      <c r="E1535" s="19"/>
      <c r="F1535" s="19"/>
      <c r="G1535" s="19"/>
      <c r="H1535" s="19"/>
      <c r="I1535" s="19"/>
      <c r="J1535" s="19"/>
      <c r="K1535" s="19"/>
      <c r="L1535" s="19"/>
      <c r="M1535" s="19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221"/>
      <c r="AA1535" s="221"/>
      <c r="AB1535" s="221"/>
      <c r="AC1535" s="221"/>
      <c r="AD1535" s="221"/>
      <c r="AE1535" s="221"/>
      <c r="AF1535" s="221"/>
      <c r="AG1535" s="221"/>
      <c r="AH1535" s="221"/>
      <c r="AI1535" s="221"/>
      <c r="AJ1535" s="221"/>
      <c r="AK1535" s="221"/>
      <c r="AL1535" s="221"/>
      <c r="AM1535" s="221"/>
      <c r="AN1535" s="221"/>
      <c r="AO1535" s="221"/>
      <c r="AP1535" s="221"/>
      <c r="AQ1535" s="221"/>
      <c r="AR1535" s="221"/>
      <c r="AS1535" s="221"/>
      <c r="AT1535" s="221"/>
      <c r="AU1535" s="221"/>
      <c r="AV1535" s="221"/>
      <c r="AW1535" s="221"/>
      <c r="AX1535" s="222">
        <v>0</v>
      </c>
      <c r="AY1535" s="222">
        <v>0</v>
      </c>
      <c r="AZ1535" s="222">
        <f t="shared" si="89"/>
        <v>0</v>
      </c>
      <c r="BA1535" s="222">
        <v>0</v>
      </c>
      <c r="BB1535" s="222">
        <v>0</v>
      </c>
      <c r="BC1535" s="222">
        <f t="shared" ref="BC1535:BC1598" si="90">BB1535*25%</f>
        <v>0</v>
      </c>
    </row>
    <row r="1536" spans="2:55">
      <c r="B1536" s="41" t="s">
        <v>6424</v>
      </c>
      <c r="C1536" s="19" t="s">
        <v>6725</v>
      </c>
      <c r="D1536" s="44" t="s">
        <v>21</v>
      </c>
      <c r="E1536" s="19"/>
      <c r="F1536" s="19"/>
      <c r="G1536" s="19"/>
      <c r="H1536" s="19"/>
      <c r="I1536" s="19"/>
      <c r="J1536" s="19"/>
      <c r="K1536" s="19"/>
      <c r="L1536" s="19"/>
      <c r="M1536" s="19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221"/>
      <c r="AA1536" s="221"/>
      <c r="AB1536" s="221"/>
      <c r="AC1536" s="221"/>
      <c r="AD1536" s="221"/>
      <c r="AE1536" s="221"/>
      <c r="AF1536" s="221"/>
      <c r="AG1536" s="221"/>
      <c r="AH1536" s="221"/>
      <c r="AI1536" s="221"/>
      <c r="AJ1536" s="221"/>
      <c r="AK1536" s="221"/>
      <c r="AL1536" s="221"/>
      <c r="AM1536" s="221"/>
      <c r="AN1536" s="221"/>
      <c r="AO1536" s="221"/>
      <c r="AP1536" s="221"/>
      <c r="AQ1536" s="221"/>
      <c r="AR1536" s="221"/>
      <c r="AS1536" s="221"/>
      <c r="AT1536" s="221"/>
      <c r="AU1536" s="221"/>
      <c r="AV1536" s="221"/>
      <c r="AW1536" s="221"/>
      <c r="AX1536" s="222">
        <v>1</v>
      </c>
      <c r="AY1536" s="222">
        <v>45</v>
      </c>
      <c r="AZ1536" s="222">
        <f t="shared" si="89"/>
        <v>11.25</v>
      </c>
      <c r="BA1536" s="222">
        <v>3</v>
      </c>
      <c r="BB1536" s="222">
        <v>555</v>
      </c>
      <c r="BC1536" s="222">
        <f t="shared" si="90"/>
        <v>138.75</v>
      </c>
    </row>
    <row r="1537" spans="2:55">
      <c r="B1537" s="41" t="s">
        <v>7285</v>
      </c>
      <c r="C1537" s="19" t="s">
        <v>7858</v>
      </c>
      <c r="D1537" s="44" t="s">
        <v>5</v>
      </c>
      <c r="E1537" s="19"/>
      <c r="F1537" s="19"/>
      <c r="G1537" s="19"/>
      <c r="H1537" s="19"/>
      <c r="I1537" s="19"/>
      <c r="J1537" s="19"/>
      <c r="K1537" s="19"/>
      <c r="L1537" s="19"/>
      <c r="M1537" s="19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221"/>
      <c r="AA1537" s="221"/>
      <c r="AB1537" s="221"/>
      <c r="AC1537" s="221"/>
      <c r="AD1537" s="221"/>
      <c r="AE1537" s="221"/>
      <c r="AF1537" s="221"/>
      <c r="AG1537" s="221"/>
      <c r="AH1537" s="221"/>
      <c r="AI1537" s="221"/>
      <c r="AJ1537" s="221"/>
      <c r="AK1537" s="221"/>
      <c r="AL1537" s="221"/>
      <c r="AM1537" s="221"/>
      <c r="AN1537" s="221"/>
      <c r="AO1537" s="221"/>
      <c r="AP1537" s="221"/>
      <c r="AQ1537" s="221"/>
      <c r="AR1537" s="221"/>
      <c r="AS1537" s="221"/>
      <c r="AT1537" s="221"/>
      <c r="AU1537" s="221"/>
      <c r="AV1537" s="221"/>
      <c r="AW1537" s="221"/>
      <c r="AX1537" s="222">
        <v>0</v>
      </c>
      <c r="AY1537" s="222">
        <v>0</v>
      </c>
      <c r="AZ1537" s="222">
        <f t="shared" si="89"/>
        <v>0</v>
      </c>
      <c r="BA1537" s="222">
        <v>6</v>
      </c>
      <c r="BB1537" s="222">
        <v>725</v>
      </c>
      <c r="BC1537" s="222">
        <f t="shared" si="90"/>
        <v>181.25</v>
      </c>
    </row>
    <row r="1538" spans="2:55">
      <c r="B1538" s="41" t="s">
        <v>7286</v>
      </c>
      <c r="C1538" s="19" t="s">
        <v>7859</v>
      </c>
      <c r="D1538" s="227" t="s">
        <v>14</v>
      </c>
      <c r="E1538" s="19"/>
      <c r="F1538" s="19"/>
      <c r="G1538" s="19"/>
      <c r="H1538" s="19"/>
      <c r="I1538" s="19"/>
      <c r="J1538" s="19"/>
      <c r="K1538" s="19"/>
      <c r="L1538" s="19"/>
      <c r="M1538" s="19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221"/>
      <c r="AA1538" s="221"/>
      <c r="AB1538" s="221"/>
      <c r="AC1538" s="221"/>
      <c r="AD1538" s="221"/>
      <c r="AE1538" s="221"/>
      <c r="AF1538" s="221"/>
      <c r="AG1538" s="221"/>
      <c r="AH1538" s="221"/>
      <c r="AI1538" s="221"/>
      <c r="AJ1538" s="221"/>
      <c r="AK1538" s="221"/>
      <c r="AL1538" s="221"/>
      <c r="AM1538" s="221"/>
      <c r="AN1538" s="221"/>
      <c r="AO1538" s="221"/>
      <c r="AP1538" s="221"/>
      <c r="AQ1538" s="221"/>
      <c r="AR1538" s="221"/>
      <c r="AS1538" s="221"/>
      <c r="AT1538" s="221"/>
      <c r="AU1538" s="221"/>
      <c r="AV1538" s="221"/>
      <c r="AW1538" s="221"/>
      <c r="AX1538" s="222">
        <v>0</v>
      </c>
      <c r="AY1538" s="222">
        <v>0</v>
      </c>
      <c r="AZ1538" s="222">
        <f t="shared" si="89"/>
        <v>0</v>
      </c>
      <c r="BA1538" s="222">
        <v>26</v>
      </c>
      <c r="BB1538" s="222">
        <v>2020</v>
      </c>
      <c r="BC1538" s="222">
        <f t="shared" si="90"/>
        <v>505</v>
      </c>
    </row>
    <row r="1539" spans="2:55">
      <c r="B1539" s="41" t="s">
        <v>7287</v>
      </c>
      <c r="C1539" s="19" t="s">
        <v>7860</v>
      </c>
      <c r="D1539" s="227" t="s">
        <v>341</v>
      </c>
      <c r="E1539" s="19"/>
      <c r="F1539" s="19"/>
      <c r="G1539" s="19"/>
      <c r="H1539" s="19"/>
      <c r="I1539" s="19"/>
      <c r="J1539" s="19"/>
      <c r="K1539" s="19"/>
      <c r="L1539" s="19"/>
      <c r="M1539" s="19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221"/>
      <c r="AA1539" s="221"/>
      <c r="AB1539" s="221"/>
      <c r="AC1539" s="221"/>
      <c r="AD1539" s="221"/>
      <c r="AE1539" s="221"/>
      <c r="AF1539" s="221"/>
      <c r="AG1539" s="221"/>
      <c r="AH1539" s="221"/>
      <c r="AI1539" s="221"/>
      <c r="AJ1539" s="221"/>
      <c r="AK1539" s="221"/>
      <c r="AL1539" s="221"/>
      <c r="AM1539" s="221"/>
      <c r="AN1539" s="221"/>
      <c r="AO1539" s="221"/>
      <c r="AP1539" s="221"/>
      <c r="AQ1539" s="221"/>
      <c r="AR1539" s="221"/>
      <c r="AS1539" s="221"/>
      <c r="AT1539" s="221"/>
      <c r="AU1539" s="221"/>
      <c r="AV1539" s="221"/>
      <c r="AW1539" s="221"/>
      <c r="AX1539" s="222">
        <v>0</v>
      </c>
      <c r="AY1539" s="222">
        <v>0</v>
      </c>
      <c r="AZ1539" s="222">
        <f t="shared" si="89"/>
        <v>0</v>
      </c>
      <c r="BA1539" s="222">
        <v>0</v>
      </c>
      <c r="BB1539" s="222">
        <v>0</v>
      </c>
      <c r="BC1539" s="222">
        <f t="shared" si="90"/>
        <v>0</v>
      </c>
    </row>
    <row r="1540" spans="2:55">
      <c r="B1540" s="41" t="s">
        <v>7288</v>
      </c>
      <c r="C1540" s="19" t="s">
        <v>7861</v>
      </c>
      <c r="D1540" s="44" t="s">
        <v>259</v>
      </c>
      <c r="E1540" s="19"/>
      <c r="F1540" s="19"/>
      <c r="G1540" s="19"/>
      <c r="H1540" s="19"/>
      <c r="I1540" s="19"/>
      <c r="J1540" s="19"/>
      <c r="K1540" s="19"/>
      <c r="L1540" s="19"/>
      <c r="M1540" s="19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221"/>
      <c r="AA1540" s="221"/>
      <c r="AB1540" s="221"/>
      <c r="AC1540" s="221"/>
      <c r="AD1540" s="221"/>
      <c r="AE1540" s="221"/>
      <c r="AF1540" s="221"/>
      <c r="AG1540" s="221"/>
      <c r="AH1540" s="221"/>
      <c r="AI1540" s="221"/>
      <c r="AJ1540" s="221"/>
      <c r="AK1540" s="221"/>
      <c r="AL1540" s="221"/>
      <c r="AM1540" s="221"/>
      <c r="AN1540" s="221"/>
      <c r="AO1540" s="221"/>
      <c r="AP1540" s="221"/>
      <c r="AQ1540" s="221"/>
      <c r="AR1540" s="221"/>
      <c r="AS1540" s="221"/>
      <c r="AT1540" s="221"/>
      <c r="AU1540" s="221"/>
      <c r="AV1540" s="221"/>
      <c r="AW1540" s="221"/>
      <c r="AX1540" s="222">
        <v>3</v>
      </c>
      <c r="AY1540" s="222">
        <v>205</v>
      </c>
      <c r="AZ1540" s="222">
        <f t="shared" si="89"/>
        <v>51.25</v>
      </c>
      <c r="BA1540" s="222">
        <v>5</v>
      </c>
      <c r="BB1540" s="222">
        <v>405</v>
      </c>
      <c r="BC1540" s="222">
        <f t="shared" si="90"/>
        <v>101.25</v>
      </c>
    </row>
    <row r="1541" spans="2:55">
      <c r="B1541" s="41" t="s">
        <v>7289</v>
      </c>
      <c r="C1541" s="19" t="s">
        <v>7862</v>
      </c>
      <c r="D1541" s="44" t="s">
        <v>341</v>
      </c>
      <c r="E1541" s="19"/>
      <c r="F1541" s="19"/>
      <c r="G1541" s="19"/>
      <c r="H1541" s="19"/>
      <c r="I1541" s="19"/>
      <c r="J1541" s="19"/>
      <c r="K1541" s="19"/>
      <c r="L1541" s="19"/>
      <c r="M1541" s="19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221"/>
      <c r="AA1541" s="221"/>
      <c r="AB1541" s="221"/>
      <c r="AC1541" s="221"/>
      <c r="AD1541" s="221"/>
      <c r="AE1541" s="221"/>
      <c r="AF1541" s="221"/>
      <c r="AG1541" s="221"/>
      <c r="AH1541" s="221"/>
      <c r="AI1541" s="221"/>
      <c r="AJ1541" s="221"/>
      <c r="AK1541" s="221"/>
      <c r="AL1541" s="221"/>
      <c r="AM1541" s="221"/>
      <c r="AN1541" s="221"/>
      <c r="AO1541" s="221"/>
      <c r="AP1541" s="221"/>
      <c r="AQ1541" s="221"/>
      <c r="AR1541" s="221"/>
      <c r="AS1541" s="221"/>
      <c r="AT1541" s="221"/>
      <c r="AU1541" s="221"/>
      <c r="AV1541" s="221"/>
      <c r="AW1541" s="221"/>
      <c r="AX1541" s="222">
        <v>4</v>
      </c>
      <c r="AY1541" s="222">
        <v>430</v>
      </c>
      <c r="AZ1541" s="222">
        <f t="shared" si="89"/>
        <v>107.5</v>
      </c>
      <c r="BA1541" s="222">
        <v>3</v>
      </c>
      <c r="BB1541" s="222">
        <v>310</v>
      </c>
      <c r="BC1541" s="222">
        <f t="shared" si="90"/>
        <v>77.5</v>
      </c>
    </row>
    <row r="1542" spans="2:55">
      <c r="B1542" s="41" t="s">
        <v>7290</v>
      </c>
      <c r="C1542" s="19" t="s">
        <v>7863</v>
      </c>
      <c r="D1542" s="44" t="s">
        <v>501</v>
      </c>
      <c r="E1542" s="19"/>
      <c r="F1542" s="19"/>
      <c r="G1542" s="19"/>
      <c r="H1542" s="19"/>
      <c r="I1542" s="19"/>
      <c r="J1542" s="19"/>
      <c r="K1542" s="19"/>
      <c r="L1542" s="19"/>
      <c r="M1542" s="19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221"/>
      <c r="AA1542" s="221"/>
      <c r="AB1542" s="221"/>
      <c r="AC1542" s="221"/>
      <c r="AD1542" s="221"/>
      <c r="AE1542" s="221"/>
      <c r="AF1542" s="221"/>
      <c r="AG1542" s="221"/>
      <c r="AH1542" s="221"/>
      <c r="AI1542" s="221"/>
      <c r="AJ1542" s="221"/>
      <c r="AK1542" s="221"/>
      <c r="AL1542" s="221"/>
      <c r="AM1542" s="221"/>
      <c r="AN1542" s="221"/>
      <c r="AO1542" s="221"/>
      <c r="AP1542" s="221"/>
      <c r="AQ1542" s="221"/>
      <c r="AR1542" s="221"/>
      <c r="AS1542" s="221"/>
      <c r="AT1542" s="221"/>
      <c r="AU1542" s="221"/>
      <c r="AV1542" s="221"/>
      <c r="AW1542" s="221"/>
      <c r="AX1542" s="222">
        <v>23</v>
      </c>
      <c r="AY1542" s="222">
        <v>1460</v>
      </c>
      <c r="AZ1542" s="222">
        <f t="shared" si="89"/>
        <v>365</v>
      </c>
      <c r="BA1542" s="222">
        <v>0</v>
      </c>
      <c r="BB1542" s="222">
        <v>0</v>
      </c>
      <c r="BC1542" s="222">
        <f t="shared" si="90"/>
        <v>0</v>
      </c>
    </row>
    <row r="1543" spans="2:55">
      <c r="B1543" s="41" t="s">
        <v>7291</v>
      </c>
      <c r="C1543" s="19" t="s">
        <v>7864</v>
      </c>
      <c r="D1543" s="44" t="s">
        <v>5</v>
      </c>
      <c r="E1543" s="19"/>
      <c r="F1543" s="19"/>
      <c r="G1543" s="19"/>
      <c r="H1543" s="19"/>
      <c r="I1543" s="19"/>
      <c r="J1543" s="19"/>
      <c r="K1543" s="19"/>
      <c r="L1543" s="19"/>
      <c r="M1543" s="19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221"/>
      <c r="AA1543" s="221"/>
      <c r="AB1543" s="221"/>
      <c r="AC1543" s="221"/>
      <c r="AD1543" s="221"/>
      <c r="AE1543" s="221"/>
      <c r="AF1543" s="221"/>
      <c r="AG1543" s="221"/>
      <c r="AH1543" s="221"/>
      <c r="AI1543" s="221"/>
      <c r="AJ1543" s="221"/>
      <c r="AK1543" s="221"/>
      <c r="AL1543" s="221"/>
      <c r="AM1543" s="221"/>
      <c r="AN1543" s="221"/>
      <c r="AO1543" s="221"/>
      <c r="AP1543" s="221"/>
      <c r="AQ1543" s="221"/>
      <c r="AR1543" s="221"/>
      <c r="AS1543" s="221"/>
      <c r="AT1543" s="221"/>
      <c r="AU1543" s="221"/>
      <c r="AV1543" s="221"/>
      <c r="AW1543" s="221"/>
      <c r="AX1543" s="222">
        <v>88</v>
      </c>
      <c r="AY1543" s="222">
        <v>10275</v>
      </c>
      <c r="AZ1543" s="222">
        <f t="shared" si="89"/>
        <v>2568.75</v>
      </c>
      <c r="BA1543" s="222">
        <v>13</v>
      </c>
      <c r="BB1543" s="222">
        <v>1135</v>
      </c>
      <c r="BC1543" s="222">
        <f t="shared" si="90"/>
        <v>283.75</v>
      </c>
    </row>
    <row r="1544" spans="2:55">
      <c r="B1544" s="41" t="s">
        <v>7292</v>
      </c>
      <c r="C1544" s="19" t="s">
        <v>7865</v>
      </c>
      <c r="D1544" s="227" t="s">
        <v>38</v>
      </c>
      <c r="E1544" s="19"/>
      <c r="F1544" s="19"/>
      <c r="G1544" s="19"/>
      <c r="H1544" s="19"/>
      <c r="I1544" s="19"/>
      <c r="J1544" s="19"/>
      <c r="K1544" s="19"/>
      <c r="L1544" s="19"/>
      <c r="M1544" s="19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221"/>
      <c r="AA1544" s="221"/>
      <c r="AB1544" s="221"/>
      <c r="AC1544" s="221"/>
      <c r="AD1544" s="221"/>
      <c r="AE1544" s="221"/>
      <c r="AF1544" s="221"/>
      <c r="AG1544" s="221"/>
      <c r="AH1544" s="221"/>
      <c r="AI1544" s="221"/>
      <c r="AJ1544" s="221"/>
      <c r="AK1544" s="221"/>
      <c r="AL1544" s="221"/>
      <c r="AM1544" s="221"/>
      <c r="AN1544" s="221"/>
      <c r="AO1544" s="221"/>
      <c r="AP1544" s="221"/>
      <c r="AQ1544" s="221"/>
      <c r="AR1544" s="221"/>
      <c r="AS1544" s="221"/>
      <c r="AT1544" s="221"/>
      <c r="AU1544" s="221"/>
      <c r="AV1544" s="221"/>
      <c r="AW1544" s="221"/>
      <c r="AX1544" s="222">
        <v>15</v>
      </c>
      <c r="AY1544" s="222">
        <v>2020</v>
      </c>
      <c r="AZ1544" s="222">
        <f t="shared" si="89"/>
        <v>505</v>
      </c>
      <c r="BA1544" s="222">
        <v>3</v>
      </c>
      <c r="BB1544" s="222">
        <v>135</v>
      </c>
      <c r="BC1544" s="222">
        <f t="shared" si="90"/>
        <v>33.75</v>
      </c>
    </row>
    <row r="1545" spans="2:55">
      <c r="B1545" s="41" t="s">
        <v>7293</v>
      </c>
      <c r="C1545" s="19" t="s">
        <v>7866</v>
      </c>
      <c r="D1545" s="227" t="s">
        <v>43</v>
      </c>
      <c r="E1545" s="19"/>
      <c r="F1545" s="19"/>
      <c r="G1545" s="19"/>
      <c r="H1545" s="19"/>
      <c r="I1545" s="19"/>
      <c r="J1545" s="19"/>
      <c r="K1545" s="19"/>
      <c r="L1545" s="19"/>
      <c r="M1545" s="19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221"/>
      <c r="AA1545" s="221"/>
      <c r="AB1545" s="221"/>
      <c r="AC1545" s="221"/>
      <c r="AD1545" s="221"/>
      <c r="AE1545" s="221"/>
      <c r="AF1545" s="221"/>
      <c r="AG1545" s="221"/>
      <c r="AH1545" s="221"/>
      <c r="AI1545" s="221"/>
      <c r="AJ1545" s="221"/>
      <c r="AK1545" s="221"/>
      <c r="AL1545" s="221"/>
      <c r="AM1545" s="221"/>
      <c r="AN1545" s="221"/>
      <c r="AO1545" s="221"/>
      <c r="AP1545" s="221"/>
      <c r="AQ1545" s="221"/>
      <c r="AR1545" s="221"/>
      <c r="AS1545" s="221"/>
      <c r="AT1545" s="221"/>
      <c r="AU1545" s="221"/>
      <c r="AV1545" s="221"/>
      <c r="AW1545" s="221"/>
      <c r="AX1545" s="222">
        <v>30</v>
      </c>
      <c r="AY1545" s="222">
        <v>3515</v>
      </c>
      <c r="AZ1545" s="222">
        <f t="shared" si="89"/>
        <v>878.75</v>
      </c>
      <c r="BA1545" s="222">
        <v>7</v>
      </c>
      <c r="BB1545" s="222">
        <v>685</v>
      </c>
      <c r="BC1545" s="222">
        <f t="shared" si="90"/>
        <v>171.25</v>
      </c>
    </row>
    <row r="1546" spans="2:55">
      <c r="B1546" s="41" t="s">
        <v>7294</v>
      </c>
      <c r="C1546" s="19" t="s">
        <v>7867</v>
      </c>
      <c r="D1546" s="44" t="s">
        <v>5</v>
      </c>
      <c r="E1546" s="19"/>
      <c r="F1546" s="19"/>
      <c r="G1546" s="19"/>
      <c r="H1546" s="19"/>
      <c r="I1546" s="19"/>
      <c r="J1546" s="19"/>
      <c r="K1546" s="19"/>
      <c r="L1546" s="19"/>
      <c r="M1546" s="19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221"/>
      <c r="AA1546" s="221"/>
      <c r="AB1546" s="221"/>
      <c r="AC1546" s="221"/>
      <c r="AD1546" s="221"/>
      <c r="AE1546" s="221"/>
      <c r="AF1546" s="221"/>
      <c r="AG1546" s="221"/>
      <c r="AH1546" s="221"/>
      <c r="AI1546" s="221"/>
      <c r="AJ1546" s="221"/>
      <c r="AK1546" s="221"/>
      <c r="AL1546" s="221"/>
      <c r="AM1546" s="221"/>
      <c r="AN1546" s="221"/>
      <c r="AO1546" s="221"/>
      <c r="AP1546" s="221"/>
      <c r="AQ1546" s="221"/>
      <c r="AR1546" s="221"/>
      <c r="AS1546" s="221"/>
      <c r="AT1546" s="221"/>
      <c r="AU1546" s="221"/>
      <c r="AV1546" s="221"/>
      <c r="AW1546" s="221"/>
      <c r="AX1546" s="222">
        <v>1</v>
      </c>
      <c r="AY1546" s="222">
        <v>60</v>
      </c>
      <c r="AZ1546" s="222">
        <f t="shared" si="89"/>
        <v>15</v>
      </c>
      <c r="BA1546" s="222">
        <v>36</v>
      </c>
      <c r="BB1546" s="222">
        <v>2890</v>
      </c>
      <c r="BC1546" s="222">
        <f t="shared" si="90"/>
        <v>722.5</v>
      </c>
    </row>
    <row r="1547" spans="2:55">
      <c r="B1547" s="41" t="s">
        <v>7295</v>
      </c>
      <c r="C1547" s="19" t="s">
        <v>7868</v>
      </c>
      <c r="D1547" s="227" t="s">
        <v>16</v>
      </c>
      <c r="E1547" s="19"/>
      <c r="F1547" s="19"/>
      <c r="G1547" s="19"/>
      <c r="H1547" s="19"/>
      <c r="I1547" s="19"/>
      <c r="J1547" s="19"/>
      <c r="K1547" s="19"/>
      <c r="L1547" s="19"/>
      <c r="M1547" s="19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221"/>
      <c r="AA1547" s="221"/>
      <c r="AB1547" s="221"/>
      <c r="AC1547" s="221"/>
      <c r="AD1547" s="221"/>
      <c r="AE1547" s="221"/>
      <c r="AF1547" s="221"/>
      <c r="AG1547" s="221"/>
      <c r="AH1547" s="221"/>
      <c r="AI1547" s="221"/>
      <c r="AJ1547" s="221"/>
      <c r="AK1547" s="221"/>
      <c r="AL1547" s="221"/>
      <c r="AM1547" s="221"/>
      <c r="AN1547" s="221"/>
      <c r="AO1547" s="221"/>
      <c r="AP1547" s="221"/>
      <c r="AQ1547" s="221"/>
      <c r="AR1547" s="221"/>
      <c r="AS1547" s="221"/>
      <c r="AT1547" s="221"/>
      <c r="AU1547" s="221"/>
      <c r="AV1547" s="221"/>
      <c r="AW1547" s="221"/>
      <c r="AX1547" s="222">
        <v>26</v>
      </c>
      <c r="AY1547" s="222">
        <v>1815</v>
      </c>
      <c r="AZ1547" s="222">
        <f t="shared" si="89"/>
        <v>453.75</v>
      </c>
      <c r="BA1547" s="222">
        <v>0</v>
      </c>
      <c r="BB1547" s="222">
        <v>0</v>
      </c>
      <c r="BC1547" s="222">
        <f t="shared" si="90"/>
        <v>0</v>
      </c>
    </row>
    <row r="1548" spans="2:55">
      <c r="B1548" s="41" t="s">
        <v>7296</v>
      </c>
      <c r="C1548" s="19" t="s">
        <v>7869</v>
      </c>
      <c r="D1548" s="44" t="s">
        <v>23</v>
      </c>
      <c r="E1548" s="19"/>
      <c r="F1548" s="19"/>
      <c r="G1548" s="19"/>
      <c r="H1548" s="19"/>
      <c r="I1548" s="19"/>
      <c r="J1548" s="19"/>
      <c r="K1548" s="19"/>
      <c r="L1548" s="19"/>
      <c r="M1548" s="19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221"/>
      <c r="AA1548" s="221"/>
      <c r="AB1548" s="221"/>
      <c r="AC1548" s="221"/>
      <c r="AD1548" s="221"/>
      <c r="AE1548" s="221"/>
      <c r="AF1548" s="221"/>
      <c r="AG1548" s="221"/>
      <c r="AH1548" s="221"/>
      <c r="AI1548" s="221"/>
      <c r="AJ1548" s="221"/>
      <c r="AK1548" s="221"/>
      <c r="AL1548" s="221"/>
      <c r="AM1548" s="221"/>
      <c r="AN1548" s="221"/>
      <c r="AO1548" s="221"/>
      <c r="AP1548" s="221"/>
      <c r="AQ1548" s="221"/>
      <c r="AR1548" s="221"/>
      <c r="AS1548" s="221"/>
      <c r="AT1548" s="221"/>
      <c r="AU1548" s="221"/>
      <c r="AV1548" s="221"/>
      <c r="AW1548" s="221"/>
      <c r="AX1548" s="222">
        <v>0</v>
      </c>
      <c r="AY1548" s="222">
        <v>0</v>
      </c>
      <c r="AZ1548" s="222">
        <f t="shared" si="89"/>
        <v>0</v>
      </c>
      <c r="BA1548" s="222">
        <v>8</v>
      </c>
      <c r="BB1548" s="222">
        <v>1380</v>
      </c>
      <c r="BC1548" s="222">
        <f t="shared" si="90"/>
        <v>345</v>
      </c>
    </row>
    <row r="1549" spans="2:55">
      <c r="B1549" s="41" t="s">
        <v>7297</v>
      </c>
      <c r="C1549" s="19" t="s">
        <v>7870</v>
      </c>
      <c r="D1549" s="44" t="s">
        <v>5</v>
      </c>
      <c r="E1549" s="19"/>
      <c r="F1549" s="19"/>
      <c r="G1549" s="19"/>
      <c r="H1549" s="19"/>
      <c r="I1549" s="19"/>
      <c r="J1549" s="19"/>
      <c r="K1549" s="19"/>
      <c r="L1549" s="19"/>
      <c r="M1549" s="19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221"/>
      <c r="AA1549" s="221"/>
      <c r="AB1549" s="221"/>
      <c r="AC1549" s="221"/>
      <c r="AD1549" s="221"/>
      <c r="AE1549" s="221"/>
      <c r="AF1549" s="221"/>
      <c r="AG1549" s="221"/>
      <c r="AH1549" s="221"/>
      <c r="AI1549" s="221"/>
      <c r="AJ1549" s="221"/>
      <c r="AK1549" s="221"/>
      <c r="AL1549" s="221"/>
      <c r="AM1549" s="221"/>
      <c r="AN1549" s="221"/>
      <c r="AO1549" s="221"/>
      <c r="AP1549" s="221"/>
      <c r="AQ1549" s="221"/>
      <c r="AR1549" s="221"/>
      <c r="AS1549" s="221"/>
      <c r="AT1549" s="221"/>
      <c r="AU1549" s="221"/>
      <c r="AV1549" s="221"/>
      <c r="AW1549" s="221"/>
      <c r="AX1549" s="222">
        <v>0</v>
      </c>
      <c r="AY1549" s="222">
        <v>0</v>
      </c>
      <c r="AZ1549" s="222">
        <f t="shared" si="89"/>
        <v>0</v>
      </c>
      <c r="BA1549" s="222">
        <v>78</v>
      </c>
      <c r="BB1549" s="222">
        <v>6165</v>
      </c>
      <c r="BC1549" s="222">
        <f t="shared" si="90"/>
        <v>1541.25</v>
      </c>
    </row>
    <row r="1550" spans="2:55">
      <c r="B1550" s="41" t="s">
        <v>7298</v>
      </c>
      <c r="C1550" s="19" t="s">
        <v>7871</v>
      </c>
      <c r="D1550" s="44" t="s">
        <v>5</v>
      </c>
      <c r="E1550" s="19"/>
      <c r="F1550" s="19"/>
      <c r="G1550" s="19"/>
      <c r="H1550" s="19"/>
      <c r="I1550" s="19"/>
      <c r="J1550" s="19"/>
      <c r="K1550" s="19"/>
      <c r="L1550" s="19"/>
      <c r="M1550" s="19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221"/>
      <c r="AA1550" s="221"/>
      <c r="AB1550" s="221"/>
      <c r="AC1550" s="221"/>
      <c r="AD1550" s="221"/>
      <c r="AE1550" s="221"/>
      <c r="AF1550" s="221"/>
      <c r="AG1550" s="221"/>
      <c r="AH1550" s="221"/>
      <c r="AI1550" s="221"/>
      <c r="AJ1550" s="221"/>
      <c r="AK1550" s="221"/>
      <c r="AL1550" s="221"/>
      <c r="AM1550" s="221"/>
      <c r="AN1550" s="221"/>
      <c r="AO1550" s="221"/>
      <c r="AP1550" s="221"/>
      <c r="AQ1550" s="221"/>
      <c r="AR1550" s="221"/>
      <c r="AS1550" s="221"/>
      <c r="AT1550" s="221"/>
      <c r="AU1550" s="221"/>
      <c r="AV1550" s="221"/>
      <c r="AW1550" s="221"/>
      <c r="AX1550" s="222">
        <v>7</v>
      </c>
      <c r="AY1550" s="222">
        <v>880</v>
      </c>
      <c r="AZ1550" s="222">
        <f t="shared" si="89"/>
        <v>220</v>
      </c>
      <c r="BA1550" s="222">
        <v>33</v>
      </c>
      <c r="BB1550" s="222">
        <v>6785</v>
      </c>
      <c r="BC1550" s="222">
        <f t="shared" si="90"/>
        <v>1696.25</v>
      </c>
    </row>
    <row r="1551" spans="2:55">
      <c r="B1551" s="41" t="s">
        <v>7299</v>
      </c>
      <c r="C1551" s="19" t="s">
        <v>7872</v>
      </c>
      <c r="D1551" s="44" t="s">
        <v>5</v>
      </c>
      <c r="E1551" s="19"/>
      <c r="F1551" s="19"/>
      <c r="G1551" s="19"/>
      <c r="H1551" s="19"/>
      <c r="I1551" s="19"/>
      <c r="J1551" s="19"/>
      <c r="K1551" s="19"/>
      <c r="L1551" s="19"/>
      <c r="M1551" s="19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221"/>
      <c r="AA1551" s="221"/>
      <c r="AB1551" s="221"/>
      <c r="AC1551" s="221"/>
      <c r="AD1551" s="221"/>
      <c r="AE1551" s="221"/>
      <c r="AF1551" s="221"/>
      <c r="AG1551" s="221"/>
      <c r="AH1551" s="221"/>
      <c r="AI1551" s="221"/>
      <c r="AJ1551" s="221"/>
      <c r="AK1551" s="221"/>
      <c r="AL1551" s="221"/>
      <c r="AM1551" s="221"/>
      <c r="AN1551" s="221"/>
      <c r="AO1551" s="221"/>
      <c r="AP1551" s="221"/>
      <c r="AQ1551" s="221"/>
      <c r="AR1551" s="221"/>
      <c r="AS1551" s="221"/>
      <c r="AT1551" s="221"/>
      <c r="AU1551" s="221"/>
      <c r="AV1551" s="221"/>
      <c r="AW1551" s="221"/>
      <c r="AX1551" s="222">
        <v>3</v>
      </c>
      <c r="AY1551" s="222">
        <v>430</v>
      </c>
      <c r="AZ1551" s="222">
        <f t="shared" si="89"/>
        <v>107.5</v>
      </c>
      <c r="BA1551" s="222">
        <v>27</v>
      </c>
      <c r="BB1551" s="222">
        <v>4830</v>
      </c>
      <c r="BC1551" s="222">
        <f t="shared" si="90"/>
        <v>1207.5</v>
      </c>
    </row>
    <row r="1552" spans="2:55">
      <c r="B1552" s="41" t="s">
        <v>7300</v>
      </c>
      <c r="C1552" s="19" t="s">
        <v>7873</v>
      </c>
      <c r="D1552" s="44" t="s">
        <v>5</v>
      </c>
      <c r="E1552" s="19"/>
      <c r="F1552" s="19"/>
      <c r="G1552" s="19"/>
      <c r="H1552" s="19"/>
      <c r="I1552" s="19"/>
      <c r="J1552" s="19"/>
      <c r="K1552" s="19"/>
      <c r="L1552" s="19"/>
      <c r="M1552" s="19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221"/>
      <c r="AA1552" s="221"/>
      <c r="AB1552" s="221"/>
      <c r="AC1552" s="221"/>
      <c r="AD1552" s="221"/>
      <c r="AE1552" s="221"/>
      <c r="AF1552" s="221"/>
      <c r="AG1552" s="221"/>
      <c r="AH1552" s="221"/>
      <c r="AI1552" s="221"/>
      <c r="AJ1552" s="221"/>
      <c r="AK1552" s="221"/>
      <c r="AL1552" s="221"/>
      <c r="AM1552" s="221"/>
      <c r="AN1552" s="221"/>
      <c r="AO1552" s="221"/>
      <c r="AP1552" s="221"/>
      <c r="AQ1552" s="221"/>
      <c r="AR1552" s="221"/>
      <c r="AS1552" s="221"/>
      <c r="AT1552" s="221"/>
      <c r="AU1552" s="221"/>
      <c r="AV1552" s="221"/>
      <c r="AW1552" s="221"/>
      <c r="AX1552" s="222">
        <v>2</v>
      </c>
      <c r="AY1552" s="222">
        <v>770</v>
      </c>
      <c r="AZ1552" s="222">
        <f t="shared" si="89"/>
        <v>192.5</v>
      </c>
      <c r="BA1552" s="222">
        <v>5</v>
      </c>
      <c r="BB1552" s="222">
        <v>325</v>
      </c>
      <c r="BC1552" s="222">
        <f t="shared" si="90"/>
        <v>81.25</v>
      </c>
    </row>
    <row r="1553" spans="2:55">
      <c r="B1553" s="41" t="s">
        <v>7301</v>
      </c>
      <c r="C1553" s="19" t="s">
        <v>7874</v>
      </c>
      <c r="D1553" s="44" t="s">
        <v>5</v>
      </c>
      <c r="E1553" s="19"/>
      <c r="F1553" s="19"/>
      <c r="G1553" s="19"/>
      <c r="H1553" s="19"/>
      <c r="I1553" s="19"/>
      <c r="J1553" s="19"/>
      <c r="K1553" s="19"/>
      <c r="L1553" s="19"/>
      <c r="M1553" s="19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221"/>
      <c r="AA1553" s="221"/>
      <c r="AB1553" s="221"/>
      <c r="AC1553" s="221"/>
      <c r="AD1553" s="221"/>
      <c r="AE1553" s="221"/>
      <c r="AF1553" s="221"/>
      <c r="AG1553" s="221"/>
      <c r="AH1553" s="221"/>
      <c r="AI1553" s="221"/>
      <c r="AJ1553" s="221"/>
      <c r="AK1553" s="221"/>
      <c r="AL1553" s="221"/>
      <c r="AM1553" s="221"/>
      <c r="AN1553" s="221"/>
      <c r="AO1553" s="221"/>
      <c r="AP1553" s="221"/>
      <c r="AQ1553" s="221"/>
      <c r="AR1553" s="221"/>
      <c r="AS1553" s="221"/>
      <c r="AT1553" s="221"/>
      <c r="AU1553" s="221"/>
      <c r="AV1553" s="221"/>
      <c r="AW1553" s="221"/>
      <c r="AX1553" s="222">
        <v>5</v>
      </c>
      <c r="AY1553" s="222">
        <v>505</v>
      </c>
      <c r="AZ1553" s="222">
        <f t="shared" si="89"/>
        <v>126.25</v>
      </c>
      <c r="BA1553" s="222">
        <v>2</v>
      </c>
      <c r="BB1553" s="222">
        <v>210</v>
      </c>
      <c r="BC1553" s="222">
        <f t="shared" si="90"/>
        <v>52.5</v>
      </c>
    </row>
    <row r="1554" spans="2:55">
      <c r="B1554" s="41" t="s">
        <v>7302</v>
      </c>
      <c r="C1554" s="19" t="s">
        <v>7875</v>
      </c>
      <c r="D1554" s="44" t="s">
        <v>5</v>
      </c>
      <c r="E1554" s="19"/>
      <c r="F1554" s="19"/>
      <c r="G1554" s="19"/>
      <c r="H1554" s="19"/>
      <c r="I1554" s="19"/>
      <c r="J1554" s="19"/>
      <c r="K1554" s="19"/>
      <c r="L1554" s="19"/>
      <c r="M1554" s="19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221"/>
      <c r="AA1554" s="221"/>
      <c r="AB1554" s="221"/>
      <c r="AC1554" s="221"/>
      <c r="AD1554" s="221"/>
      <c r="AE1554" s="221"/>
      <c r="AF1554" s="221"/>
      <c r="AG1554" s="221"/>
      <c r="AH1554" s="221"/>
      <c r="AI1554" s="221"/>
      <c r="AJ1554" s="221"/>
      <c r="AK1554" s="221"/>
      <c r="AL1554" s="221"/>
      <c r="AM1554" s="221"/>
      <c r="AN1554" s="221"/>
      <c r="AO1554" s="221"/>
      <c r="AP1554" s="221"/>
      <c r="AQ1554" s="221"/>
      <c r="AR1554" s="221"/>
      <c r="AS1554" s="221"/>
      <c r="AT1554" s="221"/>
      <c r="AU1554" s="221"/>
      <c r="AV1554" s="221"/>
      <c r="AW1554" s="221"/>
      <c r="AX1554" s="222">
        <v>0</v>
      </c>
      <c r="AY1554" s="222">
        <v>0</v>
      </c>
      <c r="AZ1554" s="222">
        <f t="shared" si="89"/>
        <v>0</v>
      </c>
      <c r="BA1554" s="222">
        <v>1</v>
      </c>
      <c r="BB1554" s="222">
        <v>190</v>
      </c>
      <c r="BC1554" s="222">
        <f t="shared" si="90"/>
        <v>47.5</v>
      </c>
    </row>
    <row r="1555" spans="2:55">
      <c r="B1555" s="41" t="s">
        <v>7303</v>
      </c>
      <c r="C1555" s="19" t="s">
        <v>7876</v>
      </c>
      <c r="D1555" s="44" t="s">
        <v>5</v>
      </c>
      <c r="E1555" s="19"/>
      <c r="F1555" s="19"/>
      <c r="G1555" s="19"/>
      <c r="H1555" s="19"/>
      <c r="I1555" s="19"/>
      <c r="J1555" s="19"/>
      <c r="K1555" s="19"/>
      <c r="L1555" s="19"/>
      <c r="M1555" s="19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221"/>
      <c r="AA1555" s="221"/>
      <c r="AB1555" s="221"/>
      <c r="AC1555" s="221"/>
      <c r="AD1555" s="221"/>
      <c r="AE1555" s="221"/>
      <c r="AF1555" s="221"/>
      <c r="AG1555" s="221"/>
      <c r="AH1555" s="221"/>
      <c r="AI1555" s="221"/>
      <c r="AJ1555" s="221"/>
      <c r="AK1555" s="221"/>
      <c r="AL1555" s="221"/>
      <c r="AM1555" s="221"/>
      <c r="AN1555" s="221"/>
      <c r="AO1555" s="221"/>
      <c r="AP1555" s="221"/>
      <c r="AQ1555" s="221"/>
      <c r="AR1555" s="221"/>
      <c r="AS1555" s="221"/>
      <c r="AT1555" s="221"/>
      <c r="AU1555" s="221"/>
      <c r="AV1555" s="221"/>
      <c r="AW1555" s="221"/>
      <c r="AX1555" s="222">
        <v>0</v>
      </c>
      <c r="AY1555" s="222">
        <v>0</v>
      </c>
      <c r="AZ1555" s="222">
        <f t="shared" si="89"/>
        <v>0</v>
      </c>
      <c r="BA1555" s="222">
        <v>0</v>
      </c>
      <c r="BB1555" s="222">
        <v>0</v>
      </c>
      <c r="BC1555" s="222">
        <f t="shared" si="90"/>
        <v>0</v>
      </c>
    </row>
    <row r="1556" spans="2:55">
      <c r="B1556" s="41" t="s">
        <v>7304</v>
      </c>
      <c r="C1556" s="19" t="s">
        <v>7877</v>
      </c>
      <c r="D1556" s="44" t="s">
        <v>29</v>
      </c>
      <c r="E1556" s="19"/>
      <c r="F1556" s="19"/>
      <c r="G1556" s="19"/>
      <c r="H1556" s="19"/>
      <c r="I1556" s="19"/>
      <c r="J1556" s="19"/>
      <c r="K1556" s="19"/>
      <c r="L1556" s="19"/>
      <c r="M1556" s="19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221"/>
      <c r="AA1556" s="221"/>
      <c r="AB1556" s="221"/>
      <c r="AC1556" s="221"/>
      <c r="AD1556" s="221"/>
      <c r="AE1556" s="221"/>
      <c r="AF1556" s="221"/>
      <c r="AG1556" s="221"/>
      <c r="AH1556" s="221"/>
      <c r="AI1556" s="221"/>
      <c r="AJ1556" s="221"/>
      <c r="AK1556" s="221"/>
      <c r="AL1556" s="221"/>
      <c r="AM1556" s="221"/>
      <c r="AN1556" s="221"/>
      <c r="AO1556" s="221"/>
      <c r="AP1556" s="221"/>
      <c r="AQ1556" s="221"/>
      <c r="AR1556" s="221"/>
      <c r="AS1556" s="221"/>
      <c r="AT1556" s="221"/>
      <c r="AU1556" s="221"/>
      <c r="AV1556" s="221"/>
      <c r="AW1556" s="221"/>
      <c r="AX1556" s="222">
        <v>0</v>
      </c>
      <c r="AY1556" s="222">
        <v>0</v>
      </c>
      <c r="AZ1556" s="222">
        <f t="shared" si="89"/>
        <v>0</v>
      </c>
      <c r="BA1556" s="222">
        <v>3</v>
      </c>
      <c r="BB1556" s="222">
        <v>500</v>
      </c>
      <c r="BC1556" s="222">
        <f t="shared" si="90"/>
        <v>125</v>
      </c>
    </row>
    <row r="1557" spans="2:55">
      <c r="B1557" s="41" t="s">
        <v>7305</v>
      </c>
      <c r="C1557" s="19" t="s">
        <v>7878</v>
      </c>
      <c r="D1557" s="227" t="s">
        <v>29</v>
      </c>
      <c r="E1557" s="19"/>
      <c r="F1557" s="19"/>
      <c r="G1557" s="19"/>
      <c r="H1557" s="19"/>
      <c r="I1557" s="19"/>
      <c r="J1557" s="19"/>
      <c r="K1557" s="19"/>
      <c r="L1557" s="19"/>
      <c r="M1557" s="19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221"/>
      <c r="AA1557" s="221"/>
      <c r="AB1557" s="221"/>
      <c r="AC1557" s="221"/>
      <c r="AD1557" s="221"/>
      <c r="AE1557" s="221"/>
      <c r="AF1557" s="221"/>
      <c r="AG1557" s="221"/>
      <c r="AH1557" s="221"/>
      <c r="AI1557" s="221"/>
      <c r="AJ1557" s="221"/>
      <c r="AK1557" s="221"/>
      <c r="AL1557" s="221"/>
      <c r="AM1557" s="221"/>
      <c r="AN1557" s="221"/>
      <c r="AO1557" s="221"/>
      <c r="AP1557" s="221"/>
      <c r="AQ1557" s="221"/>
      <c r="AR1557" s="221"/>
      <c r="AS1557" s="221"/>
      <c r="AT1557" s="221"/>
      <c r="AU1557" s="221"/>
      <c r="AV1557" s="221"/>
      <c r="AW1557" s="221"/>
      <c r="AX1557" s="222">
        <v>0</v>
      </c>
      <c r="AY1557" s="222">
        <v>0</v>
      </c>
      <c r="AZ1557" s="222">
        <f t="shared" si="89"/>
        <v>0</v>
      </c>
      <c r="BA1557" s="222">
        <v>2</v>
      </c>
      <c r="BB1557" s="222">
        <v>390</v>
      </c>
      <c r="BC1557" s="222">
        <f t="shared" si="90"/>
        <v>97.5</v>
      </c>
    </row>
    <row r="1558" spans="2:55">
      <c r="B1558" s="41" t="s">
        <v>7306</v>
      </c>
      <c r="C1558" s="19" t="s">
        <v>7879</v>
      </c>
      <c r="D1558" s="44" t="s">
        <v>191</v>
      </c>
      <c r="E1558" s="19"/>
      <c r="F1558" s="19"/>
      <c r="G1558" s="19"/>
      <c r="H1558" s="19"/>
      <c r="I1558" s="19"/>
      <c r="J1558" s="19"/>
      <c r="K1558" s="19"/>
      <c r="L1558" s="19"/>
      <c r="M1558" s="19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221"/>
      <c r="AA1558" s="221"/>
      <c r="AB1558" s="221"/>
      <c r="AC1558" s="221"/>
      <c r="AD1558" s="221"/>
      <c r="AE1558" s="221"/>
      <c r="AF1558" s="221"/>
      <c r="AG1558" s="221"/>
      <c r="AH1558" s="221"/>
      <c r="AI1558" s="221"/>
      <c r="AJ1558" s="221"/>
      <c r="AK1558" s="221"/>
      <c r="AL1558" s="221"/>
      <c r="AM1558" s="221"/>
      <c r="AN1558" s="221"/>
      <c r="AO1558" s="221"/>
      <c r="AP1558" s="221"/>
      <c r="AQ1558" s="221"/>
      <c r="AR1558" s="221"/>
      <c r="AS1558" s="221"/>
      <c r="AT1558" s="221"/>
      <c r="AU1558" s="221"/>
      <c r="AV1558" s="221"/>
      <c r="AW1558" s="221"/>
      <c r="AX1558" s="222">
        <v>0</v>
      </c>
      <c r="AY1558" s="222">
        <v>0</v>
      </c>
      <c r="AZ1558" s="222">
        <f t="shared" si="89"/>
        <v>0</v>
      </c>
      <c r="BA1558" s="222">
        <v>6</v>
      </c>
      <c r="BB1558" s="222">
        <v>475</v>
      </c>
      <c r="BC1558" s="222">
        <f t="shared" si="90"/>
        <v>118.75</v>
      </c>
    </row>
    <row r="1559" spans="2:55">
      <c r="B1559" s="41" t="s">
        <v>7307</v>
      </c>
      <c r="C1559" s="19" t="s">
        <v>7880</v>
      </c>
      <c r="D1559" s="44" t="s">
        <v>372</v>
      </c>
      <c r="E1559" s="19"/>
      <c r="F1559" s="19"/>
      <c r="G1559" s="19"/>
      <c r="H1559" s="19"/>
      <c r="I1559" s="19"/>
      <c r="J1559" s="19"/>
      <c r="K1559" s="19"/>
      <c r="L1559" s="19"/>
      <c r="M1559" s="19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221"/>
      <c r="AA1559" s="221"/>
      <c r="AB1559" s="221"/>
      <c r="AC1559" s="221"/>
      <c r="AD1559" s="221"/>
      <c r="AE1559" s="221"/>
      <c r="AF1559" s="221"/>
      <c r="AG1559" s="221"/>
      <c r="AH1559" s="221"/>
      <c r="AI1559" s="221"/>
      <c r="AJ1559" s="221"/>
      <c r="AK1559" s="221"/>
      <c r="AL1559" s="221"/>
      <c r="AM1559" s="221"/>
      <c r="AN1559" s="221"/>
      <c r="AO1559" s="221"/>
      <c r="AP1559" s="221"/>
      <c r="AQ1559" s="221"/>
      <c r="AR1559" s="221"/>
      <c r="AS1559" s="221"/>
      <c r="AT1559" s="221"/>
      <c r="AU1559" s="221"/>
      <c r="AV1559" s="221"/>
      <c r="AW1559" s="221"/>
      <c r="AX1559" s="222">
        <v>0</v>
      </c>
      <c r="AY1559" s="222">
        <v>0</v>
      </c>
      <c r="AZ1559" s="222">
        <f t="shared" si="89"/>
        <v>0</v>
      </c>
      <c r="BA1559" s="222">
        <v>1</v>
      </c>
      <c r="BB1559" s="222">
        <v>45</v>
      </c>
      <c r="BC1559" s="222">
        <f t="shared" si="90"/>
        <v>11.25</v>
      </c>
    </row>
    <row r="1560" spans="2:55">
      <c r="B1560" s="41" t="s">
        <v>7308</v>
      </c>
      <c r="C1560" s="19" t="s">
        <v>7881</v>
      </c>
      <c r="D1560" s="44" t="s">
        <v>307</v>
      </c>
      <c r="E1560" s="19"/>
      <c r="F1560" s="19"/>
      <c r="G1560" s="19"/>
      <c r="H1560" s="19"/>
      <c r="I1560" s="19"/>
      <c r="J1560" s="19"/>
      <c r="K1560" s="19"/>
      <c r="L1560" s="19"/>
      <c r="M1560" s="19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221"/>
      <c r="AA1560" s="221"/>
      <c r="AB1560" s="221"/>
      <c r="AC1560" s="221"/>
      <c r="AD1560" s="221"/>
      <c r="AE1560" s="221"/>
      <c r="AF1560" s="221"/>
      <c r="AG1560" s="221"/>
      <c r="AH1560" s="221"/>
      <c r="AI1560" s="221"/>
      <c r="AJ1560" s="221"/>
      <c r="AK1560" s="221"/>
      <c r="AL1560" s="221"/>
      <c r="AM1560" s="221"/>
      <c r="AN1560" s="221"/>
      <c r="AO1560" s="221"/>
      <c r="AP1560" s="221"/>
      <c r="AQ1560" s="221"/>
      <c r="AR1560" s="221"/>
      <c r="AS1560" s="221"/>
      <c r="AT1560" s="221"/>
      <c r="AU1560" s="221"/>
      <c r="AV1560" s="221"/>
      <c r="AW1560" s="221"/>
      <c r="AX1560" s="222">
        <v>38</v>
      </c>
      <c r="AY1560" s="222">
        <v>3955</v>
      </c>
      <c r="AZ1560" s="222">
        <f t="shared" si="89"/>
        <v>988.75</v>
      </c>
      <c r="BA1560" s="222">
        <v>0</v>
      </c>
      <c r="BB1560" s="222">
        <v>0</v>
      </c>
      <c r="BC1560" s="222">
        <f t="shared" si="90"/>
        <v>0</v>
      </c>
    </row>
    <row r="1561" spans="2:55">
      <c r="B1561" s="41" t="s">
        <v>7309</v>
      </c>
      <c r="C1561" s="19" t="s">
        <v>7882</v>
      </c>
      <c r="D1561" s="227" t="s">
        <v>130</v>
      </c>
      <c r="E1561" s="19"/>
      <c r="F1561" s="19"/>
      <c r="G1561" s="19"/>
      <c r="H1561" s="19"/>
      <c r="I1561" s="19"/>
      <c r="J1561" s="19"/>
      <c r="K1561" s="19"/>
      <c r="L1561" s="19"/>
      <c r="M1561" s="19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221"/>
      <c r="AA1561" s="221"/>
      <c r="AB1561" s="221"/>
      <c r="AC1561" s="221"/>
      <c r="AD1561" s="221"/>
      <c r="AE1561" s="221"/>
      <c r="AF1561" s="221"/>
      <c r="AG1561" s="221"/>
      <c r="AH1561" s="221"/>
      <c r="AI1561" s="221"/>
      <c r="AJ1561" s="221"/>
      <c r="AK1561" s="221"/>
      <c r="AL1561" s="221"/>
      <c r="AM1561" s="221"/>
      <c r="AN1561" s="221"/>
      <c r="AO1561" s="221"/>
      <c r="AP1561" s="221"/>
      <c r="AQ1561" s="221"/>
      <c r="AR1561" s="221"/>
      <c r="AS1561" s="221"/>
      <c r="AT1561" s="221"/>
      <c r="AU1561" s="221"/>
      <c r="AV1561" s="221"/>
      <c r="AW1561" s="221"/>
      <c r="AX1561" s="222">
        <v>14</v>
      </c>
      <c r="AY1561" s="222">
        <v>1410</v>
      </c>
      <c r="AZ1561" s="222">
        <f t="shared" si="89"/>
        <v>352.5</v>
      </c>
      <c r="BA1561" s="222">
        <v>0</v>
      </c>
      <c r="BB1561" s="222">
        <v>0</v>
      </c>
      <c r="BC1561" s="222">
        <f t="shared" si="90"/>
        <v>0</v>
      </c>
    </row>
    <row r="1562" spans="2:55">
      <c r="B1562" s="41" t="s">
        <v>7310</v>
      </c>
      <c r="C1562" s="19" t="s">
        <v>7883</v>
      </c>
      <c r="D1562" s="227" t="s">
        <v>43</v>
      </c>
      <c r="E1562" s="19"/>
      <c r="F1562" s="19"/>
      <c r="G1562" s="19"/>
      <c r="H1562" s="19"/>
      <c r="I1562" s="19"/>
      <c r="J1562" s="19"/>
      <c r="K1562" s="19"/>
      <c r="L1562" s="19"/>
      <c r="M1562" s="19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221"/>
      <c r="AA1562" s="221"/>
      <c r="AB1562" s="221"/>
      <c r="AC1562" s="221"/>
      <c r="AD1562" s="221"/>
      <c r="AE1562" s="221"/>
      <c r="AF1562" s="221"/>
      <c r="AG1562" s="221"/>
      <c r="AH1562" s="221"/>
      <c r="AI1562" s="221"/>
      <c r="AJ1562" s="221"/>
      <c r="AK1562" s="221"/>
      <c r="AL1562" s="221"/>
      <c r="AM1562" s="221"/>
      <c r="AN1562" s="221"/>
      <c r="AO1562" s="221"/>
      <c r="AP1562" s="221"/>
      <c r="AQ1562" s="221"/>
      <c r="AR1562" s="221"/>
      <c r="AS1562" s="221"/>
      <c r="AT1562" s="221"/>
      <c r="AU1562" s="221"/>
      <c r="AV1562" s="221"/>
      <c r="AW1562" s="221"/>
      <c r="AX1562" s="222">
        <v>7</v>
      </c>
      <c r="AY1562" s="222">
        <v>800</v>
      </c>
      <c r="AZ1562" s="222">
        <f t="shared" si="89"/>
        <v>200</v>
      </c>
      <c r="BA1562" s="222">
        <v>2</v>
      </c>
      <c r="BB1562" s="222">
        <v>455</v>
      </c>
      <c r="BC1562" s="222">
        <f t="shared" si="90"/>
        <v>113.75</v>
      </c>
    </row>
    <row r="1563" spans="2:55">
      <c r="B1563" s="41" t="s">
        <v>7311</v>
      </c>
      <c r="C1563" s="19" t="s">
        <v>7884</v>
      </c>
      <c r="D1563" s="44" t="s">
        <v>5</v>
      </c>
      <c r="E1563" s="19"/>
      <c r="F1563" s="19"/>
      <c r="G1563" s="19"/>
      <c r="H1563" s="19"/>
      <c r="I1563" s="19"/>
      <c r="J1563" s="19"/>
      <c r="K1563" s="19"/>
      <c r="L1563" s="19"/>
      <c r="M1563" s="19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221"/>
      <c r="AA1563" s="221"/>
      <c r="AB1563" s="221"/>
      <c r="AC1563" s="221"/>
      <c r="AD1563" s="221"/>
      <c r="AE1563" s="221"/>
      <c r="AF1563" s="221"/>
      <c r="AG1563" s="221"/>
      <c r="AH1563" s="221"/>
      <c r="AI1563" s="221"/>
      <c r="AJ1563" s="221"/>
      <c r="AK1563" s="221"/>
      <c r="AL1563" s="221"/>
      <c r="AM1563" s="221"/>
      <c r="AN1563" s="221"/>
      <c r="AO1563" s="221"/>
      <c r="AP1563" s="221"/>
      <c r="AQ1563" s="221"/>
      <c r="AR1563" s="221"/>
      <c r="AS1563" s="221"/>
      <c r="AT1563" s="221"/>
      <c r="AU1563" s="221"/>
      <c r="AV1563" s="221"/>
      <c r="AW1563" s="221"/>
      <c r="AX1563" s="222">
        <v>30</v>
      </c>
      <c r="AY1563" s="222">
        <v>3330</v>
      </c>
      <c r="AZ1563" s="222">
        <f t="shared" si="89"/>
        <v>832.5</v>
      </c>
      <c r="BA1563" s="222">
        <v>14</v>
      </c>
      <c r="BB1563" s="222">
        <v>1995</v>
      </c>
      <c r="BC1563" s="222">
        <f t="shared" si="90"/>
        <v>498.75</v>
      </c>
    </row>
    <row r="1564" spans="2:55">
      <c r="B1564" s="41" t="s">
        <v>7312</v>
      </c>
      <c r="C1564" s="19" t="s">
        <v>7885</v>
      </c>
      <c r="D1564" s="44" t="s">
        <v>43</v>
      </c>
      <c r="E1564" s="19"/>
      <c r="F1564" s="19"/>
      <c r="G1564" s="19"/>
      <c r="H1564" s="19"/>
      <c r="I1564" s="19"/>
      <c r="J1564" s="19"/>
      <c r="K1564" s="19"/>
      <c r="L1564" s="19"/>
      <c r="M1564" s="19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221"/>
      <c r="AA1564" s="221"/>
      <c r="AB1564" s="221"/>
      <c r="AC1564" s="221"/>
      <c r="AD1564" s="221"/>
      <c r="AE1564" s="221"/>
      <c r="AF1564" s="221"/>
      <c r="AG1564" s="221"/>
      <c r="AH1564" s="221"/>
      <c r="AI1564" s="221"/>
      <c r="AJ1564" s="221"/>
      <c r="AK1564" s="221"/>
      <c r="AL1564" s="221"/>
      <c r="AM1564" s="221"/>
      <c r="AN1564" s="221"/>
      <c r="AO1564" s="221"/>
      <c r="AP1564" s="221"/>
      <c r="AQ1564" s="221"/>
      <c r="AR1564" s="221"/>
      <c r="AS1564" s="221"/>
      <c r="AT1564" s="221"/>
      <c r="AU1564" s="221"/>
      <c r="AV1564" s="221"/>
      <c r="AW1564" s="221"/>
      <c r="AX1564" s="222">
        <v>1</v>
      </c>
      <c r="AY1564" s="222">
        <v>60</v>
      </c>
      <c r="AZ1564" s="222">
        <f t="shared" si="89"/>
        <v>15</v>
      </c>
      <c r="BA1564" s="222">
        <v>0</v>
      </c>
      <c r="BB1564" s="222">
        <v>0</v>
      </c>
      <c r="BC1564" s="222">
        <f t="shared" si="90"/>
        <v>0</v>
      </c>
    </row>
    <row r="1565" spans="2:55">
      <c r="B1565" s="41" t="s">
        <v>7313</v>
      </c>
      <c r="C1565" s="19" t="s">
        <v>7886</v>
      </c>
      <c r="D1565" s="44" t="s">
        <v>43</v>
      </c>
      <c r="E1565" s="19"/>
      <c r="F1565" s="19"/>
      <c r="G1565" s="19"/>
      <c r="H1565" s="19"/>
      <c r="I1565" s="19"/>
      <c r="J1565" s="19"/>
      <c r="K1565" s="19"/>
      <c r="L1565" s="19"/>
      <c r="M1565" s="19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221"/>
      <c r="AA1565" s="221"/>
      <c r="AB1565" s="221"/>
      <c r="AC1565" s="221"/>
      <c r="AD1565" s="221"/>
      <c r="AE1565" s="221"/>
      <c r="AF1565" s="221"/>
      <c r="AG1565" s="221"/>
      <c r="AH1565" s="221"/>
      <c r="AI1565" s="221"/>
      <c r="AJ1565" s="221"/>
      <c r="AK1565" s="221"/>
      <c r="AL1565" s="221"/>
      <c r="AM1565" s="221"/>
      <c r="AN1565" s="221"/>
      <c r="AO1565" s="221"/>
      <c r="AP1565" s="221"/>
      <c r="AQ1565" s="221"/>
      <c r="AR1565" s="221"/>
      <c r="AS1565" s="221"/>
      <c r="AT1565" s="221"/>
      <c r="AU1565" s="221"/>
      <c r="AV1565" s="221"/>
      <c r="AW1565" s="221"/>
      <c r="AX1565" s="222">
        <v>32</v>
      </c>
      <c r="AY1565" s="222">
        <v>2890</v>
      </c>
      <c r="AZ1565" s="222">
        <f t="shared" si="89"/>
        <v>722.5</v>
      </c>
      <c r="BA1565" s="222">
        <v>0</v>
      </c>
      <c r="BB1565" s="222">
        <v>0</v>
      </c>
      <c r="BC1565" s="222">
        <f t="shared" si="90"/>
        <v>0</v>
      </c>
    </row>
    <row r="1566" spans="2:55">
      <c r="B1566" s="41" t="s">
        <v>7314</v>
      </c>
      <c r="C1566" s="19" t="s">
        <v>7887</v>
      </c>
      <c r="D1566" s="44" t="s">
        <v>43</v>
      </c>
      <c r="E1566" s="19"/>
      <c r="F1566" s="19"/>
      <c r="G1566" s="19"/>
      <c r="H1566" s="19"/>
      <c r="I1566" s="19"/>
      <c r="J1566" s="19"/>
      <c r="K1566" s="19"/>
      <c r="L1566" s="19"/>
      <c r="M1566" s="19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221"/>
      <c r="AA1566" s="221"/>
      <c r="AB1566" s="221"/>
      <c r="AC1566" s="221"/>
      <c r="AD1566" s="221"/>
      <c r="AE1566" s="221"/>
      <c r="AF1566" s="221"/>
      <c r="AG1566" s="221"/>
      <c r="AH1566" s="221"/>
      <c r="AI1566" s="221"/>
      <c r="AJ1566" s="221"/>
      <c r="AK1566" s="221"/>
      <c r="AL1566" s="221"/>
      <c r="AM1566" s="221"/>
      <c r="AN1566" s="221"/>
      <c r="AO1566" s="221"/>
      <c r="AP1566" s="221"/>
      <c r="AQ1566" s="221"/>
      <c r="AR1566" s="221"/>
      <c r="AS1566" s="221"/>
      <c r="AT1566" s="221"/>
      <c r="AU1566" s="221"/>
      <c r="AV1566" s="221"/>
      <c r="AW1566" s="221"/>
      <c r="AX1566" s="222">
        <v>0</v>
      </c>
      <c r="AY1566" s="222">
        <v>0</v>
      </c>
      <c r="AZ1566" s="222">
        <f t="shared" si="89"/>
        <v>0</v>
      </c>
      <c r="BA1566" s="222">
        <v>0</v>
      </c>
      <c r="BB1566" s="222">
        <v>0</v>
      </c>
      <c r="BC1566" s="222">
        <f t="shared" si="90"/>
        <v>0</v>
      </c>
    </row>
    <row r="1567" spans="2:55">
      <c r="B1567" s="41" t="s">
        <v>7315</v>
      </c>
      <c r="C1567" s="19" t="s">
        <v>7888</v>
      </c>
      <c r="D1567" s="44" t="s">
        <v>23</v>
      </c>
      <c r="E1567" s="19"/>
      <c r="F1567" s="19"/>
      <c r="G1567" s="19"/>
      <c r="H1567" s="19"/>
      <c r="I1567" s="19"/>
      <c r="J1567" s="19"/>
      <c r="K1567" s="19"/>
      <c r="L1567" s="19"/>
      <c r="M1567" s="19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221"/>
      <c r="AA1567" s="221"/>
      <c r="AB1567" s="221"/>
      <c r="AC1567" s="221"/>
      <c r="AD1567" s="221"/>
      <c r="AE1567" s="221"/>
      <c r="AF1567" s="221"/>
      <c r="AG1567" s="221"/>
      <c r="AH1567" s="221"/>
      <c r="AI1567" s="221"/>
      <c r="AJ1567" s="221"/>
      <c r="AK1567" s="221"/>
      <c r="AL1567" s="221"/>
      <c r="AM1567" s="221"/>
      <c r="AN1567" s="221"/>
      <c r="AO1567" s="221"/>
      <c r="AP1567" s="221"/>
      <c r="AQ1567" s="221"/>
      <c r="AR1567" s="221"/>
      <c r="AS1567" s="221"/>
      <c r="AT1567" s="221"/>
      <c r="AU1567" s="221"/>
      <c r="AV1567" s="221"/>
      <c r="AW1567" s="221"/>
      <c r="AX1567" s="222">
        <v>0</v>
      </c>
      <c r="AY1567" s="222">
        <v>0</v>
      </c>
      <c r="AZ1567" s="222">
        <f t="shared" si="89"/>
        <v>0</v>
      </c>
      <c r="BA1567" s="222">
        <v>1</v>
      </c>
      <c r="BB1567" s="222">
        <v>360</v>
      </c>
      <c r="BC1567" s="222">
        <f t="shared" si="90"/>
        <v>90</v>
      </c>
    </row>
    <row r="1568" spans="2:55">
      <c r="B1568" s="41" t="s">
        <v>7316</v>
      </c>
      <c r="C1568" s="19" t="s">
        <v>7889</v>
      </c>
      <c r="D1568" s="227" t="s">
        <v>25</v>
      </c>
      <c r="E1568" s="19"/>
      <c r="F1568" s="19"/>
      <c r="G1568" s="19"/>
      <c r="H1568" s="19"/>
      <c r="I1568" s="19"/>
      <c r="J1568" s="19"/>
      <c r="K1568" s="19"/>
      <c r="L1568" s="19"/>
      <c r="M1568" s="19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221"/>
      <c r="AA1568" s="221"/>
      <c r="AB1568" s="221"/>
      <c r="AC1568" s="221"/>
      <c r="AD1568" s="221"/>
      <c r="AE1568" s="221"/>
      <c r="AF1568" s="221"/>
      <c r="AG1568" s="221"/>
      <c r="AH1568" s="221"/>
      <c r="AI1568" s="221"/>
      <c r="AJ1568" s="221"/>
      <c r="AK1568" s="221"/>
      <c r="AL1568" s="221"/>
      <c r="AM1568" s="221"/>
      <c r="AN1568" s="221"/>
      <c r="AO1568" s="221"/>
      <c r="AP1568" s="221"/>
      <c r="AQ1568" s="221"/>
      <c r="AR1568" s="221"/>
      <c r="AS1568" s="221"/>
      <c r="AT1568" s="221"/>
      <c r="AU1568" s="221"/>
      <c r="AV1568" s="221"/>
      <c r="AW1568" s="221"/>
      <c r="AX1568" s="222">
        <v>14</v>
      </c>
      <c r="AY1568" s="222">
        <v>1325</v>
      </c>
      <c r="AZ1568" s="222">
        <f t="shared" si="89"/>
        <v>331.25</v>
      </c>
      <c r="BA1568" s="222">
        <v>0</v>
      </c>
      <c r="BB1568" s="222">
        <v>0</v>
      </c>
      <c r="BC1568" s="222">
        <f t="shared" si="90"/>
        <v>0</v>
      </c>
    </row>
    <row r="1569" spans="2:55">
      <c r="B1569" s="41" t="s">
        <v>7317</v>
      </c>
      <c r="C1569" s="19" t="s">
        <v>7890</v>
      </c>
      <c r="D1569" s="227" t="s">
        <v>463</v>
      </c>
      <c r="E1569" s="19"/>
      <c r="F1569" s="19"/>
      <c r="G1569" s="19"/>
      <c r="H1569" s="19"/>
      <c r="I1569" s="19"/>
      <c r="J1569" s="19"/>
      <c r="K1569" s="19"/>
      <c r="L1569" s="19"/>
      <c r="M1569" s="19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221"/>
      <c r="AA1569" s="221"/>
      <c r="AB1569" s="221"/>
      <c r="AC1569" s="221"/>
      <c r="AD1569" s="221"/>
      <c r="AE1569" s="221"/>
      <c r="AF1569" s="221"/>
      <c r="AG1569" s="221"/>
      <c r="AH1569" s="221"/>
      <c r="AI1569" s="221"/>
      <c r="AJ1569" s="221"/>
      <c r="AK1569" s="221"/>
      <c r="AL1569" s="221"/>
      <c r="AM1569" s="221"/>
      <c r="AN1569" s="221"/>
      <c r="AO1569" s="221"/>
      <c r="AP1569" s="221"/>
      <c r="AQ1569" s="221"/>
      <c r="AR1569" s="221"/>
      <c r="AS1569" s="221"/>
      <c r="AT1569" s="221"/>
      <c r="AU1569" s="221"/>
      <c r="AV1569" s="221"/>
      <c r="AW1569" s="221"/>
      <c r="AX1569" s="222">
        <v>44</v>
      </c>
      <c r="AY1569" s="222">
        <v>4460</v>
      </c>
      <c r="AZ1569" s="222">
        <f t="shared" si="89"/>
        <v>1115</v>
      </c>
      <c r="BA1569" s="222">
        <v>0</v>
      </c>
      <c r="BB1569" s="222">
        <v>0</v>
      </c>
      <c r="BC1569" s="222">
        <f t="shared" si="90"/>
        <v>0</v>
      </c>
    </row>
    <row r="1570" spans="2:55">
      <c r="B1570" s="41" t="s">
        <v>7318</v>
      </c>
      <c r="C1570" s="19" t="s">
        <v>7891</v>
      </c>
      <c r="D1570" s="227" t="s">
        <v>191</v>
      </c>
      <c r="E1570" s="19"/>
      <c r="F1570" s="19"/>
      <c r="G1570" s="19"/>
      <c r="H1570" s="19"/>
      <c r="I1570" s="19"/>
      <c r="J1570" s="19"/>
      <c r="K1570" s="19"/>
      <c r="L1570" s="19"/>
      <c r="M1570" s="19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221"/>
      <c r="AA1570" s="221"/>
      <c r="AB1570" s="221"/>
      <c r="AC1570" s="221"/>
      <c r="AD1570" s="221"/>
      <c r="AE1570" s="221"/>
      <c r="AF1570" s="221"/>
      <c r="AG1570" s="221"/>
      <c r="AH1570" s="221"/>
      <c r="AI1570" s="221"/>
      <c r="AJ1570" s="221"/>
      <c r="AK1570" s="221"/>
      <c r="AL1570" s="221"/>
      <c r="AM1570" s="221"/>
      <c r="AN1570" s="221"/>
      <c r="AO1570" s="221"/>
      <c r="AP1570" s="221"/>
      <c r="AQ1570" s="221"/>
      <c r="AR1570" s="221"/>
      <c r="AS1570" s="221"/>
      <c r="AT1570" s="221"/>
      <c r="AU1570" s="221"/>
      <c r="AV1570" s="221"/>
      <c r="AW1570" s="221"/>
      <c r="AX1570" s="222">
        <v>25</v>
      </c>
      <c r="AY1570" s="222">
        <v>1820</v>
      </c>
      <c r="AZ1570" s="222">
        <f t="shared" si="89"/>
        <v>455</v>
      </c>
      <c r="BA1570" s="222">
        <v>0</v>
      </c>
      <c r="BB1570" s="222">
        <v>0</v>
      </c>
      <c r="BC1570" s="222">
        <f t="shared" si="90"/>
        <v>0</v>
      </c>
    </row>
    <row r="1571" spans="2:55">
      <c r="B1571" s="41" t="s">
        <v>7319</v>
      </c>
      <c r="C1571" s="19" t="s">
        <v>7892</v>
      </c>
      <c r="D1571" s="227" t="s">
        <v>23</v>
      </c>
      <c r="E1571" s="19"/>
      <c r="F1571" s="19"/>
      <c r="G1571" s="19"/>
      <c r="H1571" s="19"/>
      <c r="I1571" s="19"/>
      <c r="J1571" s="19"/>
      <c r="K1571" s="19"/>
      <c r="L1571" s="19"/>
      <c r="M1571" s="19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221"/>
      <c r="AA1571" s="221"/>
      <c r="AB1571" s="221"/>
      <c r="AC1571" s="221"/>
      <c r="AD1571" s="221"/>
      <c r="AE1571" s="221"/>
      <c r="AF1571" s="221"/>
      <c r="AG1571" s="221"/>
      <c r="AH1571" s="221"/>
      <c r="AI1571" s="221"/>
      <c r="AJ1571" s="221"/>
      <c r="AK1571" s="221"/>
      <c r="AL1571" s="221"/>
      <c r="AM1571" s="221"/>
      <c r="AN1571" s="221"/>
      <c r="AO1571" s="221"/>
      <c r="AP1571" s="221"/>
      <c r="AQ1571" s="221"/>
      <c r="AR1571" s="221"/>
      <c r="AS1571" s="221"/>
      <c r="AT1571" s="221"/>
      <c r="AU1571" s="221"/>
      <c r="AV1571" s="221"/>
      <c r="AW1571" s="221"/>
      <c r="AX1571" s="222">
        <v>61</v>
      </c>
      <c r="AY1571" s="222">
        <v>5310</v>
      </c>
      <c r="AZ1571" s="222">
        <f t="shared" si="89"/>
        <v>1327.5</v>
      </c>
      <c r="BA1571" s="222">
        <v>0</v>
      </c>
      <c r="BB1571" s="222">
        <v>0</v>
      </c>
      <c r="BC1571" s="222">
        <f t="shared" si="90"/>
        <v>0</v>
      </c>
    </row>
    <row r="1572" spans="2:55">
      <c r="B1572" s="41" t="s">
        <v>7320</v>
      </c>
      <c r="C1572" s="19" t="s">
        <v>7893</v>
      </c>
      <c r="D1572" s="227" t="s">
        <v>23</v>
      </c>
      <c r="E1572" s="19"/>
      <c r="F1572" s="19"/>
      <c r="G1572" s="19"/>
      <c r="H1572" s="19"/>
      <c r="I1572" s="19"/>
      <c r="J1572" s="19"/>
      <c r="K1572" s="19"/>
      <c r="L1572" s="19"/>
      <c r="M1572" s="19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221"/>
      <c r="AA1572" s="221"/>
      <c r="AB1572" s="221"/>
      <c r="AC1572" s="221"/>
      <c r="AD1572" s="221"/>
      <c r="AE1572" s="221"/>
      <c r="AF1572" s="221"/>
      <c r="AG1572" s="221"/>
      <c r="AH1572" s="221"/>
      <c r="AI1572" s="221"/>
      <c r="AJ1572" s="221"/>
      <c r="AK1572" s="221"/>
      <c r="AL1572" s="221"/>
      <c r="AM1572" s="221"/>
      <c r="AN1572" s="221"/>
      <c r="AO1572" s="221"/>
      <c r="AP1572" s="221"/>
      <c r="AQ1572" s="221"/>
      <c r="AR1572" s="221"/>
      <c r="AS1572" s="221"/>
      <c r="AT1572" s="221"/>
      <c r="AU1572" s="221"/>
      <c r="AV1572" s="221"/>
      <c r="AW1572" s="221"/>
      <c r="AX1572" s="222">
        <v>40</v>
      </c>
      <c r="AY1572" s="222">
        <v>4415</v>
      </c>
      <c r="AZ1572" s="222">
        <f t="shared" si="89"/>
        <v>1103.75</v>
      </c>
      <c r="BA1572" s="222">
        <v>0</v>
      </c>
      <c r="BB1572" s="222">
        <v>0</v>
      </c>
      <c r="BC1572" s="222">
        <f t="shared" si="90"/>
        <v>0</v>
      </c>
    </row>
    <row r="1573" spans="2:55">
      <c r="B1573" s="41" t="s">
        <v>7321</v>
      </c>
      <c r="C1573" s="19" t="s">
        <v>7894</v>
      </c>
      <c r="D1573" s="227" t="s">
        <v>310</v>
      </c>
      <c r="E1573" s="19"/>
      <c r="F1573" s="19"/>
      <c r="G1573" s="19"/>
      <c r="H1573" s="19"/>
      <c r="I1573" s="19"/>
      <c r="J1573" s="19"/>
      <c r="K1573" s="19"/>
      <c r="L1573" s="19"/>
      <c r="M1573" s="19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221"/>
      <c r="AA1573" s="221"/>
      <c r="AB1573" s="221"/>
      <c r="AC1573" s="221"/>
      <c r="AD1573" s="221"/>
      <c r="AE1573" s="221"/>
      <c r="AF1573" s="221"/>
      <c r="AG1573" s="221"/>
      <c r="AH1573" s="221"/>
      <c r="AI1573" s="221"/>
      <c r="AJ1573" s="221"/>
      <c r="AK1573" s="221"/>
      <c r="AL1573" s="221"/>
      <c r="AM1573" s="221"/>
      <c r="AN1573" s="221"/>
      <c r="AO1573" s="221"/>
      <c r="AP1573" s="221"/>
      <c r="AQ1573" s="221"/>
      <c r="AR1573" s="221"/>
      <c r="AS1573" s="221"/>
      <c r="AT1573" s="221"/>
      <c r="AU1573" s="221"/>
      <c r="AV1573" s="221"/>
      <c r="AW1573" s="221"/>
      <c r="AX1573" s="222">
        <v>46</v>
      </c>
      <c r="AY1573" s="222">
        <v>5960</v>
      </c>
      <c r="AZ1573" s="222">
        <f t="shared" si="89"/>
        <v>1490</v>
      </c>
      <c r="BA1573" s="222">
        <v>0</v>
      </c>
      <c r="BB1573" s="222">
        <v>0</v>
      </c>
      <c r="BC1573" s="222">
        <f t="shared" si="90"/>
        <v>0</v>
      </c>
    </row>
    <row r="1574" spans="2:55">
      <c r="B1574" s="41" t="s">
        <v>7322</v>
      </c>
      <c r="C1574" s="19" t="s">
        <v>7895</v>
      </c>
      <c r="D1574" s="227" t="s">
        <v>125</v>
      </c>
      <c r="E1574" s="19"/>
      <c r="F1574" s="19"/>
      <c r="G1574" s="19"/>
      <c r="H1574" s="19"/>
      <c r="I1574" s="19"/>
      <c r="J1574" s="19"/>
      <c r="K1574" s="19"/>
      <c r="L1574" s="19"/>
      <c r="M1574" s="19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221"/>
      <c r="AA1574" s="221"/>
      <c r="AB1574" s="221"/>
      <c r="AC1574" s="221"/>
      <c r="AD1574" s="221"/>
      <c r="AE1574" s="221"/>
      <c r="AF1574" s="221"/>
      <c r="AG1574" s="221"/>
      <c r="AH1574" s="221"/>
      <c r="AI1574" s="221"/>
      <c r="AJ1574" s="221"/>
      <c r="AK1574" s="221"/>
      <c r="AL1574" s="221"/>
      <c r="AM1574" s="221"/>
      <c r="AN1574" s="221"/>
      <c r="AO1574" s="221"/>
      <c r="AP1574" s="221"/>
      <c r="AQ1574" s="221"/>
      <c r="AR1574" s="221"/>
      <c r="AS1574" s="221"/>
      <c r="AT1574" s="221"/>
      <c r="AU1574" s="221"/>
      <c r="AV1574" s="221"/>
      <c r="AW1574" s="221"/>
      <c r="AX1574" s="222">
        <v>26</v>
      </c>
      <c r="AY1574" s="222">
        <v>3700</v>
      </c>
      <c r="AZ1574" s="222">
        <f t="shared" si="89"/>
        <v>925</v>
      </c>
      <c r="BA1574" s="222">
        <v>0</v>
      </c>
      <c r="BB1574" s="222">
        <v>0</v>
      </c>
      <c r="BC1574" s="222">
        <f t="shared" si="90"/>
        <v>0</v>
      </c>
    </row>
    <row r="1575" spans="2:55">
      <c r="B1575" s="41" t="s">
        <v>7323</v>
      </c>
      <c r="C1575" s="19" t="s">
        <v>7896</v>
      </c>
      <c r="D1575" s="227" t="s">
        <v>322</v>
      </c>
      <c r="E1575" s="19"/>
      <c r="F1575" s="19"/>
      <c r="G1575" s="19"/>
      <c r="H1575" s="19"/>
      <c r="I1575" s="19"/>
      <c r="J1575" s="19"/>
      <c r="K1575" s="19"/>
      <c r="L1575" s="19"/>
      <c r="M1575" s="19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221"/>
      <c r="AA1575" s="221"/>
      <c r="AB1575" s="221"/>
      <c r="AC1575" s="221"/>
      <c r="AD1575" s="221"/>
      <c r="AE1575" s="221"/>
      <c r="AF1575" s="221"/>
      <c r="AG1575" s="221"/>
      <c r="AH1575" s="221"/>
      <c r="AI1575" s="221"/>
      <c r="AJ1575" s="221"/>
      <c r="AK1575" s="221"/>
      <c r="AL1575" s="221"/>
      <c r="AM1575" s="221"/>
      <c r="AN1575" s="221"/>
      <c r="AO1575" s="221"/>
      <c r="AP1575" s="221"/>
      <c r="AQ1575" s="221"/>
      <c r="AR1575" s="221"/>
      <c r="AS1575" s="221"/>
      <c r="AT1575" s="221"/>
      <c r="AU1575" s="221"/>
      <c r="AV1575" s="221"/>
      <c r="AW1575" s="221"/>
      <c r="AX1575" s="222">
        <v>41</v>
      </c>
      <c r="AY1575" s="222">
        <v>4440</v>
      </c>
      <c r="AZ1575" s="222">
        <f t="shared" si="89"/>
        <v>1110</v>
      </c>
      <c r="BA1575" s="222">
        <v>0</v>
      </c>
      <c r="BB1575" s="222">
        <v>0</v>
      </c>
      <c r="BC1575" s="222">
        <f t="shared" si="90"/>
        <v>0</v>
      </c>
    </row>
    <row r="1576" spans="2:55">
      <c r="B1576" s="41" t="s">
        <v>7324</v>
      </c>
      <c r="C1576" s="19" t="s">
        <v>7897</v>
      </c>
      <c r="D1576" s="227" t="s">
        <v>43</v>
      </c>
      <c r="E1576" s="19"/>
      <c r="F1576" s="19"/>
      <c r="G1576" s="19"/>
      <c r="H1576" s="19"/>
      <c r="I1576" s="19"/>
      <c r="J1576" s="19"/>
      <c r="K1576" s="19"/>
      <c r="L1576" s="19"/>
      <c r="M1576" s="19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221"/>
      <c r="AA1576" s="221"/>
      <c r="AB1576" s="221"/>
      <c r="AC1576" s="221"/>
      <c r="AD1576" s="221"/>
      <c r="AE1576" s="221"/>
      <c r="AF1576" s="221"/>
      <c r="AG1576" s="221"/>
      <c r="AH1576" s="221"/>
      <c r="AI1576" s="221"/>
      <c r="AJ1576" s="221"/>
      <c r="AK1576" s="221"/>
      <c r="AL1576" s="221"/>
      <c r="AM1576" s="221"/>
      <c r="AN1576" s="221"/>
      <c r="AO1576" s="221"/>
      <c r="AP1576" s="221"/>
      <c r="AQ1576" s="221"/>
      <c r="AR1576" s="221"/>
      <c r="AS1576" s="221"/>
      <c r="AT1576" s="221"/>
      <c r="AU1576" s="221"/>
      <c r="AV1576" s="221"/>
      <c r="AW1576" s="221"/>
      <c r="AX1576" s="222">
        <v>29</v>
      </c>
      <c r="AY1576" s="222">
        <v>3310</v>
      </c>
      <c r="AZ1576" s="222">
        <f t="shared" si="89"/>
        <v>827.5</v>
      </c>
      <c r="BA1576" s="222">
        <v>0</v>
      </c>
      <c r="BB1576" s="222">
        <v>0</v>
      </c>
      <c r="BC1576" s="222">
        <f t="shared" si="90"/>
        <v>0</v>
      </c>
    </row>
    <row r="1577" spans="2:55">
      <c r="B1577" s="41" t="s">
        <v>7325</v>
      </c>
      <c r="C1577" s="19" t="s">
        <v>7898</v>
      </c>
      <c r="D1577" s="44" t="s">
        <v>5</v>
      </c>
      <c r="E1577" s="19"/>
      <c r="F1577" s="19"/>
      <c r="G1577" s="19"/>
      <c r="H1577" s="19"/>
      <c r="I1577" s="19"/>
      <c r="J1577" s="19"/>
      <c r="K1577" s="19"/>
      <c r="L1577" s="19"/>
      <c r="M1577" s="19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221"/>
      <c r="AA1577" s="221"/>
      <c r="AB1577" s="221"/>
      <c r="AC1577" s="221"/>
      <c r="AD1577" s="221"/>
      <c r="AE1577" s="221"/>
      <c r="AF1577" s="221"/>
      <c r="AG1577" s="221"/>
      <c r="AH1577" s="221"/>
      <c r="AI1577" s="221"/>
      <c r="AJ1577" s="221"/>
      <c r="AK1577" s="221"/>
      <c r="AL1577" s="221"/>
      <c r="AM1577" s="221"/>
      <c r="AN1577" s="221"/>
      <c r="AO1577" s="221"/>
      <c r="AP1577" s="221"/>
      <c r="AQ1577" s="221"/>
      <c r="AR1577" s="221"/>
      <c r="AS1577" s="221"/>
      <c r="AT1577" s="221"/>
      <c r="AU1577" s="221"/>
      <c r="AV1577" s="221"/>
      <c r="AW1577" s="221"/>
      <c r="AX1577" s="222">
        <v>12</v>
      </c>
      <c r="AY1577" s="222">
        <v>1220</v>
      </c>
      <c r="AZ1577" s="222">
        <f t="shared" si="89"/>
        <v>305</v>
      </c>
      <c r="BA1577" s="222">
        <v>0</v>
      </c>
      <c r="BB1577" s="222">
        <v>0</v>
      </c>
      <c r="BC1577" s="222">
        <f t="shared" si="90"/>
        <v>0</v>
      </c>
    </row>
    <row r="1578" spans="2:55">
      <c r="B1578" s="41" t="s">
        <v>7326</v>
      </c>
      <c r="C1578" s="19" t="s">
        <v>7899</v>
      </c>
      <c r="D1578" s="44" t="s">
        <v>5</v>
      </c>
      <c r="E1578" s="19"/>
      <c r="F1578" s="19"/>
      <c r="G1578" s="19"/>
      <c r="H1578" s="19"/>
      <c r="I1578" s="19"/>
      <c r="J1578" s="19"/>
      <c r="K1578" s="19"/>
      <c r="L1578" s="19"/>
      <c r="M1578" s="19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221"/>
      <c r="AA1578" s="221"/>
      <c r="AB1578" s="221"/>
      <c r="AC1578" s="221"/>
      <c r="AD1578" s="221"/>
      <c r="AE1578" s="221"/>
      <c r="AF1578" s="221"/>
      <c r="AG1578" s="221"/>
      <c r="AH1578" s="221"/>
      <c r="AI1578" s="221"/>
      <c r="AJ1578" s="221"/>
      <c r="AK1578" s="221"/>
      <c r="AL1578" s="221"/>
      <c r="AM1578" s="221"/>
      <c r="AN1578" s="221"/>
      <c r="AO1578" s="221"/>
      <c r="AP1578" s="221"/>
      <c r="AQ1578" s="221"/>
      <c r="AR1578" s="221"/>
      <c r="AS1578" s="221"/>
      <c r="AT1578" s="221"/>
      <c r="AU1578" s="221"/>
      <c r="AV1578" s="221"/>
      <c r="AW1578" s="221"/>
      <c r="AX1578" s="222">
        <v>8</v>
      </c>
      <c r="AY1578" s="222">
        <v>725</v>
      </c>
      <c r="AZ1578" s="222">
        <f t="shared" si="89"/>
        <v>181.25</v>
      </c>
      <c r="BA1578" s="222">
        <v>12</v>
      </c>
      <c r="BB1578" s="222">
        <v>1125</v>
      </c>
      <c r="BC1578" s="222">
        <f t="shared" si="90"/>
        <v>281.25</v>
      </c>
    </row>
    <row r="1579" spans="2:55">
      <c r="B1579" s="41" t="s">
        <v>7327</v>
      </c>
      <c r="C1579" s="19" t="s">
        <v>7900</v>
      </c>
      <c r="D1579" s="44" t="s">
        <v>23</v>
      </c>
      <c r="E1579" s="19"/>
      <c r="F1579" s="19"/>
      <c r="G1579" s="19"/>
      <c r="H1579" s="19"/>
      <c r="I1579" s="19"/>
      <c r="J1579" s="19"/>
      <c r="K1579" s="19"/>
      <c r="L1579" s="19"/>
      <c r="M1579" s="19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221"/>
      <c r="AA1579" s="221"/>
      <c r="AB1579" s="221"/>
      <c r="AC1579" s="221"/>
      <c r="AD1579" s="221"/>
      <c r="AE1579" s="221"/>
      <c r="AF1579" s="221"/>
      <c r="AG1579" s="221"/>
      <c r="AH1579" s="221"/>
      <c r="AI1579" s="221"/>
      <c r="AJ1579" s="221"/>
      <c r="AK1579" s="221"/>
      <c r="AL1579" s="221"/>
      <c r="AM1579" s="221"/>
      <c r="AN1579" s="221"/>
      <c r="AO1579" s="221"/>
      <c r="AP1579" s="221"/>
      <c r="AQ1579" s="221"/>
      <c r="AR1579" s="221"/>
      <c r="AS1579" s="221"/>
      <c r="AT1579" s="221"/>
      <c r="AU1579" s="221"/>
      <c r="AV1579" s="221"/>
      <c r="AW1579" s="221"/>
      <c r="AX1579" s="222">
        <v>0</v>
      </c>
      <c r="AY1579" s="222">
        <v>0</v>
      </c>
      <c r="AZ1579" s="222">
        <f t="shared" si="89"/>
        <v>0</v>
      </c>
      <c r="BA1579" s="222">
        <v>0</v>
      </c>
      <c r="BB1579" s="222">
        <v>0</v>
      </c>
      <c r="BC1579" s="222">
        <f t="shared" si="90"/>
        <v>0</v>
      </c>
    </row>
    <row r="1580" spans="2:55">
      <c r="B1580" s="41" t="s">
        <v>7328</v>
      </c>
      <c r="C1580" s="19" t="s">
        <v>7901</v>
      </c>
      <c r="D1580" s="44" t="s">
        <v>16</v>
      </c>
      <c r="E1580" s="19"/>
      <c r="F1580" s="19"/>
      <c r="G1580" s="19"/>
      <c r="H1580" s="19"/>
      <c r="I1580" s="19"/>
      <c r="J1580" s="19"/>
      <c r="K1580" s="19"/>
      <c r="L1580" s="19"/>
      <c r="M1580" s="19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221"/>
      <c r="AA1580" s="221"/>
      <c r="AB1580" s="221"/>
      <c r="AC1580" s="221"/>
      <c r="AD1580" s="221"/>
      <c r="AE1580" s="221"/>
      <c r="AF1580" s="221"/>
      <c r="AG1580" s="221"/>
      <c r="AH1580" s="221"/>
      <c r="AI1580" s="221"/>
      <c r="AJ1580" s="221"/>
      <c r="AK1580" s="221"/>
      <c r="AL1580" s="221"/>
      <c r="AM1580" s="221"/>
      <c r="AN1580" s="221"/>
      <c r="AO1580" s="221"/>
      <c r="AP1580" s="221"/>
      <c r="AQ1580" s="221"/>
      <c r="AR1580" s="221"/>
      <c r="AS1580" s="221"/>
      <c r="AT1580" s="221"/>
      <c r="AU1580" s="221"/>
      <c r="AV1580" s="221"/>
      <c r="AW1580" s="221"/>
      <c r="AX1580" s="222">
        <v>1</v>
      </c>
      <c r="AY1580" s="222">
        <v>45</v>
      </c>
      <c r="AZ1580" s="222">
        <f t="shared" si="89"/>
        <v>11.25</v>
      </c>
      <c r="BA1580" s="222">
        <v>0</v>
      </c>
      <c r="BB1580" s="222">
        <v>0</v>
      </c>
      <c r="BC1580" s="222">
        <f t="shared" si="90"/>
        <v>0</v>
      </c>
    </row>
    <row r="1581" spans="2:55">
      <c r="B1581" s="41" t="s">
        <v>7329</v>
      </c>
      <c r="C1581" s="19" t="s">
        <v>7902</v>
      </c>
      <c r="D1581" s="44" t="s">
        <v>5</v>
      </c>
      <c r="E1581" s="19"/>
      <c r="F1581" s="19"/>
      <c r="G1581" s="19"/>
      <c r="H1581" s="19"/>
      <c r="I1581" s="19"/>
      <c r="J1581" s="19"/>
      <c r="K1581" s="19"/>
      <c r="L1581" s="19"/>
      <c r="M1581" s="19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221"/>
      <c r="AA1581" s="221"/>
      <c r="AB1581" s="221"/>
      <c r="AC1581" s="221"/>
      <c r="AD1581" s="221"/>
      <c r="AE1581" s="221"/>
      <c r="AF1581" s="221"/>
      <c r="AG1581" s="221"/>
      <c r="AH1581" s="221"/>
      <c r="AI1581" s="221"/>
      <c r="AJ1581" s="221"/>
      <c r="AK1581" s="221"/>
      <c r="AL1581" s="221"/>
      <c r="AM1581" s="221"/>
      <c r="AN1581" s="221"/>
      <c r="AO1581" s="221"/>
      <c r="AP1581" s="221"/>
      <c r="AQ1581" s="221"/>
      <c r="AR1581" s="221"/>
      <c r="AS1581" s="221"/>
      <c r="AT1581" s="221"/>
      <c r="AU1581" s="221"/>
      <c r="AV1581" s="221"/>
      <c r="AW1581" s="221"/>
      <c r="AX1581" s="222">
        <v>139</v>
      </c>
      <c r="AY1581" s="222">
        <v>15425</v>
      </c>
      <c r="AZ1581" s="222">
        <f t="shared" si="89"/>
        <v>3856.25</v>
      </c>
      <c r="BA1581" s="222">
        <v>0</v>
      </c>
      <c r="BB1581" s="222">
        <v>0</v>
      </c>
      <c r="BC1581" s="222">
        <f t="shared" si="90"/>
        <v>0</v>
      </c>
    </row>
    <row r="1582" spans="2:55">
      <c r="B1582" s="41" t="s">
        <v>7330</v>
      </c>
      <c r="C1582" s="19" t="s">
        <v>7903</v>
      </c>
      <c r="D1582" s="44" t="s">
        <v>16</v>
      </c>
      <c r="E1582" s="19"/>
      <c r="F1582" s="19"/>
      <c r="G1582" s="19"/>
      <c r="H1582" s="19"/>
      <c r="I1582" s="19"/>
      <c r="J1582" s="19"/>
      <c r="K1582" s="19"/>
      <c r="L1582" s="19"/>
      <c r="M1582" s="19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221"/>
      <c r="AA1582" s="221"/>
      <c r="AB1582" s="221"/>
      <c r="AC1582" s="221"/>
      <c r="AD1582" s="221"/>
      <c r="AE1582" s="221"/>
      <c r="AF1582" s="221"/>
      <c r="AG1582" s="221"/>
      <c r="AH1582" s="221"/>
      <c r="AI1582" s="221"/>
      <c r="AJ1582" s="221"/>
      <c r="AK1582" s="221"/>
      <c r="AL1582" s="221"/>
      <c r="AM1582" s="221"/>
      <c r="AN1582" s="221"/>
      <c r="AO1582" s="221"/>
      <c r="AP1582" s="221"/>
      <c r="AQ1582" s="221"/>
      <c r="AR1582" s="221"/>
      <c r="AS1582" s="221"/>
      <c r="AT1582" s="221"/>
      <c r="AU1582" s="221"/>
      <c r="AV1582" s="221"/>
      <c r="AW1582" s="221"/>
      <c r="AX1582" s="222">
        <v>8</v>
      </c>
      <c r="AY1582" s="222">
        <v>1010</v>
      </c>
      <c r="AZ1582" s="222">
        <f t="shared" si="89"/>
        <v>252.5</v>
      </c>
      <c r="BA1582" s="222">
        <v>0</v>
      </c>
      <c r="BB1582" s="222">
        <v>0</v>
      </c>
      <c r="BC1582" s="222">
        <f t="shared" si="90"/>
        <v>0</v>
      </c>
    </row>
    <row r="1583" spans="2:55">
      <c r="B1583" s="41" t="s">
        <v>7331</v>
      </c>
      <c r="C1583" s="19" t="s">
        <v>7904</v>
      </c>
      <c r="D1583" s="44" t="s">
        <v>16</v>
      </c>
      <c r="E1583" s="19"/>
      <c r="F1583" s="19"/>
      <c r="G1583" s="19"/>
      <c r="H1583" s="19"/>
      <c r="I1583" s="19"/>
      <c r="J1583" s="19"/>
      <c r="K1583" s="19"/>
      <c r="L1583" s="19"/>
      <c r="M1583" s="19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221"/>
      <c r="AA1583" s="221"/>
      <c r="AB1583" s="221"/>
      <c r="AC1583" s="221"/>
      <c r="AD1583" s="221"/>
      <c r="AE1583" s="221"/>
      <c r="AF1583" s="221"/>
      <c r="AG1583" s="221"/>
      <c r="AH1583" s="221"/>
      <c r="AI1583" s="221"/>
      <c r="AJ1583" s="221"/>
      <c r="AK1583" s="221"/>
      <c r="AL1583" s="221"/>
      <c r="AM1583" s="221"/>
      <c r="AN1583" s="221"/>
      <c r="AO1583" s="221"/>
      <c r="AP1583" s="221"/>
      <c r="AQ1583" s="221"/>
      <c r="AR1583" s="221"/>
      <c r="AS1583" s="221"/>
      <c r="AT1583" s="221"/>
      <c r="AU1583" s="221"/>
      <c r="AV1583" s="221"/>
      <c r="AW1583" s="221"/>
      <c r="AX1583" s="222">
        <v>1</v>
      </c>
      <c r="AY1583" s="222">
        <v>100</v>
      </c>
      <c r="AZ1583" s="222">
        <f t="shared" si="89"/>
        <v>25</v>
      </c>
      <c r="BA1583" s="222">
        <v>0</v>
      </c>
      <c r="BB1583" s="222">
        <v>0</v>
      </c>
      <c r="BC1583" s="222">
        <f t="shared" si="90"/>
        <v>0</v>
      </c>
    </row>
    <row r="1584" spans="2:55">
      <c r="B1584" s="41" t="s">
        <v>7332</v>
      </c>
      <c r="C1584" s="19" t="s">
        <v>7905</v>
      </c>
      <c r="D1584" s="44" t="s">
        <v>38</v>
      </c>
      <c r="E1584" s="19"/>
      <c r="F1584" s="19"/>
      <c r="G1584" s="19"/>
      <c r="H1584" s="19"/>
      <c r="I1584" s="19"/>
      <c r="J1584" s="19"/>
      <c r="K1584" s="19"/>
      <c r="L1584" s="19"/>
      <c r="M1584" s="19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221"/>
      <c r="AA1584" s="221"/>
      <c r="AB1584" s="221"/>
      <c r="AC1584" s="221"/>
      <c r="AD1584" s="221"/>
      <c r="AE1584" s="221"/>
      <c r="AF1584" s="221"/>
      <c r="AG1584" s="221"/>
      <c r="AH1584" s="221"/>
      <c r="AI1584" s="221"/>
      <c r="AJ1584" s="221"/>
      <c r="AK1584" s="221"/>
      <c r="AL1584" s="221"/>
      <c r="AM1584" s="221"/>
      <c r="AN1584" s="221"/>
      <c r="AO1584" s="221"/>
      <c r="AP1584" s="221"/>
      <c r="AQ1584" s="221"/>
      <c r="AR1584" s="221"/>
      <c r="AS1584" s="221"/>
      <c r="AT1584" s="221"/>
      <c r="AU1584" s="221"/>
      <c r="AV1584" s="221"/>
      <c r="AW1584" s="221"/>
      <c r="AX1584" s="222">
        <v>0</v>
      </c>
      <c r="AY1584" s="222">
        <v>0</v>
      </c>
      <c r="AZ1584" s="222">
        <f t="shared" si="89"/>
        <v>0</v>
      </c>
      <c r="BA1584" s="222">
        <v>0</v>
      </c>
      <c r="BB1584" s="222">
        <v>0</v>
      </c>
      <c r="BC1584" s="222">
        <f t="shared" si="90"/>
        <v>0</v>
      </c>
    </row>
    <row r="1585" spans="2:55">
      <c r="B1585" s="41" t="s">
        <v>7333</v>
      </c>
      <c r="C1585" s="19" t="s">
        <v>7906</v>
      </c>
      <c r="D1585" s="44" t="s">
        <v>148</v>
      </c>
      <c r="E1585" s="19"/>
      <c r="F1585" s="19"/>
      <c r="G1585" s="19"/>
      <c r="H1585" s="19"/>
      <c r="I1585" s="19"/>
      <c r="J1585" s="19"/>
      <c r="K1585" s="19"/>
      <c r="L1585" s="19"/>
      <c r="M1585" s="19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221"/>
      <c r="AA1585" s="221"/>
      <c r="AB1585" s="221"/>
      <c r="AC1585" s="221"/>
      <c r="AD1585" s="221"/>
      <c r="AE1585" s="221"/>
      <c r="AF1585" s="221"/>
      <c r="AG1585" s="221"/>
      <c r="AH1585" s="221"/>
      <c r="AI1585" s="221"/>
      <c r="AJ1585" s="221"/>
      <c r="AK1585" s="221"/>
      <c r="AL1585" s="221"/>
      <c r="AM1585" s="221"/>
      <c r="AN1585" s="221"/>
      <c r="AO1585" s="221"/>
      <c r="AP1585" s="221"/>
      <c r="AQ1585" s="221"/>
      <c r="AR1585" s="221"/>
      <c r="AS1585" s="221"/>
      <c r="AT1585" s="221"/>
      <c r="AU1585" s="221"/>
      <c r="AV1585" s="221"/>
      <c r="AW1585" s="221"/>
      <c r="AX1585" s="222">
        <v>0</v>
      </c>
      <c r="AY1585" s="222">
        <v>0</v>
      </c>
      <c r="AZ1585" s="222">
        <f t="shared" si="89"/>
        <v>0</v>
      </c>
      <c r="BA1585" s="222">
        <v>0</v>
      </c>
      <c r="BB1585" s="222">
        <v>0</v>
      </c>
      <c r="BC1585" s="222">
        <f t="shared" si="90"/>
        <v>0</v>
      </c>
    </row>
    <row r="1586" spans="2:55">
      <c r="B1586" s="41" t="s">
        <v>7334</v>
      </c>
      <c r="C1586" s="19" t="s">
        <v>7907</v>
      </c>
      <c r="D1586" s="44" t="s">
        <v>5</v>
      </c>
      <c r="E1586" s="19"/>
      <c r="F1586" s="19"/>
      <c r="G1586" s="19"/>
      <c r="H1586" s="19"/>
      <c r="I1586" s="19"/>
      <c r="J1586" s="19"/>
      <c r="K1586" s="19"/>
      <c r="L1586" s="19"/>
      <c r="M1586" s="19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221"/>
      <c r="AA1586" s="221"/>
      <c r="AB1586" s="221"/>
      <c r="AC1586" s="221"/>
      <c r="AD1586" s="221"/>
      <c r="AE1586" s="221"/>
      <c r="AF1586" s="221"/>
      <c r="AG1586" s="221"/>
      <c r="AH1586" s="221"/>
      <c r="AI1586" s="221"/>
      <c r="AJ1586" s="221"/>
      <c r="AK1586" s="221"/>
      <c r="AL1586" s="221"/>
      <c r="AM1586" s="221"/>
      <c r="AN1586" s="221"/>
      <c r="AO1586" s="221"/>
      <c r="AP1586" s="221"/>
      <c r="AQ1586" s="221"/>
      <c r="AR1586" s="221"/>
      <c r="AS1586" s="221"/>
      <c r="AT1586" s="221"/>
      <c r="AU1586" s="221"/>
      <c r="AV1586" s="221"/>
      <c r="AW1586" s="221"/>
      <c r="AX1586" s="222">
        <v>11</v>
      </c>
      <c r="AY1586" s="222">
        <v>815</v>
      </c>
      <c r="AZ1586" s="222">
        <f t="shared" si="89"/>
        <v>203.75</v>
      </c>
      <c r="BA1586" s="222">
        <v>0</v>
      </c>
      <c r="BB1586" s="222">
        <v>0</v>
      </c>
      <c r="BC1586" s="222">
        <f t="shared" si="90"/>
        <v>0</v>
      </c>
    </row>
    <row r="1587" spans="2:55">
      <c r="B1587" s="41" t="s">
        <v>7335</v>
      </c>
      <c r="C1587" s="19" t="s">
        <v>7908</v>
      </c>
      <c r="D1587" s="44" t="s">
        <v>515</v>
      </c>
      <c r="E1587" s="19"/>
      <c r="F1587" s="19"/>
      <c r="G1587" s="19"/>
      <c r="H1587" s="19"/>
      <c r="I1587" s="19"/>
      <c r="J1587" s="19"/>
      <c r="K1587" s="19"/>
      <c r="L1587" s="19"/>
      <c r="M1587" s="19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221"/>
      <c r="AA1587" s="221"/>
      <c r="AB1587" s="221"/>
      <c r="AC1587" s="221"/>
      <c r="AD1587" s="221"/>
      <c r="AE1587" s="221"/>
      <c r="AF1587" s="221"/>
      <c r="AG1587" s="221"/>
      <c r="AH1587" s="221"/>
      <c r="AI1587" s="221"/>
      <c r="AJ1587" s="221"/>
      <c r="AK1587" s="221"/>
      <c r="AL1587" s="221"/>
      <c r="AM1587" s="221"/>
      <c r="AN1587" s="221"/>
      <c r="AO1587" s="221"/>
      <c r="AP1587" s="221"/>
      <c r="AQ1587" s="221"/>
      <c r="AR1587" s="221"/>
      <c r="AS1587" s="221"/>
      <c r="AT1587" s="221"/>
      <c r="AU1587" s="221"/>
      <c r="AV1587" s="221"/>
      <c r="AW1587" s="221"/>
      <c r="AX1587" s="222">
        <v>0</v>
      </c>
      <c r="AY1587" s="222">
        <v>0</v>
      </c>
      <c r="AZ1587" s="222">
        <f t="shared" si="89"/>
        <v>0</v>
      </c>
      <c r="BA1587" s="222">
        <v>0</v>
      </c>
      <c r="BB1587" s="222">
        <v>0</v>
      </c>
      <c r="BC1587" s="222">
        <f t="shared" si="90"/>
        <v>0</v>
      </c>
    </row>
    <row r="1588" spans="2:55">
      <c r="B1588" s="41" t="s">
        <v>7336</v>
      </c>
      <c r="C1588" s="19" t="s">
        <v>7909</v>
      </c>
      <c r="D1588" s="44" t="s">
        <v>23</v>
      </c>
      <c r="E1588" s="19"/>
      <c r="F1588" s="19"/>
      <c r="G1588" s="19"/>
      <c r="H1588" s="19"/>
      <c r="I1588" s="19"/>
      <c r="J1588" s="19"/>
      <c r="K1588" s="19"/>
      <c r="L1588" s="19"/>
      <c r="M1588" s="19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221"/>
      <c r="AA1588" s="221"/>
      <c r="AB1588" s="221"/>
      <c r="AC1588" s="221"/>
      <c r="AD1588" s="221"/>
      <c r="AE1588" s="221"/>
      <c r="AF1588" s="221"/>
      <c r="AG1588" s="221"/>
      <c r="AH1588" s="221"/>
      <c r="AI1588" s="221"/>
      <c r="AJ1588" s="221"/>
      <c r="AK1588" s="221"/>
      <c r="AL1588" s="221"/>
      <c r="AM1588" s="221"/>
      <c r="AN1588" s="221"/>
      <c r="AO1588" s="221"/>
      <c r="AP1588" s="221"/>
      <c r="AQ1588" s="221"/>
      <c r="AR1588" s="221"/>
      <c r="AS1588" s="221"/>
      <c r="AT1588" s="221"/>
      <c r="AU1588" s="221"/>
      <c r="AV1588" s="221"/>
      <c r="AW1588" s="221"/>
      <c r="AX1588" s="222">
        <v>6</v>
      </c>
      <c r="AY1588" s="222">
        <v>385</v>
      </c>
      <c r="AZ1588" s="222">
        <f t="shared" si="89"/>
        <v>96.25</v>
      </c>
      <c r="BA1588" s="222">
        <v>0</v>
      </c>
      <c r="BB1588" s="222">
        <v>0</v>
      </c>
      <c r="BC1588" s="222">
        <f t="shared" si="90"/>
        <v>0</v>
      </c>
    </row>
    <row r="1589" spans="2:55">
      <c r="B1589" s="41" t="s">
        <v>7337</v>
      </c>
      <c r="C1589" s="19" t="s">
        <v>7910</v>
      </c>
      <c r="D1589" s="44" t="s">
        <v>5</v>
      </c>
      <c r="E1589" s="19"/>
      <c r="F1589" s="19"/>
      <c r="G1589" s="19"/>
      <c r="H1589" s="19"/>
      <c r="I1589" s="19"/>
      <c r="J1589" s="19"/>
      <c r="K1589" s="19"/>
      <c r="L1589" s="19"/>
      <c r="M1589" s="19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221"/>
      <c r="AA1589" s="221"/>
      <c r="AB1589" s="221"/>
      <c r="AC1589" s="221"/>
      <c r="AD1589" s="221"/>
      <c r="AE1589" s="221"/>
      <c r="AF1589" s="221"/>
      <c r="AG1589" s="221"/>
      <c r="AH1589" s="221"/>
      <c r="AI1589" s="221"/>
      <c r="AJ1589" s="221"/>
      <c r="AK1589" s="221"/>
      <c r="AL1589" s="221"/>
      <c r="AM1589" s="221"/>
      <c r="AN1589" s="221"/>
      <c r="AO1589" s="221"/>
      <c r="AP1589" s="221"/>
      <c r="AQ1589" s="221"/>
      <c r="AR1589" s="221"/>
      <c r="AS1589" s="221"/>
      <c r="AT1589" s="221"/>
      <c r="AU1589" s="221"/>
      <c r="AV1589" s="221"/>
      <c r="AW1589" s="221"/>
      <c r="AX1589" s="222">
        <v>5</v>
      </c>
      <c r="AY1589" s="222">
        <v>545</v>
      </c>
      <c r="AZ1589" s="222">
        <f t="shared" si="89"/>
        <v>136.25</v>
      </c>
      <c r="BA1589" s="222">
        <v>0</v>
      </c>
      <c r="BB1589" s="222">
        <v>0</v>
      </c>
      <c r="BC1589" s="222">
        <f t="shared" si="90"/>
        <v>0</v>
      </c>
    </row>
    <row r="1590" spans="2:55">
      <c r="B1590" s="41" t="s">
        <v>7338</v>
      </c>
      <c r="C1590" s="19" t="s">
        <v>7911</v>
      </c>
      <c r="D1590" s="44" t="s">
        <v>501</v>
      </c>
      <c r="E1590" s="19"/>
      <c r="F1590" s="19"/>
      <c r="G1590" s="19"/>
      <c r="H1590" s="19"/>
      <c r="I1590" s="19"/>
      <c r="J1590" s="19"/>
      <c r="K1590" s="19"/>
      <c r="L1590" s="19"/>
      <c r="M1590" s="19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221"/>
      <c r="AA1590" s="221"/>
      <c r="AB1590" s="221"/>
      <c r="AC1590" s="221"/>
      <c r="AD1590" s="221"/>
      <c r="AE1590" s="221"/>
      <c r="AF1590" s="221"/>
      <c r="AG1590" s="221"/>
      <c r="AH1590" s="221"/>
      <c r="AI1590" s="221"/>
      <c r="AJ1590" s="221"/>
      <c r="AK1590" s="221"/>
      <c r="AL1590" s="221"/>
      <c r="AM1590" s="221"/>
      <c r="AN1590" s="221"/>
      <c r="AO1590" s="221"/>
      <c r="AP1590" s="221"/>
      <c r="AQ1590" s="221"/>
      <c r="AR1590" s="221"/>
      <c r="AS1590" s="221"/>
      <c r="AT1590" s="221"/>
      <c r="AU1590" s="221"/>
      <c r="AV1590" s="221"/>
      <c r="AW1590" s="221"/>
      <c r="AX1590" s="222">
        <v>0</v>
      </c>
      <c r="AY1590" s="222">
        <v>0</v>
      </c>
      <c r="AZ1590" s="222">
        <f t="shared" si="89"/>
        <v>0</v>
      </c>
      <c r="BA1590" s="222">
        <v>0</v>
      </c>
      <c r="BB1590" s="222">
        <v>0</v>
      </c>
      <c r="BC1590" s="222">
        <f t="shared" si="90"/>
        <v>0</v>
      </c>
    </row>
    <row r="1591" spans="2:55">
      <c r="B1591" s="41" t="s">
        <v>7339</v>
      </c>
      <c r="C1591" s="19" t="s">
        <v>7912</v>
      </c>
      <c r="D1591" s="227" t="s">
        <v>297</v>
      </c>
      <c r="E1591" s="19"/>
      <c r="F1591" s="19"/>
      <c r="G1591" s="19"/>
      <c r="H1591" s="19"/>
      <c r="I1591" s="19"/>
      <c r="J1591" s="19"/>
      <c r="K1591" s="19"/>
      <c r="L1591" s="19"/>
      <c r="M1591" s="19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221"/>
      <c r="AA1591" s="221"/>
      <c r="AB1591" s="221"/>
      <c r="AC1591" s="221"/>
      <c r="AD1591" s="221"/>
      <c r="AE1591" s="221"/>
      <c r="AF1591" s="221"/>
      <c r="AG1591" s="221"/>
      <c r="AH1591" s="221"/>
      <c r="AI1591" s="221"/>
      <c r="AJ1591" s="221"/>
      <c r="AK1591" s="221"/>
      <c r="AL1591" s="221"/>
      <c r="AM1591" s="221"/>
      <c r="AN1591" s="221"/>
      <c r="AO1591" s="221"/>
      <c r="AP1591" s="221"/>
      <c r="AQ1591" s="221"/>
      <c r="AR1591" s="221"/>
      <c r="AS1591" s="221"/>
      <c r="AT1591" s="221"/>
      <c r="AU1591" s="221"/>
      <c r="AV1591" s="221"/>
      <c r="AW1591" s="221"/>
      <c r="AX1591" s="222">
        <v>3</v>
      </c>
      <c r="AY1591" s="222">
        <v>370</v>
      </c>
      <c r="AZ1591" s="222">
        <f t="shared" si="89"/>
        <v>92.5</v>
      </c>
      <c r="BA1591" s="222">
        <v>0</v>
      </c>
      <c r="BB1591" s="222">
        <v>0</v>
      </c>
      <c r="BC1591" s="222">
        <f t="shared" si="90"/>
        <v>0</v>
      </c>
    </row>
    <row r="1592" spans="2:55">
      <c r="B1592" s="41" t="s">
        <v>7340</v>
      </c>
      <c r="C1592" s="19" t="s">
        <v>7913</v>
      </c>
      <c r="D1592" s="44" t="s">
        <v>297</v>
      </c>
      <c r="E1592" s="19"/>
      <c r="F1592" s="19"/>
      <c r="G1592" s="19"/>
      <c r="H1592" s="19"/>
      <c r="I1592" s="19"/>
      <c r="J1592" s="19"/>
      <c r="K1592" s="19"/>
      <c r="L1592" s="19"/>
      <c r="M1592" s="19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221"/>
      <c r="AA1592" s="221"/>
      <c r="AB1592" s="221"/>
      <c r="AC1592" s="221"/>
      <c r="AD1592" s="221"/>
      <c r="AE1592" s="221"/>
      <c r="AF1592" s="221"/>
      <c r="AG1592" s="221"/>
      <c r="AH1592" s="221"/>
      <c r="AI1592" s="221"/>
      <c r="AJ1592" s="221"/>
      <c r="AK1592" s="221"/>
      <c r="AL1592" s="221"/>
      <c r="AM1592" s="221"/>
      <c r="AN1592" s="221"/>
      <c r="AO1592" s="221"/>
      <c r="AP1592" s="221"/>
      <c r="AQ1592" s="221"/>
      <c r="AR1592" s="221"/>
      <c r="AS1592" s="221"/>
      <c r="AT1592" s="221"/>
      <c r="AU1592" s="221"/>
      <c r="AV1592" s="221"/>
      <c r="AW1592" s="221"/>
      <c r="AX1592" s="222">
        <v>38</v>
      </c>
      <c r="AY1592" s="222">
        <v>3195</v>
      </c>
      <c r="AZ1592" s="222">
        <f t="shared" si="89"/>
        <v>798.75</v>
      </c>
      <c r="BA1592" s="222">
        <v>0</v>
      </c>
      <c r="BB1592" s="222">
        <v>0</v>
      </c>
      <c r="BC1592" s="222">
        <f t="shared" si="90"/>
        <v>0</v>
      </c>
    </row>
    <row r="1593" spans="2:55">
      <c r="B1593" s="41" t="s">
        <v>7341</v>
      </c>
      <c r="C1593" s="19" t="s">
        <v>7914</v>
      </c>
      <c r="D1593" s="44" t="s">
        <v>5</v>
      </c>
      <c r="E1593" s="19"/>
      <c r="F1593" s="19"/>
      <c r="G1593" s="19"/>
      <c r="H1593" s="19"/>
      <c r="I1593" s="19"/>
      <c r="J1593" s="19"/>
      <c r="K1593" s="19"/>
      <c r="L1593" s="19"/>
      <c r="M1593" s="19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221"/>
      <c r="AA1593" s="221"/>
      <c r="AB1593" s="221"/>
      <c r="AC1593" s="221"/>
      <c r="AD1593" s="221"/>
      <c r="AE1593" s="221"/>
      <c r="AF1593" s="221"/>
      <c r="AG1593" s="221"/>
      <c r="AH1593" s="221"/>
      <c r="AI1593" s="221"/>
      <c r="AJ1593" s="221"/>
      <c r="AK1593" s="221"/>
      <c r="AL1593" s="221"/>
      <c r="AM1593" s="221"/>
      <c r="AN1593" s="221"/>
      <c r="AO1593" s="221"/>
      <c r="AP1593" s="221"/>
      <c r="AQ1593" s="221"/>
      <c r="AR1593" s="221"/>
      <c r="AS1593" s="221"/>
      <c r="AT1593" s="221"/>
      <c r="AU1593" s="221"/>
      <c r="AV1593" s="221"/>
      <c r="AW1593" s="221"/>
      <c r="AX1593" s="222">
        <v>0</v>
      </c>
      <c r="AY1593" s="222">
        <v>0</v>
      </c>
      <c r="AZ1593" s="222">
        <f t="shared" si="89"/>
        <v>0</v>
      </c>
      <c r="BA1593" s="222">
        <v>0</v>
      </c>
      <c r="BB1593" s="222">
        <v>0</v>
      </c>
      <c r="BC1593" s="222">
        <f t="shared" si="90"/>
        <v>0</v>
      </c>
    </row>
    <row r="1594" spans="2:55">
      <c r="B1594" s="41" t="s">
        <v>7342</v>
      </c>
      <c r="C1594" s="19" t="s">
        <v>7915</v>
      </c>
      <c r="D1594" s="44" t="s">
        <v>341</v>
      </c>
      <c r="E1594" s="19"/>
      <c r="F1594" s="19"/>
      <c r="G1594" s="19"/>
      <c r="H1594" s="19"/>
      <c r="I1594" s="19"/>
      <c r="J1594" s="19"/>
      <c r="K1594" s="19"/>
      <c r="L1594" s="19"/>
      <c r="M1594" s="19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221"/>
      <c r="AA1594" s="221"/>
      <c r="AB1594" s="221"/>
      <c r="AC1594" s="221"/>
      <c r="AD1594" s="221"/>
      <c r="AE1594" s="221"/>
      <c r="AF1594" s="221"/>
      <c r="AG1594" s="221"/>
      <c r="AH1594" s="221"/>
      <c r="AI1594" s="221"/>
      <c r="AJ1594" s="221"/>
      <c r="AK1594" s="221"/>
      <c r="AL1594" s="221"/>
      <c r="AM1594" s="221"/>
      <c r="AN1594" s="221"/>
      <c r="AO1594" s="221"/>
      <c r="AP1594" s="221"/>
      <c r="AQ1594" s="221"/>
      <c r="AR1594" s="221"/>
      <c r="AS1594" s="221"/>
      <c r="AT1594" s="221"/>
      <c r="AU1594" s="221"/>
      <c r="AV1594" s="221"/>
      <c r="AW1594" s="221"/>
      <c r="AX1594" s="222">
        <v>13</v>
      </c>
      <c r="AY1594" s="222">
        <v>1290</v>
      </c>
      <c r="AZ1594" s="222">
        <f t="shared" si="89"/>
        <v>322.5</v>
      </c>
      <c r="BA1594" s="222">
        <v>0</v>
      </c>
      <c r="BB1594" s="222">
        <v>0</v>
      </c>
      <c r="BC1594" s="222">
        <f t="shared" si="90"/>
        <v>0</v>
      </c>
    </row>
    <row r="1595" spans="2:55">
      <c r="B1595" s="41" t="s">
        <v>7343</v>
      </c>
      <c r="C1595" s="19" t="s">
        <v>7916</v>
      </c>
      <c r="D1595" s="227" t="s">
        <v>390</v>
      </c>
      <c r="E1595" s="19"/>
      <c r="F1595" s="19"/>
      <c r="G1595" s="19"/>
      <c r="H1595" s="19"/>
      <c r="I1595" s="19"/>
      <c r="J1595" s="19"/>
      <c r="K1595" s="19"/>
      <c r="L1595" s="19"/>
      <c r="M1595" s="19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221"/>
      <c r="AA1595" s="221"/>
      <c r="AB1595" s="221"/>
      <c r="AC1595" s="221"/>
      <c r="AD1595" s="221"/>
      <c r="AE1595" s="221"/>
      <c r="AF1595" s="221"/>
      <c r="AG1595" s="221"/>
      <c r="AH1595" s="221"/>
      <c r="AI1595" s="221"/>
      <c r="AJ1595" s="221"/>
      <c r="AK1595" s="221"/>
      <c r="AL1595" s="221"/>
      <c r="AM1595" s="221"/>
      <c r="AN1595" s="221"/>
      <c r="AO1595" s="221"/>
      <c r="AP1595" s="221"/>
      <c r="AQ1595" s="221"/>
      <c r="AR1595" s="221"/>
      <c r="AS1595" s="221"/>
      <c r="AT1595" s="221"/>
      <c r="AU1595" s="221"/>
      <c r="AV1595" s="221"/>
      <c r="AW1595" s="221"/>
      <c r="AX1595" s="222">
        <v>2</v>
      </c>
      <c r="AY1595" s="222">
        <v>145</v>
      </c>
      <c r="AZ1595" s="222">
        <f t="shared" si="89"/>
        <v>36.25</v>
      </c>
      <c r="BA1595" s="222">
        <v>0</v>
      </c>
      <c r="BB1595" s="222">
        <v>0</v>
      </c>
      <c r="BC1595" s="222">
        <f t="shared" si="90"/>
        <v>0</v>
      </c>
    </row>
    <row r="1596" spans="2:55">
      <c r="B1596" s="41" t="s">
        <v>7344</v>
      </c>
      <c r="C1596" s="19" t="s">
        <v>7917</v>
      </c>
      <c r="D1596" s="44" t="s">
        <v>390</v>
      </c>
      <c r="E1596" s="19"/>
      <c r="F1596" s="19"/>
      <c r="G1596" s="19"/>
      <c r="H1596" s="19"/>
      <c r="I1596" s="19"/>
      <c r="J1596" s="19"/>
      <c r="K1596" s="19"/>
      <c r="L1596" s="19"/>
      <c r="M1596" s="19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221"/>
      <c r="AA1596" s="221"/>
      <c r="AB1596" s="221"/>
      <c r="AC1596" s="221"/>
      <c r="AD1596" s="221"/>
      <c r="AE1596" s="221"/>
      <c r="AF1596" s="221"/>
      <c r="AG1596" s="221"/>
      <c r="AH1596" s="221"/>
      <c r="AI1596" s="221"/>
      <c r="AJ1596" s="221"/>
      <c r="AK1596" s="221"/>
      <c r="AL1596" s="221"/>
      <c r="AM1596" s="221"/>
      <c r="AN1596" s="221"/>
      <c r="AO1596" s="221"/>
      <c r="AP1596" s="221"/>
      <c r="AQ1596" s="221"/>
      <c r="AR1596" s="221"/>
      <c r="AS1596" s="221"/>
      <c r="AT1596" s="221"/>
      <c r="AU1596" s="221"/>
      <c r="AV1596" s="221"/>
      <c r="AW1596" s="221"/>
      <c r="AX1596" s="222">
        <v>26</v>
      </c>
      <c r="AY1596" s="222">
        <v>4025</v>
      </c>
      <c r="AZ1596" s="222">
        <f t="shared" si="89"/>
        <v>1006.25</v>
      </c>
      <c r="BA1596" s="222">
        <v>0</v>
      </c>
      <c r="BB1596" s="222">
        <v>0</v>
      </c>
      <c r="BC1596" s="222">
        <f t="shared" si="90"/>
        <v>0</v>
      </c>
    </row>
    <row r="1597" spans="2:55">
      <c r="B1597" s="41" t="s">
        <v>7345</v>
      </c>
      <c r="C1597" s="19" t="s">
        <v>7918</v>
      </c>
      <c r="D1597" s="44" t="s">
        <v>390</v>
      </c>
      <c r="E1597" s="19"/>
      <c r="F1597" s="19"/>
      <c r="G1597" s="19"/>
      <c r="H1597" s="19"/>
      <c r="I1597" s="19"/>
      <c r="J1597" s="19"/>
      <c r="K1597" s="19"/>
      <c r="L1597" s="19"/>
      <c r="M1597" s="19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221"/>
      <c r="AA1597" s="221"/>
      <c r="AB1597" s="221"/>
      <c r="AC1597" s="221"/>
      <c r="AD1597" s="221"/>
      <c r="AE1597" s="221"/>
      <c r="AF1597" s="221"/>
      <c r="AG1597" s="221"/>
      <c r="AH1597" s="221"/>
      <c r="AI1597" s="221"/>
      <c r="AJ1597" s="221"/>
      <c r="AK1597" s="221"/>
      <c r="AL1597" s="221"/>
      <c r="AM1597" s="221"/>
      <c r="AN1597" s="221"/>
      <c r="AO1597" s="221"/>
      <c r="AP1597" s="221"/>
      <c r="AQ1597" s="221"/>
      <c r="AR1597" s="221"/>
      <c r="AS1597" s="221"/>
      <c r="AT1597" s="221"/>
      <c r="AU1597" s="221"/>
      <c r="AV1597" s="221"/>
      <c r="AW1597" s="221"/>
      <c r="AX1597" s="222">
        <v>30</v>
      </c>
      <c r="AY1597" s="222">
        <v>3545</v>
      </c>
      <c r="AZ1597" s="222">
        <f t="shared" ref="AZ1597:AZ1647" si="91">AY1597*25%</f>
        <v>886.25</v>
      </c>
      <c r="BA1597" s="222">
        <v>0</v>
      </c>
      <c r="BB1597" s="222">
        <v>0</v>
      </c>
      <c r="BC1597" s="222">
        <f t="shared" si="90"/>
        <v>0</v>
      </c>
    </row>
    <row r="1598" spans="2:55">
      <c r="B1598" s="41" t="s">
        <v>7346</v>
      </c>
      <c r="C1598" s="19" t="s">
        <v>7919</v>
      </c>
      <c r="D1598" s="44" t="s">
        <v>5</v>
      </c>
      <c r="E1598" s="19"/>
      <c r="F1598" s="19"/>
      <c r="G1598" s="19"/>
      <c r="H1598" s="19"/>
      <c r="I1598" s="19"/>
      <c r="J1598" s="19"/>
      <c r="K1598" s="19"/>
      <c r="L1598" s="19"/>
      <c r="M1598" s="19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221"/>
      <c r="AA1598" s="221"/>
      <c r="AB1598" s="221"/>
      <c r="AC1598" s="221"/>
      <c r="AD1598" s="221"/>
      <c r="AE1598" s="221"/>
      <c r="AF1598" s="221"/>
      <c r="AG1598" s="221"/>
      <c r="AH1598" s="221"/>
      <c r="AI1598" s="221"/>
      <c r="AJ1598" s="221"/>
      <c r="AK1598" s="221"/>
      <c r="AL1598" s="221"/>
      <c r="AM1598" s="221"/>
      <c r="AN1598" s="221"/>
      <c r="AO1598" s="221"/>
      <c r="AP1598" s="221"/>
      <c r="AQ1598" s="221"/>
      <c r="AR1598" s="221"/>
      <c r="AS1598" s="221"/>
      <c r="AT1598" s="221"/>
      <c r="AU1598" s="221"/>
      <c r="AV1598" s="221"/>
      <c r="AW1598" s="221"/>
      <c r="AX1598" s="222">
        <v>4</v>
      </c>
      <c r="AY1598" s="222">
        <v>280</v>
      </c>
      <c r="AZ1598" s="222">
        <f t="shared" si="91"/>
        <v>70</v>
      </c>
      <c r="BA1598" s="222">
        <v>0</v>
      </c>
      <c r="BB1598" s="222">
        <v>0</v>
      </c>
      <c r="BC1598" s="222">
        <f t="shared" si="90"/>
        <v>0</v>
      </c>
    </row>
    <row r="1599" spans="2:55">
      <c r="B1599" s="41" t="s">
        <v>7347</v>
      </c>
      <c r="C1599" s="19" t="s">
        <v>7920</v>
      </c>
      <c r="D1599" s="44" t="s">
        <v>3</v>
      </c>
      <c r="E1599" s="19"/>
      <c r="F1599" s="19"/>
      <c r="G1599" s="19"/>
      <c r="H1599" s="19"/>
      <c r="I1599" s="19"/>
      <c r="J1599" s="19"/>
      <c r="K1599" s="19"/>
      <c r="L1599" s="19"/>
      <c r="M1599" s="19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221"/>
      <c r="AA1599" s="221"/>
      <c r="AB1599" s="221"/>
      <c r="AC1599" s="221"/>
      <c r="AD1599" s="221"/>
      <c r="AE1599" s="221"/>
      <c r="AF1599" s="221"/>
      <c r="AG1599" s="221"/>
      <c r="AH1599" s="221"/>
      <c r="AI1599" s="221"/>
      <c r="AJ1599" s="221"/>
      <c r="AK1599" s="221"/>
      <c r="AL1599" s="221"/>
      <c r="AM1599" s="221"/>
      <c r="AN1599" s="221"/>
      <c r="AO1599" s="221"/>
      <c r="AP1599" s="221"/>
      <c r="AQ1599" s="221"/>
      <c r="AR1599" s="221"/>
      <c r="AS1599" s="221"/>
      <c r="AT1599" s="221"/>
      <c r="AU1599" s="221"/>
      <c r="AV1599" s="221"/>
      <c r="AW1599" s="221"/>
      <c r="AX1599" s="222">
        <v>4</v>
      </c>
      <c r="AY1599" s="222">
        <v>540</v>
      </c>
      <c r="AZ1599" s="222">
        <f t="shared" si="91"/>
        <v>135</v>
      </c>
      <c r="BA1599" s="222">
        <v>0</v>
      </c>
      <c r="BB1599" s="222">
        <v>0</v>
      </c>
      <c r="BC1599" s="222">
        <f t="shared" ref="BC1599:BC1647" si="92">BB1599*25%</f>
        <v>0</v>
      </c>
    </row>
    <row r="1600" spans="2:55">
      <c r="B1600" s="41" t="s">
        <v>7348</v>
      </c>
      <c r="C1600" s="19" t="s">
        <v>7921</v>
      </c>
      <c r="D1600" s="44" t="s">
        <v>480</v>
      </c>
      <c r="E1600" s="19"/>
      <c r="F1600" s="19"/>
      <c r="G1600" s="19"/>
      <c r="H1600" s="19"/>
      <c r="I1600" s="19"/>
      <c r="J1600" s="19"/>
      <c r="K1600" s="19"/>
      <c r="L1600" s="19"/>
      <c r="M1600" s="19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221"/>
      <c r="AA1600" s="221"/>
      <c r="AB1600" s="221"/>
      <c r="AC1600" s="221"/>
      <c r="AD1600" s="221"/>
      <c r="AE1600" s="221"/>
      <c r="AF1600" s="221"/>
      <c r="AG1600" s="221"/>
      <c r="AH1600" s="221"/>
      <c r="AI1600" s="221"/>
      <c r="AJ1600" s="221"/>
      <c r="AK1600" s="221"/>
      <c r="AL1600" s="221"/>
      <c r="AM1600" s="221"/>
      <c r="AN1600" s="221"/>
      <c r="AO1600" s="221"/>
      <c r="AP1600" s="221"/>
      <c r="AQ1600" s="221"/>
      <c r="AR1600" s="221"/>
      <c r="AS1600" s="221"/>
      <c r="AT1600" s="221"/>
      <c r="AU1600" s="221"/>
      <c r="AV1600" s="221"/>
      <c r="AW1600" s="221"/>
      <c r="AX1600" s="222">
        <v>44</v>
      </c>
      <c r="AY1600" s="222">
        <v>5180</v>
      </c>
      <c r="AZ1600" s="222">
        <f t="shared" si="91"/>
        <v>1295</v>
      </c>
      <c r="BA1600" s="222">
        <v>1</v>
      </c>
      <c r="BB1600" s="222">
        <v>60</v>
      </c>
      <c r="BC1600" s="222">
        <f t="shared" si="92"/>
        <v>15</v>
      </c>
    </row>
    <row r="1601" spans="2:55">
      <c r="B1601" s="41" t="s">
        <v>7349</v>
      </c>
      <c r="C1601" s="19" t="s">
        <v>7922</v>
      </c>
      <c r="D1601" s="44" t="s">
        <v>3</v>
      </c>
      <c r="E1601" s="19"/>
      <c r="F1601" s="19"/>
      <c r="G1601" s="19"/>
      <c r="H1601" s="19"/>
      <c r="I1601" s="19"/>
      <c r="J1601" s="19"/>
      <c r="K1601" s="19"/>
      <c r="L1601" s="19"/>
      <c r="M1601" s="19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221"/>
      <c r="AA1601" s="221"/>
      <c r="AB1601" s="221"/>
      <c r="AC1601" s="221"/>
      <c r="AD1601" s="221"/>
      <c r="AE1601" s="221"/>
      <c r="AF1601" s="221"/>
      <c r="AG1601" s="221"/>
      <c r="AH1601" s="221"/>
      <c r="AI1601" s="221"/>
      <c r="AJ1601" s="221"/>
      <c r="AK1601" s="221"/>
      <c r="AL1601" s="221"/>
      <c r="AM1601" s="221"/>
      <c r="AN1601" s="221"/>
      <c r="AO1601" s="221"/>
      <c r="AP1601" s="221"/>
      <c r="AQ1601" s="221"/>
      <c r="AR1601" s="221"/>
      <c r="AS1601" s="221"/>
      <c r="AT1601" s="221"/>
      <c r="AU1601" s="221"/>
      <c r="AV1601" s="221"/>
      <c r="AW1601" s="221"/>
      <c r="AX1601" s="222">
        <v>25</v>
      </c>
      <c r="AY1601" s="222">
        <v>2385</v>
      </c>
      <c r="AZ1601" s="222">
        <f t="shared" si="91"/>
        <v>596.25</v>
      </c>
      <c r="BA1601" s="222">
        <v>0</v>
      </c>
      <c r="BB1601" s="222">
        <v>0</v>
      </c>
      <c r="BC1601" s="222">
        <f t="shared" si="92"/>
        <v>0</v>
      </c>
    </row>
    <row r="1602" spans="2:55">
      <c r="B1602" s="41" t="s">
        <v>7350</v>
      </c>
      <c r="C1602" s="19" t="s">
        <v>7923</v>
      </c>
      <c r="D1602" s="44" t="s">
        <v>207</v>
      </c>
      <c r="E1602" s="19"/>
      <c r="F1602" s="19"/>
      <c r="G1602" s="19"/>
      <c r="H1602" s="19"/>
      <c r="I1602" s="19"/>
      <c r="J1602" s="19"/>
      <c r="K1602" s="19"/>
      <c r="L1602" s="19"/>
      <c r="M1602" s="19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221"/>
      <c r="AA1602" s="221"/>
      <c r="AB1602" s="221"/>
      <c r="AC1602" s="221"/>
      <c r="AD1602" s="221"/>
      <c r="AE1602" s="221"/>
      <c r="AF1602" s="221"/>
      <c r="AG1602" s="221"/>
      <c r="AH1602" s="221"/>
      <c r="AI1602" s="221"/>
      <c r="AJ1602" s="221"/>
      <c r="AK1602" s="221"/>
      <c r="AL1602" s="221"/>
      <c r="AM1602" s="221"/>
      <c r="AN1602" s="221"/>
      <c r="AO1602" s="221"/>
      <c r="AP1602" s="221"/>
      <c r="AQ1602" s="221"/>
      <c r="AR1602" s="221"/>
      <c r="AS1602" s="221"/>
      <c r="AT1602" s="221"/>
      <c r="AU1602" s="221"/>
      <c r="AV1602" s="221"/>
      <c r="AW1602" s="221"/>
      <c r="AX1602" s="222">
        <v>65</v>
      </c>
      <c r="AY1602" s="222">
        <v>6510</v>
      </c>
      <c r="AZ1602" s="222">
        <f t="shared" si="91"/>
        <v>1627.5</v>
      </c>
      <c r="BA1602" s="222">
        <v>0</v>
      </c>
      <c r="BB1602" s="222">
        <v>0</v>
      </c>
      <c r="BC1602" s="222">
        <f t="shared" si="92"/>
        <v>0</v>
      </c>
    </row>
    <row r="1603" spans="2:55">
      <c r="B1603" s="41" t="s">
        <v>7351</v>
      </c>
      <c r="C1603" s="19" t="s">
        <v>7924</v>
      </c>
      <c r="D1603" s="227" t="s">
        <v>284</v>
      </c>
      <c r="E1603" s="19"/>
      <c r="F1603" s="19"/>
      <c r="G1603" s="19"/>
      <c r="H1603" s="19"/>
      <c r="I1603" s="19"/>
      <c r="J1603" s="19"/>
      <c r="K1603" s="19"/>
      <c r="L1603" s="19"/>
      <c r="M1603" s="19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221"/>
      <c r="AA1603" s="221"/>
      <c r="AB1603" s="221"/>
      <c r="AC1603" s="221"/>
      <c r="AD1603" s="221"/>
      <c r="AE1603" s="221"/>
      <c r="AF1603" s="221"/>
      <c r="AG1603" s="221"/>
      <c r="AH1603" s="221"/>
      <c r="AI1603" s="221"/>
      <c r="AJ1603" s="221"/>
      <c r="AK1603" s="221"/>
      <c r="AL1603" s="221"/>
      <c r="AM1603" s="221"/>
      <c r="AN1603" s="221"/>
      <c r="AO1603" s="221"/>
      <c r="AP1603" s="221"/>
      <c r="AQ1603" s="221"/>
      <c r="AR1603" s="221"/>
      <c r="AS1603" s="221"/>
      <c r="AT1603" s="221"/>
      <c r="AU1603" s="221"/>
      <c r="AV1603" s="221"/>
      <c r="AW1603" s="221"/>
      <c r="AX1603" s="222">
        <v>0</v>
      </c>
      <c r="AY1603" s="222">
        <v>0</v>
      </c>
      <c r="AZ1603" s="222">
        <f t="shared" si="91"/>
        <v>0</v>
      </c>
      <c r="BA1603" s="222">
        <v>0</v>
      </c>
      <c r="BB1603" s="222">
        <v>0</v>
      </c>
      <c r="BC1603" s="222">
        <f t="shared" si="92"/>
        <v>0</v>
      </c>
    </row>
    <row r="1604" spans="2:55">
      <c r="B1604" s="41" t="s">
        <v>7352</v>
      </c>
      <c r="C1604" s="19" t="s">
        <v>7925</v>
      </c>
      <c r="D1604" s="44" t="s">
        <v>14</v>
      </c>
      <c r="E1604" s="19"/>
      <c r="F1604" s="19"/>
      <c r="G1604" s="19"/>
      <c r="H1604" s="19"/>
      <c r="I1604" s="19"/>
      <c r="J1604" s="19"/>
      <c r="K1604" s="19"/>
      <c r="L1604" s="19"/>
      <c r="M1604" s="19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221"/>
      <c r="AA1604" s="221"/>
      <c r="AB1604" s="221"/>
      <c r="AC1604" s="221"/>
      <c r="AD1604" s="221"/>
      <c r="AE1604" s="221"/>
      <c r="AF1604" s="221"/>
      <c r="AG1604" s="221"/>
      <c r="AH1604" s="221"/>
      <c r="AI1604" s="221"/>
      <c r="AJ1604" s="221"/>
      <c r="AK1604" s="221"/>
      <c r="AL1604" s="221"/>
      <c r="AM1604" s="221"/>
      <c r="AN1604" s="221"/>
      <c r="AO1604" s="221"/>
      <c r="AP1604" s="221"/>
      <c r="AQ1604" s="221"/>
      <c r="AR1604" s="221"/>
      <c r="AS1604" s="221"/>
      <c r="AT1604" s="221"/>
      <c r="AU1604" s="221"/>
      <c r="AV1604" s="221"/>
      <c r="AW1604" s="221"/>
      <c r="AX1604" s="222">
        <v>0</v>
      </c>
      <c r="AY1604" s="222">
        <v>0</v>
      </c>
      <c r="AZ1604" s="222">
        <f t="shared" si="91"/>
        <v>0</v>
      </c>
      <c r="BA1604" s="222">
        <v>0</v>
      </c>
      <c r="BB1604" s="222">
        <v>0</v>
      </c>
      <c r="BC1604" s="222">
        <f t="shared" si="92"/>
        <v>0</v>
      </c>
    </row>
    <row r="1605" spans="2:55">
      <c r="B1605" s="41" t="s">
        <v>7353</v>
      </c>
      <c r="C1605" s="19" t="s">
        <v>7926</v>
      </c>
      <c r="D1605" s="44" t="s">
        <v>5</v>
      </c>
      <c r="E1605" s="19"/>
      <c r="F1605" s="19"/>
      <c r="G1605" s="19"/>
      <c r="H1605" s="19"/>
      <c r="I1605" s="19"/>
      <c r="J1605" s="19"/>
      <c r="K1605" s="19"/>
      <c r="L1605" s="19"/>
      <c r="M1605" s="19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221"/>
      <c r="AA1605" s="221"/>
      <c r="AB1605" s="221"/>
      <c r="AC1605" s="221"/>
      <c r="AD1605" s="221"/>
      <c r="AE1605" s="221"/>
      <c r="AF1605" s="221"/>
      <c r="AG1605" s="221"/>
      <c r="AH1605" s="221"/>
      <c r="AI1605" s="221"/>
      <c r="AJ1605" s="221"/>
      <c r="AK1605" s="221"/>
      <c r="AL1605" s="221"/>
      <c r="AM1605" s="221"/>
      <c r="AN1605" s="221"/>
      <c r="AO1605" s="221"/>
      <c r="AP1605" s="221"/>
      <c r="AQ1605" s="221"/>
      <c r="AR1605" s="221"/>
      <c r="AS1605" s="221"/>
      <c r="AT1605" s="221"/>
      <c r="AU1605" s="221"/>
      <c r="AV1605" s="221"/>
      <c r="AW1605" s="221"/>
      <c r="AX1605" s="222">
        <v>9</v>
      </c>
      <c r="AY1605" s="222">
        <v>1135</v>
      </c>
      <c r="AZ1605" s="222">
        <f t="shared" si="91"/>
        <v>283.75</v>
      </c>
      <c r="BA1605" s="222">
        <v>0</v>
      </c>
      <c r="BB1605" s="222">
        <v>0</v>
      </c>
      <c r="BC1605" s="222">
        <f t="shared" si="92"/>
        <v>0</v>
      </c>
    </row>
    <row r="1606" spans="2:55">
      <c r="B1606" s="41" t="s">
        <v>7354</v>
      </c>
      <c r="C1606" s="19" t="s">
        <v>7927</v>
      </c>
      <c r="D1606" s="44" t="s">
        <v>19</v>
      </c>
      <c r="E1606" s="19"/>
      <c r="F1606" s="19"/>
      <c r="G1606" s="19"/>
      <c r="H1606" s="19"/>
      <c r="I1606" s="19"/>
      <c r="J1606" s="19"/>
      <c r="K1606" s="19"/>
      <c r="L1606" s="19"/>
      <c r="M1606" s="19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221"/>
      <c r="AA1606" s="221"/>
      <c r="AB1606" s="221"/>
      <c r="AC1606" s="221"/>
      <c r="AD1606" s="221"/>
      <c r="AE1606" s="221"/>
      <c r="AF1606" s="221"/>
      <c r="AG1606" s="221"/>
      <c r="AH1606" s="221"/>
      <c r="AI1606" s="221"/>
      <c r="AJ1606" s="221"/>
      <c r="AK1606" s="221"/>
      <c r="AL1606" s="221"/>
      <c r="AM1606" s="221"/>
      <c r="AN1606" s="221"/>
      <c r="AO1606" s="221"/>
      <c r="AP1606" s="221"/>
      <c r="AQ1606" s="221"/>
      <c r="AR1606" s="221"/>
      <c r="AS1606" s="221"/>
      <c r="AT1606" s="221"/>
      <c r="AU1606" s="221"/>
      <c r="AV1606" s="221"/>
      <c r="AW1606" s="221"/>
      <c r="AX1606" s="222">
        <v>9</v>
      </c>
      <c r="AY1606" s="222">
        <v>1715</v>
      </c>
      <c r="AZ1606" s="222">
        <f t="shared" si="91"/>
        <v>428.75</v>
      </c>
      <c r="BA1606" s="222">
        <v>0</v>
      </c>
      <c r="BB1606" s="222">
        <v>0</v>
      </c>
      <c r="BC1606" s="222">
        <f t="shared" si="92"/>
        <v>0</v>
      </c>
    </row>
    <row r="1607" spans="2:55">
      <c r="B1607" s="41" t="s">
        <v>7355</v>
      </c>
      <c r="C1607" s="19" t="s">
        <v>7928</v>
      </c>
      <c r="D1607" s="44" t="s">
        <v>5</v>
      </c>
      <c r="E1607" s="19"/>
      <c r="F1607" s="19"/>
      <c r="G1607" s="19"/>
      <c r="H1607" s="19"/>
      <c r="I1607" s="19"/>
      <c r="J1607" s="19"/>
      <c r="K1607" s="19"/>
      <c r="L1607" s="19"/>
      <c r="M1607" s="19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221"/>
      <c r="AA1607" s="221"/>
      <c r="AB1607" s="221"/>
      <c r="AC1607" s="221"/>
      <c r="AD1607" s="221"/>
      <c r="AE1607" s="221"/>
      <c r="AF1607" s="221"/>
      <c r="AG1607" s="221"/>
      <c r="AH1607" s="221"/>
      <c r="AI1607" s="221"/>
      <c r="AJ1607" s="221"/>
      <c r="AK1607" s="221"/>
      <c r="AL1607" s="221"/>
      <c r="AM1607" s="221"/>
      <c r="AN1607" s="221"/>
      <c r="AO1607" s="221"/>
      <c r="AP1607" s="221"/>
      <c r="AQ1607" s="221"/>
      <c r="AR1607" s="221"/>
      <c r="AS1607" s="221"/>
      <c r="AT1607" s="221"/>
      <c r="AU1607" s="221"/>
      <c r="AV1607" s="221"/>
      <c r="AW1607" s="221"/>
      <c r="AX1607" s="222">
        <v>0</v>
      </c>
      <c r="AY1607" s="222">
        <v>0</v>
      </c>
      <c r="AZ1607" s="222">
        <f t="shared" si="91"/>
        <v>0</v>
      </c>
      <c r="BA1607" s="222">
        <v>0</v>
      </c>
      <c r="BB1607" s="222">
        <v>0</v>
      </c>
      <c r="BC1607" s="222">
        <f t="shared" si="92"/>
        <v>0</v>
      </c>
    </row>
    <row r="1608" spans="2:55">
      <c r="B1608" s="41" t="s">
        <v>7356</v>
      </c>
      <c r="C1608" s="19" t="s">
        <v>7929</v>
      </c>
      <c r="D1608" s="44" t="s">
        <v>261</v>
      </c>
      <c r="E1608" s="19"/>
      <c r="F1608" s="19"/>
      <c r="G1608" s="19"/>
      <c r="H1608" s="19"/>
      <c r="I1608" s="19"/>
      <c r="J1608" s="19"/>
      <c r="K1608" s="19"/>
      <c r="L1608" s="19"/>
      <c r="M1608" s="19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221"/>
      <c r="AA1608" s="221"/>
      <c r="AB1608" s="221"/>
      <c r="AC1608" s="221"/>
      <c r="AD1608" s="221"/>
      <c r="AE1608" s="221"/>
      <c r="AF1608" s="221"/>
      <c r="AG1608" s="221"/>
      <c r="AH1608" s="221"/>
      <c r="AI1608" s="221"/>
      <c r="AJ1608" s="221"/>
      <c r="AK1608" s="221"/>
      <c r="AL1608" s="221"/>
      <c r="AM1608" s="221"/>
      <c r="AN1608" s="221"/>
      <c r="AO1608" s="221"/>
      <c r="AP1608" s="221"/>
      <c r="AQ1608" s="221"/>
      <c r="AR1608" s="221"/>
      <c r="AS1608" s="221"/>
      <c r="AT1608" s="221"/>
      <c r="AU1608" s="221"/>
      <c r="AV1608" s="221"/>
      <c r="AW1608" s="221"/>
      <c r="AX1608" s="222">
        <v>28</v>
      </c>
      <c r="AY1608" s="222">
        <v>2900</v>
      </c>
      <c r="AZ1608" s="222">
        <f t="shared" si="91"/>
        <v>725</v>
      </c>
      <c r="BA1608" s="222">
        <v>0</v>
      </c>
      <c r="BB1608" s="222">
        <v>0</v>
      </c>
      <c r="BC1608" s="222">
        <f t="shared" si="92"/>
        <v>0</v>
      </c>
    </row>
    <row r="1609" spans="2:55">
      <c r="B1609" s="41" t="s">
        <v>7357</v>
      </c>
      <c r="C1609" s="19" t="s">
        <v>7930</v>
      </c>
      <c r="D1609" s="44" t="s">
        <v>341</v>
      </c>
      <c r="E1609" s="19"/>
      <c r="F1609" s="19"/>
      <c r="G1609" s="19"/>
      <c r="H1609" s="19"/>
      <c r="I1609" s="19"/>
      <c r="J1609" s="19"/>
      <c r="K1609" s="19"/>
      <c r="L1609" s="19"/>
      <c r="M1609" s="19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221"/>
      <c r="AA1609" s="221"/>
      <c r="AB1609" s="221"/>
      <c r="AC1609" s="221"/>
      <c r="AD1609" s="221"/>
      <c r="AE1609" s="221"/>
      <c r="AF1609" s="221"/>
      <c r="AG1609" s="221"/>
      <c r="AH1609" s="221"/>
      <c r="AI1609" s="221"/>
      <c r="AJ1609" s="221"/>
      <c r="AK1609" s="221"/>
      <c r="AL1609" s="221"/>
      <c r="AM1609" s="221"/>
      <c r="AN1609" s="221"/>
      <c r="AO1609" s="221"/>
      <c r="AP1609" s="221"/>
      <c r="AQ1609" s="221"/>
      <c r="AR1609" s="221"/>
      <c r="AS1609" s="221"/>
      <c r="AT1609" s="221"/>
      <c r="AU1609" s="221"/>
      <c r="AV1609" s="221"/>
      <c r="AW1609" s="221"/>
      <c r="AX1609" s="222">
        <v>1</v>
      </c>
      <c r="AY1609" s="222">
        <v>100</v>
      </c>
      <c r="AZ1609" s="222">
        <f t="shared" si="91"/>
        <v>25</v>
      </c>
      <c r="BA1609" s="222">
        <v>0</v>
      </c>
      <c r="BB1609" s="222">
        <v>0</v>
      </c>
      <c r="BC1609" s="222">
        <f t="shared" si="92"/>
        <v>0</v>
      </c>
    </row>
    <row r="1610" spans="2:55">
      <c r="B1610" s="41" t="s">
        <v>7358</v>
      </c>
      <c r="C1610" s="19" t="s">
        <v>7931</v>
      </c>
      <c r="D1610" s="44" t="s">
        <v>5</v>
      </c>
      <c r="E1610" s="19"/>
      <c r="F1610" s="19"/>
      <c r="G1610" s="19"/>
      <c r="H1610" s="19"/>
      <c r="I1610" s="19"/>
      <c r="J1610" s="19"/>
      <c r="K1610" s="19"/>
      <c r="L1610" s="19"/>
      <c r="M1610" s="19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221"/>
      <c r="AA1610" s="221"/>
      <c r="AB1610" s="221"/>
      <c r="AC1610" s="221"/>
      <c r="AD1610" s="221"/>
      <c r="AE1610" s="221"/>
      <c r="AF1610" s="221"/>
      <c r="AG1610" s="221"/>
      <c r="AH1610" s="221"/>
      <c r="AI1610" s="221"/>
      <c r="AJ1610" s="221"/>
      <c r="AK1610" s="221"/>
      <c r="AL1610" s="221"/>
      <c r="AM1610" s="221"/>
      <c r="AN1610" s="221"/>
      <c r="AO1610" s="221"/>
      <c r="AP1610" s="221"/>
      <c r="AQ1610" s="221"/>
      <c r="AR1610" s="221"/>
      <c r="AS1610" s="221"/>
      <c r="AT1610" s="221"/>
      <c r="AU1610" s="221"/>
      <c r="AV1610" s="221"/>
      <c r="AW1610" s="221"/>
      <c r="AX1610" s="222">
        <v>0</v>
      </c>
      <c r="AY1610" s="222">
        <v>0</v>
      </c>
      <c r="AZ1610" s="222">
        <f t="shared" si="91"/>
        <v>0</v>
      </c>
      <c r="BA1610" s="222">
        <v>0</v>
      </c>
      <c r="BB1610" s="222">
        <v>0</v>
      </c>
      <c r="BC1610" s="222">
        <f t="shared" si="92"/>
        <v>0</v>
      </c>
    </row>
    <row r="1611" spans="2:55">
      <c r="B1611" s="41" t="s">
        <v>7359</v>
      </c>
      <c r="C1611" s="19" t="s">
        <v>7932</v>
      </c>
      <c r="D1611" s="44" t="s">
        <v>19</v>
      </c>
      <c r="E1611" s="19"/>
      <c r="F1611" s="19"/>
      <c r="G1611" s="19"/>
      <c r="H1611" s="19"/>
      <c r="I1611" s="19"/>
      <c r="J1611" s="19"/>
      <c r="K1611" s="19"/>
      <c r="L1611" s="19"/>
      <c r="M1611" s="19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221"/>
      <c r="AA1611" s="221"/>
      <c r="AB1611" s="221"/>
      <c r="AC1611" s="221"/>
      <c r="AD1611" s="221"/>
      <c r="AE1611" s="221"/>
      <c r="AF1611" s="221"/>
      <c r="AG1611" s="221"/>
      <c r="AH1611" s="221"/>
      <c r="AI1611" s="221"/>
      <c r="AJ1611" s="221"/>
      <c r="AK1611" s="221"/>
      <c r="AL1611" s="221"/>
      <c r="AM1611" s="221"/>
      <c r="AN1611" s="221"/>
      <c r="AO1611" s="221"/>
      <c r="AP1611" s="221"/>
      <c r="AQ1611" s="221"/>
      <c r="AR1611" s="221"/>
      <c r="AS1611" s="221"/>
      <c r="AT1611" s="221"/>
      <c r="AU1611" s="221"/>
      <c r="AV1611" s="221"/>
      <c r="AW1611" s="221"/>
      <c r="AX1611" s="222">
        <v>0</v>
      </c>
      <c r="AY1611" s="222">
        <v>0</v>
      </c>
      <c r="AZ1611" s="222">
        <f t="shared" si="91"/>
        <v>0</v>
      </c>
      <c r="BA1611" s="222">
        <v>0</v>
      </c>
      <c r="BB1611" s="222">
        <v>0</v>
      </c>
      <c r="BC1611" s="222">
        <f t="shared" si="92"/>
        <v>0</v>
      </c>
    </row>
    <row r="1612" spans="2:55">
      <c r="B1612" s="41" t="s">
        <v>7360</v>
      </c>
      <c r="C1612" s="19" t="s">
        <v>7933</v>
      </c>
      <c r="D1612" s="44" t="s">
        <v>261</v>
      </c>
      <c r="E1612" s="19"/>
      <c r="F1612" s="19"/>
      <c r="G1612" s="19"/>
      <c r="H1612" s="19"/>
      <c r="I1612" s="19"/>
      <c r="J1612" s="19"/>
      <c r="K1612" s="19"/>
      <c r="L1612" s="19"/>
      <c r="M1612" s="19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221"/>
      <c r="AA1612" s="221"/>
      <c r="AB1612" s="221"/>
      <c r="AC1612" s="221"/>
      <c r="AD1612" s="221"/>
      <c r="AE1612" s="221"/>
      <c r="AF1612" s="221"/>
      <c r="AG1612" s="221"/>
      <c r="AH1612" s="221"/>
      <c r="AI1612" s="221"/>
      <c r="AJ1612" s="221"/>
      <c r="AK1612" s="221"/>
      <c r="AL1612" s="221"/>
      <c r="AM1612" s="221"/>
      <c r="AN1612" s="221"/>
      <c r="AO1612" s="221"/>
      <c r="AP1612" s="221"/>
      <c r="AQ1612" s="221"/>
      <c r="AR1612" s="221"/>
      <c r="AS1612" s="221"/>
      <c r="AT1612" s="221"/>
      <c r="AU1612" s="221"/>
      <c r="AV1612" s="221"/>
      <c r="AW1612" s="221"/>
      <c r="AX1612" s="222">
        <v>0</v>
      </c>
      <c r="AY1612" s="222">
        <v>0</v>
      </c>
      <c r="AZ1612" s="222">
        <f t="shared" si="91"/>
        <v>0</v>
      </c>
      <c r="BA1612" s="222">
        <v>0</v>
      </c>
      <c r="BB1612" s="222">
        <v>0</v>
      </c>
      <c r="BC1612" s="222">
        <f t="shared" si="92"/>
        <v>0</v>
      </c>
    </row>
    <row r="1613" spans="2:55">
      <c r="B1613" s="41" t="s">
        <v>7361</v>
      </c>
      <c r="C1613" s="19" t="s">
        <v>7934</v>
      </c>
      <c r="D1613" s="44" t="s">
        <v>5</v>
      </c>
      <c r="E1613" s="19"/>
      <c r="F1613" s="19"/>
      <c r="G1613" s="19"/>
      <c r="H1613" s="19"/>
      <c r="I1613" s="19"/>
      <c r="J1613" s="19"/>
      <c r="K1613" s="19"/>
      <c r="L1613" s="19"/>
      <c r="M1613" s="19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221"/>
      <c r="AA1613" s="221"/>
      <c r="AB1613" s="221"/>
      <c r="AC1613" s="221"/>
      <c r="AD1613" s="221"/>
      <c r="AE1613" s="221"/>
      <c r="AF1613" s="221"/>
      <c r="AG1613" s="221"/>
      <c r="AH1613" s="221"/>
      <c r="AI1613" s="221"/>
      <c r="AJ1613" s="221"/>
      <c r="AK1613" s="221"/>
      <c r="AL1613" s="221"/>
      <c r="AM1613" s="221"/>
      <c r="AN1613" s="221"/>
      <c r="AO1613" s="221"/>
      <c r="AP1613" s="221"/>
      <c r="AQ1613" s="221"/>
      <c r="AR1613" s="221"/>
      <c r="AS1613" s="221"/>
      <c r="AT1613" s="221"/>
      <c r="AU1613" s="221"/>
      <c r="AV1613" s="221"/>
      <c r="AW1613" s="221"/>
      <c r="AX1613" s="222">
        <v>18</v>
      </c>
      <c r="AY1613" s="222">
        <v>2080</v>
      </c>
      <c r="AZ1613" s="222">
        <f t="shared" si="91"/>
        <v>520</v>
      </c>
      <c r="BA1613" s="222">
        <v>0</v>
      </c>
      <c r="BB1613" s="222">
        <v>0</v>
      </c>
      <c r="BC1613" s="222">
        <f t="shared" si="92"/>
        <v>0</v>
      </c>
    </row>
    <row r="1614" spans="2:55">
      <c r="B1614" s="41" t="s">
        <v>7362</v>
      </c>
      <c r="C1614" s="19" t="s">
        <v>7935</v>
      </c>
      <c r="D1614" s="44" t="s">
        <v>14</v>
      </c>
      <c r="E1614" s="19"/>
      <c r="F1614" s="19"/>
      <c r="G1614" s="19"/>
      <c r="H1614" s="19"/>
      <c r="I1614" s="19"/>
      <c r="J1614" s="19"/>
      <c r="K1614" s="19"/>
      <c r="L1614" s="19"/>
      <c r="M1614" s="19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221"/>
      <c r="AA1614" s="221"/>
      <c r="AB1614" s="221"/>
      <c r="AC1614" s="221"/>
      <c r="AD1614" s="221"/>
      <c r="AE1614" s="221"/>
      <c r="AF1614" s="221"/>
      <c r="AG1614" s="221"/>
      <c r="AH1614" s="221"/>
      <c r="AI1614" s="221"/>
      <c r="AJ1614" s="221"/>
      <c r="AK1614" s="221"/>
      <c r="AL1614" s="221"/>
      <c r="AM1614" s="221"/>
      <c r="AN1614" s="221"/>
      <c r="AO1614" s="221"/>
      <c r="AP1614" s="221"/>
      <c r="AQ1614" s="221"/>
      <c r="AR1614" s="221"/>
      <c r="AS1614" s="221"/>
      <c r="AT1614" s="221"/>
      <c r="AU1614" s="221"/>
      <c r="AV1614" s="221"/>
      <c r="AW1614" s="221"/>
      <c r="AX1614" s="222">
        <v>0</v>
      </c>
      <c r="AY1614" s="222">
        <v>0</v>
      </c>
      <c r="AZ1614" s="222">
        <f t="shared" si="91"/>
        <v>0</v>
      </c>
      <c r="BA1614" s="222">
        <v>0</v>
      </c>
      <c r="BB1614" s="222">
        <v>0</v>
      </c>
      <c r="BC1614" s="222">
        <f t="shared" si="92"/>
        <v>0</v>
      </c>
    </row>
    <row r="1615" spans="2:55">
      <c r="B1615" s="41" t="s">
        <v>7363</v>
      </c>
      <c r="C1615" s="19" t="s">
        <v>7936</v>
      </c>
      <c r="D1615" s="44" t="s">
        <v>501</v>
      </c>
      <c r="E1615" s="19"/>
      <c r="F1615" s="19"/>
      <c r="G1615" s="19"/>
      <c r="H1615" s="19"/>
      <c r="I1615" s="19"/>
      <c r="J1615" s="19"/>
      <c r="K1615" s="19"/>
      <c r="L1615" s="19"/>
      <c r="M1615" s="19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221"/>
      <c r="AA1615" s="221"/>
      <c r="AB1615" s="221"/>
      <c r="AC1615" s="221"/>
      <c r="AD1615" s="221"/>
      <c r="AE1615" s="221"/>
      <c r="AF1615" s="221"/>
      <c r="AG1615" s="221"/>
      <c r="AH1615" s="221"/>
      <c r="AI1615" s="221"/>
      <c r="AJ1615" s="221"/>
      <c r="AK1615" s="221"/>
      <c r="AL1615" s="221"/>
      <c r="AM1615" s="221"/>
      <c r="AN1615" s="221"/>
      <c r="AO1615" s="221"/>
      <c r="AP1615" s="221"/>
      <c r="AQ1615" s="221"/>
      <c r="AR1615" s="221"/>
      <c r="AS1615" s="221"/>
      <c r="AT1615" s="221"/>
      <c r="AU1615" s="221"/>
      <c r="AV1615" s="221"/>
      <c r="AW1615" s="221"/>
      <c r="AX1615" s="222">
        <v>103</v>
      </c>
      <c r="AY1615" s="222">
        <v>6775</v>
      </c>
      <c r="AZ1615" s="222">
        <f t="shared" si="91"/>
        <v>1693.75</v>
      </c>
      <c r="BA1615" s="222">
        <v>0</v>
      </c>
      <c r="BB1615" s="222">
        <v>0</v>
      </c>
      <c r="BC1615" s="222">
        <f t="shared" si="92"/>
        <v>0</v>
      </c>
    </row>
    <row r="1616" spans="2:55">
      <c r="B1616" s="41" t="s">
        <v>7364</v>
      </c>
      <c r="C1616" s="19" t="s">
        <v>7937</v>
      </c>
      <c r="D1616" s="227" t="s">
        <v>297</v>
      </c>
      <c r="E1616" s="19"/>
      <c r="F1616" s="19"/>
      <c r="G1616" s="19"/>
      <c r="H1616" s="19"/>
      <c r="I1616" s="19"/>
      <c r="J1616" s="19"/>
      <c r="K1616" s="19"/>
      <c r="L1616" s="19"/>
      <c r="M1616" s="19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221"/>
      <c r="AA1616" s="221"/>
      <c r="AB1616" s="221"/>
      <c r="AC1616" s="221"/>
      <c r="AD1616" s="221"/>
      <c r="AE1616" s="221"/>
      <c r="AF1616" s="221"/>
      <c r="AG1616" s="221"/>
      <c r="AH1616" s="221"/>
      <c r="AI1616" s="221"/>
      <c r="AJ1616" s="221"/>
      <c r="AK1616" s="221"/>
      <c r="AL1616" s="221"/>
      <c r="AM1616" s="221"/>
      <c r="AN1616" s="221"/>
      <c r="AO1616" s="221"/>
      <c r="AP1616" s="221"/>
      <c r="AQ1616" s="221"/>
      <c r="AR1616" s="221"/>
      <c r="AS1616" s="221"/>
      <c r="AT1616" s="221"/>
      <c r="AU1616" s="221"/>
      <c r="AV1616" s="221"/>
      <c r="AW1616" s="221"/>
      <c r="AX1616" s="222">
        <v>5</v>
      </c>
      <c r="AY1616" s="222">
        <v>510</v>
      </c>
      <c r="AZ1616" s="222">
        <f t="shared" si="91"/>
        <v>127.5</v>
      </c>
      <c r="BA1616" s="222">
        <v>0</v>
      </c>
      <c r="BB1616" s="222">
        <v>0</v>
      </c>
      <c r="BC1616" s="222">
        <f t="shared" si="92"/>
        <v>0</v>
      </c>
    </row>
    <row r="1617" spans="2:55">
      <c r="B1617" s="41" t="s">
        <v>7365</v>
      </c>
      <c r="C1617" s="19" t="s">
        <v>7938</v>
      </c>
      <c r="D1617" s="44" t="s">
        <v>5</v>
      </c>
      <c r="E1617" s="19"/>
      <c r="F1617" s="19"/>
      <c r="G1617" s="19"/>
      <c r="H1617" s="19"/>
      <c r="I1617" s="19"/>
      <c r="J1617" s="19"/>
      <c r="K1617" s="19"/>
      <c r="L1617" s="19"/>
      <c r="M1617" s="19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221"/>
      <c r="AA1617" s="221"/>
      <c r="AB1617" s="221"/>
      <c r="AC1617" s="221"/>
      <c r="AD1617" s="221"/>
      <c r="AE1617" s="221"/>
      <c r="AF1617" s="221"/>
      <c r="AG1617" s="221"/>
      <c r="AH1617" s="221"/>
      <c r="AI1617" s="221"/>
      <c r="AJ1617" s="221"/>
      <c r="AK1617" s="221"/>
      <c r="AL1617" s="221"/>
      <c r="AM1617" s="221"/>
      <c r="AN1617" s="221"/>
      <c r="AO1617" s="221"/>
      <c r="AP1617" s="221"/>
      <c r="AQ1617" s="221"/>
      <c r="AR1617" s="221"/>
      <c r="AS1617" s="221"/>
      <c r="AT1617" s="221"/>
      <c r="AU1617" s="221"/>
      <c r="AV1617" s="221"/>
      <c r="AW1617" s="221"/>
      <c r="AX1617" s="222">
        <v>12</v>
      </c>
      <c r="AY1617" s="222">
        <v>1870</v>
      </c>
      <c r="AZ1617" s="222">
        <f t="shared" si="91"/>
        <v>467.5</v>
      </c>
      <c r="BA1617" s="222">
        <v>0</v>
      </c>
      <c r="BB1617" s="222">
        <v>0</v>
      </c>
      <c r="BC1617" s="222">
        <f t="shared" si="92"/>
        <v>0</v>
      </c>
    </row>
    <row r="1618" spans="2:55">
      <c r="B1618" s="41" t="s">
        <v>7366</v>
      </c>
      <c r="C1618" s="19" t="s">
        <v>7939</v>
      </c>
      <c r="D1618" s="227" t="s">
        <v>29</v>
      </c>
      <c r="E1618" s="19"/>
      <c r="F1618" s="19"/>
      <c r="G1618" s="19"/>
      <c r="H1618" s="19"/>
      <c r="I1618" s="19"/>
      <c r="J1618" s="19"/>
      <c r="K1618" s="19"/>
      <c r="L1618" s="19"/>
      <c r="M1618" s="19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221"/>
      <c r="AA1618" s="221"/>
      <c r="AB1618" s="221"/>
      <c r="AC1618" s="221"/>
      <c r="AD1618" s="221"/>
      <c r="AE1618" s="221"/>
      <c r="AF1618" s="221"/>
      <c r="AG1618" s="221"/>
      <c r="AH1618" s="221"/>
      <c r="AI1618" s="221"/>
      <c r="AJ1618" s="221"/>
      <c r="AK1618" s="221"/>
      <c r="AL1618" s="221"/>
      <c r="AM1618" s="221"/>
      <c r="AN1618" s="221"/>
      <c r="AO1618" s="221"/>
      <c r="AP1618" s="221"/>
      <c r="AQ1618" s="221"/>
      <c r="AR1618" s="221"/>
      <c r="AS1618" s="221"/>
      <c r="AT1618" s="221"/>
      <c r="AU1618" s="221"/>
      <c r="AV1618" s="221"/>
      <c r="AW1618" s="221"/>
      <c r="AX1618" s="222">
        <v>42</v>
      </c>
      <c r="AY1618" s="222">
        <v>3775</v>
      </c>
      <c r="AZ1618" s="222">
        <f t="shared" si="91"/>
        <v>943.75</v>
      </c>
      <c r="BA1618" s="222">
        <v>0</v>
      </c>
      <c r="BB1618" s="222">
        <v>0</v>
      </c>
      <c r="BC1618" s="222">
        <f t="shared" si="92"/>
        <v>0</v>
      </c>
    </row>
    <row r="1619" spans="2:55">
      <c r="B1619" s="41" t="s">
        <v>7367</v>
      </c>
      <c r="C1619" s="19" t="s">
        <v>7940</v>
      </c>
      <c r="D1619" s="44" t="s">
        <v>23</v>
      </c>
      <c r="E1619" s="19"/>
      <c r="F1619" s="19"/>
      <c r="G1619" s="19"/>
      <c r="H1619" s="19"/>
      <c r="I1619" s="19"/>
      <c r="J1619" s="19"/>
      <c r="K1619" s="19"/>
      <c r="L1619" s="19"/>
      <c r="M1619" s="19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221"/>
      <c r="AA1619" s="221"/>
      <c r="AB1619" s="221"/>
      <c r="AC1619" s="221"/>
      <c r="AD1619" s="221"/>
      <c r="AE1619" s="221"/>
      <c r="AF1619" s="221"/>
      <c r="AG1619" s="221"/>
      <c r="AH1619" s="221"/>
      <c r="AI1619" s="221"/>
      <c r="AJ1619" s="221"/>
      <c r="AK1619" s="221"/>
      <c r="AL1619" s="221"/>
      <c r="AM1619" s="221"/>
      <c r="AN1619" s="221"/>
      <c r="AO1619" s="221"/>
      <c r="AP1619" s="221"/>
      <c r="AQ1619" s="221"/>
      <c r="AR1619" s="221"/>
      <c r="AS1619" s="221"/>
      <c r="AT1619" s="221"/>
      <c r="AU1619" s="221"/>
      <c r="AV1619" s="221"/>
      <c r="AW1619" s="221"/>
      <c r="AX1619" s="222">
        <v>8</v>
      </c>
      <c r="AY1619" s="222">
        <v>970</v>
      </c>
      <c r="AZ1619" s="222">
        <f t="shared" si="91"/>
        <v>242.5</v>
      </c>
      <c r="BA1619" s="222">
        <v>0</v>
      </c>
      <c r="BB1619" s="222">
        <v>0</v>
      </c>
      <c r="BC1619" s="222">
        <f t="shared" si="92"/>
        <v>0</v>
      </c>
    </row>
    <row r="1620" spans="2:55">
      <c r="B1620" s="41" t="s">
        <v>7368</v>
      </c>
      <c r="C1620" s="19" t="s">
        <v>7941</v>
      </c>
      <c r="D1620" s="227" t="s">
        <v>23</v>
      </c>
      <c r="E1620" s="19"/>
      <c r="F1620" s="19"/>
      <c r="G1620" s="19"/>
      <c r="H1620" s="19"/>
      <c r="I1620" s="19"/>
      <c r="J1620" s="19"/>
      <c r="K1620" s="19"/>
      <c r="L1620" s="19"/>
      <c r="M1620" s="19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221"/>
      <c r="AA1620" s="221"/>
      <c r="AB1620" s="221"/>
      <c r="AC1620" s="221"/>
      <c r="AD1620" s="221"/>
      <c r="AE1620" s="221"/>
      <c r="AF1620" s="221"/>
      <c r="AG1620" s="221"/>
      <c r="AH1620" s="221"/>
      <c r="AI1620" s="221"/>
      <c r="AJ1620" s="221"/>
      <c r="AK1620" s="221"/>
      <c r="AL1620" s="221"/>
      <c r="AM1620" s="221"/>
      <c r="AN1620" s="221"/>
      <c r="AO1620" s="221"/>
      <c r="AP1620" s="221"/>
      <c r="AQ1620" s="221"/>
      <c r="AR1620" s="221"/>
      <c r="AS1620" s="221"/>
      <c r="AT1620" s="221"/>
      <c r="AU1620" s="221"/>
      <c r="AV1620" s="221"/>
      <c r="AW1620" s="221"/>
      <c r="AX1620" s="222">
        <v>34</v>
      </c>
      <c r="AY1620" s="222">
        <v>3690</v>
      </c>
      <c r="AZ1620" s="222">
        <f t="shared" si="91"/>
        <v>922.5</v>
      </c>
      <c r="BA1620" s="222">
        <v>0</v>
      </c>
      <c r="BB1620" s="222">
        <v>0</v>
      </c>
      <c r="BC1620" s="222">
        <f t="shared" si="92"/>
        <v>0</v>
      </c>
    </row>
    <row r="1621" spans="2:55">
      <c r="B1621" s="41" t="s">
        <v>7369</v>
      </c>
      <c r="C1621" s="19" t="s">
        <v>7942</v>
      </c>
      <c r="D1621" s="44" t="s">
        <v>5</v>
      </c>
      <c r="E1621" s="19"/>
      <c r="F1621" s="19"/>
      <c r="G1621" s="19"/>
      <c r="H1621" s="19"/>
      <c r="I1621" s="19"/>
      <c r="J1621" s="19"/>
      <c r="K1621" s="19"/>
      <c r="L1621" s="19"/>
      <c r="M1621" s="19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221"/>
      <c r="AA1621" s="221"/>
      <c r="AB1621" s="221"/>
      <c r="AC1621" s="221"/>
      <c r="AD1621" s="221"/>
      <c r="AE1621" s="221"/>
      <c r="AF1621" s="221"/>
      <c r="AG1621" s="221"/>
      <c r="AH1621" s="221"/>
      <c r="AI1621" s="221"/>
      <c r="AJ1621" s="221"/>
      <c r="AK1621" s="221"/>
      <c r="AL1621" s="221"/>
      <c r="AM1621" s="221"/>
      <c r="AN1621" s="221"/>
      <c r="AO1621" s="221"/>
      <c r="AP1621" s="221"/>
      <c r="AQ1621" s="221"/>
      <c r="AR1621" s="221"/>
      <c r="AS1621" s="221"/>
      <c r="AT1621" s="221"/>
      <c r="AU1621" s="221"/>
      <c r="AV1621" s="221"/>
      <c r="AW1621" s="221"/>
      <c r="AX1621" s="222">
        <v>11</v>
      </c>
      <c r="AY1621" s="222">
        <v>1155</v>
      </c>
      <c r="AZ1621" s="222">
        <f t="shared" si="91"/>
        <v>288.75</v>
      </c>
      <c r="BA1621" s="222">
        <v>0</v>
      </c>
      <c r="BB1621" s="222">
        <v>0</v>
      </c>
      <c r="BC1621" s="222">
        <f t="shared" si="92"/>
        <v>0</v>
      </c>
    </row>
    <row r="1622" spans="2:55">
      <c r="B1622" s="41" t="s">
        <v>7370</v>
      </c>
      <c r="C1622" s="19" t="s">
        <v>7943</v>
      </c>
      <c r="D1622" s="44" t="s">
        <v>16</v>
      </c>
      <c r="E1622" s="19"/>
      <c r="F1622" s="19"/>
      <c r="G1622" s="19"/>
      <c r="H1622" s="19"/>
      <c r="I1622" s="19"/>
      <c r="J1622" s="19"/>
      <c r="K1622" s="19"/>
      <c r="L1622" s="19"/>
      <c r="M1622" s="19"/>
      <c r="N1622" s="19"/>
      <c r="O1622" s="19"/>
      <c r="P1622" s="19"/>
      <c r="Q1622" s="19"/>
      <c r="R1622" s="19"/>
      <c r="S1622" s="19"/>
      <c r="T1622" s="19"/>
      <c r="U1622" s="19"/>
      <c r="V1622" s="19"/>
      <c r="W1622" s="19"/>
      <c r="X1622" s="19"/>
      <c r="Y1622" s="19"/>
      <c r="Z1622" s="221"/>
      <c r="AA1622" s="221"/>
      <c r="AB1622" s="221"/>
      <c r="AC1622" s="221"/>
      <c r="AD1622" s="221"/>
      <c r="AE1622" s="221"/>
      <c r="AF1622" s="221"/>
      <c r="AG1622" s="221"/>
      <c r="AH1622" s="221"/>
      <c r="AI1622" s="221"/>
      <c r="AJ1622" s="221"/>
      <c r="AK1622" s="221"/>
      <c r="AL1622" s="221"/>
      <c r="AM1622" s="221"/>
      <c r="AN1622" s="221"/>
      <c r="AO1622" s="221"/>
      <c r="AP1622" s="221"/>
      <c r="AQ1622" s="221"/>
      <c r="AR1622" s="221"/>
      <c r="AS1622" s="221"/>
      <c r="AT1622" s="221"/>
      <c r="AU1622" s="221"/>
      <c r="AV1622" s="221"/>
      <c r="AW1622" s="221"/>
      <c r="AX1622" s="222">
        <v>4</v>
      </c>
      <c r="AY1622" s="222">
        <v>640</v>
      </c>
      <c r="AZ1622" s="222">
        <f t="shared" si="91"/>
        <v>160</v>
      </c>
      <c r="BA1622" s="222">
        <v>0</v>
      </c>
      <c r="BB1622" s="222">
        <v>0</v>
      </c>
      <c r="BC1622" s="222">
        <f t="shared" si="92"/>
        <v>0</v>
      </c>
    </row>
    <row r="1623" spans="2:55">
      <c r="B1623" s="41" t="s">
        <v>7371</v>
      </c>
      <c r="C1623" s="19" t="s">
        <v>7944</v>
      </c>
      <c r="D1623" s="44" t="s">
        <v>29</v>
      </c>
      <c r="E1623" s="19"/>
      <c r="F1623" s="19"/>
      <c r="G1623" s="19"/>
      <c r="H1623" s="19"/>
      <c r="I1623" s="19"/>
      <c r="J1623" s="19"/>
      <c r="K1623" s="19"/>
      <c r="L1623" s="19"/>
      <c r="M1623" s="19"/>
      <c r="N1623" s="19"/>
      <c r="O1623" s="19"/>
      <c r="P1623" s="19"/>
      <c r="Q1623" s="19"/>
      <c r="R1623" s="19"/>
      <c r="S1623" s="19"/>
      <c r="T1623" s="19"/>
      <c r="U1623" s="19"/>
      <c r="V1623" s="19"/>
      <c r="W1623" s="19"/>
      <c r="X1623" s="19"/>
      <c r="Y1623" s="19"/>
      <c r="Z1623" s="221"/>
      <c r="AA1623" s="221"/>
      <c r="AB1623" s="221"/>
      <c r="AC1623" s="221"/>
      <c r="AD1623" s="221"/>
      <c r="AE1623" s="221"/>
      <c r="AF1623" s="221"/>
      <c r="AG1623" s="221"/>
      <c r="AH1623" s="221"/>
      <c r="AI1623" s="221"/>
      <c r="AJ1623" s="221"/>
      <c r="AK1623" s="221"/>
      <c r="AL1623" s="221"/>
      <c r="AM1623" s="221"/>
      <c r="AN1623" s="221"/>
      <c r="AO1623" s="221"/>
      <c r="AP1623" s="221"/>
      <c r="AQ1623" s="221"/>
      <c r="AR1623" s="221"/>
      <c r="AS1623" s="221"/>
      <c r="AT1623" s="221"/>
      <c r="AU1623" s="221"/>
      <c r="AV1623" s="221"/>
      <c r="AW1623" s="221"/>
      <c r="AX1623" s="222">
        <v>5</v>
      </c>
      <c r="AY1623" s="222">
        <v>340</v>
      </c>
      <c r="AZ1623" s="222">
        <f t="shared" si="91"/>
        <v>85</v>
      </c>
      <c r="BA1623" s="222">
        <v>2</v>
      </c>
      <c r="BB1623" s="222">
        <v>160</v>
      </c>
      <c r="BC1623" s="222">
        <f t="shared" si="92"/>
        <v>40</v>
      </c>
    </row>
    <row r="1624" spans="2:55">
      <c r="B1624" s="41" t="s">
        <v>7372</v>
      </c>
      <c r="C1624" s="19" t="s">
        <v>7945</v>
      </c>
      <c r="D1624" s="44" t="s">
        <v>29</v>
      </c>
      <c r="E1624" s="19"/>
      <c r="F1624" s="19"/>
      <c r="G1624" s="19"/>
      <c r="H1624" s="19"/>
      <c r="I1624" s="19"/>
      <c r="J1624" s="19"/>
      <c r="K1624" s="19"/>
      <c r="L1624" s="19"/>
      <c r="M1624" s="19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221"/>
      <c r="AA1624" s="221"/>
      <c r="AB1624" s="221"/>
      <c r="AC1624" s="221"/>
      <c r="AD1624" s="221"/>
      <c r="AE1624" s="221"/>
      <c r="AF1624" s="221"/>
      <c r="AG1624" s="221"/>
      <c r="AH1624" s="221"/>
      <c r="AI1624" s="221"/>
      <c r="AJ1624" s="221"/>
      <c r="AK1624" s="221"/>
      <c r="AL1624" s="221"/>
      <c r="AM1624" s="221"/>
      <c r="AN1624" s="221"/>
      <c r="AO1624" s="221"/>
      <c r="AP1624" s="221"/>
      <c r="AQ1624" s="221"/>
      <c r="AR1624" s="221"/>
      <c r="AS1624" s="221"/>
      <c r="AT1624" s="221"/>
      <c r="AU1624" s="221"/>
      <c r="AV1624" s="221"/>
      <c r="AW1624" s="221"/>
      <c r="AX1624" s="222">
        <v>16</v>
      </c>
      <c r="AY1624" s="222">
        <v>1085</v>
      </c>
      <c r="AZ1624" s="222">
        <f t="shared" si="91"/>
        <v>271.25</v>
      </c>
      <c r="BA1624" s="222">
        <v>0</v>
      </c>
      <c r="BB1624" s="222">
        <v>0</v>
      </c>
      <c r="BC1624" s="222">
        <f t="shared" si="92"/>
        <v>0</v>
      </c>
    </row>
    <row r="1625" spans="2:55">
      <c r="B1625" s="41" t="s">
        <v>7373</v>
      </c>
      <c r="C1625" s="19" t="s">
        <v>7946</v>
      </c>
      <c r="D1625" s="44" t="s">
        <v>19</v>
      </c>
      <c r="E1625" s="19"/>
      <c r="F1625" s="19"/>
      <c r="G1625" s="19"/>
      <c r="H1625" s="19"/>
      <c r="I1625" s="19"/>
      <c r="J1625" s="19"/>
      <c r="K1625" s="19"/>
      <c r="L1625" s="19"/>
      <c r="M1625" s="19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19"/>
      <c r="Z1625" s="221"/>
      <c r="AA1625" s="221"/>
      <c r="AB1625" s="221"/>
      <c r="AC1625" s="221"/>
      <c r="AD1625" s="221"/>
      <c r="AE1625" s="221"/>
      <c r="AF1625" s="221"/>
      <c r="AG1625" s="221"/>
      <c r="AH1625" s="221"/>
      <c r="AI1625" s="221"/>
      <c r="AJ1625" s="221"/>
      <c r="AK1625" s="221"/>
      <c r="AL1625" s="221"/>
      <c r="AM1625" s="221"/>
      <c r="AN1625" s="221"/>
      <c r="AO1625" s="221"/>
      <c r="AP1625" s="221"/>
      <c r="AQ1625" s="221"/>
      <c r="AR1625" s="221"/>
      <c r="AS1625" s="221"/>
      <c r="AT1625" s="221"/>
      <c r="AU1625" s="221"/>
      <c r="AV1625" s="221"/>
      <c r="AW1625" s="221"/>
      <c r="AX1625" s="222">
        <v>0</v>
      </c>
      <c r="AY1625" s="222">
        <v>0</v>
      </c>
      <c r="AZ1625" s="222">
        <f t="shared" si="91"/>
        <v>0</v>
      </c>
      <c r="BA1625" s="222">
        <v>0</v>
      </c>
      <c r="BB1625" s="222">
        <v>0</v>
      </c>
      <c r="BC1625" s="222">
        <f t="shared" si="92"/>
        <v>0</v>
      </c>
    </row>
    <row r="1626" spans="2:55">
      <c r="B1626" s="41" t="s">
        <v>7374</v>
      </c>
      <c r="C1626" s="19" t="s">
        <v>7947</v>
      </c>
      <c r="D1626" s="44" t="s">
        <v>19</v>
      </c>
      <c r="E1626" s="19"/>
      <c r="F1626" s="19"/>
      <c r="G1626" s="19"/>
      <c r="H1626" s="19"/>
      <c r="I1626" s="19"/>
      <c r="J1626" s="19"/>
      <c r="K1626" s="19"/>
      <c r="L1626" s="19"/>
      <c r="M1626" s="19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/>
      <c r="Z1626" s="221"/>
      <c r="AA1626" s="221"/>
      <c r="AB1626" s="221"/>
      <c r="AC1626" s="221"/>
      <c r="AD1626" s="221"/>
      <c r="AE1626" s="221"/>
      <c r="AF1626" s="221"/>
      <c r="AG1626" s="221"/>
      <c r="AH1626" s="221"/>
      <c r="AI1626" s="221"/>
      <c r="AJ1626" s="221"/>
      <c r="AK1626" s="221"/>
      <c r="AL1626" s="221"/>
      <c r="AM1626" s="221"/>
      <c r="AN1626" s="221"/>
      <c r="AO1626" s="221"/>
      <c r="AP1626" s="221"/>
      <c r="AQ1626" s="221"/>
      <c r="AR1626" s="221"/>
      <c r="AS1626" s="221"/>
      <c r="AT1626" s="221"/>
      <c r="AU1626" s="221"/>
      <c r="AV1626" s="221"/>
      <c r="AW1626" s="221"/>
      <c r="AX1626" s="222">
        <v>4</v>
      </c>
      <c r="AY1626" s="222">
        <v>550</v>
      </c>
      <c r="AZ1626" s="222">
        <f t="shared" si="91"/>
        <v>137.5</v>
      </c>
      <c r="BA1626" s="222">
        <v>9</v>
      </c>
      <c r="BB1626" s="222">
        <v>680</v>
      </c>
      <c r="BC1626" s="222">
        <f t="shared" si="92"/>
        <v>170</v>
      </c>
    </row>
    <row r="1627" spans="2:55">
      <c r="B1627" s="41" t="s">
        <v>7375</v>
      </c>
      <c r="C1627" s="19" t="s">
        <v>5449</v>
      </c>
      <c r="D1627" s="227" t="s">
        <v>29</v>
      </c>
      <c r="E1627" s="19"/>
      <c r="F1627" s="19"/>
      <c r="G1627" s="19"/>
      <c r="H1627" s="19"/>
      <c r="I1627" s="19"/>
      <c r="J1627" s="19"/>
      <c r="K1627" s="19"/>
      <c r="L1627" s="19"/>
      <c r="M1627" s="19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19"/>
      <c r="Z1627" s="221"/>
      <c r="AA1627" s="221"/>
      <c r="AB1627" s="221"/>
      <c r="AC1627" s="221"/>
      <c r="AD1627" s="221"/>
      <c r="AE1627" s="221"/>
      <c r="AF1627" s="221"/>
      <c r="AG1627" s="221"/>
      <c r="AH1627" s="221"/>
      <c r="AI1627" s="221"/>
      <c r="AJ1627" s="221"/>
      <c r="AK1627" s="221"/>
      <c r="AL1627" s="221"/>
      <c r="AM1627" s="221"/>
      <c r="AN1627" s="221"/>
      <c r="AO1627" s="221"/>
      <c r="AP1627" s="221"/>
      <c r="AQ1627" s="221"/>
      <c r="AR1627" s="221"/>
      <c r="AS1627" s="221"/>
      <c r="AT1627" s="221"/>
      <c r="AU1627" s="221"/>
      <c r="AV1627" s="221"/>
      <c r="AW1627" s="221"/>
      <c r="AX1627" s="222">
        <v>1</v>
      </c>
      <c r="AY1627" s="222">
        <v>45</v>
      </c>
      <c r="AZ1627" s="222">
        <f t="shared" si="91"/>
        <v>11.25</v>
      </c>
      <c r="BA1627" s="222">
        <v>0</v>
      </c>
      <c r="BB1627" s="222">
        <v>0</v>
      </c>
      <c r="BC1627" s="222">
        <f t="shared" si="92"/>
        <v>0</v>
      </c>
    </row>
    <row r="1628" spans="2:55">
      <c r="B1628" s="41" t="s">
        <v>7376</v>
      </c>
      <c r="C1628" s="19" t="s">
        <v>7948</v>
      </c>
      <c r="D1628" s="44" t="s">
        <v>38</v>
      </c>
      <c r="E1628" s="19"/>
      <c r="F1628" s="19"/>
      <c r="G1628" s="19"/>
      <c r="H1628" s="19"/>
      <c r="I1628" s="19"/>
      <c r="J1628" s="19"/>
      <c r="K1628" s="19"/>
      <c r="L1628" s="19"/>
      <c r="M1628" s="19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221"/>
      <c r="AA1628" s="221"/>
      <c r="AB1628" s="221"/>
      <c r="AC1628" s="221"/>
      <c r="AD1628" s="221"/>
      <c r="AE1628" s="221"/>
      <c r="AF1628" s="221"/>
      <c r="AG1628" s="221"/>
      <c r="AH1628" s="221"/>
      <c r="AI1628" s="221"/>
      <c r="AJ1628" s="221"/>
      <c r="AK1628" s="221"/>
      <c r="AL1628" s="221"/>
      <c r="AM1628" s="221"/>
      <c r="AN1628" s="221"/>
      <c r="AO1628" s="221"/>
      <c r="AP1628" s="221"/>
      <c r="AQ1628" s="221"/>
      <c r="AR1628" s="221"/>
      <c r="AS1628" s="221"/>
      <c r="AT1628" s="221"/>
      <c r="AU1628" s="221"/>
      <c r="AV1628" s="221"/>
      <c r="AW1628" s="221"/>
      <c r="AX1628" s="222">
        <v>13</v>
      </c>
      <c r="AY1628" s="222">
        <v>1095</v>
      </c>
      <c r="AZ1628" s="222">
        <f t="shared" si="91"/>
        <v>273.75</v>
      </c>
      <c r="BA1628" s="222">
        <v>0</v>
      </c>
      <c r="BB1628" s="222">
        <v>0</v>
      </c>
      <c r="BC1628" s="222">
        <f t="shared" si="92"/>
        <v>0</v>
      </c>
    </row>
    <row r="1629" spans="2:55">
      <c r="B1629" s="41" t="s">
        <v>7377</v>
      </c>
      <c r="C1629" s="19" t="s">
        <v>7949</v>
      </c>
      <c r="D1629" s="227" t="s">
        <v>43</v>
      </c>
      <c r="E1629" s="19"/>
      <c r="F1629" s="19"/>
      <c r="G1629" s="19"/>
      <c r="H1629" s="19"/>
      <c r="I1629" s="19"/>
      <c r="J1629" s="19"/>
      <c r="K1629" s="19"/>
      <c r="L1629" s="19"/>
      <c r="M1629" s="19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221"/>
      <c r="AA1629" s="221"/>
      <c r="AB1629" s="221"/>
      <c r="AC1629" s="221"/>
      <c r="AD1629" s="221"/>
      <c r="AE1629" s="221"/>
      <c r="AF1629" s="221"/>
      <c r="AG1629" s="221"/>
      <c r="AH1629" s="221"/>
      <c r="AI1629" s="221"/>
      <c r="AJ1629" s="221"/>
      <c r="AK1629" s="221"/>
      <c r="AL1629" s="221"/>
      <c r="AM1629" s="221"/>
      <c r="AN1629" s="221"/>
      <c r="AO1629" s="221"/>
      <c r="AP1629" s="221"/>
      <c r="AQ1629" s="221"/>
      <c r="AR1629" s="221"/>
      <c r="AS1629" s="221"/>
      <c r="AT1629" s="221"/>
      <c r="AU1629" s="221"/>
      <c r="AV1629" s="221"/>
      <c r="AW1629" s="221"/>
      <c r="AX1629" s="222">
        <v>25</v>
      </c>
      <c r="AY1629" s="222">
        <v>2195</v>
      </c>
      <c r="AZ1629" s="222">
        <f t="shared" si="91"/>
        <v>548.75</v>
      </c>
      <c r="BA1629" s="222">
        <v>0</v>
      </c>
      <c r="BB1629" s="222">
        <v>0</v>
      </c>
      <c r="BC1629" s="222">
        <f t="shared" si="92"/>
        <v>0</v>
      </c>
    </row>
    <row r="1630" spans="2:55">
      <c r="B1630" s="41" t="s">
        <v>7378</v>
      </c>
      <c r="C1630" s="19" t="s">
        <v>7950</v>
      </c>
      <c r="D1630" s="227" t="s">
        <v>191</v>
      </c>
      <c r="E1630" s="19"/>
      <c r="F1630" s="19"/>
      <c r="G1630" s="19"/>
      <c r="H1630" s="19"/>
      <c r="I1630" s="19"/>
      <c r="J1630" s="19"/>
      <c r="K1630" s="19"/>
      <c r="L1630" s="19"/>
      <c r="M1630" s="19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19"/>
      <c r="Z1630" s="221"/>
      <c r="AA1630" s="221"/>
      <c r="AB1630" s="221"/>
      <c r="AC1630" s="221"/>
      <c r="AD1630" s="221"/>
      <c r="AE1630" s="221"/>
      <c r="AF1630" s="221"/>
      <c r="AG1630" s="221"/>
      <c r="AH1630" s="221"/>
      <c r="AI1630" s="221"/>
      <c r="AJ1630" s="221"/>
      <c r="AK1630" s="221"/>
      <c r="AL1630" s="221"/>
      <c r="AM1630" s="221"/>
      <c r="AN1630" s="221"/>
      <c r="AO1630" s="221"/>
      <c r="AP1630" s="221"/>
      <c r="AQ1630" s="221"/>
      <c r="AR1630" s="221"/>
      <c r="AS1630" s="221"/>
      <c r="AT1630" s="221"/>
      <c r="AU1630" s="221"/>
      <c r="AV1630" s="221"/>
      <c r="AW1630" s="221"/>
      <c r="AX1630" s="222">
        <v>0</v>
      </c>
      <c r="AY1630" s="222">
        <v>0</v>
      </c>
      <c r="AZ1630" s="222">
        <f t="shared" si="91"/>
        <v>0</v>
      </c>
      <c r="BA1630" s="222">
        <v>6</v>
      </c>
      <c r="BB1630" s="222">
        <v>680</v>
      </c>
      <c r="BC1630" s="222">
        <f t="shared" si="92"/>
        <v>170</v>
      </c>
    </row>
    <row r="1631" spans="2:55">
      <c r="B1631" s="41" t="s">
        <v>7379</v>
      </c>
      <c r="C1631" s="19" t="s">
        <v>7951</v>
      </c>
      <c r="D1631" s="44" t="s">
        <v>36</v>
      </c>
      <c r="E1631" s="19"/>
      <c r="F1631" s="19"/>
      <c r="G1631" s="19"/>
      <c r="H1631" s="19"/>
      <c r="I1631" s="19"/>
      <c r="J1631" s="19"/>
      <c r="K1631" s="19"/>
      <c r="L1631" s="19"/>
      <c r="M1631" s="19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/>
      <c r="Z1631" s="221"/>
      <c r="AA1631" s="221"/>
      <c r="AB1631" s="221"/>
      <c r="AC1631" s="221"/>
      <c r="AD1631" s="221"/>
      <c r="AE1631" s="221"/>
      <c r="AF1631" s="221"/>
      <c r="AG1631" s="221"/>
      <c r="AH1631" s="221"/>
      <c r="AI1631" s="221"/>
      <c r="AJ1631" s="221"/>
      <c r="AK1631" s="221"/>
      <c r="AL1631" s="221"/>
      <c r="AM1631" s="221"/>
      <c r="AN1631" s="221"/>
      <c r="AO1631" s="221"/>
      <c r="AP1631" s="221"/>
      <c r="AQ1631" s="221"/>
      <c r="AR1631" s="221"/>
      <c r="AS1631" s="221"/>
      <c r="AT1631" s="221"/>
      <c r="AU1631" s="221"/>
      <c r="AV1631" s="221"/>
      <c r="AW1631" s="221"/>
      <c r="AX1631" s="222">
        <v>0</v>
      </c>
      <c r="AY1631" s="222">
        <v>0</v>
      </c>
      <c r="AZ1631" s="222">
        <f t="shared" si="91"/>
        <v>0</v>
      </c>
      <c r="BA1631" s="222">
        <v>0</v>
      </c>
      <c r="BB1631" s="222">
        <v>0</v>
      </c>
      <c r="BC1631" s="222">
        <f t="shared" si="92"/>
        <v>0</v>
      </c>
    </row>
    <row r="1632" spans="2:55">
      <c r="B1632" s="41" t="s">
        <v>7380</v>
      </c>
      <c r="C1632" s="19" t="s">
        <v>7952</v>
      </c>
      <c r="D1632" s="44" t="s">
        <v>16</v>
      </c>
      <c r="E1632" s="19"/>
      <c r="F1632" s="19"/>
      <c r="G1632" s="19"/>
      <c r="H1632" s="19"/>
      <c r="I1632" s="19"/>
      <c r="J1632" s="19"/>
      <c r="K1632" s="19"/>
      <c r="L1632" s="19"/>
      <c r="M1632" s="19"/>
      <c r="N1632" s="19"/>
      <c r="O1632" s="19"/>
      <c r="P1632" s="19"/>
      <c r="Q1632" s="19"/>
      <c r="R1632" s="19"/>
      <c r="S1632" s="19"/>
      <c r="T1632" s="19"/>
      <c r="U1632" s="19"/>
      <c r="V1632" s="19"/>
      <c r="W1632" s="19"/>
      <c r="X1632" s="19"/>
      <c r="Y1632" s="19"/>
      <c r="Z1632" s="221"/>
      <c r="AA1632" s="221"/>
      <c r="AB1632" s="221"/>
      <c r="AC1632" s="221"/>
      <c r="AD1632" s="221"/>
      <c r="AE1632" s="221"/>
      <c r="AF1632" s="221"/>
      <c r="AG1632" s="221"/>
      <c r="AH1632" s="221"/>
      <c r="AI1632" s="221"/>
      <c r="AJ1632" s="221"/>
      <c r="AK1632" s="221"/>
      <c r="AL1632" s="221"/>
      <c r="AM1632" s="221"/>
      <c r="AN1632" s="221"/>
      <c r="AO1632" s="221"/>
      <c r="AP1632" s="221"/>
      <c r="AQ1632" s="221"/>
      <c r="AR1632" s="221"/>
      <c r="AS1632" s="221"/>
      <c r="AT1632" s="221"/>
      <c r="AU1632" s="221"/>
      <c r="AV1632" s="221"/>
      <c r="AW1632" s="221"/>
      <c r="AX1632" s="222">
        <v>0</v>
      </c>
      <c r="AY1632" s="222">
        <v>0</v>
      </c>
      <c r="AZ1632" s="222">
        <f t="shared" si="91"/>
        <v>0</v>
      </c>
      <c r="BA1632" s="222">
        <v>1</v>
      </c>
      <c r="BB1632" s="222">
        <v>210</v>
      </c>
      <c r="BC1632" s="222">
        <f t="shared" si="92"/>
        <v>52.5</v>
      </c>
    </row>
    <row r="1633" spans="2:55">
      <c r="B1633" s="41" t="s">
        <v>7381</v>
      </c>
      <c r="C1633" s="19" t="s">
        <v>7953</v>
      </c>
      <c r="D1633" s="44" t="s">
        <v>463</v>
      </c>
      <c r="E1633" s="19"/>
      <c r="F1633" s="19"/>
      <c r="G1633" s="19"/>
      <c r="H1633" s="19"/>
      <c r="I1633" s="19"/>
      <c r="J1633" s="19"/>
      <c r="K1633" s="19"/>
      <c r="L1633" s="19"/>
      <c r="M1633" s="19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221"/>
      <c r="AA1633" s="221"/>
      <c r="AB1633" s="221"/>
      <c r="AC1633" s="221"/>
      <c r="AD1633" s="221"/>
      <c r="AE1633" s="221"/>
      <c r="AF1633" s="221"/>
      <c r="AG1633" s="221"/>
      <c r="AH1633" s="221"/>
      <c r="AI1633" s="221"/>
      <c r="AJ1633" s="221"/>
      <c r="AK1633" s="221"/>
      <c r="AL1633" s="221"/>
      <c r="AM1633" s="221"/>
      <c r="AN1633" s="221"/>
      <c r="AO1633" s="221"/>
      <c r="AP1633" s="221"/>
      <c r="AQ1633" s="221"/>
      <c r="AR1633" s="221"/>
      <c r="AS1633" s="221"/>
      <c r="AT1633" s="221"/>
      <c r="AU1633" s="221"/>
      <c r="AV1633" s="221"/>
      <c r="AW1633" s="221"/>
      <c r="AX1633" s="222">
        <v>0</v>
      </c>
      <c r="AY1633" s="222">
        <v>0</v>
      </c>
      <c r="AZ1633" s="222">
        <f t="shared" si="91"/>
        <v>0</v>
      </c>
      <c r="BA1633" s="222">
        <v>0</v>
      </c>
      <c r="BB1633" s="222">
        <v>0</v>
      </c>
      <c r="BC1633" s="222">
        <f t="shared" si="92"/>
        <v>0</v>
      </c>
    </row>
    <row r="1634" spans="2:55">
      <c r="B1634" s="41" t="s">
        <v>7382</v>
      </c>
      <c r="C1634" s="19" t="s">
        <v>7954</v>
      </c>
      <c r="D1634" s="44" t="s">
        <v>5</v>
      </c>
      <c r="E1634" s="19"/>
      <c r="F1634" s="19"/>
      <c r="G1634" s="19"/>
      <c r="H1634" s="19"/>
      <c r="I1634" s="19"/>
      <c r="J1634" s="19"/>
      <c r="K1634" s="19"/>
      <c r="L1634" s="19"/>
      <c r="M1634" s="19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19"/>
      <c r="Z1634" s="221"/>
      <c r="AA1634" s="221"/>
      <c r="AB1634" s="221"/>
      <c r="AC1634" s="221"/>
      <c r="AD1634" s="221"/>
      <c r="AE1634" s="221"/>
      <c r="AF1634" s="221"/>
      <c r="AG1634" s="221"/>
      <c r="AH1634" s="221"/>
      <c r="AI1634" s="221"/>
      <c r="AJ1634" s="221"/>
      <c r="AK1634" s="221"/>
      <c r="AL1634" s="221"/>
      <c r="AM1634" s="221"/>
      <c r="AN1634" s="221"/>
      <c r="AO1634" s="221"/>
      <c r="AP1634" s="221"/>
      <c r="AQ1634" s="221"/>
      <c r="AR1634" s="221"/>
      <c r="AS1634" s="221"/>
      <c r="AT1634" s="221"/>
      <c r="AU1634" s="221"/>
      <c r="AV1634" s="221"/>
      <c r="AW1634" s="221"/>
      <c r="AX1634" s="222">
        <v>3</v>
      </c>
      <c r="AY1634" s="222">
        <v>380</v>
      </c>
      <c r="AZ1634" s="222">
        <f t="shared" si="91"/>
        <v>95</v>
      </c>
      <c r="BA1634" s="222">
        <v>0</v>
      </c>
      <c r="BB1634" s="222">
        <v>0</v>
      </c>
      <c r="BC1634" s="222">
        <f t="shared" si="92"/>
        <v>0</v>
      </c>
    </row>
    <row r="1635" spans="2:55">
      <c r="B1635" s="41" t="s">
        <v>7383</v>
      </c>
      <c r="C1635" s="19" t="s">
        <v>7955</v>
      </c>
      <c r="D1635" s="44" t="s">
        <v>16</v>
      </c>
      <c r="E1635" s="19"/>
      <c r="F1635" s="19"/>
      <c r="G1635" s="19"/>
      <c r="H1635" s="19"/>
      <c r="I1635" s="19"/>
      <c r="J1635" s="19"/>
      <c r="K1635" s="19"/>
      <c r="L1635" s="19"/>
      <c r="M1635" s="19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221"/>
      <c r="AA1635" s="221"/>
      <c r="AB1635" s="221"/>
      <c r="AC1635" s="221"/>
      <c r="AD1635" s="221"/>
      <c r="AE1635" s="221"/>
      <c r="AF1635" s="221"/>
      <c r="AG1635" s="221"/>
      <c r="AH1635" s="221"/>
      <c r="AI1635" s="221"/>
      <c r="AJ1635" s="221"/>
      <c r="AK1635" s="221"/>
      <c r="AL1635" s="221"/>
      <c r="AM1635" s="221"/>
      <c r="AN1635" s="221"/>
      <c r="AO1635" s="221"/>
      <c r="AP1635" s="221"/>
      <c r="AQ1635" s="221"/>
      <c r="AR1635" s="221"/>
      <c r="AS1635" s="221"/>
      <c r="AT1635" s="221"/>
      <c r="AU1635" s="221"/>
      <c r="AV1635" s="221"/>
      <c r="AW1635" s="221"/>
      <c r="AX1635" s="222">
        <v>8</v>
      </c>
      <c r="AY1635" s="222">
        <v>650</v>
      </c>
      <c r="AZ1635" s="222">
        <f t="shared" si="91"/>
        <v>162.5</v>
      </c>
      <c r="BA1635" s="222">
        <v>0</v>
      </c>
      <c r="BB1635" s="222">
        <v>0</v>
      </c>
      <c r="BC1635" s="222">
        <f t="shared" si="92"/>
        <v>0</v>
      </c>
    </row>
    <row r="1636" spans="2:55">
      <c r="B1636" s="41" t="s">
        <v>7384</v>
      </c>
      <c r="C1636" s="19" t="s">
        <v>7956</v>
      </c>
      <c r="D1636" s="44" t="s">
        <v>16</v>
      </c>
      <c r="E1636" s="19"/>
      <c r="F1636" s="19"/>
      <c r="G1636" s="19"/>
      <c r="H1636" s="19"/>
      <c r="I1636" s="19"/>
      <c r="J1636" s="19"/>
      <c r="K1636" s="19"/>
      <c r="L1636" s="19"/>
      <c r="M1636" s="19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221"/>
      <c r="AA1636" s="221"/>
      <c r="AB1636" s="221"/>
      <c r="AC1636" s="221"/>
      <c r="AD1636" s="221"/>
      <c r="AE1636" s="221"/>
      <c r="AF1636" s="221"/>
      <c r="AG1636" s="221"/>
      <c r="AH1636" s="221"/>
      <c r="AI1636" s="221"/>
      <c r="AJ1636" s="221"/>
      <c r="AK1636" s="221"/>
      <c r="AL1636" s="221"/>
      <c r="AM1636" s="221"/>
      <c r="AN1636" s="221"/>
      <c r="AO1636" s="221"/>
      <c r="AP1636" s="221"/>
      <c r="AQ1636" s="221"/>
      <c r="AR1636" s="221"/>
      <c r="AS1636" s="221"/>
      <c r="AT1636" s="221"/>
      <c r="AU1636" s="221"/>
      <c r="AV1636" s="221"/>
      <c r="AW1636" s="221"/>
      <c r="AX1636" s="222">
        <v>0</v>
      </c>
      <c r="AY1636" s="222">
        <v>0</v>
      </c>
      <c r="AZ1636" s="222">
        <f t="shared" si="91"/>
        <v>0</v>
      </c>
      <c r="BA1636" s="222">
        <v>10</v>
      </c>
      <c r="BB1636" s="222">
        <v>1445</v>
      </c>
      <c r="BC1636" s="222">
        <f t="shared" si="92"/>
        <v>361.25</v>
      </c>
    </row>
    <row r="1637" spans="2:55">
      <c r="B1637" s="41" t="s">
        <v>7385</v>
      </c>
      <c r="C1637" s="19" t="s">
        <v>7957</v>
      </c>
      <c r="D1637" s="227" t="s">
        <v>16</v>
      </c>
      <c r="E1637" s="19"/>
      <c r="F1637" s="19"/>
      <c r="G1637" s="19"/>
      <c r="H1637" s="19"/>
      <c r="I1637" s="19"/>
      <c r="J1637" s="19"/>
      <c r="K1637" s="19"/>
      <c r="L1637" s="19"/>
      <c r="M1637" s="19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221"/>
      <c r="AA1637" s="221"/>
      <c r="AB1637" s="221"/>
      <c r="AC1637" s="221"/>
      <c r="AD1637" s="221"/>
      <c r="AE1637" s="221"/>
      <c r="AF1637" s="221"/>
      <c r="AG1637" s="221"/>
      <c r="AH1637" s="221"/>
      <c r="AI1637" s="221"/>
      <c r="AJ1637" s="221"/>
      <c r="AK1637" s="221"/>
      <c r="AL1637" s="221"/>
      <c r="AM1637" s="221"/>
      <c r="AN1637" s="221"/>
      <c r="AO1637" s="221"/>
      <c r="AP1637" s="221"/>
      <c r="AQ1637" s="221"/>
      <c r="AR1637" s="221"/>
      <c r="AS1637" s="221"/>
      <c r="AT1637" s="221"/>
      <c r="AU1637" s="221"/>
      <c r="AV1637" s="221"/>
      <c r="AW1637" s="221"/>
      <c r="AX1637" s="222">
        <v>0</v>
      </c>
      <c r="AY1637" s="222">
        <v>0</v>
      </c>
      <c r="AZ1637" s="222">
        <f t="shared" si="91"/>
        <v>0</v>
      </c>
      <c r="BA1637" s="222">
        <v>0</v>
      </c>
      <c r="BB1637" s="222">
        <v>0</v>
      </c>
      <c r="BC1637" s="222">
        <f t="shared" si="92"/>
        <v>0</v>
      </c>
    </row>
    <row r="1638" spans="2:55">
      <c r="B1638" s="41" t="s">
        <v>7386</v>
      </c>
      <c r="C1638" s="19" t="s">
        <v>7958</v>
      </c>
      <c r="D1638" s="44" t="s">
        <v>5</v>
      </c>
      <c r="E1638" s="19"/>
      <c r="F1638" s="19"/>
      <c r="G1638" s="19"/>
      <c r="H1638" s="19"/>
      <c r="I1638" s="19"/>
      <c r="J1638" s="19"/>
      <c r="K1638" s="19"/>
      <c r="L1638" s="19"/>
      <c r="M1638" s="19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19"/>
      <c r="Z1638" s="221"/>
      <c r="AA1638" s="221"/>
      <c r="AB1638" s="221"/>
      <c r="AC1638" s="221"/>
      <c r="AD1638" s="221"/>
      <c r="AE1638" s="221"/>
      <c r="AF1638" s="221"/>
      <c r="AG1638" s="221"/>
      <c r="AH1638" s="221"/>
      <c r="AI1638" s="221"/>
      <c r="AJ1638" s="221"/>
      <c r="AK1638" s="221"/>
      <c r="AL1638" s="221"/>
      <c r="AM1638" s="221"/>
      <c r="AN1638" s="221"/>
      <c r="AO1638" s="221"/>
      <c r="AP1638" s="221"/>
      <c r="AQ1638" s="221"/>
      <c r="AR1638" s="221"/>
      <c r="AS1638" s="221"/>
      <c r="AT1638" s="221"/>
      <c r="AU1638" s="221"/>
      <c r="AV1638" s="221"/>
      <c r="AW1638" s="221"/>
      <c r="AX1638" s="222">
        <v>30</v>
      </c>
      <c r="AY1638" s="222">
        <v>2695</v>
      </c>
      <c r="AZ1638" s="222">
        <f t="shared" si="91"/>
        <v>673.75</v>
      </c>
      <c r="BA1638" s="222">
        <v>0</v>
      </c>
      <c r="BB1638" s="222">
        <v>0</v>
      </c>
      <c r="BC1638" s="222">
        <f t="shared" si="92"/>
        <v>0</v>
      </c>
    </row>
    <row r="1639" spans="2:55">
      <c r="B1639" s="41" t="s">
        <v>7387</v>
      </c>
      <c r="C1639" s="19" t="s">
        <v>7959</v>
      </c>
      <c r="D1639" s="44" t="s">
        <v>222</v>
      </c>
      <c r="E1639" s="19"/>
      <c r="F1639" s="19"/>
      <c r="G1639" s="19"/>
      <c r="H1639" s="19"/>
      <c r="I1639" s="19"/>
      <c r="J1639" s="19"/>
      <c r="K1639" s="19"/>
      <c r="L1639" s="19"/>
      <c r="M1639" s="19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19"/>
      <c r="Y1639" s="19"/>
      <c r="Z1639" s="221"/>
      <c r="AA1639" s="221"/>
      <c r="AB1639" s="221"/>
      <c r="AC1639" s="221"/>
      <c r="AD1639" s="221"/>
      <c r="AE1639" s="221"/>
      <c r="AF1639" s="221"/>
      <c r="AG1639" s="221"/>
      <c r="AH1639" s="221"/>
      <c r="AI1639" s="221"/>
      <c r="AJ1639" s="221"/>
      <c r="AK1639" s="221"/>
      <c r="AL1639" s="221"/>
      <c r="AM1639" s="221"/>
      <c r="AN1639" s="221"/>
      <c r="AO1639" s="221"/>
      <c r="AP1639" s="221"/>
      <c r="AQ1639" s="221"/>
      <c r="AR1639" s="221"/>
      <c r="AS1639" s="221"/>
      <c r="AT1639" s="221"/>
      <c r="AU1639" s="221"/>
      <c r="AV1639" s="221"/>
      <c r="AW1639" s="221"/>
      <c r="AX1639" s="222">
        <v>0</v>
      </c>
      <c r="AY1639" s="222">
        <v>0</v>
      </c>
      <c r="AZ1639" s="222">
        <f t="shared" si="91"/>
        <v>0</v>
      </c>
      <c r="BA1639" s="222">
        <v>0</v>
      </c>
      <c r="BB1639" s="222">
        <v>0</v>
      </c>
      <c r="BC1639" s="222">
        <f t="shared" si="92"/>
        <v>0</v>
      </c>
    </row>
    <row r="1640" spans="2:55">
      <c r="B1640" s="41" t="s">
        <v>7388</v>
      </c>
      <c r="C1640" s="19" t="s">
        <v>7960</v>
      </c>
      <c r="D1640" s="227" t="s">
        <v>216</v>
      </c>
      <c r="E1640" s="19"/>
      <c r="F1640" s="19"/>
      <c r="G1640" s="19"/>
      <c r="H1640" s="19"/>
      <c r="I1640" s="19"/>
      <c r="J1640" s="19"/>
      <c r="K1640" s="19"/>
      <c r="L1640" s="19"/>
      <c r="M1640" s="19"/>
      <c r="N1640" s="19"/>
      <c r="O1640" s="19"/>
      <c r="P1640" s="19"/>
      <c r="Q1640" s="19"/>
      <c r="R1640" s="19"/>
      <c r="S1640" s="19"/>
      <c r="T1640" s="19"/>
      <c r="U1640" s="19"/>
      <c r="V1640" s="19"/>
      <c r="W1640" s="19"/>
      <c r="X1640" s="19"/>
      <c r="Y1640" s="19"/>
      <c r="Z1640" s="221"/>
      <c r="AA1640" s="221"/>
      <c r="AB1640" s="221"/>
      <c r="AC1640" s="221"/>
      <c r="AD1640" s="221"/>
      <c r="AE1640" s="221"/>
      <c r="AF1640" s="221"/>
      <c r="AG1640" s="221"/>
      <c r="AH1640" s="221"/>
      <c r="AI1640" s="221"/>
      <c r="AJ1640" s="221"/>
      <c r="AK1640" s="221"/>
      <c r="AL1640" s="221"/>
      <c r="AM1640" s="221"/>
      <c r="AN1640" s="221"/>
      <c r="AO1640" s="221"/>
      <c r="AP1640" s="221"/>
      <c r="AQ1640" s="221"/>
      <c r="AR1640" s="221"/>
      <c r="AS1640" s="221"/>
      <c r="AT1640" s="221"/>
      <c r="AU1640" s="221"/>
      <c r="AV1640" s="221"/>
      <c r="AW1640" s="221"/>
      <c r="AX1640" s="222">
        <v>1</v>
      </c>
      <c r="AY1640" s="222">
        <v>100</v>
      </c>
      <c r="AZ1640" s="222">
        <f t="shared" si="91"/>
        <v>25</v>
      </c>
      <c r="BA1640" s="222">
        <v>0</v>
      </c>
      <c r="BB1640" s="222">
        <v>0</v>
      </c>
      <c r="BC1640" s="222">
        <f t="shared" si="92"/>
        <v>0</v>
      </c>
    </row>
    <row r="1641" spans="2:55">
      <c r="B1641" s="41" t="s">
        <v>7389</v>
      </c>
      <c r="C1641" s="19" t="s">
        <v>7961</v>
      </c>
      <c r="D1641" s="44" t="s">
        <v>5</v>
      </c>
      <c r="E1641" s="19"/>
      <c r="F1641" s="19"/>
      <c r="G1641" s="19"/>
      <c r="H1641" s="19"/>
      <c r="I1641" s="19"/>
      <c r="J1641" s="19"/>
      <c r="K1641" s="19"/>
      <c r="L1641" s="19"/>
      <c r="M1641" s="19"/>
      <c r="N1641" s="19"/>
      <c r="O1641" s="19"/>
      <c r="P1641" s="19"/>
      <c r="Q1641" s="19"/>
      <c r="R1641" s="19"/>
      <c r="S1641" s="19"/>
      <c r="T1641" s="19"/>
      <c r="U1641" s="19"/>
      <c r="V1641" s="19"/>
      <c r="W1641" s="19"/>
      <c r="X1641" s="19"/>
      <c r="Y1641" s="19"/>
      <c r="Z1641" s="221"/>
      <c r="AA1641" s="221"/>
      <c r="AB1641" s="221"/>
      <c r="AC1641" s="221"/>
      <c r="AD1641" s="221"/>
      <c r="AE1641" s="221"/>
      <c r="AF1641" s="221"/>
      <c r="AG1641" s="221"/>
      <c r="AH1641" s="221"/>
      <c r="AI1641" s="221"/>
      <c r="AJ1641" s="221"/>
      <c r="AK1641" s="221"/>
      <c r="AL1641" s="221"/>
      <c r="AM1641" s="221"/>
      <c r="AN1641" s="221"/>
      <c r="AO1641" s="221"/>
      <c r="AP1641" s="221"/>
      <c r="AQ1641" s="221"/>
      <c r="AR1641" s="221"/>
      <c r="AS1641" s="221"/>
      <c r="AT1641" s="221"/>
      <c r="AU1641" s="221"/>
      <c r="AV1641" s="221"/>
      <c r="AW1641" s="221"/>
      <c r="AX1641" s="222">
        <v>9</v>
      </c>
      <c r="AY1641" s="222">
        <v>1205</v>
      </c>
      <c r="AZ1641" s="222">
        <f t="shared" si="91"/>
        <v>301.25</v>
      </c>
      <c r="BA1641" s="222">
        <v>0</v>
      </c>
      <c r="BB1641" s="222">
        <v>0</v>
      </c>
      <c r="BC1641" s="222">
        <f t="shared" si="92"/>
        <v>0</v>
      </c>
    </row>
    <row r="1642" spans="2:55">
      <c r="B1642" s="41" t="s">
        <v>7390</v>
      </c>
      <c r="C1642" s="19" t="s">
        <v>7962</v>
      </c>
      <c r="D1642" s="44" t="s">
        <v>5</v>
      </c>
      <c r="E1642" s="19"/>
      <c r="F1642" s="19"/>
      <c r="G1642" s="19"/>
      <c r="H1642" s="19"/>
      <c r="I1642" s="19"/>
      <c r="J1642" s="19"/>
      <c r="K1642" s="19"/>
      <c r="L1642" s="19"/>
      <c r="M1642" s="19"/>
      <c r="N1642" s="19"/>
      <c r="O1642" s="19"/>
      <c r="P1642" s="19"/>
      <c r="Q1642" s="19"/>
      <c r="R1642" s="19"/>
      <c r="S1642" s="19"/>
      <c r="T1642" s="19"/>
      <c r="U1642" s="19"/>
      <c r="V1642" s="19"/>
      <c r="W1642" s="19"/>
      <c r="X1642" s="19"/>
      <c r="Y1642" s="19"/>
      <c r="Z1642" s="221"/>
      <c r="AA1642" s="221"/>
      <c r="AB1642" s="221"/>
      <c r="AC1642" s="221"/>
      <c r="AD1642" s="221"/>
      <c r="AE1642" s="221"/>
      <c r="AF1642" s="221"/>
      <c r="AG1642" s="221"/>
      <c r="AH1642" s="221"/>
      <c r="AI1642" s="221"/>
      <c r="AJ1642" s="221"/>
      <c r="AK1642" s="221"/>
      <c r="AL1642" s="221"/>
      <c r="AM1642" s="221"/>
      <c r="AN1642" s="221"/>
      <c r="AO1642" s="221"/>
      <c r="AP1642" s="221"/>
      <c r="AQ1642" s="221"/>
      <c r="AR1642" s="221"/>
      <c r="AS1642" s="221"/>
      <c r="AT1642" s="221"/>
      <c r="AU1642" s="221"/>
      <c r="AV1642" s="221"/>
      <c r="AW1642" s="221"/>
      <c r="AX1642" s="222">
        <v>13</v>
      </c>
      <c r="AY1642" s="222">
        <v>1140</v>
      </c>
      <c r="AZ1642" s="222">
        <f t="shared" si="91"/>
        <v>285</v>
      </c>
      <c r="BA1642" s="222">
        <v>0</v>
      </c>
      <c r="BB1642" s="222">
        <v>0</v>
      </c>
      <c r="BC1642" s="222">
        <f t="shared" si="92"/>
        <v>0</v>
      </c>
    </row>
    <row r="1643" spans="2:55">
      <c r="B1643" s="41" t="s">
        <v>7391</v>
      </c>
      <c r="C1643" s="19" t="s">
        <v>7963</v>
      </c>
      <c r="D1643" s="44" t="s">
        <v>5</v>
      </c>
      <c r="E1643" s="19"/>
      <c r="F1643" s="19"/>
      <c r="G1643" s="19"/>
      <c r="H1643" s="19"/>
      <c r="I1643" s="19"/>
      <c r="J1643" s="19"/>
      <c r="K1643" s="19"/>
      <c r="L1643" s="19"/>
      <c r="M1643" s="19"/>
      <c r="N1643" s="19"/>
      <c r="O1643" s="19"/>
      <c r="P1643" s="19"/>
      <c r="Q1643" s="19"/>
      <c r="R1643" s="19"/>
      <c r="S1643" s="19"/>
      <c r="T1643" s="19"/>
      <c r="U1643" s="19"/>
      <c r="V1643" s="19"/>
      <c r="W1643" s="19"/>
      <c r="X1643" s="19"/>
      <c r="Y1643" s="19"/>
      <c r="Z1643" s="221"/>
      <c r="AA1643" s="221"/>
      <c r="AB1643" s="221"/>
      <c r="AC1643" s="221"/>
      <c r="AD1643" s="221"/>
      <c r="AE1643" s="221"/>
      <c r="AF1643" s="221"/>
      <c r="AG1643" s="221"/>
      <c r="AH1643" s="221"/>
      <c r="AI1643" s="221"/>
      <c r="AJ1643" s="221"/>
      <c r="AK1643" s="221"/>
      <c r="AL1643" s="221"/>
      <c r="AM1643" s="221"/>
      <c r="AN1643" s="221"/>
      <c r="AO1643" s="221"/>
      <c r="AP1643" s="221"/>
      <c r="AQ1643" s="221"/>
      <c r="AR1643" s="221"/>
      <c r="AS1643" s="221"/>
      <c r="AT1643" s="221"/>
      <c r="AU1643" s="221"/>
      <c r="AV1643" s="221"/>
      <c r="AW1643" s="221"/>
      <c r="AX1643" s="222">
        <v>0</v>
      </c>
      <c r="AY1643" s="222">
        <v>0</v>
      </c>
      <c r="AZ1643" s="222">
        <f t="shared" si="91"/>
        <v>0</v>
      </c>
      <c r="BA1643" s="222">
        <v>0</v>
      </c>
      <c r="BB1643" s="222">
        <v>0</v>
      </c>
      <c r="BC1643" s="222">
        <f t="shared" si="92"/>
        <v>0</v>
      </c>
    </row>
    <row r="1644" spans="2:55">
      <c r="B1644" s="41" t="s">
        <v>7392</v>
      </c>
      <c r="C1644" s="19" t="s">
        <v>7964</v>
      </c>
      <c r="D1644" s="44" t="s">
        <v>5</v>
      </c>
      <c r="E1644" s="19"/>
      <c r="F1644" s="19"/>
      <c r="G1644" s="19"/>
      <c r="H1644" s="19"/>
      <c r="I1644" s="19"/>
      <c r="J1644" s="19"/>
      <c r="K1644" s="19"/>
      <c r="L1644" s="19"/>
      <c r="M1644" s="19"/>
      <c r="N1644" s="19"/>
      <c r="O1644" s="19"/>
      <c r="P1644" s="19"/>
      <c r="Q1644" s="19"/>
      <c r="R1644" s="19"/>
      <c r="S1644" s="19"/>
      <c r="T1644" s="19"/>
      <c r="U1644" s="19"/>
      <c r="V1644" s="19"/>
      <c r="W1644" s="19"/>
      <c r="X1644" s="19"/>
      <c r="Y1644" s="19"/>
      <c r="Z1644" s="221"/>
      <c r="AA1644" s="221"/>
      <c r="AB1644" s="221"/>
      <c r="AC1644" s="221"/>
      <c r="AD1644" s="221"/>
      <c r="AE1644" s="221"/>
      <c r="AF1644" s="221"/>
      <c r="AG1644" s="221"/>
      <c r="AH1644" s="221"/>
      <c r="AI1644" s="221"/>
      <c r="AJ1644" s="221"/>
      <c r="AK1644" s="221"/>
      <c r="AL1644" s="221"/>
      <c r="AM1644" s="221"/>
      <c r="AN1644" s="221"/>
      <c r="AO1644" s="221"/>
      <c r="AP1644" s="221"/>
      <c r="AQ1644" s="221"/>
      <c r="AR1644" s="221"/>
      <c r="AS1644" s="221"/>
      <c r="AT1644" s="221"/>
      <c r="AU1644" s="221"/>
      <c r="AV1644" s="221"/>
      <c r="AW1644" s="221"/>
      <c r="AX1644" s="222">
        <v>6</v>
      </c>
      <c r="AY1644" s="222">
        <v>660</v>
      </c>
      <c r="AZ1644" s="222">
        <f t="shared" si="91"/>
        <v>165</v>
      </c>
      <c r="BA1644" s="222">
        <v>0</v>
      </c>
      <c r="BB1644" s="222">
        <v>0</v>
      </c>
      <c r="BC1644" s="222">
        <f t="shared" si="92"/>
        <v>0</v>
      </c>
    </row>
    <row r="1645" spans="2:55">
      <c r="B1645" s="41" t="s">
        <v>7393</v>
      </c>
      <c r="C1645" s="19" t="s">
        <v>7965</v>
      </c>
      <c r="D1645" s="227" t="s">
        <v>207</v>
      </c>
      <c r="E1645" s="19"/>
      <c r="F1645" s="19"/>
      <c r="G1645" s="19"/>
      <c r="H1645" s="19"/>
      <c r="I1645" s="19"/>
      <c r="J1645" s="19"/>
      <c r="K1645" s="19"/>
      <c r="L1645" s="19"/>
      <c r="M1645" s="19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221"/>
      <c r="AA1645" s="221"/>
      <c r="AB1645" s="221"/>
      <c r="AC1645" s="221"/>
      <c r="AD1645" s="221"/>
      <c r="AE1645" s="221"/>
      <c r="AF1645" s="221"/>
      <c r="AG1645" s="221"/>
      <c r="AH1645" s="221"/>
      <c r="AI1645" s="221"/>
      <c r="AJ1645" s="221"/>
      <c r="AK1645" s="221"/>
      <c r="AL1645" s="221"/>
      <c r="AM1645" s="221"/>
      <c r="AN1645" s="221"/>
      <c r="AO1645" s="221"/>
      <c r="AP1645" s="221"/>
      <c r="AQ1645" s="221"/>
      <c r="AR1645" s="221"/>
      <c r="AS1645" s="221"/>
      <c r="AT1645" s="221"/>
      <c r="AU1645" s="221"/>
      <c r="AV1645" s="221"/>
      <c r="AW1645" s="221"/>
      <c r="AX1645" s="222">
        <v>2</v>
      </c>
      <c r="AY1645" s="222">
        <v>210</v>
      </c>
      <c r="AZ1645" s="222">
        <f t="shared" si="91"/>
        <v>52.5</v>
      </c>
      <c r="BA1645" s="222">
        <v>0</v>
      </c>
      <c r="BB1645" s="222">
        <v>0</v>
      </c>
      <c r="BC1645" s="222">
        <f t="shared" si="92"/>
        <v>0</v>
      </c>
    </row>
    <row r="1646" spans="2:55">
      <c r="B1646" s="41" t="s">
        <v>7394</v>
      </c>
      <c r="C1646" s="19" t="s">
        <v>7966</v>
      </c>
      <c r="D1646" s="44" t="s">
        <v>204</v>
      </c>
      <c r="E1646" s="19"/>
      <c r="F1646" s="19"/>
      <c r="G1646" s="19"/>
      <c r="H1646" s="19"/>
      <c r="I1646" s="19"/>
      <c r="J1646" s="19"/>
      <c r="K1646" s="19"/>
      <c r="L1646" s="19"/>
      <c r="M1646" s="19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221"/>
      <c r="AA1646" s="221"/>
      <c r="AB1646" s="221"/>
      <c r="AC1646" s="221"/>
      <c r="AD1646" s="221"/>
      <c r="AE1646" s="221"/>
      <c r="AF1646" s="221"/>
      <c r="AG1646" s="221"/>
      <c r="AH1646" s="221"/>
      <c r="AI1646" s="221"/>
      <c r="AJ1646" s="221"/>
      <c r="AK1646" s="221"/>
      <c r="AL1646" s="221"/>
      <c r="AM1646" s="221"/>
      <c r="AN1646" s="221"/>
      <c r="AO1646" s="221"/>
      <c r="AP1646" s="221"/>
      <c r="AQ1646" s="221"/>
      <c r="AR1646" s="221"/>
      <c r="AS1646" s="221"/>
      <c r="AT1646" s="221"/>
      <c r="AU1646" s="221"/>
      <c r="AV1646" s="221"/>
      <c r="AW1646" s="221"/>
      <c r="AX1646" s="222">
        <v>1</v>
      </c>
      <c r="AY1646" s="222">
        <v>60</v>
      </c>
      <c r="AZ1646" s="222">
        <f t="shared" si="91"/>
        <v>15</v>
      </c>
      <c r="BA1646" s="222">
        <v>0</v>
      </c>
      <c r="BB1646" s="222">
        <v>0</v>
      </c>
      <c r="BC1646" s="222">
        <f t="shared" si="92"/>
        <v>0</v>
      </c>
    </row>
    <row r="1647" spans="2:55">
      <c r="B1647" s="41" t="s">
        <v>7395</v>
      </c>
      <c r="C1647" s="19" t="s">
        <v>7967</v>
      </c>
      <c r="D1647" s="44" t="s">
        <v>297</v>
      </c>
      <c r="E1647" s="19"/>
      <c r="F1647" s="19"/>
      <c r="G1647" s="19"/>
      <c r="H1647" s="19"/>
      <c r="I1647" s="19"/>
      <c r="J1647" s="19"/>
      <c r="K1647" s="19"/>
      <c r="L1647" s="19"/>
      <c r="M1647" s="19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221"/>
      <c r="AA1647" s="221"/>
      <c r="AB1647" s="221"/>
      <c r="AC1647" s="221"/>
      <c r="AD1647" s="221"/>
      <c r="AE1647" s="221"/>
      <c r="AF1647" s="221"/>
      <c r="AG1647" s="221"/>
      <c r="AH1647" s="221"/>
      <c r="AI1647" s="221"/>
      <c r="AJ1647" s="221"/>
      <c r="AK1647" s="221"/>
      <c r="AL1647" s="221"/>
      <c r="AM1647" s="221"/>
      <c r="AN1647" s="221"/>
      <c r="AO1647" s="221"/>
      <c r="AP1647" s="221"/>
      <c r="AQ1647" s="221"/>
      <c r="AR1647" s="221"/>
      <c r="AS1647" s="221"/>
      <c r="AT1647" s="221"/>
      <c r="AU1647" s="221"/>
      <c r="AV1647" s="221"/>
      <c r="AW1647" s="221"/>
      <c r="AX1647" s="222">
        <v>3</v>
      </c>
      <c r="AY1647" s="222">
        <v>300</v>
      </c>
      <c r="AZ1647" s="222">
        <f t="shared" si="91"/>
        <v>75</v>
      </c>
      <c r="BA1647" s="222">
        <v>0</v>
      </c>
      <c r="BB1647" s="222">
        <v>0</v>
      </c>
      <c r="BC1647" s="222">
        <f t="shared" si="92"/>
        <v>0</v>
      </c>
    </row>
    <row r="1648" spans="2:55">
      <c r="B1648" s="41" t="s">
        <v>7396</v>
      </c>
      <c r="C1648" s="19" t="s">
        <v>7968</v>
      </c>
      <c r="D1648" s="44" t="s">
        <v>14</v>
      </c>
      <c r="E1648" s="19"/>
      <c r="F1648" s="19"/>
      <c r="G1648" s="19"/>
      <c r="H1648" s="19"/>
      <c r="I1648" s="19"/>
      <c r="J1648" s="19"/>
      <c r="K1648" s="19"/>
      <c r="L1648" s="19"/>
      <c r="M1648" s="19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221"/>
      <c r="AA1648" s="221"/>
      <c r="AB1648" s="221"/>
      <c r="AC1648" s="221"/>
      <c r="AD1648" s="221"/>
      <c r="AE1648" s="221"/>
      <c r="AF1648" s="221"/>
      <c r="AG1648" s="221"/>
      <c r="AH1648" s="221"/>
      <c r="AI1648" s="221"/>
      <c r="AJ1648" s="221"/>
      <c r="AK1648" s="221"/>
      <c r="AL1648" s="221"/>
      <c r="AM1648" s="221"/>
      <c r="AN1648" s="221"/>
      <c r="AO1648" s="221"/>
      <c r="AP1648" s="221"/>
      <c r="AQ1648" s="221"/>
      <c r="AR1648" s="221"/>
      <c r="AS1648" s="221"/>
      <c r="AT1648" s="221"/>
      <c r="AU1648" s="221"/>
      <c r="AV1648" s="221"/>
      <c r="AW1648" s="221"/>
      <c r="AX1648" s="222">
        <v>0</v>
      </c>
      <c r="AY1648" s="222">
        <v>0</v>
      </c>
      <c r="AZ1648" s="222">
        <f t="shared" ref="AZ1648:AZ1687" si="93">AY1648*25%</f>
        <v>0</v>
      </c>
      <c r="BA1648" s="222">
        <v>0</v>
      </c>
      <c r="BB1648" s="222">
        <v>0</v>
      </c>
      <c r="BC1648" s="222">
        <f t="shared" ref="BC1648:BC1687" si="94">BB1648*25%</f>
        <v>0</v>
      </c>
    </row>
    <row r="1649" spans="2:55">
      <c r="B1649" s="41" t="s">
        <v>7397</v>
      </c>
      <c r="C1649" s="19" t="s">
        <v>6587</v>
      </c>
      <c r="D1649" s="44" t="s">
        <v>5</v>
      </c>
      <c r="E1649" s="19"/>
      <c r="F1649" s="19"/>
      <c r="G1649" s="19"/>
      <c r="H1649" s="19"/>
      <c r="I1649" s="19"/>
      <c r="J1649" s="19"/>
      <c r="K1649" s="19"/>
      <c r="L1649" s="19"/>
      <c r="M1649" s="19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221"/>
      <c r="AA1649" s="221"/>
      <c r="AB1649" s="221"/>
      <c r="AC1649" s="221"/>
      <c r="AD1649" s="221"/>
      <c r="AE1649" s="221"/>
      <c r="AF1649" s="221"/>
      <c r="AG1649" s="221"/>
      <c r="AH1649" s="221"/>
      <c r="AI1649" s="221"/>
      <c r="AJ1649" s="221"/>
      <c r="AK1649" s="221"/>
      <c r="AL1649" s="221"/>
      <c r="AM1649" s="221"/>
      <c r="AN1649" s="221"/>
      <c r="AO1649" s="221"/>
      <c r="AP1649" s="221"/>
      <c r="AQ1649" s="221"/>
      <c r="AR1649" s="221"/>
      <c r="AS1649" s="221"/>
      <c r="AT1649" s="221"/>
      <c r="AU1649" s="221"/>
      <c r="AV1649" s="221"/>
      <c r="AW1649" s="221"/>
      <c r="AX1649" s="222">
        <v>0</v>
      </c>
      <c r="AY1649" s="222">
        <v>0</v>
      </c>
      <c r="AZ1649" s="222">
        <f t="shared" si="93"/>
        <v>0</v>
      </c>
      <c r="BA1649" s="222">
        <v>0</v>
      </c>
      <c r="BB1649" s="222">
        <v>0</v>
      </c>
      <c r="BC1649" s="222">
        <f t="shared" si="94"/>
        <v>0</v>
      </c>
    </row>
    <row r="1650" spans="2:55">
      <c r="B1650" s="41" t="s">
        <v>7398</v>
      </c>
      <c r="C1650" s="19" t="s">
        <v>7969</v>
      </c>
      <c r="D1650" s="44" t="s">
        <v>16</v>
      </c>
      <c r="E1650" s="19"/>
      <c r="F1650" s="19"/>
      <c r="G1650" s="19"/>
      <c r="H1650" s="19"/>
      <c r="I1650" s="19"/>
      <c r="J1650" s="19"/>
      <c r="K1650" s="19"/>
      <c r="L1650" s="19"/>
      <c r="M1650" s="19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221"/>
      <c r="AA1650" s="221"/>
      <c r="AB1650" s="221"/>
      <c r="AC1650" s="221"/>
      <c r="AD1650" s="221"/>
      <c r="AE1650" s="221"/>
      <c r="AF1650" s="221"/>
      <c r="AG1650" s="221"/>
      <c r="AH1650" s="221"/>
      <c r="AI1650" s="221"/>
      <c r="AJ1650" s="221"/>
      <c r="AK1650" s="221"/>
      <c r="AL1650" s="221"/>
      <c r="AM1650" s="221"/>
      <c r="AN1650" s="221"/>
      <c r="AO1650" s="221"/>
      <c r="AP1650" s="221"/>
      <c r="AQ1650" s="221"/>
      <c r="AR1650" s="221"/>
      <c r="AS1650" s="221"/>
      <c r="AT1650" s="221"/>
      <c r="AU1650" s="221"/>
      <c r="AV1650" s="221"/>
      <c r="AW1650" s="221"/>
      <c r="AX1650" s="222">
        <v>6</v>
      </c>
      <c r="AY1650" s="222">
        <v>540</v>
      </c>
      <c r="AZ1650" s="222">
        <f t="shared" si="93"/>
        <v>135</v>
      </c>
      <c r="BA1650" s="222">
        <v>0</v>
      </c>
      <c r="BB1650" s="222">
        <v>0</v>
      </c>
      <c r="BC1650" s="222">
        <f t="shared" si="94"/>
        <v>0</v>
      </c>
    </row>
    <row r="1651" spans="2:55">
      <c r="B1651" s="41" t="s">
        <v>7399</v>
      </c>
      <c r="C1651" s="19" t="s">
        <v>7970</v>
      </c>
      <c r="D1651" s="227" t="s">
        <v>23</v>
      </c>
      <c r="E1651" s="19"/>
      <c r="F1651" s="19"/>
      <c r="G1651" s="19"/>
      <c r="H1651" s="19"/>
      <c r="I1651" s="19"/>
      <c r="J1651" s="19"/>
      <c r="K1651" s="19"/>
      <c r="L1651" s="19"/>
      <c r="M1651" s="19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221"/>
      <c r="AA1651" s="221"/>
      <c r="AB1651" s="221"/>
      <c r="AC1651" s="221"/>
      <c r="AD1651" s="221"/>
      <c r="AE1651" s="221"/>
      <c r="AF1651" s="221"/>
      <c r="AG1651" s="221"/>
      <c r="AH1651" s="221"/>
      <c r="AI1651" s="221"/>
      <c r="AJ1651" s="221"/>
      <c r="AK1651" s="221"/>
      <c r="AL1651" s="221"/>
      <c r="AM1651" s="221"/>
      <c r="AN1651" s="221"/>
      <c r="AO1651" s="221"/>
      <c r="AP1651" s="221"/>
      <c r="AQ1651" s="221"/>
      <c r="AR1651" s="221"/>
      <c r="AS1651" s="221"/>
      <c r="AT1651" s="221"/>
      <c r="AU1651" s="221"/>
      <c r="AV1651" s="221"/>
      <c r="AW1651" s="221"/>
      <c r="AX1651" s="222">
        <v>11</v>
      </c>
      <c r="AY1651" s="222">
        <v>715</v>
      </c>
      <c r="AZ1651" s="222">
        <f t="shared" si="93"/>
        <v>178.75</v>
      </c>
      <c r="BA1651" s="222">
        <v>0</v>
      </c>
      <c r="BB1651" s="222">
        <v>0</v>
      </c>
      <c r="BC1651" s="222">
        <f t="shared" si="94"/>
        <v>0</v>
      </c>
    </row>
    <row r="1652" spans="2:55">
      <c r="B1652" s="41" t="s">
        <v>7400</v>
      </c>
      <c r="C1652" s="19" t="s">
        <v>7971</v>
      </c>
      <c r="D1652" s="227" t="s">
        <v>307</v>
      </c>
      <c r="E1652" s="19"/>
      <c r="F1652" s="19"/>
      <c r="G1652" s="19"/>
      <c r="H1652" s="19"/>
      <c r="I1652" s="19"/>
      <c r="J1652" s="19"/>
      <c r="K1652" s="19"/>
      <c r="L1652" s="19"/>
      <c r="M1652" s="19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221"/>
      <c r="AA1652" s="221"/>
      <c r="AB1652" s="221"/>
      <c r="AC1652" s="221"/>
      <c r="AD1652" s="221"/>
      <c r="AE1652" s="221"/>
      <c r="AF1652" s="221"/>
      <c r="AG1652" s="221"/>
      <c r="AH1652" s="221"/>
      <c r="AI1652" s="221"/>
      <c r="AJ1652" s="221"/>
      <c r="AK1652" s="221"/>
      <c r="AL1652" s="221"/>
      <c r="AM1652" s="221"/>
      <c r="AN1652" s="221"/>
      <c r="AO1652" s="221"/>
      <c r="AP1652" s="221"/>
      <c r="AQ1652" s="221"/>
      <c r="AR1652" s="221"/>
      <c r="AS1652" s="221"/>
      <c r="AT1652" s="221"/>
      <c r="AU1652" s="221"/>
      <c r="AV1652" s="221"/>
      <c r="AW1652" s="221"/>
      <c r="AX1652" s="222">
        <v>2</v>
      </c>
      <c r="AY1652" s="222">
        <v>160</v>
      </c>
      <c r="AZ1652" s="222">
        <f t="shared" si="93"/>
        <v>40</v>
      </c>
      <c r="BA1652" s="222">
        <v>0</v>
      </c>
      <c r="BB1652" s="222">
        <v>0</v>
      </c>
      <c r="BC1652" s="222">
        <f t="shared" si="94"/>
        <v>0</v>
      </c>
    </row>
    <row r="1653" spans="2:55">
      <c r="B1653" s="41" t="s">
        <v>7401</v>
      </c>
      <c r="C1653" s="19" t="s">
        <v>7972</v>
      </c>
      <c r="D1653" s="44" t="s">
        <v>5</v>
      </c>
      <c r="E1653" s="19"/>
      <c r="F1653" s="19"/>
      <c r="G1653" s="19"/>
      <c r="H1653" s="19"/>
      <c r="I1653" s="19"/>
      <c r="J1653" s="19"/>
      <c r="K1653" s="19"/>
      <c r="L1653" s="19"/>
      <c r="M1653" s="19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221"/>
      <c r="AA1653" s="221"/>
      <c r="AB1653" s="221"/>
      <c r="AC1653" s="221"/>
      <c r="AD1653" s="221"/>
      <c r="AE1653" s="221"/>
      <c r="AF1653" s="221"/>
      <c r="AG1653" s="221"/>
      <c r="AH1653" s="221"/>
      <c r="AI1653" s="221"/>
      <c r="AJ1653" s="221"/>
      <c r="AK1653" s="221"/>
      <c r="AL1653" s="221"/>
      <c r="AM1653" s="221"/>
      <c r="AN1653" s="221"/>
      <c r="AO1653" s="221"/>
      <c r="AP1653" s="221"/>
      <c r="AQ1653" s="221"/>
      <c r="AR1653" s="221"/>
      <c r="AS1653" s="221"/>
      <c r="AT1653" s="221"/>
      <c r="AU1653" s="221"/>
      <c r="AV1653" s="221"/>
      <c r="AW1653" s="221"/>
      <c r="AX1653" s="222">
        <v>3</v>
      </c>
      <c r="AY1653" s="222">
        <v>500</v>
      </c>
      <c r="AZ1653" s="222">
        <f t="shared" si="93"/>
        <v>125</v>
      </c>
      <c r="BA1653" s="222">
        <v>0</v>
      </c>
      <c r="BB1653" s="222">
        <v>0</v>
      </c>
      <c r="BC1653" s="222">
        <f t="shared" si="94"/>
        <v>0</v>
      </c>
    </row>
    <row r="1654" spans="2:55">
      <c r="B1654" s="41" t="s">
        <v>7402</v>
      </c>
      <c r="C1654" s="19" t="s">
        <v>7973</v>
      </c>
      <c r="D1654" s="44" t="s">
        <v>5</v>
      </c>
      <c r="E1654" s="19"/>
      <c r="F1654" s="19"/>
      <c r="G1654" s="19"/>
      <c r="H1654" s="19"/>
      <c r="I1654" s="19"/>
      <c r="J1654" s="19"/>
      <c r="K1654" s="19"/>
      <c r="L1654" s="19"/>
      <c r="M1654" s="19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221"/>
      <c r="AA1654" s="221"/>
      <c r="AB1654" s="221"/>
      <c r="AC1654" s="221"/>
      <c r="AD1654" s="221"/>
      <c r="AE1654" s="221"/>
      <c r="AF1654" s="221"/>
      <c r="AG1654" s="221"/>
      <c r="AH1654" s="221"/>
      <c r="AI1654" s="221"/>
      <c r="AJ1654" s="221"/>
      <c r="AK1654" s="221"/>
      <c r="AL1654" s="221"/>
      <c r="AM1654" s="221"/>
      <c r="AN1654" s="221"/>
      <c r="AO1654" s="221"/>
      <c r="AP1654" s="221"/>
      <c r="AQ1654" s="221"/>
      <c r="AR1654" s="221"/>
      <c r="AS1654" s="221"/>
      <c r="AT1654" s="221"/>
      <c r="AU1654" s="221"/>
      <c r="AV1654" s="221"/>
      <c r="AW1654" s="221"/>
      <c r="AX1654" s="222">
        <v>11</v>
      </c>
      <c r="AY1654" s="222">
        <v>1190</v>
      </c>
      <c r="AZ1654" s="222">
        <f t="shared" si="93"/>
        <v>297.5</v>
      </c>
      <c r="BA1654" s="222">
        <v>0</v>
      </c>
      <c r="BB1654" s="222">
        <v>0</v>
      </c>
      <c r="BC1654" s="222">
        <f t="shared" si="94"/>
        <v>0</v>
      </c>
    </row>
    <row r="1655" spans="2:55">
      <c r="B1655" s="41" t="s">
        <v>7403</v>
      </c>
      <c r="C1655" s="19" t="s">
        <v>7974</v>
      </c>
      <c r="D1655" s="227" t="s">
        <v>43</v>
      </c>
      <c r="E1655" s="19"/>
      <c r="F1655" s="19"/>
      <c r="G1655" s="19"/>
      <c r="H1655" s="19"/>
      <c r="I1655" s="19"/>
      <c r="J1655" s="19"/>
      <c r="K1655" s="19"/>
      <c r="L1655" s="19"/>
      <c r="M1655" s="19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221"/>
      <c r="AA1655" s="221"/>
      <c r="AB1655" s="221"/>
      <c r="AC1655" s="221"/>
      <c r="AD1655" s="221"/>
      <c r="AE1655" s="221"/>
      <c r="AF1655" s="221"/>
      <c r="AG1655" s="221"/>
      <c r="AH1655" s="221"/>
      <c r="AI1655" s="221"/>
      <c r="AJ1655" s="221"/>
      <c r="AK1655" s="221"/>
      <c r="AL1655" s="221"/>
      <c r="AM1655" s="221"/>
      <c r="AN1655" s="221"/>
      <c r="AO1655" s="221"/>
      <c r="AP1655" s="221"/>
      <c r="AQ1655" s="221"/>
      <c r="AR1655" s="221"/>
      <c r="AS1655" s="221"/>
      <c r="AT1655" s="221"/>
      <c r="AU1655" s="221"/>
      <c r="AV1655" s="221"/>
      <c r="AW1655" s="221"/>
      <c r="AX1655" s="222">
        <v>7</v>
      </c>
      <c r="AY1655" s="222">
        <v>780</v>
      </c>
      <c r="AZ1655" s="222">
        <f t="shared" si="93"/>
        <v>195</v>
      </c>
      <c r="BA1655" s="222">
        <v>0</v>
      </c>
      <c r="BB1655" s="222">
        <v>0</v>
      </c>
      <c r="BC1655" s="222">
        <f t="shared" si="94"/>
        <v>0</v>
      </c>
    </row>
    <row r="1656" spans="2:55">
      <c r="B1656" s="41" t="s">
        <v>7404</v>
      </c>
      <c r="C1656" s="19" t="s">
        <v>7975</v>
      </c>
      <c r="D1656" s="227" t="s">
        <v>38</v>
      </c>
      <c r="E1656" s="19"/>
      <c r="F1656" s="19"/>
      <c r="G1656" s="19"/>
      <c r="H1656" s="19"/>
      <c r="I1656" s="19"/>
      <c r="J1656" s="19"/>
      <c r="K1656" s="19"/>
      <c r="L1656" s="19"/>
      <c r="M1656" s="19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221"/>
      <c r="AA1656" s="221"/>
      <c r="AB1656" s="221"/>
      <c r="AC1656" s="221"/>
      <c r="AD1656" s="221"/>
      <c r="AE1656" s="221"/>
      <c r="AF1656" s="221"/>
      <c r="AG1656" s="221"/>
      <c r="AH1656" s="221"/>
      <c r="AI1656" s="221"/>
      <c r="AJ1656" s="221"/>
      <c r="AK1656" s="221"/>
      <c r="AL1656" s="221"/>
      <c r="AM1656" s="221"/>
      <c r="AN1656" s="221"/>
      <c r="AO1656" s="221"/>
      <c r="AP1656" s="221"/>
      <c r="AQ1656" s="221"/>
      <c r="AR1656" s="221"/>
      <c r="AS1656" s="221"/>
      <c r="AT1656" s="221"/>
      <c r="AU1656" s="221"/>
      <c r="AV1656" s="221"/>
      <c r="AW1656" s="221"/>
      <c r="AX1656" s="222">
        <v>0</v>
      </c>
      <c r="AY1656" s="222">
        <v>0</v>
      </c>
      <c r="AZ1656" s="222">
        <f t="shared" si="93"/>
        <v>0</v>
      </c>
      <c r="BA1656" s="222">
        <v>0</v>
      </c>
      <c r="BB1656" s="222">
        <v>0</v>
      </c>
      <c r="BC1656" s="222">
        <f t="shared" si="94"/>
        <v>0</v>
      </c>
    </row>
    <row r="1657" spans="2:55">
      <c r="B1657" s="41" t="s">
        <v>7405</v>
      </c>
      <c r="C1657" s="19" t="s">
        <v>7976</v>
      </c>
      <c r="D1657" s="44" t="s">
        <v>390</v>
      </c>
      <c r="E1657" s="19"/>
      <c r="F1657" s="19"/>
      <c r="G1657" s="19"/>
      <c r="H1657" s="19"/>
      <c r="I1657" s="19"/>
      <c r="J1657" s="19"/>
      <c r="K1657" s="19"/>
      <c r="L1657" s="19"/>
      <c r="M1657" s="19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221"/>
      <c r="AA1657" s="221"/>
      <c r="AB1657" s="221"/>
      <c r="AC1657" s="221"/>
      <c r="AD1657" s="221"/>
      <c r="AE1657" s="221"/>
      <c r="AF1657" s="221"/>
      <c r="AG1657" s="221"/>
      <c r="AH1657" s="221"/>
      <c r="AI1657" s="221"/>
      <c r="AJ1657" s="221"/>
      <c r="AK1657" s="221"/>
      <c r="AL1657" s="221"/>
      <c r="AM1657" s="221"/>
      <c r="AN1657" s="221"/>
      <c r="AO1657" s="221"/>
      <c r="AP1657" s="221"/>
      <c r="AQ1657" s="221"/>
      <c r="AR1657" s="221"/>
      <c r="AS1657" s="221"/>
      <c r="AT1657" s="221"/>
      <c r="AU1657" s="221"/>
      <c r="AV1657" s="221"/>
      <c r="AW1657" s="221"/>
      <c r="AX1657" s="222">
        <v>5</v>
      </c>
      <c r="AY1657" s="222">
        <v>1540</v>
      </c>
      <c r="AZ1657" s="222">
        <f t="shared" si="93"/>
        <v>385</v>
      </c>
      <c r="BA1657" s="222">
        <v>0</v>
      </c>
      <c r="BB1657" s="222">
        <v>0</v>
      </c>
      <c r="BC1657" s="222">
        <f t="shared" si="94"/>
        <v>0</v>
      </c>
    </row>
    <row r="1658" spans="2:55">
      <c r="B1658" s="41" t="s">
        <v>7406</v>
      </c>
      <c r="C1658" s="19" t="s">
        <v>7977</v>
      </c>
      <c r="D1658" s="227" t="s">
        <v>372</v>
      </c>
      <c r="E1658" s="19"/>
      <c r="F1658" s="19"/>
      <c r="G1658" s="19"/>
      <c r="H1658" s="19"/>
      <c r="I1658" s="19"/>
      <c r="J1658" s="19"/>
      <c r="K1658" s="19"/>
      <c r="L1658" s="19"/>
      <c r="M1658" s="19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221"/>
      <c r="AA1658" s="221"/>
      <c r="AB1658" s="221"/>
      <c r="AC1658" s="221"/>
      <c r="AD1658" s="221"/>
      <c r="AE1658" s="221"/>
      <c r="AF1658" s="221"/>
      <c r="AG1658" s="221"/>
      <c r="AH1658" s="221"/>
      <c r="AI1658" s="221"/>
      <c r="AJ1658" s="221"/>
      <c r="AK1658" s="221"/>
      <c r="AL1658" s="221"/>
      <c r="AM1658" s="221"/>
      <c r="AN1658" s="221"/>
      <c r="AO1658" s="221"/>
      <c r="AP1658" s="221"/>
      <c r="AQ1658" s="221"/>
      <c r="AR1658" s="221"/>
      <c r="AS1658" s="221"/>
      <c r="AT1658" s="221"/>
      <c r="AU1658" s="221"/>
      <c r="AV1658" s="221"/>
      <c r="AW1658" s="221"/>
      <c r="AX1658" s="222">
        <v>0</v>
      </c>
      <c r="AY1658" s="222">
        <v>0</v>
      </c>
      <c r="AZ1658" s="222">
        <f t="shared" si="93"/>
        <v>0</v>
      </c>
      <c r="BA1658" s="222">
        <v>0</v>
      </c>
      <c r="BB1658" s="222">
        <v>0</v>
      </c>
      <c r="BC1658" s="222">
        <f t="shared" si="94"/>
        <v>0</v>
      </c>
    </row>
    <row r="1659" spans="2:55">
      <c r="B1659" s="41" t="s">
        <v>7407</v>
      </c>
      <c r="C1659" s="19" t="s">
        <v>7978</v>
      </c>
      <c r="D1659" s="227" t="s">
        <v>58</v>
      </c>
      <c r="E1659" s="19"/>
      <c r="F1659" s="19"/>
      <c r="G1659" s="19"/>
      <c r="H1659" s="19"/>
      <c r="I1659" s="19"/>
      <c r="J1659" s="19"/>
      <c r="K1659" s="19"/>
      <c r="L1659" s="19"/>
      <c r="M1659" s="19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221"/>
      <c r="AA1659" s="221"/>
      <c r="AB1659" s="221"/>
      <c r="AC1659" s="221"/>
      <c r="AD1659" s="221"/>
      <c r="AE1659" s="221"/>
      <c r="AF1659" s="221"/>
      <c r="AG1659" s="221"/>
      <c r="AH1659" s="221"/>
      <c r="AI1659" s="221"/>
      <c r="AJ1659" s="221"/>
      <c r="AK1659" s="221"/>
      <c r="AL1659" s="221"/>
      <c r="AM1659" s="221"/>
      <c r="AN1659" s="221"/>
      <c r="AO1659" s="221"/>
      <c r="AP1659" s="221"/>
      <c r="AQ1659" s="221"/>
      <c r="AR1659" s="221"/>
      <c r="AS1659" s="221"/>
      <c r="AT1659" s="221"/>
      <c r="AU1659" s="221"/>
      <c r="AV1659" s="221"/>
      <c r="AW1659" s="221"/>
      <c r="AX1659" s="222">
        <v>6</v>
      </c>
      <c r="AY1659" s="222">
        <v>350</v>
      </c>
      <c r="AZ1659" s="222">
        <f t="shared" si="93"/>
        <v>87.5</v>
      </c>
      <c r="BA1659" s="222">
        <v>0</v>
      </c>
      <c r="BB1659" s="222">
        <v>0</v>
      </c>
      <c r="BC1659" s="222">
        <f t="shared" si="94"/>
        <v>0</v>
      </c>
    </row>
    <row r="1660" spans="2:55">
      <c r="B1660" s="41" t="s">
        <v>7408</v>
      </c>
      <c r="C1660" s="19" t="s">
        <v>7979</v>
      </c>
      <c r="D1660" s="44" t="s">
        <v>5</v>
      </c>
      <c r="E1660" s="19"/>
      <c r="F1660" s="19"/>
      <c r="G1660" s="19"/>
      <c r="H1660" s="19"/>
      <c r="I1660" s="19"/>
      <c r="J1660" s="19"/>
      <c r="K1660" s="19"/>
      <c r="L1660" s="19"/>
      <c r="M1660" s="19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221"/>
      <c r="AA1660" s="221"/>
      <c r="AB1660" s="221"/>
      <c r="AC1660" s="221"/>
      <c r="AD1660" s="221"/>
      <c r="AE1660" s="221"/>
      <c r="AF1660" s="221"/>
      <c r="AG1660" s="221"/>
      <c r="AH1660" s="221"/>
      <c r="AI1660" s="221"/>
      <c r="AJ1660" s="221"/>
      <c r="AK1660" s="221"/>
      <c r="AL1660" s="221"/>
      <c r="AM1660" s="221"/>
      <c r="AN1660" s="221"/>
      <c r="AO1660" s="221"/>
      <c r="AP1660" s="221"/>
      <c r="AQ1660" s="221"/>
      <c r="AR1660" s="221"/>
      <c r="AS1660" s="221"/>
      <c r="AT1660" s="221"/>
      <c r="AU1660" s="221"/>
      <c r="AV1660" s="221"/>
      <c r="AW1660" s="221"/>
      <c r="AX1660" s="222">
        <v>0</v>
      </c>
      <c r="AY1660" s="222">
        <v>0</v>
      </c>
      <c r="AZ1660" s="222">
        <f t="shared" si="93"/>
        <v>0</v>
      </c>
      <c r="BA1660" s="222">
        <v>0</v>
      </c>
      <c r="BB1660" s="222">
        <v>0</v>
      </c>
      <c r="BC1660" s="222">
        <f t="shared" si="94"/>
        <v>0</v>
      </c>
    </row>
    <row r="1661" spans="2:55">
      <c r="B1661" s="41" t="s">
        <v>7409</v>
      </c>
      <c r="C1661" s="19" t="s">
        <v>7980</v>
      </c>
      <c r="D1661" s="44" t="s">
        <v>5</v>
      </c>
      <c r="E1661" s="19"/>
      <c r="F1661" s="19"/>
      <c r="G1661" s="19"/>
      <c r="H1661" s="19"/>
      <c r="I1661" s="19"/>
      <c r="J1661" s="19"/>
      <c r="K1661" s="19"/>
      <c r="L1661" s="19"/>
      <c r="M1661" s="19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221"/>
      <c r="AA1661" s="221"/>
      <c r="AB1661" s="221"/>
      <c r="AC1661" s="221"/>
      <c r="AD1661" s="221"/>
      <c r="AE1661" s="221"/>
      <c r="AF1661" s="221"/>
      <c r="AG1661" s="221"/>
      <c r="AH1661" s="221"/>
      <c r="AI1661" s="221"/>
      <c r="AJ1661" s="221"/>
      <c r="AK1661" s="221"/>
      <c r="AL1661" s="221"/>
      <c r="AM1661" s="221"/>
      <c r="AN1661" s="221"/>
      <c r="AO1661" s="221"/>
      <c r="AP1661" s="221"/>
      <c r="AQ1661" s="221"/>
      <c r="AR1661" s="221"/>
      <c r="AS1661" s="221"/>
      <c r="AT1661" s="221"/>
      <c r="AU1661" s="221"/>
      <c r="AV1661" s="221"/>
      <c r="AW1661" s="221"/>
      <c r="AX1661" s="222">
        <v>15</v>
      </c>
      <c r="AY1661" s="222">
        <v>1100</v>
      </c>
      <c r="AZ1661" s="222">
        <f t="shared" si="93"/>
        <v>275</v>
      </c>
      <c r="BA1661" s="222">
        <v>0</v>
      </c>
      <c r="BB1661" s="222">
        <v>0</v>
      </c>
      <c r="BC1661" s="222">
        <f t="shared" si="94"/>
        <v>0</v>
      </c>
    </row>
    <row r="1662" spans="2:55">
      <c r="B1662" s="41" t="s">
        <v>7410</v>
      </c>
      <c r="C1662" s="19" t="s">
        <v>7981</v>
      </c>
      <c r="D1662" s="44" t="s">
        <v>5</v>
      </c>
      <c r="E1662" s="19"/>
      <c r="F1662" s="19"/>
      <c r="G1662" s="19"/>
      <c r="H1662" s="19"/>
      <c r="I1662" s="19"/>
      <c r="J1662" s="19"/>
      <c r="K1662" s="19"/>
      <c r="L1662" s="19"/>
      <c r="M1662" s="19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221"/>
      <c r="AA1662" s="221"/>
      <c r="AB1662" s="221"/>
      <c r="AC1662" s="221"/>
      <c r="AD1662" s="221"/>
      <c r="AE1662" s="221"/>
      <c r="AF1662" s="221"/>
      <c r="AG1662" s="221"/>
      <c r="AH1662" s="221"/>
      <c r="AI1662" s="221"/>
      <c r="AJ1662" s="221"/>
      <c r="AK1662" s="221"/>
      <c r="AL1662" s="221"/>
      <c r="AM1662" s="221"/>
      <c r="AN1662" s="221"/>
      <c r="AO1662" s="221"/>
      <c r="AP1662" s="221"/>
      <c r="AQ1662" s="221"/>
      <c r="AR1662" s="221"/>
      <c r="AS1662" s="221"/>
      <c r="AT1662" s="221"/>
      <c r="AU1662" s="221"/>
      <c r="AV1662" s="221"/>
      <c r="AW1662" s="221"/>
      <c r="AX1662" s="222">
        <v>6</v>
      </c>
      <c r="AY1662" s="222">
        <v>650</v>
      </c>
      <c r="AZ1662" s="222">
        <f t="shared" si="93"/>
        <v>162.5</v>
      </c>
      <c r="BA1662" s="222">
        <v>0</v>
      </c>
      <c r="BB1662" s="222">
        <v>0</v>
      </c>
      <c r="BC1662" s="222">
        <f t="shared" si="94"/>
        <v>0</v>
      </c>
    </row>
    <row r="1663" spans="2:55">
      <c r="B1663" s="41" t="s">
        <v>7411</v>
      </c>
      <c r="C1663" s="19" t="s">
        <v>7982</v>
      </c>
      <c r="D1663" s="44" t="s">
        <v>5</v>
      </c>
      <c r="E1663" s="19"/>
      <c r="F1663" s="19"/>
      <c r="G1663" s="19"/>
      <c r="H1663" s="19"/>
      <c r="I1663" s="19"/>
      <c r="J1663" s="19"/>
      <c r="K1663" s="19"/>
      <c r="L1663" s="19"/>
      <c r="M1663" s="19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221"/>
      <c r="AA1663" s="221"/>
      <c r="AB1663" s="221"/>
      <c r="AC1663" s="221"/>
      <c r="AD1663" s="221"/>
      <c r="AE1663" s="221"/>
      <c r="AF1663" s="221"/>
      <c r="AG1663" s="221"/>
      <c r="AH1663" s="221"/>
      <c r="AI1663" s="221"/>
      <c r="AJ1663" s="221"/>
      <c r="AK1663" s="221"/>
      <c r="AL1663" s="221"/>
      <c r="AM1663" s="221"/>
      <c r="AN1663" s="221"/>
      <c r="AO1663" s="221"/>
      <c r="AP1663" s="221"/>
      <c r="AQ1663" s="221"/>
      <c r="AR1663" s="221"/>
      <c r="AS1663" s="221"/>
      <c r="AT1663" s="221"/>
      <c r="AU1663" s="221"/>
      <c r="AV1663" s="221"/>
      <c r="AW1663" s="221"/>
      <c r="AX1663" s="222">
        <v>8</v>
      </c>
      <c r="AY1663" s="222">
        <v>860</v>
      </c>
      <c r="AZ1663" s="222">
        <f t="shared" si="93"/>
        <v>215</v>
      </c>
      <c r="BA1663" s="222">
        <v>0</v>
      </c>
      <c r="BB1663" s="222">
        <v>0</v>
      </c>
      <c r="BC1663" s="222">
        <f t="shared" si="94"/>
        <v>0</v>
      </c>
    </row>
    <row r="1664" spans="2:55">
      <c r="B1664" s="41" t="s">
        <v>7412</v>
      </c>
      <c r="C1664" s="19" t="s">
        <v>7983</v>
      </c>
      <c r="D1664" s="44" t="s">
        <v>19</v>
      </c>
      <c r="E1664" s="19"/>
      <c r="F1664" s="19"/>
      <c r="G1664" s="19"/>
      <c r="H1664" s="19"/>
      <c r="I1664" s="19"/>
      <c r="J1664" s="19"/>
      <c r="K1664" s="19"/>
      <c r="L1664" s="19"/>
      <c r="M1664" s="19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221"/>
      <c r="AA1664" s="221"/>
      <c r="AB1664" s="221"/>
      <c r="AC1664" s="221"/>
      <c r="AD1664" s="221"/>
      <c r="AE1664" s="221"/>
      <c r="AF1664" s="221"/>
      <c r="AG1664" s="221"/>
      <c r="AH1664" s="221"/>
      <c r="AI1664" s="221"/>
      <c r="AJ1664" s="221"/>
      <c r="AK1664" s="221"/>
      <c r="AL1664" s="221"/>
      <c r="AM1664" s="221"/>
      <c r="AN1664" s="221"/>
      <c r="AO1664" s="221"/>
      <c r="AP1664" s="221"/>
      <c r="AQ1664" s="221"/>
      <c r="AR1664" s="221"/>
      <c r="AS1664" s="221"/>
      <c r="AT1664" s="221"/>
      <c r="AU1664" s="221"/>
      <c r="AV1664" s="221"/>
      <c r="AW1664" s="221"/>
      <c r="AX1664" s="222">
        <v>0</v>
      </c>
      <c r="AY1664" s="222">
        <v>0</v>
      </c>
      <c r="AZ1664" s="222">
        <f t="shared" si="93"/>
        <v>0</v>
      </c>
      <c r="BA1664" s="222">
        <v>0</v>
      </c>
      <c r="BB1664" s="222">
        <v>0</v>
      </c>
      <c r="BC1664" s="222">
        <f t="shared" si="94"/>
        <v>0</v>
      </c>
    </row>
    <row r="1665" spans="2:55">
      <c r="B1665" s="41" t="s">
        <v>7413</v>
      </c>
      <c r="C1665" s="19" t="s">
        <v>7984</v>
      </c>
      <c r="D1665" s="44" t="s">
        <v>5</v>
      </c>
      <c r="E1665" s="19"/>
      <c r="F1665" s="19"/>
      <c r="G1665" s="19"/>
      <c r="H1665" s="19"/>
      <c r="I1665" s="19"/>
      <c r="J1665" s="19"/>
      <c r="K1665" s="19"/>
      <c r="L1665" s="19"/>
      <c r="M1665" s="19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221"/>
      <c r="AA1665" s="221"/>
      <c r="AB1665" s="221"/>
      <c r="AC1665" s="221"/>
      <c r="AD1665" s="221"/>
      <c r="AE1665" s="221"/>
      <c r="AF1665" s="221"/>
      <c r="AG1665" s="221"/>
      <c r="AH1665" s="221"/>
      <c r="AI1665" s="221"/>
      <c r="AJ1665" s="221"/>
      <c r="AK1665" s="221"/>
      <c r="AL1665" s="221"/>
      <c r="AM1665" s="221"/>
      <c r="AN1665" s="221"/>
      <c r="AO1665" s="221"/>
      <c r="AP1665" s="221"/>
      <c r="AQ1665" s="221"/>
      <c r="AR1665" s="221"/>
      <c r="AS1665" s="221"/>
      <c r="AT1665" s="221"/>
      <c r="AU1665" s="221"/>
      <c r="AV1665" s="221"/>
      <c r="AW1665" s="221"/>
      <c r="AX1665" s="222">
        <v>3</v>
      </c>
      <c r="AY1665" s="222">
        <v>580</v>
      </c>
      <c r="AZ1665" s="222">
        <f t="shared" si="93"/>
        <v>145</v>
      </c>
      <c r="BA1665" s="222">
        <v>0</v>
      </c>
      <c r="BB1665" s="222">
        <v>0</v>
      </c>
      <c r="BC1665" s="222">
        <f t="shared" si="94"/>
        <v>0</v>
      </c>
    </row>
    <row r="1666" spans="2:55">
      <c r="B1666" s="41" t="s">
        <v>7414</v>
      </c>
      <c r="C1666" s="19" t="s">
        <v>7985</v>
      </c>
      <c r="D1666" s="44" t="s">
        <v>5</v>
      </c>
      <c r="E1666" s="19"/>
      <c r="F1666" s="19"/>
      <c r="G1666" s="19"/>
      <c r="H1666" s="19"/>
      <c r="I1666" s="19"/>
      <c r="J1666" s="19"/>
      <c r="K1666" s="19"/>
      <c r="L1666" s="19"/>
      <c r="M1666" s="19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221"/>
      <c r="AA1666" s="221"/>
      <c r="AB1666" s="221"/>
      <c r="AC1666" s="221"/>
      <c r="AD1666" s="221"/>
      <c r="AE1666" s="221"/>
      <c r="AF1666" s="221"/>
      <c r="AG1666" s="221"/>
      <c r="AH1666" s="221"/>
      <c r="AI1666" s="221"/>
      <c r="AJ1666" s="221"/>
      <c r="AK1666" s="221"/>
      <c r="AL1666" s="221"/>
      <c r="AM1666" s="221"/>
      <c r="AN1666" s="221"/>
      <c r="AO1666" s="221"/>
      <c r="AP1666" s="221"/>
      <c r="AQ1666" s="221"/>
      <c r="AR1666" s="221"/>
      <c r="AS1666" s="221"/>
      <c r="AT1666" s="221"/>
      <c r="AU1666" s="221"/>
      <c r="AV1666" s="221"/>
      <c r="AW1666" s="221"/>
      <c r="AX1666" s="222">
        <v>0</v>
      </c>
      <c r="AY1666" s="222">
        <v>0</v>
      </c>
      <c r="AZ1666" s="222">
        <f t="shared" si="93"/>
        <v>0</v>
      </c>
      <c r="BA1666" s="222">
        <v>0</v>
      </c>
      <c r="BB1666" s="222">
        <v>0</v>
      </c>
      <c r="BC1666" s="222">
        <f t="shared" si="94"/>
        <v>0</v>
      </c>
    </row>
    <row r="1667" spans="2:55">
      <c r="B1667" s="41" t="s">
        <v>7415</v>
      </c>
      <c r="C1667" s="19" t="s">
        <v>7986</v>
      </c>
      <c r="D1667" s="44" t="s">
        <v>5</v>
      </c>
      <c r="E1667" s="19"/>
      <c r="F1667" s="19"/>
      <c r="G1667" s="19"/>
      <c r="H1667" s="19"/>
      <c r="I1667" s="19"/>
      <c r="J1667" s="19"/>
      <c r="K1667" s="19"/>
      <c r="L1667" s="19"/>
      <c r="M1667" s="19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221"/>
      <c r="AA1667" s="221"/>
      <c r="AB1667" s="221"/>
      <c r="AC1667" s="221"/>
      <c r="AD1667" s="221"/>
      <c r="AE1667" s="221"/>
      <c r="AF1667" s="221"/>
      <c r="AG1667" s="221"/>
      <c r="AH1667" s="221"/>
      <c r="AI1667" s="221"/>
      <c r="AJ1667" s="221"/>
      <c r="AK1667" s="221"/>
      <c r="AL1667" s="221"/>
      <c r="AM1667" s="221"/>
      <c r="AN1667" s="221"/>
      <c r="AO1667" s="221"/>
      <c r="AP1667" s="221"/>
      <c r="AQ1667" s="221"/>
      <c r="AR1667" s="221"/>
      <c r="AS1667" s="221"/>
      <c r="AT1667" s="221"/>
      <c r="AU1667" s="221"/>
      <c r="AV1667" s="221"/>
      <c r="AW1667" s="221"/>
      <c r="AX1667" s="222">
        <v>0</v>
      </c>
      <c r="AY1667" s="222">
        <v>0</v>
      </c>
      <c r="AZ1667" s="222">
        <f t="shared" si="93"/>
        <v>0</v>
      </c>
      <c r="BA1667" s="222">
        <v>0</v>
      </c>
      <c r="BB1667" s="222">
        <v>0</v>
      </c>
      <c r="BC1667" s="222">
        <f t="shared" si="94"/>
        <v>0</v>
      </c>
    </row>
    <row r="1668" spans="2:55">
      <c r="B1668" s="41" t="s">
        <v>7416</v>
      </c>
      <c r="C1668" s="19" t="s">
        <v>7987</v>
      </c>
      <c r="D1668" s="227" t="s">
        <v>12</v>
      </c>
      <c r="E1668" s="19"/>
      <c r="F1668" s="19"/>
      <c r="G1668" s="19"/>
      <c r="H1668" s="19"/>
      <c r="I1668" s="19"/>
      <c r="J1668" s="19"/>
      <c r="K1668" s="19"/>
      <c r="L1668" s="19"/>
      <c r="M1668" s="19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221"/>
      <c r="AA1668" s="221"/>
      <c r="AB1668" s="221"/>
      <c r="AC1668" s="221"/>
      <c r="AD1668" s="221"/>
      <c r="AE1668" s="221"/>
      <c r="AF1668" s="221"/>
      <c r="AG1668" s="221"/>
      <c r="AH1668" s="221"/>
      <c r="AI1668" s="221"/>
      <c r="AJ1668" s="221"/>
      <c r="AK1668" s="221"/>
      <c r="AL1668" s="221"/>
      <c r="AM1668" s="221"/>
      <c r="AN1668" s="221"/>
      <c r="AO1668" s="221"/>
      <c r="AP1668" s="221"/>
      <c r="AQ1668" s="221"/>
      <c r="AR1668" s="221"/>
      <c r="AS1668" s="221"/>
      <c r="AT1668" s="221"/>
      <c r="AU1668" s="221"/>
      <c r="AV1668" s="221"/>
      <c r="AW1668" s="221"/>
      <c r="AX1668" s="222">
        <v>6</v>
      </c>
      <c r="AY1668" s="222">
        <v>790</v>
      </c>
      <c r="AZ1668" s="222">
        <f t="shared" si="93"/>
        <v>197.5</v>
      </c>
      <c r="BA1668" s="222">
        <v>0</v>
      </c>
      <c r="BB1668" s="222">
        <v>0</v>
      </c>
      <c r="BC1668" s="222">
        <f t="shared" si="94"/>
        <v>0</v>
      </c>
    </row>
    <row r="1669" spans="2:55">
      <c r="B1669" s="41" t="s">
        <v>7417</v>
      </c>
      <c r="C1669" s="19" t="s">
        <v>7988</v>
      </c>
      <c r="D1669" s="227" t="s">
        <v>66</v>
      </c>
      <c r="E1669" s="19"/>
      <c r="F1669" s="19"/>
      <c r="G1669" s="19"/>
      <c r="H1669" s="19"/>
      <c r="I1669" s="19"/>
      <c r="J1669" s="19"/>
      <c r="K1669" s="19"/>
      <c r="L1669" s="19"/>
      <c r="M1669" s="19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221"/>
      <c r="AA1669" s="221"/>
      <c r="AB1669" s="221"/>
      <c r="AC1669" s="221"/>
      <c r="AD1669" s="221"/>
      <c r="AE1669" s="221"/>
      <c r="AF1669" s="221"/>
      <c r="AG1669" s="221"/>
      <c r="AH1669" s="221"/>
      <c r="AI1669" s="221"/>
      <c r="AJ1669" s="221"/>
      <c r="AK1669" s="221"/>
      <c r="AL1669" s="221"/>
      <c r="AM1669" s="221"/>
      <c r="AN1669" s="221"/>
      <c r="AO1669" s="221"/>
      <c r="AP1669" s="221"/>
      <c r="AQ1669" s="221"/>
      <c r="AR1669" s="221"/>
      <c r="AS1669" s="221"/>
      <c r="AT1669" s="221"/>
      <c r="AU1669" s="221"/>
      <c r="AV1669" s="221"/>
      <c r="AW1669" s="221"/>
      <c r="AX1669" s="222">
        <v>25</v>
      </c>
      <c r="AY1669" s="222">
        <v>2895</v>
      </c>
      <c r="AZ1669" s="222">
        <f t="shared" si="93"/>
        <v>723.75</v>
      </c>
      <c r="BA1669" s="222">
        <v>0</v>
      </c>
      <c r="BB1669" s="222">
        <v>0</v>
      </c>
      <c r="BC1669" s="222">
        <f t="shared" si="94"/>
        <v>0</v>
      </c>
    </row>
    <row r="1670" spans="2:55">
      <c r="B1670" s="41" t="s">
        <v>7418</v>
      </c>
      <c r="C1670" s="19" t="s">
        <v>7989</v>
      </c>
      <c r="D1670" s="44" t="s">
        <v>5</v>
      </c>
      <c r="E1670" s="19"/>
      <c r="F1670" s="19"/>
      <c r="G1670" s="19"/>
      <c r="H1670" s="19"/>
      <c r="I1670" s="19"/>
      <c r="J1670" s="19"/>
      <c r="K1670" s="19"/>
      <c r="L1670" s="19"/>
      <c r="M1670" s="19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221"/>
      <c r="AA1670" s="221"/>
      <c r="AB1670" s="221"/>
      <c r="AC1670" s="221"/>
      <c r="AD1670" s="221"/>
      <c r="AE1670" s="221"/>
      <c r="AF1670" s="221"/>
      <c r="AG1670" s="221"/>
      <c r="AH1670" s="221"/>
      <c r="AI1670" s="221"/>
      <c r="AJ1670" s="221"/>
      <c r="AK1670" s="221"/>
      <c r="AL1670" s="221"/>
      <c r="AM1670" s="221"/>
      <c r="AN1670" s="221"/>
      <c r="AO1670" s="221"/>
      <c r="AP1670" s="221"/>
      <c r="AQ1670" s="221"/>
      <c r="AR1670" s="221"/>
      <c r="AS1670" s="221"/>
      <c r="AT1670" s="221"/>
      <c r="AU1670" s="221"/>
      <c r="AV1670" s="221"/>
      <c r="AW1670" s="221"/>
      <c r="AX1670" s="222">
        <v>0</v>
      </c>
      <c r="AY1670" s="222">
        <v>0</v>
      </c>
      <c r="AZ1670" s="222">
        <f t="shared" si="93"/>
        <v>0</v>
      </c>
      <c r="BA1670" s="222">
        <v>0</v>
      </c>
      <c r="BB1670" s="222">
        <v>0</v>
      </c>
      <c r="BC1670" s="222">
        <f t="shared" si="94"/>
        <v>0</v>
      </c>
    </row>
    <row r="1671" spans="2:55">
      <c r="B1671" s="41" t="s">
        <v>7419</v>
      </c>
      <c r="C1671" s="19" t="s">
        <v>7990</v>
      </c>
      <c r="D1671" s="44" t="s">
        <v>191</v>
      </c>
      <c r="E1671" s="19"/>
      <c r="F1671" s="19"/>
      <c r="G1671" s="19"/>
      <c r="H1671" s="19"/>
      <c r="I1671" s="19"/>
      <c r="J1671" s="19"/>
      <c r="K1671" s="19"/>
      <c r="L1671" s="19"/>
      <c r="M1671" s="19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221"/>
      <c r="AA1671" s="221"/>
      <c r="AB1671" s="221"/>
      <c r="AC1671" s="221"/>
      <c r="AD1671" s="221"/>
      <c r="AE1671" s="221"/>
      <c r="AF1671" s="221"/>
      <c r="AG1671" s="221"/>
      <c r="AH1671" s="221"/>
      <c r="AI1671" s="221"/>
      <c r="AJ1671" s="221"/>
      <c r="AK1671" s="221"/>
      <c r="AL1671" s="221"/>
      <c r="AM1671" s="221"/>
      <c r="AN1671" s="221"/>
      <c r="AO1671" s="221"/>
      <c r="AP1671" s="221"/>
      <c r="AQ1671" s="221"/>
      <c r="AR1671" s="221"/>
      <c r="AS1671" s="221"/>
      <c r="AT1671" s="221"/>
      <c r="AU1671" s="221"/>
      <c r="AV1671" s="221"/>
      <c r="AW1671" s="221"/>
      <c r="AX1671" s="222">
        <v>0</v>
      </c>
      <c r="AY1671" s="222">
        <v>0</v>
      </c>
      <c r="AZ1671" s="222">
        <f t="shared" si="93"/>
        <v>0</v>
      </c>
      <c r="BA1671" s="222">
        <v>0</v>
      </c>
      <c r="BB1671" s="222">
        <v>0</v>
      </c>
      <c r="BC1671" s="222">
        <f t="shared" si="94"/>
        <v>0</v>
      </c>
    </row>
    <row r="1672" spans="2:55">
      <c r="B1672" s="41" t="s">
        <v>7420</v>
      </c>
      <c r="C1672" s="19" t="s">
        <v>7991</v>
      </c>
      <c r="D1672" s="44" t="s">
        <v>307</v>
      </c>
      <c r="E1672" s="19"/>
      <c r="F1672" s="19"/>
      <c r="G1672" s="19"/>
      <c r="H1672" s="19"/>
      <c r="I1672" s="19"/>
      <c r="J1672" s="19"/>
      <c r="K1672" s="19"/>
      <c r="L1672" s="19"/>
      <c r="M1672" s="19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221"/>
      <c r="AA1672" s="221"/>
      <c r="AB1672" s="221"/>
      <c r="AC1672" s="221"/>
      <c r="AD1672" s="221"/>
      <c r="AE1672" s="221"/>
      <c r="AF1672" s="221"/>
      <c r="AG1672" s="221"/>
      <c r="AH1672" s="221"/>
      <c r="AI1672" s="221"/>
      <c r="AJ1672" s="221"/>
      <c r="AK1672" s="221"/>
      <c r="AL1672" s="221"/>
      <c r="AM1672" s="221"/>
      <c r="AN1672" s="221"/>
      <c r="AO1672" s="221"/>
      <c r="AP1672" s="221"/>
      <c r="AQ1672" s="221"/>
      <c r="AR1672" s="221"/>
      <c r="AS1672" s="221"/>
      <c r="AT1672" s="221"/>
      <c r="AU1672" s="221"/>
      <c r="AV1672" s="221"/>
      <c r="AW1672" s="221"/>
      <c r="AX1672" s="222">
        <v>9</v>
      </c>
      <c r="AY1672" s="222">
        <v>1325</v>
      </c>
      <c r="AZ1672" s="222">
        <f t="shared" si="93"/>
        <v>331.25</v>
      </c>
      <c r="BA1672" s="222">
        <v>0</v>
      </c>
      <c r="BB1672" s="222">
        <v>0</v>
      </c>
      <c r="BC1672" s="222">
        <f t="shared" si="94"/>
        <v>0</v>
      </c>
    </row>
    <row r="1673" spans="2:55">
      <c r="B1673" s="41" t="s">
        <v>7421</v>
      </c>
      <c r="C1673" s="19" t="s">
        <v>7992</v>
      </c>
      <c r="D1673" s="44" t="s">
        <v>222</v>
      </c>
      <c r="E1673" s="19"/>
      <c r="F1673" s="19"/>
      <c r="G1673" s="19"/>
      <c r="H1673" s="19"/>
      <c r="I1673" s="19"/>
      <c r="J1673" s="19"/>
      <c r="K1673" s="19"/>
      <c r="L1673" s="19"/>
      <c r="M1673" s="19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221"/>
      <c r="AA1673" s="221"/>
      <c r="AB1673" s="221"/>
      <c r="AC1673" s="221"/>
      <c r="AD1673" s="221"/>
      <c r="AE1673" s="221"/>
      <c r="AF1673" s="221"/>
      <c r="AG1673" s="221"/>
      <c r="AH1673" s="221"/>
      <c r="AI1673" s="221"/>
      <c r="AJ1673" s="221"/>
      <c r="AK1673" s="221"/>
      <c r="AL1673" s="221"/>
      <c r="AM1673" s="221"/>
      <c r="AN1673" s="221"/>
      <c r="AO1673" s="221"/>
      <c r="AP1673" s="221"/>
      <c r="AQ1673" s="221"/>
      <c r="AR1673" s="221"/>
      <c r="AS1673" s="221"/>
      <c r="AT1673" s="221"/>
      <c r="AU1673" s="221"/>
      <c r="AV1673" s="221"/>
      <c r="AW1673" s="221"/>
      <c r="AX1673" s="222">
        <v>0</v>
      </c>
      <c r="AY1673" s="222">
        <v>0</v>
      </c>
      <c r="AZ1673" s="222">
        <f t="shared" si="93"/>
        <v>0</v>
      </c>
      <c r="BA1673" s="222">
        <v>0</v>
      </c>
      <c r="BB1673" s="222">
        <v>0</v>
      </c>
      <c r="BC1673" s="222">
        <f t="shared" si="94"/>
        <v>0</v>
      </c>
    </row>
    <row r="1674" spans="2:55">
      <c r="B1674" s="41" t="s">
        <v>7422</v>
      </c>
      <c r="C1674" s="19" t="s">
        <v>7993</v>
      </c>
      <c r="D1674" s="44" t="s">
        <v>23</v>
      </c>
      <c r="E1674" s="19"/>
      <c r="F1674" s="19"/>
      <c r="G1674" s="19"/>
      <c r="H1674" s="19"/>
      <c r="I1674" s="19"/>
      <c r="J1674" s="19"/>
      <c r="K1674" s="19"/>
      <c r="L1674" s="19"/>
      <c r="M1674" s="19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221"/>
      <c r="AA1674" s="221"/>
      <c r="AB1674" s="221"/>
      <c r="AC1674" s="221"/>
      <c r="AD1674" s="221"/>
      <c r="AE1674" s="221"/>
      <c r="AF1674" s="221"/>
      <c r="AG1674" s="221"/>
      <c r="AH1674" s="221"/>
      <c r="AI1674" s="221"/>
      <c r="AJ1674" s="221"/>
      <c r="AK1674" s="221"/>
      <c r="AL1674" s="221"/>
      <c r="AM1674" s="221"/>
      <c r="AN1674" s="221"/>
      <c r="AO1674" s="221"/>
      <c r="AP1674" s="221"/>
      <c r="AQ1674" s="221"/>
      <c r="AR1674" s="221"/>
      <c r="AS1674" s="221"/>
      <c r="AT1674" s="221"/>
      <c r="AU1674" s="221"/>
      <c r="AV1674" s="221"/>
      <c r="AW1674" s="221"/>
      <c r="AX1674" s="222">
        <v>4</v>
      </c>
      <c r="AY1674" s="222">
        <v>210</v>
      </c>
      <c r="AZ1674" s="222">
        <f t="shared" si="93"/>
        <v>52.5</v>
      </c>
      <c r="BA1674" s="222">
        <v>0</v>
      </c>
      <c r="BB1674" s="222">
        <v>0</v>
      </c>
      <c r="BC1674" s="222">
        <f t="shared" si="94"/>
        <v>0</v>
      </c>
    </row>
    <row r="1675" spans="2:55">
      <c r="B1675" s="41" t="s">
        <v>7423</v>
      </c>
      <c r="C1675" s="19" t="s">
        <v>7994</v>
      </c>
      <c r="D1675" s="44" t="s">
        <v>222</v>
      </c>
      <c r="E1675" s="19"/>
      <c r="F1675" s="19"/>
      <c r="G1675" s="19"/>
      <c r="H1675" s="19"/>
      <c r="I1675" s="19"/>
      <c r="J1675" s="19"/>
      <c r="K1675" s="19"/>
      <c r="L1675" s="19"/>
      <c r="M1675" s="19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221"/>
      <c r="AA1675" s="221"/>
      <c r="AB1675" s="221"/>
      <c r="AC1675" s="221"/>
      <c r="AD1675" s="221"/>
      <c r="AE1675" s="221"/>
      <c r="AF1675" s="221"/>
      <c r="AG1675" s="221"/>
      <c r="AH1675" s="221"/>
      <c r="AI1675" s="221"/>
      <c r="AJ1675" s="221"/>
      <c r="AK1675" s="221"/>
      <c r="AL1675" s="221"/>
      <c r="AM1675" s="221"/>
      <c r="AN1675" s="221"/>
      <c r="AO1675" s="221"/>
      <c r="AP1675" s="221"/>
      <c r="AQ1675" s="221"/>
      <c r="AR1675" s="221"/>
      <c r="AS1675" s="221"/>
      <c r="AT1675" s="221"/>
      <c r="AU1675" s="221"/>
      <c r="AV1675" s="221"/>
      <c r="AW1675" s="221"/>
      <c r="AX1675" s="222">
        <v>0</v>
      </c>
      <c r="AY1675" s="222">
        <v>0</v>
      </c>
      <c r="AZ1675" s="222">
        <f t="shared" si="93"/>
        <v>0</v>
      </c>
      <c r="BA1675" s="222">
        <v>0</v>
      </c>
      <c r="BB1675" s="222">
        <v>0</v>
      </c>
      <c r="BC1675" s="222">
        <f t="shared" si="94"/>
        <v>0</v>
      </c>
    </row>
    <row r="1676" spans="2:55">
      <c r="B1676" s="41" t="s">
        <v>7424</v>
      </c>
      <c r="C1676" s="19" t="s">
        <v>7995</v>
      </c>
      <c r="D1676" s="227" t="s">
        <v>23</v>
      </c>
      <c r="E1676" s="19"/>
      <c r="F1676" s="19"/>
      <c r="G1676" s="19"/>
      <c r="H1676" s="19"/>
      <c r="I1676" s="19"/>
      <c r="J1676" s="19"/>
      <c r="K1676" s="19"/>
      <c r="L1676" s="19"/>
      <c r="M1676" s="19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221"/>
      <c r="AA1676" s="221"/>
      <c r="AB1676" s="221"/>
      <c r="AC1676" s="221"/>
      <c r="AD1676" s="221"/>
      <c r="AE1676" s="221"/>
      <c r="AF1676" s="221"/>
      <c r="AG1676" s="221"/>
      <c r="AH1676" s="221"/>
      <c r="AI1676" s="221"/>
      <c r="AJ1676" s="221"/>
      <c r="AK1676" s="221"/>
      <c r="AL1676" s="221"/>
      <c r="AM1676" s="221"/>
      <c r="AN1676" s="221"/>
      <c r="AO1676" s="221"/>
      <c r="AP1676" s="221"/>
      <c r="AQ1676" s="221"/>
      <c r="AR1676" s="221"/>
      <c r="AS1676" s="221"/>
      <c r="AT1676" s="221"/>
      <c r="AU1676" s="221"/>
      <c r="AV1676" s="221"/>
      <c r="AW1676" s="221"/>
      <c r="AX1676" s="222">
        <v>6</v>
      </c>
      <c r="AY1676" s="222">
        <v>440</v>
      </c>
      <c r="AZ1676" s="222">
        <f t="shared" si="93"/>
        <v>110</v>
      </c>
      <c r="BA1676" s="222">
        <v>0</v>
      </c>
      <c r="BB1676" s="222">
        <v>0</v>
      </c>
      <c r="BC1676" s="222">
        <f t="shared" si="94"/>
        <v>0</v>
      </c>
    </row>
    <row r="1677" spans="2:55">
      <c r="B1677" s="41" t="s">
        <v>7425</v>
      </c>
      <c r="C1677" s="19" t="s">
        <v>7996</v>
      </c>
      <c r="D1677" s="44" t="s">
        <v>148</v>
      </c>
      <c r="E1677" s="19"/>
      <c r="F1677" s="19"/>
      <c r="G1677" s="19"/>
      <c r="H1677" s="19"/>
      <c r="I1677" s="19"/>
      <c r="J1677" s="19"/>
      <c r="K1677" s="19"/>
      <c r="L1677" s="19"/>
      <c r="M1677" s="19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221"/>
      <c r="AA1677" s="221"/>
      <c r="AB1677" s="221"/>
      <c r="AC1677" s="221"/>
      <c r="AD1677" s="221"/>
      <c r="AE1677" s="221"/>
      <c r="AF1677" s="221"/>
      <c r="AG1677" s="221"/>
      <c r="AH1677" s="221"/>
      <c r="AI1677" s="221"/>
      <c r="AJ1677" s="221"/>
      <c r="AK1677" s="221"/>
      <c r="AL1677" s="221"/>
      <c r="AM1677" s="221"/>
      <c r="AN1677" s="221"/>
      <c r="AO1677" s="221"/>
      <c r="AP1677" s="221"/>
      <c r="AQ1677" s="221"/>
      <c r="AR1677" s="221"/>
      <c r="AS1677" s="221"/>
      <c r="AT1677" s="221"/>
      <c r="AU1677" s="221"/>
      <c r="AV1677" s="221"/>
      <c r="AW1677" s="221"/>
      <c r="AX1677" s="222">
        <v>0</v>
      </c>
      <c r="AY1677" s="222">
        <v>0</v>
      </c>
      <c r="AZ1677" s="222">
        <f t="shared" si="93"/>
        <v>0</v>
      </c>
      <c r="BA1677" s="222">
        <v>0</v>
      </c>
      <c r="BB1677" s="222">
        <v>0</v>
      </c>
      <c r="BC1677" s="222">
        <f t="shared" si="94"/>
        <v>0</v>
      </c>
    </row>
    <row r="1678" spans="2:55">
      <c r="B1678" s="41" t="s">
        <v>7426</v>
      </c>
      <c r="C1678" s="19" t="s">
        <v>7997</v>
      </c>
      <c r="D1678" s="44" t="s">
        <v>222</v>
      </c>
      <c r="E1678" s="19"/>
      <c r="F1678" s="19"/>
      <c r="G1678" s="19"/>
      <c r="H1678" s="19"/>
      <c r="I1678" s="19"/>
      <c r="J1678" s="19"/>
      <c r="K1678" s="19"/>
      <c r="L1678" s="19"/>
      <c r="M1678" s="19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221"/>
      <c r="AA1678" s="221"/>
      <c r="AB1678" s="221"/>
      <c r="AC1678" s="221"/>
      <c r="AD1678" s="221"/>
      <c r="AE1678" s="221"/>
      <c r="AF1678" s="221"/>
      <c r="AG1678" s="221"/>
      <c r="AH1678" s="221"/>
      <c r="AI1678" s="221"/>
      <c r="AJ1678" s="221"/>
      <c r="AK1678" s="221"/>
      <c r="AL1678" s="221"/>
      <c r="AM1678" s="221"/>
      <c r="AN1678" s="221"/>
      <c r="AO1678" s="221"/>
      <c r="AP1678" s="221"/>
      <c r="AQ1678" s="221"/>
      <c r="AR1678" s="221"/>
      <c r="AS1678" s="221"/>
      <c r="AT1678" s="221"/>
      <c r="AU1678" s="221"/>
      <c r="AV1678" s="221"/>
      <c r="AW1678" s="221"/>
      <c r="AX1678" s="222">
        <v>11</v>
      </c>
      <c r="AY1678" s="222">
        <v>1330</v>
      </c>
      <c r="AZ1678" s="222">
        <f t="shared" si="93"/>
        <v>332.5</v>
      </c>
      <c r="BA1678" s="222">
        <v>0</v>
      </c>
      <c r="BB1678" s="222">
        <v>0</v>
      </c>
      <c r="BC1678" s="222">
        <f t="shared" si="94"/>
        <v>0</v>
      </c>
    </row>
    <row r="1679" spans="2:55">
      <c r="B1679" s="41" t="s">
        <v>7427</v>
      </c>
      <c r="C1679" s="19" t="s">
        <v>7998</v>
      </c>
      <c r="D1679" s="44" t="s">
        <v>16</v>
      </c>
      <c r="E1679" s="19"/>
      <c r="F1679" s="19"/>
      <c r="G1679" s="19"/>
      <c r="H1679" s="19"/>
      <c r="I1679" s="19"/>
      <c r="J1679" s="19"/>
      <c r="K1679" s="19"/>
      <c r="L1679" s="19"/>
      <c r="M1679" s="19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221"/>
      <c r="AA1679" s="221"/>
      <c r="AB1679" s="221"/>
      <c r="AC1679" s="221"/>
      <c r="AD1679" s="221"/>
      <c r="AE1679" s="221"/>
      <c r="AF1679" s="221"/>
      <c r="AG1679" s="221"/>
      <c r="AH1679" s="221"/>
      <c r="AI1679" s="221"/>
      <c r="AJ1679" s="221"/>
      <c r="AK1679" s="221"/>
      <c r="AL1679" s="221"/>
      <c r="AM1679" s="221"/>
      <c r="AN1679" s="221"/>
      <c r="AO1679" s="221"/>
      <c r="AP1679" s="221"/>
      <c r="AQ1679" s="221"/>
      <c r="AR1679" s="221"/>
      <c r="AS1679" s="221"/>
      <c r="AT1679" s="221"/>
      <c r="AU1679" s="221"/>
      <c r="AV1679" s="221"/>
      <c r="AW1679" s="221"/>
      <c r="AX1679" s="222">
        <v>0</v>
      </c>
      <c r="AY1679" s="222">
        <v>0</v>
      </c>
      <c r="AZ1679" s="222">
        <f t="shared" si="93"/>
        <v>0</v>
      </c>
      <c r="BA1679" s="222">
        <v>0</v>
      </c>
      <c r="BB1679" s="222">
        <v>0</v>
      </c>
      <c r="BC1679" s="222">
        <f t="shared" si="94"/>
        <v>0</v>
      </c>
    </row>
    <row r="1680" spans="2:55">
      <c r="B1680" s="41" t="s">
        <v>7428</v>
      </c>
      <c r="C1680" s="19" t="s">
        <v>7999</v>
      </c>
      <c r="D1680" s="44" t="s">
        <v>5</v>
      </c>
      <c r="E1680" s="19"/>
      <c r="F1680" s="19"/>
      <c r="G1680" s="19"/>
      <c r="H1680" s="19"/>
      <c r="I1680" s="19"/>
      <c r="J1680" s="19"/>
      <c r="K1680" s="19"/>
      <c r="L1680" s="19"/>
      <c r="M1680" s="19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19"/>
      <c r="Z1680" s="221"/>
      <c r="AA1680" s="221"/>
      <c r="AB1680" s="221"/>
      <c r="AC1680" s="221"/>
      <c r="AD1680" s="221"/>
      <c r="AE1680" s="221"/>
      <c r="AF1680" s="221"/>
      <c r="AG1680" s="221"/>
      <c r="AH1680" s="221"/>
      <c r="AI1680" s="221"/>
      <c r="AJ1680" s="221"/>
      <c r="AK1680" s="221"/>
      <c r="AL1680" s="221"/>
      <c r="AM1680" s="221"/>
      <c r="AN1680" s="221"/>
      <c r="AO1680" s="221"/>
      <c r="AP1680" s="221"/>
      <c r="AQ1680" s="221"/>
      <c r="AR1680" s="221"/>
      <c r="AS1680" s="221"/>
      <c r="AT1680" s="221"/>
      <c r="AU1680" s="221"/>
      <c r="AV1680" s="221"/>
      <c r="AW1680" s="221"/>
      <c r="AX1680" s="222">
        <v>0</v>
      </c>
      <c r="AY1680" s="222">
        <v>0</v>
      </c>
      <c r="AZ1680" s="222">
        <f t="shared" si="93"/>
        <v>0</v>
      </c>
      <c r="BA1680" s="222">
        <v>0</v>
      </c>
      <c r="BB1680" s="222">
        <v>0</v>
      </c>
      <c r="BC1680" s="222">
        <f t="shared" si="94"/>
        <v>0</v>
      </c>
    </row>
    <row r="1681" spans="2:55">
      <c r="B1681" s="41" t="s">
        <v>7429</v>
      </c>
      <c r="C1681" s="19" t="s">
        <v>8000</v>
      </c>
      <c r="D1681" s="44" t="s">
        <v>43</v>
      </c>
      <c r="E1681" s="19"/>
      <c r="F1681" s="19"/>
      <c r="G1681" s="19"/>
      <c r="H1681" s="19"/>
      <c r="I1681" s="19"/>
      <c r="J1681" s="19"/>
      <c r="K1681" s="19"/>
      <c r="L1681" s="19"/>
      <c r="M1681" s="19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19"/>
      <c r="Z1681" s="221"/>
      <c r="AA1681" s="221"/>
      <c r="AB1681" s="221"/>
      <c r="AC1681" s="221"/>
      <c r="AD1681" s="221"/>
      <c r="AE1681" s="221"/>
      <c r="AF1681" s="221"/>
      <c r="AG1681" s="221"/>
      <c r="AH1681" s="221"/>
      <c r="AI1681" s="221"/>
      <c r="AJ1681" s="221"/>
      <c r="AK1681" s="221"/>
      <c r="AL1681" s="221"/>
      <c r="AM1681" s="221"/>
      <c r="AN1681" s="221"/>
      <c r="AO1681" s="221"/>
      <c r="AP1681" s="221"/>
      <c r="AQ1681" s="221"/>
      <c r="AR1681" s="221"/>
      <c r="AS1681" s="221"/>
      <c r="AT1681" s="221"/>
      <c r="AU1681" s="221"/>
      <c r="AV1681" s="221"/>
      <c r="AW1681" s="221"/>
      <c r="AX1681" s="222">
        <v>0</v>
      </c>
      <c r="AY1681" s="222">
        <v>0</v>
      </c>
      <c r="AZ1681" s="222">
        <f t="shared" si="93"/>
        <v>0</v>
      </c>
      <c r="BA1681" s="222">
        <v>0</v>
      </c>
      <c r="BB1681" s="222">
        <v>0</v>
      </c>
      <c r="BC1681" s="222">
        <f t="shared" si="94"/>
        <v>0</v>
      </c>
    </row>
    <row r="1682" spans="2:55">
      <c r="B1682" s="41" t="s">
        <v>7430</v>
      </c>
      <c r="C1682" s="19" t="s">
        <v>8001</v>
      </c>
      <c r="D1682" s="227" t="s">
        <v>38</v>
      </c>
      <c r="E1682" s="19"/>
      <c r="F1682" s="19"/>
      <c r="G1682" s="19"/>
      <c r="H1682" s="19"/>
      <c r="I1682" s="19"/>
      <c r="J1682" s="19"/>
      <c r="K1682" s="19"/>
      <c r="L1682" s="19"/>
      <c r="M1682" s="19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221"/>
      <c r="AA1682" s="221"/>
      <c r="AB1682" s="221"/>
      <c r="AC1682" s="221"/>
      <c r="AD1682" s="221"/>
      <c r="AE1682" s="221"/>
      <c r="AF1682" s="221"/>
      <c r="AG1682" s="221"/>
      <c r="AH1682" s="221"/>
      <c r="AI1682" s="221"/>
      <c r="AJ1682" s="221"/>
      <c r="AK1682" s="221"/>
      <c r="AL1682" s="221"/>
      <c r="AM1682" s="221"/>
      <c r="AN1682" s="221"/>
      <c r="AO1682" s="221"/>
      <c r="AP1682" s="221"/>
      <c r="AQ1682" s="221"/>
      <c r="AR1682" s="221"/>
      <c r="AS1682" s="221"/>
      <c r="AT1682" s="221"/>
      <c r="AU1682" s="221"/>
      <c r="AV1682" s="221"/>
      <c r="AW1682" s="221"/>
      <c r="AX1682" s="222">
        <v>0</v>
      </c>
      <c r="AY1682" s="222">
        <v>0</v>
      </c>
      <c r="AZ1682" s="222">
        <f t="shared" si="93"/>
        <v>0</v>
      </c>
      <c r="BA1682" s="222">
        <v>0</v>
      </c>
      <c r="BB1682" s="222">
        <v>0</v>
      </c>
      <c r="BC1682" s="222">
        <f t="shared" si="94"/>
        <v>0</v>
      </c>
    </row>
    <row r="1683" spans="2:55">
      <c r="B1683" s="41" t="s">
        <v>7431</v>
      </c>
      <c r="C1683" s="19" t="s">
        <v>8002</v>
      </c>
      <c r="D1683" s="44" t="s">
        <v>29</v>
      </c>
      <c r="E1683" s="19"/>
      <c r="F1683" s="19"/>
      <c r="G1683" s="19"/>
      <c r="H1683" s="19"/>
      <c r="I1683" s="19"/>
      <c r="J1683" s="19"/>
      <c r="K1683" s="19"/>
      <c r="L1683" s="19"/>
      <c r="M1683" s="19"/>
      <c r="N1683" s="19"/>
      <c r="O1683" s="19"/>
      <c r="P1683" s="19"/>
      <c r="Q1683" s="19"/>
      <c r="R1683" s="19"/>
      <c r="S1683" s="19"/>
      <c r="T1683" s="19"/>
      <c r="U1683" s="19"/>
      <c r="V1683" s="19"/>
      <c r="W1683" s="19"/>
      <c r="X1683" s="19"/>
      <c r="Y1683" s="19"/>
      <c r="Z1683" s="221"/>
      <c r="AA1683" s="221"/>
      <c r="AB1683" s="221"/>
      <c r="AC1683" s="221"/>
      <c r="AD1683" s="221"/>
      <c r="AE1683" s="221"/>
      <c r="AF1683" s="221"/>
      <c r="AG1683" s="221"/>
      <c r="AH1683" s="221"/>
      <c r="AI1683" s="221"/>
      <c r="AJ1683" s="221"/>
      <c r="AK1683" s="221"/>
      <c r="AL1683" s="221"/>
      <c r="AM1683" s="221"/>
      <c r="AN1683" s="221"/>
      <c r="AO1683" s="221"/>
      <c r="AP1683" s="221"/>
      <c r="AQ1683" s="221"/>
      <c r="AR1683" s="221"/>
      <c r="AS1683" s="221"/>
      <c r="AT1683" s="221"/>
      <c r="AU1683" s="221"/>
      <c r="AV1683" s="221"/>
      <c r="AW1683" s="221"/>
      <c r="AX1683" s="222">
        <v>0</v>
      </c>
      <c r="AY1683" s="222">
        <v>0</v>
      </c>
      <c r="AZ1683" s="222">
        <f t="shared" si="93"/>
        <v>0</v>
      </c>
      <c r="BA1683" s="222">
        <v>0</v>
      </c>
      <c r="BB1683" s="222">
        <v>0</v>
      </c>
      <c r="BC1683" s="222">
        <f t="shared" si="94"/>
        <v>0</v>
      </c>
    </row>
    <row r="1684" spans="2:55">
      <c r="B1684" s="41" t="s">
        <v>7432</v>
      </c>
      <c r="C1684" s="19" t="s">
        <v>8003</v>
      </c>
      <c r="D1684" s="44" t="s">
        <v>5</v>
      </c>
      <c r="E1684" s="19"/>
      <c r="F1684" s="19"/>
      <c r="G1684" s="19"/>
      <c r="H1684" s="19"/>
      <c r="I1684" s="19"/>
      <c r="J1684" s="19"/>
      <c r="K1684" s="19"/>
      <c r="L1684" s="19"/>
      <c r="M1684" s="19"/>
      <c r="N1684" s="19"/>
      <c r="O1684" s="19"/>
      <c r="P1684" s="19"/>
      <c r="Q1684" s="19"/>
      <c r="R1684" s="19"/>
      <c r="S1684" s="19"/>
      <c r="T1684" s="19"/>
      <c r="U1684" s="19"/>
      <c r="V1684" s="19"/>
      <c r="W1684" s="19"/>
      <c r="X1684" s="19"/>
      <c r="Y1684" s="19"/>
      <c r="Z1684" s="221"/>
      <c r="AA1684" s="221"/>
      <c r="AB1684" s="221"/>
      <c r="AC1684" s="221"/>
      <c r="AD1684" s="221"/>
      <c r="AE1684" s="221"/>
      <c r="AF1684" s="221"/>
      <c r="AG1684" s="221"/>
      <c r="AH1684" s="221"/>
      <c r="AI1684" s="221"/>
      <c r="AJ1684" s="221"/>
      <c r="AK1684" s="221"/>
      <c r="AL1684" s="221"/>
      <c r="AM1684" s="221"/>
      <c r="AN1684" s="221"/>
      <c r="AO1684" s="221"/>
      <c r="AP1684" s="221"/>
      <c r="AQ1684" s="221"/>
      <c r="AR1684" s="221"/>
      <c r="AS1684" s="221"/>
      <c r="AT1684" s="221"/>
      <c r="AU1684" s="221"/>
      <c r="AV1684" s="221"/>
      <c r="AW1684" s="221"/>
      <c r="AX1684" s="222">
        <v>2</v>
      </c>
      <c r="AY1684" s="222">
        <v>190</v>
      </c>
      <c r="AZ1684" s="222">
        <f t="shared" si="93"/>
        <v>47.5</v>
      </c>
      <c r="BA1684" s="222">
        <v>0</v>
      </c>
      <c r="BB1684" s="222">
        <v>0</v>
      </c>
      <c r="BC1684" s="222">
        <f t="shared" si="94"/>
        <v>0</v>
      </c>
    </row>
    <row r="1685" spans="2:55">
      <c r="B1685" s="41" t="s">
        <v>7433</v>
      </c>
      <c r="C1685" s="19" t="s">
        <v>8004</v>
      </c>
      <c r="D1685" s="44" t="s">
        <v>29</v>
      </c>
      <c r="E1685" s="19"/>
      <c r="F1685" s="19"/>
      <c r="G1685" s="19"/>
      <c r="H1685" s="19"/>
      <c r="I1685" s="19"/>
      <c r="J1685" s="19"/>
      <c r="K1685" s="19"/>
      <c r="L1685" s="19"/>
      <c r="M1685" s="19"/>
      <c r="N1685" s="19"/>
      <c r="O1685" s="19"/>
      <c r="P1685" s="19"/>
      <c r="Q1685" s="19"/>
      <c r="R1685" s="19"/>
      <c r="S1685" s="19"/>
      <c r="T1685" s="19"/>
      <c r="U1685" s="19"/>
      <c r="V1685" s="19"/>
      <c r="W1685" s="19"/>
      <c r="X1685" s="19"/>
      <c r="Y1685" s="19"/>
      <c r="Z1685" s="221"/>
      <c r="AA1685" s="221"/>
      <c r="AB1685" s="221"/>
      <c r="AC1685" s="221"/>
      <c r="AD1685" s="221"/>
      <c r="AE1685" s="221"/>
      <c r="AF1685" s="221"/>
      <c r="AG1685" s="221"/>
      <c r="AH1685" s="221"/>
      <c r="AI1685" s="221"/>
      <c r="AJ1685" s="221"/>
      <c r="AK1685" s="221"/>
      <c r="AL1685" s="221"/>
      <c r="AM1685" s="221"/>
      <c r="AN1685" s="221"/>
      <c r="AO1685" s="221"/>
      <c r="AP1685" s="221"/>
      <c r="AQ1685" s="221"/>
      <c r="AR1685" s="221"/>
      <c r="AS1685" s="221"/>
      <c r="AT1685" s="221"/>
      <c r="AU1685" s="221"/>
      <c r="AV1685" s="221"/>
      <c r="AW1685" s="221"/>
      <c r="AX1685" s="222">
        <v>0</v>
      </c>
      <c r="AY1685" s="222">
        <v>0</v>
      </c>
      <c r="AZ1685" s="222">
        <f t="shared" si="93"/>
        <v>0</v>
      </c>
      <c r="BA1685" s="222">
        <v>0</v>
      </c>
      <c r="BB1685" s="222">
        <v>0</v>
      </c>
      <c r="BC1685" s="222">
        <f t="shared" si="94"/>
        <v>0</v>
      </c>
    </row>
    <row r="1686" spans="2:55">
      <c r="B1686" s="41" t="s">
        <v>7434</v>
      </c>
      <c r="C1686" s="19" t="s">
        <v>8005</v>
      </c>
      <c r="D1686" s="44" t="s">
        <v>5</v>
      </c>
      <c r="E1686" s="19"/>
      <c r="F1686" s="19"/>
      <c r="G1686" s="19"/>
      <c r="H1686" s="19"/>
      <c r="I1686" s="19"/>
      <c r="J1686" s="19"/>
      <c r="K1686" s="19"/>
      <c r="L1686" s="19"/>
      <c r="M1686" s="19"/>
      <c r="N1686" s="19"/>
      <c r="O1686" s="19"/>
      <c r="P1686" s="19"/>
      <c r="Q1686" s="19"/>
      <c r="R1686" s="19"/>
      <c r="S1686" s="19"/>
      <c r="T1686" s="19"/>
      <c r="U1686" s="19"/>
      <c r="V1686" s="19"/>
      <c r="W1686" s="19"/>
      <c r="X1686" s="19"/>
      <c r="Y1686" s="19"/>
      <c r="Z1686" s="221"/>
      <c r="AA1686" s="221"/>
      <c r="AB1686" s="221"/>
      <c r="AC1686" s="221"/>
      <c r="AD1686" s="221"/>
      <c r="AE1686" s="221"/>
      <c r="AF1686" s="221"/>
      <c r="AG1686" s="221"/>
      <c r="AH1686" s="221"/>
      <c r="AI1686" s="221"/>
      <c r="AJ1686" s="221"/>
      <c r="AK1686" s="221"/>
      <c r="AL1686" s="221"/>
      <c r="AM1686" s="221"/>
      <c r="AN1686" s="221"/>
      <c r="AO1686" s="221"/>
      <c r="AP1686" s="221"/>
      <c r="AQ1686" s="221"/>
      <c r="AR1686" s="221"/>
      <c r="AS1686" s="221"/>
      <c r="AT1686" s="221"/>
      <c r="AU1686" s="221"/>
      <c r="AV1686" s="221"/>
      <c r="AW1686" s="221"/>
      <c r="AX1686" s="222">
        <v>3</v>
      </c>
      <c r="AY1686" s="222">
        <v>220</v>
      </c>
      <c r="AZ1686" s="222">
        <f t="shared" si="93"/>
        <v>55</v>
      </c>
      <c r="BA1686" s="222">
        <v>0</v>
      </c>
      <c r="BB1686" s="222">
        <v>0</v>
      </c>
      <c r="BC1686" s="222">
        <f t="shared" si="94"/>
        <v>0</v>
      </c>
    </row>
    <row r="1687" spans="2:55">
      <c r="B1687" s="41" t="s">
        <v>7435</v>
      </c>
      <c r="C1687" s="19" t="s">
        <v>8006</v>
      </c>
      <c r="D1687" s="227" t="s">
        <v>284</v>
      </c>
      <c r="E1687" s="19"/>
      <c r="F1687" s="19"/>
      <c r="G1687" s="19"/>
      <c r="H1687" s="19"/>
      <c r="I1687" s="19"/>
      <c r="J1687" s="19"/>
      <c r="K1687" s="19"/>
      <c r="L1687" s="19"/>
      <c r="M1687" s="19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221"/>
      <c r="AA1687" s="221"/>
      <c r="AB1687" s="221"/>
      <c r="AC1687" s="221"/>
      <c r="AD1687" s="221"/>
      <c r="AE1687" s="221"/>
      <c r="AF1687" s="221"/>
      <c r="AG1687" s="221"/>
      <c r="AH1687" s="221"/>
      <c r="AI1687" s="221"/>
      <c r="AJ1687" s="221"/>
      <c r="AK1687" s="221"/>
      <c r="AL1687" s="221"/>
      <c r="AM1687" s="221"/>
      <c r="AN1687" s="221"/>
      <c r="AO1687" s="221"/>
      <c r="AP1687" s="221"/>
      <c r="AQ1687" s="221"/>
      <c r="AR1687" s="221"/>
      <c r="AS1687" s="221"/>
      <c r="AT1687" s="221"/>
      <c r="AU1687" s="221"/>
      <c r="AV1687" s="221"/>
      <c r="AW1687" s="221"/>
      <c r="AX1687" s="222">
        <v>0</v>
      </c>
      <c r="AY1687" s="222">
        <v>0</v>
      </c>
      <c r="AZ1687" s="222">
        <f t="shared" si="93"/>
        <v>0</v>
      </c>
      <c r="BA1687" s="222">
        <v>0</v>
      </c>
      <c r="BB1687" s="222">
        <v>0</v>
      </c>
      <c r="BC1687" s="222">
        <f t="shared" si="94"/>
        <v>0</v>
      </c>
    </row>
    <row r="1688" spans="2:55">
      <c r="B1688" s="41" t="s">
        <v>7436</v>
      </c>
      <c r="C1688" s="19" t="s">
        <v>8007</v>
      </c>
      <c r="D1688" s="44" t="s">
        <v>5</v>
      </c>
      <c r="E1688" s="19"/>
      <c r="F1688" s="19"/>
      <c r="G1688" s="19"/>
      <c r="H1688" s="19"/>
      <c r="I1688" s="19"/>
      <c r="J1688" s="19"/>
      <c r="K1688" s="19"/>
      <c r="L1688" s="19"/>
      <c r="M1688" s="19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/>
      <c r="Z1688" s="221"/>
      <c r="AA1688" s="221"/>
      <c r="AB1688" s="221"/>
      <c r="AC1688" s="221"/>
      <c r="AD1688" s="221"/>
      <c r="AE1688" s="221"/>
      <c r="AF1688" s="221"/>
      <c r="AG1688" s="221"/>
      <c r="AH1688" s="221"/>
      <c r="AI1688" s="221"/>
      <c r="AJ1688" s="221"/>
      <c r="AK1688" s="221"/>
      <c r="AL1688" s="221"/>
      <c r="AM1688" s="221"/>
      <c r="AN1688" s="221"/>
      <c r="AO1688" s="221"/>
      <c r="AP1688" s="221"/>
      <c r="AQ1688" s="221"/>
      <c r="AR1688" s="221"/>
      <c r="AS1688" s="221"/>
      <c r="AT1688" s="221"/>
      <c r="AU1688" s="221"/>
      <c r="AV1688" s="221"/>
      <c r="AW1688" s="221"/>
      <c r="AX1688" s="222">
        <v>1</v>
      </c>
      <c r="AY1688" s="222">
        <v>190</v>
      </c>
      <c r="AZ1688" s="222">
        <f t="shared" ref="AZ1688:AZ1710" si="95">AY1688*25%</f>
        <v>47.5</v>
      </c>
      <c r="BA1688" s="222">
        <v>0</v>
      </c>
      <c r="BB1688" s="222">
        <v>0</v>
      </c>
      <c r="BC1688" s="222">
        <f t="shared" ref="BC1688:BC1712" si="96">BB1688*25%</f>
        <v>0</v>
      </c>
    </row>
    <row r="1689" spans="2:55">
      <c r="B1689" s="41" t="s">
        <v>7437</v>
      </c>
      <c r="C1689" s="367" t="s">
        <v>8008</v>
      </c>
      <c r="D1689" s="44" t="s">
        <v>25</v>
      </c>
      <c r="E1689" s="19"/>
      <c r="F1689" s="19"/>
      <c r="G1689" s="19"/>
      <c r="H1689" s="19"/>
      <c r="I1689" s="19"/>
      <c r="J1689" s="19"/>
      <c r="K1689" s="19"/>
      <c r="L1689" s="19"/>
      <c r="M1689" s="19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19"/>
      <c r="Y1689" s="19"/>
      <c r="Z1689" s="221"/>
      <c r="AA1689" s="221"/>
      <c r="AB1689" s="221"/>
      <c r="AC1689" s="221"/>
      <c r="AD1689" s="221"/>
      <c r="AE1689" s="221"/>
      <c r="AF1689" s="221"/>
      <c r="AG1689" s="221"/>
      <c r="AH1689" s="221"/>
      <c r="AI1689" s="221"/>
      <c r="AJ1689" s="221"/>
      <c r="AK1689" s="221"/>
      <c r="AL1689" s="221"/>
      <c r="AM1689" s="221"/>
      <c r="AN1689" s="221"/>
      <c r="AO1689" s="221"/>
      <c r="AP1689" s="221"/>
      <c r="AQ1689" s="221"/>
      <c r="AR1689" s="221"/>
      <c r="AS1689" s="221"/>
      <c r="AT1689" s="221"/>
      <c r="AU1689" s="221"/>
      <c r="AV1689" s="221"/>
      <c r="AW1689" s="221"/>
      <c r="AX1689" s="222">
        <v>0</v>
      </c>
      <c r="AY1689" s="222">
        <v>0</v>
      </c>
      <c r="AZ1689" s="222">
        <f t="shared" si="95"/>
        <v>0</v>
      </c>
      <c r="BA1689" s="222">
        <v>0</v>
      </c>
      <c r="BB1689" s="222">
        <v>0</v>
      </c>
      <c r="BC1689" s="222">
        <f t="shared" si="96"/>
        <v>0</v>
      </c>
    </row>
    <row r="1690" spans="2:55">
      <c r="B1690" s="41" t="s">
        <v>7438</v>
      </c>
      <c r="C1690" s="367" t="s">
        <v>8009</v>
      </c>
      <c r="D1690" s="44" t="s">
        <v>25</v>
      </c>
      <c r="E1690" s="19"/>
      <c r="F1690" s="19"/>
      <c r="G1690" s="19"/>
      <c r="H1690" s="19"/>
      <c r="I1690" s="19"/>
      <c r="J1690" s="19"/>
      <c r="K1690" s="19"/>
      <c r="L1690" s="19"/>
      <c r="M1690" s="19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221"/>
      <c r="AA1690" s="221"/>
      <c r="AB1690" s="221"/>
      <c r="AC1690" s="221"/>
      <c r="AD1690" s="221"/>
      <c r="AE1690" s="221"/>
      <c r="AF1690" s="221"/>
      <c r="AG1690" s="221"/>
      <c r="AH1690" s="221"/>
      <c r="AI1690" s="221"/>
      <c r="AJ1690" s="221"/>
      <c r="AK1690" s="221"/>
      <c r="AL1690" s="221"/>
      <c r="AM1690" s="221"/>
      <c r="AN1690" s="221"/>
      <c r="AO1690" s="221"/>
      <c r="AP1690" s="221"/>
      <c r="AQ1690" s="221"/>
      <c r="AR1690" s="221"/>
      <c r="AS1690" s="221"/>
      <c r="AT1690" s="221"/>
      <c r="AU1690" s="221"/>
      <c r="AV1690" s="221"/>
      <c r="AW1690" s="221"/>
      <c r="AX1690" s="222">
        <v>9</v>
      </c>
      <c r="AY1690" s="222">
        <v>1075</v>
      </c>
      <c r="AZ1690" s="222">
        <f t="shared" si="95"/>
        <v>268.75</v>
      </c>
      <c r="BA1690" s="222">
        <v>0</v>
      </c>
      <c r="BB1690" s="222">
        <v>0</v>
      </c>
      <c r="BC1690" s="222">
        <f t="shared" si="96"/>
        <v>0</v>
      </c>
    </row>
    <row r="1691" spans="2:55">
      <c r="B1691" s="41" t="s">
        <v>7439</v>
      </c>
      <c r="C1691" s="19" t="s">
        <v>8010</v>
      </c>
      <c r="D1691" s="44" t="s">
        <v>5</v>
      </c>
      <c r="E1691" s="19"/>
      <c r="F1691" s="19"/>
      <c r="G1691" s="19"/>
      <c r="H1691" s="19"/>
      <c r="I1691" s="19"/>
      <c r="J1691" s="19"/>
      <c r="K1691" s="19"/>
      <c r="L1691" s="19"/>
      <c r="M1691" s="19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221"/>
      <c r="AA1691" s="221"/>
      <c r="AB1691" s="221"/>
      <c r="AC1691" s="221"/>
      <c r="AD1691" s="221"/>
      <c r="AE1691" s="221"/>
      <c r="AF1691" s="221"/>
      <c r="AG1691" s="221"/>
      <c r="AH1691" s="221"/>
      <c r="AI1691" s="221"/>
      <c r="AJ1691" s="221"/>
      <c r="AK1691" s="221"/>
      <c r="AL1691" s="221"/>
      <c r="AM1691" s="221"/>
      <c r="AN1691" s="221"/>
      <c r="AO1691" s="221"/>
      <c r="AP1691" s="221"/>
      <c r="AQ1691" s="221"/>
      <c r="AR1691" s="221"/>
      <c r="AS1691" s="221"/>
      <c r="AT1691" s="221"/>
      <c r="AU1691" s="221"/>
      <c r="AV1691" s="221"/>
      <c r="AW1691" s="221"/>
      <c r="AX1691" s="222">
        <v>0</v>
      </c>
      <c r="AY1691" s="222">
        <v>0</v>
      </c>
      <c r="AZ1691" s="222">
        <f t="shared" si="95"/>
        <v>0</v>
      </c>
      <c r="BA1691" s="222">
        <v>0</v>
      </c>
      <c r="BB1691" s="222">
        <v>0</v>
      </c>
      <c r="BC1691" s="222">
        <f t="shared" si="96"/>
        <v>0</v>
      </c>
    </row>
    <row r="1692" spans="2:55">
      <c r="B1692" s="41" t="s">
        <v>7440</v>
      </c>
      <c r="C1692" s="19" t="s">
        <v>8011</v>
      </c>
      <c r="D1692" s="44" t="s">
        <v>545</v>
      </c>
      <c r="E1692" s="19"/>
      <c r="F1692" s="19"/>
      <c r="G1692" s="19"/>
      <c r="H1692" s="19"/>
      <c r="I1692" s="19"/>
      <c r="J1692" s="19"/>
      <c r="K1692" s="19"/>
      <c r="L1692" s="19"/>
      <c r="M1692" s="19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19"/>
      <c r="Y1692" s="19"/>
      <c r="Z1692" s="221"/>
      <c r="AA1692" s="221"/>
      <c r="AB1692" s="221"/>
      <c r="AC1692" s="221"/>
      <c r="AD1692" s="221"/>
      <c r="AE1692" s="221"/>
      <c r="AF1692" s="221"/>
      <c r="AG1692" s="221"/>
      <c r="AH1692" s="221"/>
      <c r="AI1692" s="221"/>
      <c r="AJ1692" s="221"/>
      <c r="AK1692" s="221"/>
      <c r="AL1692" s="221"/>
      <c r="AM1692" s="221"/>
      <c r="AN1692" s="221"/>
      <c r="AO1692" s="221"/>
      <c r="AP1692" s="221"/>
      <c r="AQ1692" s="221"/>
      <c r="AR1692" s="221"/>
      <c r="AS1692" s="221"/>
      <c r="AT1692" s="221"/>
      <c r="AU1692" s="221"/>
      <c r="AV1692" s="221"/>
      <c r="AW1692" s="221"/>
      <c r="AX1692" s="222">
        <v>7</v>
      </c>
      <c r="AY1692" s="222">
        <v>940</v>
      </c>
      <c r="AZ1692" s="222">
        <f t="shared" si="95"/>
        <v>235</v>
      </c>
      <c r="BA1692" s="222">
        <v>0</v>
      </c>
      <c r="BB1692" s="222">
        <v>0</v>
      </c>
      <c r="BC1692" s="222">
        <f t="shared" si="96"/>
        <v>0</v>
      </c>
    </row>
    <row r="1693" spans="2:55">
      <c r="B1693" s="41" t="s">
        <v>7441</v>
      </c>
      <c r="C1693" s="19" t="s">
        <v>8012</v>
      </c>
      <c r="D1693" s="44" t="s">
        <v>204</v>
      </c>
      <c r="E1693" s="19"/>
      <c r="F1693" s="19"/>
      <c r="G1693" s="19"/>
      <c r="H1693" s="19"/>
      <c r="I1693" s="19"/>
      <c r="J1693" s="19"/>
      <c r="K1693" s="19"/>
      <c r="L1693" s="19"/>
      <c r="M1693" s="19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19"/>
      <c r="Y1693" s="19"/>
      <c r="Z1693" s="221"/>
      <c r="AA1693" s="221"/>
      <c r="AB1693" s="221"/>
      <c r="AC1693" s="221"/>
      <c r="AD1693" s="221"/>
      <c r="AE1693" s="221"/>
      <c r="AF1693" s="221"/>
      <c r="AG1693" s="221"/>
      <c r="AH1693" s="221"/>
      <c r="AI1693" s="221"/>
      <c r="AJ1693" s="221"/>
      <c r="AK1693" s="221"/>
      <c r="AL1693" s="221"/>
      <c r="AM1693" s="221"/>
      <c r="AN1693" s="221"/>
      <c r="AO1693" s="221"/>
      <c r="AP1693" s="221"/>
      <c r="AQ1693" s="221"/>
      <c r="AR1693" s="221"/>
      <c r="AS1693" s="221"/>
      <c r="AT1693" s="221"/>
      <c r="AU1693" s="221"/>
      <c r="AV1693" s="221"/>
      <c r="AW1693" s="221"/>
      <c r="AX1693" s="222">
        <v>21</v>
      </c>
      <c r="AY1693" s="222">
        <v>1725</v>
      </c>
      <c r="AZ1693" s="222">
        <f t="shared" si="95"/>
        <v>431.25</v>
      </c>
      <c r="BA1693" s="222">
        <v>0</v>
      </c>
      <c r="BB1693" s="222">
        <v>0</v>
      </c>
      <c r="BC1693" s="222">
        <f t="shared" si="96"/>
        <v>0</v>
      </c>
    </row>
    <row r="1694" spans="2:55">
      <c r="B1694" s="41" t="s">
        <v>7442</v>
      </c>
      <c r="C1694" s="19" t="s">
        <v>8013</v>
      </c>
      <c r="D1694" s="44" t="s">
        <v>204</v>
      </c>
      <c r="E1694" s="19"/>
      <c r="F1694" s="19"/>
      <c r="G1694" s="19"/>
      <c r="H1694" s="19"/>
      <c r="I1694" s="19"/>
      <c r="J1694" s="19"/>
      <c r="K1694" s="19"/>
      <c r="L1694" s="19"/>
      <c r="M1694" s="19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19"/>
      <c r="Z1694" s="221"/>
      <c r="AA1694" s="221"/>
      <c r="AB1694" s="221"/>
      <c r="AC1694" s="221"/>
      <c r="AD1694" s="221"/>
      <c r="AE1694" s="221"/>
      <c r="AF1694" s="221"/>
      <c r="AG1694" s="221"/>
      <c r="AH1694" s="221"/>
      <c r="AI1694" s="221"/>
      <c r="AJ1694" s="221"/>
      <c r="AK1694" s="221"/>
      <c r="AL1694" s="221"/>
      <c r="AM1694" s="221"/>
      <c r="AN1694" s="221"/>
      <c r="AO1694" s="221"/>
      <c r="AP1694" s="221"/>
      <c r="AQ1694" s="221"/>
      <c r="AR1694" s="221"/>
      <c r="AS1694" s="221"/>
      <c r="AT1694" s="221"/>
      <c r="AU1694" s="221"/>
      <c r="AV1694" s="221"/>
      <c r="AW1694" s="221"/>
      <c r="AX1694" s="222">
        <v>0</v>
      </c>
      <c r="AY1694" s="222">
        <v>0</v>
      </c>
      <c r="AZ1694" s="222">
        <f t="shared" si="95"/>
        <v>0</v>
      </c>
      <c r="BA1694" s="222">
        <v>0</v>
      </c>
      <c r="BB1694" s="222">
        <v>0</v>
      </c>
      <c r="BC1694" s="222">
        <f t="shared" si="96"/>
        <v>0</v>
      </c>
    </row>
    <row r="1695" spans="2:55">
      <c r="B1695" s="41" t="s">
        <v>7443</v>
      </c>
      <c r="C1695" s="19" t="s">
        <v>8014</v>
      </c>
      <c r="D1695" s="44" t="s">
        <v>5</v>
      </c>
      <c r="E1695" s="19"/>
      <c r="F1695" s="19"/>
      <c r="G1695" s="19"/>
      <c r="H1695" s="19"/>
      <c r="I1695" s="19"/>
      <c r="J1695" s="19"/>
      <c r="K1695" s="19"/>
      <c r="L1695" s="19"/>
      <c r="M1695" s="19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19"/>
      <c r="Y1695" s="19"/>
      <c r="Z1695" s="221"/>
      <c r="AA1695" s="221"/>
      <c r="AB1695" s="221"/>
      <c r="AC1695" s="221"/>
      <c r="AD1695" s="221"/>
      <c r="AE1695" s="221"/>
      <c r="AF1695" s="221"/>
      <c r="AG1695" s="221"/>
      <c r="AH1695" s="221"/>
      <c r="AI1695" s="221"/>
      <c r="AJ1695" s="221"/>
      <c r="AK1695" s="221"/>
      <c r="AL1695" s="221"/>
      <c r="AM1695" s="221"/>
      <c r="AN1695" s="221"/>
      <c r="AO1695" s="221"/>
      <c r="AP1695" s="221"/>
      <c r="AQ1695" s="221"/>
      <c r="AR1695" s="221"/>
      <c r="AS1695" s="221"/>
      <c r="AT1695" s="221"/>
      <c r="AU1695" s="221"/>
      <c r="AV1695" s="221"/>
      <c r="AW1695" s="221"/>
      <c r="AX1695" s="222">
        <v>7</v>
      </c>
      <c r="AY1695" s="222">
        <v>590</v>
      </c>
      <c r="AZ1695" s="222">
        <f t="shared" si="95"/>
        <v>147.5</v>
      </c>
      <c r="BA1695" s="222">
        <v>0</v>
      </c>
      <c r="BB1695" s="222">
        <v>0</v>
      </c>
      <c r="BC1695" s="222">
        <f t="shared" si="96"/>
        <v>0</v>
      </c>
    </row>
    <row r="1696" spans="2:55">
      <c r="B1696" s="41" t="s">
        <v>7444</v>
      </c>
      <c r="C1696" s="19" t="s">
        <v>8015</v>
      </c>
      <c r="D1696" s="227" t="s">
        <v>3</v>
      </c>
      <c r="E1696" s="19"/>
      <c r="F1696" s="19"/>
      <c r="G1696" s="19"/>
      <c r="H1696" s="19"/>
      <c r="I1696" s="19"/>
      <c r="J1696" s="19"/>
      <c r="K1696" s="19"/>
      <c r="L1696" s="19"/>
      <c r="M1696" s="19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221"/>
      <c r="AA1696" s="221"/>
      <c r="AB1696" s="221"/>
      <c r="AC1696" s="221"/>
      <c r="AD1696" s="221"/>
      <c r="AE1696" s="221"/>
      <c r="AF1696" s="221"/>
      <c r="AG1696" s="221"/>
      <c r="AH1696" s="221"/>
      <c r="AI1696" s="221"/>
      <c r="AJ1696" s="221"/>
      <c r="AK1696" s="221"/>
      <c r="AL1696" s="221"/>
      <c r="AM1696" s="221"/>
      <c r="AN1696" s="221"/>
      <c r="AO1696" s="221"/>
      <c r="AP1696" s="221"/>
      <c r="AQ1696" s="221"/>
      <c r="AR1696" s="221"/>
      <c r="AS1696" s="221"/>
      <c r="AT1696" s="221"/>
      <c r="AU1696" s="221"/>
      <c r="AV1696" s="221"/>
      <c r="AW1696" s="221"/>
      <c r="AX1696" s="222">
        <v>0</v>
      </c>
      <c r="AY1696" s="222">
        <v>0</v>
      </c>
      <c r="AZ1696" s="222">
        <f t="shared" si="95"/>
        <v>0</v>
      </c>
      <c r="BA1696" s="222">
        <v>0</v>
      </c>
      <c r="BB1696" s="222">
        <v>0</v>
      </c>
      <c r="BC1696" s="222">
        <f t="shared" si="96"/>
        <v>0</v>
      </c>
    </row>
    <row r="1697" spans="2:55">
      <c r="B1697" s="41" t="s">
        <v>7445</v>
      </c>
      <c r="C1697" s="19" t="s">
        <v>8016</v>
      </c>
      <c r="D1697" s="44" t="s">
        <v>12</v>
      </c>
      <c r="E1697" s="19"/>
      <c r="F1697" s="19"/>
      <c r="G1697" s="19"/>
      <c r="H1697" s="19"/>
      <c r="I1697" s="19"/>
      <c r="J1697" s="19"/>
      <c r="K1697" s="19"/>
      <c r="L1697" s="19"/>
      <c r="M1697" s="19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19"/>
      <c r="Z1697" s="221"/>
      <c r="AA1697" s="221"/>
      <c r="AB1697" s="221"/>
      <c r="AC1697" s="221"/>
      <c r="AD1697" s="221"/>
      <c r="AE1697" s="221"/>
      <c r="AF1697" s="221"/>
      <c r="AG1697" s="221"/>
      <c r="AH1697" s="221"/>
      <c r="AI1697" s="221"/>
      <c r="AJ1697" s="221"/>
      <c r="AK1697" s="221"/>
      <c r="AL1697" s="221"/>
      <c r="AM1697" s="221"/>
      <c r="AN1697" s="221"/>
      <c r="AO1697" s="221"/>
      <c r="AP1697" s="221"/>
      <c r="AQ1697" s="221"/>
      <c r="AR1697" s="221"/>
      <c r="AS1697" s="221"/>
      <c r="AT1697" s="221"/>
      <c r="AU1697" s="221"/>
      <c r="AV1697" s="221"/>
      <c r="AW1697" s="221"/>
      <c r="AX1697" s="222">
        <v>0</v>
      </c>
      <c r="AY1697" s="222">
        <v>0</v>
      </c>
      <c r="AZ1697" s="222">
        <f t="shared" si="95"/>
        <v>0</v>
      </c>
      <c r="BA1697" s="222">
        <v>0</v>
      </c>
      <c r="BB1697" s="222">
        <v>0</v>
      </c>
      <c r="BC1697" s="222">
        <f t="shared" si="96"/>
        <v>0</v>
      </c>
    </row>
    <row r="1698" spans="2:55">
      <c r="B1698" s="41" t="s">
        <v>7446</v>
      </c>
      <c r="C1698" s="19" t="s">
        <v>8017</v>
      </c>
      <c r="D1698" s="227" t="s">
        <v>66</v>
      </c>
      <c r="E1698" s="19"/>
      <c r="F1698" s="19"/>
      <c r="G1698" s="19"/>
      <c r="H1698" s="19"/>
      <c r="I1698" s="19"/>
      <c r="J1698" s="19"/>
      <c r="K1698" s="19"/>
      <c r="L1698" s="19"/>
      <c r="M1698" s="19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221"/>
      <c r="AA1698" s="221"/>
      <c r="AB1698" s="221"/>
      <c r="AC1698" s="221"/>
      <c r="AD1698" s="221"/>
      <c r="AE1698" s="221"/>
      <c r="AF1698" s="221"/>
      <c r="AG1698" s="221"/>
      <c r="AH1698" s="221"/>
      <c r="AI1698" s="221"/>
      <c r="AJ1698" s="221"/>
      <c r="AK1698" s="221"/>
      <c r="AL1698" s="221"/>
      <c r="AM1698" s="221"/>
      <c r="AN1698" s="221"/>
      <c r="AO1698" s="221"/>
      <c r="AP1698" s="221"/>
      <c r="AQ1698" s="221"/>
      <c r="AR1698" s="221"/>
      <c r="AS1698" s="221"/>
      <c r="AT1698" s="221"/>
      <c r="AU1698" s="221"/>
      <c r="AV1698" s="221"/>
      <c r="AW1698" s="221"/>
      <c r="AX1698" s="222">
        <v>0</v>
      </c>
      <c r="AY1698" s="222">
        <v>0</v>
      </c>
      <c r="AZ1698" s="222">
        <f t="shared" si="95"/>
        <v>0</v>
      </c>
      <c r="BA1698" s="222">
        <v>0</v>
      </c>
      <c r="BB1698" s="222">
        <v>0</v>
      </c>
      <c r="BC1698" s="222">
        <f t="shared" si="96"/>
        <v>0</v>
      </c>
    </row>
    <row r="1699" spans="2:55">
      <c r="B1699" s="41" t="s">
        <v>7447</v>
      </c>
      <c r="C1699" s="19" t="s">
        <v>8018</v>
      </c>
      <c r="D1699" s="44" t="s">
        <v>515</v>
      </c>
      <c r="E1699" s="19"/>
      <c r="F1699" s="19"/>
      <c r="G1699" s="19"/>
      <c r="H1699" s="19"/>
      <c r="I1699" s="19"/>
      <c r="J1699" s="19"/>
      <c r="K1699" s="19"/>
      <c r="L1699" s="19"/>
      <c r="M1699" s="19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221"/>
      <c r="AA1699" s="221"/>
      <c r="AB1699" s="221"/>
      <c r="AC1699" s="221"/>
      <c r="AD1699" s="221"/>
      <c r="AE1699" s="221"/>
      <c r="AF1699" s="221"/>
      <c r="AG1699" s="221"/>
      <c r="AH1699" s="221"/>
      <c r="AI1699" s="221"/>
      <c r="AJ1699" s="221"/>
      <c r="AK1699" s="221"/>
      <c r="AL1699" s="221"/>
      <c r="AM1699" s="221"/>
      <c r="AN1699" s="221"/>
      <c r="AO1699" s="221"/>
      <c r="AP1699" s="221"/>
      <c r="AQ1699" s="221"/>
      <c r="AR1699" s="221"/>
      <c r="AS1699" s="221"/>
      <c r="AT1699" s="221"/>
      <c r="AU1699" s="221"/>
      <c r="AV1699" s="221"/>
      <c r="AW1699" s="221"/>
      <c r="AX1699" s="222">
        <v>9</v>
      </c>
      <c r="AY1699" s="222">
        <v>1480</v>
      </c>
      <c r="AZ1699" s="222">
        <f t="shared" si="95"/>
        <v>370</v>
      </c>
      <c r="BA1699" s="222">
        <v>0</v>
      </c>
      <c r="BB1699" s="222">
        <v>0</v>
      </c>
      <c r="BC1699" s="222">
        <f t="shared" si="96"/>
        <v>0</v>
      </c>
    </row>
    <row r="1700" spans="2:55">
      <c r="B1700" s="41" t="s">
        <v>7448</v>
      </c>
      <c r="C1700" s="19" t="s">
        <v>8019</v>
      </c>
      <c r="D1700" s="227" t="s">
        <v>341</v>
      </c>
      <c r="E1700" s="19"/>
      <c r="F1700" s="19"/>
      <c r="G1700" s="19"/>
      <c r="H1700" s="19"/>
      <c r="I1700" s="19"/>
      <c r="J1700" s="19"/>
      <c r="K1700" s="19"/>
      <c r="L1700" s="19"/>
      <c r="M1700" s="19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221"/>
      <c r="AA1700" s="221"/>
      <c r="AB1700" s="221"/>
      <c r="AC1700" s="221"/>
      <c r="AD1700" s="221"/>
      <c r="AE1700" s="221"/>
      <c r="AF1700" s="221"/>
      <c r="AG1700" s="221"/>
      <c r="AH1700" s="221"/>
      <c r="AI1700" s="221"/>
      <c r="AJ1700" s="221"/>
      <c r="AK1700" s="221"/>
      <c r="AL1700" s="221"/>
      <c r="AM1700" s="221"/>
      <c r="AN1700" s="221"/>
      <c r="AO1700" s="221"/>
      <c r="AP1700" s="221"/>
      <c r="AQ1700" s="221"/>
      <c r="AR1700" s="221"/>
      <c r="AS1700" s="221"/>
      <c r="AT1700" s="221"/>
      <c r="AU1700" s="221"/>
      <c r="AV1700" s="221"/>
      <c r="AW1700" s="221"/>
      <c r="AX1700" s="222">
        <v>0</v>
      </c>
      <c r="AY1700" s="222">
        <v>0</v>
      </c>
      <c r="AZ1700" s="222">
        <f t="shared" si="95"/>
        <v>0</v>
      </c>
      <c r="BA1700" s="222">
        <v>0</v>
      </c>
      <c r="BB1700" s="222">
        <v>0</v>
      </c>
      <c r="BC1700" s="222">
        <f t="shared" si="96"/>
        <v>0</v>
      </c>
    </row>
    <row r="1701" spans="2:55">
      <c r="B1701" s="41" t="s">
        <v>7449</v>
      </c>
      <c r="C1701" s="19" t="s">
        <v>8020</v>
      </c>
      <c r="D1701" s="227" t="s">
        <v>310</v>
      </c>
      <c r="E1701" s="19"/>
      <c r="F1701" s="19"/>
      <c r="G1701" s="19"/>
      <c r="H1701" s="19"/>
      <c r="I1701" s="19"/>
      <c r="J1701" s="19"/>
      <c r="K1701" s="19"/>
      <c r="L1701" s="19"/>
      <c r="M1701" s="19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19"/>
      <c r="Z1701" s="221"/>
      <c r="AA1701" s="221"/>
      <c r="AB1701" s="221"/>
      <c r="AC1701" s="221"/>
      <c r="AD1701" s="221"/>
      <c r="AE1701" s="221"/>
      <c r="AF1701" s="221"/>
      <c r="AG1701" s="221"/>
      <c r="AH1701" s="221"/>
      <c r="AI1701" s="221"/>
      <c r="AJ1701" s="221"/>
      <c r="AK1701" s="221"/>
      <c r="AL1701" s="221"/>
      <c r="AM1701" s="221"/>
      <c r="AN1701" s="221"/>
      <c r="AO1701" s="221"/>
      <c r="AP1701" s="221"/>
      <c r="AQ1701" s="221"/>
      <c r="AR1701" s="221"/>
      <c r="AS1701" s="221"/>
      <c r="AT1701" s="221"/>
      <c r="AU1701" s="221"/>
      <c r="AV1701" s="221"/>
      <c r="AW1701" s="221"/>
      <c r="AX1701" s="222">
        <v>4</v>
      </c>
      <c r="AY1701" s="222">
        <v>360</v>
      </c>
      <c r="AZ1701" s="222">
        <f t="shared" si="95"/>
        <v>90</v>
      </c>
      <c r="BA1701" s="222">
        <v>0</v>
      </c>
      <c r="BB1701" s="222">
        <v>0</v>
      </c>
      <c r="BC1701" s="222">
        <f t="shared" si="96"/>
        <v>0</v>
      </c>
    </row>
    <row r="1702" spans="2:55">
      <c r="B1702" s="41" t="s">
        <v>7450</v>
      </c>
      <c r="C1702" s="19" t="s">
        <v>8021</v>
      </c>
      <c r="D1702" s="44" t="s">
        <v>313</v>
      </c>
      <c r="E1702" s="19"/>
      <c r="F1702" s="19"/>
      <c r="G1702" s="19"/>
      <c r="H1702" s="19"/>
      <c r="I1702" s="19"/>
      <c r="J1702" s="19"/>
      <c r="K1702" s="19"/>
      <c r="L1702" s="19"/>
      <c r="M1702" s="19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19"/>
      <c r="Z1702" s="221"/>
      <c r="AA1702" s="221"/>
      <c r="AB1702" s="221"/>
      <c r="AC1702" s="221"/>
      <c r="AD1702" s="221"/>
      <c r="AE1702" s="221"/>
      <c r="AF1702" s="221"/>
      <c r="AG1702" s="221"/>
      <c r="AH1702" s="221"/>
      <c r="AI1702" s="221"/>
      <c r="AJ1702" s="221"/>
      <c r="AK1702" s="221"/>
      <c r="AL1702" s="221"/>
      <c r="AM1702" s="221"/>
      <c r="AN1702" s="221"/>
      <c r="AO1702" s="221"/>
      <c r="AP1702" s="221"/>
      <c r="AQ1702" s="221"/>
      <c r="AR1702" s="221"/>
      <c r="AS1702" s="221"/>
      <c r="AT1702" s="221"/>
      <c r="AU1702" s="221"/>
      <c r="AV1702" s="221"/>
      <c r="AW1702" s="221"/>
      <c r="AX1702" s="222">
        <v>0</v>
      </c>
      <c r="AY1702" s="222">
        <v>0</v>
      </c>
      <c r="AZ1702" s="222">
        <f t="shared" si="95"/>
        <v>0</v>
      </c>
      <c r="BA1702" s="222">
        <v>0</v>
      </c>
      <c r="BB1702" s="222">
        <v>0</v>
      </c>
      <c r="BC1702" s="222">
        <f t="shared" si="96"/>
        <v>0</v>
      </c>
    </row>
    <row r="1703" spans="2:55">
      <c r="B1703" s="41" t="s">
        <v>7451</v>
      </c>
      <c r="C1703" s="19" t="s">
        <v>8022</v>
      </c>
      <c r="D1703" s="44" t="s">
        <v>5</v>
      </c>
      <c r="E1703" s="19"/>
      <c r="F1703" s="19"/>
      <c r="G1703" s="19"/>
      <c r="H1703" s="19"/>
      <c r="I1703" s="19"/>
      <c r="J1703" s="19"/>
      <c r="K1703" s="19"/>
      <c r="L1703" s="19"/>
      <c r="M1703" s="19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19"/>
      <c r="Y1703" s="19"/>
      <c r="Z1703" s="221"/>
      <c r="AA1703" s="221"/>
      <c r="AB1703" s="221"/>
      <c r="AC1703" s="221"/>
      <c r="AD1703" s="221"/>
      <c r="AE1703" s="221"/>
      <c r="AF1703" s="221"/>
      <c r="AG1703" s="221"/>
      <c r="AH1703" s="221"/>
      <c r="AI1703" s="221"/>
      <c r="AJ1703" s="221"/>
      <c r="AK1703" s="221"/>
      <c r="AL1703" s="221"/>
      <c r="AM1703" s="221"/>
      <c r="AN1703" s="221"/>
      <c r="AO1703" s="221"/>
      <c r="AP1703" s="221"/>
      <c r="AQ1703" s="221"/>
      <c r="AR1703" s="221"/>
      <c r="AS1703" s="221"/>
      <c r="AT1703" s="221"/>
      <c r="AU1703" s="221"/>
      <c r="AV1703" s="221"/>
      <c r="AW1703" s="221"/>
      <c r="AX1703" s="222">
        <v>0</v>
      </c>
      <c r="AY1703" s="222">
        <v>0</v>
      </c>
      <c r="AZ1703" s="222">
        <f t="shared" si="95"/>
        <v>0</v>
      </c>
      <c r="BA1703" s="222">
        <v>0</v>
      </c>
      <c r="BB1703" s="222">
        <v>0</v>
      </c>
      <c r="BC1703" s="222">
        <f t="shared" si="96"/>
        <v>0</v>
      </c>
    </row>
    <row r="1704" spans="2:55">
      <c r="B1704" s="41" t="s">
        <v>7452</v>
      </c>
      <c r="C1704" s="19" t="s">
        <v>8023</v>
      </c>
      <c r="D1704" s="44" t="s">
        <v>259</v>
      </c>
      <c r="E1704" s="19"/>
      <c r="F1704" s="19"/>
      <c r="G1704" s="19"/>
      <c r="H1704" s="19"/>
      <c r="I1704" s="19"/>
      <c r="J1704" s="19"/>
      <c r="K1704" s="19"/>
      <c r="L1704" s="19"/>
      <c r="M1704" s="19"/>
      <c r="N1704" s="19"/>
      <c r="O1704" s="19"/>
      <c r="P1704" s="19"/>
      <c r="Q1704" s="19"/>
      <c r="R1704" s="19"/>
      <c r="S1704" s="19"/>
      <c r="T1704" s="19"/>
      <c r="U1704" s="19"/>
      <c r="V1704" s="19"/>
      <c r="W1704" s="19"/>
      <c r="X1704" s="19"/>
      <c r="Y1704" s="19"/>
      <c r="Z1704" s="221"/>
      <c r="AA1704" s="221"/>
      <c r="AB1704" s="221"/>
      <c r="AC1704" s="221"/>
      <c r="AD1704" s="221"/>
      <c r="AE1704" s="221"/>
      <c r="AF1704" s="221"/>
      <c r="AG1704" s="221"/>
      <c r="AH1704" s="221"/>
      <c r="AI1704" s="221"/>
      <c r="AJ1704" s="221"/>
      <c r="AK1704" s="221"/>
      <c r="AL1704" s="221"/>
      <c r="AM1704" s="221"/>
      <c r="AN1704" s="221"/>
      <c r="AO1704" s="221"/>
      <c r="AP1704" s="221"/>
      <c r="AQ1704" s="221"/>
      <c r="AR1704" s="221"/>
      <c r="AS1704" s="221"/>
      <c r="AT1704" s="221"/>
      <c r="AU1704" s="221"/>
      <c r="AV1704" s="221"/>
      <c r="AW1704" s="221"/>
      <c r="AX1704" s="222">
        <v>6</v>
      </c>
      <c r="AY1704" s="222">
        <v>430</v>
      </c>
      <c r="AZ1704" s="222">
        <f t="shared" si="95"/>
        <v>107.5</v>
      </c>
      <c r="BA1704" s="222">
        <v>0</v>
      </c>
      <c r="BB1704" s="222">
        <v>0</v>
      </c>
      <c r="BC1704" s="222">
        <f t="shared" si="96"/>
        <v>0</v>
      </c>
    </row>
    <row r="1705" spans="2:55">
      <c r="B1705" s="41" t="s">
        <v>7453</v>
      </c>
      <c r="C1705" s="19" t="s">
        <v>8024</v>
      </c>
      <c r="D1705" s="44" t="s">
        <v>16</v>
      </c>
      <c r="E1705" s="19"/>
      <c r="F1705" s="19"/>
      <c r="G1705" s="19"/>
      <c r="H1705" s="19"/>
      <c r="I1705" s="19"/>
      <c r="J1705" s="19"/>
      <c r="K1705" s="19"/>
      <c r="L1705" s="19"/>
      <c r="M1705" s="19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19"/>
      <c r="Z1705" s="221"/>
      <c r="AA1705" s="221"/>
      <c r="AB1705" s="221"/>
      <c r="AC1705" s="221"/>
      <c r="AD1705" s="221"/>
      <c r="AE1705" s="221"/>
      <c r="AF1705" s="221"/>
      <c r="AG1705" s="221"/>
      <c r="AH1705" s="221"/>
      <c r="AI1705" s="221"/>
      <c r="AJ1705" s="221"/>
      <c r="AK1705" s="221"/>
      <c r="AL1705" s="221"/>
      <c r="AM1705" s="221"/>
      <c r="AN1705" s="221"/>
      <c r="AO1705" s="221"/>
      <c r="AP1705" s="221"/>
      <c r="AQ1705" s="221"/>
      <c r="AR1705" s="221"/>
      <c r="AS1705" s="221"/>
      <c r="AT1705" s="221"/>
      <c r="AU1705" s="221"/>
      <c r="AV1705" s="221"/>
      <c r="AW1705" s="221"/>
      <c r="AX1705" s="222">
        <v>0</v>
      </c>
      <c r="AY1705" s="222">
        <v>0</v>
      </c>
      <c r="AZ1705" s="222">
        <f t="shared" si="95"/>
        <v>0</v>
      </c>
      <c r="BA1705" s="222">
        <v>0</v>
      </c>
      <c r="BB1705" s="222">
        <v>0</v>
      </c>
      <c r="BC1705" s="222">
        <f t="shared" si="96"/>
        <v>0</v>
      </c>
    </row>
    <row r="1706" spans="2:55">
      <c r="B1706" s="41" t="s">
        <v>7454</v>
      </c>
      <c r="C1706" s="19" t="s">
        <v>8025</v>
      </c>
      <c r="D1706" s="227" t="s">
        <v>148</v>
      </c>
      <c r="E1706" s="19"/>
      <c r="F1706" s="19"/>
      <c r="G1706" s="19"/>
      <c r="H1706" s="19"/>
      <c r="I1706" s="19"/>
      <c r="J1706" s="19"/>
      <c r="K1706" s="19"/>
      <c r="L1706" s="19"/>
      <c r="M1706" s="19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19"/>
      <c r="Z1706" s="221"/>
      <c r="AA1706" s="221"/>
      <c r="AB1706" s="221"/>
      <c r="AC1706" s="221"/>
      <c r="AD1706" s="221"/>
      <c r="AE1706" s="221"/>
      <c r="AF1706" s="221"/>
      <c r="AG1706" s="221"/>
      <c r="AH1706" s="221"/>
      <c r="AI1706" s="221"/>
      <c r="AJ1706" s="221"/>
      <c r="AK1706" s="221"/>
      <c r="AL1706" s="221"/>
      <c r="AM1706" s="221"/>
      <c r="AN1706" s="221"/>
      <c r="AO1706" s="221"/>
      <c r="AP1706" s="221"/>
      <c r="AQ1706" s="221"/>
      <c r="AR1706" s="221"/>
      <c r="AS1706" s="221"/>
      <c r="AT1706" s="221"/>
      <c r="AU1706" s="221"/>
      <c r="AV1706" s="221"/>
      <c r="AW1706" s="221"/>
      <c r="AX1706" s="222">
        <v>0</v>
      </c>
      <c r="AY1706" s="222">
        <v>0</v>
      </c>
      <c r="AZ1706" s="222">
        <f t="shared" si="95"/>
        <v>0</v>
      </c>
      <c r="BA1706" s="222">
        <v>0</v>
      </c>
      <c r="BB1706" s="222">
        <v>0</v>
      </c>
      <c r="BC1706" s="222">
        <f t="shared" si="96"/>
        <v>0</v>
      </c>
    </row>
    <row r="1707" spans="2:55">
      <c r="B1707" s="41" t="s">
        <v>7455</v>
      </c>
      <c r="C1707" s="19" t="s">
        <v>8026</v>
      </c>
      <c r="D1707" s="44" t="s">
        <v>637</v>
      </c>
      <c r="E1707" s="19"/>
      <c r="F1707" s="19"/>
      <c r="G1707" s="19"/>
      <c r="H1707" s="19"/>
      <c r="I1707" s="19"/>
      <c r="J1707" s="19"/>
      <c r="K1707" s="19"/>
      <c r="L1707" s="19"/>
      <c r="M1707" s="19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19"/>
      <c r="Z1707" s="221"/>
      <c r="AA1707" s="221"/>
      <c r="AB1707" s="221"/>
      <c r="AC1707" s="221"/>
      <c r="AD1707" s="221"/>
      <c r="AE1707" s="221"/>
      <c r="AF1707" s="221"/>
      <c r="AG1707" s="221"/>
      <c r="AH1707" s="221"/>
      <c r="AI1707" s="221"/>
      <c r="AJ1707" s="221"/>
      <c r="AK1707" s="221"/>
      <c r="AL1707" s="221"/>
      <c r="AM1707" s="221"/>
      <c r="AN1707" s="221"/>
      <c r="AO1707" s="221"/>
      <c r="AP1707" s="221"/>
      <c r="AQ1707" s="221"/>
      <c r="AR1707" s="221"/>
      <c r="AS1707" s="221"/>
      <c r="AT1707" s="221"/>
      <c r="AU1707" s="221"/>
      <c r="AV1707" s="221"/>
      <c r="AW1707" s="221"/>
      <c r="AX1707" s="222">
        <v>0</v>
      </c>
      <c r="AY1707" s="222">
        <v>0</v>
      </c>
      <c r="AZ1707" s="222">
        <f t="shared" si="95"/>
        <v>0</v>
      </c>
      <c r="BA1707" s="222">
        <v>0</v>
      </c>
      <c r="BB1707" s="222">
        <v>0</v>
      </c>
      <c r="BC1707" s="222">
        <f t="shared" si="96"/>
        <v>0</v>
      </c>
    </row>
    <row r="1708" spans="2:55">
      <c r="B1708" s="41" t="s">
        <v>7456</v>
      </c>
      <c r="C1708" s="19" t="s">
        <v>8027</v>
      </c>
      <c r="D1708" s="44" t="s">
        <v>637</v>
      </c>
      <c r="E1708" s="19"/>
      <c r="F1708" s="19"/>
      <c r="G1708" s="19"/>
      <c r="H1708" s="19"/>
      <c r="I1708" s="19"/>
      <c r="J1708" s="19"/>
      <c r="K1708" s="19"/>
      <c r="L1708" s="19"/>
      <c r="M1708" s="19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221"/>
      <c r="AA1708" s="221"/>
      <c r="AB1708" s="221"/>
      <c r="AC1708" s="221"/>
      <c r="AD1708" s="221"/>
      <c r="AE1708" s="221"/>
      <c r="AF1708" s="221"/>
      <c r="AG1708" s="221"/>
      <c r="AH1708" s="221"/>
      <c r="AI1708" s="221"/>
      <c r="AJ1708" s="221"/>
      <c r="AK1708" s="221"/>
      <c r="AL1708" s="221"/>
      <c r="AM1708" s="221"/>
      <c r="AN1708" s="221"/>
      <c r="AO1708" s="221"/>
      <c r="AP1708" s="221"/>
      <c r="AQ1708" s="221"/>
      <c r="AR1708" s="221"/>
      <c r="AS1708" s="221"/>
      <c r="AT1708" s="221"/>
      <c r="AU1708" s="221"/>
      <c r="AV1708" s="221"/>
      <c r="AW1708" s="221"/>
      <c r="AX1708" s="222">
        <v>10</v>
      </c>
      <c r="AY1708" s="222">
        <v>1360</v>
      </c>
      <c r="AZ1708" s="222">
        <f t="shared" si="95"/>
        <v>340</v>
      </c>
      <c r="BA1708" s="222">
        <v>0</v>
      </c>
      <c r="BB1708" s="222">
        <v>0</v>
      </c>
      <c r="BC1708" s="222">
        <f t="shared" si="96"/>
        <v>0</v>
      </c>
    </row>
    <row r="1709" spans="2:55">
      <c r="B1709" s="41" t="s">
        <v>7457</v>
      </c>
      <c r="C1709" s="19" t="s">
        <v>8028</v>
      </c>
      <c r="D1709" s="44" t="s">
        <v>372</v>
      </c>
      <c r="E1709" s="19"/>
      <c r="F1709" s="19"/>
      <c r="G1709" s="19"/>
      <c r="H1709" s="19"/>
      <c r="I1709" s="19"/>
      <c r="J1709" s="19"/>
      <c r="K1709" s="19"/>
      <c r="L1709" s="19"/>
      <c r="M1709" s="19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221"/>
      <c r="AA1709" s="221"/>
      <c r="AB1709" s="221"/>
      <c r="AC1709" s="221"/>
      <c r="AD1709" s="221"/>
      <c r="AE1709" s="221"/>
      <c r="AF1709" s="221"/>
      <c r="AG1709" s="221"/>
      <c r="AH1709" s="221"/>
      <c r="AI1709" s="221"/>
      <c r="AJ1709" s="221"/>
      <c r="AK1709" s="221"/>
      <c r="AL1709" s="221"/>
      <c r="AM1709" s="221"/>
      <c r="AN1709" s="221"/>
      <c r="AO1709" s="221"/>
      <c r="AP1709" s="221"/>
      <c r="AQ1709" s="221"/>
      <c r="AR1709" s="221"/>
      <c r="AS1709" s="221"/>
      <c r="AT1709" s="221"/>
      <c r="AU1709" s="221"/>
      <c r="AV1709" s="221"/>
      <c r="AW1709" s="221"/>
      <c r="AX1709" s="222">
        <v>19</v>
      </c>
      <c r="AY1709" s="222">
        <v>1250</v>
      </c>
      <c r="AZ1709" s="222">
        <f t="shared" si="95"/>
        <v>312.5</v>
      </c>
      <c r="BA1709" s="222">
        <v>0</v>
      </c>
      <c r="BB1709" s="222">
        <v>0</v>
      </c>
      <c r="BC1709" s="222">
        <f t="shared" si="96"/>
        <v>0</v>
      </c>
    </row>
    <row r="1710" spans="2:55">
      <c r="B1710" s="41" t="s">
        <v>7458</v>
      </c>
      <c r="C1710" s="19" t="s">
        <v>8029</v>
      </c>
      <c r="D1710" s="227" t="s">
        <v>545</v>
      </c>
      <c r="E1710" s="19"/>
      <c r="F1710" s="19"/>
      <c r="G1710" s="19"/>
      <c r="H1710" s="19"/>
      <c r="I1710" s="19"/>
      <c r="J1710" s="19"/>
      <c r="K1710" s="19"/>
      <c r="L1710" s="19"/>
      <c r="M1710" s="19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221"/>
      <c r="AA1710" s="221"/>
      <c r="AB1710" s="221"/>
      <c r="AC1710" s="221"/>
      <c r="AD1710" s="221"/>
      <c r="AE1710" s="221"/>
      <c r="AF1710" s="221"/>
      <c r="AG1710" s="221"/>
      <c r="AH1710" s="221"/>
      <c r="AI1710" s="221"/>
      <c r="AJ1710" s="221"/>
      <c r="AK1710" s="221"/>
      <c r="AL1710" s="221"/>
      <c r="AM1710" s="221"/>
      <c r="AN1710" s="221"/>
      <c r="AO1710" s="221"/>
      <c r="AP1710" s="221"/>
      <c r="AQ1710" s="221"/>
      <c r="AR1710" s="221"/>
      <c r="AS1710" s="221"/>
      <c r="AT1710" s="221"/>
      <c r="AU1710" s="221"/>
      <c r="AV1710" s="221"/>
      <c r="AW1710" s="221"/>
      <c r="AX1710" s="222">
        <v>2</v>
      </c>
      <c r="AY1710" s="222">
        <v>720</v>
      </c>
      <c r="AZ1710" s="222">
        <f t="shared" si="95"/>
        <v>180</v>
      </c>
      <c r="BA1710" s="222">
        <v>0</v>
      </c>
      <c r="BB1710" s="222">
        <v>0</v>
      </c>
      <c r="BC1710" s="222">
        <f t="shared" si="96"/>
        <v>0</v>
      </c>
    </row>
    <row r="1711" spans="2:55">
      <c r="B1711" s="41" t="s">
        <v>7459</v>
      </c>
      <c r="C1711" s="19" t="s">
        <v>8030</v>
      </c>
      <c r="D1711" s="227" t="s">
        <v>204</v>
      </c>
      <c r="E1711" s="19"/>
      <c r="F1711" s="19"/>
      <c r="G1711" s="19"/>
      <c r="H1711" s="19"/>
      <c r="I1711" s="19"/>
      <c r="J1711" s="19"/>
      <c r="K1711" s="19"/>
      <c r="L1711" s="19"/>
      <c r="M1711" s="19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19"/>
      <c r="Z1711" s="221"/>
      <c r="AA1711" s="221"/>
      <c r="AB1711" s="221"/>
      <c r="AC1711" s="221"/>
      <c r="AD1711" s="221"/>
      <c r="AE1711" s="221"/>
      <c r="AF1711" s="221"/>
      <c r="AG1711" s="221"/>
      <c r="AH1711" s="221"/>
      <c r="AI1711" s="221"/>
      <c r="AJ1711" s="221"/>
      <c r="AK1711" s="221"/>
      <c r="AL1711" s="221"/>
      <c r="AM1711" s="221"/>
      <c r="AN1711" s="221"/>
      <c r="AO1711" s="221"/>
      <c r="AP1711" s="221"/>
      <c r="AQ1711" s="221"/>
      <c r="AR1711" s="221"/>
      <c r="AS1711" s="221"/>
      <c r="AT1711" s="221"/>
      <c r="AU1711" s="221"/>
      <c r="AV1711" s="221"/>
      <c r="AW1711" s="221"/>
      <c r="AX1711" s="222">
        <v>0</v>
      </c>
      <c r="AY1711" s="222">
        <v>0</v>
      </c>
      <c r="AZ1711" s="222">
        <f t="shared" ref="AZ1711:AZ1719" si="97">AY1711*25%</f>
        <v>0</v>
      </c>
      <c r="BA1711" s="222">
        <v>0</v>
      </c>
      <c r="BB1711" s="222">
        <v>0</v>
      </c>
      <c r="BC1711" s="222">
        <f t="shared" si="96"/>
        <v>0</v>
      </c>
    </row>
    <row r="1712" spans="2:55">
      <c r="B1712" s="41" t="s">
        <v>7460</v>
      </c>
      <c r="C1712" s="19" t="s">
        <v>8031</v>
      </c>
      <c r="D1712" s="44" t="s">
        <v>5</v>
      </c>
      <c r="E1712" s="19"/>
      <c r="F1712" s="19"/>
      <c r="G1712" s="19"/>
      <c r="H1712" s="19"/>
      <c r="I1712" s="19"/>
      <c r="J1712" s="19"/>
      <c r="K1712" s="19"/>
      <c r="L1712" s="19"/>
      <c r="M1712" s="19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/>
      <c r="Z1712" s="221"/>
      <c r="AA1712" s="221"/>
      <c r="AB1712" s="221"/>
      <c r="AC1712" s="221"/>
      <c r="AD1712" s="221"/>
      <c r="AE1712" s="221"/>
      <c r="AF1712" s="221"/>
      <c r="AG1712" s="221"/>
      <c r="AH1712" s="221"/>
      <c r="AI1712" s="221"/>
      <c r="AJ1712" s="221"/>
      <c r="AK1712" s="221"/>
      <c r="AL1712" s="221"/>
      <c r="AM1712" s="221"/>
      <c r="AN1712" s="221"/>
      <c r="AO1712" s="221"/>
      <c r="AP1712" s="221"/>
      <c r="AQ1712" s="221"/>
      <c r="AR1712" s="221"/>
      <c r="AS1712" s="221"/>
      <c r="AT1712" s="221"/>
      <c r="AU1712" s="221"/>
      <c r="AV1712" s="221"/>
      <c r="AW1712" s="221"/>
      <c r="AX1712" s="222">
        <v>4</v>
      </c>
      <c r="AY1712" s="222">
        <v>630</v>
      </c>
      <c r="AZ1712" s="222">
        <f t="shared" si="97"/>
        <v>157.5</v>
      </c>
      <c r="BA1712" s="222">
        <v>0</v>
      </c>
      <c r="BB1712" s="222">
        <v>0</v>
      </c>
      <c r="BC1712" s="222">
        <f t="shared" si="96"/>
        <v>0</v>
      </c>
    </row>
    <row r="1713" spans="2:55">
      <c r="B1713" s="41" t="s">
        <v>7461</v>
      </c>
      <c r="C1713" s="19" t="s">
        <v>8032</v>
      </c>
      <c r="D1713" s="227" t="s">
        <v>12</v>
      </c>
      <c r="E1713" s="19"/>
      <c r="F1713" s="19"/>
      <c r="G1713" s="19"/>
      <c r="H1713" s="19"/>
      <c r="I1713" s="19"/>
      <c r="J1713" s="19"/>
      <c r="K1713" s="19"/>
      <c r="L1713" s="19"/>
      <c r="M1713" s="19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/>
      <c r="Z1713" s="221"/>
      <c r="AA1713" s="221"/>
      <c r="AB1713" s="221"/>
      <c r="AC1713" s="221"/>
      <c r="AD1713" s="221"/>
      <c r="AE1713" s="221"/>
      <c r="AF1713" s="221"/>
      <c r="AG1713" s="221"/>
      <c r="AH1713" s="221"/>
      <c r="AI1713" s="221"/>
      <c r="AJ1713" s="221"/>
      <c r="AK1713" s="221"/>
      <c r="AL1713" s="221"/>
      <c r="AM1713" s="221"/>
      <c r="AN1713" s="221"/>
      <c r="AO1713" s="221"/>
      <c r="AP1713" s="221"/>
      <c r="AQ1713" s="221"/>
      <c r="AR1713" s="221"/>
      <c r="AS1713" s="221"/>
      <c r="AT1713" s="221"/>
      <c r="AU1713" s="221"/>
      <c r="AV1713" s="221"/>
      <c r="AW1713" s="221"/>
      <c r="AX1713" s="222">
        <v>3</v>
      </c>
      <c r="AY1713" s="222">
        <v>570</v>
      </c>
      <c r="AZ1713" s="222">
        <f t="shared" si="97"/>
        <v>142.5</v>
      </c>
      <c r="BA1713" s="222">
        <v>0</v>
      </c>
      <c r="BB1713" s="222">
        <v>0</v>
      </c>
      <c r="BC1713" s="222">
        <f t="shared" ref="BC1713:BC1719" si="98">BB1713*25%</f>
        <v>0</v>
      </c>
    </row>
    <row r="1714" spans="2:55">
      <c r="B1714" s="41" t="s">
        <v>7462</v>
      </c>
      <c r="C1714" s="19" t="s">
        <v>8033</v>
      </c>
      <c r="D1714" s="227" t="s">
        <v>12</v>
      </c>
      <c r="E1714" s="19"/>
      <c r="F1714" s="19"/>
      <c r="G1714" s="19"/>
      <c r="H1714" s="19"/>
      <c r="I1714" s="19"/>
      <c r="J1714" s="19"/>
      <c r="K1714" s="19"/>
      <c r="L1714" s="19"/>
      <c r="M1714" s="19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19"/>
      <c r="Z1714" s="221"/>
      <c r="AA1714" s="221"/>
      <c r="AB1714" s="221"/>
      <c r="AC1714" s="221"/>
      <c r="AD1714" s="221"/>
      <c r="AE1714" s="221"/>
      <c r="AF1714" s="221"/>
      <c r="AG1714" s="221"/>
      <c r="AH1714" s="221"/>
      <c r="AI1714" s="221"/>
      <c r="AJ1714" s="221"/>
      <c r="AK1714" s="221"/>
      <c r="AL1714" s="221"/>
      <c r="AM1714" s="221"/>
      <c r="AN1714" s="221"/>
      <c r="AO1714" s="221"/>
      <c r="AP1714" s="221"/>
      <c r="AQ1714" s="221"/>
      <c r="AR1714" s="221"/>
      <c r="AS1714" s="221"/>
      <c r="AT1714" s="221"/>
      <c r="AU1714" s="221"/>
      <c r="AV1714" s="221"/>
      <c r="AW1714" s="221"/>
      <c r="AX1714" s="222">
        <v>4</v>
      </c>
      <c r="AY1714" s="222">
        <v>330</v>
      </c>
      <c r="AZ1714" s="222">
        <f t="shared" si="97"/>
        <v>82.5</v>
      </c>
      <c r="BA1714" s="222">
        <v>0</v>
      </c>
      <c r="BB1714" s="222">
        <v>0</v>
      </c>
      <c r="BC1714" s="222">
        <f t="shared" si="98"/>
        <v>0</v>
      </c>
    </row>
    <row r="1715" spans="2:55">
      <c r="B1715" s="41" t="s">
        <v>7463</v>
      </c>
      <c r="C1715" s="19" t="s">
        <v>8034</v>
      </c>
      <c r="D1715" s="44" t="s">
        <v>5</v>
      </c>
      <c r="E1715" s="19"/>
      <c r="F1715" s="19"/>
      <c r="G1715" s="19"/>
      <c r="H1715" s="19"/>
      <c r="I1715" s="19"/>
      <c r="J1715" s="19"/>
      <c r="K1715" s="19"/>
      <c r="L1715" s="19"/>
      <c r="M1715" s="19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19"/>
      <c r="Y1715" s="19"/>
      <c r="Z1715" s="221"/>
      <c r="AA1715" s="221"/>
      <c r="AB1715" s="221"/>
      <c r="AC1715" s="221"/>
      <c r="AD1715" s="221"/>
      <c r="AE1715" s="221"/>
      <c r="AF1715" s="221"/>
      <c r="AG1715" s="221"/>
      <c r="AH1715" s="221"/>
      <c r="AI1715" s="221"/>
      <c r="AJ1715" s="221"/>
      <c r="AK1715" s="221"/>
      <c r="AL1715" s="221"/>
      <c r="AM1715" s="221"/>
      <c r="AN1715" s="221"/>
      <c r="AO1715" s="221"/>
      <c r="AP1715" s="221"/>
      <c r="AQ1715" s="221"/>
      <c r="AR1715" s="221"/>
      <c r="AS1715" s="221"/>
      <c r="AT1715" s="221"/>
      <c r="AU1715" s="221"/>
      <c r="AV1715" s="221"/>
      <c r="AW1715" s="221"/>
      <c r="AX1715" s="222">
        <v>0</v>
      </c>
      <c r="AY1715" s="222">
        <v>0</v>
      </c>
      <c r="AZ1715" s="222">
        <f t="shared" si="97"/>
        <v>0</v>
      </c>
      <c r="BA1715" s="222">
        <v>0</v>
      </c>
      <c r="BB1715" s="222">
        <v>0</v>
      </c>
      <c r="BC1715" s="222">
        <f t="shared" si="98"/>
        <v>0</v>
      </c>
    </row>
    <row r="1716" spans="2:55">
      <c r="B1716" s="41" t="s">
        <v>7464</v>
      </c>
      <c r="C1716" s="19" t="s">
        <v>8035</v>
      </c>
      <c r="D1716" s="44" t="s">
        <v>5</v>
      </c>
      <c r="E1716" s="19"/>
      <c r="F1716" s="19"/>
      <c r="G1716" s="19"/>
      <c r="H1716" s="19"/>
      <c r="I1716" s="19"/>
      <c r="J1716" s="19"/>
      <c r="K1716" s="19"/>
      <c r="L1716" s="19"/>
      <c r="M1716" s="19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19"/>
      <c r="Y1716" s="19"/>
      <c r="Z1716" s="221"/>
      <c r="AA1716" s="221"/>
      <c r="AB1716" s="221"/>
      <c r="AC1716" s="221"/>
      <c r="AD1716" s="221"/>
      <c r="AE1716" s="221"/>
      <c r="AF1716" s="221"/>
      <c r="AG1716" s="221"/>
      <c r="AH1716" s="221"/>
      <c r="AI1716" s="221"/>
      <c r="AJ1716" s="221"/>
      <c r="AK1716" s="221"/>
      <c r="AL1716" s="221"/>
      <c r="AM1716" s="221"/>
      <c r="AN1716" s="221"/>
      <c r="AO1716" s="221"/>
      <c r="AP1716" s="221"/>
      <c r="AQ1716" s="221"/>
      <c r="AR1716" s="221"/>
      <c r="AS1716" s="221"/>
      <c r="AT1716" s="221"/>
      <c r="AU1716" s="221"/>
      <c r="AV1716" s="221"/>
      <c r="AW1716" s="221"/>
      <c r="AX1716" s="222">
        <v>2</v>
      </c>
      <c r="AY1716" s="222">
        <v>120</v>
      </c>
      <c r="AZ1716" s="222">
        <f t="shared" si="97"/>
        <v>30</v>
      </c>
      <c r="BA1716" s="222">
        <v>0</v>
      </c>
      <c r="BB1716" s="222">
        <v>0</v>
      </c>
      <c r="BC1716" s="222">
        <f t="shared" si="98"/>
        <v>0</v>
      </c>
    </row>
    <row r="1717" spans="2:55">
      <c r="B1717" s="41" t="s">
        <v>7465</v>
      </c>
      <c r="C1717" s="19" t="s">
        <v>8036</v>
      </c>
      <c r="D1717" s="44" t="s">
        <v>5</v>
      </c>
      <c r="E1717" s="19"/>
      <c r="F1717" s="19"/>
      <c r="G1717" s="19"/>
      <c r="H1717" s="19"/>
      <c r="I1717" s="19"/>
      <c r="J1717" s="19"/>
      <c r="K1717" s="19"/>
      <c r="L1717" s="19"/>
      <c r="M1717" s="19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221"/>
      <c r="AA1717" s="221"/>
      <c r="AB1717" s="221"/>
      <c r="AC1717" s="221"/>
      <c r="AD1717" s="221"/>
      <c r="AE1717" s="221"/>
      <c r="AF1717" s="221"/>
      <c r="AG1717" s="221"/>
      <c r="AH1717" s="221"/>
      <c r="AI1717" s="221"/>
      <c r="AJ1717" s="221"/>
      <c r="AK1717" s="221"/>
      <c r="AL1717" s="221"/>
      <c r="AM1717" s="221"/>
      <c r="AN1717" s="221"/>
      <c r="AO1717" s="221"/>
      <c r="AP1717" s="221"/>
      <c r="AQ1717" s="221"/>
      <c r="AR1717" s="221"/>
      <c r="AS1717" s="221"/>
      <c r="AT1717" s="221"/>
      <c r="AU1717" s="221"/>
      <c r="AV1717" s="221"/>
      <c r="AW1717" s="221"/>
      <c r="AX1717" s="222">
        <v>11</v>
      </c>
      <c r="AY1717" s="222">
        <v>800</v>
      </c>
      <c r="AZ1717" s="222">
        <f t="shared" si="97"/>
        <v>200</v>
      </c>
      <c r="BA1717" s="222">
        <v>0</v>
      </c>
      <c r="BB1717" s="222">
        <v>0</v>
      </c>
      <c r="BC1717" s="222">
        <f t="shared" si="98"/>
        <v>0</v>
      </c>
    </row>
    <row r="1718" spans="2:55">
      <c r="B1718" s="41" t="s">
        <v>7466</v>
      </c>
      <c r="C1718" s="19" t="s">
        <v>8037</v>
      </c>
      <c r="D1718" s="44" t="s">
        <v>480</v>
      </c>
      <c r="E1718" s="19"/>
      <c r="F1718" s="19"/>
      <c r="G1718" s="19"/>
      <c r="H1718" s="19"/>
      <c r="I1718" s="19"/>
      <c r="J1718" s="19"/>
      <c r="K1718" s="19"/>
      <c r="L1718" s="19"/>
      <c r="M1718" s="19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19"/>
      <c r="Z1718" s="221"/>
      <c r="AA1718" s="221"/>
      <c r="AB1718" s="221"/>
      <c r="AC1718" s="221"/>
      <c r="AD1718" s="221"/>
      <c r="AE1718" s="221"/>
      <c r="AF1718" s="221"/>
      <c r="AG1718" s="221"/>
      <c r="AH1718" s="221"/>
      <c r="AI1718" s="221"/>
      <c r="AJ1718" s="221"/>
      <c r="AK1718" s="221"/>
      <c r="AL1718" s="221"/>
      <c r="AM1718" s="221"/>
      <c r="AN1718" s="221"/>
      <c r="AO1718" s="221"/>
      <c r="AP1718" s="221"/>
      <c r="AQ1718" s="221"/>
      <c r="AR1718" s="221"/>
      <c r="AS1718" s="221"/>
      <c r="AT1718" s="221"/>
      <c r="AU1718" s="221"/>
      <c r="AV1718" s="221"/>
      <c r="AW1718" s="221"/>
      <c r="AX1718" s="222">
        <v>2</v>
      </c>
      <c r="AY1718" s="222">
        <v>235</v>
      </c>
      <c r="AZ1718" s="222">
        <f t="shared" si="97"/>
        <v>58.75</v>
      </c>
      <c r="BA1718" s="222">
        <v>0</v>
      </c>
      <c r="BB1718" s="222">
        <v>0</v>
      </c>
      <c r="BC1718" s="222">
        <f t="shared" si="98"/>
        <v>0</v>
      </c>
    </row>
    <row r="1719" spans="2:55">
      <c r="B1719" s="41" t="s">
        <v>7467</v>
      </c>
      <c r="C1719" s="19" t="s">
        <v>8038</v>
      </c>
      <c r="D1719" s="44" t="s">
        <v>5</v>
      </c>
      <c r="E1719" s="19"/>
      <c r="F1719" s="19"/>
      <c r="G1719" s="19"/>
      <c r="H1719" s="19"/>
      <c r="I1719" s="19"/>
      <c r="J1719" s="19"/>
      <c r="K1719" s="19"/>
      <c r="L1719" s="19"/>
      <c r="M1719" s="19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221"/>
      <c r="AA1719" s="221"/>
      <c r="AB1719" s="221"/>
      <c r="AC1719" s="221"/>
      <c r="AD1719" s="221"/>
      <c r="AE1719" s="221"/>
      <c r="AF1719" s="221"/>
      <c r="AG1719" s="221"/>
      <c r="AH1719" s="221"/>
      <c r="AI1719" s="221"/>
      <c r="AJ1719" s="221"/>
      <c r="AK1719" s="221"/>
      <c r="AL1719" s="221"/>
      <c r="AM1719" s="221"/>
      <c r="AN1719" s="221"/>
      <c r="AO1719" s="221"/>
      <c r="AP1719" s="221"/>
      <c r="AQ1719" s="221"/>
      <c r="AR1719" s="221"/>
      <c r="AS1719" s="221"/>
      <c r="AT1719" s="221"/>
      <c r="AU1719" s="221"/>
      <c r="AV1719" s="221"/>
      <c r="AW1719" s="221"/>
      <c r="AX1719" s="222">
        <v>17</v>
      </c>
      <c r="AY1719" s="222">
        <v>2475</v>
      </c>
      <c r="AZ1719" s="222">
        <f t="shared" si="97"/>
        <v>618.75</v>
      </c>
      <c r="BA1719" s="222">
        <v>0</v>
      </c>
      <c r="BB1719" s="222">
        <v>0</v>
      </c>
      <c r="BC1719" s="222">
        <f t="shared" si="98"/>
        <v>0</v>
      </c>
    </row>
    <row r="1720" spans="2:55">
      <c r="B1720" s="41" t="s">
        <v>4948</v>
      </c>
      <c r="C1720" s="19" t="s">
        <v>5625</v>
      </c>
      <c r="D1720" s="44" t="s">
        <v>952</v>
      </c>
      <c r="E1720" s="19"/>
      <c r="F1720" s="19"/>
      <c r="G1720" s="19"/>
      <c r="H1720" s="19"/>
      <c r="I1720" s="19"/>
      <c r="J1720" s="19"/>
      <c r="K1720" s="19"/>
      <c r="L1720" s="19"/>
      <c r="M1720" s="19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221"/>
      <c r="AA1720" s="221"/>
      <c r="AB1720" s="221"/>
      <c r="AC1720" s="221"/>
      <c r="AD1720" s="221"/>
      <c r="AE1720" s="221"/>
      <c r="AF1720" s="221"/>
      <c r="AG1720" s="221"/>
      <c r="AH1720" s="221"/>
      <c r="AI1720" s="221"/>
      <c r="AJ1720" s="221"/>
      <c r="AK1720" s="221"/>
      <c r="AL1720" s="221"/>
      <c r="AM1720" s="221"/>
      <c r="AN1720" s="221"/>
      <c r="AO1720" s="221"/>
      <c r="AP1720" s="221"/>
      <c r="AQ1720" s="221"/>
      <c r="AR1720" s="221"/>
      <c r="AS1720" s="221"/>
      <c r="AT1720" s="221"/>
      <c r="AU1720" s="221"/>
      <c r="AV1720" s="221"/>
      <c r="AW1720" s="221"/>
      <c r="AX1720" s="222">
        <v>0</v>
      </c>
      <c r="AY1720" s="222">
        <v>0</v>
      </c>
      <c r="AZ1720" s="222">
        <f t="shared" ref="AZ1720:AZ1766" si="99">AY1720*25%</f>
        <v>0</v>
      </c>
      <c r="BA1720" s="222">
        <v>0</v>
      </c>
      <c r="BB1720" s="222">
        <v>0</v>
      </c>
      <c r="BC1720" s="222">
        <f t="shared" ref="BC1720:BC1768" si="100">BB1720*25%</f>
        <v>0</v>
      </c>
    </row>
    <row r="1721" spans="2:55">
      <c r="B1721" s="41" t="s">
        <v>4949</v>
      </c>
      <c r="C1721" s="19" t="s">
        <v>5626</v>
      </c>
      <c r="D1721" s="44" t="s">
        <v>952</v>
      </c>
      <c r="E1721" s="19"/>
      <c r="F1721" s="19"/>
      <c r="G1721" s="19"/>
      <c r="H1721" s="19"/>
      <c r="I1721" s="19"/>
      <c r="J1721" s="19"/>
      <c r="K1721" s="19"/>
      <c r="L1721" s="19"/>
      <c r="M1721" s="19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221"/>
      <c r="AA1721" s="221"/>
      <c r="AB1721" s="221"/>
      <c r="AC1721" s="221"/>
      <c r="AD1721" s="221"/>
      <c r="AE1721" s="221"/>
      <c r="AF1721" s="221"/>
      <c r="AG1721" s="221"/>
      <c r="AH1721" s="221"/>
      <c r="AI1721" s="221"/>
      <c r="AJ1721" s="221"/>
      <c r="AK1721" s="221"/>
      <c r="AL1721" s="221"/>
      <c r="AM1721" s="221"/>
      <c r="AN1721" s="221"/>
      <c r="AO1721" s="221"/>
      <c r="AP1721" s="221"/>
      <c r="AQ1721" s="221"/>
      <c r="AR1721" s="221"/>
      <c r="AS1721" s="221"/>
      <c r="AT1721" s="221"/>
      <c r="AU1721" s="221"/>
      <c r="AV1721" s="221"/>
      <c r="AW1721" s="221"/>
      <c r="AX1721" s="222">
        <v>0</v>
      </c>
      <c r="AY1721" s="222">
        <v>0</v>
      </c>
      <c r="AZ1721" s="222">
        <f t="shared" si="99"/>
        <v>0</v>
      </c>
      <c r="BA1721" s="222">
        <v>11</v>
      </c>
      <c r="BB1721" s="222">
        <v>1165</v>
      </c>
      <c r="BC1721" s="222">
        <f t="shared" si="100"/>
        <v>291.25</v>
      </c>
    </row>
    <row r="1722" spans="2:55">
      <c r="B1722" s="41" t="s">
        <v>4950</v>
      </c>
      <c r="C1722" s="19" t="s">
        <v>5627</v>
      </c>
      <c r="D1722" s="44" t="s">
        <v>939</v>
      </c>
      <c r="E1722" s="19"/>
      <c r="F1722" s="19"/>
      <c r="G1722" s="19"/>
      <c r="H1722" s="19"/>
      <c r="I1722" s="19"/>
      <c r="J1722" s="19"/>
      <c r="K1722" s="19"/>
      <c r="L1722" s="19"/>
      <c r="M1722" s="19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221"/>
      <c r="AA1722" s="221"/>
      <c r="AB1722" s="221"/>
      <c r="AC1722" s="221"/>
      <c r="AD1722" s="221"/>
      <c r="AE1722" s="221"/>
      <c r="AF1722" s="221"/>
      <c r="AG1722" s="221"/>
      <c r="AH1722" s="221"/>
      <c r="AI1722" s="221"/>
      <c r="AJ1722" s="221"/>
      <c r="AK1722" s="221"/>
      <c r="AL1722" s="221"/>
      <c r="AM1722" s="221"/>
      <c r="AN1722" s="221"/>
      <c r="AO1722" s="221"/>
      <c r="AP1722" s="221"/>
      <c r="AQ1722" s="221"/>
      <c r="AR1722" s="221"/>
      <c r="AS1722" s="221"/>
      <c r="AT1722" s="221"/>
      <c r="AU1722" s="221"/>
      <c r="AV1722" s="221"/>
      <c r="AW1722" s="221"/>
      <c r="AX1722" s="222">
        <v>0</v>
      </c>
      <c r="AY1722" s="222">
        <v>0</v>
      </c>
      <c r="AZ1722" s="222">
        <f t="shared" si="99"/>
        <v>0</v>
      </c>
      <c r="BA1722" s="222">
        <v>6</v>
      </c>
      <c r="BB1722" s="222">
        <v>1605</v>
      </c>
      <c r="BC1722" s="222">
        <f t="shared" si="100"/>
        <v>401.25</v>
      </c>
    </row>
    <row r="1723" spans="2:55">
      <c r="B1723" s="41" t="s">
        <v>4951</v>
      </c>
      <c r="C1723" s="19" t="s">
        <v>5628</v>
      </c>
      <c r="D1723" s="44" t="s">
        <v>5</v>
      </c>
      <c r="E1723" s="19"/>
      <c r="F1723" s="19"/>
      <c r="G1723" s="19"/>
      <c r="H1723" s="19"/>
      <c r="I1723" s="19"/>
      <c r="J1723" s="19"/>
      <c r="K1723" s="19"/>
      <c r="L1723" s="19"/>
      <c r="M1723" s="19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/>
      <c r="Z1723" s="221"/>
      <c r="AA1723" s="221"/>
      <c r="AB1723" s="221"/>
      <c r="AC1723" s="221"/>
      <c r="AD1723" s="221"/>
      <c r="AE1723" s="221"/>
      <c r="AF1723" s="221"/>
      <c r="AG1723" s="221"/>
      <c r="AH1723" s="221"/>
      <c r="AI1723" s="221"/>
      <c r="AJ1723" s="221"/>
      <c r="AK1723" s="221"/>
      <c r="AL1723" s="221"/>
      <c r="AM1723" s="221"/>
      <c r="AN1723" s="221"/>
      <c r="AO1723" s="221"/>
      <c r="AP1723" s="221"/>
      <c r="AQ1723" s="221"/>
      <c r="AR1723" s="221"/>
      <c r="AS1723" s="221"/>
      <c r="AT1723" s="221"/>
      <c r="AU1723" s="221"/>
      <c r="AV1723" s="221"/>
      <c r="AW1723" s="221"/>
      <c r="AX1723" s="222">
        <v>0</v>
      </c>
      <c r="AY1723" s="222">
        <v>0</v>
      </c>
      <c r="AZ1723" s="222">
        <f t="shared" si="99"/>
        <v>0</v>
      </c>
      <c r="BA1723" s="222">
        <v>14</v>
      </c>
      <c r="BB1723" s="222">
        <v>1020</v>
      </c>
      <c r="BC1723" s="222">
        <f t="shared" si="100"/>
        <v>255</v>
      </c>
    </row>
    <row r="1724" spans="2:55">
      <c r="B1724" s="41" t="s">
        <v>4952</v>
      </c>
      <c r="C1724" s="19" t="s">
        <v>5629</v>
      </c>
      <c r="D1724" s="44" t="s">
        <v>5</v>
      </c>
      <c r="E1724" s="19"/>
      <c r="F1724" s="19"/>
      <c r="G1724" s="19"/>
      <c r="H1724" s="19"/>
      <c r="I1724" s="19"/>
      <c r="J1724" s="19"/>
      <c r="K1724" s="19"/>
      <c r="L1724" s="19"/>
      <c r="M1724" s="19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  <c r="Y1724" s="19"/>
      <c r="Z1724" s="221"/>
      <c r="AA1724" s="221"/>
      <c r="AB1724" s="221"/>
      <c r="AC1724" s="221"/>
      <c r="AD1724" s="221"/>
      <c r="AE1724" s="221"/>
      <c r="AF1724" s="221"/>
      <c r="AG1724" s="221"/>
      <c r="AH1724" s="221"/>
      <c r="AI1724" s="221"/>
      <c r="AJ1724" s="221"/>
      <c r="AK1724" s="221"/>
      <c r="AL1724" s="221"/>
      <c r="AM1724" s="221"/>
      <c r="AN1724" s="221"/>
      <c r="AO1724" s="221"/>
      <c r="AP1724" s="221"/>
      <c r="AQ1724" s="221"/>
      <c r="AR1724" s="221"/>
      <c r="AS1724" s="221"/>
      <c r="AT1724" s="221"/>
      <c r="AU1724" s="221"/>
      <c r="AV1724" s="221"/>
      <c r="AW1724" s="221"/>
      <c r="AX1724" s="222">
        <v>0</v>
      </c>
      <c r="AY1724" s="222">
        <v>0</v>
      </c>
      <c r="AZ1724" s="222">
        <f t="shared" si="99"/>
        <v>0</v>
      </c>
      <c r="BA1724" s="222">
        <v>13</v>
      </c>
      <c r="BB1724" s="222">
        <v>1305</v>
      </c>
      <c r="BC1724" s="222">
        <f t="shared" si="100"/>
        <v>326.25</v>
      </c>
    </row>
    <row r="1725" spans="2:55">
      <c r="B1725" s="41" t="s">
        <v>4953</v>
      </c>
      <c r="C1725" s="19" t="s">
        <v>5630</v>
      </c>
      <c r="D1725" s="44" t="s">
        <v>5</v>
      </c>
      <c r="E1725" s="19"/>
      <c r="F1725" s="19"/>
      <c r="G1725" s="19"/>
      <c r="H1725" s="19"/>
      <c r="I1725" s="19"/>
      <c r="J1725" s="19"/>
      <c r="K1725" s="19"/>
      <c r="L1725" s="19"/>
      <c r="M1725" s="19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19"/>
      <c r="Z1725" s="221"/>
      <c r="AA1725" s="221"/>
      <c r="AB1725" s="221"/>
      <c r="AC1725" s="221"/>
      <c r="AD1725" s="221"/>
      <c r="AE1725" s="221"/>
      <c r="AF1725" s="221"/>
      <c r="AG1725" s="221"/>
      <c r="AH1725" s="221"/>
      <c r="AI1725" s="221"/>
      <c r="AJ1725" s="221"/>
      <c r="AK1725" s="221"/>
      <c r="AL1725" s="221"/>
      <c r="AM1725" s="221"/>
      <c r="AN1725" s="221"/>
      <c r="AO1725" s="221"/>
      <c r="AP1725" s="221"/>
      <c r="AQ1725" s="221"/>
      <c r="AR1725" s="221"/>
      <c r="AS1725" s="221"/>
      <c r="AT1725" s="221"/>
      <c r="AU1725" s="221"/>
      <c r="AV1725" s="221"/>
      <c r="AW1725" s="221"/>
      <c r="AX1725" s="222">
        <v>2</v>
      </c>
      <c r="AY1725" s="222">
        <v>310</v>
      </c>
      <c r="AZ1725" s="222">
        <f t="shared" si="99"/>
        <v>77.5</v>
      </c>
      <c r="BA1725" s="222">
        <v>8</v>
      </c>
      <c r="BB1725" s="222">
        <v>825</v>
      </c>
      <c r="BC1725" s="222">
        <f t="shared" si="100"/>
        <v>206.25</v>
      </c>
    </row>
    <row r="1726" spans="2:55">
      <c r="B1726" s="41" t="s">
        <v>4954</v>
      </c>
      <c r="C1726" s="19" t="s">
        <v>5631</v>
      </c>
      <c r="D1726" s="44" t="s">
        <v>952</v>
      </c>
      <c r="E1726" s="19"/>
      <c r="F1726" s="19"/>
      <c r="G1726" s="19"/>
      <c r="H1726" s="19"/>
      <c r="I1726" s="19"/>
      <c r="J1726" s="19"/>
      <c r="K1726" s="19"/>
      <c r="L1726" s="19"/>
      <c r="M1726" s="19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19"/>
      <c r="Y1726" s="19"/>
      <c r="Z1726" s="221"/>
      <c r="AA1726" s="221"/>
      <c r="AB1726" s="221"/>
      <c r="AC1726" s="221"/>
      <c r="AD1726" s="221"/>
      <c r="AE1726" s="221"/>
      <c r="AF1726" s="221"/>
      <c r="AG1726" s="221"/>
      <c r="AH1726" s="221"/>
      <c r="AI1726" s="221"/>
      <c r="AJ1726" s="221"/>
      <c r="AK1726" s="221"/>
      <c r="AL1726" s="221"/>
      <c r="AM1726" s="221"/>
      <c r="AN1726" s="221"/>
      <c r="AO1726" s="221"/>
      <c r="AP1726" s="221"/>
      <c r="AQ1726" s="221"/>
      <c r="AR1726" s="221"/>
      <c r="AS1726" s="221"/>
      <c r="AT1726" s="221"/>
      <c r="AU1726" s="221"/>
      <c r="AV1726" s="221"/>
      <c r="AW1726" s="221"/>
      <c r="AX1726" s="222">
        <v>2</v>
      </c>
      <c r="AY1726" s="222">
        <v>120</v>
      </c>
      <c r="AZ1726" s="222">
        <f t="shared" si="99"/>
        <v>30</v>
      </c>
      <c r="BA1726" s="222">
        <v>4</v>
      </c>
      <c r="BB1726" s="222">
        <v>225</v>
      </c>
      <c r="BC1726" s="222">
        <f t="shared" si="100"/>
        <v>56.25</v>
      </c>
    </row>
    <row r="1727" spans="2:55">
      <c r="B1727" s="41" t="s">
        <v>4955</v>
      </c>
      <c r="C1727" s="19" t="s">
        <v>8039</v>
      </c>
      <c r="D1727" s="44" t="s">
        <v>5</v>
      </c>
      <c r="E1727" s="19"/>
      <c r="F1727" s="19"/>
      <c r="G1727" s="19"/>
      <c r="H1727" s="19"/>
      <c r="I1727" s="19"/>
      <c r="J1727" s="19"/>
      <c r="K1727" s="19"/>
      <c r="L1727" s="19"/>
      <c r="M1727" s="19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19"/>
      <c r="Z1727" s="221"/>
      <c r="AA1727" s="221"/>
      <c r="AB1727" s="221"/>
      <c r="AC1727" s="221"/>
      <c r="AD1727" s="221"/>
      <c r="AE1727" s="221"/>
      <c r="AF1727" s="221"/>
      <c r="AG1727" s="221"/>
      <c r="AH1727" s="221"/>
      <c r="AI1727" s="221"/>
      <c r="AJ1727" s="221"/>
      <c r="AK1727" s="221"/>
      <c r="AL1727" s="221"/>
      <c r="AM1727" s="221"/>
      <c r="AN1727" s="221"/>
      <c r="AO1727" s="221"/>
      <c r="AP1727" s="221"/>
      <c r="AQ1727" s="221"/>
      <c r="AR1727" s="221"/>
      <c r="AS1727" s="221"/>
      <c r="AT1727" s="221"/>
      <c r="AU1727" s="221"/>
      <c r="AV1727" s="221"/>
      <c r="AW1727" s="221"/>
      <c r="AX1727" s="222">
        <v>0</v>
      </c>
      <c r="AY1727" s="222">
        <v>0</v>
      </c>
      <c r="AZ1727" s="222">
        <f t="shared" si="99"/>
        <v>0</v>
      </c>
      <c r="BA1727" s="222">
        <v>0</v>
      </c>
      <c r="BB1727" s="222">
        <v>0</v>
      </c>
      <c r="BC1727" s="222">
        <f t="shared" si="100"/>
        <v>0</v>
      </c>
    </row>
    <row r="1728" spans="2:55">
      <c r="B1728" s="41" t="s">
        <v>3745</v>
      </c>
      <c r="C1728" s="19" t="s">
        <v>3798</v>
      </c>
      <c r="D1728" s="44" t="s">
        <v>5</v>
      </c>
      <c r="E1728" s="19"/>
      <c r="F1728" s="19"/>
      <c r="G1728" s="19"/>
      <c r="H1728" s="19"/>
      <c r="I1728" s="19"/>
      <c r="J1728" s="19"/>
      <c r="K1728" s="19"/>
      <c r="L1728" s="19"/>
      <c r="M1728" s="19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19"/>
      <c r="Z1728" s="221"/>
      <c r="AA1728" s="221"/>
      <c r="AB1728" s="221"/>
      <c r="AC1728" s="221"/>
      <c r="AD1728" s="221"/>
      <c r="AE1728" s="221"/>
      <c r="AF1728" s="221"/>
      <c r="AG1728" s="221"/>
      <c r="AH1728" s="221"/>
      <c r="AI1728" s="221"/>
      <c r="AJ1728" s="221"/>
      <c r="AK1728" s="221"/>
      <c r="AL1728" s="221"/>
      <c r="AM1728" s="221"/>
      <c r="AN1728" s="221"/>
      <c r="AO1728" s="221"/>
      <c r="AP1728" s="221"/>
      <c r="AQ1728" s="221"/>
      <c r="AR1728" s="221"/>
      <c r="AS1728" s="221"/>
      <c r="AT1728" s="221"/>
      <c r="AU1728" s="221"/>
      <c r="AV1728" s="221"/>
      <c r="AW1728" s="221"/>
      <c r="AX1728" s="222">
        <v>1</v>
      </c>
      <c r="AY1728" s="222">
        <v>60</v>
      </c>
      <c r="AZ1728" s="222">
        <f t="shared" si="99"/>
        <v>15</v>
      </c>
      <c r="BA1728" s="222">
        <v>7</v>
      </c>
      <c r="BB1728" s="222">
        <v>710</v>
      </c>
      <c r="BC1728" s="222">
        <f t="shared" si="100"/>
        <v>177.5</v>
      </c>
    </row>
    <row r="1729" spans="2:55">
      <c r="B1729" s="41" t="s">
        <v>4956</v>
      </c>
      <c r="C1729" s="19" t="s">
        <v>5632</v>
      </c>
      <c r="D1729" s="44" t="s">
        <v>939</v>
      </c>
      <c r="E1729" s="19"/>
      <c r="F1729" s="19"/>
      <c r="G1729" s="19"/>
      <c r="H1729" s="19"/>
      <c r="I1729" s="19"/>
      <c r="J1729" s="19"/>
      <c r="K1729" s="19"/>
      <c r="L1729" s="19"/>
      <c r="M1729" s="19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221"/>
      <c r="AA1729" s="221"/>
      <c r="AB1729" s="221"/>
      <c r="AC1729" s="221"/>
      <c r="AD1729" s="221"/>
      <c r="AE1729" s="221"/>
      <c r="AF1729" s="221"/>
      <c r="AG1729" s="221"/>
      <c r="AH1729" s="221"/>
      <c r="AI1729" s="221"/>
      <c r="AJ1729" s="221"/>
      <c r="AK1729" s="221"/>
      <c r="AL1729" s="221"/>
      <c r="AM1729" s="221"/>
      <c r="AN1729" s="221"/>
      <c r="AO1729" s="221"/>
      <c r="AP1729" s="221"/>
      <c r="AQ1729" s="221"/>
      <c r="AR1729" s="221"/>
      <c r="AS1729" s="221"/>
      <c r="AT1729" s="221"/>
      <c r="AU1729" s="221"/>
      <c r="AV1729" s="221"/>
      <c r="AW1729" s="221"/>
      <c r="AX1729" s="222">
        <v>0</v>
      </c>
      <c r="AY1729" s="222">
        <v>0</v>
      </c>
      <c r="AZ1729" s="222">
        <f t="shared" si="99"/>
        <v>0</v>
      </c>
      <c r="BA1729" s="222">
        <v>0</v>
      </c>
      <c r="BB1729" s="222">
        <v>0</v>
      </c>
      <c r="BC1729" s="222">
        <f t="shared" si="100"/>
        <v>0</v>
      </c>
    </row>
    <row r="1730" spans="2:55">
      <c r="B1730" s="41" t="s">
        <v>4957</v>
      </c>
      <c r="C1730" s="19" t="s">
        <v>5633</v>
      </c>
      <c r="D1730" s="44" t="s">
        <v>939</v>
      </c>
      <c r="E1730" s="19"/>
      <c r="F1730" s="19"/>
      <c r="G1730" s="19"/>
      <c r="H1730" s="19"/>
      <c r="I1730" s="19"/>
      <c r="J1730" s="19"/>
      <c r="K1730" s="19"/>
      <c r="L1730" s="19"/>
      <c r="M1730" s="19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/>
      <c r="Z1730" s="221"/>
      <c r="AA1730" s="221"/>
      <c r="AB1730" s="221"/>
      <c r="AC1730" s="221"/>
      <c r="AD1730" s="221"/>
      <c r="AE1730" s="221"/>
      <c r="AF1730" s="221"/>
      <c r="AG1730" s="221"/>
      <c r="AH1730" s="221"/>
      <c r="AI1730" s="221"/>
      <c r="AJ1730" s="221"/>
      <c r="AK1730" s="221"/>
      <c r="AL1730" s="221"/>
      <c r="AM1730" s="221"/>
      <c r="AN1730" s="221"/>
      <c r="AO1730" s="221"/>
      <c r="AP1730" s="221"/>
      <c r="AQ1730" s="221"/>
      <c r="AR1730" s="221"/>
      <c r="AS1730" s="221"/>
      <c r="AT1730" s="221"/>
      <c r="AU1730" s="221"/>
      <c r="AV1730" s="221"/>
      <c r="AW1730" s="221"/>
      <c r="AX1730" s="222">
        <v>6</v>
      </c>
      <c r="AY1730" s="222">
        <v>1380</v>
      </c>
      <c r="AZ1730" s="222">
        <f t="shared" si="99"/>
        <v>345</v>
      </c>
      <c r="BA1730" s="222">
        <v>0</v>
      </c>
      <c r="BB1730" s="222">
        <v>0</v>
      </c>
      <c r="BC1730" s="222">
        <f t="shared" si="100"/>
        <v>0</v>
      </c>
    </row>
    <row r="1731" spans="2:55">
      <c r="B1731" s="41" t="s">
        <v>4958</v>
      </c>
      <c r="C1731" s="19" t="s">
        <v>5634</v>
      </c>
      <c r="D1731" s="44" t="s">
        <v>939</v>
      </c>
      <c r="E1731" s="19"/>
      <c r="F1731" s="19"/>
      <c r="G1731" s="19"/>
      <c r="H1731" s="19"/>
      <c r="I1731" s="19"/>
      <c r="J1731" s="19"/>
      <c r="K1731" s="19"/>
      <c r="L1731" s="19"/>
      <c r="M1731" s="19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19"/>
      <c r="Y1731" s="19"/>
      <c r="Z1731" s="221"/>
      <c r="AA1731" s="221"/>
      <c r="AB1731" s="221"/>
      <c r="AC1731" s="221"/>
      <c r="AD1731" s="221"/>
      <c r="AE1731" s="221"/>
      <c r="AF1731" s="221"/>
      <c r="AG1731" s="221"/>
      <c r="AH1731" s="221"/>
      <c r="AI1731" s="221"/>
      <c r="AJ1731" s="221"/>
      <c r="AK1731" s="221"/>
      <c r="AL1731" s="221"/>
      <c r="AM1731" s="221"/>
      <c r="AN1731" s="221"/>
      <c r="AO1731" s="221"/>
      <c r="AP1731" s="221"/>
      <c r="AQ1731" s="221"/>
      <c r="AR1731" s="221"/>
      <c r="AS1731" s="221"/>
      <c r="AT1731" s="221"/>
      <c r="AU1731" s="221"/>
      <c r="AV1731" s="221"/>
      <c r="AW1731" s="221"/>
      <c r="AX1731" s="222">
        <v>1</v>
      </c>
      <c r="AY1731" s="222">
        <v>150</v>
      </c>
      <c r="AZ1731" s="222">
        <f t="shared" si="99"/>
        <v>37.5</v>
      </c>
      <c r="BA1731" s="222">
        <v>0</v>
      </c>
      <c r="BB1731" s="222">
        <v>0</v>
      </c>
      <c r="BC1731" s="222">
        <f t="shared" si="100"/>
        <v>0</v>
      </c>
    </row>
    <row r="1732" spans="2:55">
      <c r="B1732" s="41" t="s">
        <v>4959</v>
      </c>
      <c r="C1732" s="19" t="s">
        <v>5448</v>
      </c>
      <c r="D1732" s="44" t="s">
        <v>5</v>
      </c>
      <c r="E1732" s="19"/>
      <c r="F1732" s="19"/>
      <c r="G1732" s="19"/>
      <c r="H1732" s="19"/>
      <c r="I1732" s="19"/>
      <c r="J1732" s="19"/>
      <c r="K1732" s="19"/>
      <c r="L1732" s="19"/>
      <c r="M1732" s="19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19"/>
      <c r="Y1732" s="19"/>
      <c r="Z1732" s="221"/>
      <c r="AA1732" s="221"/>
      <c r="AB1732" s="221"/>
      <c r="AC1732" s="221"/>
      <c r="AD1732" s="221"/>
      <c r="AE1732" s="221"/>
      <c r="AF1732" s="221"/>
      <c r="AG1732" s="221"/>
      <c r="AH1732" s="221"/>
      <c r="AI1732" s="221"/>
      <c r="AJ1732" s="221"/>
      <c r="AK1732" s="221"/>
      <c r="AL1732" s="221"/>
      <c r="AM1732" s="221"/>
      <c r="AN1732" s="221"/>
      <c r="AO1732" s="221"/>
      <c r="AP1732" s="221"/>
      <c r="AQ1732" s="221"/>
      <c r="AR1732" s="221"/>
      <c r="AS1732" s="221"/>
      <c r="AT1732" s="221"/>
      <c r="AU1732" s="221"/>
      <c r="AV1732" s="221"/>
      <c r="AW1732" s="221"/>
      <c r="AX1732" s="222">
        <v>0</v>
      </c>
      <c r="AY1732" s="222">
        <v>0</v>
      </c>
      <c r="AZ1732" s="222">
        <f t="shared" si="99"/>
        <v>0</v>
      </c>
      <c r="BA1732" s="222">
        <v>1</v>
      </c>
      <c r="BB1732" s="222">
        <v>100</v>
      </c>
      <c r="BC1732" s="222">
        <f t="shared" si="100"/>
        <v>25</v>
      </c>
    </row>
    <row r="1733" spans="2:55">
      <c r="B1733" s="41" t="s">
        <v>4960</v>
      </c>
      <c r="C1733" s="19" t="s">
        <v>5635</v>
      </c>
      <c r="D1733" s="44" t="s">
        <v>5</v>
      </c>
      <c r="E1733" s="19"/>
      <c r="F1733" s="19"/>
      <c r="G1733" s="19"/>
      <c r="H1733" s="19"/>
      <c r="I1733" s="19"/>
      <c r="J1733" s="19"/>
      <c r="K1733" s="19"/>
      <c r="L1733" s="19"/>
      <c r="M1733" s="19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  <c r="Y1733" s="19"/>
      <c r="Z1733" s="221"/>
      <c r="AA1733" s="221"/>
      <c r="AB1733" s="221"/>
      <c r="AC1733" s="221"/>
      <c r="AD1733" s="221"/>
      <c r="AE1733" s="221"/>
      <c r="AF1733" s="221"/>
      <c r="AG1733" s="221"/>
      <c r="AH1733" s="221"/>
      <c r="AI1733" s="221"/>
      <c r="AJ1733" s="221"/>
      <c r="AK1733" s="221"/>
      <c r="AL1733" s="221"/>
      <c r="AM1733" s="221"/>
      <c r="AN1733" s="221"/>
      <c r="AO1733" s="221"/>
      <c r="AP1733" s="221"/>
      <c r="AQ1733" s="221"/>
      <c r="AR1733" s="221"/>
      <c r="AS1733" s="221"/>
      <c r="AT1733" s="221"/>
      <c r="AU1733" s="221"/>
      <c r="AV1733" s="221"/>
      <c r="AW1733" s="221"/>
      <c r="AX1733" s="222">
        <v>0</v>
      </c>
      <c r="AY1733" s="222">
        <v>0</v>
      </c>
      <c r="AZ1733" s="222">
        <f t="shared" si="99"/>
        <v>0</v>
      </c>
      <c r="BA1733" s="222">
        <v>8</v>
      </c>
      <c r="BB1733" s="222">
        <v>635</v>
      </c>
      <c r="BC1733" s="222">
        <f t="shared" si="100"/>
        <v>158.75</v>
      </c>
    </row>
    <row r="1734" spans="2:55">
      <c r="B1734" s="41" t="s">
        <v>4961</v>
      </c>
      <c r="C1734" s="19" t="s">
        <v>5636</v>
      </c>
      <c r="D1734" s="44" t="s">
        <v>5</v>
      </c>
      <c r="E1734" s="19"/>
      <c r="F1734" s="19"/>
      <c r="G1734" s="19"/>
      <c r="H1734" s="19"/>
      <c r="I1734" s="19"/>
      <c r="J1734" s="19"/>
      <c r="K1734" s="19"/>
      <c r="L1734" s="19"/>
      <c r="M1734" s="19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19"/>
      <c r="Y1734" s="19"/>
      <c r="Z1734" s="221"/>
      <c r="AA1734" s="221"/>
      <c r="AB1734" s="221"/>
      <c r="AC1734" s="221"/>
      <c r="AD1734" s="221"/>
      <c r="AE1734" s="221"/>
      <c r="AF1734" s="221"/>
      <c r="AG1734" s="221"/>
      <c r="AH1734" s="221"/>
      <c r="AI1734" s="221"/>
      <c r="AJ1734" s="221"/>
      <c r="AK1734" s="221"/>
      <c r="AL1734" s="221"/>
      <c r="AM1734" s="221"/>
      <c r="AN1734" s="221"/>
      <c r="AO1734" s="221"/>
      <c r="AP1734" s="221"/>
      <c r="AQ1734" s="221"/>
      <c r="AR1734" s="221"/>
      <c r="AS1734" s="221"/>
      <c r="AT1734" s="221"/>
      <c r="AU1734" s="221"/>
      <c r="AV1734" s="221"/>
      <c r="AW1734" s="221"/>
      <c r="AX1734" s="222">
        <v>2</v>
      </c>
      <c r="AY1734" s="222">
        <v>120</v>
      </c>
      <c r="AZ1734" s="222">
        <f t="shared" si="99"/>
        <v>30</v>
      </c>
      <c r="BA1734" s="222">
        <v>23</v>
      </c>
      <c r="BB1734" s="222">
        <v>2795</v>
      </c>
      <c r="BC1734" s="222">
        <f t="shared" si="100"/>
        <v>698.75</v>
      </c>
    </row>
    <row r="1735" spans="2:55">
      <c r="B1735" s="41" t="s">
        <v>4962</v>
      </c>
      <c r="C1735" s="19" t="s">
        <v>5637</v>
      </c>
      <c r="D1735" s="44" t="s">
        <v>952</v>
      </c>
      <c r="E1735" s="19"/>
      <c r="F1735" s="19"/>
      <c r="G1735" s="19"/>
      <c r="H1735" s="19"/>
      <c r="I1735" s="19"/>
      <c r="J1735" s="19"/>
      <c r="K1735" s="19"/>
      <c r="L1735" s="19"/>
      <c r="M1735" s="19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19"/>
      <c r="Y1735" s="19"/>
      <c r="Z1735" s="221"/>
      <c r="AA1735" s="221"/>
      <c r="AB1735" s="221"/>
      <c r="AC1735" s="221"/>
      <c r="AD1735" s="221"/>
      <c r="AE1735" s="221"/>
      <c r="AF1735" s="221"/>
      <c r="AG1735" s="221"/>
      <c r="AH1735" s="221"/>
      <c r="AI1735" s="221"/>
      <c r="AJ1735" s="221"/>
      <c r="AK1735" s="221"/>
      <c r="AL1735" s="221"/>
      <c r="AM1735" s="221"/>
      <c r="AN1735" s="221"/>
      <c r="AO1735" s="221"/>
      <c r="AP1735" s="221"/>
      <c r="AQ1735" s="221"/>
      <c r="AR1735" s="221"/>
      <c r="AS1735" s="221"/>
      <c r="AT1735" s="221"/>
      <c r="AU1735" s="221"/>
      <c r="AV1735" s="221"/>
      <c r="AW1735" s="221"/>
      <c r="AX1735" s="222">
        <v>0</v>
      </c>
      <c r="AY1735" s="222">
        <v>0</v>
      </c>
      <c r="AZ1735" s="222">
        <f t="shared" si="99"/>
        <v>0</v>
      </c>
      <c r="BA1735" s="222">
        <v>68</v>
      </c>
      <c r="BB1735" s="222">
        <v>6715</v>
      </c>
      <c r="BC1735" s="222">
        <f t="shared" si="100"/>
        <v>1678.75</v>
      </c>
    </row>
    <row r="1736" spans="2:55">
      <c r="B1736" s="41" t="s">
        <v>4963</v>
      </c>
      <c r="C1736" s="19" t="s">
        <v>8040</v>
      </c>
      <c r="D1736" s="44" t="s">
        <v>952</v>
      </c>
      <c r="E1736" s="19"/>
      <c r="F1736" s="19"/>
      <c r="G1736" s="19"/>
      <c r="H1736" s="19"/>
      <c r="I1736" s="19"/>
      <c r="J1736" s="19"/>
      <c r="K1736" s="19"/>
      <c r="L1736" s="19"/>
      <c r="M1736" s="19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19"/>
      <c r="Z1736" s="221"/>
      <c r="AA1736" s="221"/>
      <c r="AB1736" s="221"/>
      <c r="AC1736" s="221"/>
      <c r="AD1736" s="221"/>
      <c r="AE1736" s="221"/>
      <c r="AF1736" s="221"/>
      <c r="AG1736" s="221"/>
      <c r="AH1736" s="221"/>
      <c r="AI1736" s="221"/>
      <c r="AJ1736" s="221"/>
      <c r="AK1736" s="221"/>
      <c r="AL1736" s="221"/>
      <c r="AM1736" s="221"/>
      <c r="AN1736" s="221"/>
      <c r="AO1736" s="221"/>
      <c r="AP1736" s="221"/>
      <c r="AQ1736" s="221"/>
      <c r="AR1736" s="221"/>
      <c r="AS1736" s="221"/>
      <c r="AT1736" s="221"/>
      <c r="AU1736" s="221"/>
      <c r="AV1736" s="221"/>
      <c r="AW1736" s="221"/>
      <c r="AX1736" s="222">
        <v>0</v>
      </c>
      <c r="AY1736" s="222">
        <v>0</v>
      </c>
      <c r="AZ1736" s="222">
        <f t="shared" si="99"/>
        <v>0</v>
      </c>
      <c r="BA1736" s="222">
        <v>16</v>
      </c>
      <c r="BB1736" s="222">
        <v>1410</v>
      </c>
      <c r="BC1736" s="222">
        <f t="shared" si="100"/>
        <v>352.5</v>
      </c>
    </row>
    <row r="1737" spans="2:55">
      <c r="B1737" s="41" t="s">
        <v>4964</v>
      </c>
      <c r="C1737" s="19" t="s">
        <v>5638</v>
      </c>
      <c r="D1737" s="44" t="s">
        <v>961</v>
      </c>
      <c r="E1737" s="19"/>
      <c r="F1737" s="19"/>
      <c r="G1737" s="19"/>
      <c r="H1737" s="19"/>
      <c r="I1737" s="19"/>
      <c r="J1737" s="19"/>
      <c r="K1737" s="19"/>
      <c r="L1737" s="19"/>
      <c r="M1737" s="19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19"/>
      <c r="Z1737" s="221"/>
      <c r="AA1737" s="221"/>
      <c r="AB1737" s="221"/>
      <c r="AC1737" s="221"/>
      <c r="AD1737" s="221"/>
      <c r="AE1737" s="221"/>
      <c r="AF1737" s="221"/>
      <c r="AG1737" s="221"/>
      <c r="AH1737" s="221"/>
      <c r="AI1737" s="221"/>
      <c r="AJ1737" s="221"/>
      <c r="AK1737" s="221"/>
      <c r="AL1737" s="221"/>
      <c r="AM1737" s="221"/>
      <c r="AN1737" s="221"/>
      <c r="AO1737" s="221"/>
      <c r="AP1737" s="221"/>
      <c r="AQ1737" s="221"/>
      <c r="AR1737" s="221"/>
      <c r="AS1737" s="221"/>
      <c r="AT1737" s="221"/>
      <c r="AU1737" s="221"/>
      <c r="AV1737" s="221"/>
      <c r="AW1737" s="221"/>
      <c r="AX1737" s="222">
        <v>22</v>
      </c>
      <c r="AY1737" s="222">
        <v>1740</v>
      </c>
      <c r="AZ1737" s="222">
        <f t="shared" si="99"/>
        <v>435</v>
      </c>
      <c r="BA1737" s="222">
        <v>43</v>
      </c>
      <c r="BB1737" s="222">
        <v>5250</v>
      </c>
      <c r="BC1737" s="222">
        <f t="shared" si="100"/>
        <v>1312.5</v>
      </c>
    </row>
    <row r="1738" spans="2:55">
      <c r="B1738" s="41" t="s">
        <v>4965</v>
      </c>
      <c r="C1738" s="19" t="s">
        <v>8041</v>
      </c>
      <c r="D1738" s="44" t="s">
        <v>5</v>
      </c>
      <c r="E1738" s="19"/>
      <c r="F1738" s="19"/>
      <c r="G1738" s="19"/>
      <c r="H1738" s="19"/>
      <c r="I1738" s="19"/>
      <c r="J1738" s="19"/>
      <c r="K1738" s="19"/>
      <c r="L1738" s="19"/>
      <c r="M1738" s="19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221"/>
      <c r="AA1738" s="221"/>
      <c r="AB1738" s="221"/>
      <c r="AC1738" s="221"/>
      <c r="AD1738" s="221"/>
      <c r="AE1738" s="221"/>
      <c r="AF1738" s="221"/>
      <c r="AG1738" s="221"/>
      <c r="AH1738" s="221"/>
      <c r="AI1738" s="221"/>
      <c r="AJ1738" s="221"/>
      <c r="AK1738" s="221"/>
      <c r="AL1738" s="221"/>
      <c r="AM1738" s="221"/>
      <c r="AN1738" s="221"/>
      <c r="AO1738" s="221"/>
      <c r="AP1738" s="221"/>
      <c r="AQ1738" s="221"/>
      <c r="AR1738" s="221"/>
      <c r="AS1738" s="221"/>
      <c r="AT1738" s="221"/>
      <c r="AU1738" s="221"/>
      <c r="AV1738" s="221"/>
      <c r="AW1738" s="221"/>
      <c r="AX1738" s="222">
        <v>3</v>
      </c>
      <c r="AY1738" s="222">
        <v>180</v>
      </c>
      <c r="AZ1738" s="222">
        <f t="shared" si="99"/>
        <v>45</v>
      </c>
      <c r="BA1738" s="222">
        <v>7</v>
      </c>
      <c r="BB1738" s="222">
        <v>1295</v>
      </c>
      <c r="BC1738" s="222">
        <f t="shared" si="100"/>
        <v>323.75</v>
      </c>
    </row>
    <row r="1739" spans="2:55">
      <c r="B1739" s="41" t="s">
        <v>4966</v>
      </c>
      <c r="C1739" s="19" t="s">
        <v>5639</v>
      </c>
      <c r="D1739" s="44" t="s">
        <v>961</v>
      </c>
      <c r="E1739" s="19"/>
      <c r="F1739" s="19"/>
      <c r="G1739" s="19"/>
      <c r="H1739" s="19"/>
      <c r="I1739" s="19"/>
      <c r="J1739" s="19"/>
      <c r="K1739" s="19"/>
      <c r="L1739" s="19"/>
      <c r="M1739" s="19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19"/>
      <c r="Z1739" s="221"/>
      <c r="AA1739" s="221"/>
      <c r="AB1739" s="221"/>
      <c r="AC1739" s="221"/>
      <c r="AD1739" s="221"/>
      <c r="AE1739" s="221"/>
      <c r="AF1739" s="221"/>
      <c r="AG1739" s="221"/>
      <c r="AH1739" s="221"/>
      <c r="AI1739" s="221"/>
      <c r="AJ1739" s="221"/>
      <c r="AK1739" s="221"/>
      <c r="AL1739" s="221"/>
      <c r="AM1739" s="221"/>
      <c r="AN1739" s="221"/>
      <c r="AO1739" s="221"/>
      <c r="AP1739" s="221"/>
      <c r="AQ1739" s="221"/>
      <c r="AR1739" s="221"/>
      <c r="AS1739" s="221"/>
      <c r="AT1739" s="221"/>
      <c r="AU1739" s="221"/>
      <c r="AV1739" s="221"/>
      <c r="AW1739" s="221"/>
      <c r="AX1739" s="222">
        <v>2</v>
      </c>
      <c r="AY1739" s="222">
        <v>160</v>
      </c>
      <c r="AZ1739" s="222">
        <f t="shared" si="99"/>
        <v>40</v>
      </c>
      <c r="BA1739" s="222">
        <v>0</v>
      </c>
      <c r="BB1739" s="222">
        <v>0</v>
      </c>
      <c r="BC1739" s="222">
        <f t="shared" si="100"/>
        <v>0</v>
      </c>
    </row>
    <row r="1740" spans="2:55">
      <c r="B1740" s="41" t="s">
        <v>4967</v>
      </c>
      <c r="C1740" s="19" t="s">
        <v>5640</v>
      </c>
      <c r="D1740" s="44" t="s">
        <v>5</v>
      </c>
      <c r="E1740" s="19"/>
      <c r="F1740" s="19"/>
      <c r="G1740" s="19"/>
      <c r="H1740" s="19"/>
      <c r="I1740" s="19"/>
      <c r="J1740" s="19"/>
      <c r="K1740" s="19"/>
      <c r="L1740" s="19"/>
      <c r="M1740" s="19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221"/>
      <c r="AA1740" s="221"/>
      <c r="AB1740" s="221"/>
      <c r="AC1740" s="221"/>
      <c r="AD1740" s="221"/>
      <c r="AE1740" s="221"/>
      <c r="AF1740" s="221"/>
      <c r="AG1740" s="221"/>
      <c r="AH1740" s="221"/>
      <c r="AI1740" s="221"/>
      <c r="AJ1740" s="221"/>
      <c r="AK1740" s="221"/>
      <c r="AL1740" s="221"/>
      <c r="AM1740" s="221"/>
      <c r="AN1740" s="221"/>
      <c r="AO1740" s="221"/>
      <c r="AP1740" s="221"/>
      <c r="AQ1740" s="221"/>
      <c r="AR1740" s="221"/>
      <c r="AS1740" s="221"/>
      <c r="AT1740" s="221"/>
      <c r="AU1740" s="221"/>
      <c r="AV1740" s="221"/>
      <c r="AW1740" s="221"/>
      <c r="AX1740" s="222">
        <v>0</v>
      </c>
      <c r="AY1740" s="222">
        <v>0</v>
      </c>
      <c r="AZ1740" s="222">
        <f t="shared" si="99"/>
        <v>0</v>
      </c>
      <c r="BA1740" s="222">
        <v>0</v>
      </c>
      <c r="BB1740" s="222">
        <v>0</v>
      </c>
      <c r="BC1740" s="222">
        <f t="shared" si="100"/>
        <v>0</v>
      </c>
    </row>
    <row r="1741" spans="2:55">
      <c r="B1741" s="41" t="s">
        <v>4968</v>
      </c>
      <c r="C1741" s="19" t="s">
        <v>5641</v>
      </c>
      <c r="D1741" s="44" t="s">
        <v>940</v>
      </c>
      <c r="E1741" s="19"/>
      <c r="F1741" s="19"/>
      <c r="G1741" s="19"/>
      <c r="H1741" s="19"/>
      <c r="I1741" s="19"/>
      <c r="J1741" s="19"/>
      <c r="K1741" s="19"/>
      <c r="L1741" s="19"/>
      <c r="M1741" s="19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221"/>
      <c r="AA1741" s="221"/>
      <c r="AB1741" s="221"/>
      <c r="AC1741" s="221"/>
      <c r="AD1741" s="221"/>
      <c r="AE1741" s="221"/>
      <c r="AF1741" s="221"/>
      <c r="AG1741" s="221"/>
      <c r="AH1741" s="221"/>
      <c r="AI1741" s="221"/>
      <c r="AJ1741" s="221"/>
      <c r="AK1741" s="221"/>
      <c r="AL1741" s="221"/>
      <c r="AM1741" s="221"/>
      <c r="AN1741" s="221"/>
      <c r="AO1741" s="221"/>
      <c r="AP1741" s="221"/>
      <c r="AQ1741" s="221"/>
      <c r="AR1741" s="221"/>
      <c r="AS1741" s="221"/>
      <c r="AT1741" s="221"/>
      <c r="AU1741" s="221"/>
      <c r="AV1741" s="221"/>
      <c r="AW1741" s="221"/>
      <c r="AX1741" s="222">
        <v>0</v>
      </c>
      <c r="AY1741" s="222">
        <v>0</v>
      </c>
      <c r="AZ1741" s="222">
        <f t="shared" si="99"/>
        <v>0</v>
      </c>
      <c r="BA1741" s="222">
        <v>0</v>
      </c>
      <c r="BB1741" s="222">
        <v>0</v>
      </c>
      <c r="BC1741" s="222">
        <f t="shared" si="100"/>
        <v>0</v>
      </c>
    </row>
    <row r="1742" spans="2:55">
      <c r="B1742" s="41" t="s">
        <v>4969</v>
      </c>
      <c r="C1742" s="19" t="s">
        <v>5642</v>
      </c>
      <c r="D1742" s="44" t="s">
        <v>940</v>
      </c>
      <c r="E1742" s="19"/>
      <c r="F1742" s="19"/>
      <c r="G1742" s="19"/>
      <c r="H1742" s="19"/>
      <c r="I1742" s="19"/>
      <c r="J1742" s="19"/>
      <c r="K1742" s="19"/>
      <c r="L1742" s="19"/>
      <c r="M1742" s="19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221"/>
      <c r="AA1742" s="221"/>
      <c r="AB1742" s="221"/>
      <c r="AC1742" s="221"/>
      <c r="AD1742" s="221"/>
      <c r="AE1742" s="221"/>
      <c r="AF1742" s="221"/>
      <c r="AG1742" s="221"/>
      <c r="AH1742" s="221"/>
      <c r="AI1742" s="221"/>
      <c r="AJ1742" s="221"/>
      <c r="AK1742" s="221"/>
      <c r="AL1742" s="221"/>
      <c r="AM1742" s="221"/>
      <c r="AN1742" s="221"/>
      <c r="AO1742" s="221"/>
      <c r="AP1742" s="221"/>
      <c r="AQ1742" s="221"/>
      <c r="AR1742" s="221"/>
      <c r="AS1742" s="221"/>
      <c r="AT1742" s="221"/>
      <c r="AU1742" s="221"/>
      <c r="AV1742" s="221"/>
      <c r="AW1742" s="221"/>
      <c r="AX1742" s="222">
        <v>0</v>
      </c>
      <c r="AY1742" s="222">
        <v>0</v>
      </c>
      <c r="AZ1742" s="222">
        <f t="shared" si="99"/>
        <v>0</v>
      </c>
      <c r="BA1742" s="222">
        <v>5</v>
      </c>
      <c r="BB1742" s="222">
        <v>960</v>
      </c>
      <c r="BC1742" s="222">
        <f t="shared" si="100"/>
        <v>240</v>
      </c>
    </row>
    <row r="1743" spans="2:55">
      <c r="B1743" s="41" t="s">
        <v>4970</v>
      </c>
      <c r="C1743" s="19" t="s">
        <v>5643</v>
      </c>
      <c r="D1743" s="44" t="s">
        <v>5</v>
      </c>
      <c r="E1743" s="19"/>
      <c r="F1743" s="19"/>
      <c r="G1743" s="19"/>
      <c r="H1743" s="19"/>
      <c r="I1743" s="19"/>
      <c r="J1743" s="19"/>
      <c r="K1743" s="19"/>
      <c r="L1743" s="19"/>
      <c r="M1743" s="19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19"/>
      <c r="Z1743" s="221"/>
      <c r="AA1743" s="221"/>
      <c r="AB1743" s="221"/>
      <c r="AC1743" s="221"/>
      <c r="AD1743" s="221"/>
      <c r="AE1743" s="221"/>
      <c r="AF1743" s="221"/>
      <c r="AG1743" s="221"/>
      <c r="AH1743" s="221"/>
      <c r="AI1743" s="221"/>
      <c r="AJ1743" s="221"/>
      <c r="AK1743" s="221"/>
      <c r="AL1743" s="221"/>
      <c r="AM1743" s="221"/>
      <c r="AN1743" s="221"/>
      <c r="AO1743" s="221"/>
      <c r="AP1743" s="221"/>
      <c r="AQ1743" s="221"/>
      <c r="AR1743" s="221"/>
      <c r="AS1743" s="221"/>
      <c r="AT1743" s="221"/>
      <c r="AU1743" s="221"/>
      <c r="AV1743" s="221"/>
      <c r="AW1743" s="221"/>
      <c r="AX1743" s="222">
        <v>0</v>
      </c>
      <c r="AY1743" s="222">
        <v>0</v>
      </c>
      <c r="AZ1743" s="222">
        <f t="shared" si="99"/>
        <v>0</v>
      </c>
      <c r="BA1743" s="222">
        <v>13</v>
      </c>
      <c r="BB1743" s="222">
        <v>1270</v>
      </c>
      <c r="BC1743" s="222">
        <f t="shared" si="100"/>
        <v>317.5</v>
      </c>
    </row>
    <row r="1744" spans="2:55">
      <c r="B1744" s="41" t="s">
        <v>4971</v>
      </c>
      <c r="C1744" s="19" t="s">
        <v>5644</v>
      </c>
      <c r="D1744" s="44" t="s">
        <v>940</v>
      </c>
      <c r="E1744" s="19"/>
      <c r="F1744" s="19"/>
      <c r="G1744" s="19"/>
      <c r="H1744" s="19"/>
      <c r="I1744" s="19"/>
      <c r="J1744" s="19"/>
      <c r="K1744" s="19"/>
      <c r="L1744" s="19"/>
      <c r="M1744" s="19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19"/>
      <c r="Z1744" s="221"/>
      <c r="AA1744" s="221"/>
      <c r="AB1744" s="221"/>
      <c r="AC1744" s="221"/>
      <c r="AD1744" s="221"/>
      <c r="AE1744" s="221"/>
      <c r="AF1744" s="221"/>
      <c r="AG1744" s="221"/>
      <c r="AH1744" s="221"/>
      <c r="AI1744" s="221"/>
      <c r="AJ1744" s="221"/>
      <c r="AK1744" s="221"/>
      <c r="AL1744" s="221"/>
      <c r="AM1744" s="221"/>
      <c r="AN1744" s="221"/>
      <c r="AO1744" s="221"/>
      <c r="AP1744" s="221"/>
      <c r="AQ1744" s="221"/>
      <c r="AR1744" s="221"/>
      <c r="AS1744" s="221"/>
      <c r="AT1744" s="221"/>
      <c r="AU1744" s="221"/>
      <c r="AV1744" s="221"/>
      <c r="AW1744" s="221"/>
      <c r="AX1744" s="222">
        <v>0</v>
      </c>
      <c r="AY1744" s="222">
        <v>0</v>
      </c>
      <c r="AZ1744" s="222">
        <f t="shared" si="99"/>
        <v>0</v>
      </c>
      <c r="BA1744" s="222">
        <v>28</v>
      </c>
      <c r="BB1744" s="222">
        <v>5055</v>
      </c>
      <c r="BC1744" s="222">
        <f t="shared" si="100"/>
        <v>1263.75</v>
      </c>
    </row>
    <row r="1745" spans="2:55">
      <c r="B1745" s="41" t="s">
        <v>4972</v>
      </c>
      <c r="C1745" s="19" t="s">
        <v>5645</v>
      </c>
      <c r="D1745" s="44" t="s">
        <v>940</v>
      </c>
      <c r="E1745" s="19"/>
      <c r="F1745" s="19"/>
      <c r="G1745" s="19"/>
      <c r="H1745" s="19"/>
      <c r="I1745" s="19"/>
      <c r="J1745" s="19"/>
      <c r="K1745" s="19"/>
      <c r="L1745" s="19"/>
      <c r="M1745" s="19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19"/>
      <c r="Z1745" s="221"/>
      <c r="AA1745" s="221"/>
      <c r="AB1745" s="221"/>
      <c r="AC1745" s="221"/>
      <c r="AD1745" s="221"/>
      <c r="AE1745" s="221"/>
      <c r="AF1745" s="221"/>
      <c r="AG1745" s="221"/>
      <c r="AH1745" s="221"/>
      <c r="AI1745" s="221"/>
      <c r="AJ1745" s="221"/>
      <c r="AK1745" s="221"/>
      <c r="AL1745" s="221"/>
      <c r="AM1745" s="221"/>
      <c r="AN1745" s="221"/>
      <c r="AO1745" s="221"/>
      <c r="AP1745" s="221"/>
      <c r="AQ1745" s="221"/>
      <c r="AR1745" s="221"/>
      <c r="AS1745" s="221"/>
      <c r="AT1745" s="221"/>
      <c r="AU1745" s="221"/>
      <c r="AV1745" s="221"/>
      <c r="AW1745" s="221"/>
      <c r="AX1745" s="222">
        <v>0</v>
      </c>
      <c r="AY1745" s="222">
        <v>0</v>
      </c>
      <c r="AZ1745" s="222">
        <f t="shared" si="99"/>
        <v>0</v>
      </c>
      <c r="BA1745" s="222">
        <v>1</v>
      </c>
      <c r="BB1745" s="222">
        <v>100</v>
      </c>
      <c r="BC1745" s="222">
        <f t="shared" si="100"/>
        <v>25</v>
      </c>
    </row>
    <row r="1746" spans="2:55">
      <c r="B1746" s="41" t="s">
        <v>4973</v>
      </c>
      <c r="C1746" s="19" t="s">
        <v>8042</v>
      </c>
      <c r="D1746" s="44" t="s">
        <v>5</v>
      </c>
      <c r="E1746" s="19"/>
      <c r="F1746" s="19"/>
      <c r="G1746" s="19"/>
      <c r="H1746" s="19"/>
      <c r="I1746" s="19"/>
      <c r="J1746" s="19"/>
      <c r="K1746" s="19"/>
      <c r="L1746" s="19"/>
      <c r="M1746" s="19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19"/>
      <c r="Z1746" s="221"/>
      <c r="AA1746" s="221"/>
      <c r="AB1746" s="221"/>
      <c r="AC1746" s="221"/>
      <c r="AD1746" s="221"/>
      <c r="AE1746" s="221"/>
      <c r="AF1746" s="221"/>
      <c r="AG1746" s="221"/>
      <c r="AH1746" s="221"/>
      <c r="AI1746" s="221"/>
      <c r="AJ1746" s="221"/>
      <c r="AK1746" s="221"/>
      <c r="AL1746" s="221"/>
      <c r="AM1746" s="221"/>
      <c r="AN1746" s="221"/>
      <c r="AO1746" s="221"/>
      <c r="AP1746" s="221"/>
      <c r="AQ1746" s="221"/>
      <c r="AR1746" s="221"/>
      <c r="AS1746" s="221"/>
      <c r="AT1746" s="221"/>
      <c r="AU1746" s="221"/>
      <c r="AV1746" s="221"/>
      <c r="AW1746" s="221"/>
      <c r="AX1746" s="222">
        <v>70</v>
      </c>
      <c r="AY1746" s="222">
        <v>3850</v>
      </c>
      <c r="AZ1746" s="222">
        <f t="shared" si="99"/>
        <v>962.5</v>
      </c>
      <c r="BA1746" s="222">
        <v>0</v>
      </c>
      <c r="BB1746" s="222">
        <v>0</v>
      </c>
      <c r="BC1746" s="222">
        <f t="shared" si="100"/>
        <v>0</v>
      </c>
    </row>
    <row r="1747" spans="2:55">
      <c r="B1747" s="41" t="s">
        <v>4974</v>
      </c>
      <c r="C1747" s="19" t="s">
        <v>8043</v>
      </c>
      <c r="D1747" s="44" t="s">
        <v>5</v>
      </c>
      <c r="E1747" s="19"/>
      <c r="F1747" s="19"/>
      <c r="G1747" s="19"/>
      <c r="H1747" s="19"/>
      <c r="I1747" s="19"/>
      <c r="J1747" s="19"/>
      <c r="K1747" s="19"/>
      <c r="L1747" s="19"/>
      <c r="M1747" s="19"/>
      <c r="N1747" s="19"/>
      <c r="O1747" s="19"/>
      <c r="P1747" s="19"/>
      <c r="Q1747" s="19"/>
      <c r="R1747" s="19"/>
      <c r="S1747" s="19"/>
      <c r="T1747" s="19"/>
      <c r="U1747" s="19"/>
      <c r="V1747" s="19"/>
      <c r="W1747" s="19"/>
      <c r="X1747" s="19"/>
      <c r="Y1747" s="19"/>
      <c r="Z1747" s="221"/>
      <c r="AA1747" s="221"/>
      <c r="AB1747" s="221"/>
      <c r="AC1747" s="221"/>
      <c r="AD1747" s="221"/>
      <c r="AE1747" s="221"/>
      <c r="AF1747" s="221"/>
      <c r="AG1747" s="221"/>
      <c r="AH1747" s="221"/>
      <c r="AI1747" s="221"/>
      <c r="AJ1747" s="221"/>
      <c r="AK1747" s="221"/>
      <c r="AL1747" s="221"/>
      <c r="AM1747" s="221"/>
      <c r="AN1747" s="221"/>
      <c r="AO1747" s="221"/>
      <c r="AP1747" s="221"/>
      <c r="AQ1747" s="221"/>
      <c r="AR1747" s="221"/>
      <c r="AS1747" s="221"/>
      <c r="AT1747" s="221"/>
      <c r="AU1747" s="221"/>
      <c r="AV1747" s="221"/>
      <c r="AW1747" s="221"/>
      <c r="AX1747" s="222">
        <v>0</v>
      </c>
      <c r="AY1747" s="222">
        <v>0</v>
      </c>
      <c r="AZ1747" s="222">
        <f t="shared" si="99"/>
        <v>0</v>
      </c>
      <c r="BA1747" s="222">
        <v>0</v>
      </c>
      <c r="BB1747" s="222">
        <v>0</v>
      </c>
      <c r="BC1747" s="222">
        <f t="shared" si="100"/>
        <v>0</v>
      </c>
    </row>
    <row r="1748" spans="2:55">
      <c r="B1748" s="41" t="s">
        <v>4975</v>
      </c>
      <c r="C1748" s="19" t="s">
        <v>8044</v>
      </c>
      <c r="D1748" s="44" t="s">
        <v>5</v>
      </c>
      <c r="E1748" s="19"/>
      <c r="F1748" s="19"/>
      <c r="G1748" s="19"/>
      <c r="H1748" s="19"/>
      <c r="I1748" s="19"/>
      <c r="J1748" s="19"/>
      <c r="K1748" s="19"/>
      <c r="L1748" s="19"/>
      <c r="M1748" s="19"/>
      <c r="N1748" s="19"/>
      <c r="O1748" s="19"/>
      <c r="P1748" s="19"/>
      <c r="Q1748" s="19"/>
      <c r="R1748" s="19"/>
      <c r="S1748" s="19"/>
      <c r="T1748" s="19"/>
      <c r="U1748" s="19"/>
      <c r="V1748" s="19"/>
      <c r="W1748" s="19"/>
      <c r="X1748" s="19"/>
      <c r="Y1748" s="19"/>
      <c r="Z1748" s="221"/>
      <c r="AA1748" s="221"/>
      <c r="AB1748" s="221"/>
      <c r="AC1748" s="221"/>
      <c r="AD1748" s="221"/>
      <c r="AE1748" s="221"/>
      <c r="AF1748" s="221"/>
      <c r="AG1748" s="221"/>
      <c r="AH1748" s="221"/>
      <c r="AI1748" s="221"/>
      <c r="AJ1748" s="221"/>
      <c r="AK1748" s="221"/>
      <c r="AL1748" s="221"/>
      <c r="AM1748" s="221"/>
      <c r="AN1748" s="221"/>
      <c r="AO1748" s="221"/>
      <c r="AP1748" s="221"/>
      <c r="AQ1748" s="221"/>
      <c r="AR1748" s="221"/>
      <c r="AS1748" s="221"/>
      <c r="AT1748" s="221"/>
      <c r="AU1748" s="221"/>
      <c r="AV1748" s="221"/>
      <c r="AW1748" s="221"/>
      <c r="AX1748" s="222">
        <v>0</v>
      </c>
      <c r="AY1748" s="222">
        <v>0</v>
      </c>
      <c r="AZ1748" s="222">
        <f t="shared" si="99"/>
        <v>0</v>
      </c>
      <c r="BA1748" s="222">
        <v>0</v>
      </c>
      <c r="BB1748" s="222">
        <v>0</v>
      </c>
      <c r="BC1748" s="222">
        <f t="shared" si="100"/>
        <v>0</v>
      </c>
    </row>
    <row r="1749" spans="2:55">
      <c r="B1749" s="41" t="s">
        <v>4976</v>
      </c>
      <c r="C1749" s="19" t="s">
        <v>8045</v>
      </c>
      <c r="D1749" s="44" t="s">
        <v>952</v>
      </c>
      <c r="E1749" s="19"/>
      <c r="F1749" s="19"/>
      <c r="G1749" s="19"/>
      <c r="H1749" s="19"/>
      <c r="I1749" s="19"/>
      <c r="J1749" s="19"/>
      <c r="K1749" s="19"/>
      <c r="L1749" s="19"/>
      <c r="M1749" s="19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19"/>
      <c r="Y1749" s="19"/>
      <c r="Z1749" s="221"/>
      <c r="AA1749" s="221"/>
      <c r="AB1749" s="221"/>
      <c r="AC1749" s="221"/>
      <c r="AD1749" s="221"/>
      <c r="AE1749" s="221"/>
      <c r="AF1749" s="221"/>
      <c r="AG1749" s="221"/>
      <c r="AH1749" s="221"/>
      <c r="AI1749" s="221"/>
      <c r="AJ1749" s="221"/>
      <c r="AK1749" s="221"/>
      <c r="AL1749" s="221"/>
      <c r="AM1749" s="221"/>
      <c r="AN1749" s="221"/>
      <c r="AO1749" s="221"/>
      <c r="AP1749" s="221"/>
      <c r="AQ1749" s="221"/>
      <c r="AR1749" s="221"/>
      <c r="AS1749" s="221"/>
      <c r="AT1749" s="221"/>
      <c r="AU1749" s="221"/>
      <c r="AV1749" s="221"/>
      <c r="AW1749" s="221"/>
      <c r="AX1749" s="222">
        <v>0</v>
      </c>
      <c r="AY1749" s="222">
        <v>0</v>
      </c>
      <c r="AZ1749" s="222">
        <f t="shared" si="99"/>
        <v>0</v>
      </c>
      <c r="BA1749" s="222">
        <v>0</v>
      </c>
      <c r="BB1749" s="222">
        <v>0</v>
      </c>
      <c r="BC1749" s="222">
        <f t="shared" si="100"/>
        <v>0</v>
      </c>
    </row>
    <row r="1750" spans="2:55">
      <c r="B1750" s="41" t="s">
        <v>4977</v>
      </c>
      <c r="C1750" s="19" t="s">
        <v>8046</v>
      </c>
      <c r="D1750" s="44" t="s">
        <v>5</v>
      </c>
      <c r="E1750" s="19"/>
      <c r="F1750" s="19"/>
      <c r="G1750" s="19"/>
      <c r="H1750" s="19"/>
      <c r="I1750" s="19"/>
      <c r="J1750" s="19"/>
      <c r="K1750" s="19"/>
      <c r="L1750" s="19"/>
      <c r="M1750" s="19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221"/>
      <c r="AA1750" s="221"/>
      <c r="AB1750" s="221"/>
      <c r="AC1750" s="221"/>
      <c r="AD1750" s="221"/>
      <c r="AE1750" s="221"/>
      <c r="AF1750" s="221"/>
      <c r="AG1750" s="221"/>
      <c r="AH1750" s="221"/>
      <c r="AI1750" s="221"/>
      <c r="AJ1750" s="221"/>
      <c r="AK1750" s="221"/>
      <c r="AL1750" s="221"/>
      <c r="AM1750" s="221"/>
      <c r="AN1750" s="221"/>
      <c r="AO1750" s="221"/>
      <c r="AP1750" s="221"/>
      <c r="AQ1750" s="221"/>
      <c r="AR1750" s="221"/>
      <c r="AS1750" s="221"/>
      <c r="AT1750" s="221"/>
      <c r="AU1750" s="221"/>
      <c r="AV1750" s="221"/>
      <c r="AW1750" s="221"/>
      <c r="AX1750" s="222">
        <v>0</v>
      </c>
      <c r="AY1750" s="222">
        <v>0</v>
      </c>
      <c r="AZ1750" s="222">
        <f t="shared" si="99"/>
        <v>0</v>
      </c>
      <c r="BA1750" s="222">
        <v>0</v>
      </c>
      <c r="BB1750" s="222">
        <v>0</v>
      </c>
      <c r="BC1750" s="222">
        <f t="shared" si="100"/>
        <v>0</v>
      </c>
    </row>
    <row r="1751" spans="2:55">
      <c r="B1751" s="41" t="s">
        <v>4978</v>
      </c>
      <c r="C1751" s="19" t="s">
        <v>5646</v>
      </c>
      <c r="D1751" s="44" t="s">
        <v>5</v>
      </c>
      <c r="E1751" s="19"/>
      <c r="F1751" s="19"/>
      <c r="G1751" s="19"/>
      <c r="H1751" s="19"/>
      <c r="I1751" s="19"/>
      <c r="J1751" s="19"/>
      <c r="K1751" s="19"/>
      <c r="L1751" s="19"/>
      <c r="M1751" s="19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19"/>
      <c r="Y1751" s="19"/>
      <c r="Z1751" s="221"/>
      <c r="AA1751" s="221"/>
      <c r="AB1751" s="221"/>
      <c r="AC1751" s="221"/>
      <c r="AD1751" s="221"/>
      <c r="AE1751" s="221"/>
      <c r="AF1751" s="221"/>
      <c r="AG1751" s="221"/>
      <c r="AH1751" s="221"/>
      <c r="AI1751" s="221"/>
      <c r="AJ1751" s="221"/>
      <c r="AK1751" s="221"/>
      <c r="AL1751" s="221"/>
      <c r="AM1751" s="221"/>
      <c r="AN1751" s="221"/>
      <c r="AO1751" s="221"/>
      <c r="AP1751" s="221"/>
      <c r="AQ1751" s="221"/>
      <c r="AR1751" s="221"/>
      <c r="AS1751" s="221"/>
      <c r="AT1751" s="221"/>
      <c r="AU1751" s="221"/>
      <c r="AV1751" s="221"/>
      <c r="AW1751" s="221"/>
      <c r="AX1751" s="222">
        <v>1</v>
      </c>
      <c r="AY1751" s="222">
        <v>310</v>
      </c>
      <c r="AZ1751" s="222">
        <f t="shared" si="99"/>
        <v>77.5</v>
      </c>
      <c r="BA1751" s="222">
        <v>0</v>
      </c>
      <c r="BB1751" s="222">
        <v>0</v>
      </c>
      <c r="BC1751" s="222">
        <f t="shared" si="100"/>
        <v>0</v>
      </c>
    </row>
    <row r="1752" spans="2:55">
      <c r="B1752" s="41" t="s">
        <v>4979</v>
      </c>
      <c r="C1752" s="19" t="s">
        <v>5647</v>
      </c>
      <c r="D1752" s="44" t="s">
        <v>5</v>
      </c>
      <c r="E1752" s="19"/>
      <c r="F1752" s="19"/>
      <c r="G1752" s="19"/>
      <c r="H1752" s="19"/>
      <c r="I1752" s="19"/>
      <c r="J1752" s="19"/>
      <c r="K1752" s="19"/>
      <c r="L1752" s="19"/>
      <c r="M1752" s="19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221"/>
      <c r="AA1752" s="221"/>
      <c r="AB1752" s="221"/>
      <c r="AC1752" s="221"/>
      <c r="AD1752" s="221"/>
      <c r="AE1752" s="221"/>
      <c r="AF1752" s="221"/>
      <c r="AG1752" s="221"/>
      <c r="AH1752" s="221"/>
      <c r="AI1752" s="221"/>
      <c r="AJ1752" s="221"/>
      <c r="AK1752" s="221"/>
      <c r="AL1752" s="221"/>
      <c r="AM1752" s="221"/>
      <c r="AN1752" s="221"/>
      <c r="AO1752" s="221"/>
      <c r="AP1752" s="221"/>
      <c r="AQ1752" s="221"/>
      <c r="AR1752" s="221"/>
      <c r="AS1752" s="221"/>
      <c r="AT1752" s="221"/>
      <c r="AU1752" s="221"/>
      <c r="AV1752" s="221"/>
      <c r="AW1752" s="221"/>
      <c r="AX1752" s="222">
        <v>0</v>
      </c>
      <c r="AY1752" s="222">
        <v>0</v>
      </c>
      <c r="AZ1752" s="222">
        <f t="shared" si="99"/>
        <v>0</v>
      </c>
      <c r="BA1752" s="222">
        <v>30</v>
      </c>
      <c r="BB1752" s="222">
        <v>3235</v>
      </c>
      <c r="BC1752" s="222">
        <f t="shared" si="100"/>
        <v>808.75</v>
      </c>
    </row>
    <row r="1753" spans="2:55">
      <c r="B1753" s="41" t="s">
        <v>4980</v>
      </c>
      <c r="C1753" s="19" t="s">
        <v>5648</v>
      </c>
      <c r="D1753" s="44" t="s">
        <v>939</v>
      </c>
      <c r="E1753" s="19"/>
      <c r="F1753" s="19"/>
      <c r="G1753" s="19"/>
      <c r="H1753" s="19"/>
      <c r="I1753" s="19"/>
      <c r="J1753" s="19"/>
      <c r="K1753" s="19"/>
      <c r="L1753" s="19"/>
      <c r="M1753" s="19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221"/>
      <c r="AA1753" s="221"/>
      <c r="AB1753" s="221"/>
      <c r="AC1753" s="221"/>
      <c r="AD1753" s="221"/>
      <c r="AE1753" s="221"/>
      <c r="AF1753" s="221"/>
      <c r="AG1753" s="221"/>
      <c r="AH1753" s="221"/>
      <c r="AI1753" s="221"/>
      <c r="AJ1753" s="221"/>
      <c r="AK1753" s="221"/>
      <c r="AL1753" s="221"/>
      <c r="AM1753" s="221"/>
      <c r="AN1753" s="221"/>
      <c r="AO1753" s="221"/>
      <c r="AP1753" s="221"/>
      <c r="AQ1753" s="221"/>
      <c r="AR1753" s="221"/>
      <c r="AS1753" s="221"/>
      <c r="AT1753" s="221"/>
      <c r="AU1753" s="221"/>
      <c r="AV1753" s="221"/>
      <c r="AW1753" s="221"/>
      <c r="AX1753" s="222">
        <v>5</v>
      </c>
      <c r="AY1753" s="222">
        <v>325</v>
      </c>
      <c r="AZ1753" s="222">
        <f t="shared" si="99"/>
        <v>81.25</v>
      </c>
      <c r="BA1753" s="222">
        <v>19</v>
      </c>
      <c r="BB1753" s="222">
        <v>1420</v>
      </c>
      <c r="BC1753" s="222">
        <f t="shared" si="100"/>
        <v>355</v>
      </c>
    </row>
    <row r="1754" spans="2:55">
      <c r="B1754" s="41" t="s">
        <v>4981</v>
      </c>
      <c r="C1754" s="19" t="s">
        <v>8047</v>
      </c>
      <c r="D1754" s="44" t="s">
        <v>939</v>
      </c>
      <c r="E1754" s="19"/>
      <c r="F1754" s="19"/>
      <c r="G1754" s="19"/>
      <c r="H1754" s="19"/>
      <c r="I1754" s="19"/>
      <c r="J1754" s="19"/>
      <c r="K1754" s="19"/>
      <c r="L1754" s="19"/>
      <c r="M1754" s="19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221"/>
      <c r="AA1754" s="221"/>
      <c r="AB1754" s="221"/>
      <c r="AC1754" s="221"/>
      <c r="AD1754" s="221"/>
      <c r="AE1754" s="221"/>
      <c r="AF1754" s="221"/>
      <c r="AG1754" s="221"/>
      <c r="AH1754" s="221"/>
      <c r="AI1754" s="221"/>
      <c r="AJ1754" s="221"/>
      <c r="AK1754" s="221"/>
      <c r="AL1754" s="221"/>
      <c r="AM1754" s="221"/>
      <c r="AN1754" s="221"/>
      <c r="AO1754" s="221"/>
      <c r="AP1754" s="221"/>
      <c r="AQ1754" s="221"/>
      <c r="AR1754" s="221"/>
      <c r="AS1754" s="221"/>
      <c r="AT1754" s="221"/>
      <c r="AU1754" s="221"/>
      <c r="AV1754" s="221"/>
      <c r="AW1754" s="221"/>
      <c r="AX1754" s="222">
        <v>6</v>
      </c>
      <c r="AY1754" s="222">
        <v>810</v>
      </c>
      <c r="AZ1754" s="222">
        <f t="shared" si="99"/>
        <v>202.5</v>
      </c>
      <c r="BA1754" s="222">
        <v>10</v>
      </c>
      <c r="BB1754" s="222">
        <v>1180</v>
      </c>
      <c r="BC1754" s="222">
        <f t="shared" si="100"/>
        <v>295</v>
      </c>
    </row>
    <row r="1755" spans="2:55">
      <c r="B1755" s="41" t="s">
        <v>4982</v>
      </c>
      <c r="C1755" s="19" t="s">
        <v>5449</v>
      </c>
      <c r="D1755" s="44" t="s">
        <v>5</v>
      </c>
      <c r="E1755" s="19"/>
      <c r="F1755" s="19"/>
      <c r="G1755" s="19"/>
      <c r="H1755" s="19"/>
      <c r="I1755" s="19"/>
      <c r="J1755" s="19"/>
      <c r="K1755" s="19"/>
      <c r="L1755" s="19"/>
      <c r="M1755" s="19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/>
      <c r="Z1755" s="221"/>
      <c r="AA1755" s="221"/>
      <c r="AB1755" s="221"/>
      <c r="AC1755" s="221"/>
      <c r="AD1755" s="221"/>
      <c r="AE1755" s="221"/>
      <c r="AF1755" s="221"/>
      <c r="AG1755" s="221"/>
      <c r="AH1755" s="221"/>
      <c r="AI1755" s="221"/>
      <c r="AJ1755" s="221"/>
      <c r="AK1755" s="221"/>
      <c r="AL1755" s="221"/>
      <c r="AM1755" s="221"/>
      <c r="AN1755" s="221"/>
      <c r="AO1755" s="221"/>
      <c r="AP1755" s="221"/>
      <c r="AQ1755" s="221"/>
      <c r="AR1755" s="221"/>
      <c r="AS1755" s="221"/>
      <c r="AT1755" s="221"/>
      <c r="AU1755" s="221"/>
      <c r="AV1755" s="221"/>
      <c r="AW1755" s="221"/>
      <c r="AX1755" s="222">
        <v>0</v>
      </c>
      <c r="AY1755" s="222">
        <v>0</v>
      </c>
      <c r="AZ1755" s="222">
        <f t="shared" si="99"/>
        <v>0</v>
      </c>
      <c r="BA1755" s="222">
        <v>51</v>
      </c>
      <c r="BB1755" s="222">
        <v>7285</v>
      </c>
      <c r="BC1755" s="222">
        <f t="shared" si="100"/>
        <v>1821.25</v>
      </c>
    </row>
    <row r="1756" spans="2:55">
      <c r="B1756" s="41" t="s">
        <v>4983</v>
      </c>
      <c r="C1756" s="19" t="s">
        <v>5450</v>
      </c>
      <c r="D1756" s="44" t="s">
        <v>5</v>
      </c>
      <c r="E1756" s="19"/>
      <c r="F1756" s="19"/>
      <c r="G1756" s="19"/>
      <c r="H1756" s="19"/>
      <c r="I1756" s="19"/>
      <c r="J1756" s="19"/>
      <c r="K1756" s="19"/>
      <c r="L1756" s="19"/>
      <c r="M1756" s="19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19"/>
      <c r="Z1756" s="221"/>
      <c r="AA1756" s="221"/>
      <c r="AB1756" s="221"/>
      <c r="AC1756" s="221"/>
      <c r="AD1756" s="221"/>
      <c r="AE1756" s="221"/>
      <c r="AF1756" s="221"/>
      <c r="AG1756" s="221"/>
      <c r="AH1756" s="221"/>
      <c r="AI1756" s="221"/>
      <c r="AJ1756" s="221"/>
      <c r="AK1756" s="221"/>
      <c r="AL1756" s="221"/>
      <c r="AM1756" s="221"/>
      <c r="AN1756" s="221"/>
      <c r="AO1756" s="221"/>
      <c r="AP1756" s="221"/>
      <c r="AQ1756" s="221"/>
      <c r="AR1756" s="221"/>
      <c r="AS1756" s="221"/>
      <c r="AT1756" s="221"/>
      <c r="AU1756" s="221"/>
      <c r="AV1756" s="221"/>
      <c r="AW1756" s="221"/>
      <c r="AX1756" s="222">
        <v>0</v>
      </c>
      <c r="AY1756" s="222">
        <v>0</v>
      </c>
      <c r="AZ1756" s="222">
        <f t="shared" si="99"/>
        <v>0</v>
      </c>
      <c r="BA1756" s="222">
        <v>8</v>
      </c>
      <c r="BB1756" s="222">
        <v>610</v>
      </c>
      <c r="BC1756" s="222">
        <f t="shared" si="100"/>
        <v>152.5</v>
      </c>
    </row>
    <row r="1757" spans="2:55">
      <c r="B1757" s="41" t="s">
        <v>4984</v>
      </c>
      <c r="C1757" s="19" t="s">
        <v>5649</v>
      </c>
      <c r="D1757" s="44" t="s">
        <v>5</v>
      </c>
      <c r="E1757" s="19"/>
      <c r="F1757" s="19"/>
      <c r="G1757" s="19"/>
      <c r="H1757" s="19"/>
      <c r="I1757" s="19"/>
      <c r="J1757" s="19"/>
      <c r="K1757" s="19"/>
      <c r="L1757" s="19"/>
      <c r="M1757" s="19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/>
      <c r="Z1757" s="221"/>
      <c r="AA1757" s="221"/>
      <c r="AB1757" s="221"/>
      <c r="AC1757" s="221"/>
      <c r="AD1757" s="221"/>
      <c r="AE1757" s="221"/>
      <c r="AF1757" s="221"/>
      <c r="AG1757" s="221"/>
      <c r="AH1757" s="221"/>
      <c r="AI1757" s="221"/>
      <c r="AJ1757" s="221"/>
      <c r="AK1757" s="221"/>
      <c r="AL1757" s="221"/>
      <c r="AM1757" s="221"/>
      <c r="AN1757" s="221"/>
      <c r="AO1757" s="221"/>
      <c r="AP1757" s="221"/>
      <c r="AQ1757" s="221"/>
      <c r="AR1757" s="221"/>
      <c r="AS1757" s="221"/>
      <c r="AT1757" s="221"/>
      <c r="AU1757" s="221"/>
      <c r="AV1757" s="221"/>
      <c r="AW1757" s="221"/>
      <c r="AX1757" s="222">
        <v>0</v>
      </c>
      <c r="AY1757" s="222">
        <v>0</v>
      </c>
      <c r="AZ1757" s="222">
        <f t="shared" si="99"/>
        <v>0</v>
      </c>
      <c r="BA1757" s="222">
        <v>28</v>
      </c>
      <c r="BB1757" s="222">
        <v>2420</v>
      </c>
      <c r="BC1757" s="222">
        <f t="shared" si="100"/>
        <v>605</v>
      </c>
    </row>
    <row r="1758" spans="2:55">
      <c r="B1758" s="41" t="s">
        <v>4985</v>
      </c>
      <c r="C1758" s="19" t="s">
        <v>6726</v>
      </c>
      <c r="D1758" s="44" t="s">
        <v>5</v>
      </c>
      <c r="E1758" s="19"/>
      <c r="F1758" s="19"/>
      <c r="G1758" s="19"/>
      <c r="H1758" s="19"/>
      <c r="I1758" s="19"/>
      <c r="J1758" s="19"/>
      <c r="K1758" s="19"/>
      <c r="L1758" s="19"/>
      <c r="M1758" s="19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19"/>
      <c r="Y1758" s="19"/>
      <c r="Z1758" s="221"/>
      <c r="AA1758" s="221"/>
      <c r="AB1758" s="221"/>
      <c r="AC1758" s="221"/>
      <c r="AD1758" s="221"/>
      <c r="AE1758" s="221"/>
      <c r="AF1758" s="221"/>
      <c r="AG1758" s="221"/>
      <c r="AH1758" s="221"/>
      <c r="AI1758" s="221"/>
      <c r="AJ1758" s="221"/>
      <c r="AK1758" s="221"/>
      <c r="AL1758" s="221"/>
      <c r="AM1758" s="221"/>
      <c r="AN1758" s="221"/>
      <c r="AO1758" s="221"/>
      <c r="AP1758" s="221"/>
      <c r="AQ1758" s="221"/>
      <c r="AR1758" s="221"/>
      <c r="AS1758" s="221"/>
      <c r="AT1758" s="221"/>
      <c r="AU1758" s="221"/>
      <c r="AV1758" s="221"/>
      <c r="AW1758" s="221"/>
      <c r="AX1758" s="222">
        <v>0</v>
      </c>
      <c r="AY1758" s="222">
        <v>0</v>
      </c>
      <c r="AZ1758" s="222">
        <f t="shared" si="99"/>
        <v>0</v>
      </c>
      <c r="BA1758" s="222">
        <v>0</v>
      </c>
      <c r="BB1758" s="222">
        <v>0</v>
      </c>
      <c r="BC1758" s="222">
        <f t="shared" si="100"/>
        <v>0</v>
      </c>
    </row>
    <row r="1759" spans="2:55">
      <c r="B1759" s="41" t="s">
        <v>4986</v>
      </c>
      <c r="C1759" s="19" t="s">
        <v>8048</v>
      </c>
      <c r="D1759" s="44" t="s">
        <v>5</v>
      </c>
      <c r="E1759" s="19"/>
      <c r="F1759" s="19"/>
      <c r="G1759" s="19"/>
      <c r="H1759" s="19"/>
      <c r="I1759" s="19"/>
      <c r="J1759" s="19"/>
      <c r="K1759" s="19"/>
      <c r="L1759" s="19"/>
      <c r="M1759" s="19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221"/>
      <c r="AA1759" s="221"/>
      <c r="AB1759" s="221"/>
      <c r="AC1759" s="221"/>
      <c r="AD1759" s="221"/>
      <c r="AE1759" s="221"/>
      <c r="AF1759" s="221"/>
      <c r="AG1759" s="221"/>
      <c r="AH1759" s="221"/>
      <c r="AI1759" s="221"/>
      <c r="AJ1759" s="221"/>
      <c r="AK1759" s="221"/>
      <c r="AL1759" s="221"/>
      <c r="AM1759" s="221"/>
      <c r="AN1759" s="221"/>
      <c r="AO1759" s="221"/>
      <c r="AP1759" s="221"/>
      <c r="AQ1759" s="221"/>
      <c r="AR1759" s="221"/>
      <c r="AS1759" s="221"/>
      <c r="AT1759" s="221"/>
      <c r="AU1759" s="221"/>
      <c r="AV1759" s="221"/>
      <c r="AW1759" s="221"/>
      <c r="AX1759" s="222">
        <v>0</v>
      </c>
      <c r="AY1759" s="222">
        <v>0</v>
      </c>
      <c r="AZ1759" s="222">
        <f t="shared" si="99"/>
        <v>0</v>
      </c>
      <c r="BA1759" s="222">
        <v>8</v>
      </c>
      <c r="BB1759" s="222">
        <v>760</v>
      </c>
      <c r="BC1759" s="222">
        <f t="shared" si="100"/>
        <v>190</v>
      </c>
    </row>
    <row r="1760" spans="2:55">
      <c r="B1760" s="41" t="s">
        <v>4987</v>
      </c>
      <c r="C1760" s="19" t="s">
        <v>5650</v>
      </c>
      <c r="D1760" s="44" t="s">
        <v>939</v>
      </c>
      <c r="E1760" s="19"/>
      <c r="F1760" s="19"/>
      <c r="G1760" s="19"/>
      <c r="H1760" s="19"/>
      <c r="I1760" s="19"/>
      <c r="J1760" s="19"/>
      <c r="K1760" s="19"/>
      <c r="L1760" s="19"/>
      <c r="M1760" s="19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19"/>
      <c r="Z1760" s="221"/>
      <c r="AA1760" s="221"/>
      <c r="AB1760" s="221"/>
      <c r="AC1760" s="221"/>
      <c r="AD1760" s="221"/>
      <c r="AE1760" s="221"/>
      <c r="AF1760" s="221"/>
      <c r="AG1760" s="221"/>
      <c r="AH1760" s="221"/>
      <c r="AI1760" s="221"/>
      <c r="AJ1760" s="221"/>
      <c r="AK1760" s="221"/>
      <c r="AL1760" s="221"/>
      <c r="AM1760" s="221"/>
      <c r="AN1760" s="221"/>
      <c r="AO1760" s="221"/>
      <c r="AP1760" s="221"/>
      <c r="AQ1760" s="221"/>
      <c r="AR1760" s="221"/>
      <c r="AS1760" s="221"/>
      <c r="AT1760" s="221"/>
      <c r="AU1760" s="221"/>
      <c r="AV1760" s="221"/>
      <c r="AW1760" s="221"/>
      <c r="AX1760" s="222">
        <v>0</v>
      </c>
      <c r="AY1760" s="222">
        <v>0</v>
      </c>
      <c r="AZ1760" s="222">
        <f t="shared" si="99"/>
        <v>0</v>
      </c>
      <c r="BA1760" s="222">
        <v>3</v>
      </c>
      <c r="BB1760" s="222">
        <v>390</v>
      </c>
      <c r="BC1760" s="222">
        <f t="shared" si="100"/>
        <v>97.5</v>
      </c>
    </row>
    <row r="1761" spans="2:55">
      <c r="B1761" s="41" t="s">
        <v>4988</v>
      </c>
      <c r="C1761" s="19" t="s">
        <v>8049</v>
      </c>
      <c r="D1761" s="44" t="s">
        <v>961</v>
      </c>
      <c r="E1761" s="19"/>
      <c r="F1761" s="19"/>
      <c r="G1761" s="19"/>
      <c r="H1761" s="19"/>
      <c r="I1761" s="19"/>
      <c r="J1761" s="19"/>
      <c r="K1761" s="19"/>
      <c r="L1761" s="19"/>
      <c r="M1761" s="19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221"/>
      <c r="AA1761" s="221"/>
      <c r="AB1761" s="221"/>
      <c r="AC1761" s="221"/>
      <c r="AD1761" s="221"/>
      <c r="AE1761" s="221"/>
      <c r="AF1761" s="221"/>
      <c r="AG1761" s="221"/>
      <c r="AH1761" s="221"/>
      <c r="AI1761" s="221"/>
      <c r="AJ1761" s="221"/>
      <c r="AK1761" s="221"/>
      <c r="AL1761" s="221"/>
      <c r="AM1761" s="221"/>
      <c r="AN1761" s="221"/>
      <c r="AO1761" s="221"/>
      <c r="AP1761" s="221"/>
      <c r="AQ1761" s="221"/>
      <c r="AR1761" s="221"/>
      <c r="AS1761" s="221"/>
      <c r="AT1761" s="221"/>
      <c r="AU1761" s="221"/>
      <c r="AV1761" s="221"/>
      <c r="AW1761" s="221"/>
      <c r="AX1761" s="222">
        <v>0</v>
      </c>
      <c r="AY1761" s="222">
        <v>0</v>
      </c>
      <c r="AZ1761" s="222">
        <f t="shared" si="99"/>
        <v>0</v>
      </c>
      <c r="BA1761" s="222">
        <v>45</v>
      </c>
      <c r="BB1761" s="222">
        <v>4140</v>
      </c>
      <c r="BC1761" s="222">
        <f t="shared" si="100"/>
        <v>1035</v>
      </c>
    </row>
    <row r="1762" spans="2:55">
      <c r="B1762" s="41" t="s">
        <v>4989</v>
      </c>
      <c r="C1762" s="19" t="s">
        <v>5651</v>
      </c>
      <c r="D1762" s="44" t="s">
        <v>961</v>
      </c>
      <c r="E1762" s="19"/>
      <c r="F1762" s="19"/>
      <c r="G1762" s="19"/>
      <c r="H1762" s="19"/>
      <c r="I1762" s="19"/>
      <c r="J1762" s="19"/>
      <c r="K1762" s="19"/>
      <c r="L1762" s="19"/>
      <c r="M1762" s="19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221"/>
      <c r="AA1762" s="221"/>
      <c r="AB1762" s="221"/>
      <c r="AC1762" s="221"/>
      <c r="AD1762" s="221"/>
      <c r="AE1762" s="221"/>
      <c r="AF1762" s="221"/>
      <c r="AG1762" s="221"/>
      <c r="AH1762" s="221"/>
      <c r="AI1762" s="221"/>
      <c r="AJ1762" s="221"/>
      <c r="AK1762" s="221"/>
      <c r="AL1762" s="221"/>
      <c r="AM1762" s="221"/>
      <c r="AN1762" s="221"/>
      <c r="AO1762" s="221"/>
      <c r="AP1762" s="221"/>
      <c r="AQ1762" s="221"/>
      <c r="AR1762" s="221"/>
      <c r="AS1762" s="221"/>
      <c r="AT1762" s="221"/>
      <c r="AU1762" s="221"/>
      <c r="AV1762" s="221"/>
      <c r="AW1762" s="221"/>
      <c r="AX1762" s="222">
        <v>2</v>
      </c>
      <c r="AY1762" s="222">
        <v>120</v>
      </c>
      <c r="AZ1762" s="222">
        <f t="shared" si="99"/>
        <v>30</v>
      </c>
      <c r="BA1762" s="222">
        <v>51</v>
      </c>
      <c r="BB1762" s="222">
        <v>5665</v>
      </c>
      <c r="BC1762" s="222">
        <f t="shared" si="100"/>
        <v>1416.25</v>
      </c>
    </row>
    <row r="1763" spans="2:55">
      <c r="B1763" s="41" t="s">
        <v>4990</v>
      </c>
      <c r="C1763" s="19" t="s">
        <v>5652</v>
      </c>
      <c r="D1763" s="44" t="s">
        <v>961</v>
      </c>
      <c r="E1763" s="19"/>
      <c r="F1763" s="19"/>
      <c r="G1763" s="19"/>
      <c r="H1763" s="19"/>
      <c r="I1763" s="19"/>
      <c r="J1763" s="19"/>
      <c r="K1763" s="19"/>
      <c r="L1763" s="19"/>
      <c r="M1763" s="19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221"/>
      <c r="AA1763" s="221"/>
      <c r="AB1763" s="221"/>
      <c r="AC1763" s="221"/>
      <c r="AD1763" s="221"/>
      <c r="AE1763" s="221"/>
      <c r="AF1763" s="221"/>
      <c r="AG1763" s="221"/>
      <c r="AH1763" s="221"/>
      <c r="AI1763" s="221"/>
      <c r="AJ1763" s="221"/>
      <c r="AK1763" s="221"/>
      <c r="AL1763" s="221"/>
      <c r="AM1763" s="221"/>
      <c r="AN1763" s="221"/>
      <c r="AO1763" s="221"/>
      <c r="AP1763" s="221"/>
      <c r="AQ1763" s="221"/>
      <c r="AR1763" s="221"/>
      <c r="AS1763" s="221"/>
      <c r="AT1763" s="221"/>
      <c r="AU1763" s="221"/>
      <c r="AV1763" s="221"/>
      <c r="AW1763" s="221"/>
      <c r="AX1763" s="222">
        <v>24</v>
      </c>
      <c r="AY1763" s="222">
        <v>4140</v>
      </c>
      <c r="AZ1763" s="222">
        <f t="shared" si="99"/>
        <v>1035</v>
      </c>
      <c r="BA1763" s="222">
        <v>48</v>
      </c>
      <c r="BB1763" s="222">
        <v>6460</v>
      </c>
      <c r="BC1763" s="222">
        <f t="shared" si="100"/>
        <v>1615</v>
      </c>
    </row>
    <row r="1764" spans="2:55">
      <c r="B1764" s="41" t="s">
        <v>4991</v>
      </c>
      <c r="C1764" s="19" t="s">
        <v>5653</v>
      </c>
      <c r="D1764" s="44" t="s">
        <v>952</v>
      </c>
      <c r="E1764" s="19"/>
      <c r="F1764" s="19"/>
      <c r="G1764" s="19"/>
      <c r="H1764" s="19"/>
      <c r="I1764" s="19"/>
      <c r="J1764" s="19"/>
      <c r="K1764" s="19"/>
      <c r="L1764" s="19"/>
      <c r="M1764" s="19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221"/>
      <c r="AA1764" s="221"/>
      <c r="AB1764" s="221"/>
      <c r="AC1764" s="221"/>
      <c r="AD1764" s="221"/>
      <c r="AE1764" s="221"/>
      <c r="AF1764" s="221"/>
      <c r="AG1764" s="221"/>
      <c r="AH1764" s="221"/>
      <c r="AI1764" s="221"/>
      <c r="AJ1764" s="221"/>
      <c r="AK1764" s="221"/>
      <c r="AL1764" s="221"/>
      <c r="AM1764" s="221"/>
      <c r="AN1764" s="221"/>
      <c r="AO1764" s="221"/>
      <c r="AP1764" s="221"/>
      <c r="AQ1764" s="221"/>
      <c r="AR1764" s="221"/>
      <c r="AS1764" s="221"/>
      <c r="AT1764" s="221"/>
      <c r="AU1764" s="221"/>
      <c r="AV1764" s="221"/>
      <c r="AW1764" s="221"/>
      <c r="AX1764" s="222">
        <v>0</v>
      </c>
      <c r="AY1764" s="222">
        <v>0</v>
      </c>
      <c r="AZ1764" s="222">
        <f t="shared" si="99"/>
        <v>0</v>
      </c>
      <c r="BA1764" s="222">
        <v>50</v>
      </c>
      <c r="BB1764" s="222">
        <v>5715</v>
      </c>
      <c r="BC1764" s="222">
        <f t="shared" si="100"/>
        <v>1428.75</v>
      </c>
    </row>
    <row r="1765" spans="2:55">
      <c r="B1765" s="41" t="s">
        <v>4992</v>
      </c>
      <c r="C1765" s="19" t="s">
        <v>5654</v>
      </c>
      <c r="D1765" s="44" t="s">
        <v>952</v>
      </c>
      <c r="E1765" s="19"/>
      <c r="F1765" s="19"/>
      <c r="G1765" s="19"/>
      <c r="H1765" s="19"/>
      <c r="I1765" s="19"/>
      <c r="J1765" s="19"/>
      <c r="K1765" s="19"/>
      <c r="L1765" s="19"/>
      <c r="M1765" s="19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19"/>
      <c r="Z1765" s="221"/>
      <c r="AA1765" s="221"/>
      <c r="AB1765" s="221"/>
      <c r="AC1765" s="221"/>
      <c r="AD1765" s="221"/>
      <c r="AE1765" s="221"/>
      <c r="AF1765" s="221"/>
      <c r="AG1765" s="221"/>
      <c r="AH1765" s="221"/>
      <c r="AI1765" s="221"/>
      <c r="AJ1765" s="221"/>
      <c r="AK1765" s="221"/>
      <c r="AL1765" s="221"/>
      <c r="AM1765" s="221"/>
      <c r="AN1765" s="221"/>
      <c r="AO1765" s="221"/>
      <c r="AP1765" s="221"/>
      <c r="AQ1765" s="221"/>
      <c r="AR1765" s="221"/>
      <c r="AS1765" s="221"/>
      <c r="AT1765" s="221"/>
      <c r="AU1765" s="221"/>
      <c r="AV1765" s="221"/>
      <c r="AW1765" s="221"/>
      <c r="AX1765" s="222">
        <v>0</v>
      </c>
      <c r="AY1765" s="222">
        <v>0</v>
      </c>
      <c r="AZ1765" s="222">
        <f t="shared" si="99"/>
        <v>0</v>
      </c>
      <c r="BA1765" s="222">
        <v>36</v>
      </c>
      <c r="BB1765" s="222">
        <v>6770</v>
      </c>
      <c r="BC1765" s="222">
        <f t="shared" si="100"/>
        <v>1692.5</v>
      </c>
    </row>
    <row r="1766" spans="2:55">
      <c r="B1766" s="41" t="s">
        <v>4993</v>
      </c>
      <c r="C1766" s="19" t="s">
        <v>5655</v>
      </c>
      <c r="D1766" s="44" t="s">
        <v>952</v>
      </c>
      <c r="E1766" s="19"/>
      <c r="F1766" s="19"/>
      <c r="G1766" s="19"/>
      <c r="H1766" s="19"/>
      <c r="I1766" s="19"/>
      <c r="J1766" s="19"/>
      <c r="K1766" s="19"/>
      <c r="L1766" s="19"/>
      <c r="M1766" s="19"/>
      <c r="N1766" s="19"/>
      <c r="O1766" s="19"/>
      <c r="P1766" s="19"/>
      <c r="Q1766" s="19"/>
      <c r="R1766" s="19"/>
      <c r="S1766" s="19"/>
      <c r="T1766" s="19"/>
      <c r="U1766" s="19"/>
      <c r="V1766" s="19"/>
      <c r="W1766" s="19"/>
      <c r="X1766" s="19"/>
      <c r="Y1766" s="19"/>
      <c r="Z1766" s="221"/>
      <c r="AA1766" s="221"/>
      <c r="AB1766" s="221"/>
      <c r="AC1766" s="221"/>
      <c r="AD1766" s="221"/>
      <c r="AE1766" s="221"/>
      <c r="AF1766" s="221"/>
      <c r="AG1766" s="221"/>
      <c r="AH1766" s="221"/>
      <c r="AI1766" s="221"/>
      <c r="AJ1766" s="221"/>
      <c r="AK1766" s="221"/>
      <c r="AL1766" s="221"/>
      <c r="AM1766" s="221"/>
      <c r="AN1766" s="221"/>
      <c r="AO1766" s="221"/>
      <c r="AP1766" s="221"/>
      <c r="AQ1766" s="221"/>
      <c r="AR1766" s="221"/>
      <c r="AS1766" s="221"/>
      <c r="AT1766" s="221"/>
      <c r="AU1766" s="221"/>
      <c r="AV1766" s="221"/>
      <c r="AW1766" s="221"/>
      <c r="AX1766" s="222">
        <v>0</v>
      </c>
      <c r="AY1766" s="222">
        <v>0</v>
      </c>
      <c r="AZ1766" s="222">
        <f t="shared" si="99"/>
        <v>0</v>
      </c>
      <c r="BA1766" s="222">
        <v>32</v>
      </c>
      <c r="BB1766" s="222">
        <v>3780</v>
      </c>
      <c r="BC1766" s="222">
        <f t="shared" si="100"/>
        <v>945</v>
      </c>
    </row>
    <row r="1767" spans="2:55">
      <c r="B1767" s="41" t="s">
        <v>4994</v>
      </c>
      <c r="C1767" s="19" t="s">
        <v>5656</v>
      </c>
      <c r="D1767" s="44" t="s">
        <v>952</v>
      </c>
      <c r="E1767" s="19"/>
      <c r="F1767" s="19"/>
      <c r="G1767" s="19"/>
      <c r="H1767" s="19"/>
      <c r="I1767" s="19"/>
      <c r="J1767" s="19"/>
      <c r="K1767" s="19"/>
      <c r="L1767" s="19"/>
      <c r="M1767" s="19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19"/>
      <c r="Y1767" s="19"/>
      <c r="Z1767" s="221"/>
      <c r="AA1767" s="221"/>
      <c r="AB1767" s="221"/>
      <c r="AC1767" s="221"/>
      <c r="AD1767" s="221"/>
      <c r="AE1767" s="221"/>
      <c r="AF1767" s="221"/>
      <c r="AG1767" s="221"/>
      <c r="AH1767" s="221"/>
      <c r="AI1767" s="221"/>
      <c r="AJ1767" s="221"/>
      <c r="AK1767" s="221"/>
      <c r="AL1767" s="221"/>
      <c r="AM1767" s="221"/>
      <c r="AN1767" s="221"/>
      <c r="AO1767" s="221"/>
      <c r="AP1767" s="221"/>
      <c r="AQ1767" s="221"/>
      <c r="AR1767" s="221"/>
      <c r="AS1767" s="221"/>
      <c r="AT1767" s="221"/>
      <c r="AU1767" s="221"/>
      <c r="AV1767" s="221"/>
      <c r="AW1767" s="221"/>
      <c r="AX1767" s="222">
        <v>0</v>
      </c>
      <c r="AY1767" s="222">
        <v>0</v>
      </c>
      <c r="AZ1767" s="222">
        <f t="shared" ref="AZ1767:AZ1829" si="101">AY1767*25%</f>
        <v>0</v>
      </c>
      <c r="BA1767" s="222">
        <v>31</v>
      </c>
      <c r="BB1767" s="222">
        <v>3935</v>
      </c>
      <c r="BC1767" s="222">
        <f t="shared" si="100"/>
        <v>983.75</v>
      </c>
    </row>
    <row r="1768" spans="2:55">
      <c r="B1768" s="41" t="s">
        <v>4995</v>
      </c>
      <c r="C1768" s="19" t="s">
        <v>5451</v>
      </c>
      <c r="D1768" s="44" t="s">
        <v>259</v>
      </c>
      <c r="E1768" s="19"/>
      <c r="F1768" s="19"/>
      <c r="G1768" s="19"/>
      <c r="H1768" s="19"/>
      <c r="I1768" s="19"/>
      <c r="J1768" s="19"/>
      <c r="K1768" s="19"/>
      <c r="L1768" s="19"/>
      <c r="M1768" s="19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19"/>
      <c r="Y1768" s="19"/>
      <c r="Z1768" s="221"/>
      <c r="AA1768" s="221"/>
      <c r="AB1768" s="221"/>
      <c r="AC1768" s="221"/>
      <c r="AD1768" s="221"/>
      <c r="AE1768" s="221"/>
      <c r="AF1768" s="221"/>
      <c r="AG1768" s="221"/>
      <c r="AH1768" s="221"/>
      <c r="AI1768" s="221"/>
      <c r="AJ1768" s="221"/>
      <c r="AK1768" s="221"/>
      <c r="AL1768" s="221"/>
      <c r="AM1768" s="221"/>
      <c r="AN1768" s="221"/>
      <c r="AO1768" s="221"/>
      <c r="AP1768" s="221"/>
      <c r="AQ1768" s="221"/>
      <c r="AR1768" s="221"/>
      <c r="AS1768" s="221"/>
      <c r="AT1768" s="221"/>
      <c r="AU1768" s="221"/>
      <c r="AV1768" s="221"/>
      <c r="AW1768" s="221"/>
      <c r="AX1768" s="222">
        <v>0</v>
      </c>
      <c r="AY1768" s="222">
        <v>0</v>
      </c>
      <c r="AZ1768" s="222">
        <f t="shared" si="101"/>
        <v>0</v>
      </c>
      <c r="BA1768" s="222">
        <v>10</v>
      </c>
      <c r="BB1768" s="222">
        <v>1130</v>
      </c>
      <c r="BC1768" s="222">
        <f t="shared" si="100"/>
        <v>282.5</v>
      </c>
    </row>
    <row r="1769" spans="2:55">
      <c r="B1769" s="41" t="s">
        <v>4996</v>
      </c>
      <c r="C1769" s="19" t="s">
        <v>5657</v>
      </c>
      <c r="D1769" s="44" t="s">
        <v>5</v>
      </c>
      <c r="E1769" s="19"/>
      <c r="F1769" s="19"/>
      <c r="G1769" s="19"/>
      <c r="H1769" s="19"/>
      <c r="I1769" s="19"/>
      <c r="J1769" s="19"/>
      <c r="K1769" s="19"/>
      <c r="L1769" s="19"/>
      <c r="M1769" s="19"/>
      <c r="N1769" s="19"/>
      <c r="O1769" s="19"/>
      <c r="P1769" s="19"/>
      <c r="Q1769" s="19"/>
      <c r="R1769" s="19"/>
      <c r="S1769" s="19"/>
      <c r="T1769" s="19"/>
      <c r="U1769" s="19"/>
      <c r="V1769" s="19"/>
      <c r="W1769" s="19"/>
      <c r="X1769" s="19"/>
      <c r="Y1769" s="19"/>
      <c r="Z1769" s="221"/>
      <c r="AA1769" s="221"/>
      <c r="AB1769" s="221"/>
      <c r="AC1769" s="221"/>
      <c r="AD1769" s="221"/>
      <c r="AE1769" s="221"/>
      <c r="AF1769" s="221"/>
      <c r="AG1769" s="221"/>
      <c r="AH1769" s="221"/>
      <c r="AI1769" s="221"/>
      <c r="AJ1769" s="221"/>
      <c r="AK1769" s="221"/>
      <c r="AL1769" s="221"/>
      <c r="AM1769" s="221"/>
      <c r="AN1769" s="221"/>
      <c r="AO1769" s="221"/>
      <c r="AP1769" s="221"/>
      <c r="AQ1769" s="221"/>
      <c r="AR1769" s="221"/>
      <c r="AS1769" s="221"/>
      <c r="AT1769" s="221"/>
      <c r="AU1769" s="221"/>
      <c r="AV1769" s="221"/>
      <c r="AW1769" s="221"/>
      <c r="AX1769" s="222">
        <v>0</v>
      </c>
      <c r="AY1769" s="222">
        <v>0</v>
      </c>
      <c r="AZ1769" s="222">
        <f t="shared" si="101"/>
        <v>0</v>
      </c>
      <c r="BA1769" s="222">
        <v>23</v>
      </c>
      <c r="BB1769" s="222">
        <v>2415</v>
      </c>
      <c r="BC1769" s="222">
        <f t="shared" ref="BC1769:BC1831" si="102">BB1769*25%</f>
        <v>603.75</v>
      </c>
    </row>
    <row r="1770" spans="2:55">
      <c r="B1770" s="41" t="s">
        <v>4997</v>
      </c>
      <c r="C1770" s="19" t="s">
        <v>5658</v>
      </c>
      <c r="D1770" s="44" t="s">
        <v>5</v>
      </c>
      <c r="E1770" s="19"/>
      <c r="F1770" s="19"/>
      <c r="G1770" s="19"/>
      <c r="H1770" s="19"/>
      <c r="I1770" s="19"/>
      <c r="J1770" s="19"/>
      <c r="K1770" s="19"/>
      <c r="L1770" s="19"/>
      <c r="M1770" s="19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19"/>
      <c r="Z1770" s="221"/>
      <c r="AA1770" s="221"/>
      <c r="AB1770" s="221"/>
      <c r="AC1770" s="221"/>
      <c r="AD1770" s="221"/>
      <c r="AE1770" s="221"/>
      <c r="AF1770" s="221"/>
      <c r="AG1770" s="221"/>
      <c r="AH1770" s="221"/>
      <c r="AI1770" s="221"/>
      <c r="AJ1770" s="221"/>
      <c r="AK1770" s="221"/>
      <c r="AL1770" s="221"/>
      <c r="AM1770" s="221"/>
      <c r="AN1770" s="221"/>
      <c r="AO1770" s="221"/>
      <c r="AP1770" s="221"/>
      <c r="AQ1770" s="221"/>
      <c r="AR1770" s="221"/>
      <c r="AS1770" s="221"/>
      <c r="AT1770" s="221"/>
      <c r="AU1770" s="221"/>
      <c r="AV1770" s="221"/>
      <c r="AW1770" s="221"/>
      <c r="AX1770" s="222">
        <v>0</v>
      </c>
      <c r="AY1770" s="222">
        <v>0</v>
      </c>
      <c r="AZ1770" s="222">
        <f t="shared" si="101"/>
        <v>0</v>
      </c>
      <c r="BA1770" s="222">
        <v>7</v>
      </c>
      <c r="BB1770" s="222">
        <v>1300</v>
      </c>
      <c r="BC1770" s="222">
        <f t="shared" si="102"/>
        <v>325</v>
      </c>
    </row>
    <row r="1771" spans="2:55">
      <c r="B1771" s="41" t="s">
        <v>4998</v>
      </c>
      <c r="C1771" s="19" t="s">
        <v>6727</v>
      </c>
      <c r="D1771" s="44" t="s">
        <v>5</v>
      </c>
      <c r="E1771" s="19"/>
      <c r="F1771" s="19"/>
      <c r="G1771" s="19"/>
      <c r="H1771" s="19"/>
      <c r="I1771" s="19"/>
      <c r="J1771" s="19"/>
      <c r="K1771" s="19"/>
      <c r="L1771" s="19"/>
      <c r="M1771" s="19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221"/>
      <c r="AA1771" s="221"/>
      <c r="AB1771" s="221"/>
      <c r="AC1771" s="221"/>
      <c r="AD1771" s="221"/>
      <c r="AE1771" s="221"/>
      <c r="AF1771" s="221"/>
      <c r="AG1771" s="221"/>
      <c r="AH1771" s="221"/>
      <c r="AI1771" s="221"/>
      <c r="AJ1771" s="221"/>
      <c r="AK1771" s="221"/>
      <c r="AL1771" s="221"/>
      <c r="AM1771" s="221"/>
      <c r="AN1771" s="221"/>
      <c r="AO1771" s="221"/>
      <c r="AP1771" s="221"/>
      <c r="AQ1771" s="221"/>
      <c r="AR1771" s="221"/>
      <c r="AS1771" s="221"/>
      <c r="AT1771" s="221"/>
      <c r="AU1771" s="221"/>
      <c r="AV1771" s="221"/>
      <c r="AW1771" s="221"/>
      <c r="AX1771" s="222">
        <v>0</v>
      </c>
      <c r="AY1771" s="222">
        <v>0</v>
      </c>
      <c r="AZ1771" s="222">
        <f t="shared" si="101"/>
        <v>0</v>
      </c>
      <c r="BA1771" s="222">
        <v>7</v>
      </c>
      <c r="BB1771" s="222">
        <v>1045</v>
      </c>
      <c r="BC1771" s="222">
        <f t="shared" si="102"/>
        <v>261.25</v>
      </c>
    </row>
    <row r="1772" spans="2:55">
      <c r="B1772" s="41" t="s">
        <v>4999</v>
      </c>
      <c r="C1772" s="19" t="s">
        <v>5659</v>
      </c>
      <c r="D1772" s="44" t="s">
        <v>5</v>
      </c>
      <c r="E1772" s="19"/>
      <c r="F1772" s="19"/>
      <c r="G1772" s="19"/>
      <c r="H1772" s="19"/>
      <c r="I1772" s="19"/>
      <c r="J1772" s="19"/>
      <c r="K1772" s="19"/>
      <c r="L1772" s="19"/>
      <c r="M1772" s="19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221"/>
      <c r="AA1772" s="221"/>
      <c r="AB1772" s="221"/>
      <c r="AC1772" s="221"/>
      <c r="AD1772" s="221"/>
      <c r="AE1772" s="221"/>
      <c r="AF1772" s="221"/>
      <c r="AG1772" s="221"/>
      <c r="AH1772" s="221"/>
      <c r="AI1772" s="221"/>
      <c r="AJ1772" s="221"/>
      <c r="AK1772" s="221"/>
      <c r="AL1772" s="221"/>
      <c r="AM1772" s="221"/>
      <c r="AN1772" s="221"/>
      <c r="AO1772" s="221"/>
      <c r="AP1772" s="221"/>
      <c r="AQ1772" s="221"/>
      <c r="AR1772" s="221"/>
      <c r="AS1772" s="221"/>
      <c r="AT1772" s="221"/>
      <c r="AU1772" s="221"/>
      <c r="AV1772" s="221"/>
      <c r="AW1772" s="221"/>
      <c r="AX1772" s="222">
        <v>0</v>
      </c>
      <c r="AY1772" s="222">
        <v>0</v>
      </c>
      <c r="AZ1772" s="222">
        <f t="shared" si="101"/>
        <v>0</v>
      </c>
      <c r="BA1772" s="222">
        <v>2</v>
      </c>
      <c r="BB1772" s="222">
        <v>105</v>
      </c>
      <c r="BC1772" s="222">
        <f t="shared" si="102"/>
        <v>26.25</v>
      </c>
    </row>
    <row r="1773" spans="2:55">
      <c r="B1773" s="41" t="s">
        <v>5000</v>
      </c>
      <c r="C1773" s="19" t="s">
        <v>5452</v>
      </c>
      <c r="D1773" s="44" t="s">
        <v>5</v>
      </c>
      <c r="E1773" s="19"/>
      <c r="F1773" s="19"/>
      <c r="G1773" s="19"/>
      <c r="H1773" s="19"/>
      <c r="I1773" s="19"/>
      <c r="J1773" s="19"/>
      <c r="K1773" s="19"/>
      <c r="L1773" s="19"/>
      <c r="M1773" s="19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19"/>
      <c r="Y1773" s="19"/>
      <c r="Z1773" s="221"/>
      <c r="AA1773" s="221"/>
      <c r="AB1773" s="221"/>
      <c r="AC1773" s="221"/>
      <c r="AD1773" s="221"/>
      <c r="AE1773" s="221"/>
      <c r="AF1773" s="221"/>
      <c r="AG1773" s="221"/>
      <c r="AH1773" s="221"/>
      <c r="AI1773" s="221"/>
      <c r="AJ1773" s="221"/>
      <c r="AK1773" s="221"/>
      <c r="AL1773" s="221"/>
      <c r="AM1773" s="221"/>
      <c r="AN1773" s="221"/>
      <c r="AO1773" s="221"/>
      <c r="AP1773" s="221"/>
      <c r="AQ1773" s="221"/>
      <c r="AR1773" s="221"/>
      <c r="AS1773" s="221"/>
      <c r="AT1773" s="221"/>
      <c r="AU1773" s="221"/>
      <c r="AV1773" s="221"/>
      <c r="AW1773" s="221"/>
      <c r="AX1773" s="222">
        <v>0</v>
      </c>
      <c r="AY1773" s="222">
        <v>0</v>
      </c>
      <c r="AZ1773" s="222">
        <f t="shared" si="101"/>
        <v>0</v>
      </c>
      <c r="BA1773" s="222">
        <v>179</v>
      </c>
      <c r="BB1773" s="222">
        <v>23690</v>
      </c>
      <c r="BC1773" s="222">
        <f t="shared" si="102"/>
        <v>5922.5</v>
      </c>
    </row>
    <row r="1774" spans="2:55">
      <c r="B1774" s="41" t="s">
        <v>5001</v>
      </c>
      <c r="C1774" s="19" t="s">
        <v>5660</v>
      </c>
      <c r="D1774" s="44" t="s">
        <v>5</v>
      </c>
      <c r="E1774" s="19"/>
      <c r="F1774" s="19"/>
      <c r="G1774" s="19"/>
      <c r="H1774" s="19"/>
      <c r="I1774" s="19"/>
      <c r="J1774" s="19"/>
      <c r="K1774" s="19"/>
      <c r="L1774" s="19"/>
      <c r="M1774" s="19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19"/>
      <c r="Z1774" s="221"/>
      <c r="AA1774" s="221"/>
      <c r="AB1774" s="221"/>
      <c r="AC1774" s="221"/>
      <c r="AD1774" s="221"/>
      <c r="AE1774" s="221"/>
      <c r="AF1774" s="221"/>
      <c r="AG1774" s="221"/>
      <c r="AH1774" s="221"/>
      <c r="AI1774" s="221"/>
      <c r="AJ1774" s="221"/>
      <c r="AK1774" s="221"/>
      <c r="AL1774" s="221"/>
      <c r="AM1774" s="221"/>
      <c r="AN1774" s="221"/>
      <c r="AO1774" s="221"/>
      <c r="AP1774" s="221"/>
      <c r="AQ1774" s="221"/>
      <c r="AR1774" s="221"/>
      <c r="AS1774" s="221"/>
      <c r="AT1774" s="221"/>
      <c r="AU1774" s="221"/>
      <c r="AV1774" s="221"/>
      <c r="AW1774" s="221"/>
      <c r="AX1774" s="222">
        <v>0</v>
      </c>
      <c r="AY1774" s="222">
        <v>0</v>
      </c>
      <c r="AZ1774" s="222">
        <f t="shared" si="101"/>
        <v>0</v>
      </c>
      <c r="BA1774" s="222">
        <v>9</v>
      </c>
      <c r="BB1774" s="222">
        <v>740</v>
      </c>
      <c r="BC1774" s="222">
        <f t="shared" si="102"/>
        <v>185</v>
      </c>
    </row>
    <row r="1775" spans="2:55">
      <c r="B1775" s="41" t="s">
        <v>5002</v>
      </c>
      <c r="C1775" s="19" t="s">
        <v>5661</v>
      </c>
      <c r="D1775" s="44" t="s">
        <v>5</v>
      </c>
      <c r="E1775" s="19"/>
      <c r="F1775" s="19"/>
      <c r="G1775" s="19"/>
      <c r="H1775" s="19"/>
      <c r="I1775" s="19"/>
      <c r="J1775" s="19"/>
      <c r="K1775" s="19"/>
      <c r="L1775" s="19"/>
      <c r="M1775" s="19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19"/>
      <c r="Y1775" s="19"/>
      <c r="Z1775" s="221"/>
      <c r="AA1775" s="221"/>
      <c r="AB1775" s="221"/>
      <c r="AC1775" s="221"/>
      <c r="AD1775" s="221"/>
      <c r="AE1775" s="221"/>
      <c r="AF1775" s="221"/>
      <c r="AG1775" s="221"/>
      <c r="AH1775" s="221"/>
      <c r="AI1775" s="221"/>
      <c r="AJ1775" s="221"/>
      <c r="AK1775" s="221"/>
      <c r="AL1775" s="221"/>
      <c r="AM1775" s="221"/>
      <c r="AN1775" s="221"/>
      <c r="AO1775" s="221"/>
      <c r="AP1775" s="221"/>
      <c r="AQ1775" s="221"/>
      <c r="AR1775" s="221"/>
      <c r="AS1775" s="221"/>
      <c r="AT1775" s="221"/>
      <c r="AU1775" s="221"/>
      <c r="AV1775" s="221"/>
      <c r="AW1775" s="221"/>
      <c r="AX1775" s="222">
        <v>0</v>
      </c>
      <c r="AY1775" s="222">
        <v>0</v>
      </c>
      <c r="AZ1775" s="222">
        <f t="shared" si="101"/>
        <v>0</v>
      </c>
      <c r="BA1775" s="222">
        <v>6</v>
      </c>
      <c r="BB1775" s="222">
        <v>400</v>
      </c>
      <c r="BC1775" s="222">
        <f t="shared" si="102"/>
        <v>100</v>
      </c>
    </row>
    <row r="1776" spans="2:55">
      <c r="B1776" s="41" t="s">
        <v>5003</v>
      </c>
      <c r="C1776" s="19" t="s">
        <v>6728</v>
      </c>
      <c r="D1776" s="44" t="s">
        <v>5</v>
      </c>
      <c r="E1776" s="19"/>
      <c r="F1776" s="19"/>
      <c r="G1776" s="19"/>
      <c r="H1776" s="19"/>
      <c r="I1776" s="19"/>
      <c r="J1776" s="19"/>
      <c r="K1776" s="19"/>
      <c r="L1776" s="19"/>
      <c r="M1776" s="19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/>
      <c r="Z1776" s="221"/>
      <c r="AA1776" s="221"/>
      <c r="AB1776" s="221"/>
      <c r="AC1776" s="221"/>
      <c r="AD1776" s="221"/>
      <c r="AE1776" s="221"/>
      <c r="AF1776" s="221"/>
      <c r="AG1776" s="221"/>
      <c r="AH1776" s="221"/>
      <c r="AI1776" s="221"/>
      <c r="AJ1776" s="221"/>
      <c r="AK1776" s="221"/>
      <c r="AL1776" s="221"/>
      <c r="AM1776" s="221"/>
      <c r="AN1776" s="221"/>
      <c r="AO1776" s="221"/>
      <c r="AP1776" s="221"/>
      <c r="AQ1776" s="221"/>
      <c r="AR1776" s="221"/>
      <c r="AS1776" s="221"/>
      <c r="AT1776" s="221"/>
      <c r="AU1776" s="221"/>
      <c r="AV1776" s="221"/>
      <c r="AW1776" s="221"/>
      <c r="AX1776" s="222">
        <v>0</v>
      </c>
      <c r="AY1776" s="222">
        <v>0</v>
      </c>
      <c r="AZ1776" s="222">
        <f t="shared" si="101"/>
        <v>0</v>
      </c>
      <c r="BA1776" s="222">
        <v>0</v>
      </c>
      <c r="BB1776" s="222">
        <v>0</v>
      </c>
      <c r="BC1776" s="222">
        <f t="shared" si="102"/>
        <v>0</v>
      </c>
    </row>
    <row r="1777" spans="2:55">
      <c r="B1777" s="41" t="s">
        <v>5004</v>
      </c>
      <c r="C1777" s="19" t="s">
        <v>5662</v>
      </c>
      <c r="D1777" s="44" t="s">
        <v>5</v>
      </c>
      <c r="E1777" s="19"/>
      <c r="F1777" s="19"/>
      <c r="G1777" s="19"/>
      <c r="H1777" s="19"/>
      <c r="I1777" s="19"/>
      <c r="J1777" s="19"/>
      <c r="K1777" s="19"/>
      <c r="L1777" s="19"/>
      <c r="M1777" s="19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/>
      <c r="Z1777" s="221"/>
      <c r="AA1777" s="221"/>
      <c r="AB1777" s="221"/>
      <c r="AC1777" s="221"/>
      <c r="AD1777" s="221"/>
      <c r="AE1777" s="221"/>
      <c r="AF1777" s="221"/>
      <c r="AG1777" s="221"/>
      <c r="AH1777" s="221"/>
      <c r="AI1777" s="221"/>
      <c r="AJ1777" s="221"/>
      <c r="AK1777" s="221"/>
      <c r="AL1777" s="221"/>
      <c r="AM1777" s="221"/>
      <c r="AN1777" s="221"/>
      <c r="AO1777" s="221"/>
      <c r="AP1777" s="221"/>
      <c r="AQ1777" s="221"/>
      <c r="AR1777" s="221"/>
      <c r="AS1777" s="221"/>
      <c r="AT1777" s="221"/>
      <c r="AU1777" s="221"/>
      <c r="AV1777" s="221"/>
      <c r="AW1777" s="221"/>
      <c r="AX1777" s="222">
        <v>0</v>
      </c>
      <c r="AY1777" s="222">
        <v>0</v>
      </c>
      <c r="AZ1777" s="222">
        <f t="shared" si="101"/>
        <v>0</v>
      </c>
      <c r="BA1777" s="222">
        <v>0</v>
      </c>
      <c r="BB1777" s="222">
        <v>0</v>
      </c>
      <c r="BC1777" s="222">
        <f t="shared" si="102"/>
        <v>0</v>
      </c>
    </row>
    <row r="1778" spans="2:55">
      <c r="B1778" s="41" t="s">
        <v>5005</v>
      </c>
      <c r="C1778" s="19" t="s">
        <v>5663</v>
      </c>
      <c r="D1778" s="44" t="s">
        <v>5</v>
      </c>
      <c r="E1778" s="19"/>
      <c r="F1778" s="19"/>
      <c r="G1778" s="19"/>
      <c r="H1778" s="19"/>
      <c r="I1778" s="19"/>
      <c r="J1778" s="19"/>
      <c r="K1778" s="19"/>
      <c r="L1778" s="19"/>
      <c r="M1778" s="19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19"/>
      <c r="Z1778" s="221"/>
      <c r="AA1778" s="221"/>
      <c r="AB1778" s="221"/>
      <c r="AC1778" s="221"/>
      <c r="AD1778" s="221"/>
      <c r="AE1778" s="221"/>
      <c r="AF1778" s="221"/>
      <c r="AG1778" s="221"/>
      <c r="AH1778" s="221"/>
      <c r="AI1778" s="221"/>
      <c r="AJ1778" s="221"/>
      <c r="AK1778" s="221"/>
      <c r="AL1778" s="221"/>
      <c r="AM1778" s="221"/>
      <c r="AN1778" s="221"/>
      <c r="AO1778" s="221"/>
      <c r="AP1778" s="221"/>
      <c r="AQ1778" s="221"/>
      <c r="AR1778" s="221"/>
      <c r="AS1778" s="221"/>
      <c r="AT1778" s="221"/>
      <c r="AU1778" s="221"/>
      <c r="AV1778" s="221"/>
      <c r="AW1778" s="221"/>
      <c r="AX1778" s="222">
        <v>0</v>
      </c>
      <c r="AY1778" s="222">
        <v>0</v>
      </c>
      <c r="AZ1778" s="222">
        <f t="shared" si="101"/>
        <v>0</v>
      </c>
      <c r="BA1778" s="222">
        <v>24</v>
      </c>
      <c r="BB1778" s="222">
        <v>2480</v>
      </c>
      <c r="BC1778" s="222">
        <f t="shared" si="102"/>
        <v>620</v>
      </c>
    </row>
    <row r="1779" spans="2:55">
      <c r="B1779" s="41" t="s">
        <v>5006</v>
      </c>
      <c r="C1779" s="19" t="s">
        <v>5664</v>
      </c>
      <c r="D1779" s="44" t="s">
        <v>5</v>
      </c>
      <c r="E1779" s="19"/>
      <c r="F1779" s="19"/>
      <c r="G1779" s="19"/>
      <c r="H1779" s="19"/>
      <c r="I1779" s="19"/>
      <c r="J1779" s="19"/>
      <c r="K1779" s="19"/>
      <c r="L1779" s="19"/>
      <c r="M1779" s="19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19"/>
      <c r="Y1779" s="19"/>
      <c r="Z1779" s="221"/>
      <c r="AA1779" s="221"/>
      <c r="AB1779" s="221"/>
      <c r="AC1779" s="221"/>
      <c r="AD1779" s="221"/>
      <c r="AE1779" s="221"/>
      <c r="AF1779" s="221"/>
      <c r="AG1779" s="221"/>
      <c r="AH1779" s="221"/>
      <c r="AI1779" s="221"/>
      <c r="AJ1779" s="221"/>
      <c r="AK1779" s="221"/>
      <c r="AL1779" s="221"/>
      <c r="AM1779" s="221"/>
      <c r="AN1779" s="221"/>
      <c r="AO1779" s="221"/>
      <c r="AP1779" s="221"/>
      <c r="AQ1779" s="221"/>
      <c r="AR1779" s="221"/>
      <c r="AS1779" s="221"/>
      <c r="AT1779" s="221"/>
      <c r="AU1779" s="221"/>
      <c r="AV1779" s="221"/>
      <c r="AW1779" s="221"/>
      <c r="AX1779" s="222">
        <v>5</v>
      </c>
      <c r="AY1779" s="222">
        <v>305</v>
      </c>
      <c r="AZ1779" s="222">
        <f t="shared" si="101"/>
        <v>76.25</v>
      </c>
      <c r="BA1779" s="222">
        <v>5</v>
      </c>
      <c r="BB1779" s="222">
        <v>770</v>
      </c>
      <c r="BC1779" s="222">
        <f t="shared" si="102"/>
        <v>192.5</v>
      </c>
    </row>
    <row r="1780" spans="2:55">
      <c r="B1780" s="41" t="s">
        <v>5007</v>
      </c>
      <c r="C1780" s="19" t="s">
        <v>5665</v>
      </c>
      <c r="D1780" s="44" t="s">
        <v>5</v>
      </c>
      <c r="E1780" s="19"/>
      <c r="F1780" s="19"/>
      <c r="G1780" s="19"/>
      <c r="H1780" s="19"/>
      <c r="I1780" s="19"/>
      <c r="J1780" s="19"/>
      <c r="K1780" s="19"/>
      <c r="L1780" s="19"/>
      <c r="M1780" s="19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221"/>
      <c r="AA1780" s="221"/>
      <c r="AB1780" s="221"/>
      <c r="AC1780" s="221"/>
      <c r="AD1780" s="221"/>
      <c r="AE1780" s="221"/>
      <c r="AF1780" s="221"/>
      <c r="AG1780" s="221"/>
      <c r="AH1780" s="221"/>
      <c r="AI1780" s="221"/>
      <c r="AJ1780" s="221"/>
      <c r="AK1780" s="221"/>
      <c r="AL1780" s="221"/>
      <c r="AM1780" s="221"/>
      <c r="AN1780" s="221"/>
      <c r="AO1780" s="221"/>
      <c r="AP1780" s="221"/>
      <c r="AQ1780" s="221"/>
      <c r="AR1780" s="221"/>
      <c r="AS1780" s="221"/>
      <c r="AT1780" s="221"/>
      <c r="AU1780" s="221"/>
      <c r="AV1780" s="221"/>
      <c r="AW1780" s="221"/>
      <c r="AX1780" s="222">
        <v>0</v>
      </c>
      <c r="AY1780" s="222">
        <v>0</v>
      </c>
      <c r="AZ1780" s="222">
        <f t="shared" si="101"/>
        <v>0</v>
      </c>
      <c r="BA1780" s="222">
        <v>10</v>
      </c>
      <c r="BB1780" s="222">
        <v>1210</v>
      </c>
      <c r="BC1780" s="222">
        <f t="shared" si="102"/>
        <v>302.5</v>
      </c>
    </row>
    <row r="1781" spans="2:55">
      <c r="B1781" s="41" t="s">
        <v>5008</v>
      </c>
      <c r="C1781" s="19" t="s">
        <v>8050</v>
      </c>
      <c r="D1781" s="44" t="s">
        <v>5</v>
      </c>
      <c r="E1781" s="19"/>
      <c r="F1781" s="19"/>
      <c r="G1781" s="19"/>
      <c r="H1781" s="19"/>
      <c r="I1781" s="19"/>
      <c r="J1781" s="19"/>
      <c r="K1781" s="19"/>
      <c r="L1781" s="19"/>
      <c r="M1781" s="19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/>
      <c r="Z1781" s="221"/>
      <c r="AA1781" s="221"/>
      <c r="AB1781" s="221"/>
      <c r="AC1781" s="221"/>
      <c r="AD1781" s="221"/>
      <c r="AE1781" s="221"/>
      <c r="AF1781" s="221"/>
      <c r="AG1781" s="221"/>
      <c r="AH1781" s="221"/>
      <c r="AI1781" s="221"/>
      <c r="AJ1781" s="221"/>
      <c r="AK1781" s="221"/>
      <c r="AL1781" s="221"/>
      <c r="AM1781" s="221"/>
      <c r="AN1781" s="221"/>
      <c r="AO1781" s="221"/>
      <c r="AP1781" s="221"/>
      <c r="AQ1781" s="221"/>
      <c r="AR1781" s="221"/>
      <c r="AS1781" s="221"/>
      <c r="AT1781" s="221"/>
      <c r="AU1781" s="221"/>
      <c r="AV1781" s="221"/>
      <c r="AW1781" s="221"/>
      <c r="AX1781" s="222">
        <v>4</v>
      </c>
      <c r="AY1781" s="222">
        <v>590</v>
      </c>
      <c r="AZ1781" s="222">
        <f t="shared" si="101"/>
        <v>147.5</v>
      </c>
      <c r="BA1781" s="222">
        <v>0</v>
      </c>
      <c r="BB1781" s="222">
        <v>0</v>
      </c>
      <c r="BC1781" s="222">
        <f t="shared" si="102"/>
        <v>0</v>
      </c>
    </row>
    <row r="1782" spans="2:55">
      <c r="B1782" s="41" t="s">
        <v>5009</v>
      </c>
      <c r="C1782" s="19" t="s">
        <v>5453</v>
      </c>
      <c r="D1782" s="44" t="s">
        <v>259</v>
      </c>
      <c r="E1782" s="19"/>
      <c r="F1782" s="19"/>
      <c r="G1782" s="19"/>
      <c r="H1782" s="19"/>
      <c r="I1782" s="19"/>
      <c r="J1782" s="19"/>
      <c r="K1782" s="19"/>
      <c r="L1782" s="19"/>
      <c r="M1782" s="19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221"/>
      <c r="AA1782" s="221"/>
      <c r="AB1782" s="221"/>
      <c r="AC1782" s="221"/>
      <c r="AD1782" s="221"/>
      <c r="AE1782" s="221"/>
      <c r="AF1782" s="221"/>
      <c r="AG1782" s="221"/>
      <c r="AH1782" s="221"/>
      <c r="AI1782" s="221"/>
      <c r="AJ1782" s="221"/>
      <c r="AK1782" s="221"/>
      <c r="AL1782" s="221"/>
      <c r="AM1782" s="221"/>
      <c r="AN1782" s="221"/>
      <c r="AO1782" s="221"/>
      <c r="AP1782" s="221"/>
      <c r="AQ1782" s="221"/>
      <c r="AR1782" s="221"/>
      <c r="AS1782" s="221"/>
      <c r="AT1782" s="221"/>
      <c r="AU1782" s="221"/>
      <c r="AV1782" s="221"/>
      <c r="AW1782" s="221"/>
      <c r="AX1782" s="222">
        <v>9</v>
      </c>
      <c r="AY1782" s="222">
        <v>930</v>
      </c>
      <c r="AZ1782" s="222">
        <f t="shared" si="101"/>
        <v>232.5</v>
      </c>
      <c r="BA1782" s="222">
        <v>16</v>
      </c>
      <c r="BB1782" s="222">
        <v>1625</v>
      </c>
      <c r="BC1782" s="222">
        <f t="shared" si="102"/>
        <v>406.25</v>
      </c>
    </row>
    <row r="1783" spans="2:55">
      <c r="B1783" s="41" t="s">
        <v>5010</v>
      </c>
      <c r="C1783" s="19" t="s">
        <v>5666</v>
      </c>
      <c r="D1783" s="44" t="s">
        <v>5</v>
      </c>
      <c r="E1783" s="19"/>
      <c r="F1783" s="19"/>
      <c r="G1783" s="19"/>
      <c r="H1783" s="19"/>
      <c r="I1783" s="19"/>
      <c r="J1783" s="19"/>
      <c r="K1783" s="19"/>
      <c r="L1783" s="19"/>
      <c r="M1783" s="19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221"/>
      <c r="AA1783" s="221"/>
      <c r="AB1783" s="221"/>
      <c r="AC1783" s="221"/>
      <c r="AD1783" s="221"/>
      <c r="AE1783" s="221"/>
      <c r="AF1783" s="221"/>
      <c r="AG1783" s="221"/>
      <c r="AH1783" s="221"/>
      <c r="AI1783" s="221"/>
      <c r="AJ1783" s="221"/>
      <c r="AK1783" s="221"/>
      <c r="AL1783" s="221"/>
      <c r="AM1783" s="221"/>
      <c r="AN1783" s="221"/>
      <c r="AO1783" s="221"/>
      <c r="AP1783" s="221"/>
      <c r="AQ1783" s="221"/>
      <c r="AR1783" s="221"/>
      <c r="AS1783" s="221"/>
      <c r="AT1783" s="221"/>
      <c r="AU1783" s="221"/>
      <c r="AV1783" s="221"/>
      <c r="AW1783" s="221"/>
      <c r="AX1783" s="222">
        <v>0</v>
      </c>
      <c r="AY1783" s="222">
        <v>0</v>
      </c>
      <c r="AZ1783" s="222">
        <f t="shared" si="101"/>
        <v>0</v>
      </c>
      <c r="BA1783" s="222">
        <v>24</v>
      </c>
      <c r="BB1783" s="222">
        <v>1975</v>
      </c>
      <c r="BC1783" s="222">
        <f t="shared" si="102"/>
        <v>493.75</v>
      </c>
    </row>
    <row r="1784" spans="2:55">
      <c r="B1784" s="41" t="s">
        <v>5011</v>
      </c>
      <c r="C1784" s="19" t="s">
        <v>8051</v>
      </c>
      <c r="D1784" s="44" t="s">
        <v>939</v>
      </c>
      <c r="E1784" s="19"/>
      <c r="F1784" s="19"/>
      <c r="G1784" s="19"/>
      <c r="H1784" s="19"/>
      <c r="I1784" s="19"/>
      <c r="J1784" s="19"/>
      <c r="K1784" s="19"/>
      <c r="L1784" s="19"/>
      <c r="M1784" s="19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221"/>
      <c r="AA1784" s="221"/>
      <c r="AB1784" s="221"/>
      <c r="AC1784" s="221"/>
      <c r="AD1784" s="221"/>
      <c r="AE1784" s="221"/>
      <c r="AF1784" s="221"/>
      <c r="AG1784" s="221"/>
      <c r="AH1784" s="221"/>
      <c r="AI1784" s="221"/>
      <c r="AJ1784" s="221"/>
      <c r="AK1784" s="221"/>
      <c r="AL1784" s="221"/>
      <c r="AM1784" s="221"/>
      <c r="AN1784" s="221"/>
      <c r="AO1784" s="221"/>
      <c r="AP1784" s="221"/>
      <c r="AQ1784" s="221"/>
      <c r="AR1784" s="221"/>
      <c r="AS1784" s="221"/>
      <c r="AT1784" s="221"/>
      <c r="AU1784" s="221"/>
      <c r="AV1784" s="221"/>
      <c r="AW1784" s="221"/>
      <c r="AX1784" s="222">
        <v>0</v>
      </c>
      <c r="AY1784" s="222">
        <v>0</v>
      </c>
      <c r="AZ1784" s="222">
        <f t="shared" si="101"/>
        <v>0</v>
      </c>
      <c r="BA1784" s="222">
        <v>0</v>
      </c>
      <c r="BB1784" s="222">
        <v>0</v>
      </c>
      <c r="BC1784" s="222">
        <f t="shared" si="102"/>
        <v>0</v>
      </c>
    </row>
    <row r="1785" spans="2:55">
      <c r="B1785" s="41" t="s">
        <v>5012</v>
      </c>
      <c r="C1785" s="19" t="s">
        <v>8052</v>
      </c>
      <c r="D1785" s="44" t="s">
        <v>5</v>
      </c>
      <c r="E1785" s="19"/>
      <c r="F1785" s="19"/>
      <c r="G1785" s="19"/>
      <c r="H1785" s="19"/>
      <c r="I1785" s="19"/>
      <c r="J1785" s="19"/>
      <c r="K1785" s="19"/>
      <c r="L1785" s="19"/>
      <c r="M1785" s="19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19"/>
      <c r="Z1785" s="221"/>
      <c r="AA1785" s="221"/>
      <c r="AB1785" s="221"/>
      <c r="AC1785" s="221"/>
      <c r="AD1785" s="221"/>
      <c r="AE1785" s="221"/>
      <c r="AF1785" s="221"/>
      <c r="AG1785" s="221"/>
      <c r="AH1785" s="221"/>
      <c r="AI1785" s="221"/>
      <c r="AJ1785" s="221"/>
      <c r="AK1785" s="221"/>
      <c r="AL1785" s="221"/>
      <c r="AM1785" s="221"/>
      <c r="AN1785" s="221"/>
      <c r="AO1785" s="221"/>
      <c r="AP1785" s="221"/>
      <c r="AQ1785" s="221"/>
      <c r="AR1785" s="221"/>
      <c r="AS1785" s="221"/>
      <c r="AT1785" s="221"/>
      <c r="AU1785" s="221"/>
      <c r="AV1785" s="221"/>
      <c r="AW1785" s="221"/>
      <c r="AX1785" s="222">
        <v>0</v>
      </c>
      <c r="AY1785" s="222">
        <v>0</v>
      </c>
      <c r="AZ1785" s="222">
        <f t="shared" si="101"/>
        <v>0</v>
      </c>
      <c r="BA1785" s="222">
        <v>26</v>
      </c>
      <c r="BB1785" s="222">
        <v>2215</v>
      </c>
      <c r="BC1785" s="222">
        <f t="shared" si="102"/>
        <v>553.75</v>
      </c>
    </row>
    <row r="1786" spans="2:55">
      <c r="B1786" s="41" t="s">
        <v>5013</v>
      </c>
      <c r="C1786" s="19" t="s">
        <v>5667</v>
      </c>
      <c r="D1786" s="227" t="s">
        <v>939</v>
      </c>
      <c r="E1786" s="19"/>
      <c r="F1786" s="19"/>
      <c r="G1786" s="19"/>
      <c r="H1786" s="19"/>
      <c r="I1786" s="19"/>
      <c r="J1786" s="19"/>
      <c r="K1786" s="19"/>
      <c r="L1786" s="19"/>
      <c r="M1786" s="19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19"/>
      <c r="Z1786" s="221"/>
      <c r="AA1786" s="221"/>
      <c r="AB1786" s="221"/>
      <c r="AC1786" s="221"/>
      <c r="AD1786" s="221"/>
      <c r="AE1786" s="221"/>
      <c r="AF1786" s="221"/>
      <c r="AG1786" s="221"/>
      <c r="AH1786" s="221"/>
      <c r="AI1786" s="221"/>
      <c r="AJ1786" s="221"/>
      <c r="AK1786" s="221"/>
      <c r="AL1786" s="221"/>
      <c r="AM1786" s="221"/>
      <c r="AN1786" s="221"/>
      <c r="AO1786" s="221"/>
      <c r="AP1786" s="221"/>
      <c r="AQ1786" s="221"/>
      <c r="AR1786" s="221"/>
      <c r="AS1786" s="221"/>
      <c r="AT1786" s="221"/>
      <c r="AU1786" s="221"/>
      <c r="AV1786" s="221"/>
      <c r="AW1786" s="221"/>
      <c r="AX1786" s="222">
        <v>4</v>
      </c>
      <c r="AY1786" s="222">
        <v>345</v>
      </c>
      <c r="AZ1786" s="222">
        <f t="shared" si="101"/>
        <v>86.25</v>
      </c>
      <c r="BA1786" s="222">
        <v>12</v>
      </c>
      <c r="BB1786" s="222">
        <v>1450</v>
      </c>
      <c r="BC1786" s="222">
        <f t="shared" si="102"/>
        <v>362.5</v>
      </c>
    </row>
    <row r="1787" spans="2:55">
      <c r="B1787" s="41" t="s">
        <v>5014</v>
      </c>
      <c r="C1787" s="19" t="s">
        <v>5668</v>
      </c>
      <c r="D1787" s="44" t="s">
        <v>5</v>
      </c>
      <c r="E1787" s="19"/>
      <c r="F1787" s="19"/>
      <c r="G1787" s="19"/>
      <c r="H1787" s="19"/>
      <c r="I1787" s="19"/>
      <c r="J1787" s="19"/>
      <c r="K1787" s="19"/>
      <c r="L1787" s="19"/>
      <c r="M1787" s="19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19"/>
      <c r="Z1787" s="221"/>
      <c r="AA1787" s="221"/>
      <c r="AB1787" s="221"/>
      <c r="AC1787" s="221"/>
      <c r="AD1787" s="221"/>
      <c r="AE1787" s="221"/>
      <c r="AF1787" s="221"/>
      <c r="AG1787" s="221"/>
      <c r="AH1787" s="221"/>
      <c r="AI1787" s="221"/>
      <c r="AJ1787" s="221"/>
      <c r="AK1787" s="221"/>
      <c r="AL1787" s="221"/>
      <c r="AM1787" s="221"/>
      <c r="AN1787" s="221"/>
      <c r="AO1787" s="221"/>
      <c r="AP1787" s="221"/>
      <c r="AQ1787" s="221"/>
      <c r="AR1787" s="221"/>
      <c r="AS1787" s="221"/>
      <c r="AT1787" s="221"/>
      <c r="AU1787" s="221"/>
      <c r="AV1787" s="221"/>
      <c r="AW1787" s="221"/>
      <c r="AX1787" s="222">
        <v>0</v>
      </c>
      <c r="AY1787" s="222">
        <v>0</v>
      </c>
      <c r="AZ1787" s="222">
        <f t="shared" si="101"/>
        <v>0</v>
      </c>
      <c r="BA1787" s="222">
        <v>25</v>
      </c>
      <c r="BB1787" s="222">
        <v>2485</v>
      </c>
      <c r="BC1787" s="222">
        <f t="shared" si="102"/>
        <v>621.25</v>
      </c>
    </row>
    <row r="1788" spans="2:55">
      <c r="B1788" s="41" t="s">
        <v>5015</v>
      </c>
      <c r="C1788" s="19" t="s">
        <v>5669</v>
      </c>
      <c r="D1788" s="44" t="s">
        <v>5</v>
      </c>
      <c r="E1788" s="19"/>
      <c r="F1788" s="19"/>
      <c r="G1788" s="19"/>
      <c r="H1788" s="19"/>
      <c r="I1788" s="19"/>
      <c r="J1788" s="19"/>
      <c r="K1788" s="19"/>
      <c r="L1788" s="19"/>
      <c r="M1788" s="19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221"/>
      <c r="AA1788" s="221"/>
      <c r="AB1788" s="221"/>
      <c r="AC1788" s="221"/>
      <c r="AD1788" s="221"/>
      <c r="AE1788" s="221"/>
      <c r="AF1788" s="221"/>
      <c r="AG1788" s="221"/>
      <c r="AH1788" s="221"/>
      <c r="AI1788" s="221"/>
      <c r="AJ1788" s="221"/>
      <c r="AK1788" s="221"/>
      <c r="AL1788" s="221"/>
      <c r="AM1788" s="221"/>
      <c r="AN1788" s="221"/>
      <c r="AO1788" s="221"/>
      <c r="AP1788" s="221"/>
      <c r="AQ1788" s="221"/>
      <c r="AR1788" s="221"/>
      <c r="AS1788" s="221"/>
      <c r="AT1788" s="221"/>
      <c r="AU1788" s="221"/>
      <c r="AV1788" s="221"/>
      <c r="AW1788" s="221"/>
      <c r="AX1788" s="222">
        <v>2</v>
      </c>
      <c r="AY1788" s="222">
        <v>330</v>
      </c>
      <c r="AZ1788" s="222">
        <f t="shared" si="101"/>
        <v>82.5</v>
      </c>
      <c r="BA1788" s="222">
        <v>21</v>
      </c>
      <c r="BB1788" s="222">
        <v>2055</v>
      </c>
      <c r="BC1788" s="222">
        <f t="shared" si="102"/>
        <v>513.75</v>
      </c>
    </row>
    <row r="1789" spans="2:55">
      <c r="B1789" s="41" t="s">
        <v>5016</v>
      </c>
      <c r="C1789" s="19" t="s">
        <v>5670</v>
      </c>
      <c r="D1789" s="44" t="s">
        <v>5</v>
      </c>
      <c r="E1789" s="19"/>
      <c r="F1789" s="19"/>
      <c r="G1789" s="19"/>
      <c r="H1789" s="19"/>
      <c r="I1789" s="19"/>
      <c r="J1789" s="19"/>
      <c r="K1789" s="19"/>
      <c r="L1789" s="19"/>
      <c r="M1789" s="19"/>
      <c r="N1789" s="19"/>
      <c r="O1789" s="19"/>
      <c r="P1789" s="19"/>
      <c r="Q1789" s="19"/>
      <c r="R1789" s="19"/>
      <c r="S1789" s="19"/>
      <c r="T1789" s="19"/>
      <c r="U1789" s="19"/>
      <c r="V1789" s="19"/>
      <c r="W1789" s="19"/>
      <c r="X1789" s="19"/>
      <c r="Y1789" s="19"/>
      <c r="Z1789" s="221"/>
      <c r="AA1789" s="221"/>
      <c r="AB1789" s="221"/>
      <c r="AC1789" s="221"/>
      <c r="AD1789" s="221"/>
      <c r="AE1789" s="221"/>
      <c r="AF1789" s="221"/>
      <c r="AG1789" s="221"/>
      <c r="AH1789" s="221"/>
      <c r="AI1789" s="221"/>
      <c r="AJ1789" s="221"/>
      <c r="AK1789" s="221"/>
      <c r="AL1789" s="221"/>
      <c r="AM1789" s="221"/>
      <c r="AN1789" s="221"/>
      <c r="AO1789" s="221"/>
      <c r="AP1789" s="221"/>
      <c r="AQ1789" s="221"/>
      <c r="AR1789" s="221"/>
      <c r="AS1789" s="221"/>
      <c r="AT1789" s="221"/>
      <c r="AU1789" s="221"/>
      <c r="AV1789" s="221"/>
      <c r="AW1789" s="221"/>
      <c r="AX1789" s="222">
        <v>0</v>
      </c>
      <c r="AY1789" s="222">
        <v>0</v>
      </c>
      <c r="AZ1789" s="222">
        <f t="shared" si="101"/>
        <v>0</v>
      </c>
      <c r="BA1789" s="222">
        <v>5</v>
      </c>
      <c r="BB1789" s="222">
        <v>610</v>
      </c>
      <c r="BC1789" s="222">
        <f t="shared" si="102"/>
        <v>152.5</v>
      </c>
    </row>
    <row r="1790" spans="2:55">
      <c r="B1790" s="41" t="s">
        <v>5017</v>
      </c>
      <c r="C1790" s="19" t="s">
        <v>5671</v>
      </c>
      <c r="D1790" s="44" t="s">
        <v>5</v>
      </c>
      <c r="E1790" s="19"/>
      <c r="F1790" s="19"/>
      <c r="G1790" s="19"/>
      <c r="H1790" s="19"/>
      <c r="I1790" s="19"/>
      <c r="J1790" s="19"/>
      <c r="K1790" s="19"/>
      <c r="L1790" s="19"/>
      <c r="M1790" s="19"/>
      <c r="N1790" s="19"/>
      <c r="O1790" s="19"/>
      <c r="P1790" s="19"/>
      <c r="Q1790" s="19"/>
      <c r="R1790" s="19"/>
      <c r="S1790" s="19"/>
      <c r="T1790" s="19"/>
      <c r="U1790" s="19"/>
      <c r="V1790" s="19"/>
      <c r="W1790" s="19"/>
      <c r="X1790" s="19"/>
      <c r="Y1790" s="19"/>
      <c r="Z1790" s="221"/>
      <c r="AA1790" s="221"/>
      <c r="AB1790" s="221"/>
      <c r="AC1790" s="221"/>
      <c r="AD1790" s="221"/>
      <c r="AE1790" s="221"/>
      <c r="AF1790" s="221"/>
      <c r="AG1790" s="221"/>
      <c r="AH1790" s="221"/>
      <c r="AI1790" s="221"/>
      <c r="AJ1790" s="221"/>
      <c r="AK1790" s="221"/>
      <c r="AL1790" s="221"/>
      <c r="AM1790" s="221"/>
      <c r="AN1790" s="221"/>
      <c r="AO1790" s="221"/>
      <c r="AP1790" s="221"/>
      <c r="AQ1790" s="221"/>
      <c r="AR1790" s="221"/>
      <c r="AS1790" s="221"/>
      <c r="AT1790" s="221"/>
      <c r="AU1790" s="221"/>
      <c r="AV1790" s="221"/>
      <c r="AW1790" s="221"/>
      <c r="AX1790" s="222">
        <v>0</v>
      </c>
      <c r="AY1790" s="222">
        <v>0</v>
      </c>
      <c r="AZ1790" s="222">
        <f t="shared" si="101"/>
        <v>0</v>
      </c>
      <c r="BA1790" s="222">
        <v>9</v>
      </c>
      <c r="BB1790" s="222">
        <v>1260</v>
      </c>
      <c r="BC1790" s="222">
        <f t="shared" si="102"/>
        <v>315</v>
      </c>
    </row>
    <row r="1791" spans="2:55">
      <c r="B1791" s="41" t="s">
        <v>5018</v>
      </c>
      <c r="C1791" s="19" t="s">
        <v>5672</v>
      </c>
      <c r="D1791" s="44" t="s">
        <v>5</v>
      </c>
      <c r="E1791" s="19"/>
      <c r="F1791" s="19"/>
      <c r="G1791" s="19"/>
      <c r="H1791" s="19"/>
      <c r="I1791" s="19"/>
      <c r="J1791" s="19"/>
      <c r="K1791" s="19"/>
      <c r="L1791" s="19"/>
      <c r="M1791" s="19"/>
      <c r="N1791" s="19"/>
      <c r="O1791" s="19"/>
      <c r="P1791" s="19"/>
      <c r="Q1791" s="19"/>
      <c r="R1791" s="19"/>
      <c r="S1791" s="19"/>
      <c r="T1791" s="19"/>
      <c r="U1791" s="19"/>
      <c r="V1791" s="19"/>
      <c r="W1791" s="19"/>
      <c r="X1791" s="19"/>
      <c r="Y1791" s="19"/>
      <c r="Z1791" s="221"/>
      <c r="AA1791" s="221"/>
      <c r="AB1791" s="221"/>
      <c r="AC1791" s="221"/>
      <c r="AD1791" s="221"/>
      <c r="AE1791" s="221"/>
      <c r="AF1791" s="221"/>
      <c r="AG1791" s="221"/>
      <c r="AH1791" s="221"/>
      <c r="AI1791" s="221"/>
      <c r="AJ1791" s="221"/>
      <c r="AK1791" s="221"/>
      <c r="AL1791" s="221"/>
      <c r="AM1791" s="221"/>
      <c r="AN1791" s="221"/>
      <c r="AO1791" s="221"/>
      <c r="AP1791" s="221"/>
      <c r="AQ1791" s="221"/>
      <c r="AR1791" s="221"/>
      <c r="AS1791" s="221"/>
      <c r="AT1791" s="221"/>
      <c r="AU1791" s="221"/>
      <c r="AV1791" s="221"/>
      <c r="AW1791" s="221"/>
      <c r="AX1791" s="222">
        <v>0</v>
      </c>
      <c r="AY1791" s="222">
        <v>0</v>
      </c>
      <c r="AZ1791" s="222">
        <f t="shared" si="101"/>
        <v>0</v>
      </c>
      <c r="BA1791" s="222">
        <v>56</v>
      </c>
      <c r="BB1791" s="222">
        <v>5235</v>
      </c>
      <c r="BC1791" s="222">
        <f t="shared" si="102"/>
        <v>1308.75</v>
      </c>
    </row>
    <row r="1792" spans="2:55">
      <c r="B1792" s="41" t="s">
        <v>5019</v>
      </c>
      <c r="C1792" s="19" t="s">
        <v>8053</v>
      </c>
      <c r="D1792" s="44" t="s">
        <v>5</v>
      </c>
      <c r="E1792" s="19"/>
      <c r="F1792" s="19"/>
      <c r="G1792" s="19"/>
      <c r="H1792" s="19"/>
      <c r="I1792" s="19"/>
      <c r="J1792" s="19"/>
      <c r="K1792" s="19"/>
      <c r="L1792" s="19"/>
      <c r="M1792" s="19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221"/>
      <c r="AA1792" s="221"/>
      <c r="AB1792" s="221"/>
      <c r="AC1792" s="221"/>
      <c r="AD1792" s="221"/>
      <c r="AE1792" s="221"/>
      <c r="AF1792" s="221"/>
      <c r="AG1792" s="221"/>
      <c r="AH1792" s="221"/>
      <c r="AI1792" s="221"/>
      <c r="AJ1792" s="221"/>
      <c r="AK1792" s="221"/>
      <c r="AL1792" s="221"/>
      <c r="AM1792" s="221"/>
      <c r="AN1792" s="221"/>
      <c r="AO1792" s="221"/>
      <c r="AP1792" s="221"/>
      <c r="AQ1792" s="221"/>
      <c r="AR1792" s="221"/>
      <c r="AS1792" s="221"/>
      <c r="AT1792" s="221"/>
      <c r="AU1792" s="221"/>
      <c r="AV1792" s="221"/>
      <c r="AW1792" s="221"/>
      <c r="AX1792" s="222">
        <v>4</v>
      </c>
      <c r="AY1792" s="222">
        <v>295</v>
      </c>
      <c r="AZ1792" s="222">
        <f t="shared" si="101"/>
        <v>73.75</v>
      </c>
      <c r="BA1792" s="222">
        <v>31</v>
      </c>
      <c r="BB1792" s="222">
        <v>2580</v>
      </c>
      <c r="BC1792" s="222">
        <f t="shared" si="102"/>
        <v>645</v>
      </c>
    </row>
    <row r="1793" spans="2:55">
      <c r="B1793" s="41" t="s">
        <v>5020</v>
      </c>
      <c r="C1793" s="19" t="s">
        <v>5673</v>
      </c>
      <c r="D1793" s="44" t="s">
        <v>5</v>
      </c>
      <c r="E1793" s="19"/>
      <c r="F1793" s="19"/>
      <c r="G1793" s="19"/>
      <c r="H1793" s="19"/>
      <c r="I1793" s="19"/>
      <c r="J1793" s="19"/>
      <c r="K1793" s="19"/>
      <c r="L1793" s="19"/>
      <c r="M1793" s="19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19"/>
      <c r="Z1793" s="221"/>
      <c r="AA1793" s="221"/>
      <c r="AB1793" s="221"/>
      <c r="AC1793" s="221"/>
      <c r="AD1793" s="221"/>
      <c r="AE1793" s="221"/>
      <c r="AF1793" s="221"/>
      <c r="AG1793" s="221"/>
      <c r="AH1793" s="221"/>
      <c r="AI1793" s="221"/>
      <c r="AJ1793" s="221"/>
      <c r="AK1793" s="221"/>
      <c r="AL1793" s="221"/>
      <c r="AM1793" s="221"/>
      <c r="AN1793" s="221"/>
      <c r="AO1793" s="221"/>
      <c r="AP1793" s="221"/>
      <c r="AQ1793" s="221"/>
      <c r="AR1793" s="221"/>
      <c r="AS1793" s="221"/>
      <c r="AT1793" s="221"/>
      <c r="AU1793" s="221"/>
      <c r="AV1793" s="221"/>
      <c r="AW1793" s="221"/>
      <c r="AX1793" s="222">
        <v>1</v>
      </c>
      <c r="AY1793" s="222">
        <v>100</v>
      </c>
      <c r="AZ1793" s="222">
        <f t="shared" si="101"/>
        <v>25</v>
      </c>
      <c r="BA1793" s="222">
        <v>149</v>
      </c>
      <c r="BB1793" s="222">
        <v>15470</v>
      </c>
      <c r="BC1793" s="222">
        <f t="shared" si="102"/>
        <v>3867.5</v>
      </c>
    </row>
    <row r="1794" spans="2:55">
      <c r="B1794" s="41" t="s">
        <v>5021</v>
      </c>
      <c r="C1794" s="19" t="s">
        <v>5454</v>
      </c>
      <c r="D1794" s="44" t="s">
        <v>956</v>
      </c>
      <c r="E1794" s="19"/>
      <c r="F1794" s="19"/>
      <c r="G1794" s="19"/>
      <c r="H1794" s="19"/>
      <c r="I1794" s="19"/>
      <c r="J1794" s="19"/>
      <c r="K1794" s="19"/>
      <c r="L1794" s="19"/>
      <c r="M1794" s="19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19"/>
      <c r="Z1794" s="221"/>
      <c r="AA1794" s="221"/>
      <c r="AB1794" s="221"/>
      <c r="AC1794" s="221"/>
      <c r="AD1794" s="221"/>
      <c r="AE1794" s="221"/>
      <c r="AF1794" s="221"/>
      <c r="AG1794" s="221"/>
      <c r="AH1794" s="221"/>
      <c r="AI1794" s="221"/>
      <c r="AJ1794" s="221"/>
      <c r="AK1794" s="221"/>
      <c r="AL1794" s="221"/>
      <c r="AM1794" s="221"/>
      <c r="AN1794" s="221"/>
      <c r="AO1794" s="221"/>
      <c r="AP1794" s="221"/>
      <c r="AQ1794" s="221"/>
      <c r="AR1794" s="221"/>
      <c r="AS1794" s="221"/>
      <c r="AT1794" s="221"/>
      <c r="AU1794" s="221"/>
      <c r="AV1794" s="221"/>
      <c r="AW1794" s="221"/>
      <c r="AX1794" s="222">
        <v>1</v>
      </c>
      <c r="AY1794" s="222">
        <v>150</v>
      </c>
      <c r="AZ1794" s="222">
        <f t="shared" si="101"/>
        <v>37.5</v>
      </c>
      <c r="BA1794" s="222">
        <v>0</v>
      </c>
      <c r="BB1794" s="222">
        <v>0</v>
      </c>
      <c r="BC1794" s="222">
        <f t="shared" si="102"/>
        <v>0</v>
      </c>
    </row>
    <row r="1795" spans="2:55">
      <c r="B1795" s="41" t="s">
        <v>5022</v>
      </c>
      <c r="C1795" s="19" t="s">
        <v>8054</v>
      </c>
      <c r="D1795" s="44" t="s">
        <v>5</v>
      </c>
      <c r="E1795" s="19"/>
      <c r="F1795" s="19"/>
      <c r="G1795" s="19"/>
      <c r="H1795" s="19"/>
      <c r="I1795" s="19"/>
      <c r="J1795" s="19"/>
      <c r="K1795" s="19"/>
      <c r="L1795" s="19"/>
      <c r="M1795" s="19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19"/>
      <c r="Y1795" s="19"/>
      <c r="Z1795" s="221"/>
      <c r="AA1795" s="221"/>
      <c r="AB1795" s="221"/>
      <c r="AC1795" s="221"/>
      <c r="AD1795" s="221"/>
      <c r="AE1795" s="221"/>
      <c r="AF1795" s="221"/>
      <c r="AG1795" s="221"/>
      <c r="AH1795" s="221"/>
      <c r="AI1795" s="221"/>
      <c r="AJ1795" s="221"/>
      <c r="AK1795" s="221"/>
      <c r="AL1795" s="221"/>
      <c r="AM1795" s="221"/>
      <c r="AN1795" s="221"/>
      <c r="AO1795" s="221"/>
      <c r="AP1795" s="221"/>
      <c r="AQ1795" s="221"/>
      <c r="AR1795" s="221"/>
      <c r="AS1795" s="221"/>
      <c r="AT1795" s="221"/>
      <c r="AU1795" s="221"/>
      <c r="AV1795" s="221"/>
      <c r="AW1795" s="221"/>
      <c r="AX1795" s="222">
        <v>0</v>
      </c>
      <c r="AY1795" s="222">
        <v>0</v>
      </c>
      <c r="AZ1795" s="222">
        <f t="shared" si="101"/>
        <v>0</v>
      </c>
      <c r="BA1795" s="222">
        <v>0</v>
      </c>
      <c r="BB1795" s="222">
        <v>0</v>
      </c>
      <c r="BC1795" s="222">
        <f t="shared" si="102"/>
        <v>0</v>
      </c>
    </row>
    <row r="1796" spans="2:55">
      <c r="B1796" s="41" t="s">
        <v>7468</v>
      </c>
      <c r="C1796" s="19" t="s">
        <v>8055</v>
      </c>
      <c r="D1796" s="44" t="s">
        <v>956</v>
      </c>
      <c r="E1796" s="19"/>
      <c r="F1796" s="19"/>
      <c r="G1796" s="19"/>
      <c r="H1796" s="19"/>
      <c r="I1796" s="19"/>
      <c r="J1796" s="19"/>
      <c r="K1796" s="19"/>
      <c r="L1796" s="19"/>
      <c r="M1796" s="19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19"/>
      <c r="Y1796" s="19"/>
      <c r="Z1796" s="221"/>
      <c r="AA1796" s="221"/>
      <c r="AB1796" s="221"/>
      <c r="AC1796" s="221"/>
      <c r="AD1796" s="221"/>
      <c r="AE1796" s="221"/>
      <c r="AF1796" s="221"/>
      <c r="AG1796" s="221"/>
      <c r="AH1796" s="221"/>
      <c r="AI1796" s="221"/>
      <c r="AJ1796" s="221"/>
      <c r="AK1796" s="221"/>
      <c r="AL1796" s="221"/>
      <c r="AM1796" s="221"/>
      <c r="AN1796" s="221"/>
      <c r="AO1796" s="221"/>
      <c r="AP1796" s="221"/>
      <c r="AQ1796" s="221"/>
      <c r="AR1796" s="221"/>
      <c r="AS1796" s="221"/>
      <c r="AT1796" s="221"/>
      <c r="AU1796" s="221"/>
      <c r="AV1796" s="221"/>
      <c r="AW1796" s="221"/>
      <c r="AX1796" s="222">
        <v>0</v>
      </c>
      <c r="AY1796" s="222">
        <v>0</v>
      </c>
      <c r="AZ1796" s="222">
        <f t="shared" si="101"/>
        <v>0</v>
      </c>
      <c r="BA1796" s="222">
        <v>0</v>
      </c>
      <c r="BB1796" s="222">
        <v>0</v>
      </c>
      <c r="BC1796" s="222">
        <f t="shared" si="102"/>
        <v>0</v>
      </c>
    </row>
    <row r="1797" spans="2:55">
      <c r="B1797" s="41" t="s">
        <v>5023</v>
      </c>
      <c r="C1797" s="19" t="s">
        <v>5455</v>
      </c>
      <c r="D1797" s="44" t="s">
        <v>5</v>
      </c>
      <c r="E1797" s="19"/>
      <c r="F1797" s="19"/>
      <c r="G1797" s="19"/>
      <c r="H1797" s="19"/>
      <c r="I1797" s="19"/>
      <c r="J1797" s="19"/>
      <c r="K1797" s="19"/>
      <c r="L1797" s="19"/>
      <c r="M1797" s="19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/>
      <c r="Z1797" s="221"/>
      <c r="AA1797" s="221"/>
      <c r="AB1797" s="221"/>
      <c r="AC1797" s="221"/>
      <c r="AD1797" s="221"/>
      <c r="AE1797" s="221"/>
      <c r="AF1797" s="221"/>
      <c r="AG1797" s="221"/>
      <c r="AH1797" s="221"/>
      <c r="AI1797" s="221"/>
      <c r="AJ1797" s="221"/>
      <c r="AK1797" s="221"/>
      <c r="AL1797" s="221"/>
      <c r="AM1797" s="221"/>
      <c r="AN1797" s="221"/>
      <c r="AO1797" s="221"/>
      <c r="AP1797" s="221"/>
      <c r="AQ1797" s="221"/>
      <c r="AR1797" s="221"/>
      <c r="AS1797" s="221"/>
      <c r="AT1797" s="221"/>
      <c r="AU1797" s="221"/>
      <c r="AV1797" s="221"/>
      <c r="AW1797" s="221"/>
      <c r="AX1797" s="222">
        <v>0</v>
      </c>
      <c r="AY1797" s="222">
        <v>0</v>
      </c>
      <c r="AZ1797" s="222">
        <f t="shared" si="101"/>
        <v>0</v>
      </c>
      <c r="BA1797" s="222">
        <v>31</v>
      </c>
      <c r="BB1797" s="222">
        <v>3620</v>
      </c>
      <c r="BC1797" s="222">
        <f t="shared" si="102"/>
        <v>905</v>
      </c>
    </row>
    <row r="1798" spans="2:55">
      <c r="B1798" s="41" t="s">
        <v>5024</v>
      </c>
      <c r="C1798" s="19" t="s">
        <v>5674</v>
      </c>
      <c r="D1798" s="44" t="s">
        <v>5</v>
      </c>
      <c r="E1798" s="19"/>
      <c r="F1798" s="19"/>
      <c r="G1798" s="19"/>
      <c r="H1798" s="19"/>
      <c r="I1798" s="19"/>
      <c r="J1798" s="19"/>
      <c r="K1798" s="19"/>
      <c r="L1798" s="19"/>
      <c r="M1798" s="19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19"/>
      <c r="Z1798" s="221"/>
      <c r="AA1798" s="221"/>
      <c r="AB1798" s="221"/>
      <c r="AC1798" s="221"/>
      <c r="AD1798" s="221"/>
      <c r="AE1798" s="221"/>
      <c r="AF1798" s="221"/>
      <c r="AG1798" s="221"/>
      <c r="AH1798" s="221"/>
      <c r="AI1798" s="221"/>
      <c r="AJ1798" s="221"/>
      <c r="AK1798" s="221"/>
      <c r="AL1798" s="221"/>
      <c r="AM1798" s="221"/>
      <c r="AN1798" s="221"/>
      <c r="AO1798" s="221"/>
      <c r="AP1798" s="221"/>
      <c r="AQ1798" s="221"/>
      <c r="AR1798" s="221"/>
      <c r="AS1798" s="221"/>
      <c r="AT1798" s="221"/>
      <c r="AU1798" s="221"/>
      <c r="AV1798" s="221"/>
      <c r="AW1798" s="221"/>
      <c r="AX1798" s="222">
        <v>0</v>
      </c>
      <c r="AY1798" s="222">
        <v>0</v>
      </c>
      <c r="AZ1798" s="222">
        <f t="shared" si="101"/>
        <v>0</v>
      </c>
      <c r="BA1798" s="222">
        <v>21</v>
      </c>
      <c r="BB1798" s="222">
        <v>2495</v>
      </c>
      <c r="BC1798" s="222">
        <f t="shared" si="102"/>
        <v>623.75</v>
      </c>
    </row>
    <row r="1799" spans="2:55">
      <c r="B1799" s="41" t="s">
        <v>5025</v>
      </c>
      <c r="C1799" s="19" t="s">
        <v>5675</v>
      </c>
      <c r="D1799" s="44" t="s">
        <v>5</v>
      </c>
      <c r="E1799" s="19"/>
      <c r="F1799" s="19"/>
      <c r="G1799" s="19"/>
      <c r="H1799" s="19"/>
      <c r="I1799" s="19"/>
      <c r="J1799" s="19"/>
      <c r="K1799" s="19"/>
      <c r="L1799" s="19"/>
      <c r="M1799" s="19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19"/>
      <c r="Z1799" s="221"/>
      <c r="AA1799" s="221"/>
      <c r="AB1799" s="221"/>
      <c r="AC1799" s="221"/>
      <c r="AD1799" s="221"/>
      <c r="AE1799" s="221"/>
      <c r="AF1799" s="221"/>
      <c r="AG1799" s="221"/>
      <c r="AH1799" s="221"/>
      <c r="AI1799" s="221"/>
      <c r="AJ1799" s="221"/>
      <c r="AK1799" s="221"/>
      <c r="AL1799" s="221"/>
      <c r="AM1799" s="221"/>
      <c r="AN1799" s="221"/>
      <c r="AO1799" s="221"/>
      <c r="AP1799" s="221"/>
      <c r="AQ1799" s="221"/>
      <c r="AR1799" s="221"/>
      <c r="AS1799" s="221"/>
      <c r="AT1799" s="221"/>
      <c r="AU1799" s="221"/>
      <c r="AV1799" s="221"/>
      <c r="AW1799" s="221"/>
      <c r="AX1799" s="222">
        <v>0</v>
      </c>
      <c r="AY1799" s="222">
        <v>0</v>
      </c>
      <c r="AZ1799" s="222">
        <f t="shared" si="101"/>
        <v>0</v>
      </c>
      <c r="BA1799" s="222">
        <v>0</v>
      </c>
      <c r="BB1799" s="222">
        <v>0</v>
      </c>
      <c r="BC1799" s="222">
        <f t="shared" si="102"/>
        <v>0</v>
      </c>
    </row>
    <row r="1800" spans="2:55">
      <c r="B1800" s="41" t="s">
        <v>5026</v>
      </c>
      <c r="C1800" s="19" t="s">
        <v>5676</v>
      </c>
      <c r="D1800" s="44" t="s">
        <v>5</v>
      </c>
      <c r="E1800" s="19"/>
      <c r="F1800" s="19"/>
      <c r="G1800" s="19"/>
      <c r="H1800" s="19"/>
      <c r="I1800" s="19"/>
      <c r="J1800" s="19"/>
      <c r="K1800" s="19"/>
      <c r="L1800" s="19"/>
      <c r="M1800" s="19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19"/>
      <c r="Z1800" s="221"/>
      <c r="AA1800" s="221"/>
      <c r="AB1800" s="221"/>
      <c r="AC1800" s="221"/>
      <c r="AD1800" s="221"/>
      <c r="AE1800" s="221"/>
      <c r="AF1800" s="221"/>
      <c r="AG1800" s="221"/>
      <c r="AH1800" s="221"/>
      <c r="AI1800" s="221"/>
      <c r="AJ1800" s="221"/>
      <c r="AK1800" s="221"/>
      <c r="AL1800" s="221"/>
      <c r="AM1800" s="221"/>
      <c r="AN1800" s="221"/>
      <c r="AO1800" s="221"/>
      <c r="AP1800" s="221"/>
      <c r="AQ1800" s="221"/>
      <c r="AR1800" s="221"/>
      <c r="AS1800" s="221"/>
      <c r="AT1800" s="221"/>
      <c r="AU1800" s="221"/>
      <c r="AV1800" s="221"/>
      <c r="AW1800" s="221"/>
      <c r="AX1800" s="222">
        <v>4</v>
      </c>
      <c r="AY1800" s="222">
        <v>225</v>
      </c>
      <c r="AZ1800" s="222">
        <f t="shared" si="101"/>
        <v>56.25</v>
      </c>
      <c r="BA1800" s="222">
        <v>42</v>
      </c>
      <c r="BB1800" s="222">
        <v>4440</v>
      </c>
      <c r="BC1800" s="222">
        <f t="shared" si="102"/>
        <v>1110</v>
      </c>
    </row>
    <row r="1801" spans="2:55">
      <c r="B1801" s="41" t="s">
        <v>5027</v>
      </c>
      <c r="C1801" s="19" t="s">
        <v>5677</v>
      </c>
      <c r="D1801" s="44" t="s">
        <v>5</v>
      </c>
      <c r="E1801" s="19"/>
      <c r="F1801" s="19"/>
      <c r="G1801" s="19"/>
      <c r="H1801" s="19"/>
      <c r="I1801" s="19"/>
      <c r="J1801" s="19"/>
      <c r="K1801" s="19"/>
      <c r="L1801" s="19"/>
      <c r="M1801" s="19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221"/>
      <c r="AA1801" s="221"/>
      <c r="AB1801" s="221"/>
      <c r="AC1801" s="221"/>
      <c r="AD1801" s="221"/>
      <c r="AE1801" s="221"/>
      <c r="AF1801" s="221"/>
      <c r="AG1801" s="221"/>
      <c r="AH1801" s="221"/>
      <c r="AI1801" s="221"/>
      <c r="AJ1801" s="221"/>
      <c r="AK1801" s="221"/>
      <c r="AL1801" s="221"/>
      <c r="AM1801" s="221"/>
      <c r="AN1801" s="221"/>
      <c r="AO1801" s="221"/>
      <c r="AP1801" s="221"/>
      <c r="AQ1801" s="221"/>
      <c r="AR1801" s="221"/>
      <c r="AS1801" s="221"/>
      <c r="AT1801" s="221"/>
      <c r="AU1801" s="221"/>
      <c r="AV1801" s="221"/>
      <c r="AW1801" s="221"/>
      <c r="AX1801" s="222">
        <v>0</v>
      </c>
      <c r="AY1801" s="222">
        <v>0</v>
      </c>
      <c r="AZ1801" s="222">
        <f t="shared" si="101"/>
        <v>0</v>
      </c>
      <c r="BA1801" s="222">
        <v>41</v>
      </c>
      <c r="BB1801" s="222">
        <v>3915</v>
      </c>
      <c r="BC1801" s="222">
        <f t="shared" si="102"/>
        <v>978.75</v>
      </c>
    </row>
    <row r="1802" spans="2:55">
      <c r="B1802" s="41" t="s">
        <v>5028</v>
      </c>
      <c r="C1802" s="19" t="s">
        <v>8056</v>
      </c>
      <c r="D1802" s="44" t="s">
        <v>939</v>
      </c>
      <c r="E1802" s="19"/>
      <c r="F1802" s="19"/>
      <c r="G1802" s="19"/>
      <c r="H1802" s="19"/>
      <c r="I1802" s="19"/>
      <c r="J1802" s="19"/>
      <c r="K1802" s="19"/>
      <c r="L1802" s="19"/>
      <c r="M1802" s="19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221"/>
      <c r="AA1802" s="221"/>
      <c r="AB1802" s="221"/>
      <c r="AC1802" s="221"/>
      <c r="AD1802" s="221"/>
      <c r="AE1802" s="221"/>
      <c r="AF1802" s="221"/>
      <c r="AG1802" s="221"/>
      <c r="AH1802" s="221"/>
      <c r="AI1802" s="221"/>
      <c r="AJ1802" s="221"/>
      <c r="AK1802" s="221"/>
      <c r="AL1802" s="221"/>
      <c r="AM1802" s="221"/>
      <c r="AN1802" s="221"/>
      <c r="AO1802" s="221"/>
      <c r="AP1802" s="221"/>
      <c r="AQ1802" s="221"/>
      <c r="AR1802" s="221"/>
      <c r="AS1802" s="221"/>
      <c r="AT1802" s="221"/>
      <c r="AU1802" s="221"/>
      <c r="AV1802" s="221"/>
      <c r="AW1802" s="221"/>
      <c r="AX1802" s="222">
        <v>0</v>
      </c>
      <c r="AY1802" s="222">
        <v>0</v>
      </c>
      <c r="AZ1802" s="222">
        <f t="shared" si="101"/>
        <v>0</v>
      </c>
      <c r="BA1802" s="222">
        <v>1</v>
      </c>
      <c r="BB1802" s="222">
        <v>100</v>
      </c>
      <c r="BC1802" s="222">
        <f t="shared" si="102"/>
        <v>25</v>
      </c>
    </row>
    <row r="1803" spans="2:55">
      <c r="B1803" s="41" t="s">
        <v>5029</v>
      </c>
      <c r="C1803" s="19" t="s">
        <v>5678</v>
      </c>
      <c r="D1803" s="44" t="s">
        <v>5</v>
      </c>
      <c r="E1803" s="19"/>
      <c r="F1803" s="19"/>
      <c r="G1803" s="19"/>
      <c r="H1803" s="19"/>
      <c r="I1803" s="19"/>
      <c r="J1803" s="19"/>
      <c r="K1803" s="19"/>
      <c r="L1803" s="19"/>
      <c r="M1803" s="19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221"/>
      <c r="AA1803" s="221"/>
      <c r="AB1803" s="221"/>
      <c r="AC1803" s="221"/>
      <c r="AD1803" s="221"/>
      <c r="AE1803" s="221"/>
      <c r="AF1803" s="221"/>
      <c r="AG1803" s="221"/>
      <c r="AH1803" s="221"/>
      <c r="AI1803" s="221"/>
      <c r="AJ1803" s="221"/>
      <c r="AK1803" s="221"/>
      <c r="AL1803" s="221"/>
      <c r="AM1803" s="221"/>
      <c r="AN1803" s="221"/>
      <c r="AO1803" s="221"/>
      <c r="AP1803" s="221"/>
      <c r="AQ1803" s="221"/>
      <c r="AR1803" s="221"/>
      <c r="AS1803" s="221"/>
      <c r="AT1803" s="221"/>
      <c r="AU1803" s="221"/>
      <c r="AV1803" s="221"/>
      <c r="AW1803" s="221"/>
      <c r="AX1803" s="222">
        <v>0</v>
      </c>
      <c r="AY1803" s="222">
        <v>0</v>
      </c>
      <c r="AZ1803" s="222">
        <f t="shared" si="101"/>
        <v>0</v>
      </c>
      <c r="BA1803" s="222">
        <v>0</v>
      </c>
      <c r="BB1803" s="222">
        <v>0</v>
      </c>
      <c r="BC1803" s="222">
        <f t="shared" si="102"/>
        <v>0</v>
      </c>
    </row>
    <row r="1804" spans="2:55">
      <c r="B1804" s="41" t="s">
        <v>5030</v>
      </c>
      <c r="C1804" s="19" t="s">
        <v>5679</v>
      </c>
      <c r="D1804" s="44" t="s">
        <v>5</v>
      </c>
      <c r="E1804" s="19"/>
      <c r="F1804" s="19"/>
      <c r="G1804" s="19"/>
      <c r="H1804" s="19"/>
      <c r="I1804" s="19"/>
      <c r="J1804" s="19"/>
      <c r="K1804" s="19"/>
      <c r="L1804" s="19"/>
      <c r="M1804" s="19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221"/>
      <c r="AA1804" s="221"/>
      <c r="AB1804" s="221"/>
      <c r="AC1804" s="221"/>
      <c r="AD1804" s="221"/>
      <c r="AE1804" s="221"/>
      <c r="AF1804" s="221"/>
      <c r="AG1804" s="221"/>
      <c r="AH1804" s="221"/>
      <c r="AI1804" s="221"/>
      <c r="AJ1804" s="221"/>
      <c r="AK1804" s="221"/>
      <c r="AL1804" s="221"/>
      <c r="AM1804" s="221"/>
      <c r="AN1804" s="221"/>
      <c r="AO1804" s="221"/>
      <c r="AP1804" s="221"/>
      <c r="AQ1804" s="221"/>
      <c r="AR1804" s="221"/>
      <c r="AS1804" s="221"/>
      <c r="AT1804" s="221"/>
      <c r="AU1804" s="221"/>
      <c r="AV1804" s="221"/>
      <c r="AW1804" s="221"/>
      <c r="AX1804" s="222">
        <v>0</v>
      </c>
      <c r="AY1804" s="222">
        <v>0</v>
      </c>
      <c r="AZ1804" s="222">
        <f t="shared" si="101"/>
        <v>0</v>
      </c>
      <c r="BA1804" s="222">
        <v>3</v>
      </c>
      <c r="BB1804" s="222">
        <v>370</v>
      </c>
      <c r="BC1804" s="222">
        <f t="shared" si="102"/>
        <v>92.5</v>
      </c>
    </row>
    <row r="1805" spans="2:55">
      <c r="B1805" s="41" t="s">
        <v>5031</v>
      </c>
      <c r="C1805" s="19" t="s">
        <v>5680</v>
      </c>
      <c r="D1805" s="44" t="s">
        <v>5</v>
      </c>
      <c r="E1805" s="19"/>
      <c r="F1805" s="19"/>
      <c r="G1805" s="19"/>
      <c r="H1805" s="19"/>
      <c r="I1805" s="19"/>
      <c r="J1805" s="19"/>
      <c r="K1805" s="19"/>
      <c r="L1805" s="19"/>
      <c r="M1805" s="19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221"/>
      <c r="AA1805" s="221"/>
      <c r="AB1805" s="221"/>
      <c r="AC1805" s="221"/>
      <c r="AD1805" s="221"/>
      <c r="AE1805" s="221"/>
      <c r="AF1805" s="221"/>
      <c r="AG1805" s="221"/>
      <c r="AH1805" s="221"/>
      <c r="AI1805" s="221"/>
      <c r="AJ1805" s="221"/>
      <c r="AK1805" s="221"/>
      <c r="AL1805" s="221"/>
      <c r="AM1805" s="221"/>
      <c r="AN1805" s="221"/>
      <c r="AO1805" s="221"/>
      <c r="AP1805" s="221"/>
      <c r="AQ1805" s="221"/>
      <c r="AR1805" s="221"/>
      <c r="AS1805" s="221"/>
      <c r="AT1805" s="221"/>
      <c r="AU1805" s="221"/>
      <c r="AV1805" s="221"/>
      <c r="AW1805" s="221"/>
      <c r="AX1805" s="222">
        <v>0</v>
      </c>
      <c r="AY1805" s="222">
        <v>0</v>
      </c>
      <c r="AZ1805" s="222">
        <f t="shared" si="101"/>
        <v>0</v>
      </c>
      <c r="BA1805" s="222">
        <v>0</v>
      </c>
      <c r="BB1805" s="222">
        <v>0</v>
      </c>
      <c r="BC1805" s="222">
        <f t="shared" si="102"/>
        <v>0</v>
      </c>
    </row>
    <row r="1806" spans="2:55">
      <c r="B1806" s="41" t="s">
        <v>5032</v>
      </c>
      <c r="C1806" s="19" t="s">
        <v>5681</v>
      </c>
      <c r="D1806" s="44" t="s">
        <v>5</v>
      </c>
      <c r="E1806" s="19"/>
      <c r="F1806" s="19"/>
      <c r="G1806" s="19"/>
      <c r="H1806" s="19"/>
      <c r="I1806" s="19"/>
      <c r="J1806" s="19"/>
      <c r="K1806" s="19"/>
      <c r="L1806" s="19"/>
      <c r="M1806" s="19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19"/>
      <c r="Z1806" s="221"/>
      <c r="AA1806" s="221"/>
      <c r="AB1806" s="221"/>
      <c r="AC1806" s="221"/>
      <c r="AD1806" s="221"/>
      <c r="AE1806" s="221"/>
      <c r="AF1806" s="221"/>
      <c r="AG1806" s="221"/>
      <c r="AH1806" s="221"/>
      <c r="AI1806" s="221"/>
      <c r="AJ1806" s="221"/>
      <c r="AK1806" s="221"/>
      <c r="AL1806" s="221"/>
      <c r="AM1806" s="221"/>
      <c r="AN1806" s="221"/>
      <c r="AO1806" s="221"/>
      <c r="AP1806" s="221"/>
      <c r="AQ1806" s="221"/>
      <c r="AR1806" s="221"/>
      <c r="AS1806" s="221"/>
      <c r="AT1806" s="221"/>
      <c r="AU1806" s="221"/>
      <c r="AV1806" s="221"/>
      <c r="AW1806" s="221"/>
      <c r="AX1806" s="222">
        <v>1</v>
      </c>
      <c r="AY1806" s="222">
        <v>60</v>
      </c>
      <c r="AZ1806" s="222">
        <f t="shared" si="101"/>
        <v>15</v>
      </c>
      <c r="BA1806" s="222">
        <v>0</v>
      </c>
      <c r="BB1806" s="222">
        <v>0</v>
      </c>
      <c r="BC1806" s="222">
        <f t="shared" si="102"/>
        <v>0</v>
      </c>
    </row>
    <row r="1807" spans="2:55">
      <c r="B1807" s="41" t="s">
        <v>5033</v>
      </c>
      <c r="C1807" s="19" t="s">
        <v>5682</v>
      </c>
      <c r="D1807" s="227" t="s">
        <v>939</v>
      </c>
      <c r="E1807" s="19"/>
      <c r="F1807" s="19"/>
      <c r="G1807" s="19"/>
      <c r="H1807" s="19"/>
      <c r="I1807" s="19"/>
      <c r="J1807" s="19"/>
      <c r="K1807" s="19"/>
      <c r="L1807" s="19"/>
      <c r="M1807" s="19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221"/>
      <c r="AA1807" s="221"/>
      <c r="AB1807" s="221"/>
      <c r="AC1807" s="221"/>
      <c r="AD1807" s="221"/>
      <c r="AE1807" s="221"/>
      <c r="AF1807" s="221"/>
      <c r="AG1807" s="221"/>
      <c r="AH1807" s="221"/>
      <c r="AI1807" s="221"/>
      <c r="AJ1807" s="221"/>
      <c r="AK1807" s="221"/>
      <c r="AL1807" s="221"/>
      <c r="AM1807" s="221"/>
      <c r="AN1807" s="221"/>
      <c r="AO1807" s="221"/>
      <c r="AP1807" s="221"/>
      <c r="AQ1807" s="221"/>
      <c r="AR1807" s="221"/>
      <c r="AS1807" s="221"/>
      <c r="AT1807" s="221"/>
      <c r="AU1807" s="221"/>
      <c r="AV1807" s="221"/>
      <c r="AW1807" s="221"/>
      <c r="AX1807" s="222">
        <v>0</v>
      </c>
      <c r="AY1807" s="222">
        <v>0</v>
      </c>
      <c r="AZ1807" s="222">
        <f t="shared" si="101"/>
        <v>0</v>
      </c>
      <c r="BA1807" s="222">
        <v>9</v>
      </c>
      <c r="BB1807" s="222">
        <v>755</v>
      </c>
      <c r="BC1807" s="222">
        <f t="shared" si="102"/>
        <v>188.75</v>
      </c>
    </row>
    <row r="1808" spans="2:55">
      <c r="B1808" s="41" t="s">
        <v>5034</v>
      </c>
      <c r="C1808" s="19" t="s">
        <v>8057</v>
      </c>
      <c r="D1808" s="44" t="s">
        <v>5</v>
      </c>
      <c r="E1808" s="19"/>
      <c r="F1808" s="19"/>
      <c r="G1808" s="19"/>
      <c r="H1808" s="19"/>
      <c r="I1808" s="19"/>
      <c r="J1808" s="19"/>
      <c r="K1808" s="19"/>
      <c r="L1808" s="19"/>
      <c r="M1808" s="19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19"/>
      <c r="Z1808" s="221"/>
      <c r="AA1808" s="221"/>
      <c r="AB1808" s="221"/>
      <c r="AC1808" s="221"/>
      <c r="AD1808" s="221"/>
      <c r="AE1808" s="221"/>
      <c r="AF1808" s="221"/>
      <c r="AG1808" s="221"/>
      <c r="AH1808" s="221"/>
      <c r="AI1808" s="221"/>
      <c r="AJ1808" s="221"/>
      <c r="AK1808" s="221"/>
      <c r="AL1808" s="221"/>
      <c r="AM1808" s="221"/>
      <c r="AN1808" s="221"/>
      <c r="AO1808" s="221"/>
      <c r="AP1808" s="221"/>
      <c r="AQ1808" s="221"/>
      <c r="AR1808" s="221"/>
      <c r="AS1808" s="221"/>
      <c r="AT1808" s="221"/>
      <c r="AU1808" s="221"/>
      <c r="AV1808" s="221"/>
      <c r="AW1808" s="221"/>
      <c r="AX1808" s="222">
        <v>0</v>
      </c>
      <c r="AY1808" s="222">
        <v>0</v>
      </c>
      <c r="AZ1808" s="222">
        <f t="shared" si="101"/>
        <v>0</v>
      </c>
      <c r="BA1808" s="222">
        <v>0</v>
      </c>
      <c r="BB1808" s="222">
        <v>0</v>
      </c>
      <c r="BC1808" s="222">
        <f t="shared" si="102"/>
        <v>0</v>
      </c>
    </row>
    <row r="1809" spans="2:55">
      <c r="B1809" s="41" t="s">
        <v>5035</v>
      </c>
      <c r="C1809" s="19" t="s">
        <v>5683</v>
      </c>
      <c r="D1809" s="44" t="s">
        <v>5</v>
      </c>
      <c r="E1809" s="19"/>
      <c r="F1809" s="19"/>
      <c r="G1809" s="19"/>
      <c r="H1809" s="19"/>
      <c r="I1809" s="19"/>
      <c r="J1809" s="19"/>
      <c r="K1809" s="19"/>
      <c r="L1809" s="19"/>
      <c r="M1809" s="19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19"/>
      <c r="Y1809" s="19"/>
      <c r="Z1809" s="221"/>
      <c r="AA1809" s="221"/>
      <c r="AB1809" s="221"/>
      <c r="AC1809" s="221"/>
      <c r="AD1809" s="221"/>
      <c r="AE1809" s="221"/>
      <c r="AF1809" s="221"/>
      <c r="AG1809" s="221"/>
      <c r="AH1809" s="221"/>
      <c r="AI1809" s="221"/>
      <c r="AJ1809" s="221"/>
      <c r="AK1809" s="221"/>
      <c r="AL1809" s="221"/>
      <c r="AM1809" s="221"/>
      <c r="AN1809" s="221"/>
      <c r="AO1809" s="221"/>
      <c r="AP1809" s="221"/>
      <c r="AQ1809" s="221"/>
      <c r="AR1809" s="221"/>
      <c r="AS1809" s="221"/>
      <c r="AT1809" s="221"/>
      <c r="AU1809" s="221"/>
      <c r="AV1809" s="221"/>
      <c r="AW1809" s="221"/>
      <c r="AX1809" s="222">
        <v>1</v>
      </c>
      <c r="AY1809" s="222">
        <v>60</v>
      </c>
      <c r="AZ1809" s="222">
        <f t="shared" si="101"/>
        <v>15</v>
      </c>
      <c r="BA1809" s="222">
        <v>29</v>
      </c>
      <c r="BB1809" s="222">
        <v>2045</v>
      </c>
      <c r="BC1809" s="222">
        <f t="shared" si="102"/>
        <v>511.25</v>
      </c>
    </row>
    <row r="1810" spans="2:55">
      <c r="B1810" s="41" t="s">
        <v>5036</v>
      </c>
      <c r="C1810" s="19" t="s">
        <v>5684</v>
      </c>
      <c r="D1810" s="44" t="s">
        <v>939</v>
      </c>
      <c r="E1810" s="19"/>
      <c r="F1810" s="19"/>
      <c r="G1810" s="19"/>
      <c r="H1810" s="19"/>
      <c r="I1810" s="19"/>
      <c r="J1810" s="19"/>
      <c r="K1810" s="19"/>
      <c r="L1810" s="19"/>
      <c r="M1810" s="19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19"/>
      <c r="Z1810" s="221"/>
      <c r="AA1810" s="221"/>
      <c r="AB1810" s="221"/>
      <c r="AC1810" s="221"/>
      <c r="AD1810" s="221"/>
      <c r="AE1810" s="221"/>
      <c r="AF1810" s="221"/>
      <c r="AG1810" s="221"/>
      <c r="AH1810" s="221"/>
      <c r="AI1810" s="221"/>
      <c r="AJ1810" s="221"/>
      <c r="AK1810" s="221"/>
      <c r="AL1810" s="221"/>
      <c r="AM1810" s="221"/>
      <c r="AN1810" s="221"/>
      <c r="AO1810" s="221"/>
      <c r="AP1810" s="221"/>
      <c r="AQ1810" s="221"/>
      <c r="AR1810" s="221"/>
      <c r="AS1810" s="221"/>
      <c r="AT1810" s="221"/>
      <c r="AU1810" s="221"/>
      <c r="AV1810" s="221"/>
      <c r="AW1810" s="221"/>
      <c r="AX1810" s="222">
        <v>1</v>
      </c>
      <c r="AY1810" s="222">
        <v>60</v>
      </c>
      <c r="AZ1810" s="222">
        <f t="shared" si="101"/>
        <v>15</v>
      </c>
      <c r="BA1810" s="222">
        <v>3</v>
      </c>
      <c r="BB1810" s="222">
        <v>330</v>
      </c>
      <c r="BC1810" s="222">
        <f t="shared" si="102"/>
        <v>82.5</v>
      </c>
    </row>
    <row r="1811" spans="2:55">
      <c r="B1811" s="41" t="s">
        <v>5037</v>
      </c>
      <c r="C1811" s="19" t="s">
        <v>8058</v>
      </c>
      <c r="D1811" s="44" t="s">
        <v>5</v>
      </c>
      <c r="E1811" s="19"/>
      <c r="F1811" s="19"/>
      <c r="G1811" s="19"/>
      <c r="H1811" s="19"/>
      <c r="I1811" s="19"/>
      <c r="J1811" s="19"/>
      <c r="K1811" s="19"/>
      <c r="L1811" s="19"/>
      <c r="M1811" s="19"/>
      <c r="N1811" s="19"/>
      <c r="O1811" s="19"/>
      <c r="P1811" s="19"/>
      <c r="Q1811" s="19"/>
      <c r="R1811" s="19"/>
      <c r="S1811" s="19"/>
      <c r="T1811" s="19"/>
      <c r="U1811" s="19"/>
      <c r="V1811" s="19"/>
      <c r="W1811" s="19"/>
      <c r="X1811" s="19"/>
      <c r="Y1811" s="19"/>
      <c r="Z1811" s="221"/>
      <c r="AA1811" s="221"/>
      <c r="AB1811" s="221"/>
      <c r="AC1811" s="221"/>
      <c r="AD1811" s="221"/>
      <c r="AE1811" s="221"/>
      <c r="AF1811" s="221"/>
      <c r="AG1811" s="221"/>
      <c r="AH1811" s="221"/>
      <c r="AI1811" s="221"/>
      <c r="AJ1811" s="221"/>
      <c r="AK1811" s="221"/>
      <c r="AL1811" s="221"/>
      <c r="AM1811" s="221"/>
      <c r="AN1811" s="221"/>
      <c r="AO1811" s="221"/>
      <c r="AP1811" s="221"/>
      <c r="AQ1811" s="221"/>
      <c r="AR1811" s="221"/>
      <c r="AS1811" s="221"/>
      <c r="AT1811" s="221"/>
      <c r="AU1811" s="221"/>
      <c r="AV1811" s="221"/>
      <c r="AW1811" s="221"/>
      <c r="AX1811" s="222">
        <v>5</v>
      </c>
      <c r="AY1811" s="222">
        <v>590</v>
      </c>
      <c r="AZ1811" s="222">
        <f t="shared" si="101"/>
        <v>147.5</v>
      </c>
      <c r="BA1811" s="222">
        <v>9</v>
      </c>
      <c r="BB1811" s="222">
        <v>1700</v>
      </c>
      <c r="BC1811" s="222">
        <f t="shared" si="102"/>
        <v>425</v>
      </c>
    </row>
    <row r="1812" spans="2:55">
      <c r="B1812" s="41" t="s">
        <v>5038</v>
      </c>
      <c r="C1812" s="19" t="s">
        <v>5685</v>
      </c>
      <c r="D1812" s="44" t="s">
        <v>939</v>
      </c>
      <c r="E1812" s="19"/>
      <c r="F1812" s="19"/>
      <c r="G1812" s="19"/>
      <c r="H1812" s="19"/>
      <c r="I1812" s="19"/>
      <c r="J1812" s="19"/>
      <c r="K1812" s="19"/>
      <c r="L1812" s="19"/>
      <c r="M1812" s="19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19"/>
      <c r="Y1812" s="19"/>
      <c r="Z1812" s="221"/>
      <c r="AA1812" s="221"/>
      <c r="AB1812" s="221"/>
      <c r="AC1812" s="221"/>
      <c r="AD1812" s="221"/>
      <c r="AE1812" s="221"/>
      <c r="AF1812" s="221"/>
      <c r="AG1812" s="221"/>
      <c r="AH1812" s="221"/>
      <c r="AI1812" s="221"/>
      <c r="AJ1812" s="221"/>
      <c r="AK1812" s="221"/>
      <c r="AL1812" s="221"/>
      <c r="AM1812" s="221"/>
      <c r="AN1812" s="221"/>
      <c r="AO1812" s="221"/>
      <c r="AP1812" s="221"/>
      <c r="AQ1812" s="221"/>
      <c r="AR1812" s="221"/>
      <c r="AS1812" s="221"/>
      <c r="AT1812" s="221"/>
      <c r="AU1812" s="221"/>
      <c r="AV1812" s="221"/>
      <c r="AW1812" s="221"/>
      <c r="AX1812" s="222">
        <v>0</v>
      </c>
      <c r="AY1812" s="222">
        <v>0</v>
      </c>
      <c r="AZ1812" s="222">
        <f t="shared" si="101"/>
        <v>0</v>
      </c>
      <c r="BA1812" s="222">
        <v>32</v>
      </c>
      <c r="BB1812" s="222">
        <v>3850</v>
      </c>
      <c r="BC1812" s="222">
        <f t="shared" si="102"/>
        <v>962.5</v>
      </c>
    </row>
    <row r="1813" spans="2:55">
      <c r="B1813" s="41" t="s">
        <v>5039</v>
      </c>
      <c r="C1813" s="19" t="s">
        <v>5686</v>
      </c>
      <c r="D1813" s="44" t="s">
        <v>5</v>
      </c>
      <c r="E1813" s="19"/>
      <c r="F1813" s="19"/>
      <c r="G1813" s="19"/>
      <c r="H1813" s="19"/>
      <c r="I1813" s="19"/>
      <c r="J1813" s="19"/>
      <c r="K1813" s="19"/>
      <c r="L1813" s="19"/>
      <c r="M1813" s="19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221"/>
      <c r="AA1813" s="221"/>
      <c r="AB1813" s="221"/>
      <c r="AC1813" s="221"/>
      <c r="AD1813" s="221"/>
      <c r="AE1813" s="221"/>
      <c r="AF1813" s="221"/>
      <c r="AG1813" s="221"/>
      <c r="AH1813" s="221"/>
      <c r="AI1813" s="221"/>
      <c r="AJ1813" s="221"/>
      <c r="AK1813" s="221"/>
      <c r="AL1813" s="221"/>
      <c r="AM1813" s="221"/>
      <c r="AN1813" s="221"/>
      <c r="AO1813" s="221"/>
      <c r="AP1813" s="221"/>
      <c r="AQ1813" s="221"/>
      <c r="AR1813" s="221"/>
      <c r="AS1813" s="221"/>
      <c r="AT1813" s="221"/>
      <c r="AU1813" s="221"/>
      <c r="AV1813" s="221"/>
      <c r="AW1813" s="221"/>
      <c r="AX1813" s="222">
        <v>0</v>
      </c>
      <c r="AY1813" s="222">
        <v>0</v>
      </c>
      <c r="AZ1813" s="222">
        <f t="shared" si="101"/>
        <v>0</v>
      </c>
      <c r="BA1813" s="222">
        <v>20</v>
      </c>
      <c r="BB1813" s="222">
        <v>1430</v>
      </c>
      <c r="BC1813" s="222">
        <f t="shared" si="102"/>
        <v>357.5</v>
      </c>
    </row>
    <row r="1814" spans="2:55">
      <c r="B1814" s="41" t="s">
        <v>5040</v>
      </c>
      <c r="C1814" s="19" t="s">
        <v>5687</v>
      </c>
      <c r="D1814" s="227" t="s">
        <v>954</v>
      </c>
      <c r="E1814" s="19"/>
      <c r="F1814" s="19"/>
      <c r="G1814" s="19"/>
      <c r="H1814" s="19"/>
      <c r="I1814" s="19"/>
      <c r="J1814" s="19"/>
      <c r="K1814" s="19"/>
      <c r="L1814" s="19"/>
      <c r="M1814" s="19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221"/>
      <c r="AA1814" s="221"/>
      <c r="AB1814" s="221"/>
      <c r="AC1814" s="221"/>
      <c r="AD1814" s="221"/>
      <c r="AE1814" s="221"/>
      <c r="AF1814" s="221"/>
      <c r="AG1814" s="221"/>
      <c r="AH1814" s="221"/>
      <c r="AI1814" s="221"/>
      <c r="AJ1814" s="221"/>
      <c r="AK1814" s="221"/>
      <c r="AL1814" s="221"/>
      <c r="AM1814" s="221"/>
      <c r="AN1814" s="221"/>
      <c r="AO1814" s="221"/>
      <c r="AP1814" s="221"/>
      <c r="AQ1814" s="221"/>
      <c r="AR1814" s="221"/>
      <c r="AS1814" s="221"/>
      <c r="AT1814" s="221"/>
      <c r="AU1814" s="221"/>
      <c r="AV1814" s="221"/>
      <c r="AW1814" s="221"/>
      <c r="AX1814" s="222">
        <v>1</v>
      </c>
      <c r="AY1814" s="222">
        <v>60</v>
      </c>
      <c r="AZ1814" s="222">
        <f t="shared" si="101"/>
        <v>15</v>
      </c>
      <c r="BA1814" s="222">
        <v>23</v>
      </c>
      <c r="BB1814" s="222">
        <v>3520</v>
      </c>
      <c r="BC1814" s="510">
        <f t="shared" si="102"/>
        <v>880</v>
      </c>
    </row>
    <row r="1815" spans="2:55">
      <c r="B1815" s="41" t="s">
        <v>5041</v>
      </c>
      <c r="C1815" s="19" t="s">
        <v>5688</v>
      </c>
      <c r="D1815" s="44" t="s">
        <v>954</v>
      </c>
      <c r="E1815" s="19"/>
      <c r="F1815" s="19"/>
      <c r="G1815" s="19"/>
      <c r="H1815" s="19"/>
      <c r="I1815" s="19"/>
      <c r="J1815" s="19"/>
      <c r="K1815" s="19"/>
      <c r="L1815" s="19"/>
      <c r="M1815" s="19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221"/>
      <c r="AA1815" s="221"/>
      <c r="AB1815" s="221"/>
      <c r="AC1815" s="221"/>
      <c r="AD1815" s="221"/>
      <c r="AE1815" s="221"/>
      <c r="AF1815" s="221"/>
      <c r="AG1815" s="221"/>
      <c r="AH1815" s="221"/>
      <c r="AI1815" s="221"/>
      <c r="AJ1815" s="221"/>
      <c r="AK1815" s="221"/>
      <c r="AL1815" s="221"/>
      <c r="AM1815" s="221"/>
      <c r="AN1815" s="221"/>
      <c r="AO1815" s="221"/>
      <c r="AP1815" s="221"/>
      <c r="AQ1815" s="221"/>
      <c r="AR1815" s="221"/>
      <c r="AS1815" s="221"/>
      <c r="AT1815" s="221"/>
      <c r="AU1815" s="221"/>
      <c r="AV1815" s="221"/>
      <c r="AW1815" s="221"/>
      <c r="AX1815" s="222">
        <v>0</v>
      </c>
      <c r="AY1815" s="222">
        <v>0</v>
      </c>
      <c r="AZ1815" s="222">
        <f t="shared" si="101"/>
        <v>0</v>
      </c>
      <c r="BA1815" s="222">
        <v>7</v>
      </c>
      <c r="BB1815" s="222">
        <v>480</v>
      </c>
      <c r="BC1815" s="510">
        <f t="shared" si="102"/>
        <v>120</v>
      </c>
    </row>
    <row r="1816" spans="2:55">
      <c r="B1816" s="41" t="s">
        <v>5042</v>
      </c>
      <c r="C1816" s="19" t="s">
        <v>5456</v>
      </c>
      <c r="D1816" s="44" t="s">
        <v>5</v>
      </c>
      <c r="E1816" s="19"/>
      <c r="F1816" s="19"/>
      <c r="G1816" s="19"/>
      <c r="H1816" s="19"/>
      <c r="I1816" s="19"/>
      <c r="J1816" s="19"/>
      <c r="K1816" s="19"/>
      <c r="L1816" s="19"/>
      <c r="M1816" s="19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19"/>
      <c r="Y1816" s="19"/>
      <c r="Z1816" s="221"/>
      <c r="AA1816" s="221"/>
      <c r="AB1816" s="221"/>
      <c r="AC1816" s="221"/>
      <c r="AD1816" s="221"/>
      <c r="AE1816" s="221"/>
      <c r="AF1816" s="221"/>
      <c r="AG1816" s="221"/>
      <c r="AH1816" s="221"/>
      <c r="AI1816" s="221"/>
      <c r="AJ1816" s="221"/>
      <c r="AK1816" s="221"/>
      <c r="AL1816" s="221"/>
      <c r="AM1816" s="221"/>
      <c r="AN1816" s="221"/>
      <c r="AO1816" s="221"/>
      <c r="AP1816" s="221"/>
      <c r="AQ1816" s="221"/>
      <c r="AR1816" s="221"/>
      <c r="AS1816" s="221"/>
      <c r="AT1816" s="221"/>
      <c r="AU1816" s="221"/>
      <c r="AV1816" s="221"/>
      <c r="AW1816" s="221"/>
      <c r="AX1816" s="222">
        <v>0</v>
      </c>
      <c r="AY1816" s="222">
        <v>0</v>
      </c>
      <c r="AZ1816" s="222">
        <f t="shared" si="101"/>
        <v>0</v>
      </c>
      <c r="BA1816" s="222">
        <v>0</v>
      </c>
      <c r="BB1816" s="222">
        <v>0</v>
      </c>
      <c r="BC1816" s="222">
        <f t="shared" si="102"/>
        <v>0</v>
      </c>
    </row>
    <row r="1817" spans="2:55">
      <c r="B1817" s="41" t="s">
        <v>5043</v>
      </c>
      <c r="C1817" s="19" t="s">
        <v>8059</v>
      </c>
      <c r="D1817" s="44" t="s">
        <v>5</v>
      </c>
      <c r="E1817" s="19"/>
      <c r="F1817" s="19"/>
      <c r="G1817" s="19"/>
      <c r="H1817" s="19"/>
      <c r="I1817" s="19"/>
      <c r="J1817" s="19"/>
      <c r="K1817" s="19"/>
      <c r="L1817" s="19"/>
      <c r="M1817" s="19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19"/>
      <c r="Y1817" s="19"/>
      <c r="Z1817" s="221"/>
      <c r="AA1817" s="221"/>
      <c r="AB1817" s="221"/>
      <c r="AC1817" s="221"/>
      <c r="AD1817" s="221"/>
      <c r="AE1817" s="221"/>
      <c r="AF1817" s="221"/>
      <c r="AG1817" s="221"/>
      <c r="AH1817" s="221"/>
      <c r="AI1817" s="221"/>
      <c r="AJ1817" s="221"/>
      <c r="AK1817" s="221"/>
      <c r="AL1817" s="221"/>
      <c r="AM1817" s="221"/>
      <c r="AN1817" s="221"/>
      <c r="AO1817" s="221"/>
      <c r="AP1817" s="221"/>
      <c r="AQ1817" s="221"/>
      <c r="AR1817" s="221"/>
      <c r="AS1817" s="221"/>
      <c r="AT1817" s="221"/>
      <c r="AU1817" s="221"/>
      <c r="AV1817" s="221"/>
      <c r="AW1817" s="221"/>
      <c r="AX1817" s="222">
        <v>0</v>
      </c>
      <c r="AY1817" s="222">
        <v>0</v>
      </c>
      <c r="AZ1817" s="222">
        <f t="shared" si="101"/>
        <v>0</v>
      </c>
      <c r="BA1817" s="222">
        <v>5</v>
      </c>
      <c r="BB1817" s="222">
        <v>530</v>
      </c>
      <c r="BC1817" s="222">
        <f t="shared" si="102"/>
        <v>132.5</v>
      </c>
    </row>
    <row r="1818" spans="2:55">
      <c r="B1818" s="41" t="s">
        <v>5044</v>
      </c>
      <c r="C1818" s="19" t="s">
        <v>5457</v>
      </c>
      <c r="D1818" s="44" t="s">
        <v>5</v>
      </c>
      <c r="E1818" s="19"/>
      <c r="F1818" s="19"/>
      <c r="G1818" s="19"/>
      <c r="H1818" s="19"/>
      <c r="I1818" s="19"/>
      <c r="J1818" s="19"/>
      <c r="K1818" s="19"/>
      <c r="L1818" s="19"/>
      <c r="M1818" s="19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19"/>
      <c r="Z1818" s="221"/>
      <c r="AA1818" s="221"/>
      <c r="AB1818" s="221"/>
      <c r="AC1818" s="221"/>
      <c r="AD1818" s="221"/>
      <c r="AE1818" s="221"/>
      <c r="AF1818" s="221"/>
      <c r="AG1818" s="221"/>
      <c r="AH1818" s="221"/>
      <c r="AI1818" s="221"/>
      <c r="AJ1818" s="221"/>
      <c r="AK1818" s="221"/>
      <c r="AL1818" s="221"/>
      <c r="AM1818" s="221"/>
      <c r="AN1818" s="221"/>
      <c r="AO1818" s="221"/>
      <c r="AP1818" s="221"/>
      <c r="AQ1818" s="221"/>
      <c r="AR1818" s="221"/>
      <c r="AS1818" s="221"/>
      <c r="AT1818" s="221"/>
      <c r="AU1818" s="221"/>
      <c r="AV1818" s="221"/>
      <c r="AW1818" s="221"/>
      <c r="AX1818" s="222">
        <v>1</v>
      </c>
      <c r="AY1818" s="222">
        <v>60</v>
      </c>
      <c r="AZ1818" s="222">
        <f t="shared" si="101"/>
        <v>15</v>
      </c>
      <c r="BA1818" s="222">
        <v>5</v>
      </c>
      <c r="BB1818" s="222">
        <v>660</v>
      </c>
      <c r="BC1818" s="222">
        <f t="shared" si="102"/>
        <v>165</v>
      </c>
    </row>
    <row r="1819" spans="2:55">
      <c r="B1819" s="41" t="s">
        <v>5045</v>
      </c>
      <c r="C1819" s="19" t="s">
        <v>5458</v>
      </c>
      <c r="D1819" s="44" t="s">
        <v>5</v>
      </c>
      <c r="E1819" s="19"/>
      <c r="F1819" s="19"/>
      <c r="G1819" s="19"/>
      <c r="H1819" s="19"/>
      <c r="I1819" s="19"/>
      <c r="J1819" s="19"/>
      <c r="K1819" s="19"/>
      <c r="L1819" s="19"/>
      <c r="M1819" s="19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19"/>
      <c r="Y1819" s="19"/>
      <c r="Z1819" s="221"/>
      <c r="AA1819" s="221"/>
      <c r="AB1819" s="221"/>
      <c r="AC1819" s="221"/>
      <c r="AD1819" s="221"/>
      <c r="AE1819" s="221"/>
      <c r="AF1819" s="221"/>
      <c r="AG1819" s="221"/>
      <c r="AH1819" s="221"/>
      <c r="AI1819" s="221"/>
      <c r="AJ1819" s="221"/>
      <c r="AK1819" s="221"/>
      <c r="AL1819" s="221"/>
      <c r="AM1819" s="221"/>
      <c r="AN1819" s="221"/>
      <c r="AO1819" s="221"/>
      <c r="AP1819" s="221"/>
      <c r="AQ1819" s="221"/>
      <c r="AR1819" s="221"/>
      <c r="AS1819" s="221"/>
      <c r="AT1819" s="221"/>
      <c r="AU1819" s="221"/>
      <c r="AV1819" s="221"/>
      <c r="AW1819" s="221"/>
      <c r="AX1819" s="222">
        <v>0</v>
      </c>
      <c r="AY1819" s="222">
        <v>0</v>
      </c>
      <c r="AZ1819" s="222">
        <f t="shared" si="101"/>
        <v>0</v>
      </c>
      <c r="BA1819" s="222">
        <v>0</v>
      </c>
      <c r="BB1819" s="222">
        <v>0</v>
      </c>
      <c r="BC1819" s="222">
        <f t="shared" si="102"/>
        <v>0</v>
      </c>
    </row>
    <row r="1820" spans="2:55">
      <c r="B1820" s="41" t="s">
        <v>5046</v>
      </c>
      <c r="C1820" s="19" t="s">
        <v>5459</v>
      </c>
      <c r="D1820" s="44" t="s">
        <v>5</v>
      </c>
      <c r="E1820" s="19"/>
      <c r="F1820" s="19"/>
      <c r="G1820" s="19"/>
      <c r="H1820" s="19"/>
      <c r="I1820" s="19"/>
      <c r="J1820" s="19"/>
      <c r="K1820" s="19"/>
      <c r="L1820" s="19"/>
      <c r="M1820" s="19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19"/>
      <c r="Y1820" s="19"/>
      <c r="Z1820" s="221"/>
      <c r="AA1820" s="221"/>
      <c r="AB1820" s="221"/>
      <c r="AC1820" s="221"/>
      <c r="AD1820" s="221"/>
      <c r="AE1820" s="221"/>
      <c r="AF1820" s="221"/>
      <c r="AG1820" s="221"/>
      <c r="AH1820" s="221"/>
      <c r="AI1820" s="221"/>
      <c r="AJ1820" s="221"/>
      <c r="AK1820" s="221"/>
      <c r="AL1820" s="221"/>
      <c r="AM1820" s="221"/>
      <c r="AN1820" s="221"/>
      <c r="AO1820" s="221"/>
      <c r="AP1820" s="221"/>
      <c r="AQ1820" s="221"/>
      <c r="AR1820" s="221"/>
      <c r="AS1820" s="221"/>
      <c r="AT1820" s="221"/>
      <c r="AU1820" s="221"/>
      <c r="AV1820" s="221"/>
      <c r="AW1820" s="221"/>
      <c r="AX1820" s="222">
        <v>0</v>
      </c>
      <c r="AY1820" s="222">
        <v>0</v>
      </c>
      <c r="AZ1820" s="222">
        <f t="shared" si="101"/>
        <v>0</v>
      </c>
      <c r="BA1820" s="222">
        <v>0</v>
      </c>
      <c r="BB1820" s="222">
        <v>0</v>
      </c>
      <c r="BC1820" s="222">
        <f t="shared" si="102"/>
        <v>0</v>
      </c>
    </row>
    <row r="1821" spans="2:55">
      <c r="B1821" s="41" t="s">
        <v>5047</v>
      </c>
      <c r="C1821" s="19" t="s">
        <v>5460</v>
      </c>
      <c r="D1821" s="227" t="s">
        <v>956</v>
      </c>
      <c r="E1821" s="19"/>
      <c r="F1821" s="19"/>
      <c r="G1821" s="19"/>
      <c r="H1821" s="19"/>
      <c r="I1821" s="19"/>
      <c r="J1821" s="19"/>
      <c r="K1821" s="19"/>
      <c r="L1821" s="19"/>
      <c r="M1821" s="19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19"/>
      <c r="Z1821" s="221"/>
      <c r="AA1821" s="221"/>
      <c r="AB1821" s="221"/>
      <c r="AC1821" s="221"/>
      <c r="AD1821" s="221"/>
      <c r="AE1821" s="221"/>
      <c r="AF1821" s="221"/>
      <c r="AG1821" s="221"/>
      <c r="AH1821" s="221"/>
      <c r="AI1821" s="221"/>
      <c r="AJ1821" s="221"/>
      <c r="AK1821" s="221"/>
      <c r="AL1821" s="221"/>
      <c r="AM1821" s="221"/>
      <c r="AN1821" s="221"/>
      <c r="AO1821" s="221"/>
      <c r="AP1821" s="221"/>
      <c r="AQ1821" s="221"/>
      <c r="AR1821" s="221"/>
      <c r="AS1821" s="221"/>
      <c r="AT1821" s="221"/>
      <c r="AU1821" s="221"/>
      <c r="AV1821" s="221"/>
      <c r="AW1821" s="221"/>
      <c r="AX1821" s="222">
        <v>2</v>
      </c>
      <c r="AY1821" s="222">
        <v>120</v>
      </c>
      <c r="AZ1821" s="222">
        <f t="shared" si="101"/>
        <v>30</v>
      </c>
      <c r="BA1821" s="222">
        <v>0</v>
      </c>
      <c r="BB1821" s="222">
        <v>0</v>
      </c>
      <c r="BC1821" s="222">
        <f t="shared" si="102"/>
        <v>0</v>
      </c>
    </row>
    <row r="1822" spans="2:55">
      <c r="B1822" s="41" t="s">
        <v>5048</v>
      </c>
      <c r="C1822" s="19" t="s">
        <v>5689</v>
      </c>
      <c r="D1822" s="227" t="s">
        <v>956</v>
      </c>
      <c r="E1822" s="19"/>
      <c r="F1822" s="19"/>
      <c r="G1822" s="19"/>
      <c r="H1822" s="19"/>
      <c r="I1822" s="19"/>
      <c r="J1822" s="19"/>
      <c r="K1822" s="19"/>
      <c r="L1822" s="19"/>
      <c r="M1822" s="19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221"/>
      <c r="AA1822" s="221"/>
      <c r="AB1822" s="221"/>
      <c r="AC1822" s="221"/>
      <c r="AD1822" s="221"/>
      <c r="AE1822" s="221"/>
      <c r="AF1822" s="221"/>
      <c r="AG1822" s="221"/>
      <c r="AH1822" s="221"/>
      <c r="AI1822" s="221"/>
      <c r="AJ1822" s="221"/>
      <c r="AK1822" s="221"/>
      <c r="AL1822" s="221"/>
      <c r="AM1822" s="221"/>
      <c r="AN1822" s="221"/>
      <c r="AO1822" s="221"/>
      <c r="AP1822" s="221"/>
      <c r="AQ1822" s="221"/>
      <c r="AR1822" s="221"/>
      <c r="AS1822" s="221"/>
      <c r="AT1822" s="221"/>
      <c r="AU1822" s="221"/>
      <c r="AV1822" s="221"/>
      <c r="AW1822" s="221"/>
      <c r="AX1822" s="222">
        <v>0</v>
      </c>
      <c r="AY1822" s="222">
        <v>0</v>
      </c>
      <c r="AZ1822" s="222">
        <f t="shared" si="101"/>
        <v>0</v>
      </c>
      <c r="BA1822" s="222">
        <v>18</v>
      </c>
      <c r="BB1822" s="222">
        <v>1520</v>
      </c>
      <c r="BC1822" s="222">
        <f t="shared" si="102"/>
        <v>380</v>
      </c>
    </row>
    <row r="1823" spans="2:55">
      <c r="B1823" s="41" t="s">
        <v>5049</v>
      </c>
      <c r="C1823" s="19" t="s">
        <v>5461</v>
      </c>
      <c r="D1823" s="44" t="s">
        <v>956</v>
      </c>
      <c r="E1823" s="19"/>
      <c r="F1823" s="19"/>
      <c r="G1823" s="19"/>
      <c r="H1823" s="19"/>
      <c r="I1823" s="19"/>
      <c r="J1823" s="19"/>
      <c r="K1823" s="19"/>
      <c r="L1823" s="19"/>
      <c r="M1823" s="19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19"/>
      <c r="Y1823" s="19"/>
      <c r="Z1823" s="221"/>
      <c r="AA1823" s="221"/>
      <c r="AB1823" s="221"/>
      <c r="AC1823" s="221"/>
      <c r="AD1823" s="221"/>
      <c r="AE1823" s="221"/>
      <c r="AF1823" s="221"/>
      <c r="AG1823" s="221"/>
      <c r="AH1823" s="221"/>
      <c r="AI1823" s="221"/>
      <c r="AJ1823" s="221"/>
      <c r="AK1823" s="221"/>
      <c r="AL1823" s="221"/>
      <c r="AM1823" s="221"/>
      <c r="AN1823" s="221"/>
      <c r="AO1823" s="221"/>
      <c r="AP1823" s="221"/>
      <c r="AQ1823" s="221"/>
      <c r="AR1823" s="221"/>
      <c r="AS1823" s="221"/>
      <c r="AT1823" s="221"/>
      <c r="AU1823" s="221"/>
      <c r="AV1823" s="221"/>
      <c r="AW1823" s="221"/>
      <c r="AX1823" s="222">
        <v>0</v>
      </c>
      <c r="AY1823" s="222">
        <v>0</v>
      </c>
      <c r="AZ1823" s="222">
        <f t="shared" si="101"/>
        <v>0</v>
      </c>
      <c r="BA1823" s="222">
        <v>1</v>
      </c>
      <c r="BB1823" s="222">
        <v>100</v>
      </c>
      <c r="BC1823" s="222">
        <f t="shared" si="102"/>
        <v>25</v>
      </c>
    </row>
    <row r="1824" spans="2:55">
      <c r="B1824" s="41" t="s">
        <v>5050</v>
      </c>
      <c r="C1824" s="19" t="s">
        <v>5462</v>
      </c>
      <c r="D1824" s="44" t="s">
        <v>5</v>
      </c>
      <c r="E1824" s="19"/>
      <c r="F1824" s="19"/>
      <c r="G1824" s="19"/>
      <c r="H1824" s="19"/>
      <c r="I1824" s="19"/>
      <c r="J1824" s="19"/>
      <c r="K1824" s="19"/>
      <c r="L1824" s="19"/>
      <c r="M1824" s="19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221"/>
      <c r="AA1824" s="221"/>
      <c r="AB1824" s="221"/>
      <c r="AC1824" s="221"/>
      <c r="AD1824" s="221"/>
      <c r="AE1824" s="221"/>
      <c r="AF1824" s="221"/>
      <c r="AG1824" s="221"/>
      <c r="AH1824" s="221"/>
      <c r="AI1824" s="221"/>
      <c r="AJ1824" s="221"/>
      <c r="AK1824" s="221"/>
      <c r="AL1824" s="221"/>
      <c r="AM1824" s="221"/>
      <c r="AN1824" s="221"/>
      <c r="AO1824" s="221"/>
      <c r="AP1824" s="221"/>
      <c r="AQ1824" s="221"/>
      <c r="AR1824" s="221"/>
      <c r="AS1824" s="221"/>
      <c r="AT1824" s="221"/>
      <c r="AU1824" s="221"/>
      <c r="AV1824" s="221"/>
      <c r="AW1824" s="221"/>
      <c r="AX1824" s="222">
        <v>0</v>
      </c>
      <c r="AY1824" s="222">
        <v>0</v>
      </c>
      <c r="AZ1824" s="222">
        <f t="shared" si="101"/>
        <v>0</v>
      </c>
      <c r="BA1824" s="222">
        <v>0</v>
      </c>
      <c r="BB1824" s="222">
        <v>0</v>
      </c>
      <c r="BC1824" s="222">
        <f t="shared" si="102"/>
        <v>0</v>
      </c>
    </row>
    <row r="1825" spans="2:55">
      <c r="B1825" s="41" t="s">
        <v>5051</v>
      </c>
      <c r="C1825" s="19" t="s">
        <v>5463</v>
      </c>
      <c r="D1825" s="44" t="s">
        <v>956</v>
      </c>
      <c r="E1825" s="19"/>
      <c r="F1825" s="19"/>
      <c r="G1825" s="19"/>
      <c r="H1825" s="19"/>
      <c r="I1825" s="19"/>
      <c r="J1825" s="19"/>
      <c r="K1825" s="19"/>
      <c r="L1825" s="19"/>
      <c r="M1825" s="19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221"/>
      <c r="AA1825" s="221"/>
      <c r="AB1825" s="221"/>
      <c r="AC1825" s="221"/>
      <c r="AD1825" s="221"/>
      <c r="AE1825" s="221"/>
      <c r="AF1825" s="221"/>
      <c r="AG1825" s="221"/>
      <c r="AH1825" s="221"/>
      <c r="AI1825" s="221"/>
      <c r="AJ1825" s="221"/>
      <c r="AK1825" s="221"/>
      <c r="AL1825" s="221"/>
      <c r="AM1825" s="221"/>
      <c r="AN1825" s="221"/>
      <c r="AO1825" s="221"/>
      <c r="AP1825" s="221"/>
      <c r="AQ1825" s="221"/>
      <c r="AR1825" s="221"/>
      <c r="AS1825" s="221"/>
      <c r="AT1825" s="221"/>
      <c r="AU1825" s="221"/>
      <c r="AV1825" s="221"/>
      <c r="AW1825" s="221"/>
      <c r="AX1825" s="222">
        <v>0</v>
      </c>
      <c r="AY1825" s="222">
        <v>0</v>
      </c>
      <c r="AZ1825" s="222">
        <f t="shared" si="101"/>
        <v>0</v>
      </c>
      <c r="BA1825" s="222">
        <v>4</v>
      </c>
      <c r="BB1825" s="222">
        <v>240</v>
      </c>
      <c r="BC1825" s="222">
        <f t="shared" si="102"/>
        <v>60</v>
      </c>
    </row>
    <row r="1826" spans="2:55">
      <c r="B1826" s="41" t="s">
        <v>5052</v>
      </c>
      <c r="C1826" s="19" t="s">
        <v>5464</v>
      </c>
      <c r="D1826" s="44" t="s">
        <v>951</v>
      </c>
      <c r="E1826" s="19"/>
      <c r="F1826" s="19"/>
      <c r="G1826" s="19"/>
      <c r="H1826" s="19"/>
      <c r="I1826" s="19"/>
      <c r="J1826" s="19"/>
      <c r="K1826" s="19"/>
      <c r="L1826" s="19"/>
      <c r="M1826" s="19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221"/>
      <c r="AA1826" s="221"/>
      <c r="AB1826" s="221"/>
      <c r="AC1826" s="221"/>
      <c r="AD1826" s="221"/>
      <c r="AE1826" s="221"/>
      <c r="AF1826" s="221"/>
      <c r="AG1826" s="221"/>
      <c r="AH1826" s="221"/>
      <c r="AI1826" s="221"/>
      <c r="AJ1826" s="221"/>
      <c r="AK1826" s="221"/>
      <c r="AL1826" s="221"/>
      <c r="AM1826" s="221"/>
      <c r="AN1826" s="221"/>
      <c r="AO1826" s="221"/>
      <c r="AP1826" s="221"/>
      <c r="AQ1826" s="221"/>
      <c r="AR1826" s="221"/>
      <c r="AS1826" s="221"/>
      <c r="AT1826" s="221"/>
      <c r="AU1826" s="221"/>
      <c r="AV1826" s="221"/>
      <c r="AW1826" s="221"/>
      <c r="AX1826" s="222">
        <v>0</v>
      </c>
      <c r="AY1826" s="222">
        <v>0</v>
      </c>
      <c r="AZ1826" s="222">
        <f t="shared" si="101"/>
        <v>0</v>
      </c>
      <c r="BA1826" s="222">
        <v>2</v>
      </c>
      <c r="BB1826" s="222">
        <v>105</v>
      </c>
      <c r="BC1826" s="222">
        <f t="shared" si="102"/>
        <v>26.25</v>
      </c>
    </row>
    <row r="1827" spans="2:55">
      <c r="B1827" s="41" t="s">
        <v>5053</v>
      </c>
      <c r="C1827" s="19" t="s">
        <v>8060</v>
      </c>
      <c r="D1827" s="44" t="s">
        <v>951</v>
      </c>
      <c r="E1827" s="19"/>
      <c r="F1827" s="19"/>
      <c r="G1827" s="19"/>
      <c r="H1827" s="19"/>
      <c r="I1827" s="19"/>
      <c r="J1827" s="19"/>
      <c r="K1827" s="19"/>
      <c r="L1827" s="19"/>
      <c r="M1827" s="19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19"/>
      <c r="Z1827" s="221"/>
      <c r="AA1827" s="221"/>
      <c r="AB1827" s="221"/>
      <c r="AC1827" s="221"/>
      <c r="AD1827" s="221"/>
      <c r="AE1827" s="221"/>
      <c r="AF1827" s="221"/>
      <c r="AG1827" s="221"/>
      <c r="AH1827" s="221"/>
      <c r="AI1827" s="221"/>
      <c r="AJ1827" s="221"/>
      <c r="AK1827" s="221"/>
      <c r="AL1827" s="221"/>
      <c r="AM1827" s="221"/>
      <c r="AN1827" s="221"/>
      <c r="AO1827" s="221"/>
      <c r="AP1827" s="221"/>
      <c r="AQ1827" s="221"/>
      <c r="AR1827" s="221"/>
      <c r="AS1827" s="221"/>
      <c r="AT1827" s="221"/>
      <c r="AU1827" s="221"/>
      <c r="AV1827" s="221"/>
      <c r="AW1827" s="221"/>
      <c r="AX1827" s="222">
        <v>0</v>
      </c>
      <c r="AY1827" s="222">
        <v>0</v>
      </c>
      <c r="AZ1827" s="222">
        <f t="shared" si="101"/>
        <v>0</v>
      </c>
      <c r="BA1827" s="222">
        <v>0</v>
      </c>
      <c r="BB1827" s="222">
        <v>0</v>
      </c>
      <c r="BC1827" s="222">
        <f t="shared" si="102"/>
        <v>0</v>
      </c>
    </row>
    <row r="1828" spans="2:55">
      <c r="B1828" s="41" t="s">
        <v>5054</v>
      </c>
      <c r="C1828" s="19" t="s">
        <v>5465</v>
      </c>
      <c r="D1828" s="227" t="s">
        <v>956</v>
      </c>
      <c r="E1828" s="19"/>
      <c r="F1828" s="19"/>
      <c r="G1828" s="19"/>
      <c r="H1828" s="19"/>
      <c r="I1828" s="19"/>
      <c r="J1828" s="19"/>
      <c r="K1828" s="19"/>
      <c r="L1828" s="19"/>
      <c r="M1828" s="19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221"/>
      <c r="AA1828" s="221"/>
      <c r="AB1828" s="221"/>
      <c r="AC1828" s="221"/>
      <c r="AD1828" s="221"/>
      <c r="AE1828" s="221"/>
      <c r="AF1828" s="221"/>
      <c r="AG1828" s="221"/>
      <c r="AH1828" s="221"/>
      <c r="AI1828" s="221"/>
      <c r="AJ1828" s="221"/>
      <c r="AK1828" s="221"/>
      <c r="AL1828" s="221"/>
      <c r="AM1828" s="221"/>
      <c r="AN1828" s="221"/>
      <c r="AO1828" s="221"/>
      <c r="AP1828" s="221"/>
      <c r="AQ1828" s="221"/>
      <c r="AR1828" s="221"/>
      <c r="AS1828" s="221"/>
      <c r="AT1828" s="221"/>
      <c r="AU1828" s="221"/>
      <c r="AV1828" s="221"/>
      <c r="AW1828" s="221"/>
      <c r="AX1828" s="222">
        <v>5</v>
      </c>
      <c r="AY1828" s="222">
        <v>420</v>
      </c>
      <c r="AZ1828" s="222">
        <f t="shared" si="101"/>
        <v>105</v>
      </c>
      <c r="BA1828" s="222">
        <v>7</v>
      </c>
      <c r="BB1828" s="222">
        <v>860</v>
      </c>
      <c r="BC1828" s="222">
        <f t="shared" si="102"/>
        <v>215</v>
      </c>
    </row>
    <row r="1829" spans="2:55">
      <c r="B1829" s="41" t="s">
        <v>5055</v>
      </c>
      <c r="C1829" s="19" t="s">
        <v>5355</v>
      </c>
      <c r="D1829" s="44" t="s">
        <v>5</v>
      </c>
      <c r="E1829" s="19"/>
      <c r="F1829" s="19"/>
      <c r="G1829" s="19"/>
      <c r="H1829" s="19"/>
      <c r="I1829" s="19"/>
      <c r="J1829" s="19"/>
      <c r="K1829" s="19"/>
      <c r="L1829" s="19"/>
      <c r="M1829" s="19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221"/>
      <c r="AA1829" s="221"/>
      <c r="AB1829" s="221"/>
      <c r="AC1829" s="221"/>
      <c r="AD1829" s="221"/>
      <c r="AE1829" s="221"/>
      <c r="AF1829" s="221"/>
      <c r="AG1829" s="221"/>
      <c r="AH1829" s="221"/>
      <c r="AI1829" s="221"/>
      <c r="AJ1829" s="221"/>
      <c r="AK1829" s="221"/>
      <c r="AL1829" s="221"/>
      <c r="AM1829" s="221"/>
      <c r="AN1829" s="221"/>
      <c r="AO1829" s="221"/>
      <c r="AP1829" s="221"/>
      <c r="AQ1829" s="221"/>
      <c r="AR1829" s="221"/>
      <c r="AS1829" s="221"/>
      <c r="AT1829" s="221"/>
      <c r="AU1829" s="221"/>
      <c r="AV1829" s="221"/>
      <c r="AW1829" s="221"/>
      <c r="AX1829" s="222">
        <v>0</v>
      </c>
      <c r="AY1829" s="222">
        <v>0</v>
      </c>
      <c r="AZ1829" s="222">
        <f t="shared" si="101"/>
        <v>0</v>
      </c>
      <c r="BA1829" s="222">
        <v>10</v>
      </c>
      <c r="BB1829" s="222">
        <v>825</v>
      </c>
      <c r="BC1829" s="222">
        <f t="shared" si="102"/>
        <v>206.25</v>
      </c>
    </row>
    <row r="1830" spans="2:55">
      <c r="B1830" s="41" t="s">
        <v>5056</v>
      </c>
      <c r="C1830" s="19" t="s">
        <v>5466</v>
      </c>
      <c r="D1830" s="44" t="s">
        <v>5</v>
      </c>
      <c r="E1830" s="19"/>
      <c r="F1830" s="19"/>
      <c r="G1830" s="19"/>
      <c r="H1830" s="19"/>
      <c r="I1830" s="19"/>
      <c r="J1830" s="19"/>
      <c r="K1830" s="19"/>
      <c r="L1830" s="19"/>
      <c r="M1830" s="19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221"/>
      <c r="AA1830" s="221"/>
      <c r="AB1830" s="221"/>
      <c r="AC1830" s="221"/>
      <c r="AD1830" s="221"/>
      <c r="AE1830" s="221"/>
      <c r="AF1830" s="221"/>
      <c r="AG1830" s="221"/>
      <c r="AH1830" s="221"/>
      <c r="AI1830" s="221"/>
      <c r="AJ1830" s="221"/>
      <c r="AK1830" s="221"/>
      <c r="AL1830" s="221"/>
      <c r="AM1830" s="221"/>
      <c r="AN1830" s="221"/>
      <c r="AO1830" s="221"/>
      <c r="AP1830" s="221"/>
      <c r="AQ1830" s="221"/>
      <c r="AR1830" s="221"/>
      <c r="AS1830" s="221"/>
      <c r="AT1830" s="221"/>
      <c r="AU1830" s="221"/>
      <c r="AV1830" s="221"/>
      <c r="AW1830" s="221"/>
      <c r="AX1830" s="222">
        <v>0</v>
      </c>
      <c r="AY1830" s="222">
        <v>0</v>
      </c>
      <c r="AZ1830" s="222">
        <f t="shared" ref="AZ1830:AZ1859" si="103">AY1830*25%</f>
        <v>0</v>
      </c>
      <c r="BA1830" s="222">
        <v>19</v>
      </c>
      <c r="BB1830" s="222">
        <v>2180</v>
      </c>
      <c r="BC1830" s="222">
        <f t="shared" si="102"/>
        <v>545</v>
      </c>
    </row>
    <row r="1831" spans="2:55">
      <c r="B1831" s="41" t="s">
        <v>5057</v>
      </c>
      <c r="C1831" s="19" t="s">
        <v>5467</v>
      </c>
      <c r="D1831" s="227" t="s">
        <v>952</v>
      </c>
      <c r="E1831" s="19"/>
      <c r="F1831" s="19"/>
      <c r="G1831" s="19"/>
      <c r="H1831" s="19"/>
      <c r="I1831" s="19"/>
      <c r="J1831" s="19"/>
      <c r="K1831" s="19"/>
      <c r="L1831" s="19"/>
      <c r="M1831" s="19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19"/>
      <c r="Z1831" s="221"/>
      <c r="AA1831" s="221"/>
      <c r="AB1831" s="221"/>
      <c r="AC1831" s="221"/>
      <c r="AD1831" s="221"/>
      <c r="AE1831" s="221"/>
      <c r="AF1831" s="221"/>
      <c r="AG1831" s="221"/>
      <c r="AH1831" s="221"/>
      <c r="AI1831" s="221"/>
      <c r="AJ1831" s="221"/>
      <c r="AK1831" s="221"/>
      <c r="AL1831" s="221"/>
      <c r="AM1831" s="221"/>
      <c r="AN1831" s="221"/>
      <c r="AO1831" s="221"/>
      <c r="AP1831" s="221"/>
      <c r="AQ1831" s="221"/>
      <c r="AR1831" s="221"/>
      <c r="AS1831" s="221"/>
      <c r="AT1831" s="221"/>
      <c r="AU1831" s="221"/>
      <c r="AV1831" s="221"/>
      <c r="AW1831" s="221"/>
      <c r="AX1831" s="222">
        <v>0</v>
      </c>
      <c r="AY1831" s="222">
        <v>0</v>
      </c>
      <c r="AZ1831" s="222">
        <f t="shared" si="103"/>
        <v>0</v>
      </c>
      <c r="BA1831" s="222">
        <v>40</v>
      </c>
      <c r="BB1831" s="222">
        <v>3715</v>
      </c>
      <c r="BC1831" s="222">
        <f t="shared" si="102"/>
        <v>928.75</v>
      </c>
    </row>
    <row r="1832" spans="2:55">
      <c r="B1832" s="41" t="s">
        <v>5058</v>
      </c>
      <c r="C1832" s="19" t="s">
        <v>5468</v>
      </c>
      <c r="D1832" s="44" t="s">
        <v>952</v>
      </c>
      <c r="E1832" s="19"/>
      <c r="F1832" s="19"/>
      <c r="G1832" s="19"/>
      <c r="H1832" s="19"/>
      <c r="I1832" s="19"/>
      <c r="J1832" s="19"/>
      <c r="K1832" s="19"/>
      <c r="L1832" s="19"/>
      <c r="M1832" s="19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19"/>
      <c r="Y1832" s="19"/>
      <c r="Z1832" s="221"/>
      <c r="AA1832" s="221"/>
      <c r="AB1832" s="221"/>
      <c r="AC1832" s="221"/>
      <c r="AD1832" s="221"/>
      <c r="AE1832" s="221"/>
      <c r="AF1832" s="221"/>
      <c r="AG1832" s="221"/>
      <c r="AH1832" s="221"/>
      <c r="AI1832" s="221"/>
      <c r="AJ1832" s="221"/>
      <c r="AK1832" s="221"/>
      <c r="AL1832" s="221"/>
      <c r="AM1832" s="221"/>
      <c r="AN1832" s="221"/>
      <c r="AO1832" s="221"/>
      <c r="AP1832" s="221"/>
      <c r="AQ1832" s="221"/>
      <c r="AR1832" s="221"/>
      <c r="AS1832" s="221"/>
      <c r="AT1832" s="221"/>
      <c r="AU1832" s="221"/>
      <c r="AV1832" s="221"/>
      <c r="AW1832" s="221"/>
      <c r="AX1832" s="222">
        <v>1</v>
      </c>
      <c r="AY1832" s="222">
        <v>100</v>
      </c>
      <c r="AZ1832" s="222">
        <f t="shared" si="103"/>
        <v>25</v>
      </c>
      <c r="BA1832" s="222">
        <v>0</v>
      </c>
      <c r="BB1832" s="222">
        <v>0</v>
      </c>
      <c r="BC1832" s="222">
        <f t="shared" ref="BC1832:BC1895" si="104">BB1832*25%</f>
        <v>0</v>
      </c>
    </row>
    <row r="1833" spans="2:55">
      <c r="B1833" s="41" t="s">
        <v>5059</v>
      </c>
      <c r="C1833" s="19" t="s">
        <v>5469</v>
      </c>
      <c r="D1833" s="44" t="s">
        <v>5</v>
      </c>
      <c r="E1833" s="19"/>
      <c r="F1833" s="19"/>
      <c r="G1833" s="19"/>
      <c r="H1833" s="19"/>
      <c r="I1833" s="19"/>
      <c r="J1833" s="19"/>
      <c r="K1833" s="19"/>
      <c r="L1833" s="19"/>
      <c r="M1833" s="19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19"/>
      <c r="Y1833" s="19"/>
      <c r="Z1833" s="221"/>
      <c r="AA1833" s="221"/>
      <c r="AB1833" s="221"/>
      <c r="AC1833" s="221"/>
      <c r="AD1833" s="221"/>
      <c r="AE1833" s="221"/>
      <c r="AF1833" s="221"/>
      <c r="AG1833" s="221"/>
      <c r="AH1833" s="221"/>
      <c r="AI1833" s="221"/>
      <c r="AJ1833" s="221"/>
      <c r="AK1833" s="221"/>
      <c r="AL1833" s="221"/>
      <c r="AM1833" s="221"/>
      <c r="AN1833" s="221"/>
      <c r="AO1833" s="221"/>
      <c r="AP1833" s="221"/>
      <c r="AQ1833" s="221"/>
      <c r="AR1833" s="221"/>
      <c r="AS1833" s="221"/>
      <c r="AT1833" s="221"/>
      <c r="AU1833" s="221"/>
      <c r="AV1833" s="221"/>
      <c r="AW1833" s="221"/>
      <c r="AX1833" s="222">
        <v>0</v>
      </c>
      <c r="AY1833" s="222">
        <v>0</v>
      </c>
      <c r="AZ1833" s="222">
        <f t="shared" si="103"/>
        <v>0</v>
      </c>
      <c r="BA1833" s="222">
        <v>0</v>
      </c>
      <c r="BB1833" s="222">
        <v>0</v>
      </c>
      <c r="BC1833" s="222">
        <f t="shared" si="104"/>
        <v>0</v>
      </c>
    </row>
    <row r="1834" spans="2:55">
      <c r="B1834" s="41" t="s">
        <v>5060</v>
      </c>
      <c r="C1834" s="19" t="s">
        <v>5470</v>
      </c>
      <c r="D1834" s="44" t="s">
        <v>5</v>
      </c>
      <c r="E1834" s="19"/>
      <c r="F1834" s="19"/>
      <c r="G1834" s="19"/>
      <c r="H1834" s="19"/>
      <c r="I1834" s="19"/>
      <c r="J1834" s="19"/>
      <c r="K1834" s="19"/>
      <c r="L1834" s="19"/>
      <c r="M1834" s="19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221"/>
      <c r="AA1834" s="221"/>
      <c r="AB1834" s="221"/>
      <c r="AC1834" s="221"/>
      <c r="AD1834" s="221"/>
      <c r="AE1834" s="221"/>
      <c r="AF1834" s="221"/>
      <c r="AG1834" s="221"/>
      <c r="AH1834" s="221"/>
      <c r="AI1834" s="221"/>
      <c r="AJ1834" s="221"/>
      <c r="AK1834" s="221"/>
      <c r="AL1834" s="221"/>
      <c r="AM1834" s="221"/>
      <c r="AN1834" s="221"/>
      <c r="AO1834" s="221"/>
      <c r="AP1834" s="221"/>
      <c r="AQ1834" s="221"/>
      <c r="AR1834" s="221"/>
      <c r="AS1834" s="221"/>
      <c r="AT1834" s="221"/>
      <c r="AU1834" s="221"/>
      <c r="AV1834" s="221"/>
      <c r="AW1834" s="221"/>
      <c r="AX1834" s="222">
        <v>0</v>
      </c>
      <c r="AY1834" s="222">
        <v>0</v>
      </c>
      <c r="AZ1834" s="222">
        <f t="shared" si="103"/>
        <v>0</v>
      </c>
      <c r="BA1834" s="222">
        <v>0</v>
      </c>
      <c r="BB1834" s="222">
        <v>0</v>
      </c>
      <c r="BC1834" s="222">
        <f t="shared" si="104"/>
        <v>0</v>
      </c>
    </row>
    <row r="1835" spans="2:55">
      <c r="B1835" s="41" t="s">
        <v>5061</v>
      </c>
      <c r="C1835" s="19" t="s">
        <v>5471</v>
      </c>
      <c r="D1835" s="44" t="s">
        <v>5</v>
      </c>
      <c r="E1835" s="19"/>
      <c r="F1835" s="19"/>
      <c r="G1835" s="19"/>
      <c r="H1835" s="19"/>
      <c r="I1835" s="19"/>
      <c r="J1835" s="19"/>
      <c r="K1835" s="19"/>
      <c r="L1835" s="19"/>
      <c r="M1835" s="19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19"/>
      <c r="Z1835" s="221"/>
      <c r="AA1835" s="221"/>
      <c r="AB1835" s="221"/>
      <c r="AC1835" s="221"/>
      <c r="AD1835" s="221"/>
      <c r="AE1835" s="221"/>
      <c r="AF1835" s="221"/>
      <c r="AG1835" s="221"/>
      <c r="AH1835" s="221"/>
      <c r="AI1835" s="221"/>
      <c r="AJ1835" s="221"/>
      <c r="AK1835" s="221"/>
      <c r="AL1835" s="221"/>
      <c r="AM1835" s="221"/>
      <c r="AN1835" s="221"/>
      <c r="AO1835" s="221"/>
      <c r="AP1835" s="221"/>
      <c r="AQ1835" s="221"/>
      <c r="AR1835" s="221"/>
      <c r="AS1835" s="221"/>
      <c r="AT1835" s="221"/>
      <c r="AU1835" s="221"/>
      <c r="AV1835" s="221"/>
      <c r="AW1835" s="221"/>
      <c r="AX1835" s="222">
        <v>0</v>
      </c>
      <c r="AY1835" s="222">
        <v>0</v>
      </c>
      <c r="AZ1835" s="222">
        <f t="shared" si="103"/>
        <v>0</v>
      </c>
      <c r="BA1835" s="222">
        <v>1</v>
      </c>
      <c r="BB1835" s="222">
        <v>100</v>
      </c>
      <c r="BC1835" s="222">
        <f t="shared" si="104"/>
        <v>25</v>
      </c>
    </row>
    <row r="1836" spans="2:55">
      <c r="B1836" s="41" t="s">
        <v>5062</v>
      </c>
      <c r="C1836" s="19" t="s">
        <v>5472</v>
      </c>
      <c r="D1836" s="44" t="s">
        <v>364</v>
      </c>
      <c r="E1836" s="19"/>
      <c r="F1836" s="19"/>
      <c r="G1836" s="19"/>
      <c r="H1836" s="19"/>
      <c r="I1836" s="19"/>
      <c r="J1836" s="19"/>
      <c r="K1836" s="19"/>
      <c r="L1836" s="19"/>
      <c r="M1836" s="19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19"/>
      <c r="Z1836" s="221"/>
      <c r="AA1836" s="221"/>
      <c r="AB1836" s="221"/>
      <c r="AC1836" s="221"/>
      <c r="AD1836" s="221"/>
      <c r="AE1836" s="221"/>
      <c r="AF1836" s="221"/>
      <c r="AG1836" s="221"/>
      <c r="AH1836" s="221"/>
      <c r="AI1836" s="221"/>
      <c r="AJ1836" s="221"/>
      <c r="AK1836" s="221"/>
      <c r="AL1836" s="221"/>
      <c r="AM1836" s="221"/>
      <c r="AN1836" s="221"/>
      <c r="AO1836" s="221"/>
      <c r="AP1836" s="221"/>
      <c r="AQ1836" s="221"/>
      <c r="AR1836" s="221"/>
      <c r="AS1836" s="221"/>
      <c r="AT1836" s="221"/>
      <c r="AU1836" s="221"/>
      <c r="AV1836" s="221"/>
      <c r="AW1836" s="221"/>
      <c r="AX1836" s="222">
        <v>0</v>
      </c>
      <c r="AY1836" s="222">
        <v>0</v>
      </c>
      <c r="AZ1836" s="222">
        <f t="shared" si="103"/>
        <v>0</v>
      </c>
      <c r="BA1836" s="222">
        <v>5</v>
      </c>
      <c r="BB1836" s="222">
        <v>520</v>
      </c>
      <c r="BC1836" s="222">
        <f t="shared" si="104"/>
        <v>130</v>
      </c>
    </row>
    <row r="1837" spans="2:55">
      <c r="B1837" s="41" t="s">
        <v>5063</v>
      </c>
      <c r="C1837" s="19" t="s">
        <v>5473</v>
      </c>
      <c r="D1837" s="44" t="s">
        <v>5</v>
      </c>
      <c r="E1837" s="19"/>
      <c r="F1837" s="19"/>
      <c r="G1837" s="19"/>
      <c r="H1837" s="19"/>
      <c r="I1837" s="19"/>
      <c r="J1837" s="19"/>
      <c r="K1837" s="19"/>
      <c r="L1837" s="19"/>
      <c r="M1837" s="19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19"/>
      <c r="Y1837" s="19"/>
      <c r="Z1837" s="221"/>
      <c r="AA1837" s="221"/>
      <c r="AB1837" s="221"/>
      <c r="AC1837" s="221"/>
      <c r="AD1837" s="221"/>
      <c r="AE1837" s="221"/>
      <c r="AF1837" s="221"/>
      <c r="AG1837" s="221"/>
      <c r="AH1837" s="221"/>
      <c r="AI1837" s="221"/>
      <c r="AJ1837" s="221"/>
      <c r="AK1837" s="221"/>
      <c r="AL1837" s="221"/>
      <c r="AM1837" s="221"/>
      <c r="AN1837" s="221"/>
      <c r="AO1837" s="221"/>
      <c r="AP1837" s="221"/>
      <c r="AQ1837" s="221"/>
      <c r="AR1837" s="221"/>
      <c r="AS1837" s="221"/>
      <c r="AT1837" s="221"/>
      <c r="AU1837" s="221"/>
      <c r="AV1837" s="221"/>
      <c r="AW1837" s="221"/>
      <c r="AX1837" s="222">
        <v>0</v>
      </c>
      <c r="AY1837" s="222">
        <v>0</v>
      </c>
      <c r="AZ1837" s="222">
        <f t="shared" si="103"/>
        <v>0</v>
      </c>
      <c r="BA1837" s="222">
        <v>1</v>
      </c>
      <c r="BB1837" s="222">
        <v>60</v>
      </c>
      <c r="BC1837" s="222">
        <f t="shared" si="104"/>
        <v>15</v>
      </c>
    </row>
    <row r="1838" spans="2:55">
      <c r="B1838" s="41" t="s">
        <v>5064</v>
      </c>
      <c r="C1838" s="19" t="s">
        <v>5474</v>
      </c>
      <c r="D1838" s="44" t="s">
        <v>5</v>
      </c>
      <c r="E1838" s="19"/>
      <c r="F1838" s="19"/>
      <c r="G1838" s="19"/>
      <c r="H1838" s="19"/>
      <c r="I1838" s="19"/>
      <c r="J1838" s="19"/>
      <c r="K1838" s="19"/>
      <c r="L1838" s="19"/>
      <c r="M1838" s="19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221"/>
      <c r="AA1838" s="221"/>
      <c r="AB1838" s="221"/>
      <c r="AC1838" s="221"/>
      <c r="AD1838" s="221"/>
      <c r="AE1838" s="221"/>
      <c r="AF1838" s="221"/>
      <c r="AG1838" s="221"/>
      <c r="AH1838" s="221"/>
      <c r="AI1838" s="221"/>
      <c r="AJ1838" s="221"/>
      <c r="AK1838" s="221"/>
      <c r="AL1838" s="221"/>
      <c r="AM1838" s="221"/>
      <c r="AN1838" s="221"/>
      <c r="AO1838" s="221"/>
      <c r="AP1838" s="221"/>
      <c r="AQ1838" s="221"/>
      <c r="AR1838" s="221"/>
      <c r="AS1838" s="221"/>
      <c r="AT1838" s="221"/>
      <c r="AU1838" s="221"/>
      <c r="AV1838" s="221"/>
      <c r="AW1838" s="221"/>
      <c r="AX1838" s="221">
        <v>2</v>
      </c>
      <c r="AY1838" s="221">
        <v>120</v>
      </c>
      <c r="AZ1838" s="222">
        <f t="shared" si="103"/>
        <v>30</v>
      </c>
      <c r="BA1838" s="222">
        <v>1</v>
      </c>
      <c r="BB1838" s="222">
        <v>150</v>
      </c>
      <c r="BC1838" s="222">
        <f t="shared" si="104"/>
        <v>37.5</v>
      </c>
    </row>
    <row r="1839" spans="2:55">
      <c r="B1839" s="41" t="s">
        <v>5065</v>
      </c>
      <c r="C1839" s="19" t="s">
        <v>5475</v>
      </c>
      <c r="D1839" s="227" t="s">
        <v>259</v>
      </c>
      <c r="E1839" s="19"/>
      <c r="F1839" s="19"/>
      <c r="G1839" s="19"/>
      <c r="H1839" s="19"/>
      <c r="I1839" s="19"/>
      <c r="J1839" s="19"/>
      <c r="K1839" s="19"/>
      <c r="L1839" s="19"/>
      <c r="M1839" s="19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19"/>
      <c r="Y1839" s="19"/>
      <c r="Z1839" s="221"/>
      <c r="AA1839" s="221"/>
      <c r="AB1839" s="221"/>
      <c r="AC1839" s="221"/>
      <c r="AD1839" s="221"/>
      <c r="AE1839" s="221"/>
      <c r="AF1839" s="221"/>
      <c r="AG1839" s="221"/>
      <c r="AH1839" s="221"/>
      <c r="AI1839" s="221"/>
      <c r="AJ1839" s="221"/>
      <c r="AK1839" s="221"/>
      <c r="AL1839" s="221"/>
      <c r="AM1839" s="221"/>
      <c r="AN1839" s="221"/>
      <c r="AO1839" s="221"/>
      <c r="AP1839" s="221"/>
      <c r="AQ1839" s="221"/>
      <c r="AR1839" s="221"/>
      <c r="AS1839" s="221"/>
      <c r="AT1839" s="221"/>
      <c r="AU1839" s="221"/>
      <c r="AV1839" s="221"/>
      <c r="AW1839" s="221"/>
      <c r="AX1839" s="222">
        <v>0</v>
      </c>
      <c r="AY1839" s="222">
        <v>0</v>
      </c>
      <c r="AZ1839" s="222">
        <f t="shared" si="103"/>
        <v>0</v>
      </c>
      <c r="BA1839" s="222">
        <v>0</v>
      </c>
      <c r="BB1839" s="222">
        <v>0</v>
      </c>
      <c r="BC1839" s="222">
        <f t="shared" si="104"/>
        <v>0</v>
      </c>
    </row>
    <row r="1840" spans="2:55">
      <c r="B1840" s="41" t="s">
        <v>5066</v>
      </c>
      <c r="C1840" s="19" t="s">
        <v>5476</v>
      </c>
      <c r="D1840" s="44" t="s">
        <v>5</v>
      </c>
      <c r="E1840" s="19"/>
      <c r="F1840" s="19"/>
      <c r="G1840" s="19"/>
      <c r="H1840" s="19"/>
      <c r="I1840" s="19"/>
      <c r="J1840" s="19"/>
      <c r="K1840" s="19"/>
      <c r="L1840" s="19"/>
      <c r="M1840" s="19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19"/>
      <c r="Y1840" s="19"/>
      <c r="Z1840" s="221"/>
      <c r="AA1840" s="221"/>
      <c r="AB1840" s="221"/>
      <c r="AC1840" s="221"/>
      <c r="AD1840" s="221"/>
      <c r="AE1840" s="221"/>
      <c r="AF1840" s="221"/>
      <c r="AG1840" s="221"/>
      <c r="AH1840" s="221"/>
      <c r="AI1840" s="221"/>
      <c r="AJ1840" s="221"/>
      <c r="AK1840" s="221"/>
      <c r="AL1840" s="221"/>
      <c r="AM1840" s="221"/>
      <c r="AN1840" s="221"/>
      <c r="AO1840" s="221"/>
      <c r="AP1840" s="221"/>
      <c r="AQ1840" s="221"/>
      <c r="AR1840" s="221"/>
      <c r="AS1840" s="221"/>
      <c r="AT1840" s="221"/>
      <c r="AU1840" s="221"/>
      <c r="AV1840" s="221"/>
      <c r="AW1840" s="221"/>
      <c r="AX1840" s="222">
        <v>0</v>
      </c>
      <c r="AY1840" s="222">
        <v>0</v>
      </c>
      <c r="AZ1840" s="222">
        <f t="shared" si="103"/>
        <v>0</v>
      </c>
      <c r="BA1840" s="222">
        <v>40</v>
      </c>
      <c r="BB1840" s="222">
        <v>3215</v>
      </c>
      <c r="BC1840" s="222">
        <f t="shared" si="104"/>
        <v>803.75</v>
      </c>
    </row>
    <row r="1841" spans="2:55">
      <c r="B1841" s="41" t="s">
        <v>5067</v>
      </c>
      <c r="C1841" s="19" t="s">
        <v>5477</v>
      </c>
      <c r="D1841" s="44" t="s">
        <v>5</v>
      </c>
      <c r="E1841" s="19"/>
      <c r="F1841" s="19"/>
      <c r="G1841" s="19"/>
      <c r="H1841" s="19"/>
      <c r="I1841" s="19"/>
      <c r="J1841" s="19"/>
      <c r="K1841" s="19"/>
      <c r="L1841" s="19"/>
      <c r="M1841" s="19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221"/>
      <c r="AA1841" s="221"/>
      <c r="AB1841" s="221"/>
      <c r="AC1841" s="221"/>
      <c r="AD1841" s="221"/>
      <c r="AE1841" s="221"/>
      <c r="AF1841" s="221"/>
      <c r="AG1841" s="221"/>
      <c r="AH1841" s="221"/>
      <c r="AI1841" s="221"/>
      <c r="AJ1841" s="221"/>
      <c r="AK1841" s="221"/>
      <c r="AL1841" s="221"/>
      <c r="AM1841" s="221"/>
      <c r="AN1841" s="221"/>
      <c r="AO1841" s="221"/>
      <c r="AP1841" s="221"/>
      <c r="AQ1841" s="221"/>
      <c r="AR1841" s="221"/>
      <c r="AS1841" s="221"/>
      <c r="AT1841" s="221"/>
      <c r="AU1841" s="221"/>
      <c r="AV1841" s="221"/>
      <c r="AW1841" s="221"/>
      <c r="AX1841" s="222">
        <v>0</v>
      </c>
      <c r="AY1841" s="222">
        <v>0</v>
      </c>
      <c r="AZ1841" s="222">
        <f t="shared" si="103"/>
        <v>0</v>
      </c>
      <c r="BA1841" s="222">
        <v>0</v>
      </c>
      <c r="BB1841" s="222">
        <v>0</v>
      </c>
      <c r="BC1841" s="222">
        <f t="shared" si="104"/>
        <v>0</v>
      </c>
    </row>
    <row r="1842" spans="2:55">
      <c r="B1842" s="41" t="s">
        <v>5068</v>
      </c>
      <c r="C1842" s="19" t="s">
        <v>5690</v>
      </c>
      <c r="D1842" s="44" t="s">
        <v>5</v>
      </c>
      <c r="E1842" s="19"/>
      <c r="F1842" s="19"/>
      <c r="G1842" s="19"/>
      <c r="H1842" s="19"/>
      <c r="I1842" s="19"/>
      <c r="J1842" s="19"/>
      <c r="K1842" s="19"/>
      <c r="L1842" s="19"/>
      <c r="M1842" s="19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19"/>
      <c r="Z1842" s="221"/>
      <c r="AA1842" s="221"/>
      <c r="AB1842" s="221"/>
      <c r="AC1842" s="221"/>
      <c r="AD1842" s="221"/>
      <c r="AE1842" s="221"/>
      <c r="AF1842" s="221"/>
      <c r="AG1842" s="221"/>
      <c r="AH1842" s="221"/>
      <c r="AI1842" s="221"/>
      <c r="AJ1842" s="221"/>
      <c r="AK1842" s="221"/>
      <c r="AL1842" s="221"/>
      <c r="AM1842" s="221"/>
      <c r="AN1842" s="221"/>
      <c r="AO1842" s="221"/>
      <c r="AP1842" s="221"/>
      <c r="AQ1842" s="221"/>
      <c r="AR1842" s="221"/>
      <c r="AS1842" s="221"/>
      <c r="AT1842" s="221"/>
      <c r="AU1842" s="221"/>
      <c r="AV1842" s="221"/>
      <c r="AW1842" s="221"/>
      <c r="AX1842" s="222">
        <v>0</v>
      </c>
      <c r="AY1842" s="222">
        <v>0</v>
      </c>
      <c r="AZ1842" s="222">
        <f t="shared" si="103"/>
        <v>0</v>
      </c>
      <c r="BA1842" s="222">
        <v>0</v>
      </c>
      <c r="BB1842" s="222">
        <v>0</v>
      </c>
      <c r="BC1842" s="222">
        <f t="shared" si="104"/>
        <v>0</v>
      </c>
    </row>
    <row r="1843" spans="2:55">
      <c r="B1843" s="41" t="s">
        <v>5069</v>
      </c>
      <c r="C1843" s="19" t="s">
        <v>5449</v>
      </c>
      <c r="D1843" s="44" t="s">
        <v>5</v>
      </c>
      <c r="E1843" s="19"/>
      <c r="F1843" s="19"/>
      <c r="G1843" s="19"/>
      <c r="H1843" s="19"/>
      <c r="I1843" s="19"/>
      <c r="J1843" s="19"/>
      <c r="K1843" s="19"/>
      <c r="L1843" s="19"/>
      <c r="M1843" s="19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221"/>
      <c r="AA1843" s="221"/>
      <c r="AB1843" s="221"/>
      <c r="AC1843" s="221"/>
      <c r="AD1843" s="221"/>
      <c r="AE1843" s="221"/>
      <c r="AF1843" s="221"/>
      <c r="AG1843" s="221"/>
      <c r="AH1843" s="221"/>
      <c r="AI1843" s="221"/>
      <c r="AJ1843" s="221"/>
      <c r="AK1843" s="221"/>
      <c r="AL1843" s="221"/>
      <c r="AM1843" s="221"/>
      <c r="AN1843" s="221"/>
      <c r="AO1843" s="221"/>
      <c r="AP1843" s="221"/>
      <c r="AQ1843" s="221"/>
      <c r="AR1843" s="221"/>
      <c r="AS1843" s="221"/>
      <c r="AT1843" s="221"/>
      <c r="AU1843" s="221"/>
      <c r="AV1843" s="221"/>
      <c r="AW1843" s="221"/>
      <c r="AX1843" s="222">
        <v>0</v>
      </c>
      <c r="AY1843" s="222">
        <v>0</v>
      </c>
      <c r="AZ1843" s="222">
        <f t="shared" si="103"/>
        <v>0</v>
      </c>
      <c r="BA1843" s="222">
        <v>14</v>
      </c>
      <c r="BB1843" s="222">
        <v>1140</v>
      </c>
      <c r="BC1843" s="222">
        <f t="shared" si="104"/>
        <v>285</v>
      </c>
    </row>
    <row r="1844" spans="2:55">
      <c r="B1844" s="41" t="s">
        <v>5070</v>
      </c>
      <c r="C1844" s="19" t="s">
        <v>5478</v>
      </c>
      <c r="D1844" s="44" t="s">
        <v>5</v>
      </c>
      <c r="E1844" s="19"/>
      <c r="F1844" s="19"/>
      <c r="G1844" s="19"/>
      <c r="H1844" s="19"/>
      <c r="I1844" s="19"/>
      <c r="J1844" s="19"/>
      <c r="K1844" s="19"/>
      <c r="L1844" s="19"/>
      <c r="M1844" s="19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221"/>
      <c r="AA1844" s="221"/>
      <c r="AB1844" s="221"/>
      <c r="AC1844" s="221"/>
      <c r="AD1844" s="221"/>
      <c r="AE1844" s="221"/>
      <c r="AF1844" s="221"/>
      <c r="AG1844" s="221"/>
      <c r="AH1844" s="221"/>
      <c r="AI1844" s="221"/>
      <c r="AJ1844" s="221"/>
      <c r="AK1844" s="221"/>
      <c r="AL1844" s="221"/>
      <c r="AM1844" s="221"/>
      <c r="AN1844" s="221"/>
      <c r="AO1844" s="221"/>
      <c r="AP1844" s="221"/>
      <c r="AQ1844" s="221"/>
      <c r="AR1844" s="221"/>
      <c r="AS1844" s="221"/>
      <c r="AT1844" s="221"/>
      <c r="AU1844" s="221"/>
      <c r="AV1844" s="221"/>
      <c r="AW1844" s="221"/>
      <c r="AX1844" s="222">
        <v>0</v>
      </c>
      <c r="AY1844" s="222">
        <v>0</v>
      </c>
      <c r="AZ1844" s="222">
        <f t="shared" si="103"/>
        <v>0</v>
      </c>
      <c r="BA1844" s="222">
        <v>17</v>
      </c>
      <c r="BB1844" s="222">
        <v>1680</v>
      </c>
      <c r="BC1844" s="222">
        <f t="shared" si="104"/>
        <v>420</v>
      </c>
    </row>
    <row r="1845" spans="2:55">
      <c r="B1845" s="41" t="s">
        <v>5071</v>
      </c>
      <c r="C1845" s="19" t="s">
        <v>8061</v>
      </c>
      <c r="D1845" s="44" t="s">
        <v>5</v>
      </c>
      <c r="E1845" s="19"/>
      <c r="F1845" s="19"/>
      <c r="G1845" s="19"/>
      <c r="H1845" s="19"/>
      <c r="I1845" s="19"/>
      <c r="J1845" s="19"/>
      <c r="K1845" s="19"/>
      <c r="L1845" s="19"/>
      <c r="M1845" s="19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221"/>
      <c r="AA1845" s="221"/>
      <c r="AB1845" s="221"/>
      <c r="AC1845" s="221"/>
      <c r="AD1845" s="221"/>
      <c r="AE1845" s="221"/>
      <c r="AF1845" s="221"/>
      <c r="AG1845" s="221"/>
      <c r="AH1845" s="221"/>
      <c r="AI1845" s="221"/>
      <c r="AJ1845" s="221"/>
      <c r="AK1845" s="221"/>
      <c r="AL1845" s="221"/>
      <c r="AM1845" s="221"/>
      <c r="AN1845" s="221"/>
      <c r="AO1845" s="221"/>
      <c r="AP1845" s="221"/>
      <c r="AQ1845" s="221"/>
      <c r="AR1845" s="221"/>
      <c r="AS1845" s="221"/>
      <c r="AT1845" s="221"/>
      <c r="AU1845" s="221"/>
      <c r="AV1845" s="221"/>
      <c r="AW1845" s="221"/>
      <c r="AX1845" s="222">
        <v>0</v>
      </c>
      <c r="AY1845" s="222">
        <v>0</v>
      </c>
      <c r="AZ1845" s="222">
        <f t="shared" si="103"/>
        <v>0</v>
      </c>
      <c r="BA1845" s="222">
        <v>0</v>
      </c>
      <c r="BB1845" s="222">
        <v>0</v>
      </c>
      <c r="BC1845" s="222">
        <f t="shared" si="104"/>
        <v>0</v>
      </c>
    </row>
    <row r="1846" spans="2:55">
      <c r="B1846" s="41" t="s">
        <v>6425</v>
      </c>
      <c r="C1846" s="19" t="s">
        <v>6729</v>
      </c>
      <c r="D1846" s="227" t="s">
        <v>933</v>
      </c>
      <c r="E1846" s="19"/>
      <c r="F1846" s="19"/>
      <c r="G1846" s="19"/>
      <c r="H1846" s="19"/>
      <c r="I1846" s="19"/>
      <c r="J1846" s="19"/>
      <c r="K1846" s="19"/>
      <c r="L1846" s="19"/>
      <c r="M1846" s="19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221"/>
      <c r="AA1846" s="221"/>
      <c r="AB1846" s="221"/>
      <c r="AC1846" s="221"/>
      <c r="AD1846" s="221"/>
      <c r="AE1846" s="221"/>
      <c r="AF1846" s="221"/>
      <c r="AG1846" s="221"/>
      <c r="AH1846" s="221"/>
      <c r="AI1846" s="221"/>
      <c r="AJ1846" s="221"/>
      <c r="AK1846" s="221"/>
      <c r="AL1846" s="221"/>
      <c r="AM1846" s="221"/>
      <c r="AN1846" s="221"/>
      <c r="AO1846" s="221"/>
      <c r="AP1846" s="221"/>
      <c r="AQ1846" s="221"/>
      <c r="AR1846" s="221"/>
      <c r="AS1846" s="221"/>
      <c r="AT1846" s="221"/>
      <c r="AU1846" s="221"/>
      <c r="AV1846" s="221"/>
      <c r="AW1846" s="221"/>
      <c r="AX1846" s="222">
        <v>0</v>
      </c>
      <c r="AY1846" s="222">
        <v>0</v>
      </c>
      <c r="AZ1846" s="222">
        <f t="shared" si="103"/>
        <v>0</v>
      </c>
      <c r="BA1846" s="222">
        <v>19</v>
      </c>
      <c r="BB1846" s="222">
        <v>2840</v>
      </c>
      <c r="BC1846" s="222">
        <f t="shared" si="104"/>
        <v>710</v>
      </c>
    </row>
    <row r="1847" spans="2:55">
      <c r="B1847" s="41" t="s">
        <v>6426</v>
      </c>
      <c r="C1847" s="19" t="s">
        <v>6730</v>
      </c>
      <c r="D1847" s="44" t="s">
        <v>933</v>
      </c>
      <c r="E1847" s="19"/>
      <c r="F1847" s="19"/>
      <c r="G1847" s="19"/>
      <c r="H1847" s="19"/>
      <c r="I1847" s="19"/>
      <c r="J1847" s="19"/>
      <c r="K1847" s="19"/>
      <c r="L1847" s="19"/>
      <c r="M1847" s="19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221"/>
      <c r="AA1847" s="221"/>
      <c r="AB1847" s="221"/>
      <c r="AC1847" s="221"/>
      <c r="AD1847" s="221"/>
      <c r="AE1847" s="221"/>
      <c r="AF1847" s="221"/>
      <c r="AG1847" s="221"/>
      <c r="AH1847" s="221"/>
      <c r="AI1847" s="221"/>
      <c r="AJ1847" s="221"/>
      <c r="AK1847" s="221"/>
      <c r="AL1847" s="221"/>
      <c r="AM1847" s="221"/>
      <c r="AN1847" s="221"/>
      <c r="AO1847" s="221"/>
      <c r="AP1847" s="221"/>
      <c r="AQ1847" s="221"/>
      <c r="AR1847" s="221"/>
      <c r="AS1847" s="221"/>
      <c r="AT1847" s="221"/>
      <c r="AU1847" s="221"/>
      <c r="AV1847" s="221"/>
      <c r="AW1847" s="221"/>
      <c r="AX1847" s="222">
        <v>0</v>
      </c>
      <c r="AY1847" s="222">
        <v>0</v>
      </c>
      <c r="AZ1847" s="222">
        <f t="shared" si="103"/>
        <v>0</v>
      </c>
      <c r="BA1847" s="222">
        <v>0</v>
      </c>
      <c r="BB1847" s="222">
        <v>0</v>
      </c>
      <c r="BC1847" s="222">
        <f t="shared" si="104"/>
        <v>0</v>
      </c>
    </row>
    <row r="1848" spans="2:55">
      <c r="B1848" s="41" t="s">
        <v>5072</v>
      </c>
      <c r="C1848" s="19" t="s">
        <v>8062</v>
      </c>
      <c r="D1848" s="44" t="s">
        <v>5</v>
      </c>
      <c r="E1848" s="19"/>
      <c r="F1848" s="19"/>
      <c r="G1848" s="19"/>
      <c r="H1848" s="19"/>
      <c r="I1848" s="19"/>
      <c r="J1848" s="19"/>
      <c r="K1848" s="19"/>
      <c r="L1848" s="19"/>
      <c r="M1848" s="19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221"/>
      <c r="AA1848" s="221"/>
      <c r="AB1848" s="221"/>
      <c r="AC1848" s="221"/>
      <c r="AD1848" s="221"/>
      <c r="AE1848" s="221"/>
      <c r="AF1848" s="221"/>
      <c r="AG1848" s="221"/>
      <c r="AH1848" s="221"/>
      <c r="AI1848" s="221"/>
      <c r="AJ1848" s="221"/>
      <c r="AK1848" s="221"/>
      <c r="AL1848" s="221"/>
      <c r="AM1848" s="221"/>
      <c r="AN1848" s="221"/>
      <c r="AO1848" s="221"/>
      <c r="AP1848" s="221"/>
      <c r="AQ1848" s="221"/>
      <c r="AR1848" s="221"/>
      <c r="AS1848" s="221"/>
      <c r="AT1848" s="221"/>
      <c r="AU1848" s="221"/>
      <c r="AV1848" s="221"/>
      <c r="AW1848" s="221"/>
      <c r="AX1848" s="222">
        <v>0</v>
      </c>
      <c r="AY1848" s="222">
        <v>0</v>
      </c>
      <c r="AZ1848" s="222">
        <f t="shared" si="103"/>
        <v>0</v>
      </c>
      <c r="BA1848" s="222">
        <v>0</v>
      </c>
      <c r="BB1848" s="222">
        <v>0</v>
      </c>
      <c r="BC1848" s="222">
        <f t="shared" si="104"/>
        <v>0</v>
      </c>
    </row>
    <row r="1849" spans="2:55">
      <c r="B1849" s="41" t="s">
        <v>5073</v>
      </c>
      <c r="C1849" s="19" t="s">
        <v>5691</v>
      </c>
      <c r="D1849" s="44" t="s">
        <v>5</v>
      </c>
      <c r="E1849" s="19"/>
      <c r="F1849" s="19"/>
      <c r="G1849" s="19"/>
      <c r="H1849" s="19"/>
      <c r="I1849" s="19"/>
      <c r="J1849" s="19"/>
      <c r="K1849" s="19"/>
      <c r="L1849" s="19"/>
      <c r="M1849" s="19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221"/>
      <c r="AA1849" s="221"/>
      <c r="AB1849" s="221"/>
      <c r="AC1849" s="221"/>
      <c r="AD1849" s="221"/>
      <c r="AE1849" s="221"/>
      <c r="AF1849" s="221"/>
      <c r="AG1849" s="221"/>
      <c r="AH1849" s="221"/>
      <c r="AI1849" s="221"/>
      <c r="AJ1849" s="221"/>
      <c r="AK1849" s="221"/>
      <c r="AL1849" s="221"/>
      <c r="AM1849" s="221"/>
      <c r="AN1849" s="221"/>
      <c r="AO1849" s="221"/>
      <c r="AP1849" s="221"/>
      <c r="AQ1849" s="221"/>
      <c r="AR1849" s="221"/>
      <c r="AS1849" s="221"/>
      <c r="AT1849" s="221"/>
      <c r="AU1849" s="221"/>
      <c r="AV1849" s="221"/>
      <c r="AW1849" s="221"/>
      <c r="AX1849" s="222">
        <v>0</v>
      </c>
      <c r="AY1849" s="222">
        <v>0</v>
      </c>
      <c r="AZ1849" s="222">
        <f t="shared" si="103"/>
        <v>0</v>
      </c>
      <c r="BA1849" s="222">
        <v>56</v>
      </c>
      <c r="BB1849" s="222">
        <v>6560</v>
      </c>
      <c r="BC1849" s="222">
        <f t="shared" si="104"/>
        <v>1640</v>
      </c>
    </row>
    <row r="1850" spans="2:55">
      <c r="B1850" s="41" t="s">
        <v>5074</v>
      </c>
      <c r="C1850" s="19" t="s">
        <v>8063</v>
      </c>
      <c r="D1850" s="44" t="s">
        <v>5</v>
      </c>
      <c r="E1850" s="19"/>
      <c r="F1850" s="19"/>
      <c r="G1850" s="19"/>
      <c r="H1850" s="19"/>
      <c r="I1850" s="19"/>
      <c r="J1850" s="19"/>
      <c r="K1850" s="19"/>
      <c r="L1850" s="19"/>
      <c r="M1850" s="19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221"/>
      <c r="AA1850" s="221"/>
      <c r="AB1850" s="221"/>
      <c r="AC1850" s="221"/>
      <c r="AD1850" s="221"/>
      <c r="AE1850" s="221"/>
      <c r="AF1850" s="221"/>
      <c r="AG1850" s="221"/>
      <c r="AH1850" s="221"/>
      <c r="AI1850" s="221"/>
      <c r="AJ1850" s="221"/>
      <c r="AK1850" s="221"/>
      <c r="AL1850" s="221"/>
      <c r="AM1850" s="221"/>
      <c r="AN1850" s="221"/>
      <c r="AO1850" s="221"/>
      <c r="AP1850" s="221"/>
      <c r="AQ1850" s="221"/>
      <c r="AR1850" s="221"/>
      <c r="AS1850" s="221"/>
      <c r="AT1850" s="221"/>
      <c r="AU1850" s="221"/>
      <c r="AV1850" s="221"/>
      <c r="AW1850" s="221"/>
      <c r="AX1850" s="222">
        <v>0</v>
      </c>
      <c r="AY1850" s="222">
        <v>0</v>
      </c>
      <c r="AZ1850" s="222">
        <f t="shared" si="103"/>
        <v>0</v>
      </c>
      <c r="BA1850" s="222">
        <v>26</v>
      </c>
      <c r="BB1850" s="222">
        <v>4435</v>
      </c>
      <c r="BC1850" s="222">
        <f t="shared" si="104"/>
        <v>1108.75</v>
      </c>
    </row>
    <row r="1851" spans="2:55">
      <c r="B1851" s="41" t="s">
        <v>5075</v>
      </c>
      <c r="C1851" s="19" t="s">
        <v>8064</v>
      </c>
      <c r="D1851" s="44" t="s">
        <v>5</v>
      </c>
      <c r="E1851" s="19"/>
      <c r="F1851" s="19"/>
      <c r="G1851" s="19"/>
      <c r="H1851" s="19"/>
      <c r="I1851" s="19"/>
      <c r="J1851" s="19"/>
      <c r="K1851" s="19"/>
      <c r="L1851" s="19"/>
      <c r="M1851" s="19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221"/>
      <c r="AA1851" s="221"/>
      <c r="AB1851" s="221"/>
      <c r="AC1851" s="221"/>
      <c r="AD1851" s="221"/>
      <c r="AE1851" s="221"/>
      <c r="AF1851" s="221"/>
      <c r="AG1851" s="221"/>
      <c r="AH1851" s="221"/>
      <c r="AI1851" s="221"/>
      <c r="AJ1851" s="221"/>
      <c r="AK1851" s="221"/>
      <c r="AL1851" s="221"/>
      <c r="AM1851" s="221"/>
      <c r="AN1851" s="221"/>
      <c r="AO1851" s="221"/>
      <c r="AP1851" s="221"/>
      <c r="AQ1851" s="221"/>
      <c r="AR1851" s="221"/>
      <c r="AS1851" s="221"/>
      <c r="AT1851" s="221"/>
      <c r="AU1851" s="221"/>
      <c r="AV1851" s="221"/>
      <c r="AW1851" s="221"/>
      <c r="AX1851" s="222">
        <v>0</v>
      </c>
      <c r="AY1851" s="222">
        <v>0</v>
      </c>
      <c r="AZ1851" s="222">
        <f t="shared" si="103"/>
        <v>0</v>
      </c>
      <c r="BA1851" s="222">
        <v>148</v>
      </c>
      <c r="BB1851" s="222">
        <v>13270</v>
      </c>
      <c r="BC1851" s="222">
        <f t="shared" si="104"/>
        <v>3317.5</v>
      </c>
    </row>
    <row r="1852" spans="2:55">
      <c r="B1852" s="41" t="s">
        <v>5076</v>
      </c>
      <c r="C1852" s="19" t="s">
        <v>5692</v>
      </c>
      <c r="D1852" s="44" t="s">
        <v>5</v>
      </c>
      <c r="E1852" s="19"/>
      <c r="F1852" s="19"/>
      <c r="G1852" s="19"/>
      <c r="H1852" s="19"/>
      <c r="I1852" s="19"/>
      <c r="J1852" s="19"/>
      <c r="K1852" s="19"/>
      <c r="L1852" s="19"/>
      <c r="M1852" s="19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221"/>
      <c r="AA1852" s="221"/>
      <c r="AB1852" s="221"/>
      <c r="AC1852" s="221"/>
      <c r="AD1852" s="221"/>
      <c r="AE1852" s="221"/>
      <c r="AF1852" s="221"/>
      <c r="AG1852" s="221"/>
      <c r="AH1852" s="221"/>
      <c r="AI1852" s="221"/>
      <c r="AJ1852" s="221"/>
      <c r="AK1852" s="221"/>
      <c r="AL1852" s="221"/>
      <c r="AM1852" s="221"/>
      <c r="AN1852" s="221"/>
      <c r="AO1852" s="221"/>
      <c r="AP1852" s="221"/>
      <c r="AQ1852" s="221"/>
      <c r="AR1852" s="221"/>
      <c r="AS1852" s="221"/>
      <c r="AT1852" s="221"/>
      <c r="AU1852" s="221"/>
      <c r="AV1852" s="221"/>
      <c r="AW1852" s="221"/>
      <c r="AX1852" s="222">
        <v>0</v>
      </c>
      <c r="AY1852" s="222">
        <v>0</v>
      </c>
      <c r="AZ1852" s="222">
        <f t="shared" si="103"/>
        <v>0</v>
      </c>
      <c r="BA1852" s="222">
        <v>55</v>
      </c>
      <c r="BB1852" s="222">
        <v>5570</v>
      </c>
      <c r="BC1852" s="222">
        <f t="shared" si="104"/>
        <v>1392.5</v>
      </c>
    </row>
    <row r="1853" spans="2:55">
      <c r="B1853" s="41" t="s">
        <v>5077</v>
      </c>
      <c r="C1853" s="19" t="s">
        <v>5693</v>
      </c>
      <c r="D1853" s="44" t="s">
        <v>952</v>
      </c>
      <c r="E1853" s="19"/>
      <c r="F1853" s="19"/>
      <c r="G1853" s="19"/>
      <c r="H1853" s="19"/>
      <c r="I1853" s="19"/>
      <c r="J1853" s="19"/>
      <c r="K1853" s="19"/>
      <c r="L1853" s="19"/>
      <c r="M1853" s="19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221"/>
      <c r="AA1853" s="221"/>
      <c r="AB1853" s="221"/>
      <c r="AC1853" s="221"/>
      <c r="AD1853" s="221"/>
      <c r="AE1853" s="221"/>
      <c r="AF1853" s="221"/>
      <c r="AG1853" s="221"/>
      <c r="AH1853" s="221"/>
      <c r="AI1853" s="221"/>
      <c r="AJ1853" s="221"/>
      <c r="AK1853" s="221"/>
      <c r="AL1853" s="221"/>
      <c r="AM1853" s="221"/>
      <c r="AN1853" s="221"/>
      <c r="AO1853" s="221"/>
      <c r="AP1853" s="221"/>
      <c r="AQ1853" s="221"/>
      <c r="AR1853" s="221"/>
      <c r="AS1853" s="221"/>
      <c r="AT1853" s="221"/>
      <c r="AU1853" s="221"/>
      <c r="AV1853" s="221"/>
      <c r="AW1853" s="221"/>
      <c r="AX1853" s="222">
        <v>0</v>
      </c>
      <c r="AY1853" s="222">
        <v>0</v>
      </c>
      <c r="AZ1853" s="222">
        <f t="shared" si="103"/>
        <v>0</v>
      </c>
      <c r="BA1853" s="222">
        <v>0</v>
      </c>
      <c r="BB1853" s="222">
        <v>0</v>
      </c>
      <c r="BC1853" s="222">
        <f t="shared" si="104"/>
        <v>0</v>
      </c>
    </row>
    <row r="1854" spans="2:55">
      <c r="B1854" s="41" t="s">
        <v>5078</v>
      </c>
      <c r="C1854" s="19" t="s">
        <v>8065</v>
      </c>
      <c r="D1854" s="44" t="s">
        <v>5</v>
      </c>
      <c r="E1854" s="19"/>
      <c r="F1854" s="19"/>
      <c r="G1854" s="19"/>
      <c r="H1854" s="19"/>
      <c r="I1854" s="19"/>
      <c r="J1854" s="19"/>
      <c r="K1854" s="19"/>
      <c r="L1854" s="19"/>
      <c r="M1854" s="19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19"/>
      <c r="Y1854" s="19"/>
      <c r="Z1854" s="221"/>
      <c r="AA1854" s="221"/>
      <c r="AB1854" s="221"/>
      <c r="AC1854" s="221"/>
      <c r="AD1854" s="221"/>
      <c r="AE1854" s="221"/>
      <c r="AF1854" s="221"/>
      <c r="AG1854" s="221"/>
      <c r="AH1854" s="221"/>
      <c r="AI1854" s="221"/>
      <c r="AJ1854" s="221"/>
      <c r="AK1854" s="221"/>
      <c r="AL1854" s="221"/>
      <c r="AM1854" s="221"/>
      <c r="AN1854" s="221"/>
      <c r="AO1854" s="221"/>
      <c r="AP1854" s="221"/>
      <c r="AQ1854" s="221"/>
      <c r="AR1854" s="221"/>
      <c r="AS1854" s="221"/>
      <c r="AT1854" s="221"/>
      <c r="AU1854" s="221"/>
      <c r="AV1854" s="221"/>
      <c r="AW1854" s="221"/>
      <c r="AX1854" s="222">
        <v>3</v>
      </c>
      <c r="AY1854" s="222">
        <v>310</v>
      </c>
      <c r="AZ1854" s="222">
        <f t="shared" si="103"/>
        <v>77.5</v>
      </c>
      <c r="BA1854" s="222">
        <v>50</v>
      </c>
      <c r="BB1854" s="222">
        <v>4710</v>
      </c>
      <c r="BC1854" s="222">
        <f t="shared" si="104"/>
        <v>1177.5</v>
      </c>
    </row>
    <row r="1855" spans="2:55">
      <c r="B1855" s="41" t="s">
        <v>5079</v>
      </c>
      <c r="C1855" s="19" t="s">
        <v>8066</v>
      </c>
      <c r="D1855" s="44" t="s">
        <v>952</v>
      </c>
      <c r="E1855" s="19"/>
      <c r="F1855" s="19"/>
      <c r="G1855" s="19"/>
      <c r="H1855" s="19"/>
      <c r="I1855" s="19"/>
      <c r="J1855" s="19"/>
      <c r="K1855" s="19"/>
      <c r="L1855" s="19"/>
      <c r="M1855" s="19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221"/>
      <c r="AA1855" s="221"/>
      <c r="AB1855" s="221"/>
      <c r="AC1855" s="221"/>
      <c r="AD1855" s="221"/>
      <c r="AE1855" s="221"/>
      <c r="AF1855" s="221"/>
      <c r="AG1855" s="221"/>
      <c r="AH1855" s="221"/>
      <c r="AI1855" s="221"/>
      <c r="AJ1855" s="221"/>
      <c r="AK1855" s="221"/>
      <c r="AL1855" s="221"/>
      <c r="AM1855" s="221"/>
      <c r="AN1855" s="221"/>
      <c r="AO1855" s="221"/>
      <c r="AP1855" s="221"/>
      <c r="AQ1855" s="221"/>
      <c r="AR1855" s="221"/>
      <c r="AS1855" s="221"/>
      <c r="AT1855" s="221"/>
      <c r="AU1855" s="221"/>
      <c r="AV1855" s="221"/>
      <c r="AW1855" s="221"/>
      <c r="AX1855" s="222">
        <v>0</v>
      </c>
      <c r="AY1855" s="222">
        <v>0</v>
      </c>
      <c r="AZ1855" s="222">
        <f t="shared" si="103"/>
        <v>0</v>
      </c>
      <c r="BA1855" s="222">
        <v>0</v>
      </c>
      <c r="BB1855" s="222">
        <v>0</v>
      </c>
      <c r="BC1855" s="222">
        <f t="shared" si="104"/>
        <v>0</v>
      </c>
    </row>
    <row r="1856" spans="2:55">
      <c r="B1856" s="41" t="s">
        <v>5080</v>
      </c>
      <c r="C1856" s="19" t="s">
        <v>5694</v>
      </c>
      <c r="D1856" s="44" t="s">
        <v>5</v>
      </c>
      <c r="E1856" s="19"/>
      <c r="F1856" s="19"/>
      <c r="G1856" s="19"/>
      <c r="H1856" s="19"/>
      <c r="I1856" s="19"/>
      <c r="J1856" s="19"/>
      <c r="K1856" s="19"/>
      <c r="L1856" s="19"/>
      <c r="M1856" s="19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19"/>
      <c r="Z1856" s="221"/>
      <c r="AA1856" s="221"/>
      <c r="AB1856" s="221"/>
      <c r="AC1856" s="221"/>
      <c r="AD1856" s="221"/>
      <c r="AE1856" s="221"/>
      <c r="AF1856" s="221"/>
      <c r="AG1856" s="221"/>
      <c r="AH1856" s="221"/>
      <c r="AI1856" s="221"/>
      <c r="AJ1856" s="221"/>
      <c r="AK1856" s="221"/>
      <c r="AL1856" s="221"/>
      <c r="AM1856" s="221"/>
      <c r="AN1856" s="221"/>
      <c r="AO1856" s="221"/>
      <c r="AP1856" s="221"/>
      <c r="AQ1856" s="221"/>
      <c r="AR1856" s="221"/>
      <c r="AS1856" s="221"/>
      <c r="AT1856" s="221"/>
      <c r="AU1856" s="221"/>
      <c r="AV1856" s="221"/>
      <c r="AW1856" s="221"/>
      <c r="AX1856" s="222">
        <v>0</v>
      </c>
      <c r="AY1856" s="222">
        <v>0</v>
      </c>
      <c r="AZ1856" s="222">
        <f t="shared" si="103"/>
        <v>0</v>
      </c>
      <c r="BA1856" s="222">
        <v>8</v>
      </c>
      <c r="BB1856" s="222">
        <v>980</v>
      </c>
      <c r="BC1856" s="222">
        <f t="shared" si="104"/>
        <v>245</v>
      </c>
    </row>
    <row r="1857" spans="2:55">
      <c r="B1857" s="41" t="s">
        <v>5081</v>
      </c>
      <c r="C1857" s="19" t="s">
        <v>5695</v>
      </c>
      <c r="D1857" s="44" t="s">
        <v>5</v>
      </c>
      <c r="E1857" s="19"/>
      <c r="F1857" s="19"/>
      <c r="G1857" s="19"/>
      <c r="H1857" s="19"/>
      <c r="I1857" s="19"/>
      <c r="J1857" s="19"/>
      <c r="K1857" s="19"/>
      <c r="L1857" s="19"/>
      <c r="M1857" s="19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221"/>
      <c r="AA1857" s="221"/>
      <c r="AB1857" s="221"/>
      <c r="AC1857" s="221"/>
      <c r="AD1857" s="221"/>
      <c r="AE1857" s="221"/>
      <c r="AF1857" s="221"/>
      <c r="AG1857" s="221"/>
      <c r="AH1857" s="221"/>
      <c r="AI1857" s="221"/>
      <c r="AJ1857" s="221"/>
      <c r="AK1857" s="221"/>
      <c r="AL1857" s="221"/>
      <c r="AM1857" s="221"/>
      <c r="AN1857" s="221"/>
      <c r="AO1857" s="221"/>
      <c r="AP1857" s="221"/>
      <c r="AQ1857" s="221"/>
      <c r="AR1857" s="221"/>
      <c r="AS1857" s="221"/>
      <c r="AT1857" s="221"/>
      <c r="AU1857" s="221"/>
      <c r="AV1857" s="221"/>
      <c r="AW1857" s="221"/>
      <c r="AX1857" s="222">
        <v>0</v>
      </c>
      <c r="AY1857" s="222">
        <v>0</v>
      </c>
      <c r="AZ1857" s="222">
        <f t="shared" si="103"/>
        <v>0</v>
      </c>
      <c r="BA1857" s="222">
        <v>39</v>
      </c>
      <c r="BB1857" s="222">
        <v>3235</v>
      </c>
      <c r="BC1857" s="222">
        <f t="shared" si="104"/>
        <v>808.75</v>
      </c>
    </row>
    <row r="1858" spans="2:55">
      <c r="B1858" s="41" t="s">
        <v>5082</v>
      </c>
      <c r="C1858" s="19" t="s">
        <v>5479</v>
      </c>
      <c r="D1858" s="44" t="s">
        <v>5</v>
      </c>
      <c r="E1858" s="19"/>
      <c r="F1858" s="19"/>
      <c r="G1858" s="19"/>
      <c r="H1858" s="19"/>
      <c r="I1858" s="19"/>
      <c r="J1858" s="19"/>
      <c r="K1858" s="19"/>
      <c r="L1858" s="19"/>
      <c r="M1858" s="19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221"/>
      <c r="AA1858" s="221"/>
      <c r="AB1858" s="221"/>
      <c r="AC1858" s="221"/>
      <c r="AD1858" s="221"/>
      <c r="AE1858" s="221"/>
      <c r="AF1858" s="221"/>
      <c r="AG1858" s="221"/>
      <c r="AH1858" s="221"/>
      <c r="AI1858" s="221"/>
      <c r="AJ1858" s="221"/>
      <c r="AK1858" s="221"/>
      <c r="AL1858" s="221"/>
      <c r="AM1858" s="221"/>
      <c r="AN1858" s="221"/>
      <c r="AO1858" s="221"/>
      <c r="AP1858" s="221"/>
      <c r="AQ1858" s="221"/>
      <c r="AR1858" s="221"/>
      <c r="AS1858" s="221"/>
      <c r="AT1858" s="221"/>
      <c r="AU1858" s="221"/>
      <c r="AV1858" s="221"/>
      <c r="AW1858" s="221"/>
      <c r="AX1858" s="222">
        <v>0</v>
      </c>
      <c r="AY1858" s="222">
        <v>0</v>
      </c>
      <c r="AZ1858" s="222">
        <f t="shared" si="103"/>
        <v>0</v>
      </c>
      <c r="BA1858" s="222">
        <v>4</v>
      </c>
      <c r="BB1858" s="222">
        <v>320</v>
      </c>
      <c r="BC1858" s="222">
        <f t="shared" si="104"/>
        <v>80</v>
      </c>
    </row>
    <row r="1859" spans="2:55">
      <c r="B1859" s="41" t="s">
        <v>5083</v>
      </c>
      <c r="C1859" s="19" t="s">
        <v>5480</v>
      </c>
      <c r="D1859" s="44" t="s">
        <v>5</v>
      </c>
      <c r="E1859" s="19"/>
      <c r="F1859" s="19"/>
      <c r="G1859" s="19"/>
      <c r="H1859" s="19"/>
      <c r="I1859" s="19"/>
      <c r="J1859" s="19"/>
      <c r="K1859" s="19"/>
      <c r="L1859" s="19"/>
      <c r="M1859" s="19"/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19"/>
      <c r="Y1859" s="19"/>
      <c r="Z1859" s="221"/>
      <c r="AA1859" s="221"/>
      <c r="AB1859" s="221"/>
      <c r="AC1859" s="221"/>
      <c r="AD1859" s="221"/>
      <c r="AE1859" s="221"/>
      <c r="AF1859" s="221"/>
      <c r="AG1859" s="221"/>
      <c r="AH1859" s="221"/>
      <c r="AI1859" s="221"/>
      <c r="AJ1859" s="221"/>
      <c r="AK1859" s="221"/>
      <c r="AL1859" s="221"/>
      <c r="AM1859" s="221"/>
      <c r="AN1859" s="221"/>
      <c r="AO1859" s="221"/>
      <c r="AP1859" s="221"/>
      <c r="AQ1859" s="221"/>
      <c r="AR1859" s="221"/>
      <c r="AS1859" s="221"/>
      <c r="AT1859" s="221"/>
      <c r="AU1859" s="221"/>
      <c r="AV1859" s="221"/>
      <c r="AW1859" s="221"/>
      <c r="AX1859" s="222">
        <v>0</v>
      </c>
      <c r="AY1859" s="222">
        <v>0</v>
      </c>
      <c r="AZ1859" s="222">
        <f t="shared" si="103"/>
        <v>0</v>
      </c>
      <c r="BA1859" s="222">
        <v>0</v>
      </c>
      <c r="BB1859" s="222">
        <v>0</v>
      </c>
      <c r="BC1859" s="222">
        <f t="shared" si="104"/>
        <v>0</v>
      </c>
    </row>
    <row r="1860" spans="2:55">
      <c r="B1860" s="41" t="s">
        <v>6427</v>
      </c>
      <c r="C1860" s="509" t="s">
        <v>6731</v>
      </c>
      <c r="D1860" s="508" t="s">
        <v>933</v>
      </c>
      <c r="E1860" s="496">
        <f>SUM(E3:E301)</f>
        <v>1489</v>
      </c>
      <c r="F1860" s="496">
        <f>SUM(F3:F301)</f>
        <v>147140</v>
      </c>
      <c r="G1860" s="496">
        <f>SUM(G3:G301)</f>
        <v>36785</v>
      </c>
      <c r="H1860" s="496">
        <f>SUM(H3:H301)</f>
        <v>5036</v>
      </c>
      <c r="I1860" s="496">
        <f>SUM(I3:I301)</f>
        <v>476860</v>
      </c>
      <c r="J1860" s="496">
        <f>SUM(J3:J301)</f>
        <v>119215</v>
      </c>
      <c r="K1860" s="496">
        <f>SUM(K3:K301)</f>
        <v>11651</v>
      </c>
      <c r="L1860" s="496">
        <f>SUM(L3:L301)</f>
        <v>1102215</v>
      </c>
      <c r="M1860" s="496">
        <f>SUM(M3:M301)</f>
        <v>275553.75</v>
      </c>
      <c r="N1860" s="496">
        <f>SUM(N3:N301)</f>
        <v>0</v>
      </c>
      <c r="O1860" s="496">
        <f>SUM(O3:O301)</f>
        <v>1579055</v>
      </c>
      <c r="P1860" s="496">
        <f>SUM(P3:P301)</f>
        <v>394763.75</v>
      </c>
      <c r="Q1860" s="497">
        <f>SUM(Q3:Q312)</f>
        <v>19597</v>
      </c>
      <c r="R1860" s="497">
        <f>SUM(R3:R312)</f>
        <v>2007142</v>
      </c>
      <c r="S1860" s="497">
        <f>SUM(S3:S312)</f>
        <v>501785.5</v>
      </c>
      <c r="T1860" s="496">
        <f>SUM(T3:T312)</f>
        <v>22603</v>
      </c>
      <c r="U1860" s="496">
        <f>SUM(U3:U312)</f>
        <v>2375920</v>
      </c>
      <c r="V1860" s="496">
        <f>SUM(V3:V312)</f>
        <v>593980</v>
      </c>
      <c r="W1860" s="496">
        <f>SUM(W3:W372)</f>
        <v>21643</v>
      </c>
      <c r="X1860" s="496">
        <f>SUM(X3:X378)</f>
        <v>2593704</v>
      </c>
      <c r="Y1860" s="496">
        <f>SUM(Y3:Y378)</f>
        <v>648426</v>
      </c>
      <c r="Z1860" s="498">
        <f>SUM(Z3:Z378)</f>
        <v>32265</v>
      </c>
      <c r="AA1860" s="498">
        <f>SUM(AA3:AA378)</f>
        <v>3124779</v>
      </c>
      <c r="AB1860" s="498">
        <f>SUM(AB3:AB378)</f>
        <v>781194.75</v>
      </c>
      <c r="AC1860" s="498">
        <f>SUM(AC3:AC462)</f>
        <v>30652</v>
      </c>
      <c r="AD1860" s="498">
        <f>SUM(AD3:AD462)</f>
        <v>2930257</v>
      </c>
      <c r="AE1860" s="498">
        <f>SUM(AE3:AE462)</f>
        <v>732564.25</v>
      </c>
      <c r="AF1860" s="499">
        <f>SUM(AF3:AF553)</f>
        <v>43573</v>
      </c>
      <c r="AG1860" s="499">
        <f>SUM(AG3:AG553)</f>
        <v>4173774</v>
      </c>
      <c r="AH1860" s="499">
        <f>SUM(AH2:AH553)</f>
        <v>1043443.75</v>
      </c>
      <c r="AI1860" s="499">
        <f>SUM(AI3:AI615)</f>
        <v>50749</v>
      </c>
      <c r="AJ1860" s="499">
        <f>SUM(AJ3:AJ615)</f>
        <v>4776000</v>
      </c>
      <c r="AK1860" s="499">
        <f>SUM(AK3:AK615)</f>
        <v>1194000</v>
      </c>
      <c r="AL1860" s="499">
        <f>SUM(AL3:AL742)</f>
        <v>55240</v>
      </c>
      <c r="AM1860" s="499">
        <f>SUM(AM3:AM742)</f>
        <v>5315074</v>
      </c>
      <c r="AN1860" s="499">
        <f>SUM(AN3:AN742)</f>
        <v>1328768.5</v>
      </c>
      <c r="AO1860" s="499">
        <f>SUM(AO3:AO863)</f>
        <v>67083</v>
      </c>
      <c r="AP1860" s="499">
        <f>SUM(AP3:AP863)</f>
        <v>6441905</v>
      </c>
      <c r="AQ1860" s="499">
        <f>SUM(AQ3:AQ863)</f>
        <v>1610476.25</v>
      </c>
      <c r="AR1860" s="499">
        <f>SUM(AR3:AR1145)</f>
        <v>83438</v>
      </c>
      <c r="AS1860" s="499">
        <f>SUM(AS3:AS1145)</f>
        <v>7930815</v>
      </c>
      <c r="AT1860" s="499">
        <f>SUM(AT3:AT1145)</f>
        <v>1982703.75</v>
      </c>
      <c r="AU1860" s="499">
        <f>SUM(AU3:AU1527)</f>
        <v>88643</v>
      </c>
      <c r="AV1860" s="499">
        <f>SUM(AV3:AV1527)</f>
        <v>8871460</v>
      </c>
      <c r="AW1860" s="499">
        <f>SUM(AW3:AW1527)</f>
        <v>2217865</v>
      </c>
      <c r="AX1860" s="499">
        <f>SUM(AX3:AX1859)</f>
        <v>92804</v>
      </c>
      <c r="AY1860" s="499">
        <f>SUM(AY3:AY1859)</f>
        <v>9357305</v>
      </c>
      <c r="AZ1860" s="499">
        <f>SUM(AZ3:AZ1859)</f>
        <v>2339326.25</v>
      </c>
      <c r="BA1860" s="499">
        <v>0</v>
      </c>
      <c r="BB1860" s="499">
        <v>0</v>
      </c>
      <c r="BC1860" s="222">
        <f t="shared" si="104"/>
        <v>0</v>
      </c>
    </row>
    <row r="1861" spans="2:55">
      <c r="B1861" s="41" t="s">
        <v>5084</v>
      </c>
      <c r="C1861" s="19" t="s">
        <v>5481</v>
      </c>
      <c r="D1861" s="44" t="s">
        <v>5</v>
      </c>
      <c r="E1861" s="19"/>
      <c r="F1861" s="19"/>
      <c r="G1861" s="19"/>
      <c r="H1861" s="19"/>
      <c r="I1861" s="19"/>
      <c r="J1861" s="19"/>
      <c r="K1861" s="19"/>
      <c r="L1861" s="19"/>
      <c r="M1861" s="19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221"/>
      <c r="AA1861" s="221"/>
      <c r="AB1861" s="221"/>
      <c r="AC1861" s="221"/>
      <c r="AD1861" s="221"/>
      <c r="AE1861" s="221"/>
      <c r="AF1861" s="221"/>
      <c r="AG1861" s="221"/>
      <c r="AH1861" s="221"/>
      <c r="AI1861" s="221"/>
      <c r="AJ1861" s="221"/>
      <c r="AK1861" s="221"/>
      <c r="AL1861" s="221"/>
      <c r="AM1861" s="221"/>
      <c r="AN1861" s="221"/>
      <c r="AO1861" s="221"/>
      <c r="AP1861" s="221"/>
      <c r="AQ1861" s="221"/>
      <c r="AR1861" s="221"/>
      <c r="AS1861" s="221"/>
      <c r="AT1861" s="221"/>
      <c r="AU1861" s="221"/>
      <c r="AV1861" s="221"/>
      <c r="AW1861" s="221"/>
      <c r="AX1861" s="221"/>
      <c r="AY1861" s="221"/>
      <c r="AZ1861" s="221"/>
      <c r="BA1861" s="222">
        <v>6</v>
      </c>
      <c r="BB1861" s="222">
        <v>615</v>
      </c>
      <c r="BC1861" s="222">
        <f t="shared" si="104"/>
        <v>153.75</v>
      </c>
    </row>
    <row r="1862" spans="2:55">
      <c r="B1862" s="41" t="s">
        <v>6428</v>
      </c>
      <c r="C1862" s="19" t="s">
        <v>6732</v>
      </c>
      <c r="D1862" s="227" t="s">
        <v>933</v>
      </c>
      <c r="E1862" s="19"/>
      <c r="F1862" s="19"/>
      <c r="G1862" s="19"/>
      <c r="H1862" s="19"/>
      <c r="I1862" s="19"/>
      <c r="J1862" s="19"/>
      <c r="K1862" s="19"/>
      <c r="L1862" s="19"/>
      <c r="M1862" s="19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221"/>
      <c r="AA1862" s="221"/>
      <c r="AB1862" s="221"/>
      <c r="AC1862" s="221"/>
      <c r="AD1862" s="221"/>
      <c r="AE1862" s="221"/>
      <c r="AF1862" s="221"/>
      <c r="AG1862" s="221"/>
      <c r="AH1862" s="221"/>
      <c r="AI1862" s="221"/>
      <c r="AJ1862" s="221"/>
      <c r="AK1862" s="221"/>
      <c r="AL1862" s="221"/>
      <c r="AM1862" s="221"/>
      <c r="AN1862" s="221"/>
      <c r="AO1862" s="221"/>
      <c r="AP1862" s="221"/>
      <c r="AQ1862" s="221"/>
      <c r="AR1862" s="221"/>
      <c r="AS1862" s="221"/>
      <c r="AT1862" s="221"/>
      <c r="AU1862" s="221"/>
      <c r="AV1862" s="221"/>
      <c r="AW1862" s="221"/>
      <c r="AX1862" s="221"/>
      <c r="AY1862" s="221"/>
      <c r="AZ1862" s="221"/>
      <c r="BA1862" s="222">
        <v>11</v>
      </c>
      <c r="BB1862" s="222">
        <v>770</v>
      </c>
      <c r="BC1862" s="222">
        <f t="shared" si="104"/>
        <v>192.5</v>
      </c>
    </row>
    <row r="1863" spans="2:55">
      <c r="B1863" s="41" t="s">
        <v>6429</v>
      </c>
      <c r="C1863" s="19" t="s">
        <v>6733</v>
      </c>
      <c r="D1863" s="227" t="s">
        <v>933</v>
      </c>
      <c r="E1863" s="19"/>
      <c r="F1863" s="19"/>
      <c r="G1863" s="19"/>
      <c r="H1863" s="19"/>
      <c r="I1863" s="19"/>
      <c r="J1863" s="19"/>
      <c r="K1863" s="19"/>
      <c r="L1863" s="19"/>
      <c r="M1863" s="19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221"/>
      <c r="AA1863" s="221"/>
      <c r="AB1863" s="221"/>
      <c r="AC1863" s="221"/>
      <c r="AD1863" s="221"/>
      <c r="AE1863" s="221"/>
      <c r="AF1863" s="221"/>
      <c r="AG1863" s="221"/>
      <c r="AH1863" s="221"/>
      <c r="AI1863" s="221"/>
      <c r="AJ1863" s="221"/>
      <c r="AK1863" s="221"/>
      <c r="AL1863" s="221"/>
      <c r="AM1863" s="221"/>
      <c r="AN1863" s="221"/>
      <c r="AO1863" s="221"/>
      <c r="AP1863" s="221"/>
      <c r="AQ1863" s="221"/>
      <c r="AR1863" s="221"/>
      <c r="AS1863" s="221"/>
      <c r="AT1863" s="221"/>
      <c r="AU1863" s="221"/>
      <c r="AV1863" s="221"/>
      <c r="AW1863" s="221"/>
      <c r="AX1863" s="221"/>
      <c r="AY1863" s="221"/>
      <c r="AZ1863" s="221"/>
      <c r="BA1863" s="222">
        <v>1</v>
      </c>
      <c r="BB1863" s="222">
        <v>150</v>
      </c>
      <c r="BC1863" s="222">
        <f t="shared" si="104"/>
        <v>37.5</v>
      </c>
    </row>
    <row r="1864" spans="2:55">
      <c r="B1864" s="41" t="s">
        <v>5085</v>
      </c>
      <c r="C1864" s="19" t="s">
        <v>5482</v>
      </c>
      <c r="D1864" s="44" t="s">
        <v>5</v>
      </c>
      <c r="E1864" s="19"/>
      <c r="F1864" s="19"/>
      <c r="G1864" s="19"/>
      <c r="H1864" s="19"/>
      <c r="I1864" s="19"/>
      <c r="J1864" s="19"/>
      <c r="K1864" s="19"/>
      <c r="L1864" s="19"/>
      <c r="M1864" s="19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221"/>
      <c r="AA1864" s="221"/>
      <c r="AB1864" s="221"/>
      <c r="AC1864" s="221"/>
      <c r="AD1864" s="221"/>
      <c r="AE1864" s="221"/>
      <c r="AF1864" s="221"/>
      <c r="AG1864" s="221"/>
      <c r="AH1864" s="221"/>
      <c r="AI1864" s="221"/>
      <c r="AJ1864" s="221"/>
      <c r="AK1864" s="221"/>
      <c r="AL1864" s="221"/>
      <c r="AM1864" s="221"/>
      <c r="AN1864" s="221"/>
      <c r="AO1864" s="221"/>
      <c r="AP1864" s="221"/>
      <c r="AQ1864" s="221"/>
      <c r="AR1864" s="221"/>
      <c r="AS1864" s="221"/>
      <c r="AT1864" s="221"/>
      <c r="AU1864" s="221"/>
      <c r="AV1864" s="221"/>
      <c r="AW1864" s="221"/>
      <c r="AX1864" s="221"/>
      <c r="AY1864" s="221"/>
      <c r="AZ1864" s="221"/>
      <c r="BA1864" s="222">
        <v>12</v>
      </c>
      <c r="BB1864" s="222">
        <v>890</v>
      </c>
      <c r="BC1864" s="222">
        <f t="shared" si="104"/>
        <v>222.5</v>
      </c>
    </row>
    <row r="1865" spans="2:55">
      <c r="B1865" s="41" t="s">
        <v>5086</v>
      </c>
      <c r="C1865" s="19" t="s">
        <v>5483</v>
      </c>
      <c r="D1865" s="227" t="s">
        <v>364</v>
      </c>
      <c r="E1865" s="19"/>
      <c r="F1865" s="19"/>
      <c r="G1865" s="19"/>
      <c r="H1865" s="19"/>
      <c r="I1865" s="19"/>
      <c r="J1865" s="19"/>
      <c r="K1865" s="19"/>
      <c r="L1865" s="19"/>
      <c r="M1865" s="19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221"/>
      <c r="AA1865" s="221"/>
      <c r="AB1865" s="221"/>
      <c r="AC1865" s="221"/>
      <c r="AD1865" s="221"/>
      <c r="AE1865" s="221"/>
      <c r="AF1865" s="221"/>
      <c r="AG1865" s="221"/>
      <c r="AH1865" s="221"/>
      <c r="AI1865" s="221"/>
      <c r="AJ1865" s="221"/>
      <c r="AK1865" s="221"/>
      <c r="AL1865" s="221"/>
      <c r="AM1865" s="221"/>
      <c r="AN1865" s="221"/>
      <c r="AO1865" s="221"/>
      <c r="AP1865" s="221"/>
      <c r="AQ1865" s="221"/>
      <c r="AR1865" s="221"/>
      <c r="AS1865" s="221"/>
      <c r="AT1865" s="221"/>
      <c r="AU1865" s="221"/>
      <c r="AV1865" s="221"/>
      <c r="AW1865" s="221"/>
      <c r="AX1865" s="221"/>
      <c r="AY1865" s="221"/>
      <c r="AZ1865" s="221"/>
      <c r="BA1865" s="222">
        <v>14</v>
      </c>
      <c r="BB1865" s="222">
        <v>1060</v>
      </c>
      <c r="BC1865" s="222">
        <f t="shared" si="104"/>
        <v>265</v>
      </c>
    </row>
    <row r="1866" spans="2:55">
      <c r="B1866" s="41" t="s">
        <v>5087</v>
      </c>
      <c r="C1866" s="19" t="s">
        <v>5484</v>
      </c>
      <c r="D1866" s="227" t="s">
        <v>364</v>
      </c>
      <c r="E1866" s="19"/>
      <c r="F1866" s="19"/>
      <c r="G1866" s="19"/>
      <c r="H1866" s="19"/>
      <c r="I1866" s="19"/>
      <c r="J1866" s="19"/>
      <c r="K1866" s="19"/>
      <c r="L1866" s="19"/>
      <c r="M1866" s="19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221"/>
      <c r="AA1866" s="221"/>
      <c r="AB1866" s="221"/>
      <c r="AC1866" s="221"/>
      <c r="AD1866" s="221"/>
      <c r="AE1866" s="221"/>
      <c r="AF1866" s="221"/>
      <c r="AG1866" s="221"/>
      <c r="AH1866" s="221"/>
      <c r="AI1866" s="221"/>
      <c r="AJ1866" s="221"/>
      <c r="AK1866" s="221"/>
      <c r="AL1866" s="221"/>
      <c r="AM1866" s="221"/>
      <c r="AN1866" s="221"/>
      <c r="AO1866" s="221"/>
      <c r="AP1866" s="221"/>
      <c r="AQ1866" s="221"/>
      <c r="AR1866" s="221"/>
      <c r="AS1866" s="221"/>
      <c r="AT1866" s="221"/>
      <c r="AU1866" s="221"/>
      <c r="AV1866" s="221"/>
      <c r="AW1866" s="221"/>
      <c r="AX1866" s="221"/>
      <c r="AY1866" s="221"/>
      <c r="AZ1866" s="221"/>
      <c r="BA1866" s="222">
        <v>9</v>
      </c>
      <c r="BB1866" s="222">
        <v>590</v>
      </c>
      <c r="BC1866" s="222">
        <f t="shared" si="104"/>
        <v>147.5</v>
      </c>
    </row>
    <row r="1867" spans="2:55">
      <c r="B1867" s="41" t="s">
        <v>5088</v>
      </c>
      <c r="C1867" s="19" t="s">
        <v>5485</v>
      </c>
      <c r="D1867" s="227" t="s">
        <v>367</v>
      </c>
      <c r="E1867" s="19"/>
      <c r="F1867" s="19"/>
      <c r="G1867" s="19"/>
      <c r="H1867" s="19"/>
      <c r="I1867" s="19"/>
      <c r="J1867" s="19"/>
      <c r="K1867" s="19"/>
      <c r="L1867" s="19"/>
      <c r="M1867" s="19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221"/>
      <c r="AA1867" s="221"/>
      <c r="AB1867" s="221"/>
      <c r="AC1867" s="221"/>
      <c r="AD1867" s="221"/>
      <c r="AE1867" s="221"/>
      <c r="AF1867" s="221"/>
      <c r="AG1867" s="221"/>
      <c r="AH1867" s="221"/>
      <c r="AI1867" s="221"/>
      <c r="AJ1867" s="221"/>
      <c r="AK1867" s="221"/>
      <c r="AL1867" s="221"/>
      <c r="AM1867" s="221"/>
      <c r="AN1867" s="221"/>
      <c r="AO1867" s="221"/>
      <c r="AP1867" s="221"/>
      <c r="AQ1867" s="221"/>
      <c r="AR1867" s="221"/>
      <c r="AS1867" s="221"/>
      <c r="AT1867" s="221"/>
      <c r="AU1867" s="221"/>
      <c r="AV1867" s="221"/>
      <c r="AW1867" s="221"/>
      <c r="AX1867" s="221"/>
      <c r="AY1867" s="221"/>
      <c r="AZ1867" s="221"/>
      <c r="BA1867" s="222">
        <v>0</v>
      </c>
      <c r="BB1867" s="222">
        <v>0</v>
      </c>
      <c r="BC1867" s="222">
        <f t="shared" si="104"/>
        <v>0</v>
      </c>
    </row>
    <row r="1868" spans="2:55">
      <c r="B1868" s="41" t="s">
        <v>5089</v>
      </c>
      <c r="C1868" s="19" t="s">
        <v>5486</v>
      </c>
      <c r="D1868" s="44" t="s">
        <v>5</v>
      </c>
      <c r="E1868" s="19"/>
      <c r="F1868" s="19"/>
      <c r="G1868" s="19"/>
      <c r="H1868" s="19"/>
      <c r="I1868" s="19"/>
      <c r="J1868" s="19"/>
      <c r="K1868" s="19"/>
      <c r="L1868" s="19"/>
      <c r="M1868" s="19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221"/>
      <c r="AA1868" s="221"/>
      <c r="AB1868" s="221"/>
      <c r="AC1868" s="221"/>
      <c r="AD1868" s="221"/>
      <c r="AE1868" s="221"/>
      <c r="AF1868" s="221"/>
      <c r="AG1868" s="221"/>
      <c r="AH1868" s="221"/>
      <c r="AI1868" s="221"/>
      <c r="AJ1868" s="221"/>
      <c r="AK1868" s="221"/>
      <c r="AL1868" s="221"/>
      <c r="AM1868" s="221"/>
      <c r="AN1868" s="221"/>
      <c r="AO1868" s="221"/>
      <c r="AP1868" s="221"/>
      <c r="AQ1868" s="221"/>
      <c r="AR1868" s="221"/>
      <c r="AS1868" s="221"/>
      <c r="AT1868" s="221"/>
      <c r="AU1868" s="221"/>
      <c r="AV1868" s="221"/>
      <c r="AW1868" s="221"/>
      <c r="AX1868" s="221"/>
      <c r="AY1868" s="221"/>
      <c r="AZ1868" s="221"/>
      <c r="BA1868" s="222">
        <v>24</v>
      </c>
      <c r="BB1868" s="222">
        <v>2730</v>
      </c>
      <c r="BC1868" s="222">
        <f t="shared" si="104"/>
        <v>682.5</v>
      </c>
    </row>
    <row r="1869" spans="2:55">
      <c r="B1869" s="41" t="s">
        <v>5090</v>
      </c>
      <c r="C1869" s="19" t="s">
        <v>5487</v>
      </c>
      <c r="D1869" s="227" t="s">
        <v>259</v>
      </c>
      <c r="E1869" s="19"/>
      <c r="F1869" s="19"/>
      <c r="G1869" s="19"/>
      <c r="H1869" s="19"/>
      <c r="I1869" s="19"/>
      <c r="J1869" s="19"/>
      <c r="K1869" s="19"/>
      <c r="L1869" s="19"/>
      <c r="M1869" s="19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221"/>
      <c r="AA1869" s="221"/>
      <c r="AB1869" s="221"/>
      <c r="AC1869" s="221"/>
      <c r="AD1869" s="221"/>
      <c r="AE1869" s="221"/>
      <c r="AF1869" s="221"/>
      <c r="AG1869" s="221"/>
      <c r="AH1869" s="221"/>
      <c r="AI1869" s="221"/>
      <c r="AJ1869" s="221"/>
      <c r="AK1869" s="221"/>
      <c r="AL1869" s="221"/>
      <c r="AM1869" s="221"/>
      <c r="AN1869" s="221"/>
      <c r="AO1869" s="221"/>
      <c r="AP1869" s="221"/>
      <c r="AQ1869" s="221"/>
      <c r="AR1869" s="221"/>
      <c r="AS1869" s="221"/>
      <c r="AT1869" s="221"/>
      <c r="AU1869" s="221"/>
      <c r="AV1869" s="221"/>
      <c r="AW1869" s="221"/>
      <c r="AX1869" s="221"/>
      <c r="AY1869" s="221"/>
      <c r="AZ1869" s="221"/>
      <c r="BA1869" s="222">
        <v>0</v>
      </c>
      <c r="BB1869" s="222">
        <v>0</v>
      </c>
      <c r="BC1869" s="222">
        <f t="shared" si="104"/>
        <v>0</v>
      </c>
    </row>
    <row r="1870" spans="2:55">
      <c r="B1870" s="41" t="s">
        <v>5091</v>
      </c>
      <c r="C1870" s="19" t="s">
        <v>5488</v>
      </c>
      <c r="D1870" s="227" t="s">
        <v>367</v>
      </c>
      <c r="E1870" s="19"/>
      <c r="F1870" s="19"/>
      <c r="G1870" s="19"/>
      <c r="H1870" s="19"/>
      <c r="I1870" s="19"/>
      <c r="J1870" s="19"/>
      <c r="K1870" s="19"/>
      <c r="L1870" s="19"/>
      <c r="M1870" s="19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221"/>
      <c r="AA1870" s="221"/>
      <c r="AB1870" s="221"/>
      <c r="AC1870" s="221"/>
      <c r="AD1870" s="221"/>
      <c r="AE1870" s="221"/>
      <c r="AF1870" s="221"/>
      <c r="AG1870" s="221"/>
      <c r="AH1870" s="221"/>
      <c r="AI1870" s="221"/>
      <c r="AJ1870" s="221"/>
      <c r="AK1870" s="221"/>
      <c r="AL1870" s="221"/>
      <c r="AM1870" s="221"/>
      <c r="AN1870" s="221"/>
      <c r="AO1870" s="221"/>
      <c r="AP1870" s="221"/>
      <c r="AQ1870" s="221"/>
      <c r="AR1870" s="221"/>
      <c r="AS1870" s="221"/>
      <c r="AT1870" s="221"/>
      <c r="AU1870" s="221"/>
      <c r="AV1870" s="221"/>
      <c r="AW1870" s="221"/>
      <c r="AX1870" s="221"/>
      <c r="AY1870" s="221"/>
      <c r="AZ1870" s="221"/>
      <c r="BA1870" s="222">
        <v>4</v>
      </c>
      <c r="BB1870" s="222">
        <v>415</v>
      </c>
      <c r="BC1870" s="222">
        <f t="shared" si="104"/>
        <v>103.75</v>
      </c>
    </row>
    <row r="1871" spans="2:55">
      <c r="B1871" s="41" t="s">
        <v>5092</v>
      </c>
      <c r="C1871" s="19" t="s">
        <v>5489</v>
      </c>
      <c r="D1871" s="44" t="s">
        <v>5</v>
      </c>
      <c r="E1871" s="19"/>
      <c r="F1871" s="19"/>
      <c r="G1871" s="19"/>
      <c r="H1871" s="19"/>
      <c r="I1871" s="19"/>
      <c r="J1871" s="19"/>
      <c r="K1871" s="19"/>
      <c r="L1871" s="19"/>
      <c r="M1871" s="19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221"/>
      <c r="AA1871" s="221"/>
      <c r="AB1871" s="221"/>
      <c r="AC1871" s="221"/>
      <c r="AD1871" s="221"/>
      <c r="AE1871" s="221"/>
      <c r="AF1871" s="221"/>
      <c r="AG1871" s="221"/>
      <c r="AH1871" s="221"/>
      <c r="AI1871" s="221"/>
      <c r="AJ1871" s="221"/>
      <c r="AK1871" s="221"/>
      <c r="AL1871" s="221"/>
      <c r="AM1871" s="221"/>
      <c r="AN1871" s="221"/>
      <c r="AO1871" s="221"/>
      <c r="AP1871" s="221"/>
      <c r="AQ1871" s="221"/>
      <c r="AR1871" s="221"/>
      <c r="AS1871" s="221"/>
      <c r="AT1871" s="221"/>
      <c r="AU1871" s="221"/>
      <c r="AV1871" s="221"/>
      <c r="AW1871" s="221"/>
      <c r="AX1871" s="221"/>
      <c r="AY1871" s="221"/>
      <c r="AZ1871" s="221"/>
      <c r="BA1871" s="222">
        <v>0</v>
      </c>
      <c r="BB1871" s="222">
        <v>0</v>
      </c>
      <c r="BC1871" s="222">
        <f t="shared" si="104"/>
        <v>0</v>
      </c>
    </row>
    <row r="1872" spans="2:55">
      <c r="B1872" s="41" t="s">
        <v>5093</v>
      </c>
      <c r="C1872" s="19" t="s">
        <v>5490</v>
      </c>
      <c r="D1872" s="44" t="s">
        <v>5</v>
      </c>
      <c r="E1872" s="19"/>
      <c r="F1872" s="19"/>
      <c r="G1872" s="19"/>
      <c r="H1872" s="19"/>
      <c r="I1872" s="19"/>
      <c r="J1872" s="19"/>
      <c r="K1872" s="19"/>
      <c r="L1872" s="19"/>
      <c r="M1872" s="19"/>
      <c r="N1872" s="19"/>
      <c r="O1872" s="19"/>
      <c r="P1872" s="19"/>
      <c r="Q1872" s="19"/>
      <c r="R1872" s="19"/>
      <c r="S1872" s="19"/>
      <c r="T1872" s="19"/>
      <c r="U1872" s="19"/>
      <c r="V1872" s="19"/>
      <c r="W1872" s="19"/>
      <c r="X1872" s="19"/>
      <c r="Y1872" s="19"/>
      <c r="Z1872" s="221"/>
      <c r="AA1872" s="221"/>
      <c r="AB1872" s="221"/>
      <c r="AC1872" s="221"/>
      <c r="AD1872" s="221"/>
      <c r="AE1872" s="221"/>
      <c r="AF1872" s="221"/>
      <c r="AG1872" s="221"/>
      <c r="AH1872" s="221"/>
      <c r="AI1872" s="221"/>
      <c r="AJ1872" s="221"/>
      <c r="AK1872" s="221"/>
      <c r="AL1872" s="221"/>
      <c r="AM1872" s="221"/>
      <c r="AN1872" s="221"/>
      <c r="AO1872" s="221"/>
      <c r="AP1872" s="221"/>
      <c r="AQ1872" s="221"/>
      <c r="AR1872" s="221"/>
      <c r="AS1872" s="221"/>
      <c r="AT1872" s="221"/>
      <c r="AU1872" s="221"/>
      <c r="AV1872" s="221"/>
      <c r="AW1872" s="221"/>
      <c r="AX1872" s="221"/>
      <c r="AY1872" s="221"/>
      <c r="AZ1872" s="221"/>
      <c r="BA1872" s="222">
        <v>18</v>
      </c>
      <c r="BB1872" s="222">
        <v>1815</v>
      </c>
      <c r="BC1872" s="222">
        <f t="shared" si="104"/>
        <v>453.75</v>
      </c>
    </row>
    <row r="1873" spans="2:55">
      <c r="B1873" s="41" t="s">
        <v>5094</v>
      </c>
      <c r="C1873" s="19" t="s">
        <v>5491</v>
      </c>
      <c r="D1873" s="44" t="s">
        <v>5</v>
      </c>
      <c r="E1873" s="19"/>
      <c r="F1873" s="19"/>
      <c r="G1873" s="19"/>
      <c r="H1873" s="19"/>
      <c r="I1873" s="19"/>
      <c r="J1873" s="19"/>
      <c r="K1873" s="19"/>
      <c r="L1873" s="19"/>
      <c r="M1873" s="19"/>
      <c r="N1873" s="19"/>
      <c r="O1873" s="19"/>
      <c r="P1873" s="19"/>
      <c r="Q1873" s="19"/>
      <c r="R1873" s="19"/>
      <c r="S1873" s="19"/>
      <c r="T1873" s="19"/>
      <c r="U1873" s="19"/>
      <c r="V1873" s="19"/>
      <c r="W1873" s="19"/>
      <c r="X1873" s="19"/>
      <c r="Y1873" s="19"/>
      <c r="Z1873" s="221"/>
      <c r="AA1873" s="221"/>
      <c r="AB1873" s="221"/>
      <c r="AC1873" s="221"/>
      <c r="AD1873" s="221"/>
      <c r="AE1873" s="221"/>
      <c r="AF1873" s="221"/>
      <c r="AG1873" s="221"/>
      <c r="AH1873" s="221"/>
      <c r="AI1873" s="221"/>
      <c r="AJ1873" s="221"/>
      <c r="AK1873" s="221"/>
      <c r="AL1873" s="221"/>
      <c r="AM1873" s="221"/>
      <c r="AN1873" s="221"/>
      <c r="AO1873" s="221"/>
      <c r="AP1873" s="221"/>
      <c r="AQ1873" s="221"/>
      <c r="AR1873" s="221"/>
      <c r="AS1873" s="221"/>
      <c r="AT1873" s="221"/>
      <c r="AU1873" s="221"/>
      <c r="AV1873" s="221"/>
      <c r="AW1873" s="221"/>
      <c r="AX1873" s="221"/>
      <c r="AY1873" s="221"/>
      <c r="AZ1873" s="221"/>
      <c r="BA1873" s="222">
        <v>10</v>
      </c>
      <c r="BB1873" s="222">
        <v>910</v>
      </c>
      <c r="BC1873" s="222">
        <f t="shared" si="104"/>
        <v>227.5</v>
      </c>
    </row>
    <row r="1874" spans="2:55">
      <c r="B1874" s="41" t="s">
        <v>5095</v>
      </c>
      <c r="C1874" s="19" t="s">
        <v>5492</v>
      </c>
      <c r="D1874" s="44" t="s">
        <v>5</v>
      </c>
      <c r="E1874" s="19"/>
      <c r="F1874" s="19"/>
      <c r="G1874" s="19"/>
      <c r="H1874" s="19"/>
      <c r="I1874" s="19"/>
      <c r="J1874" s="19"/>
      <c r="K1874" s="19"/>
      <c r="L1874" s="19"/>
      <c r="M1874" s="19"/>
      <c r="N1874" s="19"/>
      <c r="O1874" s="19"/>
      <c r="P1874" s="19"/>
      <c r="Q1874" s="19"/>
      <c r="R1874" s="19"/>
      <c r="S1874" s="19"/>
      <c r="T1874" s="19"/>
      <c r="U1874" s="19"/>
      <c r="V1874" s="19"/>
      <c r="W1874" s="19"/>
      <c r="X1874" s="19"/>
      <c r="Y1874" s="19"/>
      <c r="Z1874" s="221"/>
      <c r="AA1874" s="221"/>
      <c r="AB1874" s="221"/>
      <c r="AC1874" s="221"/>
      <c r="AD1874" s="221"/>
      <c r="AE1874" s="221"/>
      <c r="AF1874" s="221"/>
      <c r="AG1874" s="221"/>
      <c r="AH1874" s="221"/>
      <c r="AI1874" s="221"/>
      <c r="AJ1874" s="221"/>
      <c r="AK1874" s="221"/>
      <c r="AL1874" s="221"/>
      <c r="AM1874" s="221"/>
      <c r="AN1874" s="221"/>
      <c r="AO1874" s="221"/>
      <c r="AP1874" s="221"/>
      <c r="AQ1874" s="221"/>
      <c r="AR1874" s="221"/>
      <c r="AS1874" s="221"/>
      <c r="AT1874" s="221"/>
      <c r="AU1874" s="221"/>
      <c r="AV1874" s="221"/>
      <c r="AW1874" s="221"/>
      <c r="AX1874" s="221"/>
      <c r="AY1874" s="221"/>
      <c r="AZ1874" s="221"/>
      <c r="BA1874" s="222">
        <v>16</v>
      </c>
      <c r="BB1874" s="222">
        <v>1950</v>
      </c>
      <c r="BC1874" s="222">
        <f t="shared" si="104"/>
        <v>487.5</v>
      </c>
    </row>
    <row r="1875" spans="2:55">
      <c r="B1875" s="41" t="s">
        <v>6430</v>
      </c>
      <c r="C1875" s="19" t="s">
        <v>6734</v>
      </c>
      <c r="D1875" s="227" t="s">
        <v>933</v>
      </c>
      <c r="E1875" s="19"/>
      <c r="F1875" s="19"/>
      <c r="G1875" s="19"/>
      <c r="H1875" s="19"/>
      <c r="I1875" s="19"/>
      <c r="J1875" s="19"/>
      <c r="K1875" s="19"/>
      <c r="L1875" s="19"/>
      <c r="M1875" s="19"/>
      <c r="N1875" s="19"/>
      <c r="O1875" s="19"/>
      <c r="P1875" s="19"/>
      <c r="Q1875" s="19"/>
      <c r="R1875" s="19"/>
      <c r="S1875" s="19"/>
      <c r="T1875" s="19"/>
      <c r="U1875" s="19"/>
      <c r="V1875" s="19"/>
      <c r="W1875" s="19"/>
      <c r="X1875" s="19"/>
      <c r="Y1875" s="19"/>
      <c r="Z1875" s="221"/>
      <c r="AA1875" s="221"/>
      <c r="AB1875" s="221"/>
      <c r="AC1875" s="221"/>
      <c r="AD1875" s="221"/>
      <c r="AE1875" s="221"/>
      <c r="AF1875" s="221"/>
      <c r="AG1875" s="221"/>
      <c r="AH1875" s="221"/>
      <c r="AI1875" s="221"/>
      <c r="AJ1875" s="221"/>
      <c r="AK1875" s="221"/>
      <c r="AL1875" s="221"/>
      <c r="AM1875" s="221"/>
      <c r="AN1875" s="221"/>
      <c r="AO1875" s="221"/>
      <c r="AP1875" s="221"/>
      <c r="AQ1875" s="221"/>
      <c r="AR1875" s="221"/>
      <c r="AS1875" s="221"/>
      <c r="AT1875" s="221"/>
      <c r="AU1875" s="221"/>
      <c r="AV1875" s="221"/>
      <c r="AW1875" s="221"/>
      <c r="AX1875" s="221"/>
      <c r="AY1875" s="221"/>
      <c r="AZ1875" s="221"/>
      <c r="BA1875" s="222">
        <v>15</v>
      </c>
      <c r="BB1875" s="222">
        <v>1965</v>
      </c>
      <c r="BC1875" s="222">
        <f t="shared" si="104"/>
        <v>491.25</v>
      </c>
    </row>
    <row r="1876" spans="2:55">
      <c r="B1876" s="41" t="s">
        <v>6431</v>
      </c>
      <c r="C1876" s="19" t="s">
        <v>6735</v>
      </c>
      <c r="D1876" s="227" t="s">
        <v>933</v>
      </c>
      <c r="E1876" s="19"/>
      <c r="F1876" s="19"/>
      <c r="G1876" s="19"/>
      <c r="H1876" s="19"/>
      <c r="I1876" s="19"/>
      <c r="J1876" s="19"/>
      <c r="K1876" s="19"/>
      <c r="L1876" s="19"/>
      <c r="M1876" s="19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221"/>
      <c r="AA1876" s="221"/>
      <c r="AB1876" s="221"/>
      <c r="AC1876" s="221"/>
      <c r="AD1876" s="221"/>
      <c r="AE1876" s="221"/>
      <c r="AF1876" s="221"/>
      <c r="AG1876" s="221"/>
      <c r="AH1876" s="221"/>
      <c r="AI1876" s="221"/>
      <c r="AJ1876" s="221"/>
      <c r="AK1876" s="221"/>
      <c r="AL1876" s="221"/>
      <c r="AM1876" s="221"/>
      <c r="AN1876" s="221"/>
      <c r="AO1876" s="221"/>
      <c r="AP1876" s="221"/>
      <c r="AQ1876" s="221"/>
      <c r="AR1876" s="221"/>
      <c r="AS1876" s="221"/>
      <c r="AT1876" s="221"/>
      <c r="AU1876" s="221"/>
      <c r="AV1876" s="221"/>
      <c r="AW1876" s="221"/>
      <c r="AX1876" s="221"/>
      <c r="AY1876" s="221"/>
      <c r="AZ1876" s="221"/>
      <c r="BA1876" s="222">
        <v>0</v>
      </c>
      <c r="BB1876" s="222">
        <v>0</v>
      </c>
      <c r="BC1876" s="222">
        <f t="shared" si="104"/>
        <v>0</v>
      </c>
    </row>
    <row r="1877" spans="2:55">
      <c r="B1877" s="41" t="s">
        <v>6432</v>
      </c>
      <c r="C1877" s="19" t="s">
        <v>6736</v>
      </c>
      <c r="D1877" s="227" t="s">
        <v>933</v>
      </c>
      <c r="E1877" s="19"/>
      <c r="F1877" s="19"/>
      <c r="G1877" s="19"/>
      <c r="H1877" s="19"/>
      <c r="I1877" s="19"/>
      <c r="J1877" s="19"/>
      <c r="K1877" s="19"/>
      <c r="L1877" s="19"/>
      <c r="M1877" s="19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221"/>
      <c r="AA1877" s="221"/>
      <c r="AB1877" s="221"/>
      <c r="AC1877" s="221"/>
      <c r="AD1877" s="221"/>
      <c r="AE1877" s="221"/>
      <c r="AF1877" s="221"/>
      <c r="AG1877" s="221"/>
      <c r="AH1877" s="221"/>
      <c r="AI1877" s="221"/>
      <c r="AJ1877" s="221"/>
      <c r="AK1877" s="221"/>
      <c r="AL1877" s="221"/>
      <c r="AM1877" s="221"/>
      <c r="AN1877" s="221"/>
      <c r="AO1877" s="221"/>
      <c r="AP1877" s="221"/>
      <c r="AQ1877" s="221"/>
      <c r="AR1877" s="221"/>
      <c r="AS1877" s="221"/>
      <c r="AT1877" s="221"/>
      <c r="AU1877" s="221"/>
      <c r="AV1877" s="221"/>
      <c r="AW1877" s="221"/>
      <c r="AX1877" s="221"/>
      <c r="AY1877" s="221"/>
      <c r="AZ1877" s="221"/>
      <c r="BA1877" s="222">
        <v>0</v>
      </c>
      <c r="BB1877" s="222">
        <v>0</v>
      </c>
      <c r="BC1877" s="222">
        <f t="shared" si="104"/>
        <v>0</v>
      </c>
    </row>
    <row r="1878" spans="2:55">
      <c r="B1878" s="41" t="s">
        <v>5096</v>
      </c>
      <c r="C1878" s="19" t="s">
        <v>5493</v>
      </c>
      <c r="D1878" s="44" t="s">
        <v>5</v>
      </c>
      <c r="E1878" s="19"/>
      <c r="F1878" s="19"/>
      <c r="G1878" s="19"/>
      <c r="H1878" s="19"/>
      <c r="I1878" s="19"/>
      <c r="J1878" s="19"/>
      <c r="K1878" s="19"/>
      <c r="L1878" s="19"/>
      <c r="M1878" s="19"/>
      <c r="N1878" s="19"/>
      <c r="O1878" s="19"/>
      <c r="P1878" s="19"/>
      <c r="Q1878" s="19"/>
      <c r="R1878" s="19"/>
      <c r="S1878" s="19"/>
      <c r="T1878" s="19"/>
      <c r="U1878" s="19"/>
      <c r="V1878" s="19"/>
      <c r="W1878" s="19"/>
      <c r="X1878" s="19"/>
      <c r="Y1878" s="19"/>
      <c r="Z1878" s="221"/>
      <c r="AA1878" s="221"/>
      <c r="AB1878" s="221"/>
      <c r="AC1878" s="221"/>
      <c r="AD1878" s="221"/>
      <c r="AE1878" s="221"/>
      <c r="AF1878" s="221"/>
      <c r="AG1878" s="221"/>
      <c r="AH1878" s="221"/>
      <c r="AI1878" s="221"/>
      <c r="AJ1878" s="221"/>
      <c r="AK1878" s="221"/>
      <c r="AL1878" s="221"/>
      <c r="AM1878" s="221"/>
      <c r="AN1878" s="221"/>
      <c r="AO1878" s="221"/>
      <c r="AP1878" s="221"/>
      <c r="AQ1878" s="221"/>
      <c r="AR1878" s="221"/>
      <c r="AS1878" s="221"/>
      <c r="AT1878" s="221"/>
      <c r="AU1878" s="221"/>
      <c r="AV1878" s="221"/>
      <c r="AW1878" s="221"/>
      <c r="AX1878" s="221"/>
      <c r="AY1878" s="221"/>
      <c r="AZ1878" s="221"/>
      <c r="BA1878" s="222">
        <v>0</v>
      </c>
      <c r="BB1878" s="222">
        <v>0</v>
      </c>
      <c r="BC1878" s="222">
        <f t="shared" si="104"/>
        <v>0</v>
      </c>
    </row>
    <row r="1879" spans="2:55">
      <c r="B1879" s="41" t="s">
        <v>5097</v>
      </c>
      <c r="C1879" s="19" t="s">
        <v>8067</v>
      </c>
      <c r="D1879" s="44" t="s">
        <v>5</v>
      </c>
      <c r="E1879" s="19"/>
      <c r="F1879" s="19"/>
      <c r="G1879" s="19"/>
      <c r="H1879" s="19"/>
      <c r="I1879" s="19"/>
      <c r="J1879" s="19"/>
      <c r="K1879" s="19"/>
      <c r="L1879" s="19"/>
      <c r="M1879" s="19"/>
      <c r="N1879" s="19"/>
      <c r="O1879" s="19"/>
      <c r="P1879" s="19"/>
      <c r="Q1879" s="19"/>
      <c r="R1879" s="19"/>
      <c r="S1879" s="19"/>
      <c r="T1879" s="19"/>
      <c r="U1879" s="19"/>
      <c r="V1879" s="19"/>
      <c r="W1879" s="19"/>
      <c r="X1879" s="19"/>
      <c r="Y1879" s="19"/>
      <c r="Z1879" s="221"/>
      <c r="AA1879" s="221"/>
      <c r="AB1879" s="221"/>
      <c r="AC1879" s="221"/>
      <c r="AD1879" s="221"/>
      <c r="AE1879" s="221"/>
      <c r="AF1879" s="221"/>
      <c r="AG1879" s="221"/>
      <c r="AH1879" s="221"/>
      <c r="AI1879" s="221"/>
      <c r="AJ1879" s="221"/>
      <c r="AK1879" s="221"/>
      <c r="AL1879" s="221"/>
      <c r="AM1879" s="221"/>
      <c r="AN1879" s="221"/>
      <c r="AO1879" s="221"/>
      <c r="AP1879" s="221"/>
      <c r="AQ1879" s="221"/>
      <c r="AR1879" s="221"/>
      <c r="AS1879" s="221"/>
      <c r="AT1879" s="221"/>
      <c r="AU1879" s="221"/>
      <c r="AV1879" s="221"/>
      <c r="AW1879" s="221"/>
      <c r="AX1879" s="221"/>
      <c r="AY1879" s="221"/>
      <c r="AZ1879" s="221"/>
      <c r="BA1879" s="222">
        <v>0</v>
      </c>
      <c r="BB1879" s="222">
        <v>0</v>
      </c>
      <c r="BC1879" s="222">
        <f t="shared" si="104"/>
        <v>0</v>
      </c>
    </row>
    <row r="1880" spans="2:55">
      <c r="B1880" s="41" t="s">
        <v>5098</v>
      </c>
      <c r="C1880" s="19" t="s">
        <v>5696</v>
      </c>
      <c r="D1880" s="227" t="s">
        <v>955</v>
      </c>
      <c r="E1880" s="19"/>
      <c r="F1880" s="19"/>
      <c r="G1880" s="19"/>
      <c r="H1880" s="19"/>
      <c r="I1880" s="19"/>
      <c r="J1880" s="19"/>
      <c r="K1880" s="19"/>
      <c r="L1880" s="19"/>
      <c r="M1880" s="19"/>
      <c r="N1880" s="19"/>
      <c r="O1880" s="19"/>
      <c r="P1880" s="19"/>
      <c r="Q1880" s="19"/>
      <c r="R1880" s="19"/>
      <c r="S1880" s="19"/>
      <c r="T1880" s="19"/>
      <c r="U1880" s="19"/>
      <c r="V1880" s="19"/>
      <c r="W1880" s="19"/>
      <c r="X1880" s="19"/>
      <c r="Y1880" s="19"/>
      <c r="Z1880" s="221"/>
      <c r="AA1880" s="221"/>
      <c r="AB1880" s="221"/>
      <c r="AC1880" s="221"/>
      <c r="AD1880" s="221"/>
      <c r="AE1880" s="221"/>
      <c r="AF1880" s="221"/>
      <c r="AG1880" s="221"/>
      <c r="AH1880" s="221"/>
      <c r="AI1880" s="221"/>
      <c r="AJ1880" s="221"/>
      <c r="AK1880" s="221"/>
      <c r="AL1880" s="221"/>
      <c r="AM1880" s="221"/>
      <c r="AN1880" s="221"/>
      <c r="AO1880" s="221"/>
      <c r="AP1880" s="221"/>
      <c r="AQ1880" s="221"/>
      <c r="AR1880" s="221"/>
      <c r="AS1880" s="221"/>
      <c r="AT1880" s="221"/>
      <c r="AU1880" s="221"/>
      <c r="AV1880" s="221"/>
      <c r="AW1880" s="221"/>
      <c r="AX1880" s="221"/>
      <c r="AY1880" s="221"/>
      <c r="AZ1880" s="221"/>
      <c r="BA1880" s="222">
        <v>11</v>
      </c>
      <c r="BB1880" s="222">
        <v>875</v>
      </c>
      <c r="BC1880" s="222">
        <f t="shared" si="104"/>
        <v>218.75</v>
      </c>
    </row>
    <row r="1881" spans="2:55">
      <c r="B1881" s="41" t="s">
        <v>5099</v>
      </c>
      <c r="C1881" s="19" t="s">
        <v>8068</v>
      </c>
      <c r="D1881" s="227" t="s">
        <v>955</v>
      </c>
      <c r="E1881" s="19"/>
      <c r="F1881" s="19"/>
      <c r="G1881" s="19"/>
      <c r="H1881" s="19"/>
      <c r="I1881" s="19"/>
      <c r="J1881" s="19"/>
      <c r="K1881" s="19"/>
      <c r="L1881" s="19"/>
      <c r="M1881" s="19"/>
      <c r="N1881" s="19"/>
      <c r="O1881" s="19"/>
      <c r="P1881" s="19"/>
      <c r="Q1881" s="19"/>
      <c r="R1881" s="19"/>
      <c r="S1881" s="19"/>
      <c r="T1881" s="19"/>
      <c r="U1881" s="19"/>
      <c r="V1881" s="19"/>
      <c r="W1881" s="19"/>
      <c r="X1881" s="19"/>
      <c r="Y1881" s="19"/>
      <c r="Z1881" s="221"/>
      <c r="AA1881" s="221"/>
      <c r="AB1881" s="221"/>
      <c r="AC1881" s="221"/>
      <c r="AD1881" s="221"/>
      <c r="AE1881" s="221"/>
      <c r="AF1881" s="221"/>
      <c r="AG1881" s="221"/>
      <c r="AH1881" s="221"/>
      <c r="AI1881" s="221"/>
      <c r="AJ1881" s="221"/>
      <c r="AK1881" s="221"/>
      <c r="AL1881" s="221"/>
      <c r="AM1881" s="221"/>
      <c r="AN1881" s="221"/>
      <c r="AO1881" s="221"/>
      <c r="AP1881" s="221"/>
      <c r="AQ1881" s="221"/>
      <c r="AR1881" s="221"/>
      <c r="AS1881" s="221"/>
      <c r="AT1881" s="221"/>
      <c r="AU1881" s="221"/>
      <c r="AV1881" s="221"/>
      <c r="AW1881" s="221"/>
      <c r="AX1881" s="221"/>
      <c r="AY1881" s="221"/>
      <c r="AZ1881" s="221"/>
      <c r="BA1881" s="222">
        <v>3</v>
      </c>
      <c r="BB1881" s="222">
        <v>270</v>
      </c>
      <c r="BC1881" s="222">
        <f t="shared" si="104"/>
        <v>67.5</v>
      </c>
    </row>
    <row r="1882" spans="2:55">
      <c r="B1882" s="41" t="s">
        <v>5100</v>
      </c>
      <c r="C1882" s="19" t="s">
        <v>8069</v>
      </c>
      <c r="D1882" s="227" t="s">
        <v>952</v>
      </c>
      <c r="E1882" s="19"/>
      <c r="F1882" s="19"/>
      <c r="G1882" s="19"/>
      <c r="H1882" s="19"/>
      <c r="I1882" s="19"/>
      <c r="J1882" s="19"/>
      <c r="K1882" s="19"/>
      <c r="L1882" s="19"/>
      <c r="M1882" s="19"/>
      <c r="N1882" s="19"/>
      <c r="O1882" s="19"/>
      <c r="P1882" s="19"/>
      <c r="Q1882" s="19"/>
      <c r="R1882" s="19"/>
      <c r="S1882" s="19"/>
      <c r="T1882" s="19"/>
      <c r="U1882" s="19"/>
      <c r="V1882" s="19"/>
      <c r="W1882" s="19"/>
      <c r="X1882" s="19"/>
      <c r="Y1882" s="19"/>
      <c r="Z1882" s="221"/>
      <c r="AA1882" s="221"/>
      <c r="AB1882" s="221"/>
      <c r="AC1882" s="221"/>
      <c r="AD1882" s="221"/>
      <c r="AE1882" s="221"/>
      <c r="AF1882" s="221"/>
      <c r="AG1882" s="221"/>
      <c r="AH1882" s="221"/>
      <c r="AI1882" s="221"/>
      <c r="AJ1882" s="221"/>
      <c r="AK1882" s="221"/>
      <c r="AL1882" s="221"/>
      <c r="AM1882" s="221"/>
      <c r="AN1882" s="221"/>
      <c r="AO1882" s="221"/>
      <c r="AP1882" s="221"/>
      <c r="AQ1882" s="221"/>
      <c r="AR1882" s="221"/>
      <c r="AS1882" s="221"/>
      <c r="AT1882" s="221"/>
      <c r="AU1882" s="221"/>
      <c r="AV1882" s="221"/>
      <c r="AW1882" s="221"/>
      <c r="AX1882" s="221"/>
      <c r="AY1882" s="221"/>
      <c r="AZ1882" s="221"/>
      <c r="BA1882" s="222">
        <v>0</v>
      </c>
      <c r="BB1882" s="222">
        <v>0</v>
      </c>
      <c r="BC1882" s="222">
        <f t="shared" si="104"/>
        <v>0</v>
      </c>
    </row>
    <row r="1883" spans="2:55">
      <c r="B1883" s="41" t="s">
        <v>5101</v>
      </c>
      <c r="C1883" s="19" t="s">
        <v>5697</v>
      </c>
      <c r="D1883" s="227" t="s">
        <v>961</v>
      </c>
      <c r="E1883" s="19"/>
      <c r="F1883" s="19"/>
      <c r="G1883" s="19"/>
      <c r="H1883" s="19"/>
      <c r="I1883" s="19"/>
      <c r="J1883" s="19"/>
      <c r="K1883" s="19"/>
      <c r="L1883" s="19"/>
      <c r="M1883" s="19"/>
      <c r="N1883" s="19"/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19"/>
      <c r="Z1883" s="221"/>
      <c r="AA1883" s="221"/>
      <c r="AB1883" s="221"/>
      <c r="AC1883" s="221"/>
      <c r="AD1883" s="221"/>
      <c r="AE1883" s="221"/>
      <c r="AF1883" s="221"/>
      <c r="AG1883" s="221"/>
      <c r="AH1883" s="221"/>
      <c r="AI1883" s="221"/>
      <c r="AJ1883" s="221"/>
      <c r="AK1883" s="221"/>
      <c r="AL1883" s="221"/>
      <c r="AM1883" s="221"/>
      <c r="AN1883" s="221"/>
      <c r="AO1883" s="221"/>
      <c r="AP1883" s="221"/>
      <c r="AQ1883" s="221"/>
      <c r="AR1883" s="221"/>
      <c r="AS1883" s="221"/>
      <c r="AT1883" s="221"/>
      <c r="AU1883" s="221"/>
      <c r="AV1883" s="221"/>
      <c r="AW1883" s="221"/>
      <c r="AX1883" s="221"/>
      <c r="AY1883" s="221"/>
      <c r="AZ1883" s="221"/>
      <c r="BA1883" s="222">
        <v>0</v>
      </c>
      <c r="BB1883" s="222">
        <v>0</v>
      </c>
      <c r="BC1883" s="222">
        <f t="shared" si="104"/>
        <v>0</v>
      </c>
    </row>
    <row r="1884" spans="2:55">
      <c r="B1884" s="41" t="s">
        <v>5102</v>
      </c>
      <c r="C1884" s="19" t="s">
        <v>5698</v>
      </c>
      <c r="D1884" s="227" t="s">
        <v>939</v>
      </c>
      <c r="E1884" s="19"/>
      <c r="F1884" s="19"/>
      <c r="G1884" s="19"/>
      <c r="H1884" s="19"/>
      <c r="I1884" s="19"/>
      <c r="J1884" s="19"/>
      <c r="K1884" s="19"/>
      <c r="L1884" s="19"/>
      <c r="M1884" s="19"/>
      <c r="N1884" s="19"/>
      <c r="O1884" s="19"/>
      <c r="P1884" s="19"/>
      <c r="Q1884" s="19"/>
      <c r="R1884" s="19"/>
      <c r="S1884" s="19"/>
      <c r="T1884" s="19"/>
      <c r="U1884" s="19"/>
      <c r="V1884" s="19"/>
      <c r="W1884" s="19"/>
      <c r="X1884" s="19"/>
      <c r="Y1884" s="19"/>
      <c r="Z1884" s="221"/>
      <c r="AA1884" s="221"/>
      <c r="AB1884" s="221"/>
      <c r="AC1884" s="221"/>
      <c r="AD1884" s="221"/>
      <c r="AE1884" s="221"/>
      <c r="AF1884" s="221"/>
      <c r="AG1884" s="221"/>
      <c r="AH1884" s="221"/>
      <c r="AI1884" s="221"/>
      <c r="AJ1884" s="221"/>
      <c r="AK1884" s="221"/>
      <c r="AL1884" s="221"/>
      <c r="AM1884" s="221"/>
      <c r="AN1884" s="221"/>
      <c r="AO1884" s="221"/>
      <c r="AP1884" s="221"/>
      <c r="AQ1884" s="221"/>
      <c r="AR1884" s="221"/>
      <c r="AS1884" s="221"/>
      <c r="AT1884" s="221"/>
      <c r="AU1884" s="221"/>
      <c r="AV1884" s="221"/>
      <c r="AW1884" s="221"/>
      <c r="AX1884" s="221"/>
      <c r="AY1884" s="221"/>
      <c r="AZ1884" s="221"/>
      <c r="BA1884" s="222">
        <v>23</v>
      </c>
      <c r="BB1884" s="222">
        <v>1990</v>
      </c>
      <c r="BC1884" s="222">
        <f t="shared" si="104"/>
        <v>497.5</v>
      </c>
    </row>
    <row r="1885" spans="2:55">
      <c r="B1885" s="41" t="s">
        <v>5103</v>
      </c>
      <c r="C1885" s="19" t="s">
        <v>8070</v>
      </c>
      <c r="D1885" s="227" t="s">
        <v>952</v>
      </c>
      <c r="E1885" s="19"/>
      <c r="F1885" s="19"/>
      <c r="G1885" s="19"/>
      <c r="H1885" s="19"/>
      <c r="I1885" s="19"/>
      <c r="J1885" s="19"/>
      <c r="K1885" s="19"/>
      <c r="L1885" s="19"/>
      <c r="M1885" s="19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221"/>
      <c r="AA1885" s="221"/>
      <c r="AB1885" s="221"/>
      <c r="AC1885" s="221"/>
      <c r="AD1885" s="221"/>
      <c r="AE1885" s="221"/>
      <c r="AF1885" s="221"/>
      <c r="AG1885" s="221"/>
      <c r="AH1885" s="221"/>
      <c r="AI1885" s="221"/>
      <c r="AJ1885" s="221"/>
      <c r="AK1885" s="221"/>
      <c r="AL1885" s="221"/>
      <c r="AM1885" s="221"/>
      <c r="AN1885" s="221"/>
      <c r="AO1885" s="221"/>
      <c r="AP1885" s="221"/>
      <c r="AQ1885" s="221"/>
      <c r="AR1885" s="221"/>
      <c r="AS1885" s="221"/>
      <c r="AT1885" s="221"/>
      <c r="AU1885" s="221"/>
      <c r="AV1885" s="221"/>
      <c r="AW1885" s="221"/>
      <c r="AX1885" s="221"/>
      <c r="AY1885" s="221"/>
      <c r="AZ1885" s="221"/>
      <c r="BA1885" s="222">
        <v>0</v>
      </c>
      <c r="BB1885" s="222">
        <v>0</v>
      </c>
      <c r="BC1885" s="222">
        <f t="shared" si="104"/>
        <v>0</v>
      </c>
    </row>
    <row r="1886" spans="2:55">
      <c r="B1886" s="41" t="s">
        <v>5104</v>
      </c>
      <c r="C1886" s="19" t="s">
        <v>5699</v>
      </c>
      <c r="D1886" s="227" t="s">
        <v>955</v>
      </c>
      <c r="E1886" s="19"/>
      <c r="F1886" s="19"/>
      <c r="G1886" s="19"/>
      <c r="H1886" s="19"/>
      <c r="I1886" s="19"/>
      <c r="J1886" s="19"/>
      <c r="K1886" s="19"/>
      <c r="L1886" s="19"/>
      <c r="M1886" s="19"/>
      <c r="N1886" s="19"/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19"/>
      <c r="Z1886" s="221"/>
      <c r="AA1886" s="221"/>
      <c r="AB1886" s="221"/>
      <c r="AC1886" s="221"/>
      <c r="AD1886" s="221"/>
      <c r="AE1886" s="221"/>
      <c r="AF1886" s="221"/>
      <c r="AG1886" s="221"/>
      <c r="AH1886" s="221"/>
      <c r="AI1886" s="221"/>
      <c r="AJ1886" s="221"/>
      <c r="AK1886" s="221"/>
      <c r="AL1886" s="221"/>
      <c r="AM1886" s="221"/>
      <c r="AN1886" s="221"/>
      <c r="AO1886" s="221"/>
      <c r="AP1886" s="221"/>
      <c r="AQ1886" s="221"/>
      <c r="AR1886" s="221"/>
      <c r="AS1886" s="221"/>
      <c r="AT1886" s="221"/>
      <c r="AU1886" s="221"/>
      <c r="AV1886" s="221"/>
      <c r="AW1886" s="221"/>
      <c r="AX1886" s="221"/>
      <c r="AY1886" s="221"/>
      <c r="AZ1886" s="221"/>
      <c r="BA1886" s="222">
        <v>126</v>
      </c>
      <c r="BB1886" s="222">
        <v>14055</v>
      </c>
      <c r="BC1886" s="222">
        <f t="shared" si="104"/>
        <v>3513.75</v>
      </c>
    </row>
    <row r="1887" spans="2:55">
      <c r="B1887" s="41" t="s">
        <v>5105</v>
      </c>
      <c r="C1887" s="19" t="s">
        <v>5700</v>
      </c>
      <c r="D1887" s="44" t="s">
        <v>5</v>
      </c>
      <c r="E1887" s="19"/>
      <c r="F1887" s="19"/>
      <c r="G1887" s="19"/>
      <c r="H1887" s="19"/>
      <c r="I1887" s="19"/>
      <c r="J1887" s="19"/>
      <c r="K1887" s="19"/>
      <c r="L1887" s="19"/>
      <c r="M1887" s="19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221"/>
      <c r="AA1887" s="221"/>
      <c r="AB1887" s="221"/>
      <c r="AC1887" s="221"/>
      <c r="AD1887" s="221"/>
      <c r="AE1887" s="221"/>
      <c r="AF1887" s="221"/>
      <c r="AG1887" s="221"/>
      <c r="AH1887" s="221"/>
      <c r="AI1887" s="221"/>
      <c r="AJ1887" s="221"/>
      <c r="AK1887" s="221"/>
      <c r="AL1887" s="221"/>
      <c r="AM1887" s="221"/>
      <c r="AN1887" s="221"/>
      <c r="AO1887" s="221"/>
      <c r="AP1887" s="221"/>
      <c r="AQ1887" s="221"/>
      <c r="AR1887" s="221"/>
      <c r="AS1887" s="221"/>
      <c r="AT1887" s="221"/>
      <c r="AU1887" s="221"/>
      <c r="AV1887" s="221"/>
      <c r="AW1887" s="221"/>
      <c r="AX1887" s="221"/>
      <c r="AY1887" s="221"/>
      <c r="AZ1887" s="221"/>
      <c r="BA1887" s="222">
        <v>0</v>
      </c>
      <c r="BB1887" s="222">
        <v>0</v>
      </c>
      <c r="BC1887" s="222">
        <f t="shared" si="104"/>
        <v>0</v>
      </c>
    </row>
    <row r="1888" spans="2:55">
      <c r="B1888" s="41" t="s">
        <v>6433</v>
      </c>
      <c r="C1888" s="19" t="s">
        <v>6737</v>
      </c>
      <c r="D1888" s="44" t="s">
        <v>5</v>
      </c>
      <c r="E1888" s="19"/>
      <c r="F1888" s="19"/>
      <c r="G1888" s="19"/>
      <c r="H1888" s="19"/>
      <c r="I1888" s="19"/>
      <c r="J1888" s="19"/>
      <c r="K1888" s="19"/>
      <c r="L1888" s="19"/>
      <c r="M1888" s="19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221"/>
      <c r="AA1888" s="221"/>
      <c r="AB1888" s="221"/>
      <c r="AC1888" s="221"/>
      <c r="AD1888" s="221"/>
      <c r="AE1888" s="221"/>
      <c r="AF1888" s="221"/>
      <c r="AG1888" s="221"/>
      <c r="AH1888" s="221"/>
      <c r="AI1888" s="221"/>
      <c r="AJ1888" s="221"/>
      <c r="AK1888" s="221"/>
      <c r="AL1888" s="221"/>
      <c r="AM1888" s="221"/>
      <c r="AN1888" s="221"/>
      <c r="AO1888" s="221"/>
      <c r="AP1888" s="221"/>
      <c r="AQ1888" s="221"/>
      <c r="AR1888" s="221"/>
      <c r="AS1888" s="221"/>
      <c r="AT1888" s="221"/>
      <c r="AU1888" s="221"/>
      <c r="AV1888" s="221"/>
      <c r="AW1888" s="221"/>
      <c r="AX1888" s="221"/>
      <c r="AY1888" s="221"/>
      <c r="AZ1888" s="221"/>
      <c r="BA1888" s="222">
        <v>0</v>
      </c>
      <c r="BB1888" s="222">
        <v>0</v>
      </c>
      <c r="BC1888" s="222">
        <f t="shared" si="104"/>
        <v>0</v>
      </c>
    </row>
    <row r="1889" spans="2:55">
      <c r="B1889" s="41" t="s">
        <v>5106</v>
      </c>
      <c r="C1889" s="19" t="s">
        <v>5494</v>
      </c>
      <c r="D1889" s="44" t="s">
        <v>5</v>
      </c>
      <c r="E1889" s="19"/>
      <c r="F1889" s="19"/>
      <c r="G1889" s="19"/>
      <c r="H1889" s="19"/>
      <c r="I1889" s="19"/>
      <c r="J1889" s="19"/>
      <c r="K1889" s="19"/>
      <c r="L1889" s="19"/>
      <c r="M1889" s="19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221"/>
      <c r="AA1889" s="221"/>
      <c r="AB1889" s="221"/>
      <c r="AC1889" s="221"/>
      <c r="AD1889" s="221"/>
      <c r="AE1889" s="221"/>
      <c r="AF1889" s="221"/>
      <c r="AG1889" s="221"/>
      <c r="AH1889" s="221"/>
      <c r="AI1889" s="221"/>
      <c r="AJ1889" s="221"/>
      <c r="AK1889" s="221"/>
      <c r="AL1889" s="221"/>
      <c r="AM1889" s="221"/>
      <c r="AN1889" s="221"/>
      <c r="AO1889" s="221"/>
      <c r="AP1889" s="221"/>
      <c r="AQ1889" s="221"/>
      <c r="AR1889" s="221"/>
      <c r="AS1889" s="221"/>
      <c r="AT1889" s="221"/>
      <c r="AU1889" s="221"/>
      <c r="AV1889" s="221"/>
      <c r="AW1889" s="221"/>
      <c r="AX1889" s="221"/>
      <c r="AY1889" s="221"/>
      <c r="AZ1889" s="221"/>
      <c r="BA1889" s="222">
        <v>0</v>
      </c>
      <c r="BB1889" s="222">
        <v>0</v>
      </c>
      <c r="BC1889" s="222">
        <f t="shared" si="104"/>
        <v>0</v>
      </c>
    </row>
    <row r="1890" spans="2:55">
      <c r="B1890" s="41" t="s">
        <v>6434</v>
      </c>
      <c r="C1890" s="19" t="s">
        <v>6738</v>
      </c>
      <c r="D1890" s="44" t="s">
        <v>5</v>
      </c>
      <c r="E1890" s="19"/>
      <c r="F1890" s="19"/>
      <c r="G1890" s="19"/>
      <c r="H1890" s="19"/>
      <c r="I1890" s="19"/>
      <c r="J1890" s="19"/>
      <c r="K1890" s="19"/>
      <c r="L1890" s="19"/>
      <c r="M1890" s="19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/>
      <c r="Z1890" s="221"/>
      <c r="AA1890" s="221"/>
      <c r="AB1890" s="221"/>
      <c r="AC1890" s="221"/>
      <c r="AD1890" s="221"/>
      <c r="AE1890" s="221"/>
      <c r="AF1890" s="221"/>
      <c r="AG1890" s="221"/>
      <c r="AH1890" s="221"/>
      <c r="AI1890" s="221"/>
      <c r="AJ1890" s="221"/>
      <c r="AK1890" s="221"/>
      <c r="AL1890" s="221"/>
      <c r="AM1890" s="221"/>
      <c r="AN1890" s="221"/>
      <c r="AO1890" s="221"/>
      <c r="AP1890" s="221"/>
      <c r="AQ1890" s="221"/>
      <c r="AR1890" s="221"/>
      <c r="AS1890" s="221"/>
      <c r="AT1890" s="221"/>
      <c r="AU1890" s="221"/>
      <c r="AV1890" s="221"/>
      <c r="AW1890" s="221"/>
      <c r="AX1890" s="221"/>
      <c r="AY1890" s="221"/>
      <c r="AZ1890" s="221"/>
      <c r="BA1890" s="222">
        <v>15</v>
      </c>
      <c r="BB1890" s="222">
        <v>2845</v>
      </c>
      <c r="BC1890" s="222">
        <f t="shared" si="104"/>
        <v>711.25</v>
      </c>
    </row>
    <row r="1891" spans="2:55">
      <c r="B1891" s="41" t="s">
        <v>6435</v>
      </c>
      <c r="C1891" s="19" t="s">
        <v>6739</v>
      </c>
      <c r="D1891" s="44" t="s">
        <v>5</v>
      </c>
      <c r="E1891" s="19"/>
      <c r="F1891" s="19"/>
      <c r="G1891" s="19"/>
      <c r="H1891" s="19"/>
      <c r="I1891" s="19"/>
      <c r="J1891" s="19"/>
      <c r="K1891" s="19"/>
      <c r="L1891" s="19"/>
      <c r="M1891" s="19"/>
      <c r="N1891" s="19"/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19"/>
      <c r="Z1891" s="221"/>
      <c r="AA1891" s="221"/>
      <c r="AB1891" s="221"/>
      <c r="AC1891" s="221"/>
      <c r="AD1891" s="221"/>
      <c r="AE1891" s="221"/>
      <c r="AF1891" s="221"/>
      <c r="AG1891" s="221"/>
      <c r="AH1891" s="221"/>
      <c r="AI1891" s="221"/>
      <c r="AJ1891" s="221"/>
      <c r="AK1891" s="221"/>
      <c r="AL1891" s="221"/>
      <c r="AM1891" s="221"/>
      <c r="AN1891" s="221"/>
      <c r="AO1891" s="221"/>
      <c r="AP1891" s="221"/>
      <c r="AQ1891" s="221"/>
      <c r="AR1891" s="221"/>
      <c r="AS1891" s="221"/>
      <c r="AT1891" s="221"/>
      <c r="AU1891" s="221"/>
      <c r="AV1891" s="221"/>
      <c r="AW1891" s="221"/>
      <c r="AX1891" s="221"/>
      <c r="AY1891" s="221"/>
      <c r="AZ1891" s="221"/>
      <c r="BA1891" s="222">
        <v>3</v>
      </c>
      <c r="BB1891" s="222">
        <v>240</v>
      </c>
      <c r="BC1891" s="222">
        <f t="shared" si="104"/>
        <v>60</v>
      </c>
    </row>
    <row r="1892" spans="2:55">
      <c r="B1892" s="41" t="s">
        <v>6436</v>
      </c>
      <c r="C1892" s="19" t="s">
        <v>8071</v>
      </c>
      <c r="D1892" s="44" t="s">
        <v>5</v>
      </c>
      <c r="E1892" s="19"/>
      <c r="F1892" s="19"/>
      <c r="G1892" s="19"/>
      <c r="H1892" s="19"/>
      <c r="I1892" s="19"/>
      <c r="J1892" s="19"/>
      <c r="K1892" s="19"/>
      <c r="L1892" s="19"/>
      <c r="M1892" s="19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221"/>
      <c r="AA1892" s="221"/>
      <c r="AB1892" s="221"/>
      <c r="AC1892" s="221"/>
      <c r="AD1892" s="221"/>
      <c r="AE1892" s="221"/>
      <c r="AF1892" s="221"/>
      <c r="AG1892" s="221"/>
      <c r="AH1892" s="221"/>
      <c r="AI1892" s="221"/>
      <c r="AJ1892" s="221"/>
      <c r="AK1892" s="221"/>
      <c r="AL1892" s="221"/>
      <c r="AM1892" s="221"/>
      <c r="AN1892" s="221"/>
      <c r="AO1892" s="221"/>
      <c r="AP1892" s="221"/>
      <c r="AQ1892" s="221"/>
      <c r="AR1892" s="221"/>
      <c r="AS1892" s="221"/>
      <c r="AT1892" s="221"/>
      <c r="AU1892" s="221"/>
      <c r="AV1892" s="221"/>
      <c r="AW1892" s="221"/>
      <c r="AX1892" s="221"/>
      <c r="AY1892" s="221"/>
      <c r="AZ1892" s="221"/>
      <c r="BA1892" s="222">
        <v>30</v>
      </c>
      <c r="BB1892" s="222">
        <v>2535</v>
      </c>
      <c r="BC1892" s="222">
        <f t="shared" si="104"/>
        <v>633.75</v>
      </c>
    </row>
    <row r="1893" spans="2:55">
      <c r="B1893" s="41" t="s">
        <v>6437</v>
      </c>
      <c r="C1893" s="19" t="s">
        <v>6740</v>
      </c>
      <c r="D1893" s="44" t="s">
        <v>5</v>
      </c>
      <c r="E1893" s="19"/>
      <c r="F1893" s="19"/>
      <c r="G1893" s="19"/>
      <c r="H1893" s="19"/>
      <c r="I1893" s="19"/>
      <c r="J1893" s="19"/>
      <c r="K1893" s="19"/>
      <c r="L1893" s="19"/>
      <c r="M1893" s="19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221"/>
      <c r="AA1893" s="221"/>
      <c r="AB1893" s="221"/>
      <c r="AC1893" s="221"/>
      <c r="AD1893" s="221"/>
      <c r="AE1893" s="221"/>
      <c r="AF1893" s="221"/>
      <c r="AG1893" s="221"/>
      <c r="AH1893" s="221"/>
      <c r="AI1893" s="221"/>
      <c r="AJ1893" s="221"/>
      <c r="AK1893" s="221"/>
      <c r="AL1893" s="221"/>
      <c r="AM1893" s="221"/>
      <c r="AN1893" s="221"/>
      <c r="AO1893" s="221"/>
      <c r="AP1893" s="221"/>
      <c r="AQ1893" s="221"/>
      <c r="AR1893" s="221"/>
      <c r="AS1893" s="221"/>
      <c r="AT1893" s="221"/>
      <c r="AU1893" s="221"/>
      <c r="AV1893" s="221"/>
      <c r="AW1893" s="221"/>
      <c r="AX1893" s="221"/>
      <c r="AY1893" s="221"/>
      <c r="AZ1893" s="221"/>
      <c r="BA1893" s="222">
        <v>38</v>
      </c>
      <c r="BB1893" s="222">
        <v>2810</v>
      </c>
      <c r="BC1893" s="222">
        <f t="shared" si="104"/>
        <v>702.5</v>
      </c>
    </row>
    <row r="1894" spans="2:55">
      <c r="B1894" s="41" t="s">
        <v>6438</v>
      </c>
      <c r="C1894" s="19" t="s">
        <v>6741</v>
      </c>
      <c r="D1894" s="44" t="s">
        <v>5</v>
      </c>
      <c r="E1894" s="19"/>
      <c r="F1894" s="19"/>
      <c r="G1894" s="19"/>
      <c r="H1894" s="19"/>
      <c r="I1894" s="19"/>
      <c r="J1894" s="19"/>
      <c r="K1894" s="19"/>
      <c r="L1894" s="19"/>
      <c r="M1894" s="19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221"/>
      <c r="AA1894" s="221"/>
      <c r="AB1894" s="221"/>
      <c r="AC1894" s="221"/>
      <c r="AD1894" s="221"/>
      <c r="AE1894" s="221"/>
      <c r="AF1894" s="221"/>
      <c r="AG1894" s="221"/>
      <c r="AH1894" s="221"/>
      <c r="AI1894" s="221"/>
      <c r="AJ1894" s="221"/>
      <c r="AK1894" s="221"/>
      <c r="AL1894" s="221"/>
      <c r="AM1894" s="221"/>
      <c r="AN1894" s="221"/>
      <c r="AO1894" s="221"/>
      <c r="AP1894" s="221"/>
      <c r="AQ1894" s="221"/>
      <c r="AR1894" s="221"/>
      <c r="AS1894" s="221"/>
      <c r="AT1894" s="221"/>
      <c r="AU1894" s="221"/>
      <c r="AV1894" s="221"/>
      <c r="AW1894" s="221"/>
      <c r="AX1894" s="221"/>
      <c r="AY1894" s="221"/>
      <c r="AZ1894" s="221"/>
      <c r="BA1894" s="222">
        <v>1</v>
      </c>
      <c r="BB1894" s="222">
        <v>60</v>
      </c>
      <c r="BC1894" s="222">
        <f t="shared" si="104"/>
        <v>15</v>
      </c>
    </row>
    <row r="1895" spans="2:55">
      <c r="B1895" s="41" t="s">
        <v>6439</v>
      </c>
      <c r="C1895" s="19" t="s">
        <v>6742</v>
      </c>
      <c r="D1895" s="227" t="s">
        <v>259</v>
      </c>
      <c r="E1895" s="19"/>
      <c r="F1895" s="19"/>
      <c r="G1895" s="19"/>
      <c r="H1895" s="19"/>
      <c r="I1895" s="19"/>
      <c r="J1895" s="19"/>
      <c r="K1895" s="19"/>
      <c r="L1895" s="19"/>
      <c r="M1895" s="19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221"/>
      <c r="AA1895" s="221"/>
      <c r="AB1895" s="221"/>
      <c r="AC1895" s="221"/>
      <c r="AD1895" s="221"/>
      <c r="AE1895" s="221"/>
      <c r="AF1895" s="221"/>
      <c r="AG1895" s="221"/>
      <c r="AH1895" s="221"/>
      <c r="AI1895" s="221"/>
      <c r="AJ1895" s="221"/>
      <c r="AK1895" s="221"/>
      <c r="AL1895" s="221"/>
      <c r="AM1895" s="221"/>
      <c r="AN1895" s="221"/>
      <c r="AO1895" s="221"/>
      <c r="AP1895" s="221"/>
      <c r="AQ1895" s="221"/>
      <c r="AR1895" s="221"/>
      <c r="AS1895" s="221"/>
      <c r="AT1895" s="221"/>
      <c r="AU1895" s="221"/>
      <c r="AV1895" s="221"/>
      <c r="AW1895" s="221"/>
      <c r="AX1895" s="221"/>
      <c r="AY1895" s="221"/>
      <c r="AZ1895" s="221"/>
      <c r="BA1895" s="222">
        <v>10</v>
      </c>
      <c r="BB1895" s="222">
        <v>860</v>
      </c>
      <c r="BC1895" s="222">
        <f t="shared" si="104"/>
        <v>215</v>
      </c>
    </row>
    <row r="1896" spans="2:55">
      <c r="B1896" s="41" t="s">
        <v>5107</v>
      </c>
      <c r="C1896" s="19" t="s">
        <v>8072</v>
      </c>
      <c r="D1896" s="44" t="s">
        <v>5</v>
      </c>
      <c r="E1896" s="19"/>
      <c r="F1896" s="19"/>
      <c r="G1896" s="19"/>
      <c r="H1896" s="19"/>
      <c r="I1896" s="19"/>
      <c r="J1896" s="19"/>
      <c r="K1896" s="19"/>
      <c r="L1896" s="19"/>
      <c r="M1896" s="19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221"/>
      <c r="AA1896" s="221"/>
      <c r="AB1896" s="221"/>
      <c r="AC1896" s="221"/>
      <c r="AD1896" s="221"/>
      <c r="AE1896" s="221"/>
      <c r="AF1896" s="221"/>
      <c r="AG1896" s="221"/>
      <c r="AH1896" s="221"/>
      <c r="AI1896" s="221"/>
      <c r="AJ1896" s="221"/>
      <c r="AK1896" s="221"/>
      <c r="AL1896" s="221"/>
      <c r="AM1896" s="221"/>
      <c r="AN1896" s="221"/>
      <c r="AO1896" s="221"/>
      <c r="AP1896" s="221"/>
      <c r="AQ1896" s="221"/>
      <c r="AR1896" s="221"/>
      <c r="AS1896" s="221"/>
      <c r="AT1896" s="221"/>
      <c r="AU1896" s="221"/>
      <c r="AV1896" s="221"/>
      <c r="AW1896" s="221"/>
      <c r="AX1896" s="221"/>
      <c r="AY1896" s="221"/>
      <c r="AZ1896" s="221"/>
      <c r="BA1896" s="222">
        <v>0</v>
      </c>
      <c r="BB1896" s="222">
        <v>0</v>
      </c>
      <c r="BC1896" s="222">
        <f t="shared" ref="BC1896:BC1957" si="105">BB1896*25%</f>
        <v>0</v>
      </c>
    </row>
    <row r="1897" spans="2:55">
      <c r="B1897" s="41" t="s">
        <v>5108</v>
      </c>
      <c r="C1897" s="19" t="s">
        <v>8073</v>
      </c>
      <c r="D1897" s="44" t="s">
        <v>5</v>
      </c>
      <c r="E1897" s="19"/>
      <c r="F1897" s="19"/>
      <c r="G1897" s="19"/>
      <c r="H1897" s="19"/>
      <c r="I1897" s="19"/>
      <c r="J1897" s="19"/>
      <c r="K1897" s="19"/>
      <c r="L1897" s="19"/>
      <c r="M1897" s="19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221"/>
      <c r="AA1897" s="221"/>
      <c r="AB1897" s="221"/>
      <c r="AC1897" s="221"/>
      <c r="AD1897" s="221"/>
      <c r="AE1897" s="221"/>
      <c r="AF1897" s="221"/>
      <c r="AG1897" s="221"/>
      <c r="AH1897" s="221"/>
      <c r="AI1897" s="221"/>
      <c r="AJ1897" s="221"/>
      <c r="AK1897" s="221"/>
      <c r="AL1897" s="221"/>
      <c r="AM1897" s="221"/>
      <c r="AN1897" s="221"/>
      <c r="AO1897" s="221"/>
      <c r="AP1897" s="221"/>
      <c r="AQ1897" s="221"/>
      <c r="AR1897" s="221"/>
      <c r="AS1897" s="221"/>
      <c r="AT1897" s="221"/>
      <c r="AU1897" s="221"/>
      <c r="AV1897" s="221"/>
      <c r="AW1897" s="221"/>
      <c r="AX1897" s="221"/>
      <c r="AY1897" s="221"/>
      <c r="AZ1897" s="221"/>
      <c r="BA1897" s="222">
        <v>24</v>
      </c>
      <c r="BB1897" s="222">
        <v>3140</v>
      </c>
      <c r="BC1897" s="222">
        <f t="shared" si="105"/>
        <v>785</v>
      </c>
    </row>
    <row r="1898" spans="2:55">
      <c r="B1898" s="41" t="s">
        <v>5109</v>
      </c>
      <c r="C1898" s="19" t="s">
        <v>5701</v>
      </c>
      <c r="D1898" s="44" t="s">
        <v>5</v>
      </c>
      <c r="E1898" s="19"/>
      <c r="F1898" s="19"/>
      <c r="G1898" s="19"/>
      <c r="H1898" s="19"/>
      <c r="I1898" s="19"/>
      <c r="J1898" s="19"/>
      <c r="K1898" s="19"/>
      <c r="L1898" s="19"/>
      <c r="M1898" s="19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221"/>
      <c r="AA1898" s="221"/>
      <c r="AB1898" s="221"/>
      <c r="AC1898" s="221"/>
      <c r="AD1898" s="221"/>
      <c r="AE1898" s="221"/>
      <c r="AF1898" s="221"/>
      <c r="AG1898" s="221"/>
      <c r="AH1898" s="221"/>
      <c r="AI1898" s="221"/>
      <c r="AJ1898" s="221"/>
      <c r="AK1898" s="221"/>
      <c r="AL1898" s="221"/>
      <c r="AM1898" s="221"/>
      <c r="AN1898" s="221"/>
      <c r="AO1898" s="221"/>
      <c r="AP1898" s="221"/>
      <c r="AQ1898" s="221"/>
      <c r="AR1898" s="221"/>
      <c r="AS1898" s="221"/>
      <c r="AT1898" s="221"/>
      <c r="AU1898" s="221"/>
      <c r="AV1898" s="221"/>
      <c r="AW1898" s="221"/>
      <c r="AX1898" s="221"/>
      <c r="AY1898" s="221"/>
      <c r="AZ1898" s="221"/>
      <c r="BA1898" s="222">
        <v>6</v>
      </c>
      <c r="BB1898" s="222">
        <v>595</v>
      </c>
      <c r="BC1898" s="222">
        <f t="shared" si="105"/>
        <v>148.75</v>
      </c>
    </row>
    <row r="1899" spans="2:55">
      <c r="B1899" s="41" t="s">
        <v>6440</v>
      </c>
      <c r="C1899" s="19" t="s">
        <v>8074</v>
      </c>
      <c r="D1899" s="44" t="s">
        <v>5</v>
      </c>
      <c r="E1899" s="19"/>
      <c r="F1899" s="19"/>
      <c r="G1899" s="19"/>
      <c r="H1899" s="19"/>
      <c r="I1899" s="19"/>
      <c r="J1899" s="19"/>
      <c r="K1899" s="19"/>
      <c r="L1899" s="19"/>
      <c r="M1899" s="19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221"/>
      <c r="AA1899" s="221"/>
      <c r="AB1899" s="221"/>
      <c r="AC1899" s="221"/>
      <c r="AD1899" s="221"/>
      <c r="AE1899" s="221"/>
      <c r="AF1899" s="221"/>
      <c r="AG1899" s="221"/>
      <c r="AH1899" s="221"/>
      <c r="AI1899" s="221"/>
      <c r="AJ1899" s="221"/>
      <c r="AK1899" s="221"/>
      <c r="AL1899" s="221"/>
      <c r="AM1899" s="221"/>
      <c r="AN1899" s="221"/>
      <c r="AO1899" s="221"/>
      <c r="AP1899" s="221"/>
      <c r="AQ1899" s="221"/>
      <c r="AR1899" s="221"/>
      <c r="AS1899" s="221"/>
      <c r="AT1899" s="221"/>
      <c r="AU1899" s="221"/>
      <c r="AV1899" s="221"/>
      <c r="AW1899" s="221"/>
      <c r="AX1899" s="221"/>
      <c r="AY1899" s="221"/>
      <c r="AZ1899" s="221"/>
      <c r="BA1899" s="222">
        <v>0</v>
      </c>
      <c r="BB1899" s="222">
        <v>0</v>
      </c>
      <c r="BC1899" s="222">
        <f t="shared" si="105"/>
        <v>0</v>
      </c>
    </row>
    <row r="1900" spans="2:55">
      <c r="B1900" s="41" t="s">
        <v>6441</v>
      </c>
      <c r="C1900" s="19" t="s">
        <v>8075</v>
      </c>
      <c r="D1900" s="44" t="s">
        <v>5</v>
      </c>
      <c r="E1900" s="19"/>
      <c r="F1900" s="19"/>
      <c r="G1900" s="19"/>
      <c r="H1900" s="19"/>
      <c r="I1900" s="19"/>
      <c r="J1900" s="19"/>
      <c r="K1900" s="19"/>
      <c r="L1900" s="19"/>
      <c r="M1900" s="19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221"/>
      <c r="AA1900" s="221"/>
      <c r="AB1900" s="221"/>
      <c r="AC1900" s="221"/>
      <c r="AD1900" s="221"/>
      <c r="AE1900" s="221"/>
      <c r="AF1900" s="221"/>
      <c r="AG1900" s="221"/>
      <c r="AH1900" s="221"/>
      <c r="AI1900" s="221"/>
      <c r="AJ1900" s="221"/>
      <c r="AK1900" s="221"/>
      <c r="AL1900" s="221"/>
      <c r="AM1900" s="221"/>
      <c r="AN1900" s="221"/>
      <c r="AO1900" s="221"/>
      <c r="AP1900" s="221"/>
      <c r="AQ1900" s="221"/>
      <c r="AR1900" s="221"/>
      <c r="AS1900" s="221"/>
      <c r="AT1900" s="221"/>
      <c r="AU1900" s="221"/>
      <c r="AV1900" s="221"/>
      <c r="AW1900" s="221"/>
      <c r="AX1900" s="221"/>
      <c r="AY1900" s="221"/>
      <c r="AZ1900" s="221"/>
      <c r="BA1900" s="222">
        <v>0</v>
      </c>
      <c r="BB1900" s="222">
        <v>0</v>
      </c>
      <c r="BC1900" s="222">
        <f t="shared" si="105"/>
        <v>0</v>
      </c>
    </row>
    <row r="1901" spans="2:55">
      <c r="B1901" s="41" t="s">
        <v>5110</v>
      </c>
      <c r="C1901" s="19" t="s">
        <v>5702</v>
      </c>
      <c r="D1901" s="44" t="s">
        <v>5</v>
      </c>
      <c r="E1901" s="19"/>
      <c r="F1901" s="19"/>
      <c r="G1901" s="19"/>
      <c r="H1901" s="19"/>
      <c r="I1901" s="19"/>
      <c r="J1901" s="19"/>
      <c r="K1901" s="19"/>
      <c r="L1901" s="19"/>
      <c r="M1901" s="19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221"/>
      <c r="AA1901" s="221"/>
      <c r="AB1901" s="221"/>
      <c r="AC1901" s="221"/>
      <c r="AD1901" s="221"/>
      <c r="AE1901" s="221"/>
      <c r="AF1901" s="221"/>
      <c r="AG1901" s="221"/>
      <c r="AH1901" s="221"/>
      <c r="AI1901" s="221"/>
      <c r="AJ1901" s="221"/>
      <c r="AK1901" s="221"/>
      <c r="AL1901" s="221"/>
      <c r="AM1901" s="221"/>
      <c r="AN1901" s="221"/>
      <c r="AO1901" s="221"/>
      <c r="AP1901" s="221"/>
      <c r="AQ1901" s="221"/>
      <c r="AR1901" s="221"/>
      <c r="AS1901" s="221"/>
      <c r="AT1901" s="221"/>
      <c r="AU1901" s="221"/>
      <c r="AV1901" s="221"/>
      <c r="AW1901" s="221"/>
      <c r="AX1901" s="221"/>
      <c r="AY1901" s="221"/>
      <c r="AZ1901" s="221"/>
      <c r="BA1901" s="222">
        <v>0</v>
      </c>
      <c r="BB1901" s="222">
        <v>0</v>
      </c>
      <c r="BC1901" s="222">
        <f t="shared" si="105"/>
        <v>0</v>
      </c>
    </row>
    <row r="1902" spans="2:55">
      <c r="B1902" s="41" t="s">
        <v>6442</v>
      </c>
      <c r="C1902" s="19" t="s">
        <v>6743</v>
      </c>
      <c r="D1902" s="44" t="s">
        <v>5</v>
      </c>
      <c r="E1902" s="19"/>
      <c r="F1902" s="19"/>
      <c r="G1902" s="19"/>
      <c r="H1902" s="19"/>
      <c r="I1902" s="19"/>
      <c r="J1902" s="19"/>
      <c r="K1902" s="19"/>
      <c r="L1902" s="19"/>
      <c r="M1902" s="19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221"/>
      <c r="AA1902" s="221"/>
      <c r="AB1902" s="221"/>
      <c r="AC1902" s="221"/>
      <c r="AD1902" s="221"/>
      <c r="AE1902" s="221"/>
      <c r="AF1902" s="221"/>
      <c r="AG1902" s="221"/>
      <c r="AH1902" s="221"/>
      <c r="AI1902" s="221"/>
      <c r="AJ1902" s="221"/>
      <c r="AK1902" s="221"/>
      <c r="AL1902" s="221"/>
      <c r="AM1902" s="221"/>
      <c r="AN1902" s="221"/>
      <c r="AO1902" s="221"/>
      <c r="AP1902" s="221"/>
      <c r="AQ1902" s="221"/>
      <c r="AR1902" s="221"/>
      <c r="AS1902" s="221"/>
      <c r="AT1902" s="221"/>
      <c r="AU1902" s="221"/>
      <c r="AV1902" s="221"/>
      <c r="AW1902" s="221"/>
      <c r="AX1902" s="221"/>
      <c r="AY1902" s="221"/>
      <c r="AZ1902" s="221"/>
      <c r="BA1902" s="222">
        <v>10</v>
      </c>
      <c r="BB1902" s="222">
        <v>750</v>
      </c>
      <c r="BC1902" s="222">
        <f t="shared" si="105"/>
        <v>187.5</v>
      </c>
    </row>
    <row r="1903" spans="2:55">
      <c r="B1903" s="41" t="s">
        <v>5111</v>
      </c>
      <c r="C1903" s="19" t="s">
        <v>5495</v>
      </c>
      <c r="D1903" s="227" t="s">
        <v>367</v>
      </c>
      <c r="E1903" s="19"/>
      <c r="F1903" s="19"/>
      <c r="G1903" s="19"/>
      <c r="H1903" s="19"/>
      <c r="I1903" s="19"/>
      <c r="J1903" s="19"/>
      <c r="K1903" s="19"/>
      <c r="L1903" s="19"/>
      <c r="M1903" s="19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221"/>
      <c r="AA1903" s="221"/>
      <c r="AB1903" s="221"/>
      <c r="AC1903" s="221"/>
      <c r="AD1903" s="221"/>
      <c r="AE1903" s="221"/>
      <c r="AF1903" s="221"/>
      <c r="AG1903" s="221"/>
      <c r="AH1903" s="221"/>
      <c r="AI1903" s="221"/>
      <c r="AJ1903" s="221"/>
      <c r="AK1903" s="221"/>
      <c r="AL1903" s="221"/>
      <c r="AM1903" s="221"/>
      <c r="AN1903" s="221"/>
      <c r="AO1903" s="221"/>
      <c r="AP1903" s="221"/>
      <c r="AQ1903" s="221"/>
      <c r="AR1903" s="221"/>
      <c r="AS1903" s="221"/>
      <c r="AT1903" s="221"/>
      <c r="AU1903" s="221"/>
      <c r="AV1903" s="221"/>
      <c r="AW1903" s="221"/>
      <c r="AX1903" s="221"/>
      <c r="AY1903" s="221"/>
      <c r="AZ1903" s="221"/>
      <c r="BA1903" s="222">
        <v>3</v>
      </c>
      <c r="BB1903" s="222">
        <v>310</v>
      </c>
      <c r="BC1903" s="222">
        <f t="shared" si="105"/>
        <v>77.5</v>
      </c>
    </row>
    <row r="1904" spans="2:55">
      <c r="B1904" s="41" t="s">
        <v>5112</v>
      </c>
      <c r="C1904" s="19" t="s">
        <v>5703</v>
      </c>
      <c r="D1904" s="44" t="s">
        <v>5</v>
      </c>
      <c r="E1904" s="19"/>
      <c r="F1904" s="19"/>
      <c r="G1904" s="19"/>
      <c r="H1904" s="19"/>
      <c r="I1904" s="19"/>
      <c r="J1904" s="19"/>
      <c r="K1904" s="19"/>
      <c r="L1904" s="19"/>
      <c r="M1904" s="19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221"/>
      <c r="AA1904" s="221"/>
      <c r="AB1904" s="221"/>
      <c r="AC1904" s="221"/>
      <c r="AD1904" s="221"/>
      <c r="AE1904" s="221"/>
      <c r="AF1904" s="221"/>
      <c r="AG1904" s="221"/>
      <c r="AH1904" s="221"/>
      <c r="AI1904" s="221"/>
      <c r="AJ1904" s="221"/>
      <c r="AK1904" s="221"/>
      <c r="AL1904" s="221"/>
      <c r="AM1904" s="221"/>
      <c r="AN1904" s="221"/>
      <c r="AO1904" s="221"/>
      <c r="AP1904" s="221"/>
      <c r="AQ1904" s="221"/>
      <c r="AR1904" s="221"/>
      <c r="AS1904" s="221"/>
      <c r="AT1904" s="221"/>
      <c r="AU1904" s="221"/>
      <c r="AV1904" s="221"/>
      <c r="AW1904" s="221"/>
      <c r="AX1904" s="221"/>
      <c r="AY1904" s="221"/>
      <c r="AZ1904" s="221"/>
      <c r="BA1904" s="222">
        <v>0</v>
      </c>
      <c r="BB1904" s="222">
        <v>0</v>
      </c>
      <c r="BC1904" s="222">
        <f t="shared" si="105"/>
        <v>0</v>
      </c>
    </row>
    <row r="1905" spans="2:55">
      <c r="B1905" s="41" t="s">
        <v>6443</v>
      </c>
      <c r="C1905" s="19" t="s">
        <v>6744</v>
      </c>
      <c r="D1905" s="227" t="s">
        <v>956</v>
      </c>
      <c r="E1905" s="19"/>
      <c r="F1905" s="19"/>
      <c r="G1905" s="19"/>
      <c r="H1905" s="19"/>
      <c r="I1905" s="19"/>
      <c r="J1905" s="19"/>
      <c r="K1905" s="19"/>
      <c r="L1905" s="19"/>
      <c r="M1905" s="19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221"/>
      <c r="AA1905" s="221"/>
      <c r="AB1905" s="221"/>
      <c r="AC1905" s="221"/>
      <c r="AD1905" s="221"/>
      <c r="AE1905" s="221"/>
      <c r="AF1905" s="221"/>
      <c r="AG1905" s="221"/>
      <c r="AH1905" s="221"/>
      <c r="AI1905" s="221"/>
      <c r="AJ1905" s="221"/>
      <c r="AK1905" s="221"/>
      <c r="AL1905" s="221"/>
      <c r="AM1905" s="221"/>
      <c r="AN1905" s="221"/>
      <c r="AO1905" s="221"/>
      <c r="AP1905" s="221"/>
      <c r="AQ1905" s="221"/>
      <c r="AR1905" s="221"/>
      <c r="AS1905" s="221"/>
      <c r="AT1905" s="221"/>
      <c r="AU1905" s="221"/>
      <c r="AV1905" s="221"/>
      <c r="AW1905" s="221"/>
      <c r="AX1905" s="221"/>
      <c r="AY1905" s="221"/>
      <c r="AZ1905" s="221"/>
      <c r="BA1905" s="222">
        <v>71</v>
      </c>
      <c r="BB1905" s="222">
        <v>5495</v>
      </c>
      <c r="BC1905" s="222">
        <f t="shared" si="105"/>
        <v>1373.75</v>
      </c>
    </row>
    <row r="1906" spans="2:55">
      <c r="B1906" s="41" t="s">
        <v>6444</v>
      </c>
      <c r="C1906" s="19" t="s">
        <v>6745</v>
      </c>
      <c r="D1906" s="227" t="s">
        <v>956</v>
      </c>
      <c r="E1906" s="19"/>
      <c r="F1906" s="19"/>
      <c r="G1906" s="19"/>
      <c r="H1906" s="19"/>
      <c r="I1906" s="19"/>
      <c r="J1906" s="19"/>
      <c r="K1906" s="19"/>
      <c r="L1906" s="19"/>
      <c r="M1906" s="19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221"/>
      <c r="AA1906" s="221"/>
      <c r="AB1906" s="221"/>
      <c r="AC1906" s="221"/>
      <c r="AD1906" s="221"/>
      <c r="AE1906" s="221"/>
      <c r="AF1906" s="221"/>
      <c r="AG1906" s="221"/>
      <c r="AH1906" s="221"/>
      <c r="AI1906" s="221"/>
      <c r="AJ1906" s="221"/>
      <c r="AK1906" s="221"/>
      <c r="AL1906" s="221"/>
      <c r="AM1906" s="221"/>
      <c r="AN1906" s="221"/>
      <c r="AO1906" s="221"/>
      <c r="AP1906" s="221"/>
      <c r="AQ1906" s="221"/>
      <c r="AR1906" s="221"/>
      <c r="AS1906" s="221"/>
      <c r="AT1906" s="221"/>
      <c r="AU1906" s="221"/>
      <c r="AV1906" s="221"/>
      <c r="AW1906" s="221"/>
      <c r="AX1906" s="221"/>
      <c r="AY1906" s="221"/>
      <c r="AZ1906" s="221"/>
      <c r="BA1906" s="222">
        <v>0</v>
      </c>
      <c r="BB1906" s="222">
        <v>0</v>
      </c>
      <c r="BC1906" s="222">
        <f t="shared" si="105"/>
        <v>0</v>
      </c>
    </row>
    <row r="1907" spans="2:55">
      <c r="B1907" s="41" t="s">
        <v>6445</v>
      </c>
      <c r="C1907" s="19" t="s">
        <v>6746</v>
      </c>
      <c r="D1907" s="44" t="s">
        <v>5</v>
      </c>
      <c r="E1907" s="19"/>
      <c r="F1907" s="19"/>
      <c r="G1907" s="19"/>
      <c r="H1907" s="19"/>
      <c r="I1907" s="19"/>
      <c r="J1907" s="19"/>
      <c r="K1907" s="19"/>
      <c r="L1907" s="19"/>
      <c r="M1907" s="19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221"/>
      <c r="AA1907" s="221"/>
      <c r="AB1907" s="221"/>
      <c r="AC1907" s="221"/>
      <c r="AD1907" s="221"/>
      <c r="AE1907" s="221"/>
      <c r="AF1907" s="221"/>
      <c r="AG1907" s="221"/>
      <c r="AH1907" s="221"/>
      <c r="AI1907" s="221"/>
      <c r="AJ1907" s="221"/>
      <c r="AK1907" s="221"/>
      <c r="AL1907" s="221"/>
      <c r="AM1907" s="221"/>
      <c r="AN1907" s="221"/>
      <c r="AO1907" s="221"/>
      <c r="AP1907" s="221"/>
      <c r="AQ1907" s="221"/>
      <c r="AR1907" s="221"/>
      <c r="AS1907" s="221"/>
      <c r="AT1907" s="221"/>
      <c r="AU1907" s="221"/>
      <c r="AV1907" s="221"/>
      <c r="AW1907" s="221"/>
      <c r="AX1907" s="221"/>
      <c r="AY1907" s="221"/>
      <c r="AZ1907" s="221"/>
      <c r="BA1907" s="222">
        <v>0</v>
      </c>
      <c r="BB1907" s="222">
        <v>0</v>
      </c>
      <c r="BC1907" s="222">
        <f t="shared" si="105"/>
        <v>0</v>
      </c>
    </row>
    <row r="1908" spans="2:55">
      <c r="B1908" s="41" t="s">
        <v>5113</v>
      </c>
      <c r="C1908" s="19" t="s">
        <v>5496</v>
      </c>
      <c r="D1908" s="44" t="s">
        <v>5</v>
      </c>
      <c r="E1908" s="19"/>
      <c r="F1908" s="19"/>
      <c r="G1908" s="19"/>
      <c r="H1908" s="19"/>
      <c r="I1908" s="19"/>
      <c r="J1908" s="19"/>
      <c r="K1908" s="19"/>
      <c r="L1908" s="19"/>
      <c r="M1908" s="19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221"/>
      <c r="AA1908" s="221"/>
      <c r="AB1908" s="221"/>
      <c r="AC1908" s="221"/>
      <c r="AD1908" s="221"/>
      <c r="AE1908" s="221"/>
      <c r="AF1908" s="221"/>
      <c r="AG1908" s="221"/>
      <c r="AH1908" s="221"/>
      <c r="AI1908" s="221"/>
      <c r="AJ1908" s="221"/>
      <c r="AK1908" s="221"/>
      <c r="AL1908" s="221"/>
      <c r="AM1908" s="221"/>
      <c r="AN1908" s="221"/>
      <c r="AO1908" s="221"/>
      <c r="AP1908" s="221"/>
      <c r="AQ1908" s="221"/>
      <c r="AR1908" s="221"/>
      <c r="AS1908" s="221"/>
      <c r="AT1908" s="221"/>
      <c r="AU1908" s="221"/>
      <c r="AV1908" s="221"/>
      <c r="AW1908" s="221"/>
      <c r="AX1908" s="221"/>
      <c r="AY1908" s="221"/>
      <c r="AZ1908" s="221"/>
      <c r="BA1908" s="222">
        <v>10</v>
      </c>
      <c r="BB1908" s="222">
        <v>675</v>
      </c>
      <c r="BC1908" s="222">
        <f t="shared" si="105"/>
        <v>168.75</v>
      </c>
    </row>
    <row r="1909" spans="2:55">
      <c r="B1909" s="41" t="s">
        <v>6446</v>
      </c>
      <c r="C1909" s="19" t="s">
        <v>8076</v>
      </c>
      <c r="D1909" s="227" t="s">
        <v>956</v>
      </c>
      <c r="E1909" s="19"/>
      <c r="F1909" s="19"/>
      <c r="G1909" s="19"/>
      <c r="H1909" s="19"/>
      <c r="I1909" s="19"/>
      <c r="J1909" s="19"/>
      <c r="K1909" s="19"/>
      <c r="L1909" s="19"/>
      <c r="M1909" s="19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221"/>
      <c r="AA1909" s="221"/>
      <c r="AB1909" s="221"/>
      <c r="AC1909" s="221"/>
      <c r="AD1909" s="221"/>
      <c r="AE1909" s="221"/>
      <c r="AF1909" s="221"/>
      <c r="AG1909" s="221"/>
      <c r="AH1909" s="221"/>
      <c r="AI1909" s="221"/>
      <c r="AJ1909" s="221"/>
      <c r="AK1909" s="221"/>
      <c r="AL1909" s="221"/>
      <c r="AM1909" s="221"/>
      <c r="AN1909" s="221"/>
      <c r="AO1909" s="221"/>
      <c r="AP1909" s="221"/>
      <c r="AQ1909" s="221"/>
      <c r="AR1909" s="221"/>
      <c r="AS1909" s="221"/>
      <c r="AT1909" s="221"/>
      <c r="AU1909" s="221"/>
      <c r="AV1909" s="221"/>
      <c r="AW1909" s="221"/>
      <c r="AX1909" s="221"/>
      <c r="AY1909" s="221"/>
      <c r="AZ1909" s="221"/>
      <c r="BA1909" s="222">
        <v>0</v>
      </c>
      <c r="BB1909" s="222">
        <v>0</v>
      </c>
      <c r="BC1909" s="222">
        <f t="shared" si="105"/>
        <v>0</v>
      </c>
    </row>
    <row r="1910" spans="2:55">
      <c r="B1910" s="41" t="s">
        <v>6447</v>
      </c>
      <c r="C1910" s="19" t="s">
        <v>6747</v>
      </c>
      <c r="D1910" s="227" t="s">
        <v>956</v>
      </c>
      <c r="E1910" s="19"/>
      <c r="F1910" s="19"/>
      <c r="G1910" s="19"/>
      <c r="H1910" s="19"/>
      <c r="I1910" s="19"/>
      <c r="J1910" s="19"/>
      <c r="K1910" s="19"/>
      <c r="L1910" s="19"/>
      <c r="M1910" s="19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221"/>
      <c r="AA1910" s="221"/>
      <c r="AB1910" s="221"/>
      <c r="AC1910" s="221"/>
      <c r="AD1910" s="221"/>
      <c r="AE1910" s="221"/>
      <c r="AF1910" s="221"/>
      <c r="AG1910" s="221"/>
      <c r="AH1910" s="221"/>
      <c r="AI1910" s="221"/>
      <c r="AJ1910" s="221"/>
      <c r="AK1910" s="221"/>
      <c r="AL1910" s="221"/>
      <c r="AM1910" s="221"/>
      <c r="AN1910" s="221"/>
      <c r="AO1910" s="221"/>
      <c r="AP1910" s="221"/>
      <c r="AQ1910" s="221"/>
      <c r="AR1910" s="221"/>
      <c r="AS1910" s="221"/>
      <c r="AT1910" s="221"/>
      <c r="AU1910" s="221"/>
      <c r="AV1910" s="221"/>
      <c r="AW1910" s="221"/>
      <c r="AX1910" s="221"/>
      <c r="AY1910" s="221"/>
      <c r="AZ1910" s="221"/>
      <c r="BA1910" s="222">
        <v>37</v>
      </c>
      <c r="BB1910" s="222">
        <v>4145</v>
      </c>
      <c r="BC1910" s="222">
        <f t="shared" si="105"/>
        <v>1036.25</v>
      </c>
    </row>
    <row r="1911" spans="2:55">
      <c r="B1911" s="41" t="s">
        <v>6448</v>
      </c>
      <c r="C1911" s="19" t="s">
        <v>6748</v>
      </c>
      <c r="D1911" s="44" t="s">
        <v>5</v>
      </c>
      <c r="E1911" s="19"/>
      <c r="F1911" s="19"/>
      <c r="G1911" s="19"/>
      <c r="H1911" s="19"/>
      <c r="I1911" s="19"/>
      <c r="J1911" s="19"/>
      <c r="K1911" s="19"/>
      <c r="L1911" s="19"/>
      <c r="M1911" s="19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221"/>
      <c r="AA1911" s="221"/>
      <c r="AB1911" s="221"/>
      <c r="AC1911" s="221"/>
      <c r="AD1911" s="221"/>
      <c r="AE1911" s="221"/>
      <c r="AF1911" s="221"/>
      <c r="AG1911" s="221"/>
      <c r="AH1911" s="221"/>
      <c r="AI1911" s="221"/>
      <c r="AJ1911" s="221"/>
      <c r="AK1911" s="221"/>
      <c r="AL1911" s="221"/>
      <c r="AM1911" s="221"/>
      <c r="AN1911" s="221"/>
      <c r="AO1911" s="221"/>
      <c r="AP1911" s="221"/>
      <c r="AQ1911" s="221"/>
      <c r="AR1911" s="221"/>
      <c r="AS1911" s="221"/>
      <c r="AT1911" s="221"/>
      <c r="AU1911" s="221"/>
      <c r="AV1911" s="221"/>
      <c r="AW1911" s="221"/>
      <c r="AX1911" s="221"/>
      <c r="AY1911" s="221"/>
      <c r="AZ1911" s="221"/>
      <c r="BA1911" s="222">
        <v>0</v>
      </c>
      <c r="BB1911" s="222">
        <v>0</v>
      </c>
      <c r="BC1911" s="222">
        <f t="shared" si="105"/>
        <v>0</v>
      </c>
    </row>
    <row r="1912" spans="2:55">
      <c r="B1912" s="41" t="s">
        <v>6449</v>
      </c>
      <c r="C1912" s="19" t="s">
        <v>6749</v>
      </c>
      <c r="D1912" s="227" t="s">
        <v>933</v>
      </c>
      <c r="E1912" s="19"/>
      <c r="F1912" s="19"/>
      <c r="G1912" s="19"/>
      <c r="H1912" s="19"/>
      <c r="I1912" s="19"/>
      <c r="J1912" s="19"/>
      <c r="K1912" s="19"/>
      <c r="L1912" s="19"/>
      <c r="M1912" s="19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/>
      <c r="Z1912" s="221"/>
      <c r="AA1912" s="221"/>
      <c r="AB1912" s="221"/>
      <c r="AC1912" s="221"/>
      <c r="AD1912" s="221"/>
      <c r="AE1912" s="221"/>
      <c r="AF1912" s="221"/>
      <c r="AG1912" s="221"/>
      <c r="AH1912" s="221"/>
      <c r="AI1912" s="221"/>
      <c r="AJ1912" s="221"/>
      <c r="AK1912" s="221"/>
      <c r="AL1912" s="221"/>
      <c r="AM1912" s="221"/>
      <c r="AN1912" s="221"/>
      <c r="AO1912" s="221"/>
      <c r="AP1912" s="221"/>
      <c r="AQ1912" s="221"/>
      <c r="AR1912" s="221"/>
      <c r="AS1912" s="221"/>
      <c r="AT1912" s="221"/>
      <c r="AU1912" s="221"/>
      <c r="AV1912" s="221"/>
      <c r="AW1912" s="221"/>
      <c r="AX1912" s="221"/>
      <c r="AY1912" s="221"/>
      <c r="AZ1912" s="221"/>
      <c r="BA1912" s="222">
        <v>6</v>
      </c>
      <c r="BB1912" s="222">
        <v>610</v>
      </c>
      <c r="BC1912" s="222">
        <f t="shared" si="105"/>
        <v>152.5</v>
      </c>
    </row>
    <row r="1913" spans="2:55">
      <c r="B1913" s="41" t="s">
        <v>5114</v>
      </c>
      <c r="C1913" s="19" t="s">
        <v>5497</v>
      </c>
      <c r="D1913" s="44" t="s">
        <v>5</v>
      </c>
      <c r="E1913" s="19"/>
      <c r="F1913" s="19"/>
      <c r="G1913" s="19"/>
      <c r="H1913" s="19"/>
      <c r="I1913" s="19"/>
      <c r="J1913" s="19"/>
      <c r="K1913" s="19"/>
      <c r="L1913" s="19"/>
      <c r="M1913" s="19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19"/>
      <c r="Z1913" s="221"/>
      <c r="AA1913" s="221"/>
      <c r="AB1913" s="221"/>
      <c r="AC1913" s="221"/>
      <c r="AD1913" s="221"/>
      <c r="AE1913" s="221"/>
      <c r="AF1913" s="221"/>
      <c r="AG1913" s="221"/>
      <c r="AH1913" s="221"/>
      <c r="AI1913" s="221"/>
      <c r="AJ1913" s="221"/>
      <c r="AK1913" s="221"/>
      <c r="AL1913" s="221"/>
      <c r="AM1913" s="221"/>
      <c r="AN1913" s="221"/>
      <c r="AO1913" s="221"/>
      <c r="AP1913" s="221"/>
      <c r="AQ1913" s="221"/>
      <c r="AR1913" s="221"/>
      <c r="AS1913" s="221"/>
      <c r="AT1913" s="221"/>
      <c r="AU1913" s="221"/>
      <c r="AV1913" s="221"/>
      <c r="AW1913" s="221"/>
      <c r="AX1913" s="221"/>
      <c r="AY1913" s="221"/>
      <c r="AZ1913" s="221"/>
      <c r="BA1913" s="222">
        <v>43</v>
      </c>
      <c r="BB1913" s="222">
        <v>3950</v>
      </c>
      <c r="BC1913" s="222">
        <f t="shared" si="105"/>
        <v>987.5</v>
      </c>
    </row>
    <row r="1914" spans="2:55">
      <c r="B1914" s="41" t="s">
        <v>6450</v>
      </c>
      <c r="C1914" s="19" t="s">
        <v>6750</v>
      </c>
      <c r="D1914" s="227" t="s">
        <v>364</v>
      </c>
      <c r="E1914" s="19"/>
      <c r="F1914" s="19"/>
      <c r="G1914" s="19"/>
      <c r="H1914" s="19"/>
      <c r="I1914" s="19"/>
      <c r="J1914" s="19"/>
      <c r="K1914" s="19"/>
      <c r="L1914" s="19"/>
      <c r="M1914" s="19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/>
      <c r="Z1914" s="221"/>
      <c r="AA1914" s="221"/>
      <c r="AB1914" s="221"/>
      <c r="AC1914" s="221"/>
      <c r="AD1914" s="221"/>
      <c r="AE1914" s="221"/>
      <c r="AF1914" s="221"/>
      <c r="AG1914" s="221"/>
      <c r="AH1914" s="221"/>
      <c r="AI1914" s="221"/>
      <c r="AJ1914" s="221"/>
      <c r="AK1914" s="221"/>
      <c r="AL1914" s="221"/>
      <c r="AM1914" s="221"/>
      <c r="AN1914" s="221"/>
      <c r="AO1914" s="221"/>
      <c r="AP1914" s="221"/>
      <c r="AQ1914" s="221"/>
      <c r="AR1914" s="221"/>
      <c r="AS1914" s="221"/>
      <c r="AT1914" s="221"/>
      <c r="AU1914" s="221"/>
      <c r="AV1914" s="221"/>
      <c r="AW1914" s="221"/>
      <c r="AX1914" s="221"/>
      <c r="AY1914" s="221"/>
      <c r="AZ1914" s="221"/>
      <c r="BA1914" s="222">
        <v>7</v>
      </c>
      <c r="BB1914" s="222">
        <v>1190</v>
      </c>
      <c r="BC1914" s="222">
        <f t="shared" si="105"/>
        <v>297.5</v>
      </c>
    </row>
    <row r="1915" spans="2:55">
      <c r="B1915" s="41" t="s">
        <v>6451</v>
      </c>
      <c r="C1915" s="19" t="s">
        <v>6751</v>
      </c>
      <c r="D1915" s="227" t="s">
        <v>933</v>
      </c>
      <c r="E1915" s="19"/>
      <c r="F1915" s="19"/>
      <c r="G1915" s="19"/>
      <c r="H1915" s="19"/>
      <c r="I1915" s="19"/>
      <c r="J1915" s="19"/>
      <c r="K1915" s="19"/>
      <c r="L1915" s="19"/>
      <c r="M1915" s="19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/>
      <c r="Z1915" s="221"/>
      <c r="AA1915" s="221"/>
      <c r="AB1915" s="221"/>
      <c r="AC1915" s="221"/>
      <c r="AD1915" s="221"/>
      <c r="AE1915" s="221"/>
      <c r="AF1915" s="221"/>
      <c r="AG1915" s="221"/>
      <c r="AH1915" s="221"/>
      <c r="AI1915" s="221"/>
      <c r="AJ1915" s="221"/>
      <c r="AK1915" s="221"/>
      <c r="AL1915" s="221"/>
      <c r="AM1915" s="221"/>
      <c r="AN1915" s="221"/>
      <c r="AO1915" s="221"/>
      <c r="AP1915" s="221"/>
      <c r="AQ1915" s="221"/>
      <c r="AR1915" s="221"/>
      <c r="AS1915" s="221"/>
      <c r="AT1915" s="221"/>
      <c r="AU1915" s="221"/>
      <c r="AV1915" s="221"/>
      <c r="AW1915" s="221"/>
      <c r="AX1915" s="221"/>
      <c r="AY1915" s="221"/>
      <c r="AZ1915" s="221"/>
      <c r="BA1915" s="222">
        <v>0</v>
      </c>
      <c r="BB1915" s="222">
        <v>0</v>
      </c>
      <c r="BC1915" s="222">
        <f t="shared" si="105"/>
        <v>0</v>
      </c>
    </row>
    <row r="1916" spans="2:55">
      <c r="B1916" s="41" t="s">
        <v>7469</v>
      </c>
      <c r="C1916" s="19" t="s">
        <v>8077</v>
      </c>
      <c r="D1916" s="227" t="s">
        <v>933</v>
      </c>
      <c r="E1916" s="19"/>
      <c r="F1916" s="19"/>
      <c r="G1916" s="19"/>
      <c r="H1916" s="19"/>
      <c r="I1916" s="19"/>
      <c r="J1916" s="19"/>
      <c r="K1916" s="19"/>
      <c r="L1916" s="19"/>
      <c r="M1916" s="19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/>
      <c r="Z1916" s="221"/>
      <c r="AA1916" s="221"/>
      <c r="AB1916" s="221"/>
      <c r="AC1916" s="221"/>
      <c r="AD1916" s="221"/>
      <c r="AE1916" s="221"/>
      <c r="AF1916" s="221"/>
      <c r="AG1916" s="221"/>
      <c r="AH1916" s="221"/>
      <c r="AI1916" s="221"/>
      <c r="AJ1916" s="221"/>
      <c r="AK1916" s="221"/>
      <c r="AL1916" s="221"/>
      <c r="AM1916" s="221"/>
      <c r="AN1916" s="221"/>
      <c r="AO1916" s="221"/>
      <c r="AP1916" s="221"/>
      <c r="AQ1916" s="221"/>
      <c r="AR1916" s="221"/>
      <c r="AS1916" s="221"/>
      <c r="AT1916" s="221"/>
      <c r="AU1916" s="221"/>
      <c r="AV1916" s="221"/>
      <c r="AW1916" s="221"/>
      <c r="AX1916" s="221"/>
      <c r="AY1916" s="221"/>
      <c r="AZ1916" s="221"/>
      <c r="BA1916" s="222">
        <v>12</v>
      </c>
      <c r="BB1916" s="222">
        <v>1190</v>
      </c>
      <c r="BC1916" s="222">
        <f t="shared" si="105"/>
        <v>297.5</v>
      </c>
    </row>
    <row r="1917" spans="2:55">
      <c r="B1917" s="41" t="s">
        <v>6452</v>
      </c>
      <c r="C1917" s="19" t="s">
        <v>6752</v>
      </c>
      <c r="D1917" s="227" t="s">
        <v>933</v>
      </c>
      <c r="E1917" s="19"/>
      <c r="F1917" s="19"/>
      <c r="G1917" s="19"/>
      <c r="H1917" s="19"/>
      <c r="I1917" s="19"/>
      <c r="J1917" s="19"/>
      <c r="K1917" s="19"/>
      <c r="L1917" s="19"/>
      <c r="M1917" s="19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19"/>
      <c r="Z1917" s="221"/>
      <c r="AA1917" s="221"/>
      <c r="AB1917" s="221"/>
      <c r="AC1917" s="221"/>
      <c r="AD1917" s="221"/>
      <c r="AE1917" s="221"/>
      <c r="AF1917" s="221"/>
      <c r="AG1917" s="221"/>
      <c r="AH1917" s="221"/>
      <c r="AI1917" s="221"/>
      <c r="AJ1917" s="221"/>
      <c r="AK1917" s="221"/>
      <c r="AL1917" s="221"/>
      <c r="AM1917" s="221"/>
      <c r="AN1917" s="221"/>
      <c r="AO1917" s="221"/>
      <c r="AP1917" s="221"/>
      <c r="AQ1917" s="221"/>
      <c r="AR1917" s="221"/>
      <c r="AS1917" s="221"/>
      <c r="AT1917" s="221"/>
      <c r="AU1917" s="221"/>
      <c r="AV1917" s="221"/>
      <c r="AW1917" s="221"/>
      <c r="AX1917" s="221"/>
      <c r="AY1917" s="221"/>
      <c r="AZ1917" s="221"/>
      <c r="BA1917" s="222">
        <v>0</v>
      </c>
      <c r="BB1917" s="222">
        <v>0</v>
      </c>
      <c r="BC1917" s="222">
        <f t="shared" si="105"/>
        <v>0</v>
      </c>
    </row>
    <row r="1918" spans="2:55">
      <c r="B1918" s="41" t="s">
        <v>5115</v>
      </c>
      <c r="C1918" s="19" t="s">
        <v>5704</v>
      </c>
      <c r="D1918" s="227" t="s">
        <v>259</v>
      </c>
      <c r="E1918" s="19"/>
      <c r="F1918" s="19"/>
      <c r="G1918" s="19"/>
      <c r="H1918" s="19"/>
      <c r="I1918" s="19"/>
      <c r="J1918" s="19"/>
      <c r="K1918" s="19"/>
      <c r="L1918" s="19"/>
      <c r="M1918" s="19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221"/>
      <c r="AA1918" s="221"/>
      <c r="AB1918" s="221"/>
      <c r="AC1918" s="221"/>
      <c r="AD1918" s="221"/>
      <c r="AE1918" s="221"/>
      <c r="AF1918" s="221"/>
      <c r="AG1918" s="221"/>
      <c r="AH1918" s="221"/>
      <c r="AI1918" s="221"/>
      <c r="AJ1918" s="221"/>
      <c r="AK1918" s="221"/>
      <c r="AL1918" s="221"/>
      <c r="AM1918" s="221"/>
      <c r="AN1918" s="221"/>
      <c r="AO1918" s="221"/>
      <c r="AP1918" s="221"/>
      <c r="AQ1918" s="221"/>
      <c r="AR1918" s="221"/>
      <c r="AS1918" s="221"/>
      <c r="AT1918" s="221"/>
      <c r="AU1918" s="221"/>
      <c r="AV1918" s="221"/>
      <c r="AW1918" s="221"/>
      <c r="AX1918" s="221"/>
      <c r="AY1918" s="221"/>
      <c r="AZ1918" s="221"/>
      <c r="BA1918" s="222">
        <v>74</v>
      </c>
      <c r="BB1918" s="222">
        <v>6930</v>
      </c>
      <c r="BC1918" s="222">
        <f t="shared" si="105"/>
        <v>1732.5</v>
      </c>
    </row>
    <row r="1919" spans="2:55">
      <c r="B1919" s="41" t="s">
        <v>5116</v>
      </c>
      <c r="C1919" s="19" t="s">
        <v>5498</v>
      </c>
      <c r="D1919" s="44" t="s">
        <v>5</v>
      </c>
      <c r="E1919" s="19"/>
      <c r="F1919" s="19"/>
      <c r="G1919" s="19"/>
      <c r="H1919" s="19"/>
      <c r="I1919" s="19"/>
      <c r="J1919" s="19"/>
      <c r="K1919" s="19"/>
      <c r="L1919" s="19"/>
      <c r="M1919" s="19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221"/>
      <c r="AA1919" s="221"/>
      <c r="AB1919" s="221"/>
      <c r="AC1919" s="221"/>
      <c r="AD1919" s="221"/>
      <c r="AE1919" s="221"/>
      <c r="AF1919" s="221"/>
      <c r="AG1919" s="221"/>
      <c r="AH1919" s="221"/>
      <c r="AI1919" s="221"/>
      <c r="AJ1919" s="221"/>
      <c r="AK1919" s="221"/>
      <c r="AL1919" s="221"/>
      <c r="AM1919" s="221"/>
      <c r="AN1919" s="221"/>
      <c r="AO1919" s="221"/>
      <c r="AP1919" s="221"/>
      <c r="AQ1919" s="221"/>
      <c r="AR1919" s="221"/>
      <c r="AS1919" s="221"/>
      <c r="AT1919" s="221"/>
      <c r="AU1919" s="221"/>
      <c r="AV1919" s="221"/>
      <c r="AW1919" s="221"/>
      <c r="AX1919" s="221"/>
      <c r="AY1919" s="221"/>
      <c r="AZ1919" s="221"/>
      <c r="BA1919" s="222">
        <v>0</v>
      </c>
      <c r="BB1919" s="222">
        <v>0</v>
      </c>
      <c r="BC1919" s="222">
        <f t="shared" si="105"/>
        <v>0</v>
      </c>
    </row>
    <row r="1920" spans="2:55">
      <c r="B1920" s="41" t="s">
        <v>5117</v>
      </c>
      <c r="C1920" s="19" t="s">
        <v>5499</v>
      </c>
      <c r="D1920" s="44" t="s">
        <v>5</v>
      </c>
      <c r="E1920" s="19"/>
      <c r="F1920" s="19"/>
      <c r="G1920" s="19"/>
      <c r="H1920" s="19"/>
      <c r="I1920" s="19"/>
      <c r="J1920" s="19"/>
      <c r="K1920" s="19"/>
      <c r="L1920" s="19"/>
      <c r="M1920" s="19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/>
      <c r="Z1920" s="221"/>
      <c r="AA1920" s="221"/>
      <c r="AB1920" s="221"/>
      <c r="AC1920" s="221"/>
      <c r="AD1920" s="221"/>
      <c r="AE1920" s="221"/>
      <c r="AF1920" s="221"/>
      <c r="AG1920" s="221"/>
      <c r="AH1920" s="221"/>
      <c r="AI1920" s="221"/>
      <c r="AJ1920" s="221"/>
      <c r="AK1920" s="221"/>
      <c r="AL1920" s="221"/>
      <c r="AM1920" s="221"/>
      <c r="AN1920" s="221"/>
      <c r="AO1920" s="221"/>
      <c r="AP1920" s="221"/>
      <c r="AQ1920" s="221"/>
      <c r="AR1920" s="221"/>
      <c r="AS1920" s="221"/>
      <c r="AT1920" s="221"/>
      <c r="AU1920" s="221"/>
      <c r="AV1920" s="221"/>
      <c r="AW1920" s="221"/>
      <c r="AX1920" s="221"/>
      <c r="AY1920" s="221"/>
      <c r="AZ1920" s="221"/>
      <c r="BA1920" s="222">
        <v>0</v>
      </c>
      <c r="BB1920" s="222">
        <v>0</v>
      </c>
      <c r="BC1920" s="222">
        <f t="shared" si="105"/>
        <v>0</v>
      </c>
    </row>
    <row r="1921" spans="2:55">
      <c r="B1921" s="41" t="s">
        <v>5118</v>
      </c>
      <c r="C1921" s="19" t="s">
        <v>5500</v>
      </c>
      <c r="D1921" s="44" t="s">
        <v>5</v>
      </c>
      <c r="E1921" s="19"/>
      <c r="F1921" s="19"/>
      <c r="G1921" s="19"/>
      <c r="H1921" s="19"/>
      <c r="I1921" s="19"/>
      <c r="J1921" s="19"/>
      <c r="K1921" s="19"/>
      <c r="L1921" s="19"/>
      <c r="M1921" s="19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221"/>
      <c r="AA1921" s="221"/>
      <c r="AB1921" s="221"/>
      <c r="AC1921" s="221"/>
      <c r="AD1921" s="221"/>
      <c r="AE1921" s="221"/>
      <c r="AF1921" s="221"/>
      <c r="AG1921" s="221"/>
      <c r="AH1921" s="221"/>
      <c r="AI1921" s="221"/>
      <c r="AJ1921" s="221"/>
      <c r="AK1921" s="221"/>
      <c r="AL1921" s="221"/>
      <c r="AM1921" s="221"/>
      <c r="AN1921" s="221"/>
      <c r="AO1921" s="221"/>
      <c r="AP1921" s="221"/>
      <c r="AQ1921" s="221"/>
      <c r="AR1921" s="221"/>
      <c r="AS1921" s="221"/>
      <c r="AT1921" s="221"/>
      <c r="AU1921" s="221"/>
      <c r="AV1921" s="221"/>
      <c r="AW1921" s="221"/>
      <c r="AX1921" s="221"/>
      <c r="AY1921" s="221"/>
      <c r="AZ1921" s="221"/>
      <c r="BA1921" s="222">
        <v>0</v>
      </c>
      <c r="BB1921" s="222">
        <v>0</v>
      </c>
      <c r="BC1921" s="222">
        <f t="shared" si="105"/>
        <v>0</v>
      </c>
    </row>
    <row r="1922" spans="2:55">
      <c r="B1922" s="41" t="s">
        <v>5119</v>
      </c>
      <c r="C1922" s="19" t="s">
        <v>5501</v>
      </c>
      <c r="D1922" s="44" t="s">
        <v>5</v>
      </c>
      <c r="E1922" s="19"/>
      <c r="F1922" s="19"/>
      <c r="G1922" s="19"/>
      <c r="H1922" s="19"/>
      <c r="I1922" s="19"/>
      <c r="J1922" s="19"/>
      <c r="K1922" s="19"/>
      <c r="L1922" s="19"/>
      <c r="M1922" s="19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221"/>
      <c r="AA1922" s="221"/>
      <c r="AB1922" s="221"/>
      <c r="AC1922" s="221"/>
      <c r="AD1922" s="221"/>
      <c r="AE1922" s="221"/>
      <c r="AF1922" s="221"/>
      <c r="AG1922" s="221"/>
      <c r="AH1922" s="221"/>
      <c r="AI1922" s="221"/>
      <c r="AJ1922" s="221"/>
      <c r="AK1922" s="221"/>
      <c r="AL1922" s="221"/>
      <c r="AM1922" s="221"/>
      <c r="AN1922" s="221"/>
      <c r="AO1922" s="221"/>
      <c r="AP1922" s="221"/>
      <c r="AQ1922" s="221"/>
      <c r="AR1922" s="221"/>
      <c r="AS1922" s="221"/>
      <c r="AT1922" s="221"/>
      <c r="AU1922" s="221"/>
      <c r="AV1922" s="221"/>
      <c r="AW1922" s="221"/>
      <c r="AX1922" s="221"/>
      <c r="AY1922" s="221"/>
      <c r="AZ1922" s="221"/>
      <c r="BA1922" s="222">
        <v>7</v>
      </c>
      <c r="BB1922" s="222">
        <v>890</v>
      </c>
      <c r="BC1922" s="222">
        <f t="shared" si="105"/>
        <v>222.5</v>
      </c>
    </row>
    <row r="1923" spans="2:55">
      <c r="B1923" s="41" t="s">
        <v>5120</v>
      </c>
      <c r="C1923" s="19" t="s">
        <v>5502</v>
      </c>
      <c r="D1923" s="44" t="s">
        <v>5</v>
      </c>
      <c r="E1923" s="19"/>
      <c r="F1923" s="19"/>
      <c r="G1923" s="19"/>
      <c r="H1923" s="19"/>
      <c r="I1923" s="19"/>
      <c r="J1923" s="19"/>
      <c r="K1923" s="19"/>
      <c r="L1923" s="19"/>
      <c r="M1923" s="19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221"/>
      <c r="AA1923" s="221"/>
      <c r="AB1923" s="221"/>
      <c r="AC1923" s="221"/>
      <c r="AD1923" s="221"/>
      <c r="AE1923" s="221"/>
      <c r="AF1923" s="221"/>
      <c r="AG1923" s="221"/>
      <c r="AH1923" s="221"/>
      <c r="AI1923" s="221"/>
      <c r="AJ1923" s="221"/>
      <c r="AK1923" s="221"/>
      <c r="AL1923" s="221"/>
      <c r="AM1923" s="221"/>
      <c r="AN1923" s="221"/>
      <c r="AO1923" s="221"/>
      <c r="AP1923" s="221"/>
      <c r="AQ1923" s="221"/>
      <c r="AR1923" s="221"/>
      <c r="AS1923" s="221"/>
      <c r="AT1923" s="221"/>
      <c r="AU1923" s="221"/>
      <c r="AV1923" s="221"/>
      <c r="AW1923" s="221"/>
      <c r="AX1923" s="221"/>
      <c r="AY1923" s="221"/>
      <c r="AZ1923" s="221"/>
      <c r="BA1923" s="222">
        <v>4</v>
      </c>
      <c r="BB1923" s="222">
        <v>225</v>
      </c>
      <c r="BC1923" s="222">
        <f t="shared" si="105"/>
        <v>56.25</v>
      </c>
    </row>
    <row r="1924" spans="2:55">
      <c r="B1924" s="41" t="s">
        <v>5121</v>
      </c>
      <c r="C1924" s="19" t="s">
        <v>5503</v>
      </c>
      <c r="D1924" s="44" t="s">
        <v>5</v>
      </c>
      <c r="E1924" s="19"/>
      <c r="F1924" s="19"/>
      <c r="G1924" s="19"/>
      <c r="H1924" s="19"/>
      <c r="I1924" s="19"/>
      <c r="J1924" s="19"/>
      <c r="K1924" s="19"/>
      <c r="L1924" s="19"/>
      <c r="M1924" s="19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221"/>
      <c r="AA1924" s="221"/>
      <c r="AB1924" s="221"/>
      <c r="AC1924" s="221"/>
      <c r="AD1924" s="221"/>
      <c r="AE1924" s="221"/>
      <c r="AF1924" s="221"/>
      <c r="AG1924" s="221"/>
      <c r="AH1924" s="221"/>
      <c r="AI1924" s="221"/>
      <c r="AJ1924" s="221"/>
      <c r="AK1924" s="221"/>
      <c r="AL1924" s="221"/>
      <c r="AM1924" s="221"/>
      <c r="AN1924" s="221"/>
      <c r="AO1924" s="221"/>
      <c r="AP1924" s="221"/>
      <c r="AQ1924" s="221"/>
      <c r="AR1924" s="221"/>
      <c r="AS1924" s="221"/>
      <c r="AT1924" s="221"/>
      <c r="AU1924" s="221"/>
      <c r="AV1924" s="221"/>
      <c r="AW1924" s="221"/>
      <c r="AX1924" s="221"/>
      <c r="AY1924" s="221"/>
      <c r="AZ1924" s="221"/>
      <c r="BA1924" s="222">
        <v>2</v>
      </c>
      <c r="BB1924" s="222">
        <v>160</v>
      </c>
      <c r="BC1924" s="222">
        <f t="shared" si="105"/>
        <v>40</v>
      </c>
    </row>
    <row r="1925" spans="2:55">
      <c r="B1925" s="41" t="s">
        <v>5122</v>
      </c>
      <c r="C1925" s="19" t="s">
        <v>5504</v>
      </c>
      <c r="D1925" s="44" t="s">
        <v>5</v>
      </c>
      <c r="E1925" s="19"/>
      <c r="F1925" s="19"/>
      <c r="G1925" s="19"/>
      <c r="H1925" s="19"/>
      <c r="I1925" s="19"/>
      <c r="J1925" s="19"/>
      <c r="K1925" s="19"/>
      <c r="L1925" s="19"/>
      <c r="M1925" s="19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221"/>
      <c r="AA1925" s="221"/>
      <c r="AB1925" s="221"/>
      <c r="AC1925" s="221"/>
      <c r="AD1925" s="221"/>
      <c r="AE1925" s="221"/>
      <c r="AF1925" s="221"/>
      <c r="AG1925" s="221"/>
      <c r="AH1925" s="221"/>
      <c r="AI1925" s="221"/>
      <c r="AJ1925" s="221"/>
      <c r="AK1925" s="221"/>
      <c r="AL1925" s="221"/>
      <c r="AM1925" s="221"/>
      <c r="AN1925" s="221"/>
      <c r="AO1925" s="221"/>
      <c r="AP1925" s="221"/>
      <c r="AQ1925" s="221"/>
      <c r="AR1925" s="221"/>
      <c r="AS1925" s="221"/>
      <c r="AT1925" s="221"/>
      <c r="AU1925" s="221"/>
      <c r="AV1925" s="221"/>
      <c r="AW1925" s="221"/>
      <c r="AX1925" s="221"/>
      <c r="AY1925" s="221"/>
      <c r="AZ1925" s="221"/>
      <c r="BA1925" s="222">
        <v>0</v>
      </c>
      <c r="BB1925" s="222">
        <v>0</v>
      </c>
      <c r="BC1925" s="222">
        <f t="shared" si="105"/>
        <v>0</v>
      </c>
    </row>
    <row r="1926" spans="2:55">
      <c r="B1926" s="41" t="s">
        <v>6453</v>
      </c>
      <c r="C1926" s="19" t="s">
        <v>6753</v>
      </c>
      <c r="D1926" s="44" t="s">
        <v>5</v>
      </c>
      <c r="E1926" s="19"/>
      <c r="F1926" s="19"/>
      <c r="G1926" s="19"/>
      <c r="H1926" s="19"/>
      <c r="I1926" s="19"/>
      <c r="J1926" s="19"/>
      <c r="K1926" s="19"/>
      <c r="L1926" s="19"/>
      <c r="M1926" s="19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221"/>
      <c r="AA1926" s="221"/>
      <c r="AB1926" s="221"/>
      <c r="AC1926" s="221"/>
      <c r="AD1926" s="221"/>
      <c r="AE1926" s="221"/>
      <c r="AF1926" s="221"/>
      <c r="AG1926" s="221"/>
      <c r="AH1926" s="221"/>
      <c r="AI1926" s="221"/>
      <c r="AJ1926" s="221"/>
      <c r="AK1926" s="221"/>
      <c r="AL1926" s="221"/>
      <c r="AM1926" s="221"/>
      <c r="AN1926" s="221"/>
      <c r="AO1926" s="221"/>
      <c r="AP1926" s="221"/>
      <c r="AQ1926" s="221"/>
      <c r="AR1926" s="221"/>
      <c r="AS1926" s="221"/>
      <c r="AT1926" s="221"/>
      <c r="AU1926" s="221"/>
      <c r="AV1926" s="221"/>
      <c r="AW1926" s="221"/>
      <c r="AX1926" s="221"/>
      <c r="AY1926" s="221"/>
      <c r="AZ1926" s="221"/>
      <c r="BA1926" s="222">
        <v>0</v>
      </c>
      <c r="BB1926" s="222">
        <v>0</v>
      </c>
      <c r="BC1926" s="222">
        <f t="shared" si="105"/>
        <v>0</v>
      </c>
    </row>
    <row r="1927" spans="2:55">
      <c r="B1927" s="41" t="s">
        <v>5123</v>
      </c>
      <c r="C1927" s="19" t="s">
        <v>5505</v>
      </c>
      <c r="D1927" s="44" t="s">
        <v>5</v>
      </c>
      <c r="E1927" s="19"/>
      <c r="F1927" s="19"/>
      <c r="G1927" s="19"/>
      <c r="H1927" s="19"/>
      <c r="I1927" s="19"/>
      <c r="J1927" s="19"/>
      <c r="K1927" s="19"/>
      <c r="L1927" s="19"/>
      <c r="M1927" s="19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221"/>
      <c r="AA1927" s="221"/>
      <c r="AB1927" s="221"/>
      <c r="AC1927" s="221"/>
      <c r="AD1927" s="221"/>
      <c r="AE1927" s="221"/>
      <c r="AF1927" s="221"/>
      <c r="AG1927" s="221"/>
      <c r="AH1927" s="221"/>
      <c r="AI1927" s="221"/>
      <c r="AJ1927" s="221"/>
      <c r="AK1927" s="221"/>
      <c r="AL1927" s="221"/>
      <c r="AM1927" s="221"/>
      <c r="AN1927" s="221"/>
      <c r="AO1927" s="221"/>
      <c r="AP1927" s="221"/>
      <c r="AQ1927" s="221"/>
      <c r="AR1927" s="221"/>
      <c r="AS1927" s="221"/>
      <c r="AT1927" s="221"/>
      <c r="AU1927" s="221"/>
      <c r="AV1927" s="221"/>
      <c r="AW1927" s="221"/>
      <c r="AX1927" s="221"/>
      <c r="AY1927" s="221"/>
      <c r="AZ1927" s="221"/>
      <c r="BA1927" s="222">
        <v>3</v>
      </c>
      <c r="BB1927" s="222">
        <v>310</v>
      </c>
      <c r="BC1927" s="222">
        <f t="shared" si="105"/>
        <v>77.5</v>
      </c>
    </row>
    <row r="1928" spans="2:55">
      <c r="B1928" s="41" t="s">
        <v>5124</v>
      </c>
      <c r="C1928" s="19" t="s">
        <v>5506</v>
      </c>
      <c r="D1928" s="44" t="s">
        <v>5</v>
      </c>
      <c r="E1928" s="19"/>
      <c r="F1928" s="19"/>
      <c r="G1928" s="19"/>
      <c r="H1928" s="19"/>
      <c r="I1928" s="19"/>
      <c r="J1928" s="19"/>
      <c r="K1928" s="19"/>
      <c r="L1928" s="19"/>
      <c r="M1928" s="19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221"/>
      <c r="AA1928" s="221"/>
      <c r="AB1928" s="221"/>
      <c r="AC1928" s="221"/>
      <c r="AD1928" s="221"/>
      <c r="AE1928" s="221"/>
      <c r="AF1928" s="221"/>
      <c r="AG1928" s="221"/>
      <c r="AH1928" s="221"/>
      <c r="AI1928" s="221"/>
      <c r="AJ1928" s="221"/>
      <c r="AK1928" s="221"/>
      <c r="AL1928" s="221"/>
      <c r="AM1928" s="221"/>
      <c r="AN1928" s="221"/>
      <c r="AO1928" s="221"/>
      <c r="AP1928" s="221"/>
      <c r="AQ1928" s="221"/>
      <c r="AR1928" s="221"/>
      <c r="AS1928" s="221"/>
      <c r="AT1928" s="221"/>
      <c r="AU1928" s="221"/>
      <c r="AV1928" s="221"/>
      <c r="AW1928" s="221"/>
      <c r="AX1928" s="221"/>
      <c r="AY1928" s="221"/>
      <c r="AZ1928" s="221"/>
      <c r="BA1928" s="222">
        <v>0</v>
      </c>
      <c r="BB1928" s="222">
        <v>0</v>
      </c>
      <c r="BC1928" s="222">
        <f t="shared" si="105"/>
        <v>0</v>
      </c>
    </row>
    <row r="1929" spans="2:55">
      <c r="B1929" s="41" t="s">
        <v>5125</v>
      </c>
      <c r="C1929" s="19" t="s">
        <v>5507</v>
      </c>
      <c r="D1929" s="44" t="s">
        <v>5</v>
      </c>
      <c r="E1929" s="19"/>
      <c r="F1929" s="19"/>
      <c r="G1929" s="19"/>
      <c r="H1929" s="19"/>
      <c r="I1929" s="19"/>
      <c r="J1929" s="19"/>
      <c r="K1929" s="19"/>
      <c r="L1929" s="19"/>
      <c r="M1929" s="19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221"/>
      <c r="AA1929" s="221"/>
      <c r="AB1929" s="221"/>
      <c r="AC1929" s="221"/>
      <c r="AD1929" s="221"/>
      <c r="AE1929" s="221"/>
      <c r="AF1929" s="221"/>
      <c r="AG1929" s="221"/>
      <c r="AH1929" s="221"/>
      <c r="AI1929" s="221"/>
      <c r="AJ1929" s="221"/>
      <c r="AK1929" s="221"/>
      <c r="AL1929" s="221"/>
      <c r="AM1929" s="221"/>
      <c r="AN1929" s="221"/>
      <c r="AO1929" s="221"/>
      <c r="AP1929" s="221"/>
      <c r="AQ1929" s="221"/>
      <c r="AR1929" s="221"/>
      <c r="AS1929" s="221"/>
      <c r="AT1929" s="221"/>
      <c r="AU1929" s="221"/>
      <c r="AV1929" s="221"/>
      <c r="AW1929" s="221"/>
      <c r="AX1929" s="221"/>
      <c r="AY1929" s="221"/>
      <c r="AZ1929" s="221"/>
      <c r="BA1929" s="222">
        <v>0</v>
      </c>
      <c r="BB1929" s="222">
        <v>0</v>
      </c>
      <c r="BC1929" s="222">
        <f t="shared" si="105"/>
        <v>0</v>
      </c>
    </row>
    <row r="1930" spans="2:55">
      <c r="B1930" s="41" t="s">
        <v>5126</v>
      </c>
      <c r="C1930" s="19" t="s">
        <v>5508</v>
      </c>
      <c r="D1930" s="44" t="s">
        <v>5</v>
      </c>
      <c r="E1930" s="19"/>
      <c r="F1930" s="19"/>
      <c r="G1930" s="19"/>
      <c r="H1930" s="19"/>
      <c r="I1930" s="19"/>
      <c r="J1930" s="19"/>
      <c r="K1930" s="19"/>
      <c r="L1930" s="19"/>
      <c r="M1930" s="19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221"/>
      <c r="AA1930" s="221"/>
      <c r="AB1930" s="221"/>
      <c r="AC1930" s="221"/>
      <c r="AD1930" s="221"/>
      <c r="AE1930" s="221"/>
      <c r="AF1930" s="221"/>
      <c r="AG1930" s="221"/>
      <c r="AH1930" s="221"/>
      <c r="AI1930" s="221"/>
      <c r="AJ1930" s="221"/>
      <c r="AK1930" s="221"/>
      <c r="AL1930" s="221"/>
      <c r="AM1930" s="221"/>
      <c r="AN1930" s="221"/>
      <c r="AO1930" s="221"/>
      <c r="AP1930" s="221"/>
      <c r="AQ1930" s="221"/>
      <c r="AR1930" s="221"/>
      <c r="AS1930" s="221"/>
      <c r="AT1930" s="221"/>
      <c r="AU1930" s="221"/>
      <c r="AV1930" s="221"/>
      <c r="AW1930" s="221"/>
      <c r="AX1930" s="221"/>
      <c r="AY1930" s="221"/>
      <c r="AZ1930" s="221"/>
      <c r="BA1930" s="222">
        <v>0</v>
      </c>
      <c r="BB1930" s="222">
        <v>0</v>
      </c>
      <c r="BC1930" s="222">
        <f t="shared" si="105"/>
        <v>0</v>
      </c>
    </row>
    <row r="1931" spans="2:55">
      <c r="B1931" s="41" t="s">
        <v>5127</v>
      </c>
      <c r="C1931" s="19" t="s">
        <v>5705</v>
      </c>
      <c r="D1931" s="44" t="s">
        <v>5</v>
      </c>
      <c r="E1931" s="19"/>
      <c r="F1931" s="19"/>
      <c r="G1931" s="19"/>
      <c r="H1931" s="19"/>
      <c r="I1931" s="19"/>
      <c r="J1931" s="19"/>
      <c r="K1931" s="19"/>
      <c r="L1931" s="19"/>
      <c r="M1931" s="19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221"/>
      <c r="AA1931" s="221"/>
      <c r="AB1931" s="221"/>
      <c r="AC1931" s="221"/>
      <c r="AD1931" s="221"/>
      <c r="AE1931" s="221"/>
      <c r="AF1931" s="221"/>
      <c r="AG1931" s="221"/>
      <c r="AH1931" s="221"/>
      <c r="AI1931" s="221"/>
      <c r="AJ1931" s="221"/>
      <c r="AK1931" s="221"/>
      <c r="AL1931" s="221"/>
      <c r="AM1931" s="221"/>
      <c r="AN1931" s="221"/>
      <c r="AO1931" s="221"/>
      <c r="AP1931" s="221"/>
      <c r="AQ1931" s="221"/>
      <c r="AR1931" s="221"/>
      <c r="AS1931" s="221"/>
      <c r="AT1931" s="221"/>
      <c r="AU1931" s="221"/>
      <c r="AV1931" s="221"/>
      <c r="AW1931" s="221"/>
      <c r="AX1931" s="221"/>
      <c r="AY1931" s="221"/>
      <c r="AZ1931" s="221"/>
      <c r="BA1931" s="222">
        <v>7</v>
      </c>
      <c r="BB1931" s="222">
        <v>805</v>
      </c>
      <c r="BC1931" s="222">
        <f t="shared" si="105"/>
        <v>201.25</v>
      </c>
    </row>
    <row r="1932" spans="2:55">
      <c r="B1932" s="41" t="s">
        <v>5128</v>
      </c>
      <c r="C1932" s="19" t="s">
        <v>5509</v>
      </c>
      <c r="D1932" s="227" t="s">
        <v>364</v>
      </c>
      <c r="E1932" s="19"/>
      <c r="F1932" s="19"/>
      <c r="G1932" s="19"/>
      <c r="H1932" s="19"/>
      <c r="I1932" s="19"/>
      <c r="J1932" s="19"/>
      <c r="K1932" s="19"/>
      <c r="L1932" s="19"/>
      <c r="M1932" s="19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221"/>
      <c r="AA1932" s="221"/>
      <c r="AB1932" s="221"/>
      <c r="AC1932" s="221"/>
      <c r="AD1932" s="221"/>
      <c r="AE1932" s="221"/>
      <c r="AF1932" s="221"/>
      <c r="AG1932" s="221"/>
      <c r="AH1932" s="221"/>
      <c r="AI1932" s="221"/>
      <c r="AJ1932" s="221"/>
      <c r="AK1932" s="221"/>
      <c r="AL1932" s="221"/>
      <c r="AM1932" s="221"/>
      <c r="AN1932" s="221"/>
      <c r="AO1932" s="221"/>
      <c r="AP1932" s="221"/>
      <c r="AQ1932" s="221"/>
      <c r="AR1932" s="221"/>
      <c r="AS1932" s="221"/>
      <c r="AT1932" s="221"/>
      <c r="AU1932" s="221"/>
      <c r="AV1932" s="221"/>
      <c r="AW1932" s="221"/>
      <c r="AX1932" s="221"/>
      <c r="AY1932" s="221"/>
      <c r="AZ1932" s="221"/>
      <c r="BA1932" s="222">
        <v>3</v>
      </c>
      <c r="BB1932" s="222">
        <v>165</v>
      </c>
      <c r="BC1932" s="222">
        <f t="shared" si="105"/>
        <v>41.25</v>
      </c>
    </row>
    <row r="1933" spans="2:55">
      <c r="B1933" s="41" t="s">
        <v>5129</v>
      </c>
      <c r="C1933" s="19" t="s">
        <v>5510</v>
      </c>
      <c r="D1933" s="44" t="s">
        <v>5</v>
      </c>
      <c r="E1933" s="19"/>
      <c r="F1933" s="19"/>
      <c r="G1933" s="19"/>
      <c r="H1933" s="19"/>
      <c r="I1933" s="19"/>
      <c r="J1933" s="19"/>
      <c r="K1933" s="19"/>
      <c r="L1933" s="19"/>
      <c r="M1933" s="19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221"/>
      <c r="AA1933" s="221"/>
      <c r="AB1933" s="221"/>
      <c r="AC1933" s="221"/>
      <c r="AD1933" s="221"/>
      <c r="AE1933" s="221"/>
      <c r="AF1933" s="221"/>
      <c r="AG1933" s="221"/>
      <c r="AH1933" s="221"/>
      <c r="AI1933" s="221"/>
      <c r="AJ1933" s="221"/>
      <c r="AK1933" s="221"/>
      <c r="AL1933" s="221"/>
      <c r="AM1933" s="221"/>
      <c r="AN1933" s="221"/>
      <c r="AO1933" s="221"/>
      <c r="AP1933" s="221"/>
      <c r="AQ1933" s="221"/>
      <c r="AR1933" s="221"/>
      <c r="AS1933" s="221"/>
      <c r="AT1933" s="221"/>
      <c r="AU1933" s="221"/>
      <c r="AV1933" s="221"/>
      <c r="AW1933" s="221"/>
      <c r="AX1933" s="221"/>
      <c r="AY1933" s="221"/>
      <c r="AZ1933" s="221"/>
      <c r="BA1933" s="222">
        <v>7</v>
      </c>
      <c r="BB1933" s="222">
        <v>825</v>
      </c>
      <c r="BC1933" s="222">
        <f t="shared" si="105"/>
        <v>206.25</v>
      </c>
    </row>
    <row r="1934" spans="2:55">
      <c r="B1934" s="41" t="s">
        <v>5130</v>
      </c>
      <c r="C1934" s="19" t="s">
        <v>5706</v>
      </c>
      <c r="D1934" s="44" t="s">
        <v>5</v>
      </c>
      <c r="E1934" s="19"/>
      <c r="F1934" s="19"/>
      <c r="G1934" s="19"/>
      <c r="H1934" s="19"/>
      <c r="I1934" s="19"/>
      <c r="J1934" s="19"/>
      <c r="K1934" s="19"/>
      <c r="L1934" s="19"/>
      <c r="M1934" s="19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221"/>
      <c r="AA1934" s="221"/>
      <c r="AB1934" s="221"/>
      <c r="AC1934" s="221"/>
      <c r="AD1934" s="221"/>
      <c r="AE1934" s="221"/>
      <c r="AF1934" s="221"/>
      <c r="AG1934" s="221"/>
      <c r="AH1934" s="221"/>
      <c r="AI1934" s="221"/>
      <c r="AJ1934" s="221"/>
      <c r="AK1934" s="221"/>
      <c r="AL1934" s="221"/>
      <c r="AM1934" s="221"/>
      <c r="AN1934" s="221"/>
      <c r="AO1934" s="221"/>
      <c r="AP1934" s="221"/>
      <c r="AQ1934" s="221"/>
      <c r="AR1934" s="221"/>
      <c r="AS1934" s="221"/>
      <c r="AT1934" s="221"/>
      <c r="AU1934" s="221"/>
      <c r="AV1934" s="221"/>
      <c r="AW1934" s="221"/>
      <c r="AX1934" s="221"/>
      <c r="AY1934" s="221"/>
      <c r="AZ1934" s="221"/>
      <c r="BA1934" s="222">
        <v>36</v>
      </c>
      <c r="BB1934" s="222">
        <v>4455</v>
      </c>
      <c r="BC1934" s="222">
        <f t="shared" si="105"/>
        <v>1113.75</v>
      </c>
    </row>
    <row r="1935" spans="2:55">
      <c r="B1935" s="41" t="s">
        <v>5131</v>
      </c>
      <c r="C1935" s="19" t="s">
        <v>5511</v>
      </c>
      <c r="D1935" s="44" t="s">
        <v>5</v>
      </c>
      <c r="E1935" s="19"/>
      <c r="F1935" s="19"/>
      <c r="G1935" s="19"/>
      <c r="H1935" s="19"/>
      <c r="I1935" s="19"/>
      <c r="J1935" s="19"/>
      <c r="K1935" s="19"/>
      <c r="L1935" s="19"/>
      <c r="M1935" s="19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221"/>
      <c r="AA1935" s="221"/>
      <c r="AB1935" s="221"/>
      <c r="AC1935" s="221"/>
      <c r="AD1935" s="221"/>
      <c r="AE1935" s="221"/>
      <c r="AF1935" s="221"/>
      <c r="AG1935" s="221"/>
      <c r="AH1935" s="221"/>
      <c r="AI1935" s="221"/>
      <c r="AJ1935" s="221"/>
      <c r="AK1935" s="221"/>
      <c r="AL1935" s="221"/>
      <c r="AM1935" s="221"/>
      <c r="AN1935" s="221"/>
      <c r="AO1935" s="221"/>
      <c r="AP1935" s="221"/>
      <c r="AQ1935" s="221"/>
      <c r="AR1935" s="221"/>
      <c r="AS1935" s="221"/>
      <c r="AT1935" s="221"/>
      <c r="AU1935" s="221"/>
      <c r="AV1935" s="221"/>
      <c r="AW1935" s="221"/>
      <c r="AX1935" s="221"/>
      <c r="AY1935" s="221"/>
      <c r="AZ1935" s="221"/>
      <c r="BA1935" s="222">
        <v>2</v>
      </c>
      <c r="BB1935" s="222">
        <v>160</v>
      </c>
      <c r="BC1935" s="222">
        <f t="shared" si="105"/>
        <v>40</v>
      </c>
    </row>
    <row r="1936" spans="2:55">
      <c r="B1936" s="41" t="s">
        <v>5132</v>
      </c>
      <c r="C1936" s="19" t="s">
        <v>5512</v>
      </c>
      <c r="D1936" s="44" t="s">
        <v>5</v>
      </c>
      <c r="E1936" s="19"/>
      <c r="F1936" s="19"/>
      <c r="G1936" s="19"/>
      <c r="H1936" s="19"/>
      <c r="I1936" s="19"/>
      <c r="J1936" s="19"/>
      <c r="K1936" s="19"/>
      <c r="L1936" s="19"/>
      <c r="M1936" s="19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221"/>
      <c r="AA1936" s="221"/>
      <c r="AB1936" s="221"/>
      <c r="AC1936" s="221"/>
      <c r="AD1936" s="221"/>
      <c r="AE1936" s="221"/>
      <c r="AF1936" s="221"/>
      <c r="AG1936" s="221"/>
      <c r="AH1936" s="221"/>
      <c r="AI1936" s="221"/>
      <c r="AJ1936" s="221"/>
      <c r="AK1936" s="221"/>
      <c r="AL1936" s="221"/>
      <c r="AM1936" s="221"/>
      <c r="AN1936" s="221"/>
      <c r="AO1936" s="221"/>
      <c r="AP1936" s="221"/>
      <c r="AQ1936" s="221"/>
      <c r="AR1936" s="221"/>
      <c r="AS1936" s="221"/>
      <c r="AT1936" s="221"/>
      <c r="AU1936" s="221"/>
      <c r="AV1936" s="221"/>
      <c r="AW1936" s="221"/>
      <c r="AX1936" s="221"/>
      <c r="AY1936" s="221"/>
      <c r="AZ1936" s="221"/>
      <c r="BA1936" s="222">
        <v>6</v>
      </c>
      <c r="BB1936" s="222">
        <v>400</v>
      </c>
      <c r="BC1936" s="222">
        <f t="shared" si="105"/>
        <v>100</v>
      </c>
    </row>
    <row r="1937" spans="2:55">
      <c r="B1937" s="41" t="s">
        <v>5133</v>
      </c>
      <c r="C1937" s="19" t="s">
        <v>5513</v>
      </c>
      <c r="D1937" s="227" t="s">
        <v>364</v>
      </c>
      <c r="E1937" s="19"/>
      <c r="F1937" s="19"/>
      <c r="G1937" s="19"/>
      <c r="H1937" s="19"/>
      <c r="I1937" s="19"/>
      <c r="J1937" s="19"/>
      <c r="K1937" s="19"/>
      <c r="L1937" s="19"/>
      <c r="M1937" s="19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221"/>
      <c r="AA1937" s="221"/>
      <c r="AB1937" s="221"/>
      <c r="AC1937" s="221"/>
      <c r="AD1937" s="221"/>
      <c r="AE1937" s="221"/>
      <c r="AF1937" s="221"/>
      <c r="AG1937" s="221"/>
      <c r="AH1937" s="221"/>
      <c r="AI1937" s="221"/>
      <c r="AJ1937" s="221"/>
      <c r="AK1937" s="221"/>
      <c r="AL1937" s="221"/>
      <c r="AM1937" s="221"/>
      <c r="AN1937" s="221"/>
      <c r="AO1937" s="221"/>
      <c r="AP1937" s="221"/>
      <c r="AQ1937" s="221"/>
      <c r="AR1937" s="221"/>
      <c r="AS1937" s="221"/>
      <c r="AT1937" s="221"/>
      <c r="AU1937" s="221"/>
      <c r="AV1937" s="221"/>
      <c r="AW1937" s="221"/>
      <c r="AX1937" s="221"/>
      <c r="AY1937" s="221"/>
      <c r="AZ1937" s="221"/>
      <c r="BA1937" s="222">
        <v>34</v>
      </c>
      <c r="BB1937" s="222">
        <v>3985</v>
      </c>
      <c r="BC1937" s="222">
        <f t="shared" si="105"/>
        <v>996.25</v>
      </c>
    </row>
    <row r="1938" spans="2:55">
      <c r="B1938" s="41" t="s">
        <v>5134</v>
      </c>
      <c r="C1938" s="19" t="s">
        <v>5514</v>
      </c>
      <c r="D1938" s="227" t="s">
        <v>364</v>
      </c>
      <c r="E1938" s="19"/>
      <c r="F1938" s="19"/>
      <c r="G1938" s="19"/>
      <c r="H1938" s="19"/>
      <c r="I1938" s="19"/>
      <c r="J1938" s="19"/>
      <c r="K1938" s="19"/>
      <c r="L1938" s="19"/>
      <c r="M1938" s="19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221"/>
      <c r="AA1938" s="221"/>
      <c r="AB1938" s="221"/>
      <c r="AC1938" s="221"/>
      <c r="AD1938" s="221"/>
      <c r="AE1938" s="221"/>
      <c r="AF1938" s="221"/>
      <c r="AG1938" s="221"/>
      <c r="AH1938" s="221"/>
      <c r="AI1938" s="221"/>
      <c r="AJ1938" s="221"/>
      <c r="AK1938" s="221"/>
      <c r="AL1938" s="221"/>
      <c r="AM1938" s="221"/>
      <c r="AN1938" s="221"/>
      <c r="AO1938" s="221"/>
      <c r="AP1938" s="221"/>
      <c r="AQ1938" s="221"/>
      <c r="AR1938" s="221"/>
      <c r="AS1938" s="221"/>
      <c r="AT1938" s="221"/>
      <c r="AU1938" s="221"/>
      <c r="AV1938" s="221"/>
      <c r="AW1938" s="221"/>
      <c r="AX1938" s="221"/>
      <c r="AY1938" s="221"/>
      <c r="AZ1938" s="221"/>
      <c r="BA1938" s="222">
        <v>0</v>
      </c>
      <c r="BB1938" s="222">
        <v>0</v>
      </c>
      <c r="BC1938" s="222">
        <f t="shared" si="105"/>
        <v>0</v>
      </c>
    </row>
    <row r="1939" spans="2:55">
      <c r="B1939" s="41" t="s">
        <v>5135</v>
      </c>
      <c r="C1939" s="19" t="s">
        <v>5515</v>
      </c>
      <c r="D1939" s="227" t="s">
        <v>364</v>
      </c>
      <c r="E1939" s="19"/>
      <c r="F1939" s="19"/>
      <c r="G1939" s="19"/>
      <c r="H1939" s="19"/>
      <c r="I1939" s="19"/>
      <c r="J1939" s="19"/>
      <c r="K1939" s="19"/>
      <c r="L1939" s="19"/>
      <c r="M1939" s="19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221"/>
      <c r="AA1939" s="221"/>
      <c r="AB1939" s="221"/>
      <c r="AC1939" s="221"/>
      <c r="AD1939" s="221"/>
      <c r="AE1939" s="221"/>
      <c r="AF1939" s="221"/>
      <c r="AG1939" s="221"/>
      <c r="AH1939" s="221"/>
      <c r="AI1939" s="221"/>
      <c r="AJ1939" s="221"/>
      <c r="AK1939" s="221"/>
      <c r="AL1939" s="221"/>
      <c r="AM1939" s="221"/>
      <c r="AN1939" s="221"/>
      <c r="AO1939" s="221"/>
      <c r="AP1939" s="221"/>
      <c r="AQ1939" s="221"/>
      <c r="AR1939" s="221"/>
      <c r="AS1939" s="221"/>
      <c r="AT1939" s="221"/>
      <c r="AU1939" s="221"/>
      <c r="AV1939" s="221"/>
      <c r="AW1939" s="221"/>
      <c r="AX1939" s="221"/>
      <c r="AY1939" s="221"/>
      <c r="AZ1939" s="221"/>
      <c r="BA1939" s="222">
        <v>0</v>
      </c>
      <c r="BB1939" s="222">
        <v>0</v>
      </c>
      <c r="BC1939" s="222">
        <f t="shared" si="105"/>
        <v>0</v>
      </c>
    </row>
    <row r="1940" spans="2:55">
      <c r="B1940" s="41" t="s">
        <v>5136</v>
      </c>
      <c r="C1940" s="19" t="s">
        <v>5516</v>
      </c>
      <c r="D1940" s="227" t="s">
        <v>364</v>
      </c>
      <c r="E1940" s="19"/>
      <c r="F1940" s="19"/>
      <c r="G1940" s="19"/>
      <c r="H1940" s="19"/>
      <c r="I1940" s="19"/>
      <c r="J1940" s="19"/>
      <c r="K1940" s="19"/>
      <c r="L1940" s="19"/>
      <c r="M1940" s="19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221"/>
      <c r="AA1940" s="221"/>
      <c r="AB1940" s="221"/>
      <c r="AC1940" s="221"/>
      <c r="AD1940" s="221"/>
      <c r="AE1940" s="221"/>
      <c r="AF1940" s="221"/>
      <c r="AG1940" s="221"/>
      <c r="AH1940" s="221"/>
      <c r="AI1940" s="221"/>
      <c r="AJ1940" s="221"/>
      <c r="AK1940" s="221"/>
      <c r="AL1940" s="221"/>
      <c r="AM1940" s="221"/>
      <c r="AN1940" s="221"/>
      <c r="AO1940" s="221"/>
      <c r="AP1940" s="221"/>
      <c r="AQ1940" s="221"/>
      <c r="AR1940" s="221"/>
      <c r="AS1940" s="221"/>
      <c r="AT1940" s="221"/>
      <c r="AU1940" s="221"/>
      <c r="AV1940" s="221"/>
      <c r="AW1940" s="221"/>
      <c r="AX1940" s="221"/>
      <c r="AY1940" s="221"/>
      <c r="AZ1940" s="221"/>
      <c r="BA1940" s="222">
        <v>0</v>
      </c>
      <c r="BB1940" s="222">
        <v>0</v>
      </c>
      <c r="BC1940" s="222">
        <f t="shared" si="105"/>
        <v>0</v>
      </c>
    </row>
    <row r="1941" spans="2:55">
      <c r="B1941" s="41" t="s">
        <v>5137</v>
      </c>
      <c r="C1941" s="19" t="s">
        <v>5706</v>
      </c>
      <c r="D1941" s="227" t="s">
        <v>364</v>
      </c>
      <c r="E1941" s="19"/>
      <c r="F1941" s="19"/>
      <c r="G1941" s="19"/>
      <c r="H1941" s="19"/>
      <c r="I1941" s="19"/>
      <c r="J1941" s="19"/>
      <c r="K1941" s="19"/>
      <c r="L1941" s="19"/>
      <c r="M1941" s="19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221"/>
      <c r="AA1941" s="221"/>
      <c r="AB1941" s="221"/>
      <c r="AC1941" s="221"/>
      <c r="AD1941" s="221"/>
      <c r="AE1941" s="221"/>
      <c r="AF1941" s="221"/>
      <c r="AG1941" s="221"/>
      <c r="AH1941" s="221"/>
      <c r="AI1941" s="221"/>
      <c r="AJ1941" s="221"/>
      <c r="AK1941" s="221"/>
      <c r="AL1941" s="221"/>
      <c r="AM1941" s="221"/>
      <c r="AN1941" s="221"/>
      <c r="AO1941" s="221"/>
      <c r="AP1941" s="221"/>
      <c r="AQ1941" s="221"/>
      <c r="AR1941" s="221"/>
      <c r="AS1941" s="221"/>
      <c r="AT1941" s="221"/>
      <c r="AU1941" s="221"/>
      <c r="AV1941" s="221"/>
      <c r="AW1941" s="221"/>
      <c r="AX1941" s="221"/>
      <c r="AY1941" s="221"/>
      <c r="AZ1941" s="221"/>
      <c r="BA1941" s="222">
        <v>0</v>
      </c>
      <c r="BB1941" s="222">
        <v>0</v>
      </c>
      <c r="BC1941" s="222">
        <f t="shared" si="105"/>
        <v>0</v>
      </c>
    </row>
    <row r="1942" spans="2:55">
      <c r="B1942" s="41" t="s">
        <v>6454</v>
      </c>
      <c r="C1942" s="19" t="s">
        <v>6754</v>
      </c>
      <c r="D1942" s="44" t="s">
        <v>5</v>
      </c>
      <c r="E1942" s="19"/>
      <c r="F1942" s="19"/>
      <c r="G1942" s="19"/>
      <c r="H1942" s="19"/>
      <c r="I1942" s="19"/>
      <c r="J1942" s="19"/>
      <c r="K1942" s="19"/>
      <c r="L1942" s="19"/>
      <c r="M1942" s="19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221"/>
      <c r="AA1942" s="221"/>
      <c r="AB1942" s="221"/>
      <c r="AC1942" s="221"/>
      <c r="AD1942" s="221"/>
      <c r="AE1942" s="221"/>
      <c r="AF1942" s="221"/>
      <c r="AG1942" s="221"/>
      <c r="AH1942" s="221"/>
      <c r="AI1942" s="221"/>
      <c r="AJ1942" s="221"/>
      <c r="AK1942" s="221"/>
      <c r="AL1942" s="221"/>
      <c r="AM1942" s="221"/>
      <c r="AN1942" s="221"/>
      <c r="AO1942" s="221"/>
      <c r="AP1942" s="221"/>
      <c r="AQ1942" s="221"/>
      <c r="AR1942" s="221"/>
      <c r="AS1942" s="221"/>
      <c r="AT1942" s="221"/>
      <c r="AU1942" s="221"/>
      <c r="AV1942" s="221"/>
      <c r="AW1942" s="221"/>
      <c r="AX1942" s="221"/>
      <c r="AY1942" s="221"/>
      <c r="AZ1942" s="221"/>
      <c r="BA1942" s="222">
        <v>0</v>
      </c>
      <c r="BB1942" s="222">
        <v>0</v>
      </c>
      <c r="BC1942" s="222">
        <f t="shared" si="105"/>
        <v>0</v>
      </c>
    </row>
    <row r="1943" spans="2:55">
      <c r="B1943" s="41" t="s">
        <v>5138</v>
      </c>
      <c r="C1943" s="19" t="s">
        <v>5517</v>
      </c>
      <c r="D1943" s="227" t="s">
        <v>364</v>
      </c>
      <c r="E1943" s="19"/>
      <c r="F1943" s="19"/>
      <c r="G1943" s="19"/>
      <c r="H1943" s="19"/>
      <c r="I1943" s="19"/>
      <c r="J1943" s="19"/>
      <c r="K1943" s="19"/>
      <c r="L1943" s="19"/>
      <c r="M1943" s="19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221"/>
      <c r="AA1943" s="221"/>
      <c r="AB1943" s="221"/>
      <c r="AC1943" s="221"/>
      <c r="AD1943" s="221"/>
      <c r="AE1943" s="221"/>
      <c r="AF1943" s="221"/>
      <c r="AG1943" s="221"/>
      <c r="AH1943" s="221"/>
      <c r="AI1943" s="221"/>
      <c r="AJ1943" s="221"/>
      <c r="AK1943" s="221"/>
      <c r="AL1943" s="221"/>
      <c r="AM1943" s="221"/>
      <c r="AN1943" s="221"/>
      <c r="AO1943" s="221"/>
      <c r="AP1943" s="221"/>
      <c r="AQ1943" s="221"/>
      <c r="AR1943" s="221"/>
      <c r="AS1943" s="221"/>
      <c r="AT1943" s="221"/>
      <c r="AU1943" s="221"/>
      <c r="AV1943" s="221"/>
      <c r="AW1943" s="221"/>
      <c r="AX1943" s="221"/>
      <c r="AY1943" s="221"/>
      <c r="AZ1943" s="221"/>
      <c r="BA1943" s="222">
        <v>0</v>
      </c>
      <c r="BB1943" s="222">
        <v>0</v>
      </c>
      <c r="BC1943" s="222">
        <f t="shared" si="105"/>
        <v>0</v>
      </c>
    </row>
    <row r="1944" spans="2:55">
      <c r="B1944" s="41" t="s">
        <v>5139</v>
      </c>
      <c r="C1944" s="19" t="s">
        <v>5518</v>
      </c>
      <c r="D1944" s="227" t="s">
        <v>364</v>
      </c>
      <c r="E1944" s="19"/>
      <c r="F1944" s="19"/>
      <c r="G1944" s="19"/>
      <c r="H1944" s="19"/>
      <c r="I1944" s="19"/>
      <c r="J1944" s="19"/>
      <c r="K1944" s="19"/>
      <c r="L1944" s="19"/>
      <c r="M1944" s="19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221"/>
      <c r="AA1944" s="221"/>
      <c r="AB1944" s="221"/>
      <c r="AC1944" s="221"/>
      <c r="AD1944" s="221"/>
      <c r="AE1944" s="221"/>
      <c r="AF1944" s="221"/>
      <c r="AG1944" s="221"/>
      <c r="AH1944" s="221"/>
      <c r="AI1944" s="221"/>
      <c r="AJ1944" s="221"/>
      <c r="AK1944" s="221"/>
      <c r="AL1944" s="221"/>
      <c r="AM1944" s="221"/>
      <c r="AN1944" s="221"/>
      <c r="AO1944" s="221"/>
      <c r="AP1944" s="221"/>
      <c r="AQ1944" s="221"/>
      <c r="AR1944" s="221"/>
      <c r="AS1944" s="221"/>
      <c r="AT1944" s="221"/>
      <c r="AU1944" s="221"/>
      <c r="AV1944" s="221"/>
      <c r="AW1944" s="221"/>
      <c r="AX1944" s="221"/>
      <c r="AY1944" s="221"/>
      <c r="AZ1944" s="221"/>
      <c r="BA1944" s="222">
        <v>0</v>
      </c>
      <c r="BB1944" s="222">
        <v>0</v>
      </c>
      <c r="BC1944" s="222">
        <f t="shared" si="105"/>
        <v>0</v>
      </c>
    </row>
    <row r="1945" spans="2:55">
      <c r="B1945" s="41" t="s">
        <v>5140</v>
      </c>
      <c r="C1945" s="19" t="s">
        <v>5519</v>
      </c>
      <c r="D1945" s="227" t="s">
        <v>364</v>
      </c>
      <c r="E1945" s="19"/>
      <c r="F1945" s="19"/>
      <c r="G1945" s="19"/>
      <c r="H1945" s="19"/>
      <c r="I1945" s="19"/>
      <c r="J1945" s="19"/>
      <c r="K1945" s="19"/>
      <c r="L1945" s="19"/>
      <c r="M1945" s="19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221"/>
      <c r="AA1945" s="221"/>
      <c r="AB1945" s="221"/>
      <c r="AC1945" s="221"/>
      <c r="AD1945" s="221"/>
      <c r="AE1945" s="221"/>
      <c r="AF1945" s="221"/>
      <c r="AG1945" s="221"/>
      <c r="AH1945" s="221"/>
      <c r="AI1945" s="221"/>
      <c r="AJ1945" s="221"/>
      <c r="AK1945" s="221"/>
      <c r="AL1945" s="221"/>
      <c r="AM1945" s="221"/>
      <c r="AN1945" s="221"/>
      <c r="AO1945" s="221"/>
      <c r="AP1945" s="221"/>
      <c r="AQ1945" s="221"/>
      <c r="AR1945" s="221"/>
      <c r="AS1945" s="221"/>
      <c r="AT1945" s="221"/>
      <c r="AU1945" s="221"/>
      <c r="AV1945" s="221"/>
      <c r="AW1945" s="221"/>
      <c r="AX1945" s="221"/>
      <c r="AY1945" s="221"/>
      <c r="AZ1945" s="221"/>
      <c r="BA1945" s="222">
        <v>1</v>
      </c>
      <c r="BB1945" s="222">
        <v>60</v>
      </c>
      <c r="BC1945" s="222">
        <f t="shared" si="105"/>
        <v>15</v>
      </c>
    </row>
    <row r="1946" spans="2:55">
      <c r="B1946" s="41" t="s">
        <v>5141</v>
      </c>
      <c r="C1946" s="19" t="s">
        <v>5521</v>
      </c>
      <c r="D1946" s="44" t="s">
        <v>5</v>
      </c>
      <c r="E1946" s="19"/>
      <c r="F1946" s="19"/>
      <c r="G1946" s="19"/>
      <c r="H1946" s="19"/>
      <c r="I1946" s="19"/>
      <c r="J1946" s="19"/>
      <c r="K1946" s="19"/>
      <c r="L1946" s="19"/>
      <c r="M1946" s="19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221"/>
      <c r="AA1946" s="221"/>
      <c r="AB1946" s="221"/>
      <c r="AC1946" s="221"/>
      <c r="AD1946" s="221"/>
      <c r="AE1946" s="221"/>
      <c r="AF1946" s="221"/>
      <c r="AG1946" s="221"/>
      <c r="AH1946" s="221"/>
      <c r="AI1946" s="221"/>
      <c r="AJ1946" s="221"/>
      <c r="AK1946" s="221"/>
      <c r="AL1946" s="221"/>
      <c r="AM1946" s="221"/>
      <c r="AN1946" s="221"/>
      <c r="AO1946" s="221"/>
      <c r="AP1946" s="221"/>
      <c r="AQ1946" s="221"/>
      <c r="AR1946" s="221"/>
      <c r="AS1946" s="221"/>
      <c r="AT1946" s="221"/>
      <c r="AU1946" s="221"/>
      <c r="AV1946" s="221"/>
      <c r="AW1946" s="221"/>
      <c r="AX1946" s="221"/>
      <c r="AY1946" s="221"/>
      <c r="AZ1946" s="221"/>
      <c r="BA1946" s="222">
        <v>0</v>
      </c>
      <c r="BB1946" s="222">
        <v>0</v>
      </c>
      <c r="BC1946" s="222">
        <f t="shared" si="105"/>
        <v>0</v>
      </c>
    </row>
    <row r="1947" spans="2:55">
      <c r="B1947" s="41" t="s">
        <v>5142</v>
      </c>
      <c r="C1947" s="19" t="s">
        <v>5520</v>
      </c>
      <c r="D1947" s="44" t="s">
        <v>5</v>
      </c>
      <c r="E1947" s="19"/>
      <c r="F1947" s="19"/>
      <c r="G1947" s="19"/>
      <c r="H1947" s="19"/>
      <c r="I1947" s="19"/>
      <c r="J1947" s="19"/>
      <c r="K1947" s="19"/>
      <c r="L1947" s="19"/>
      <c r="M1947" s="19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221"/>
      <c r="AA1947" s="221"/>
      <c r="AB1947" s="221"/>
      <c r="AC1947" s="221"/>
      <c r="AD1947" s="221"/>
      <c r="AE1947" s="221"/>
      <c r="AF1947" s="221"/>
      <c r="AG1947" s="221"/>
      <c r="AH1947" s="221"/>
      <c r="AI1947" s="221"/>
      <c r="AJ1947" s="221"/>
      <c r="AK1947" s="221"/>
      <c r="AL1947" s="221"/>
      <c r="AM1947" s="221"/>
      <c r="AN1947" s="221"/>
      <c r="AO1947" s="221"/>
      <c r="AP1947" s="221"/>
      <c r="AQ1947" s="221"/>
      <c r="AR1947" s="221"/>
      <c r="AS1947" s="221"/>
      <c r="AT1947" s="221"/>
      <c r="AU1947" s="221"/>
      <c r="AV1947" s="221"/>
      <c r="AW1947" s="221"/>
      <c r="AX1947" s="221"/>
      <c r="AY1947" s="221"/>
      <c r="AZ1947" s="221"/>
      <c r="BA1947" s="222">
        <v>4</v>
      </c>
      <c r="BB1947" s="222">
        <v>410</v>
      </c>
      <c r="BC1947" s="222">
        <f t="shared" si="105"/>
        <v>102.5</v>
      </c>
    </row>
    <row r="1948" spans="2:55">
      <c r="B1948" s="41" t="s">
        <v>5143</v>
      </c>
      <c r="C1948" s="19" t="s">
        <v>5522</v>
      </c>
      <c r="D1948" s="44" t="s">
        <v>5</v>
      </c>
      <c r="E1948" s="19"/>
      <c r="F1948" s="19"/>
      <c r="G1948" s="19"/>
      <c r="H1948" s="19"/>
      <c r="I1948" s="19"/>
      <c r="J1948" s="19"/>
      <c r="K1948" s="19"/>
      <c r="L1948" s="19"/>
      <c r="M1948" s="19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221"/>
      <c r="AA1948" s="221"/>
      <c r="AB1948" s="221"/>
      <c r="AC1948" s="221"/>
      <c r="AD1948" s="221"/>
      <c r="AE1948" s="221"/>
      <c r="AF1948" s="221"/>
      <c r="AG1948" s="221"/>
      <c r="AH1948" s="221"/>
      <c r="AI1948" s="221"/>
      <c r="AJ1948" s="221"/>
      <c r="AK1948" s="221"/>
      <c r="AL1948" s="221"/>
      <c r="AM1948" s="221"/>
      <c r="AN1948" s="221"/>
      <c r="AO1948" s="221"/>
      <c r="AP1948" s="221"/>
      <c r="AQ1948" s="221"/>
      <c r="AR1948" s="221"/>
      <c r="AS1948" s="221"/>
      <c r="AT1948" s="221"/>
      <c r="AU1948" s="221"/>
      <c r="AV1948" s="221"/>
      <c r="AW1948" s="221"/>
      <c r="AX1948" s="221"/>
      <c r="AY1948" s="221"/>
      <c r="AZ1948" s="221"/>
      <c r="BA1948" s="222">
        <v>0</v>
      </c>
      <c r="BB1948" s="222">
        <v>0</v>
      </c>
      <c r="BC1948" s="222">
        <f t="shared" si="105"/>
        <v>0</v>
      </c>
    </row>
    <row r="1949" spans="2:55">
      <c r="B1949" s="41" t="s">
        <v>5144</v>
      </c>
      <c r="C1949" s="19" t="s">
        <v>5523</v>
      </c>
      <c r="D1949" s="44" t="s">
        <v>5</v>
      </c>
      <c r="E1949" s="19"/>
      <c r="F1949" s="19"/>
      <c r="G1949" s="19"/>
      <c r="H1949" s="19"/>
      <c r="I1949" s="19"/>
      <c r="J1949" s="19"/>
      <c r="K1949" s="19"/>
      <c r="L1949" s="19"/>
      <c r="M1949" s="19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221"/>
      <c r="AA1949" s="221"/>
      <c r="AB1949" s="221"/>
      <c r="AC1949" s="221"/>
      <c r="AD1949" s="221"/>
      <c r="AE1949" s="221"/>
      <c r="AF1949" s="221"/>
      <c r="AG1949" s="221"/>
      <c r="AH1949" s="221"/>
      <c r="AI1949" s="221"/>
      <c r="AJ1949" s="221"/>
      <c r="AK1949" s="221"/>
      <c r="AL1949" s="221"/>
      <c r="AM1949" s="221"/>
      <c r="AN1949" s="221"/>
      <c r="AO1949" s="221"/>
      <c r="AP1949" s="221"/>
      <c r="AQ1949" s="221"/>
      <c r="AR1949" s="221"/>
      <c r="AS1949" s="221"/>
      <c r="AT1949" s="221"/>
      <c r="AU1949" s="221"/>
      <c r="AV1949" s="221"/>
      <c r="AW1949" s="221"/>
      <c r="AX1949" s="221"/>
      <c r="AY1949" s="221"/>
      <c r="AZ1949" s="221"/>
      <c r="BA1949" s="222">
        <v>26</v>
      </c>
      <c r="BB1949" s="222">
        <v>3200</v>
      </c>
      <c r="BC1949" s="222">
        <f t="shared" si="105"/>
        <v>800</v>
      </c>
    </row>
    <row r="1950" spans="2:55">
      <c r="B1950" s="41" t="s">
        <v>5145</v>
      </c>
      <c r="C1950" s="19" t="s">
        <v>5524</v>
      </c>
      <c r="D1950" s="227" t="s">
        <v>364</v>
      </c>
      <c r="E1950" s="19"/>
      <c r="F1950" s="19"/>
      <c r="G1950" s="19"/>
      <c r="H1950" s="19"/>
      <c r="I1950" s="19"/>
      <c r="J1950" s="19"/>
      <c r="K1950" s="19"/>
      <c r="L1950" s="19"/>
      <c r="M1950" s="19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221"/>
      <c r="AA1950" s="221"/>
      <c r="AB1950" s="221"/>
      <c r="AC1950" s="221"/>
      <c r="AD1950" s="221"/>
      <c r="AE1950" s="221"/>
      <c r="AF1950" s="221"/>
      <c r="AG1950" s="221"/>
      <c r="AH1950" s="221"/>
      <c r="AI1950" s="221"/>
      <c r="AJ1950" s="221"/>
      <c r="AK1950" s="221"/>
      <c r="AL1950" s="221"/>
      <c r="AM1950" s="221"/>
      <c r="AN1950" s="221"/>
      <c r="AO1950" s="221"/>
      <c r="AP1950" s="221"/>
      <c r="AQ1950" s="221"/>
      <c r="AR1950" s="221"/>
      <c r="AS1950" s="221"/>
      <c r="AT1950" s="221"/>
      <c r="AU1950" s="221"/>
      <c r="AV1950" s="221"/>
      <c r="AW1950" s="221"/>
      <c r="AX1950" s="221"/>
      <c r="AY1950" s="221"/>
      <c r="AZ1950" s="221"/>
      <c r="BA1950" s="222">
        <v>0</v>
      </c>
      <c r="BB1950" s="222">
        <v>0</v>
      </c>
      <c r="BC1950" s="222">
        <f t="shared" si="105"/>
        <v>0</v>
      </c>
    </row>
    <row r="1951" spans="2:55">
      <c r="B1951" s="41" t="s">
        <v>5146</v>
      </c>
      <c r="C1951" s="19" t="s">
        <v>5525</v>
      </c>
      <c r="D1951" s="227" t="s">
        <v>480</v>
      </c>
      <c r="E1951" s="19"/>
      <c r="F1951" s="19"/>
      <c r="G1951" s="19"/>
      <c r="H1951" s="19"/>
      <c r="I1951" s="19"/>
      <c r="J1951" s="19"/>
      <c r="K1951" s="19"/>
      <c r="L1951" s="19"/>
      <c r="M1951" s="19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221"/>
      <c r="AA1951" s="221"/>
      <c r="AB1951" s="221"/>
      <c r="AC1951" s="221"/>
      <c r="AD1951" s="221"/>
      <c r="AE1951" s="221"/>
      <c r="AF1951" s="221"/>
      <c r="AG1951" s="221"/>
      <c r="AH1951" s="221"/>
      <c r="AI1951" s="221"/>
      <c r="AJ1951" s="221"/>
      <c r="AK1951" s="221"/>
      <c r="AL1951" s="221"/>
      <c r="AM1951" s="221"/>
      <c r="AN1951" s="221"/>
      <c r="AO1951" s="221"/>
      <c r="AP1951" s="221"/>
      <c r="AQ1951" s="221"/>
      <c r="AR1951" s="221"/>
      <c r="AS1951" s="221"/>
      <c r="AT1951" s="221"/>
      <c r="AU1951" s="221"/>
      <c r="AV1951" s="221"/>
      <c r="AW1951" s="221"/>
      <c r="AX1951" s="221"/>
      <c r="AY1951" s="221"/>
      <c r="AZ1951" s="221"/>
      <c r="BA1951" s="222">
        <v>11</v>
      </c>
      <c r="BB1951" s="222">
        <v>1280</v>
      </c>
      <c r="BC1951" s="222">
        <f t="shared" si="105"/>
        <v>320</v>
      </c>
    </row>
    <row r="1952" spans="2:55">
      <c r="B1952" s="41" t="s">
        <v>5147</v>
      </c>
      <c r="C1952" s="19" t="s">
        <v>5526</v>
      </c>
      <c r="D1952" s="44" t="s">
        <v>5</v>
      </c>
      <c r="E1952" s="19"/>
      <c r="F1952" s="19"/>
      <c r="G1952" s="19"/>
      <c r="H1952" s="19"/>
      <c r="I1952" s="19"/>
      <c r="J1952" s="19"/>
      <c r="K1952" s="19"/>
      <c r="L1952" s="19"/>
      <c r="M1952" s="19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221"/>
      <c r="AA1952" s="221"/>
      <c r="AB1952" s="221"/>
      <c r="AC1952" s="221"/>
      <c r="AD1952" s="221"/>
      <c r="AE1952" s="221"/>
      <c r="AF1952" s="221"/>
      <c r="AG1952" s="221"/>
      <c r="AH1952" s="221"/>
      <c r="AI1952" s="221"/>
      <c r="AJ1952" s="221"/>
      <c r="AK1952" s="221"/>
      <c r="AL1952" s="221"/>
      <c r="AM1952" s="221"/>
      <c r="AN1952" s="221"/>
      <c r="AO1952" s="221"/>
      <c r="AP1952" s="221"/>
      <c r="AQ1952" s="221"/>
      <c r="AR1952" s="221"/>
      <c r="AS1952" s="221"/>
      <c r="AT1952" s="221"/>
      <c r="AU1952" s="221"/>
      <c r="AV1952" s="221"/>
      <c r="AW1952" s="221"/>
      <c r="AX1952" s="221"/>
      <c r="AY1952" s="221"/>
      <c r="AZ1952" s="221"/>
      <c r="BA1952" s="222">
        <v>1</v>
      </c>
      <c r="BB1952" s="222">
        <v>250</v>
      </c>
      <c r="BC1952" s="222">
        <f t="shared" si="105"/>
        <v>62.5</v>
      </c>
    </row>
    <row r="1953" spans="2:55">
      <c r="B1953" s="41" t="s">
        <v>5148</v>
      </c>
      <c r="C1953" s="19" t="s">
        <v>5707</v>
      </c>
      <c r="D1953" s="44" t="s">
        <v>5</v>
      </c>
      <c r="E1953" s="19"/>
      <c r="F1953" s="19"/>
      <c r="G1953" s="19"/>
      <c r="H1953" s="19"/>
      <c r="I1953" s="19"/>
      <c r="J1953" s="19"/>
      <c r="K1953" s="19"/>
      <c r="L1953" s="19"/>
      <c r="M1953" s="19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221"/>
      <c r="AA1953" s="221"/>
      <c r="AB1953" s="221"/>
      <c r="AC1953" s="221"/>
      <c r="AD1953" s="221"/>
      <c r="AE1953" s="221"/>
      <c r="AF1953" s="221"/>
      <c r="AG1953" s="221"/>
      <c r="AH1953" s="221"/>
      <c r="AI1953" s="221"/>
      <c r="AJ1953" s="221"/>
      <c r="AK1953" s="221"/>
      <c r="AL1953" s="221"/>
      <c r="AM1953" s="221"/>
      <c r="AN1953" s="221"/>
      <c r="AO1953" s="221"/>
      <c r="AP1953" s="221"/>
      <c r="AQ1953" s="221"/>
      <c r="AR1953" s="221"/>
      <c r="AS1953" s="221"/>
      <c r="AT1953" s="221"/>
      <c r="AU1953" s="221"/>
      <c r="AV1953" s="221"/>
      <c r="AW1953" s="221"/>
      <c r="AX1953" s="221"/>
      <c r="AY1953" s="221"/>
      <c r="AZ1953" s="221"/>
      <c r="BA1953" s="222">
        <v>6</v>
      </c>
      <c r="BB1953" s="222">
        <v>1080</v>
      </c>
      <c r="BC1953" s="222">
        <f t="shared" si="105"/>
        <v>270</v>
      </c>
    </row>
    <row r="1954" spans="2:55">
      <c r="B1954" s="41" t="s">
        <v>5149</v>
      </c>
      <c r="C1954" s="19" t="s">
        <v>5708</v>
      </c>
      <c r="D1954" s="227" t="s">
        <v>259</v>
      </c>
      <c r="E1954" s="19"/>
      <c r="F1954" s="19"/>
      <c r="G1954" s="19"/>
      <c r="H1954" s="19"/>
      <c r="I1954" s="19"/>
      <c r="J1954" s="19"/>
      <c r="K1954" s="19"/>
      <c r="L1954" s="19"/>
      <c r="M1954" s="19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221"/>
      <c r="AA1954" s="221"/>
      <c r="AB1954" s="221"/>
      <c r="AC1954" s="221"/>
      <c r="AD1954" s="221"/>
      <c r="AE1954" s="221"/>
      <c r="AF1954" s="221"/>
      <c r="AG1954" s="221"/>
      <c r="AH1954" s="221"/>
      <c r="AI1954" s="221"/>
      <c r="AJ1954" s="221"/>
      <c r="AK1954" s="221"/>
      <c r="AL1954" s="221"/>
      <c r="AM1954" s="221"/>
      <c r="AN1954" s="221"/>
      <c r="AO1954" s="221"/>
      <c r="AP1954" s="221"/>
      <c r="AQ1954" s="221"/>
      <c r="AR1954" s="221"/>
      <c r="AS1954" s="221"/>
      <c r="AT1954" s="221"/>
      <c r="AU1954" s="221"/>
      <c r="AV1954" s="221"/>
      <c r="AW1954" s="221"/>
      <c r="AX1954" s="221"/>
      <c r="AY1954" s="221"/>
      <c r="AZ1954" s="221"/>
      <c r="BA1954" s="222">
        <v>73</v>
      </c>
      <c r="BB1954" s="222">
        <v>10925</v>
      </c>
      <c r="BC1954" s="222">
        <f t="shared" si="105"/>
        <v>2731.25</v>
      </c>
    </row>
    <row r="1955" spans="2:55">
      <c r="B1955" s="41" t="s">
        <v>5150</v>
      </c>
      <c r="C1955" s="19" t="s">
        <v>5527</v>
      </c>
      <c r="D1955" s="44" t="s">
        <v>5</v>
      </c>
      <c r="E1955" s="19"/>
      <c r="F1955" s="19"/>
      <c r="G1955" s="19"/>
      <c r="H1955" s="19"/>
      <c r="I1955" s="19"/>
      <c r="J1955" s="19"/>
      <c r="K1955" s="19"/>
      <c r="L1955" s="19"/>
      <c r="M1955" s="19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221"/>
      <c r="AA1955" s="221"/>
      <c r="AB1955" s="221"/>
      <c r="AC1955" s="221"/>
      <c r="AD1955" s="221"/>
      <c r="AE1955" s="221"/>
      <c r="AF1955" s="221"/>
      <c r="AG1955" s="221"/>
      <c r="AH1955" s="221"/>
      <c r="AI1955" s="221"/>
      <c r="AJ1955" s="221"/>
      <c r="AK1955" s="221"/>
      <c r="AL1955" s="221"/>
      <c r="AM1955" s="221"/>
      <c r="AN1955" s="221"/>
      <c r="AO1955" s="221"/>
      <c r="AP1955" s="221"/>
      <c r="AQ1955" s="221"/>
      <c r="AR1955" s="221"/>
      <c r="AS1955" s="221"/>
      <c r="AT1955" s="221"/>
      <c r="AU1955" s="221"/>
      <c r="AV1955" s="221"/>
      <c r="AW1955" s="221"/>
      <c r="AX1955" s="221"/>
      <c r="AY1955" s="221"/>
      <c r="AZ1955" s="221"/>
      <c r="BA1955" s="222">
        <v>0</v>
      </c>
      <c r="BB1955" s="222">
        <v>0</v>
      </c>
      <c r="BC1955" s="222">
        <f t="shared" si="105"/>
        <v>0</v>
      </c>
    </row>
    <row r="1956" spans="2:55">
      <c r="B1956" s="41" t="s">
        <v>5151</v>
      </c>
      <c r="C1956" s="19" t="s">
        <v>5709</v>
      </c>
      <c r="D1956" s="44" t="s">
        <v>5</v>
      </c>
      <c r="E1956" s="19"/>
      <c r="F1956" s="19"/>
      <c r="G1956" s="19"/>
      <c r="H1956" s="19"/>
      <c r="I1956" s="19"/>
      <c r="J1956" s="19"/>
      <c r="K1956" s="19"/>
      <c r="L1956" s="19"/>
      <c r="M1956" s="19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221"/>
      <c r="AA1956" s="221"/>
      <c r="AB1956" s="221"/>
      <c r="AC1956" s="221"/>
      <c r="AD1956" s="221"/>
      <c r="AE1956" s="221"/>
      <c r="AF1956" s="221"/>
      <c r="AG1956" s="221"/>
      <c r="AH1956" s="221"/>
      <c r="AI1956" s="221"/>
      <c r="AJ1956" s="221"/>
      <c r="AK1956" s="221"/>
      <c r="AL1956" s="221"/>
      <c r="AM1956" s="221"/>
      <c r="AN1956" s="221"/>
      <c r="AO1956" s="221"/>
      <c r="AP1956" s="221"/>
      <c r="AQ1956" s="221"/>
      <c r="AR1956" s="221"/>
      <c r="AS1956" s="221"/>
      <c r="AT1956" s="221"/>
      <c r="AU1956" s="221"/>
      <c r="AV1956" s="221"/>
      <c r="AW1956" s="221"/>
      <c r="AX1956" s="221"/>
      <c r="AY1956" s="221"/>
      <c r="AZ1956" s="221"/>
      <c r="BA1956" s="222">
        <v>9</v>
      </c>
      <c r="BB1956" s="222">
        <v>895</v>
      </c>
      <c r="BC1956" s="222">
        <f t="shared" si="105"/>
        <v>223.75</v>
      </c>
    </row>
    <row r="1957" spans="2:55">
      <c r="B1957" s="41" t="s">
        <v>5152</v>
      </c>
      <c r="C1957" s="19" t="s">
        <v>5710</v>
      </c>
      <c r="D1957" s="44" t="s">
        <v>5</v>
      </c>
      <c r="E1957" s="19"/>
      <c r="F1957" s="19"/>
      <c r="G1957" s="19"/>
      <c r="H1957" s="19"/>
      <c r="I1957" s="19"/>
      <c r="J1957" s="19"/>
      <c r="K1957" s="19"/>
      <c r="L1957" s="19"/>
      <c r="M1957" s="19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221"/>
      <c r="AA1957" s="221"/>
      <c r="AB1957" s="221"/>
      <c r="AC1957" s="221"/>
      <c r="AD1957" s="221"/>
      <c r="AE1957" s="221"/>
      <c r="AF1957" s="221"/>
      <c r="AG1957" s="221"/>
      <c r="AH1957" s="221"/>
      <c r="AI1957" s="221"/>
      <c r="AJ1957" s="221"/>
      <c r="AK1957" s="221"/>
      <c r="AL1957" s="221"/>
      <c r="AM1957" s="221"/>
      <c r="AN1957" s="221"/>
      <c r="AO1957" s="221"/>
      <c r="AP1957" s="221"/>
      <c r="AQ1957" s="221"/>
      <c r="AR1957" s="221"/>
      <c r="AS1957" s="221"/>
      <c r="AT1957" s="221"/>
      <c r="AU1957" s="221"/>
      <c r="AV1957" s="221"/>
      <c r="AW1957" s="221"/>
      <c r="AX1957" s="221"/>
      <c r="AY1957" s="221"/>
      <c r="AZ1957" s="221"/>
      <c r="BA1957" s="222">
        <v>9</v>
      </c>
      <c r="BB1957" s="222">
        <v>825</v>
      </c>
      <c r="BC1957" s="222">
        <f t="shared" si="105"/>
        <v>206.25</v>
      </c>
    </row>
    <row r="1958" spans="2:55">
      <c r="B1958" s="41" t="s">
        <v>5153</v>
      </c>
      <c r="C1958" s="19" t="s">
        <v>5528</v>
      </c>
      <c r="D1958" s="44" t="s">
        <v>5</v>
      </c>
      <c r="E1958" s="19"/>
      <c r="F1958" s="19"/>
      <c r="G1958" s="19"/>
      <c r="H1958" s="19"/>
      <c r="I1958" s="19"/>
      <c r="J1958" s="19"/>
      <c r="K1958" s="19"/>
      <c r="L1958" s="19"/>
      <c r="M1958" s="19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221"/>
      <c r="AA1958" s="221"/>
      <c r="AB1958" s="221"/>
      <c r="AC1958" s="221"/>
      <c r="AD1958" s="221"/>
      <c r="AE1958" s="221"/>
      <c r="AF1958" s="221"/>
      <c r="AG1958" s="221"/>
      <c r="AH1958" s="221"/>
      <c r="AI1958" s="221"/>
      <c r="AJ1958" s="221"/>
      <c r="AK1958" s="221"/>
      <c r="AL1958" s="221"/>
      <c r="AM1958" s="221"/>
      <c r="AN1958" s="221"/>
      <c r="AO1958" s="221"/>
      <c r="AP1958" s="221"/>
      <c r="AQ1958" s="221"/>
      <c r="AR1958" s="221"/>
      <c r="AS1958" s="221"/>
      <c r="AT1958" s="221"/>
      <c r="AU1958" s="221"/>
      <c r="AV1958" s="221"/>
      <c r="AW1958" s="221"/>
      <c r="AX1958" s="221"/>
      <c r="AY1958" s="221"/>
      <c r="AZ1958" s="221"/>
      <c r="BA1958" s="222">
        <v>9</v>
      </c>
      <c r="BB1958" s="222">
        <v>830</v>
      </c>
      <c r="BC1958" s="222">
        <f t="shared" ref="BC1958:BC2021" si="106">BB1958*25%</f>
        <v>207.5</v>
      </c>
    </row>
    <row r="1959" spans="2:55">
      <c r="B1959" s="41" t="s">
        <v>5154</v>
      </c>
      <c r="C1959" s="19" t="s">
        <v>5529</v>
      </c>
      <c r="D1959" s="227" t="s">
        <v>952</v>
      </c>
      <c r="E1959" s="19"/>
      <c r="F1959" s="19"/>
      <c r="G1959" s="19"/>
      <c r="H1959" s="19"/>
      <c r="I1959" s="19"/>
      <c r="J1959" s="19"/>
      <c r="K1959" s="19"/>
      <c r="L1959" s="19"/>
      <c r="M1959" s="19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221"/>
      <c r="AA1959" s="221"/>
      <c r="AB1959" s="221"/>
      <c r="AC1959" s="221"/>
      <c r="AD1959" s="221"/>
      <c r="AE1959" s="221"/>
      <c r="AF1959" s="221"/>
      <c r="AG1959" s="221"/>
      <c r="AH1959" s="221"/>
      <c r="AI1959" s="221"/>
      <c r="AJ1959" s="221"/>
      <c r="AK1959" s="221"/>
      <c r="AL1959" s="221"/>
      <c r="AM1959" s="221"/>
      <c r="AN1959" s="221"/>
      <c r="AO1959" s="221"/>
      <c r="AP1959" s="221"/>
      <c r="AQ1959" s="221"/>
      <c r="AR1959" s="221"/>
      <c r="AS1959" s="221"/>
      <c r="AT1959" s="221"/>
      <c r="AU1959" s="221"/>
      <c r="AV1959" s="221"/>
      <c r="AW1959" s="221"/>
      <c r="AX1959" s="221"/>
      <c r="AY1959" s="221"/>
      <c r="AZ1959" s="221"/>
      <c r="BA1959" s="222">
        <v>7</v>
      </c>
      <c r="BB1959" s="222">
        <v>1190</v>
      </c>
      <c r="BC1959" s="222">
        <f t="shared" si="106"/>
        <v>297.5</v>
      </c>
    </row>
    <row r="1960" spans="2:55">
      <c r="B1960" s="41" t="s">
        <v>5155</v>
      </c>
      <c r="C1960" s="19" t="s">
        <v>5530</v>
      </c>
      <c r="D1960" s="44" t="s">
        <v>5</v>
      </c>
      <c r="E1960" s="19"/>
      <c r="F1960" s="19"/>
      <c r="G1960" s="19"/>
      <c r="H1960" s="19"/>
      <c r="I1960" s="19"/>
      <c r="J1960" s="19"/>
      <c r="K1960" s="19"/>
      <c r="L1960" s="19"/>
      <c r="M1960" s="19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221"/>
      <c r="AA1960" s="221"/>
      <c r="AB1960" s="221"/>
      <c r="AC1960" s="221"/>
      <c r="AD1960" s="221"/>
      <c r="AE1960" s="221"/>
      <c r="AF1960" s="221"/>
      <c r="AG1960" s="221"/>
      <c r="AH1960" s="221"/>
      <c r="AI1960" s="221"/>
      <c r="AJ1960" s="221"/>
      <c r="AK1960" s="221"/>
      <c r="AL1960" s="221"/>
      <c r="AM1960" s="221"/>
      <c r="AN1960" s="221"/>
      <c r="AO1960" s="221"/>
      <c r="AP1960" s="221"/>
      <c r="AQ1960" s="221"/>
      <c r="AR1960" s="221"/>
      <c r="AS1960" s="221"/>
      <c r="AT1960" s="221"/>
      <c r="AU1960" s="221"/>
      <c r="AV1960" s="221"/>
      <c r="AW1960" s="221"/>
      <c r="AX1960" s="221"/>
      <c r="AY1960" s="221"/>
      <c r="AZ1960" s="221"/>
      <c r="BA1960" s="222">
        <v>6</v>
      </c>
      <c r="BB1960" s="222">
        <v>880</v>
      </c>
      <c r="BC1960" s="222">
        <f t="shared" si="106"/>
        <v>220</v>
      </c>
    </row>
    <row r="1961" spans="2:55">
      <c r="B1961" s="41" t="s">
        <v>5156</v>
      </c>
      <c r="C1961" s="19" t="s">
        <v>5531</v>
      </c>
      <c r="D1961" s="227" t="s">
        <v>367</v>
      </c>
      <c r="E1961" s="19"/>
      <c r="F1961" s="19"/>
      <c r="G1961" s="19"/>
      <c r="H1961" s="19"/>
      <c r="I1961" s="19"/>
      <c r="J1961" s="19"/>
      <c r="K1961" s="19"/>
      <c r="L1961" s="19"/>
      <c r="M1961" s="19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221"/>
      <c r="AA1961" s="221"/>
      <c r="AB1961" s="221"/>
      <c r="AC1961" s="221"/>
      <c r="AD1961" s="221"/>
      <c r="AE1961" s="221"/>
      <c r="AF1961" s="221"/>
      <c r="AG1961" s="221"/>
      <c r="AH1961" s="221"/>
      <c r="AI1961" s="221"/>
      <c r="AJ1961" s="221"/>
      <c r="AK1961" s="221"/>
      <c r="AL1961" s="221"/>
      <c r="AM1961" s="221"/>
      <c r="AN1961" s="221"/>
      <c r="AO1961" s="221"/>
      <c r="AP1961" s="221"/>
      <c r="AQ1961" s="221"/>
      <c r="AR1961" s="221"/>
      <c r="AS1961" s="221"/>
      <c r="AT1961" s="221"/>
      <c r="AU1961" s="221"/>
      <c r="AV1961" s="221"/>
      <c r="AW1961" s="221"/>
      <c r="AX1961" s="221"/>
      <c r="AY1961" s="221"/>
      <c r="AZ1961" s="221"/>
      <c r="BA1961" s="222">
        <v>0</v>
      </c>
      <c r="BB1961" s="222">
        <v>0</v>
      </c>
      <c r="BC1961" s="222">
        <f t="shared" si="106"/>
        <v>0</v>
      </c>
    </row>
    <row r="1962" spans="2:55">
      <c r="B1962" s="41" t="s">
        <v>5157</v>
      </c>
      <c r="C1962" s="19" t="s">
        <v>8078</v>
      </c>
      <c r="D1962" s="44" t="s">
        <v>5</v>
      </c>
      <c r="E1962" s="19"/>
      <c r="F1962" s="19"/>
      <c r="G1962" s="19"/>
      <c r="H1962" s="19"/>
      <c r="I1962" s="19"/>
      <c r="J1962" s="19"/>
      <c r="K1962" s="19"/>
      <c r="L1962" s="19"/>
      <c r="M1962" s="19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221"/>
      <c r="AA1962" s="221"/>
      <c r="AB1962" s="221"/>
      <c r="AC1962" s="221"/>
      <c r="AD1962" s="221"/>
      <c r="AE1962" s="221"/>
      <c r="AF1962" s="221"/>
      <c r="AG1962" s="221"/>
      <c r="AH1962" s="221"/>
      <c r="AI1962" s="221"/>
      <c r="AJ1962" s="221"/>
      <c r="AK1962" s="221"/>
      <c r="AL1962" s="221"/>
      <c r="AM1962" s="221"/>
      <c r="AN1962" s="221"/>
      <c r="AO1962" s="221"/>
      <c r="AP1962" s="221"/>
      <c r="AQ1962" s="221"/>
      <c r="AR1962" s="221"/>
      <c r="AS1962" s="221"/>
      <c r="AT1962" s="221"/>
      <c r="AU1962" s="221"/>
      <c r="AV1962" s="221"/>
      <c r="AW1962" s="221"/>
      <c r="AX1962" s="221"/>
      <c r="AY1962" s="221"/>
      <c r="AZ1962" s="221"/>
      <c r="BA1962" s="222">
        <v>4</v>
      </c>
      <c r="BB1962" s="222">
        <v>440</v>
      </c>
      <c r="BC1962" s="222">
        <f t="shared" si="106"/>
        <v>110</v>
      </c>
    </row>
    <row r="1963" spans="2:55">
      <c r="B1963" s="41" t="s">
        <v>5158</v>
      </c>
      <c r="C1963" s="19" t="s">
        <v>5711</v>
      </c>
      <c r="D1963" s="44" t="s">
        <v>5</v>
      </c>
      <c r="E1963" s="19"/>
      <c r="F1963" s="19"/>
      <c r="G1963" s="19"/>
      <c r="H1963" s="19"/>
      <c r="I1963" s="19"/>
      <c r="J1963" s="19"/>
      <c r="K1963" s="19"/>
      <c r="L1963" s="19"/>
      <c r="M1963" s="19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221"/>
      <c r="AA1963" s="221"/>
      <c r="AB1963" s="221"/>
      <c r="AC1963" s="221"/>
      <c r="AD1963" s="221"/>
      <c r="AE1963" s="221"/>
      <c r="AF1963" s="221"/>
      <c r="AG1963" s="221"/>
      <c r="AH1963" s="221"/>
      <c r="AI1963" s="221"/>
      <c r="AJ1963" s="221"/>
      <c r="AK1963" s="221"/>
      <c r="AL1963" s="221"/>
      <c r="AM1963" s="221"/>
      <c r="AN1963" s="221"/>
      <c r="AO1963" s="221"/>
      <c r="AP1963" s="221"/>
      <c r="AQ1963" s="221"/>
      <c r="AR1963" s="221"/>
      <c r="AS1963" s="221"/>
      <c r="AT1963" s="221"/>
      <c r="AU1963" s="221"/>
      <c r="AV1963" s="221"/>
      <c r="AW1963" s="221"/>
      <c r="AX1963" s="221"/>
      <c r="AY1963" s="221"/>
      <c r="AZ1963" s="221"/>
      <c r="BA1963" s="222">
        <v>4</v>
      </c>
      <c r="BB1963" s="222">
        <v>410</v>
      </c>
      <c r="BC1963" s="222">
        <f t="shared" si="106"/>
        <v>102.5</v>
      </c>
    </row>
    <row r="1964" spans="2:55">
      <c r="B1964" s="41" t="s">
        <v>5159</v>
      </c>
      <c r="C1964" s="19" t="s">
        <v>5712</v>
      </c>
      <c r="D1964" s="44" t="s">
        <v>5</v>
      </c>
      <c r="E1964" s="19"/>
      <c r="F1964" s="19"/>
      <c r="G1964" s="19"/>
      <c r="H1964" s="19"/>
      <c r="I1964" s="19"/>
      <c r="J1964" s="19"/>
      <c r="K1964" s="19"/>
      <c r="L1964" s="19"/>
      <c r="M1964" s="19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221"/>
      <c r="AA1964" s="221"/>
      <c r="AB1964" s="221"/>
      <c r="AC1964" s="221"/>
      <c r="AD1964" s="221"/>
      <c r="AE1964" s="221"/>
      <c r="AF1964" s="221"/>
      <c r="AG1964" s="221"/>
      <c r="AH1964" s="221"/>
      <c r="AI1964" s="221"/>
      <c r="AJ1964" s="221"/>
      <c r="AK1964" s="221"/>
      <c r="AL1964" s="221"/>
      <c r="AM1964" s="221"/>
      <c r="AN1964" s="221"/>
      <c r="AO1964" s="221"/>
      <c r="AP1964" s="221"/>
      <c r="AQ1964" s="221"/>
      <c r="AR1964" s="221"/>
      <c r="AS1964" s="221"/>
      <c r="AT1964" s="221"/>
      <c r="AU1964" s="221"/>
      <c r="AV1964" s="221"/>
      <c r="AW1964" s="221"/>
      <c r="AX1964" s="221"/>
      <c r="AY1964" s="221"/>
      <c r="AZ1964" s="221"/>
      <c r="BA1964" s="222">
        <v>6</v>
      </c>
      <c r="BB1964" s="222">
        <v>525</v>
      </c>
      <c r="BC1964" s="222">
        <f t="shared" si="106"/>
        <v>131.25</v>
      </c>
    </row>
    <row r="1965" spans="2:55">
      <c r="B1965" s="41" t="s">
        <v>5160</v>
      </c>
      <c r="C1965" s="19" t="s">
        <v>5713</v>
      </c>
      <c r="D1965" s="44" t="s">
        <v>5</v>
      </c>
      <c r="E1965" s="19"/>
      <c r="F1965" s="19"/>
      <c r="G1965" s="19"/>
      <c r="H1965" s="19"/>
      <c r="I1965" s="19"/>
      <c r="J1965" s="19"/>
      <c r="K1965" s="19"/>
      <c r="L1965" s="19"/>
      <c r="M1965" s="19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221"/>
      <c r="AA1965" s="221"/>
      <c r="AB1965" s="221"/>
      <c r="AC1965" s="221"/>
      <c r="AD1965" s="221"/>
      <c r="AE1965" s="221"/>
      <c r="AF1965" s="221"/>
      <c r="AG1965" s="221"/>
      <c r="AH1965" s="221"/>
      <c r="AI1965" s="221"/>
      <c r="AJ1965" s="221"/>
      <c r="AK1965" s="221"/>
      <c r="AL1965" s="221"/>
      <c r="AM1965" s="221"/>
      <c r="AN1965" s="221"/>
      <c r="AO1965" s="221"/>
      <c r="AP1965" s="221"/>
      <c r="AQ1965" s="221"/>
      <c r="AR1965" s="221"/>
      <c r="AS1965" s="221"/>
      <c r="AT1965" s="221"/>
      <c r="AU1965" s="221"/>
      <c r="AV1965" s="221"/>
      <c r="AW1965" s="221"/>
      <c r="AX1965" s="221"/>
      <c r="AY1965" s="221"/>
      <c r="AZ1965" s="221"/>
      <c r="BA1965" s="222">
        <v>11</v>
      </c>
      <c r="BB1965" s="222">
        <v>825</v>
      </c>
      <c r="BC1965" s="222">
        <f t="shared" si="106"/>
        <v>206.25</v>
      </c>
    </row>
    <row r="1966" spans="2:55">
      <c r="B1966" s="41" t="s">
        <v>5161</v>
      </c>
      <c r="C1966" s="19" t="s">
        <v>5714</v>
      </c>
      <c r="D1966" s="44" t="s">
        <v>5</v>
      </c>
      <c r="E1966" s="19"/>
      <c r="F1966" s="19"/>
      <c r="G1966" s="19"/>
      <c r="H1966" s="19"/>
      <c r="I1966" s="19"/>
      <c r="J1966" s="19"/>
      <c r="K1966" s="19"/>
      <c r="L1966" s="19"/>
      <c r="M1966" s="19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221"/>
      <c r="AA1966" s="221"/>
      <c r="AB1966" s="221"/>
      <c r="AC1966" s="221"/>
      <c r="AD1966" s="221"/>
      <c r="AE1966" s="221"/>
      <c r="AF1966" s="221"/>
      <c r="AG1966" s="221"/>
      <c r="AH1966" s="221"/>
      <c r="AI1966" s="221"/>
      <c r="AJ1966" s="221"/>
      <c r="AK1966" s="221"/>
      <c r="AL1966" s="221"/>
      <c r="AM1966" s="221"/>
      <c r="AN1966" s="221"/>
      <c r="AO1966" s="221"/>
      <c r="AP1966" s="221"/>
      <c r="AQ1966" s="221"/>
      <c r="AR1966" s="221"/>
      <c r="AS1966" s="221"/>
      <c r="AT1966" s="221"/>
      <c r="AU1966" s="221"/>
      <c r="AV1966" s="221"/>
      <c r="AW1966" s="221"/>
      <c r="AX1966" s="221"/>
      <c r="AY1966" s="221"/>
      <c r="AZ1966" s="221"/>
      <c r="BA1966" s="222">
        <v>5</v>
      </c>
      <c r="BB1966" s="222">
        <v>300</v>
      </c>
      <c r="BC1966" s="222">
        <f t="shared" si="106"/>
        <v>75</v>
      </c>
    </row>
    <row r="1967" spans="2:55">
      <c r="B1967" s="41" t="s">
        <v>5162</v>
      </c>
      <c r="C1967" s="19" t="s">
        <v>5715</v>
      </c>
      <c r="D1967" s="44" t="s">
        <v>5</v>
      </c>
      <c r="E1967" s="19"/>
      <c r="F1967" s="19"/>
      <c r="G1967" s="19"/>
      <c r="H1967" s="19"/>
      <c r="I1967" s="19"/>
      <c r="J1967" s="19"/>
      <c r="K1967" s="19"/>
      <c r="L1967" s="19"/>
      <c r="M1967" s="19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221"/>
      <c r="AA1967" s="221"/>
      <c r="AB1967" s="221"/>
      <c r="AC1967" s="221"/>
      <c r="AD1967" s="221"/>
      <c r="AE1967" s="221"/>
      <c r="AF1967" s="221"/>
      <c r="AG1967" s="221"/>
      <c r="AH1967" s="221"/>
      <c r="AI1967" s="221"/>
      <c r="AJ1967" s="221"/>
      <c r="AK1967" s="221"/>
      <c r="AL1967" s="221"/>
      <c r="AM1967" s="221"/>
      <c r="AN1967" s="221"/>
      <c r="AO1967" s="221"/>
      <c r="AP1967" s="221"/>
      <c r="AQ1967" s="221"/>
      <c r="AR1967" s="221"/>
      <c r="AS1967" s="221"/>
      <c r="AT1967" s="221"/>
      <c r="AU1967" s="221"/>
      <c r="AV1967" s="221"/>
      <c r="AW1967" s="221"/>
      <c r="AX1967" s="221"/>
      <c r="AY1967" s="221"/>
      <c r="AZ1967" s="221"/>
      <c r="BA1967" s="222">
        <v>19</v>
      </c>
      <c r="BB1967" s="222">
        <v>2515</v>
      </c>
      <c r="BC1967" s="222">
        <f t="shared" si="106"/>
        <v>628.75</v>
      </c>
    </row>
    <row r="1968" spans="2:55">
      <c r="B1968" s="41" t="s">
        <v>5163</v>
      </c>
      <c r="C1968" s="19" t="s">
        <v>5716</v>
      </c>
      <c r="D1968" s="44" t="s">
        <v>5</v>
      </c>
      <c r="E1968" s="19"/>
      <c r="F1968" s="19"/>
      <c r="G1968" s="19"/>
      <c r="H1968" s="19"/>
      <c r="I1968" s="19"/>
      <c r="J1968" s="19"/>
      <c r="K1968" s="19"/>
      <c r="L1968" s="19"/>
      <c r="M1968" s="19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221"/>
      <c r="AA1968" s="221"/>
      <c r="AB1968" s="221"/>
      <c r="AC1968" s="221"/>
      <c r="AD1968" s="221"/>
      <c r="AE1968" s="221"/>
      <c r="AF1968" s="221"/>
      <c r="AG1968" s="221"/>
      <c r="AH1968" s="221"/>
      <c r="AI1968" s="221"/>
      <c r="AJ1968" s="221"/>
      <c r="AK1968" s="221"/>
      <c r="AL1968" s="221"/>
      <c r="AM1968" s="221"/>
      <c r="AN1968" s="221"/>
      <c r="AO1968" s="221"/>
      <c r="AP1968" s="221"/>
      <c r="AQ1968" s="221"/>
      <c r="AR1968" s="221"/>
      <c r="AS1968" s="221"/>
      <c r="AT1968" s="221"/>
      <c r="AU1968" s="221"/>
      <c r="AV1968" s="221"/>
      <c r="AW1968" s="221"/>
      <c r="AX1968" s="221"/>
      <c r="AY1968" s="221"/>
      <c r="AZ1968" s="221"/>
      <c r="BA1968" s="222">
        <v>29</v>
      </c>
      <c r="BB1968" s="222">
        <v>3185</v>
      </c>
      <c r="BC1968" s="222">
        <f t="shared" si="106"/>
        <v>796.25</v>
      </c>
    </row>
    <row r="1969" spans="2:55">
      <c r="B1969" s="41" t="s">
        <v>5164</v>
      </c>
      <c r="C1969" s="19" t="s">
        <v>5532</v>
      </c>
      <c r="D1969" s="44" t="s">
        <v>5</v>
      </c>
      <c r="E1969" s="19"/>
      <c r="F1969" s="19"/>
      <c r="G1969" s="19"/>
      <c r="H1969" s="19"/>
      <c r="I1969" s="19"/>
      <c r="J1969" s="19"/>
      <c r="K1969" s="19"/>
      <c r="L1969" s="19"/>
      <c r="M1969" s="19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221"/>
      <c r="AA1969" s="221"/>
      <c r="AB1969" s="221"/>
      <c r="AC1969" s="221"/>
      <c r="AD1969" s="221"/>
      <c r="AE1969" s="221"/>
      <c r="AF1969" s="221"/>
      <c r="AG1969" s="221"/>
      <c r="AH1969" s="221"/>
      <c r="AI1969" s="221"/>
      <c r="AJ1969" s="221"/>
      <c r="AK1969" s="221"/>
      <c r="AL1969" s="221"/>
      <c r="AM1969" s="221"/>
      <c r="AN1969" s="221"/>
      <c r="AO1969" s="221"/>
      <c r="AP1969" s="221"/>
      <c r="AQ1969" s="221"/>
      <c r="AR1969" s="221"/>
      <c r="AS1969" s="221"/>
      <c r="AT1969" s="221"/>
      <c r="AU1969" s="221"/>
      <c r="AV1969" s="221"/>
      <c r="AW1969" s="221"/>
      <c r="AX1969" s="221"/>
      <c r="AY1969" s="221"/>
      <c r="AZ1969" s="221"/>
      <c r="BA1969" s="222">
        <v>35</v>
      </c>
      <c r="BB1969" s="222">
        <v>5830</v>
      </c>
      <c r="BC1969" s="222">
        <f t="shared" si="106"/>
        <v>1457.5</v>
      </c>
    </row>
    <row r="1970" spans="2:55">
      <c r="B1970" s="41" t="s">
        <v>5165</v>
      </c>
      <c r="C1970" s="19" t="s">
        <v>8079</v>
      </c>
      <c r="D1970" s="44" t="s">
        <v>5</v>
      </c>
      <c r="E1970" s="19"/>
      <c r="F1970" s="19"/>
      <c r="G1970" s="19"/>
      <c r="H1970" s="19"/>
      <c r="I1970" s="19"/>
      <c r="J1970" s="19"/>
      <c r="K1970" s="19"/>
      <c r="L1970" s="19"/>
      <c r="M1970" s="19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221"/>
      <c r="AA1970" s="221"/>
      <c r="AB1970" s="221"/>
      <c r="AC1970" s="221"/>
      <c r="AD1970" s="221"/>
      <c r="AE1970" s="221"/>
      <c r="AF1970" s="221"/>
      <c r="AG1970" s="221"/>
      <c r="AH1970" s="221"/>
      <c r="AI1970" s="221"/>
      <c r="AJ1970" s="221"/>
      <c r="AK1970" s="221"/>
      <c r="AL1970" s="221"/>
      <c r="AM1970" s="221"/>
      <c r="AN1970" s="221"/>
      <c r="AO1970" s="221"/>
      <c r="AP1970" s="221"/>
      <c r="AQ1970" s="221"/>
      <c r="AR1970" s="221"/>
      <c r="AS1970" s="221"/>
      <c r="AT1970" s="221"/>
      <c r="AU1970" s="221"/>
      <c r="AV1970" s="221"/>
      <c r="AW1970" s="221"/>
      <c r="AX1970" s="221"/>
      <c r="AY1970" s="221"/>
      <c r="AZ1970" s="221"/>
      <c r="BA1970" s="222">
        <v>1</v>
      </c>
      <c r="BB1970" s="222">
        <v>150</v>
      </c>
      <c r="BC1970" s="222">
        <f t="shared" si="106"/>
        <v>37.5</v>
      </c>
    </row>
    <row r="1971" spans="2:55">
      <c r="B1971" s="41" t="s">
        <v>5166</v>
      </c>
      <c r="C1971" s="19" t="s">
        <v>5717</v>
      </c>
      <c r="D1971" s="44" t="s">
        <v>5</v>
      </c>
      <c r="E1971" s="19"/>
      <c r="F1971" s="19"/>
      <c r="G1971" s="19"/>
      <c r="H1971" s="19"/>
      <c r="I1971" s="19"/>
      <c r="J1971" s="19"/>
      <c r="K1971" s="19"/>
      <c r="L1971" s="19"/>
      <c r="M1971" s="19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221"/>
      <c r="AA1971" s="221"/>
      <c r="AB1971" s="221"/>
      <c r="AC1971" s="221"/>
      <c r="AD1971" s="221"/>
      <c r="AE1971" s="221"/>
      <c r="AF1971" s="221"/>
      <c r="AG1971" s="221"/>
      <c r="AH1971" s="221"/>
      <c r="AI1971" s="221"/>
      <c r="AJ1971" s="221"/>
      <c r="AK1971" s="221"/>
      <c r="AL1971" s="221"/>
      <c r="AM1971" s="221"/>
      <c r="AN1971" s="221"/>
      <c r="AO1971" s="221"/>
      <c r="AP1971" s="221"/>
      <c r="AQ1971" s="221"/>
      <c r="AR1971" s="221"/>
      <c r="AS1971" s="221"/>
      <c r="AT1971" s="221"/>
      <c r="AU1971" s="221"/>
      <c r="AV1971" s="221"/>
      <c r="AW1971" s="221"/>
      <c r="AX1971" s="221"/>
      <c r="AY1971" s="221"/>
      <c r="AZ1971" s="221"/>
      <c r="BA1971" s="222">
        <v>0</v>
      </c>
      <c r="BB1971" s="222">
        <v>0</v>
      </c>
      <c r="BC1971" s="222">
        <f t="shared" si="106"/>
        <v>0</v>
      </c>
    </row>
    <row r="1972" spans="2:55">
      <c r="B1972" s="41" t="s">
        <v>5167</v>
      </c>
      <c r="C1972" s="19" t="s">
        <v>5533</v>
      </c>
      <c r="D1972" s="227" t="s">
        <v>951</v>
      </c>
      <c r="E1972" s="19"/>
      <c r="F1972" s="19"/>
      <c r="G1972" s="19"/>
      <c r="H1972" s="19"/>
      <c r="I1972" s="19"/>
      <c r="J1972" s="19"/>
      <c r="K1972" s="19"/>
      <c r="L1972" s="19"/>
      <c r="M1972" s="19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221"/>
      <c r="AA1972" s="221"/>
      <c r="AB1972" s="221"/>
      <c r="AC1972" s="221"/>
      <c r="AD1972" s="221"/>
      <c r="AE1972" s="221"/>
      <c r="AF1972" s="221"/>
      <c r="AG1972" s="221"/>
      <c r="AH1972" s="221"/>
      <c r="AI1972" s="221"/>
      <c r="AJ1972" s="221"/>
      <c r="AK1972" s="221"/>
      <c r="AL1972" s="221"/>
      <c r="AM1972" s="221"/>
      <c r="AN1972" s="221"/>
      <c r="AO1972" s="221"/>
      <c r="AP1972" s="221"/>
      <c r="AQ1972" s="221"/>
      <c r="AR1972" s="221"/>
      <c r="AS1972" s="221"/>
      <c r="AT1972" s="221"/>
      <c r="AU1972" s="221"/>
      <c r="AV1972" s="221"/>
      <c r="AW1972" s="221"/>
      <c r="AX1972" s="221"/>
      <c r="AY1972" s="221"/>
      <c r="AZ1972" s="221"/>
      <c r="BA1972" s="222">
        <v>0</v>
      </c>
      <c r="BB1972" s="222">
        <v>0</v>
      </c>
      <c r="BC1972" s="222">
        <f t="shared" si="106"/>
        <v>0</v>
      </c>
    </row>
    <row r="1973" spans="2:55">
      <c r="B1973" s="41" t="s">
        <v>5168</v>
      </c>
      <c r="C1973" s="19" t="s">
        <v>5534</v>
      </c>
      <c r="D1973" s="44" t="s">
        <v>5</v>
      </c>
      <c r="E1973" s="19"/>
      <c r="F1973" s="19"/>
      <c r="G1973" s="19"/>
      <c r="H1973" s="19"/>
      <c r="I1973" s="19"/>
      <c r="J1973" s="19"/>
      <c r="K1973" s="19"/>
      <c r="L1973" s="19"/>
      <c r="M1973" s="19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221"/>
      <c r="AA1973" s="221"/>
      <c r="AB1973" s="221"/>
      <c r="AC1973" s="221"/>
      <c r="AD1973" s="221"/>
      <c r="AE1973" s="221"/>
      <c r="AF1973" s="221"/>
      <c r="AG1973" s="221"/>
      <c r="AH1973" s="221"/>
      <c r="AI1973" s="221"/>
      <c r="AJ1973" s="221"/>
      <c r="AK1973" s="221"/>
      <c r="AL1973" s="221"/>
      <c r="AM1973" s="221"/>
      <c r="AN1973" s="221"/>
      <c r="AO1973" s="221"/>
      <c r="AP1973" s="221"/>
      <c r="AQ1973" s="221"/>
      <c r="AR1973" s="221"/>
      <c r="AS1973" s="221"/>
      <c r="AT1973" s="221"/>
      <c r="AU1973" s="221"/>
      <c r="AV1973" s="221"/>
      <c r="AW1973" s="221"/>
      <c r="AX1973" s="221"/>
      <c r="AY1973" s="221"/>
      <c r="AZ1973" s="221"/>
      <c r="BA1973" s="222">
        <v>0</v>
      </c>
      <c r="BB1973" s="222">
        <v>0</v>
      </c>
      <c r="BC1973" s="222">
        <f t="shared" si="106"/>
        <v>0</v>
      </c>
    </row>
    <row r="1974" spans="2:55">
      <c r="B1974" s="41" t="s">
        <v>5169</v>
      </c>
      <c r="C1974" s="19" t="s">
        <v>5535</v>
      </c>
      <c r="D1974" s="44" t="s">
        <v>5</v>
      </c>
      <c r="E1974" s="19"/>
      <c r="F1974" s="19"/>
      <c r="G1974" s="19"/>
      <c r="H1974" s="19"/>
      <c r="I1974" s="19"/>
      <c r="J1974" s="19"/>
      <c r="K1974" s="19"/>
      <c r="L1974" s="19"/>
      <c r="M1974" s="19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221"/>
      <c r="AA1974" s="221"/>
      <c r="AB1974" s="221"/>
      <c r="AC1974" s="221"/>
      <c r="AD1974" s="221"/>
      <c r="AE1974" s="221"/>
      <c r="AF1974" s="221"/>
      <c r="AG1974" s="221"/>
      <c r="AH1974" s="221"/>
      <c r="AI1974" s="221"/>
      <c r="AJ1974" s="221"/>
      <c r="AK1974" s="221"/>
      <c r="AL1974" s="221"/>
      <c r="AM1974" s="221"/>
      <c r="AN1974" s="221"/>
      <c r="AO1974" s="221"/>
      <c r="AP1974" s="221"/>
      <c r="AQ1974" s="221"/>
      <c r="AR1974" s="221"/>
      <c r="AS1974" s="221"/>
      <c r="AT1974" s="221"/>
      <c r="AU1974" s="221"/>
      <c r="AV1974" s="221"/>
      <c r="AW1974" s="221"/>
      <c r="AX1974" s="221"/>
      <c r="AY1974" s="221"/>
      <c r="AZ1974" s="221"/>
      <c r="BA1974" s="222">
        <v>2</v>
      </c>
      <c r="BB1974" s="222">
        <v>250</v>
      </c>
      <c r="BC1974" s="222">
        <f t="shared" si="106"/>
        <v>62.5</v>
      </c>
    </row>
    <row r="1975" spans="2:55">
      <c r="B1975" s="41" t="s">
        <v>5170</v>
      </c>
      <c r="C1975" s="19" t="s">
        <v>5718</v>
      </c>
      <c r="D1975" s="44" t="s">
        <v>5</v>
      </c>
      <c r="E1975" s="19"/>
      <c r="F1975" s="19"/>
      <c r="G1975" s="19"/>
      <c r="H1975" s="19"/>
      <c r="I1975" s="19"/>
      <c r="J1975" s="19"/>
      <c r="K1975" s="19"/>
      <c r="L1975" s="19"/>
      <c r="M1975" s="19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221"/>
      <c r="AA1975" s="221"/>
      <c r="AB1975" s="221"/>
      <c r="AC1975" s="221"/>
      <c r="AD1975" s="221"/>
      <c r="AE1975" s="221"/>
      <c r="AF1975" s="221"/>
      <c r="AG1975" s="221"/>
      <c r="AH1975" s="221"/>
      <c r="AI1975" s="221"/>
      <c r="AJ1975" s="221"/>
      <c r="AK1975" s="221"/>
      <c r="AL1975" s="221"/>
      <c r="AM1975" s="221"/>
      <c r="AN1975" s="221"/>
      <c r="AO1975" s="221"/>
      <c r="AP1975" s="221"/>
      <c r="AQ1975" s="221"/>
      <c r="AR1975" s="221"/>
      <c r="AS1975" s="221"/>
      <c r="AT1975" s="221"/>
      <c r="AU1975" s="221"/>
      <c r="AV1975" s="221"/>
      <c r="AW1975" s="221"/>
      <c r="AX1975" s="221"/>
      <c r="AY1975" s="221"/>
      <c r="AZ1975" s="221"/>
      <c r="BA1975" s="222">
        <v>23</v>
      </c>
      <c r="BB1975" s="222">
        <v>1740</v>
      </c>
      <c r="BC1975" s="222">
        <f t="shared" si="106"/>
        <v>435</v>
      </c>
    </row>
    <row r="1976" spans="2:55">
      <c r="B1976" s="41" t="s">
        <v>5171</v>
      </c>
      <c r="C1976" s="19" t="s">
        <v>8080</v>
      </c>
      <c r="D1976" s="44" t="s">
        <v>5</v>
      </c>
      <c r="E1976" s="19"/>
      <c r="F1976" s="19"/>
      <c r="G1976" s="19"/>
      <c r="H1976" s="19"/>
      <c r="I1976" s="19"/>
      <c r="J1976" s="19"/>
      <c r="K1976" s="19"/>
      <c r="L1976" s="19"/>
      <c r="M1976" s="19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221"/>
      <c r="AA1976" s="221"/>
      <c r="AB1976" s="221"/>
      <c r="AC1976" s="221"/>
      <c r="AD1976" s="221"/>
      <c r="AE1976" s="221"/>
      <c r="AF1976" s="221"/>
      <c r="AG1976" s="221"/>
      <c r="AH1976" s="221"/>
      <c r="AI1976" s="221"/>
      <c r="AJ1976" s="221"/>
      <c r="AK1976" s="221"/>
      <c r="AL1976" s="221"/>
      <c r="AM1976" s="221"/>
      <c r="AN1976" s="221"/>
      <c r="AO1976" s="221"/>
      <c r="AP1976" s="221"/>
      <c r="AQ1976" s="221"/>
      <c r="AR1976" s="221"/>
      <c r="AS1976" s="221"/>
      <c r="AT1976" s="221"/>
      <c r="AU1976" s="221"/>
      <c r="AV1976" s="221"/>
      <c r="AW1976" s="221"/>
      <c r="AX1976" s="221"/>
      <c r="AY1976" s="221"/>
      <c r="AZ1976" s="221"/>
      <c r="BA1976" s="222">
        <v>0</v>
      </c>
      <c r="BB1976" s="222">
        <v>0</v>
      </c>
      <c r="BC1976" s="222">
        <f t="shared" si="106"/>
        <v>0</v>
      </c>
    </row>
    <row r="1977" spans="2:55">
      <c r="B1977" s="41" t="s">
        <v>5172</v>
      </c>
      <c r="C1977" s="19" t="s">
        <v>5719</v>
      </c>
      <c r="D1977" s="227" t="s">
        <v>956</v>
      </c>
      <c r="E1977" s="19"/>
      <c r="F1977" s="19"/>
      <c r="G1977" s="19"/>
      <c r="H1977" s="19"/>
      <c r="I1977" s="19"/>
      <c r="J1977" s="19"/>
      <c r="K1977" s="19"/>
      <c r="L1977" s="19"/>
      <c r="M1977" s="19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221"/>
      <c r="AA1977" s="221"/>
      <c r="AB1977" s="221"/>
      <c r="AC1977" s="221"/>
      <c r="AD1977" s="221"/>
      <c r="AE1977" s="221"/>
      <c r="AF1977" s="221"/>
      <c r="AG1977" s="221"/>
      <c r="AH1977" s="221"/>
      <c r="AI1977" s="221"/>
      <c r="AJ1977" s="221"/>
      <c r="AK1977" s="221"/>
      <c r="AL1977" s="221"/>
      <c r="AM1977" s="221"/>
      <c r="AN1977" s="221"/>
      <c r="AO1977" s="221"/>
      <c r="AP1977" s="221"/>
      <c r="AQ1977" s="221"/>
      <c r="AR1977" s="221"/>
      <c r="AS1977" s="221"/>
      <c r="AT1977" s="221"/>
      <c r="AU1977" s="221"/>
      <c r="AV1977" s="221"/>
      <c r="AW1977" s="221"/>
      <c r="AX1977" s="221"/>
      <c r="AY1977" s="221"/>
      <c r="AZ1977" s="221"/>
      <c r="BA1977" s="222">
        <v>0</v>
      </c>
      <c r="BB1977" s="222">
        <v>0</v>
      </c>
      <c r="BC1977" s="222">
        <f t="shared" si="106"/>
        <v>0</v>
      </c>
    </row>
    <row r="1978" spans="2:55">
      <c r="B1978" s="41" t="s">
        <v>5173</v>
      </c>
      <c r="C1978" s="19" t="s">
        <v>5536</v>
      </c>
      <c r="D1978" s="227" t="s">
        <v>956</v>
      </c>
      <c r="E1978" s="19"/>
      <c r="F1978" s="19"/>
      <c r="G1978" s="19"/>
      <c r="H1978" s="19"/>
      <c r="I1978" s="19"/>
      <c r="J1978" s="19"/>
      <c r="K1978" s="19"/>
      <c r="L1978" s="19"/>
      <c r="M1978" s="19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221"/>
      <c r="AA1978" s="221"/>
      <c r="AB1978" s="221"/>
      <c r="AC1978" s="221"/>
      <c r="AD1978" s="221"/>
      <c r="AE1978" s="221"/>
      <c r="AF1978" s="221"/>
      <c r="AG1978" s="221"/>
      <c r="AH1978" s="221"/>
      <c r="AI1978" s="221"/>
      <c r="AJ1978" s="221"/>
      <c r="AK1978" s="221"/>
      <c r="AL1978" s="221"/>
      <c r="AM1978" s="221"/>
      <c r="AN1978" s="221"/>
      <c r="AO1978" s="221"/>
      <c r="AP1978" s="221"/>
      <c r="AQ1978" s="221"/>
      <c r="AR1978" s="221"/>
      <c r="AS1978" s="221"/>
      <c r="AT1978" s="221"/>
      <c r="AU1978" s="221"/>
      <c r="AV1978" s="221"/>
      <c r="AW1978" s="221"/>
      <c r="AX1978" s="221"/>
      <c r="AY1978" s="221"/>
      <c r="AZ1978" s="221"/>
      <c r="BA1978" s="222">
        <v>16</v>
      </c>
      <c r="BB1978" s="222">
        <v>1315</v>
      </c>
      <c r="BC1978" s="222">
        <f t="shared" si="106"/>
        <v>328.75</v>
      </c>
    </row>
    <row r="1979" spans="2:55">
      <c r="B1979" s="41" t="s">
        <v>5174</v>
      </c>
      <c r="C1979" s="19" t="s">
        <v>5537</v>
      </c>
      <c r="D1979" s="44" t="s">
        <v>5</v>
      </c>
      <c r="E1979" s="19"/>
      <c r="F1979" s="19"/>
      <c r="G1979" s="19"/>
      <c r="H1979" s="19"/>
      <c r="I1979" s="19"/>
      <c r="J1979" s="19"/>
      <c r="K1979" s="19"/>
      <c r="L1979" s="19"/>
      <c r="M1979" s="19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221"/>
      <c r="AA1979" s="221"/>
      <c r="AB1979" s="221"/>
      <c r="AC1979" s="221"/>
      <c r="AD1979" s="221"/>
      <c r="AE1979" s="221"/>
      <c r="AF1979" s="221"/>
      <c r="AG1979" s="221"/>
      <c r="AH1979" s="221"/>
      <c r="AI1979" s="221"/>
      <c r="AJ1979" s="221"/>
      <c r="AK1979" s="221"/>
      <c r="AL1979" s="221"/>
      <c r="AM1979" s="221"/>
      <c r="AN1979" s="221"/>
      <c r="AO1979" s="221"/>
      <c r="AP1979" s="221"/>
      <c r="AQ1979" s="221"/>
      <c r="AR1979" s="221"/>
      <c r="AS1979" s="221"/>
      <c r="AT1979" s="221"/>
      <c r="AU1979" s="221"/>
      <c r="AV1979" s="221"/>
      <c r="AW1979" s="221"/>
      <c r="AX1979" s="221"/>
      <c r="AY1979" s="221"/>
      <c r="AZ1979" s="221"/>
      <c r="BA1979" s="222">
        <v>2</v>
      </c>
      <c r="BB1979" s="222">
        <v>250</v>
      </c>
      <c r="BC1979" s="222">
        <f t="shared" si="106"/>
        <v>62.5</v>
      </c>
    </row>
    <row r="1980" spans="2:55">
      <c r="B1980" s="41" t="s">
        <v>5175</v>
      </c>
      <c r="C1980" s="19" t="s">
        <v>5720</v>
      </c>
      <c r="D1980" s="227" t="s">
        <v>956</v>
      </c>
      <c r="E1980" s="19"/>
      <c r="F1980" s="19"/>
      <c r="G1980" s="19"/>
      <c r="H1980" s="19"/>
      <c r="I1980" s="19"/>
      <c r="J1980" s="19"/>
      <c r="K1980" s="19"/>
      <c r="L1980" s="19"/>
      <c r="M1980" s="19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221"/>
      <c r="AA1980" s="221"/>
      <c r="AB1980" s="221"/>
      <c r="AC1980" s="221"/>
      <c r="AD1980" s="221"/>
      <c r="AE1980" s="221"/>
      <c r="AF1980" s="221"/>
      <c r="AG1980" s="221"/>
      <c r="AH1980" s="221"/>
      <c r="AI1980" s="221"/>
      <c r="AJ1980" s="221"/>
      <c r="AK1980" s="221"/>
      <c r="AL1980" s="221"/>
      <c r="AM1980" s="221"/>
      <c r="AN1980" s="221"/>
      <c r="AO1980" s="221"/>
      <c r="AP1980" s="221"/>
      <c r="AQ1980" s="221"/>
      <c r="AR1980" s="221"/>
      <c r="AS1980" s="221"/>
      <c r="AT1980" s="221"/>
      <c r="AU1980" s="221"/>
      <c r="AV1980" s="221"/>
      <c r="AW1980" s="221"/>
      <c r="AX1980" s="221"/>
      <c r="AY1980" s="221"/>
      <c r="AZ1980" s="221"/>
      <c r="BA1980" s="222">
        <v>0</v>
      </c>
      <c r="BB1980" s="222">
        <v>0</v>
      </c>
      <c r="BC1980" s="222">
        <f t="shared" si="106"/>
        <v>0</v>
      </c>
    </row>
    <row r="1981" spans="2:55">
      <c r="B1981" s="41" t="s">
        <v>5176</v>
      </c>
      <c r="C1981" s="19" t="s">
        <v>5538</v>
      </c>
      <c r="D1981" s="227" t="s">
        <v>956</v>
      </c>
      <c r="E1981" s="19"/>
      <c r="F1981" s="19"/>
      <c r="G1981" s="19"/>
      <c r="H1981" s="19"/>
      <c r="I1981" s="19"/>
      <c r="J1981" s="19"/>
      <c r="K1981" s="19"/>
      <c r="L1981" s="19"/>
      <c r="M1981" s="19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221"/>
      <c r="AA1981" s="221"/>
      <c r="AB1981" s="221"/>
      <c r="AC1981" s="221"/>
      <c r="AD1981" s="221"/>
      <c r="AE1981" s="221"/>
      <c r="AF1981" s="221"/>
      <c r="AG1981" s="221"/>
      <c r="AH1981" s="221"/>
      <c r="AI1981" s="221"/>
      <c r="AJ1981" s="221"/>
      <c r="AK1981" s="221"/>
      <c r="AL1981" s="221"/>
      <c r="AM1981" s="221"/>
      <c r="AN1981" s="221"/>
      <c r="AO1981" s="221"/>
      <c r="AP1981" s="221"/>
      <c r="AQ1981" s="221"/>
      <c r="AR1981" s="221"/>
      <c r="AS1981" s="221"/>
      <c r="AT1981" s="221"/>
      <c r="AU1981" s="221"/>
      <c r="AV1981" s="221"/>
      <c r="AW1981" s="221"/>
      <c r="AX1981" s="221"/>
      <c r="AY1981" s="221"/>
      <c r="AZ1981" s="221"/>
      <c r="BA1981" s="222">
        <v>9</v>
      </c>
      <c r="BB1981" s="222">
        <v>2245</v>
      </c>
      <c r="BC1981" s="222">
        <f t="shared" si="106"/>
        <v>561.25</v>
      </c>
    </row>
    <row r="1982" spans="2:55">
      <c r="B1982" s="41" t="s">
        <v>5177</v>
      </c>
      <c r="C1982" s="19" t="s">
        <v>5539</v>
      </c>
      <c r="D1982" s="227" t="s">
        <v>956</v>
      </c>
      <c r="E1982" s="19"/>
      <c r="F1982" s="19"/>
      <c r="G1982" s="19"/>
      <c r="H1982" s="19"/>
      <c r="I1982" s="19"/>
      <c r="J1982" s="19"/>
      <c r="K1982" s="19"/>
      <c r="L1982" s="19"/>
      <c r="M1982" s="19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221"/>
      <c r="AA1982" s="221"/>
      <c r="AB1982" s="221"/>
      <c r="AC1982" s="221"/>
      <c r="AD1982" s="221"/>
      <c r="AE1982" s="221"/>
      <c r="AF1982" s="221"/>
      <c r="AG1982" s="221"/>
      <c r="AH1982" s="221"/>
      <c r="AI1982" s="221"/>
      <c r="AJ1982" s="221"/>
      <c r="AK1982" s="221"/>
      <c r="AL1982" s="221"/>
      <c r="AM1982" s="221"/>
      <c r="AN1982" s="221"/>
      <c r="AO1982" s="221"/>
      <c r="AP1982" s="221"/>
      <c r="AQ1982" s="221"/>
      <c r="AR1982" s="221"/>
      <c r="AS1982" s="221"/>
      <c r="AT1982" s="221"/>
      <c r="AU1982" s="221"/>
      <c r="AV1982" s="221"/>
      <c r="AW1982" s="221"/>
      <c r="AX1982" s="221"/>
      <c r="AY1982" s="221"/>
      <c r="AZ1982" s="221"/>
      <c r="BA1982" s="222">
        <v>44</v>
      </c>
      <c r="BB1982" s="222">
        <v>4215</v>
      </c>
      <c r="BC1982" s="222">
        <f t="shared" si="106"/>
        <v>1053.75</v>
      </c>
    </row>
    <row r="1983" spans="2:55">
      <c r="B1983" s="41" t="s">
        <v>5178</v>
      </c>
      <c r="C1983" s="19" t="s">
        <v>5540</v>
      </c>
      <c r="D1983" s="44" t="s">
        <v>5</v>
      </c>
      <c r="E1983" s="19"/>
      <c r="F1983" s="19"/>
      <c r="G1983" s="19"/>
      <c r="H1983" s="19"/>
      <c r="I1983" s="19"/>
      <c r="J1983" s="19"/>
      <c r="K1983" s="19"/>
      <c r="L1983" s="19"/>
      <c r="M1983" s="19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221"/>
      <c r="AA1983" s="221"/>
      <c r="AB1983" s="221"/>
      <c r="AC1983" s="221"/>
      <c r="AD1983" s="221"/>
      <c r="AE1983" s="221"/>
      <c r="AF1983" s="221"/>
      <c r="AG1983" s="221"/>
      <c r="AH1983" s="221"/>
      <c r="AI1983" s="221"/>
      <c r="AJ1983" s="221"/>
      <c r="AK1983" s="221"/>
      <c r="AL1983" s="221"/>
      <c r="AM1983" s="221"/>
      <c r="AN1983" s="221"/>
      <c r="AO1983" s="221"/>
      <c r="AP1983" s="221"/>
      <c r="AQ1983" s="221"/>
      <c r="AR1983" s="221"/>
      <c r="AS1983" s="221"/>
      <c r="AT1983" s="221"/>
      <c r="AU1983" s="221"/>
      <c r="AV1983" s="221"/>
      <c r="AW1983" s="221"/>
      <c r="AX1983" s="221"/>
      <c r="AY1983" s="221"/>
      <c r="AZ1983" s="221"/>
      <c r="BA1983" s="222">
        <v>8</v>
      </c>
      <c r="BB1983" s="222">
        <v>1070</v>
      </c>
      <c r="BC1983" s="222">
        <f t="shared" si="106"/>
        <v>267.5</v>
      </c>
    </row>
    <row r="1984" spans="2:55">
      <c r="B1984" s="41" t="s">
        <v>5179</v>
      </c>
      <c r="C1984" s="19" t="s">
        <v>5541</v>
      </c>
      <c r="D1984" s="227" t="s">
        <v>956</v>
      </c>
      <c r="E1984" s="19"/>
      <c r="F1984" s="19"/>
      <c r="G1984" s="19"/>
      <c r="H1984" s="19"/>
      <c r="I1984" s="19"/>
      <c r="J1984" s="19"/>
      <c r="K1984" s="19"/>
      <c r="L1984" s="19"/>
      <c r="M1984" s="19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221"/>
      <c r="AA1984" s="221"/>
      <c r="AB1984" s="221"/>
      <c r="AC1984" s="221"/>
      <c r="AD1984" s="221"/>
      <c r="AE1984" s="221"/>
      <c r="AF1984" s="221"/>
      <c r="AG1984" s="221"/>
      <c r="AH1984" s="221"/>
      <c r="AI1984" s="221"/>
      <c r="AJ1984" s="221"/>
      <c r="AK1984" s="221"/>
      <c r="AL1984" s="221"/>
      <c r="AM1984" s="221"/>
      <c r="AN1984" s="221"/>
      <c r="AO1984" s="221"/>
      <c r="AP1984" s="221"/>
      <c r="AQ1984" s="221"/>
      <c r="AR1984" s="221"/>
      <c r="AS1984" s="221"/>
      <c r="AT1984" s="221"/>
      <c r="AU1984" s="221"/>
      <c r="AV1984" s="221"/>
      <c r="AW1984" s="221"/>
      <c r="AX1984" s="221"/>
      <c r="AY1984" s="221"/>
      <c r="AZ1984" s="221"/>
      <c r="BA1984" s="222">
        <v>18</v>
      </c>
      <c r="BB1984" s="222">
        <v>1540</v>
      </c>
      <c r="BC1984" s="222">
        <f t="shared" si="106"/>
        <v>385</v>
      </c>
    </row>
    <row r="1985" spans="2:55">
      <c r="B1985" s="41" t="s">
        <v>5180</v>
      </c>
      <c r="C1985" s="19" t="s">
        <v>5542</v>
      </c>
      <c r="D1985" s="227" t="s">
        <v>956</v>
      </c>
      <c r="E1985" s="19"/>
      <c r="F1985" s="19"/>
      <c r="G1985" s="19"/>
      <c r="H1985" s="19"/>
      <c r="I1985" s="19"/>
      <c r="J1985" s="19"/>
      <c r="K1985" s="19"/>
      <c r="L1985" s="19"/>
      <c r="M1985" s="19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221"/>
      <c r="AA1985" s="221"/>
      <c r="AB1985" s="221"/>
      <c r="AC1985" s="221"/>
      <c r="AD1985" s="221"/>
      <c r="AE1985" s="221"/>
      <c r="AF1985" s="221"/>
      <c r="AG1985" s="221"/>
      <c r="AH1985" s="221"/>
      <c r="AI1985" s="221"/>
      <c r="AJ1985" s="221"/>
      <c r="AK1985" s="221"/>
      <c r="AL1985" s="221"/>
      <c r="AM1985" s="221"/>
      <c r="AN1985" s="221"/>
      <c r="AO1985" s="221"/>
      <c r="AP1985" s="221"/>
      <c r="AQ1985" s="221"/>
      <c r="AR1985" s="221"/>
      <c r="AS1985" s="221"/>
      <c r="AT1985" s="221"/>
      <c r="AU1985" s="221"/>
      <c r="AV1985" s="221"/>
      <c r="AW1985" s="221"/>
      <c r="AX1985" s="221"/>
      <c r="AY1985" s="221"/>
      <c r="AZ1985" s="221"/>
      <c r="BA1985" s="222">
        <v>41</v>
      </c>
      <c r="BB1985" s="222">
        <v>4285</v>
      </c>
      <c r="BC1985" s="222">
        <f t="shared" si="106"/>
        <v>1071.25</v>
      </c>
    </row>
    <row r="1986" spans="2:55">
      <c r="B1986" s="41" t="s">
        <v>5181</v>
      </c>
      <c r="C1986" s="19" t="s">
        <v>6943</v>
      </c>
      <c r="D1986" s="44" t="s">
        <v>5</v>
      </c>
      <c r="E1986" s="19"/>
      <c r="F1986" s="19"/>
      <c r="G1986" s="19"/>
      <c r="H1986" s="19"/>
      <c r="I1986" s="19"/>
      <c r="J1986" s="19"/>
      <c r="K1986" s="19"/>
      <c r="L1986" s="19"/>
      <c r="M1986" s="19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221"/>
      <c r="AA1986" s="221"/>
      <c r="AB1986" s="221"/>
      <c r="AC1986" s="221"/>
      <c r="AD1986" s="221"/>
      <c r="AE1986" s="221"/>
      <c r="AF1986" s="221"/>
      <c r="AG1986" s="221"/>
      <c r="AH1986" s="221"/>
      <c r="AI1986" s="221"/>
      <c r="AJ1986" s="221"/>
      <c r="AK1986" s="221"/>
      <c r="AL1986" s="221"/>
      <c r="AM1986" s="221"/>
      <c r="AN1986" s="221"/>
      <c r="AO1986" s="221"/>
      <c r="AP1986" s="221"/>
      <c r="AQ1986" s="221"/>
      <c r="AR1986" s="221"/>
      <c r="AS1986" s="221"/>
      <c r="AT1986" s="221"/>
      <c r="AU1986" s="221"/>
      <c r="AV1986" s="221"/>
      <c r="AW1986" s="221"/>
      <c r="AX1986" s="221"/>
      <c r="AY1986" s="221"/>
      <c r="AZ1986" s="221"/>
      <c r="BA1986" s="222">
        <v>0</v>
      </c>
      <c r="BB1986" s="222">
        <v>0</v>
      </c>
      <c r="BC1986" s="222">
        <f t="shared" si="106"/>
        <v>0</v>
      </c>
    </row>
    <row r="1987" spans="2:55">
      <c r="B1987" s="41" t="s">
        <v>5182</v>
      </c>
      <c r="C1987" s="19" t="s">
        <v>5543</v>
      </c>
      <c r="D1987" s="44" t="s">
        <v>5</v>
      </c>
      <c r="E1987" s="19"/>
      <c r="F1987" s="19"/>
      <c r="G1987" s="19"/>
      <c r="H1987" s="19"/>
      <c r="I1987" s="19"/>
      <c r="J1987" s="19"/>
      <c r="K1987" s="19"/>
      <c r="L1987" s="19"/>
      <c r="M1987" s="19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221"/>
      <c r="AA1987" s="221"/>
      <c r="AB1987" s="221"/>
      <c r="AC1987" s="221"/>
      <c r="AD1987" s="221"/>
      <c r="AE1987" s="221"/>
      <c r="AF1987" s="221"/>
      <c r="AG1987" s="221"/>
      <c r="AH1987" s="221"/>
      <c r="AI1987" s="221"/>
      <c r="AJ1987" s="221"/>
      <c r="AK1987" s="221"/>
      <c r="AL1987" s="221"/>
      <c r="AM1987" s="221"/>
      <c r="AN1987" s="221"/>
      <c r="AO1987" s="221"/>
      <c r="AP1987" s="221"/>
      <c r="AQ1987" s="221"/>
      <c r="AR1987" s="221"/>
      <c r="AS1987" s="221"/>
      <c r="AT1987" s="221"/>
      <c r="AU1987" s="221"/>
      <c r="AV1987" s="221"/>
      <c r="AW1987" s="221"/>
      <c r="AX1987" s="221"/>
      <c r="AY1987" s="221"/>
      <c r="AZ1987" s="221"/>
      <c r="BA1987" s="222">
        <v>16</v>
      </c>
      <c r="BB1987" s="222">
        <v>1530</v>
      </c>
      <c r="BC1987" s="222">
        <f t="shared" si="106"/>
        <v>382.5</v>
      </c>
    </row>
    <row r="1988" spans="2:55">
      <c r="B1988" s="41" t="s">
        <v>5183</v>
      </c>
      <c r="C1988" s="19" t="s">
        <v>5544</v>
      </c>
      <c r="D1988" s="227" t="s">
        <v>956</v>
      </c>
      <c r="E1988" s="19"/>
      <c r="F1988" s="19"/>
      <c r="G1988" s="19"/>
      <c r="H1988" s="19"/>
      <c r="I1988" s="19"/>
      <c r="J1988" s="19"/>
      <c r="K1988" s="19"/>
      <c r="L1988" s="19"/>
      <c r="M1988" s="19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221"/>
      <c r="AA1988" s="221"/>
      <c r="AB1988" s="221"/>
      <c r="AC1988" s="221"/>
      <c r="AD1988" s="221"/>
      <c r="AE1988" s="221"/>
      <c r="AF1988" s="221"/>
      <c r="AG1988" s="221"/>
      <c r="AH1988" s="221"/>
      <c r="AI1988" s="221"/>
      <c r="AJ1988" s="221"/>
      <c r="AK1988" s="221"/>
      <c r="AL1988" s="221"/>
      <c r="AM1988" s="221"/>
      <c r="AN1988" s="221"/>
      <c r="AO1988" s="221"/>
      <c r="AP1988" s="221"/>
      <c r="AQ1988" s="221"/>
      <c r="AR1988" s="221"/>
      <c r="AS1988" s="221"/>
      <c r="AT1988" s="221"/>
      <c r="AU1988" s="221"/>
      <c r="AV1988" s="221"/>
      <c r="AW1988" s="221"/>
      <c r="AX1988" s="221"/>
      <c r="AY1988" s="221"/>
      <c r="AZ1988" s="221"/>
      <c r="BA1988" s="222">
        <v>77</v>
      </c>
      <c r="BB1988" s="222">
        <v>19960</v>
      </c>
      <c r="BC1988" s="222">
        <f t="shared" si="106"/>
        <v>4990</v>
      </c>
    </row>
    <row r="1989" spans="2:55">
      <c r="B1989" s="41" t="s">
        <v>5184</v>
      </c>
      <c r="C1989" s="19" t="s">
        <v>5545</v>
      </c>
      <c r="D1989" s="44" t="s">
        <v>5</v>
      </c>
      <c r="E1989" s="19"/>
      <c r="F1989" s="19"/>
      <c r="G1989" s="19"/>
      <c r="H1989" s="19"/>
      <c r="I1989" s="19"/>
      <c r="J1989" s="19"/>
      <c r="K1989" s="19"/>
      <c r="L1989" s="19"/>
      <c r="M1989" s="19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221"/>
      <c r="AA1989" s="221"/>
      <c r="AB1989" s="221"/>
      <c r="AC1989" s="221"/>
      <c r="AD1989" s="221"/>
      <c r="AE1989" s="221"/>
      <c r="AF1989" s="221"/>
      <c r="AG1989" s="221"/>
      <c r="AH1989" s="221"/>
      <c r="AI1989" s="221"/>
      <c r="AJ1989" s="221"/>
      <c r="AK1989" s="221"/>
      <c r="AL1989" s="221"/>
      <c r="AM1989" s="221"/>
      <c r="AN1989" s="221"/>
      <c r="AO1989" s="221"/>
      <c r="AP1989" s="221"/>
      <c r="AQ1989" s="221"/>
      <c r="AR1989" s="221"/>
      <c r="AS1989" s="221"/>
      <c r="AT1989" s="221"/>
      <c r="AU1989" s="221"/>
      <c r="AV1989" s="221"/>
      <c r="AW1989" s="221"/>
      <c r="AX1989" s="221"/>
      <c r="AY1989" s="221"/>
      <c r="AZ1989" s="221"/>
      <c r="BA1989" s="222">
        <v>0</v>
      </c>
      <c r="BB1989" s="222">
        <v>0</v>
      </c>
      <c r="BC1989" s="222">
        <f t="shared" si="106"/>
        <v>0</v>
      </c>
    </row>
    <row r="1990" spans="2:55">
      <c r="B1990" s="41" t="s">
        <v>5185</v>
      </c>
      <c r="C1990" s="19" t="s">
        <v>5546</v>
      </c>
      <c r="D1990" s="227" t="s">
        <v>956</v>
      </c>
      <c r="E1990" s="19"/>
      <c r="F1990" s="19"/>
      <c r="G1990" s="19"/>
      <c r="H1990" s="19"/>
      <c r="I1990" s="19"/>
      <c r="J1990" s="19"/>
      <c r="K1990" s="19"/>
      <c r="L1990" s="19"/>
      <c r="M1990" s="19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221"/>
      <c r="AA1990" s="221"/>
      <c r="AB1990" s="221"/>
      <c r="AC1990" s="221"/>
      <c r="AD1990" s="221"/>
      <c r="AE1990" s="221"/>
      <c r="AF1990" s="221"/>
      <c r="AG1990" s="221"/>
      <c r="AH1990" s="221"/>
      <c r="AI1990" s="221"/>
      <c r="AJ1990" s="221"/>
      <c r="AK1990" s="221"/>
      <c r="AL1990" s="221"/>
      <c r="AM1990" s="221"/>
      <c r="AN1990" s="221"/>
      <c r="AO1990" s="221"/>
      <c r="AP1990" s="221"/>
      <c r="AQ1990" s="221"/>
      <c r="AR1990" s="221"/>
      <c r="AS1990" s="221"/>
      <c r="AT1990" s="221"/>
      <c r="AU1990" s="221"/>
      <c r="AV1990" s="221"/>
      <c r="AW1990" s="221"/>
      <c r="AX1990" s="221"/>
      <c r="AY1990" s="221"/>
      <c r="AZ1990" s="221"/>
      <c r="BA1990" s="222">
        <v>1</v>
      </c>
      <c r="BB1990" s="222">
        <v>60</v>
      </c>
      <c r="BC1990" s="222">
        <f t="shared" si="106"/>
        <v>15</v>
      </c>
    </row>
    <row r="1991" spans="2:55">
      <c r="B1991" s="41" t="s">
        <v>5186</v>
      </c>
      <c r="C1991" s="19" t="s">
        <v>5547</v>
      </c>
      <c r="D1991" s="44" t="s">
        <v>5</v>
      </c>
      <c r="E1991" s="19"/>
      <c r="F1991" s="19"/>
      <c r="G1991" s="19"/>
      <c r="H1991" s="19"/>
      <c r="I1991" s="19"/>
      <c r="J1991" s="19"/>
      <c r="K1991" s="19"/>
      <c r="L1991" s="19"/>
      <c r="M1991" s="19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221"/>
      <c r="AA1991" s="221"/>
      <c r="AB1991" s="221"/>
      <c r="AC1991" s="221"/>
      <c r="AD1991" s="221"/>
      <c r="AE1991" s="221"/>
      <c r="AF1991" s="221"/>
      <c r="AG1991" s="221"/>
      <c r="AH1991" s="221"/>
      <c r="AI1991" s="221"/>
      <c r="AJ1991" s="221"/>
      <c r="AK1991" s="221"/>
      <c r="AL1991" s="221"/>
      <c r="AM1991" s="221"/>
      <c r="AN1991" s="221"/>
      <c r="AO1991" s="221"/>
      <c r="AP1991" s="221"/>
      <c r="AQ1991" s="221"/>
      <c r="AR1991" s="221"/>
      <c r="AS1991" s="221"/>
      <c r="AT1991" s="221"/>
      <c r="AU1991" s="221"/>
      <c r="AV1991" s="221"/>
      <c r="AW1991" s="221"/>
      <c r="AX1991" s="221"/>
      <c r="AY1991" s="221"/>
      <c r="AZ1991" s="221"/>
      <c r="BA1991" s="222">
        <v>3</v>
      </c>
      <c r="BB1991" s="222">
        <v>440</v>
      </c>
      <c r="BC1991" s="222">
        <f t="shared" si="106"/>
        <v>110</v>
      </c>
    </row>
    <row r="1992" spans="2:55">
      <c r="B1992" s="41" t="s">
        <v>5187</v>
      </c>
      <c r="C1992" s="19" t="s">
        <v>5548</v>
      </c>
      <c r="D1992" s="227" t="s">
        <v>956</v>
      </c>
      <c r="E1992" s="19"/>
      <c r="F1992" s="19"/>
      <c r="G1992" s="19"/>
      <c r="H1992" s="19"/>
      <c r="I1992" s="19"/>
      <c r="J1992" s="19"/>
      <c r="K1992" s="19"/>
      <c r="L1992" s="19"/>
      <c r="M1992" s="19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221"/>
      <c r="AA1992" s="221"/>
      <c r="AB1992" s="221"/>
      <c r="AC1992" s="221"/>
      <c r="AD1992" s="221"/>
      <c r="AE1992" s="221"/>
      <c r="AF1992" s="221"/>
      <c r="AG1992" s="221"/>
      <c r="AH1992" s="221"/>
      <c r="AI1992" s="221"/>
      <c r="AJ1992" s="221"/>
      <c r="AK1992" s="221"/>
      <c r="AL1992" s="221"/>
      <c r="AM1992" s="221"/>
      <c r="AN1992" s="221"/>
      <c r="AO1992" s="221"/>
      <c r="AP1992" s="221"/>
      <c r="AQ1992" s="221"/>
      <c r="AR1992" s="221"/>
      <c r="AS1992" s="221"/>
      <c r="AT1992" s="221"/>
      <c r="AU1992" s="221"/>
      <c r="AV1992" s="221"/>
      <c r="AW1992" s="221"/>
      <c r="AX1992" s="221"/>
      <c r="AY1992" s="221"/>
      <c r="AZ1992" s="221"/>
      <c r="BA1992" s="222">
        <v>81</v>
      </c>
      <c r="BB1992" s="222">
        <v>5750</v>
      </c>
      <c r="BC1992" s="222">
        <f t="shared" si="106"/>
        <v>1437.5</v>
      </c>
    </row>
    <row r="1993" spans="2:55">
      <c r="B1993" s="41" t="s">
        <v>5188</v>
      </c>
      <c r="C1993" s="19" t="s">
        <v>5549</v>
      </c>
      <c r="D1993" s="44" t="s">
        <v>5</v>
      </c>
      <c r="E1993" s="19"/>
      <c r="F1993" s="19"/>
      <c r="G1993" s="19"/>
      <c r="H1993" s="19"/>
      <c r="I1993" s="19"/>
      <c r="J1993" s="19"/>
      <c r="K1993" s="19"/>
      <c r="L1993" s="19"/>
      <c r="M1993" s="19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221"/>
      <c r="AA1993" s="221"/>
      <c r="AB1993" s="221"/>
      <c r="AC1993" s="221"/>
      <c r="AD1993" s="221"/>
      <c r="AE1993" s="221"/>
      <c r="AF1993" s="221"/>
      <c r="AG1993" s="221"/>
      <c r="AH1993" s="221"/>
      <c r="AI1993" s="221"/>
      <c r="AJ1993" s="221"/>
      <c r="AK1993" s="221"/>
      <c r="AL1993" s="221"/>
      <c r="AM1993" s="221"/>
      <c r="AN1993" s="221"/>
      <c r="AO1993" s="221"/>
      <c r="AP1993" s="221"/>
      <c r="AQ1993" s="221"/>
      <c r="AR1993" s="221"/>
      <c r="AS1993" s="221"/>
      <c r="AT1993" s="221"/>
      <c r="AU1993" s="221"/>
      <c r="AV1993" s="221"/>
      <c r="AW1993" s="221"/>
      <c r="AX1993" s="221"/>
      <c r="AY1993" s="221"/>
      <c r="AZ1993" s="221"/>
      <c r="BA1993" s="222">
        <v>5</v>
      </c>
      <c r="BB1993" s="222">
        <v>285</v>
      </c>
      <c r="BC1993" s="222">
        <f t="shared" si="106"/>
        <v>71.25</v>
      </c>
    </row>
    <row r="1994" spans="2:55">
      <c r="B1994" s="41" t="s">
        <v>5189</v>
      </c>
      <c r="C1994" s="19" t="s">
        <v>5721</v>
      </c>
      <c r="D1994" s="227" t="s">
        <v>956</v>
      </c>
      <c r="E1994" s="19"/>
      <c r="F1994" s="19"/>
      <c r="G1994" s="19"/>
      <c r="H1994" s="19"/>
      <c r="I1994" s="19"/>
      <c r="J1994" s="19"/>
      <c r="K1994" s="19"/>
      <c r="L1994" s="19"/>
      <c r="M1994" s="19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221"/>
      <c r="AA1994" s="221"/>
      <c r="AB1994" s="221"/>
      <c r="AC1994" s="221"/>
      <c r="AD1994" s="221"/>
      <c r="AE1994" s="221"/>
      <c r="AF1994" s="221"/>
      <c r="AG1994" s="221"/>
      <c r="AH1994" s="221"/>
      <c r="AI1994" s="221"/>
      <c r="AJ1994" s="221"/>
      <c r="AK1994" s="221"/>
      <c r="AL1994" s="221"/>
      <c r="AM1994" s="221"/>
      <c r="AN1994" s="221"/>
      <c r="AO1994" s="221"/>
      <c r="AP1994" s="221"/>
      <c r="AQ1994" s="221"/>
      <c r="AR1994" s="221"/>
      <c r="AS1994" s="221"/>
      <c r="AT1994" s="221"/>
      <c r="AU1994" s="221"/>
      <c r="AV1994" s="221"/>
      <c r="AW1994" s="221"/>
      <c r="AX1994" s="221"/>
      <c r="AY1994" s="221"/>
      <c r="AZ1994" s="221"/>
      <c r="BA1994" s="222">
        <v>39</v>
      </c>
      <c r="BB1994" s="222">
        <v>3765</v>
      </c>
      <c r="BC1994" s="222">
        <f t="shared" si="106"/>
        <v>941.25</v>
      </c>
    </row>
    <row r="1995" spans="2:55">
      <c r="B1995" s="41" t="s">
        <v>5190</v>
      </c>
      <c r="C1995" s="19" t="s">
        <v>5550</v>
      </c>
      <c r="D1995" s="227" t="s">
        <v>956</v>
      </c>
      <c r="E1995" s="19"/>
      <c r="F1995" s="19"/>
      <c r="G1995" s="19"/>
      <c r="H1995" s="19"/>
      <c r="I1995" s="19"/>
      <c r="J1995" s="19"/>
      <c r="K1995" s="19"/>
      <c r="L1995" s="19"/>
      <c r="M1995" s="19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221"/>
      <c r="AA1995" s="221"/>
      <c r="AB1995" s="221"/>
      <c r="AC1995" s="221"/>
      <c r="AD1995" s="221"/>
      <c r="AE1995" s="221"/>
      <c r="AF1995" s="221"/>
      <c r="AG1995" s="221"/>
      <c r="AH1995" s="221"/>
      <c r="AI1995" s="221"/>
      <c r="AJ1995" s="221"/>
      <c r="AK1995" s="221"/>
      <c r="AL1995" s="221"/>
      <c r="AM1995" s="221"/>
      <c r="AN1995" s="221"/>
      <c r="AO1995" s="221"/>
      <c r="AP1995" s="221"/>
      <c r="AQ1995" s="221"/>
      <c r="AR1995" s="221"/>
      <c r="AS1995" s="221"/>
      <c r="AT1995" s="221"/>
      <c r="AU1995" s="221"/>
      <c r="AV1995" s="221"/>
      <c r="AW1995" s="221"/>
      <c r="AX1995" s="221"/>
      <c r="AY1995" s="221"/>
      <c r="AZ1995" s="221"/>
      <c r="BA1995" s="222">
        <v>11</v>
      </c>
      <c r="BB1995" s="222">
        <v>890</v>
      </c>
      <c r="BC1995" s="222">
        <f t="shared" si="106"/>
        <v>222.5</v>
      </c>
    </row>
    <row r="1996" spans="2:55">
      <c r="B1996" s="41" t="s">
        <v>5191</v>
      </c>
      <c r="C1996" s="19" t="s">
        <v>5722</v>
      </c>
      <c r="D1996" s="227" t="s">
        <v>956</v>
      </c>
      <c r="E1996" s="19"/>
      <c r="F1996" s="19"/>
      <c r="G1996" s="19"/>
      <c r="H1996" s="19"/>
      <c r="I1996" s="19"/>
      <c r="J1996" s="19"/>
      <c r="K1996" s="19"/>
      <c r="L1996" s="19"/>
      <c r="M1996" s="19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221"/>
      <c r="AA1996" s="221"/>
      <c r="AB1996" s="221"/>
      <c r="AC1996" s="221"/>
      <c r="AD1996" s="221"/>
      <c r="AE1996" s="221"/>
      <c r="AF1996" s="221"/>
      <c r="AG1996" s="221"/>
      <c r="AH1996" s="221"/>
      <c r="AI1996" s="221"/>
      <c r="AJ1996" s="221"/>
      <c r="AK1996" s="221"/>
      <c r="AL1996" s="221"/>
      <c r="AM1996" s="221"/>
      <c r="AN1996" s="221"/>
      <c r="AO1996" s="221"/>
      <c r="AP1996" s="221"/>
      <c r="AQ1996" s="221"/>
      <c r="AR1996" s="221"/>
      <c r="AS1996" s="221"/>
      <c r="AT1996" s="221"/>
      <c r="AU1996" s="221"/>
      <c r="AV1996" s="221"/>
      <c r="AW1996" s="221"/>
      <c r="AX1996" s="221"/>
      <c r="AY1996" s="221"/>
      <c r="AZ1996" s="221"/>
      <c r="BA1996" s="222">
        <v>1</v>
      </c>
      <c r="BB1996" s="222">
        <v>370</v>
      </c>
      <c r="BC1996" s="222">
        <f t="shared" si="106"/>
        <v>92.5</v>
      </c>
    </row>
    <row r="1997" spans="2:55">
      <c r="B1997" s="41" t="s">
        <v>5192</v>
      </c>
      <c r="C1997" s="19" t="s">
        <v>5551</v>
      </c>
      <c r="D1997" s="227" t="s">
        <v>956</v>
      </c>
      <c r="E1997" s="19"/>
      <c r="F1997" s="19"/>
      <c r="G1997" s="19"/>
      <c r="H1997" s="19"/>
      <c r="I1997" s="19"/>
      <c r="J1997" s="19"/>
      <c r="K1997" s="19"/>
      <c r="L1997" s="19"/>
      <c r="M1997" s="19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221"/>
      <c r="AA1997" s="221"/>
      <c r="AB1997" s="221"/>
      <c r="AC1997" s="221"/>
      <c r="AD1997" s="221"/>
      <c r="AE1997" s="221"/>
      <c r="AF1997" s="221"/>
      <c r="AG1997" s="221"/>
      <c r="AH1997" s="221"/>
      <c r="AI1997" s="221"/>
      <c r="AJ1997" s="221"/>
      <c r="AK1997" s="221"/>
      <c r="AL1997" s="221"/>
      <c r="AM1997" s="221"/>
      <c r="AN1997" s="221"/>
      <c r="AO1997" s="221"/>
      <c r="AP1997" s="221"/>
      <c r="AQ1997" s="221"/>
      <c r="AR1997" s="221"/>
      <c r="AS1997" s="221"/>
      <c r="AT1997" s="221"/>
      <c r="AU1997" s="221"/>
      <c r="AV1997" s="221"/>
      <c r="AW1997" s="221"/>
      <c r="AX1997" s="221"/>
      <c r="AY1997" s="221"/>
      <c r="AZ1997" s="221"/>
      <c r="BA1997" s="222">
        <v>2</v>
      </c>
      <c r="BB1997" s="222">
        <v>230</v>
      </c>
      <c r="BC1997" s="222">
        <f t="shared" si="106"/>
        <v>57.5</v>
      </c>
    </row>
    <row r="1998" spans="2:55">
      <c r="B1998" s="41" t="s">
        <v>5193</v>
      </c>
      <c r="C1998" s="19" t="s">
        <v>5552</v>
      </c>
      <c r="D1998" s="227" t="s">
        <v>956</v>
      </c>
      <c r="E1998" s="19"/>
      <c r="F1998" s="19"/>
      <c r="G1998" s="19"/>
      <c r="H1998" s="19"/>
      <c r="I1998" s="19"/>
      <c r="J1998" s="19"/>
      <c r="K1998" s="19"/>
      <c r="L1998" s="19"/>
      <c r="M1998" s="19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221"/>
      <c r="AA1998" s="221"/>
      <c r="AB1998" s="221"/>
      <c r="AC1998" s="221"/>
      <c r="AD1998" s="221"/>
      <c r="AE1998" s="221"/>
      <c r="AF1998" s="221"/>
      <c r="AG1998" s="221"/>
      <c r="AH1998" s="221"/>
      <c r="AI1998" s="221"/>
      <c r="AJ1998" s="221"/>
      <c r="AK1998" s="221"/>
      <c r="AL1998" s="221"/>
      <c r="AM1998" s="221"/>
      <c r="AN1998" s="221"/>
      <c r="AO1998" s="221"/>
      <c r="AP1998" s="221"/>
      <c r="AQ1998" s="221"/>
      <c r="AR1998" s="221"/>
      <c r="AS1998" s="221"/>
      <c r="AT1998" s="221"/>
      <c r="AU1998" s="221"/>
      <c r="AV1998" s="221"/>
      <c r="AW1998" s="221"/>
      <c r="AX1998" s="221"/>
      <c r="AY1998" s="221"/>
      <c r="AZ1998" s="221"/>
      <c r="BA1998" s="222">
        <v>11</v>
      </c>
      <c r="BB1998" s="222">
        <v>770</v>
      </c>
      <c r="BC1998" s="222">
        <f t="shared" si="106"/>
        <v>192.5</v>
      </c>
    </row>
    <row r="1999" spans="2:55">
      <c r="B1999" s="41" t="s">
        <v>5194</v>
      </c>
      <c r="C1999" s="19" t="s">
        <v>8081</v>
      </c>
      <c r="D1999" s="44" t="s">
        <v>5</v>
      </c>
      <c r="E1999" s="19"/>
      <c r="F1999" s="19"/>
      <c r="G1999" s="19"/>
      <c r="H1999" s="19"/>
      <c r="I1999" s="19"/>
      <c r="J1999" s="19"/>
      <c r="K1999" s="19"/>
      <c r="L1999" s="19"/>
      <c r="M1999" s="19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221"/>
      <c r="AA1999" s="221"/>
      <c r="AB1999" s="221"/>
      <c r="AC1999" s="221"/>
      <c r="AD1999" s="221"/>
      <c r="AE1999" s="221"/>
      <c r="AF1999" s="221"/>
      <c r="AG1999" s="221"/>
      <c r="AH1999" s="221"/>
      <c r="AI1999" s="221"/>
      <c r="AJ1999" s="221"/>
      <c r="AK1999" s="221"/>
      <c r="AL1999" s="221"/>
      <c r="AM1999" s="221"/>
      <c r="AN1999" s="221"/>
      <c r="AO1999" s="221"/>
      <c r="AP1999" s="221"/>
      <c r="AQ1999" s="221"/>
      <c r="AR1999" s="221"/>
      <c r="AS1999" s="221"/>
      <c r="AT1999" s="221"/>
      <c r="AU1999" s="221"/>
      <c r="AV1999" s="221"/>
      <c r="AW1999" s="221"/>
      <c r="AX1999" s="221"/>
      <c r="AY1999" s="221"/>
      <c r="AZ1999" s="221"/>
      <c r="BA1999" s="222">
        <v>55</v>
      </c>
      <c r="BB1999" s="222">
        <v>4665</v>
      </c>
      <c r="BC1999" s="222">
        <f t="shared" si="106"/>
        <v>1166.25</v>
      </c>
    </row>
    <row r="2000" spans="2:55">
      <c r="B2000" s="41" t="s">
        <v>6455</v>
      </c>
      <c r="C2000" s="19" t="s">
        <v>6755</v>
      </c>
      <c r="D2000" s="44" t="s">
        <v>5</v>
      </c>
      <c r="E2000" s="19"/>
      <c r="F2000" s="19"/>
      <c r="G2000" s="19"/>
      <c r="H2000" s="19"/>
      <c r="I2000" s="19"/>
      <c r="J2000" s="19"/>
      <c r="K2000" s="19"/>
      <c r="L2000" s="19"/>
      <c r="M2000" s="19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221"/>
      <c r="AA2000" s="221"/>
      <c r="AB2000" s="221"/>
      <c r="AC2000" s="221"/>
      <c r="AD2000" s="221"/>
      <c r="AE2000" s="221"/>
      <c r="AF2000" s="221"/>
      <c r="AG2000" s="221"/>
      <c r="AH2000" s="221"/>
      <c r="AI2000" s="221"/>
      <c r="AJ2000" s="221"/>
      <c r="AK2000" s="221"/>
      <c r="AL2000" s="221"/>
      <c r="AM2000" s="221"/>
      <c r="AN2000" s="221"/>
      <c r="AO2000" s="221"/>
      <c r="AP2000" s="221"/>
      <c r="AQ2000" s="221"/>
      <c r="AR2000" s="221"/>
      <c r="AS2000" s="221"/>
      <c r="AT2000" s="221"/>
      <c r="AU2000" s="221"/>
      <c r="AV2000" s="221"/>
      <c r="AW2000" s="221"/>
      <c r="AX2000" s="221"/>
      <c r="AY2000" s="221"/>
      <c r="AZ2000" s="221"/>
      <c r="BA2000" s="222">
        <v>0</v>
      </c>
      <c r="BB2000" s="222">
        <v>0</v>
      </c>
      <c r="BC2000" s="222">
        <f t="shared" si="106"/>
        <v>0</v>
      </c>
    </row>
    <row r="2001" spans="2:55">
      <c r="B2001" s="41" t="s">
        <v>5195</v>
      </c>
      <c r="C2001" s="19" t="s">
        <v>5553</v>
      </c>
      <c r="D2001" s="44" t="s">
        <v>5</v>
      </c>
      <c r="E2001" s="19"/>
      <c r="F2001" s="19"/>
      <c r="G2001" s="19"/>
      <c r="H2001" s="19"/>
      <c r="I2001" s="19"/>
      <c r="J2001" s="19"/>
      <c r="K2001" s="19"/>
      <c r="L2001" s="19"/>
      <c r="M2001" s="19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221"/>
      <c r="AA2001" s="221"/>
      <c r="AB2001" s="221"/>
      <c r="AC2001" s="221"/>
      <c r="AD2001" s="221"/>
      <c r="AE2001" s="221"/>
      <c r="AF2001" s="221"/>
      <c r="AG2001" s="221"/>
      <c r="AH2001" s="221"/>
      <c r="AI2001" s="221"/>
      <c r="AJ2001" s="221"/>
      <c r="AK2001" s="221"/>
      <c r="AL2001" s="221"/>
      <c r="AM2001" s="221"/>
      <c r="AN2001" s="221"/>
      <c r="AO2001" s="221"/>
      <c r="AP2001" s="221"/>
      <c r="AQ2001" s="221"/>
      <c r="AR2001" s="221"/>
      <c r="AS2001" s="221"/>
      <c r="AT2001" s="221"/>
      <c r="AU2001" s="221"/>
      <c r="AV2001" s="221"/>
      <c r="AW2001" s="221"/>
      <c r="AX2001" s="221"/>
      <c r="AY2001" s="221"/>
      <c r="AZ2001" s="221"/>
      <c r="BA2001" s="222">
        <v>4</v>
      </c>
      <c r="BB2001" s="222">
        <v>630</v>
      </c>
      <c r="BC2001" s="222">
        <f t="shared" si="106"/>
        <v>157.5</v>
      </c>
    </row>
    <row r="2002" spans="2:55">
      <c r="B2002" s="41" t="s">
        <v>5196</v>
      </c>
      <c r="C2002" s="19" t="s">
        <v>5554</v>
      </c>
      <c r="D2002" s="44" t="s">
        <v>5</v>
      </c>
      <c r="E2002" s="19"/>
      <c r="F2002" s="19"/>
      <c r="G2002" s="19"/>
      <c r="H2002" s="19"/>
      <c r="I2002" s="19"/>
      <c r="J2002" s="19"/>
      <c r="K2002" s="19"/>
      <c r="L2002" s="19"/>
      <c r="M2002" s="19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221"/>
      <c r="AA2002" s="221"/>
      <c r="AB2002" s="221"/>
      <c r="AC2002" s="221"/>
      <c r="AD2002" s="221"/>
      <c r="AE2002" s="221"/>
      <c r="AF2002" s="221"/>
      <c r="AG2002" s="221"/>
      <c r="AH2002" s="221"/>
      <c r="AI2002" s="221"/>
      <c r="AJ2002" s="221"/>
      <c r="AK2002" s="221"/>
      <c r="AL2002" s="221"/>
      <c r="AM2002" s="221"/>
      <c r="AN2002" s="221"/>
      <c r="AO2002" s="221"/>
      <c r="AP2002" s="221"/>
      <c r="AQ2002" s="221"/>
      <c r="AR2002" s="221"/>
      <c r="AS2002" s="221"/>
      <c r="AT2002" s="221"/>
      <c r="AU2002" s="221"/>
      <c r="AV2002" s="221"/>
      <c r="AW2002" s="221"/>
      <c r="AX2002" s="221"/>
      <c r="AY2002" s="221"/>
      <c r="AZ2002" s="221"/>
      <c r="BA2002" s="222">
        <v>32</v>
      </c>
      <c r="BB2002" s="222">
        <v>3910</v>
      </c>
      <c r="BC2002" s="222">
        <f t="shared" si="106"/>
        <v>977.5</v>
      </c>
    </row>
    <row r="2003" spans="2:55">
      <c r="B2003" s="41" t="s">
        <v>5197</v>
      </c>
      <c r="C2003" s="19" t="s">
        <v>5555</v>
      </c>
      <c r="D2003" s="227" t="s">
        <v>956</v>
      </c>
      <c r="E2003" s="19"/>
      <c r="F2003" s="19"/>
      <c r="G2003" s="19"/>
      <c r="H2003" s="19"/>
      <c r="I2003" s="19"/>
      <c r="J2003" s="19"/>
      <c r="K2003" s="19"/>
      <c r="L2003" s="19"/>
      <c r="M2003" s="19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221"/>
      <c r="AA2003" s="221"/>
      <c r="AB2003" s="221"/>
      <c r="AC2003" s="221"/>
      <c r="AD2003" s="221"/>
      <c r="AE2003" s="221"/>
      <c r="AF2003" s="221"/>
      <c r="AG2003" s="221"/>
      <c r="AH2003" s="221"/>
      <c r="AI2003" s="221"/>
      <c r="AJ2003" s="221"/>
      <c r="AK2003" s="221"/>
      <c r="AL2003" s="221"/>
      <c r="AM2003" s="221"/>
      <c r="AN2003" s="221"/>
      <c r="AO2003" s="221"/>
      <c r="AP2003" s="221"/>
      <c r="AQ2003" s="221"/>
      <c r="AR2003" s="221"/>
      <c r="AS2003" s="221"/>
      <c r="AT2003" s="221"/>
      <c r="AU2003" s="221"/>
      <c r="AV2003" s="221"/>
      <c r="AW2003" s="221"/>
      <c r="AX2003" s="221"/>
      <c r="AY2003" s="221"/>
      <c r="AZ2003" s="221"/>
      <c r="BA2003" s="222">
        <v>58</v>
      </c>
      <c r="BB2003" s="222">
        <v>4315</v>
      </c>
      <c r="BC2003" s="222">
        <f t="shared" si="106"/>
        <v>1078.75</v>
      </c>
    </row>
    <row r="2004" spans="2:55">
      <c r="B2004" s="41" t="s">
        <v>5198</v>
      </c>
      <c r="C2004" s="19" t="s">
        <v>5556</v>
      </c>
      <c r="D2004" s="227" t="s">
        <v>956</v>
      </c>
      <c r="E2004" s="19"/>
      <c r="F2004" s="19"/>
      <c r="G2004" s="19"/>
      <c r="H2004" s="19"/>
      <c r="I2004" s="19"/>
      <c r="J2004" s="19"/>
      <c r="K2004" s="19"/>
      <c r="L2004" s="19"/>
      <c r="M2004" s="19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221"/>
      <c r="AA2004" s="221"/>
      <c r="AB2004" s="221"/>
      <c r="AC2004" s="221"/>
      <c r="AD2004" s="221"/>
      <c r="AE2004" s="221"/>
      <c r="AF2004" s="221"/>
      <c r="AG2004" s="221"/>
      <c r="AH2004" s="221"/>
      <c r="AI2004" s="221"/>
      <c r="AJ2004" s="221"/>
      <c r="AK2004" s="221"/>
      <c r="AL2004" s="221"/>
      <c r="AM2004" s="221"/>
      <c r="AN2004" s="221"/>
      <c r="AO2004" s="221"/>
      <c r="AP2004" s="221"/>
      <c r="AQ2004" s="221"/>
      <c r="AR2004" s="221"/>
      <c r="AS2004" s="221"/>
      <c r="AT2004" s="221"/>
      <c r="AU2004" s="221"/>
      <c r="AV2004" s="221"/>
      <c r="AW2004" s="221"/>
      <c r="AX2004" s="221"/>
      <c r="AY2004" s="221"/>
      <c r="AZ2004" s="221"/>
      <c r="BA2004" s="222">
        <v>0</v>
      </c>
      <c r="BB2004" s="222">
        <v>0</v>
      </c>
      <c r="BC2004" s="222">
        <f t="shared" si="106"/>
        <v>0</v>
      </c>
    </row>
    <row r="2005" spans="2:55">
      <c r="B2005" s="41" t="s">
        <v>5199</v>
      </c>
      <c r="C2005" s="19" t="s">
        <v>5557</v>
      </c>
      <c r="D2005" s="44" t="s">
        <v>5</v>
      </c>
      <c r="E2005" s="19"/>
      <c r="F2005" s="19"/>
      <c r="G2005" s="19"/>
      <c r="H2005" s="19"/>
      <c r="I2005" s="19"/>
      <c r="J2005" s="19"/>
      <c r="K2005" s="19"/>
      <c r="L2005" s="19"/>
      <c r="M2005" s="19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221"/>
      <c r="AA2005" s="221"/>
      <c r="AB2005" s="221"/>
      <c r="AC2005" s="221"/>
      <c r="AD2005" s="221"/>
      <c r="AE2005" s="221"/>
      <c r="AF2005" s="221"/>
      <c r="AG2005" s="221"/>
      <c r="AH2005" s="221"/>
      <c r="AI2005" s="221"/>
      <c r="AJ2005" s="221"/>
      <c r="AK2005" s="221"/>
      <c r="AL2005" s="221"/>
      <c r="AM2005" s="221"/>
      <c r="AN2005" s="221"/>
      <c r="AO2005" s="221"/>
      <c r="AP2005" s="221"/>
      <c r="AQ2005" s="221"/>
      <c r="AR2005" s="221"/>
      <c r="AS2005" s="221"/>
      <c r="AT2005" s="221"/>
      <c r="AU2005" s="221"/>
      <c r="AV2005" s="221"/>
      <c r="AW2005" s="221"/>
      <c r="AX2005" s="221"/>
      <c r="AY2005" s="221"/>
      <c r="AZ2005" s="221"/>
      <c r="BA2005" s="222">
        <v>0</v>
      </c>
      <c r="BB2005" s="222">
        <v>0</v>
      </c>
      <c r="BC2005" s="222">
        <f t="shared" si="106"/>
        <v>0</v>
      </c>
    </row>
    <row r="2006" spans="2:55">
      <c r="B2006" s="41" t="s">
        <v>5200</v>
      </c>
      <c r="C2006" s="19" t="s">
        <v>5558</v>
      </c>
      <c r="D2006" s="44" t="s">
        <v>5</v>
      </c>
      <c r="E2006" s="19"/>
      <c r="F2006" s="19"/>
      <c r="G2006" s="19"/>
      <c r="H2006" s="19"/>
      <c r="I2006" s="19"/>
      <c r="J2006" s="19"/>
      <c r="K2006" s="19"/>
      <c r="L2006" s="19"/>
      <c r="M2006" s="19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221"/>
      <c r="AA2006" s="221"/>
      <c r="AB2006" s="221"/>
      <c r="AC2006" s="221"/>
      <c r="AD2006" s="221"/>
      <c r="AE2006" s="221"/>
      <c r="AF2006" s="221"/>
      <c r="AG2006" s="221"/>
      <c r="AH2006" s="221"/>
      <c r="AI2006" s="221"/>
      <c r="AJ2006" s="221"/>
      <c r="AK2006" s="221"/>
      <c r="AL2006" s="221"/>
      <c r="AM2006" s="221"/>
      <c r="AN2006" s="221"/>
      <c r="AO2006" s="221"/>
      <c r="AP2006" s="221"/>
      <c r="AQ2006" s="221"/>
      <c r="AR2006" s="221"/>
      <c r="AS2006" s="221"/>
      <c r="AT2006" s="221"/>
      <c r="AU2006" s="221"/>
      <c r="AV2006" s="221"/>
      <c r="AW2006" s="221"/>
      <c r="AX2006" s="221"/>
      <c r="AY2006" s="221"/>
      <c r="AZ2006" s="221"/>
      <c r="BA2006" s="222">
        <v>4</v>
      </c>
      <c r="BB2006" s="222">
        <v>245</v>
      </c>
      <c r="BC2006" s="222">
        <f t="shared" si="106"/>
        <v>61.25</v>
      </c>
    </row>
    <row r="2007" spans="2:55">
      <c r="B2007" s="41" t="s">
        <v>5201</v>
      </c>
      <c r="C2007" s="19" t="s">
        <v>5723</v>
      </c>
      <c r="D2007" s="44" t="s">
        <v>5</v>
      </c>
      <c r="E2007" s="19"/>
      <c r="F2007" s="19"/>
      <c r="G2007" s="19"/>
      <c r="H2007" s="19"/>
      <c r="I2007" s="19"/>
      <c r="J2007" s="19"/>
      <c r="K2007" s="19"/>
      <c r="L2007" s="19"/>
      <c r="M2007" s="19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221"/>
      <c r="AA2007" s="221"/>
      <c r="AB2007" s="221"/>
      <c r="AC2007" s="221"/>
      <c r="AD2007" s="221"/>
      <c r="AE2007" s="221"/>
      <c r="AF2007" s="221"/>
      <c r="AG2007" s="221"/>
      <c r="AH2007" s="221"/>
      <c r="AI2007" s="221"/>
      <c r="AJ2007" s="221"/>
      <c r="AK2007" s="221"/>
      <c r="AL2007" s="221"/>
      <c r="AM2007" s="221"/>
      <c r="AN2007" s="221"/>
      <c r="AO2007" s="221"/>
      <c r="AP2007" s="221"/>
      <c r="AQ2007" s="221"/>
      <c r="AR2007" s="221"/>
      <c r="AS2007" s="221"/>
      <c r="AT2007" s="221"/>
      <c r="AU2007" s="221"/>
      <c r="AV2007" s="221"/>
      <c r="AW2007" s="221"/>
      <c r="AX2007" s="221"/>
      <c r="AY2007" s="221"/>
      <c r="AZ2007" s="221"/>
      <c r="BA2007" s="222">
        <v>0</v>
      </c>
      <c r="BB2007" s="222">
        <v>0</v>
      </c>
      <c r="BC2007" s="222">
        <f t="shared" si="106"/>
        <v>0</v>
      </c>
    </row>
    <row r="2008" spans="2:55">
      <c r="B2008" s="41" t="s">
        <v>5202</v>
      </c>
      <c r="C2008" s="19" t="s">
        <v>8082</v>
      </c>
      <c r="D2008" s="44" t="s">
        <v>5</v>
      </c>
      <c r="E2008" s="19"/>
      <c r="F2008" s="19"/>
      <c r="G2008" s="19"/>
      <c r="H2008" s="19"/>
      <c r="I2008" s="19"/>
      <c r="J2008" s="19"/>
      <c r="K2008" s="19"/>
      <c r="L2008" s="19"/>
      <c r="M2008" s="19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221"/>
      <c r="AA2008" s="221"/>
      <c r="AB2008" s="221"/>
      <c r="AC2008" s="221"/>
      <c r="AD2008" s="221"/>
      <c r="AE2008" s="221"/>
      <c r="AF2008" s="221"/>
      <c r="AG2008" s="221"/>
      <c r="AH2008" s="221"/>
      <c r="AI2008" s="221"/>
      <c r="AJ2008" s="221"/>
      <c r="AK2008" s="221"/>
      <c r="AL2008" s="221"/>
      <c r="AM2008" s="221"/>
      <c r="AN2008" s="221"/>
      <c r="AO2008" s="221"/>
      <c r="AP2008" s="221"/>
      <c r="AQ2008" s="221"/>
      <c r="AR2008" s="221"/>
      <c r="AS2008" s="221"/>
      <c r="AT2008" s="221"/>
      <c r="AU2008" s="221"/>
      <c r="AV2008" s="221"/>
      <c r="AW2008" s="221"/>
      <c r="AX2008" s="221"/>
      <c r="AY2008" s="221"/>
      <c r="AZ2008" s="221"/>
      <c r="BA2008" s="222">
        <v>8</v>
      </c>
      <c r="BB2008" s="222">
        <v>730</v>
      </c>
      <c r="BC2008" s="222">
        <f t="shared" si="106"/>
        <v>182.5</v>
      </c>
    </row>
    <row r="2009" spans="2:55">
      <c r="B2009" s="41" t="s">
        <v>5203</v>
      </c>
      <c r="C2009" s="19" t="s">
        <v>8083</v>
      </c>
      <c r="D2009" s="44" t="s">
        <v>5</v>
      </c>
      <c r="E2009" s="19"/>
      <c r="F2009" s="19"/>
      <c r="G2009" s="19"/>
      <c r="H2009" s="19"/>
      <c r="I2009" s="19"/>
      <c r="J2009" s="19"/>
      <c r="K2009" s="19"/>
      <c r="L2009" s="19"/>
      <c r="M2009" s="19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221"/>
      <c r="AA2009" s="221"/>
      <c r="AB2009" s="221"/>
      <c r="AC2009" s="221"/>
      <c r="AD2009" s="221"/>
      <c r="AE2009" s="221"/>
      <c r="AF2009" s="221"/>
      <c r="AG2009" s="221"/>
      <c r="AH2009" s="221"/>
      <c r="AI2009" s="221"/>
      <c r="AJ2009" s="221"/>
      <c r="AK2009" s="221"/>
      <c r="AL2009" s="221"/>
      <c r="AM2009" s="221"/>
      <c r="AN2009" s="221"/>
      <c r="AO2009" s="221"/>
      <c r="AP2009" s="221"/>
      <c r="AQ2009" s="221"/>
      <c r="AR2009" s="221"/>
      <c r="AS2009" s="221"/>
      <c r="AT2009" s="221"/>
      <c r="AU2009" s="221"/>
      <c r="AV2009" s="221"/>
      <c r="AW2009" s="221"/>
      <c r="AX2009" s="221"/>
      <c r="AY2009" s="221"/>
      <c r="AZ2009" s="221"/>
      <c r="BA2009" s="222">
        <v>0</v>
      </c>
      <c r="BB2009" s="222">
        <v>0</v>
      </c>
      <c r="BC2009" s="222">
        <f t="shared" si="106"/>
        <v>0</v>
      </c>
    </row>
    <row r="2010" spans="2:55">
      <c r="B2010" s="41" t="s">
        <v>5204</v>
      </c>
      <c r="C2010" s="19" t="s">
        <v>8084</v>
      </c>
      <c r="D2010" s="44" t="s">
        <v>5</v>
      </c>
      <c r="E2010" s="19"/>
      <c r="F2010" s="19"/>
      <c r="G2010" s="19"/>
      <c r="H2010" s="19"/>
      <c r="I2010" s="19"/>
      <c r="J2010" s="19"/>
      <c r="K2010" s="19"/>
      <c r="L2010" s="19"/>
      <c r="M2010" s="19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221"/>
      <c r="AA2010" s="221"/>
      <c r="AB2010" s="221"/>
      <c r="AC2010" s="221"/>
      <c r="AD2010" s="221"/>
      <c r="AE2010" s="221"/>
      <c r="AF2010" s="221"/>
      <c r="AG2010" s="221"/>
      <c r="AH2010" s="221"/>
      <c r="AI2010" s="221"/>
      <c r="AJ2010" s="221"/>
      <c r="AK2010" s="221"/>
      <c r="AL2010" s="221"/>
      <c r="AM2010" s="221"/>
      <c r="AN2010" s="221"/>
      <c r="AO2010" s="221"/>
      <c r="AP2010" s="221"/>
      <c r="AQ2010" s="221"/>
      <c r="AR2010" s="221"/>
      <c r="AS2010" s="221"/>
      <c r="AT2010" s="221"/>
      <c r="AU2010" s="221"/>
      <c r="AV2010" s="221"/>
      <c r="AW2010" s="221"/>
      <c r="AX2010" s="221"/>
      <c r="AY2010" s="221"/>
      <c r="AZ2010" s="221"/>
      <c r="BA2010" s="222">
        <v>27</v>
      </c>
      <c r="BB2010" s="222">
        <v>3380</v>
      </c>
      <c r="BC2010" s="222">
        <f t="shared" si="106"/>
        <v>845</v>
      </c>
    </row>
    <row r="2011" spans="2:55">
      <c r="B2011" s="41" t="s">
        <v>5205</v>
      </c>
      <c r="C2011" s="19" t="s">
        <v>5724</v>
      </c>
      <c r="D2011" s="44" t="s">
        <v>5</v>
      </c>
      <c r="E2011" s="19"/>
      <c r="F2011" s="19"/>
      <c r="G2011" s="19"/>
      <c r="H2011" s="19"/>
      <c r="I2011" s="19"/>
      <c r="J2011" s="19"/>
      <c r="K2011" s="19"/>
      <c r="L2011" s="19"/>
      <c r="M2011" s="19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221"/>
      <c r="AA2011" s="221"/>
      <c r="AB2011" s="221"/>
      <c r="AC2011" s="221"/>
      <c r="AD2011" s="221"/>
      <c r="AE2011" s="221"/>
      <c r="AF2011" s="221"/>
      <c r="AG2011" s="221"/>
      <c r="AH2011" s="221"/>
      <c r="AI2011" s="221"/>
      <c r="AJ2011" s="221"/>
      <c r="AK2011" s="221"/>
      <c r="AL2011" s="221"/>
      <c r="AM2011" s="221"/>
      <c r="AN2011" s="221"/>
      <c r="AO2011" s="221"/>
      <c r="AP2011" s="221"/>
      <c r="AQ2011" s="221"/>
      <c r="AR2011" s="221"/>
      <c r="AS2011" s="221"/>
      <c r="AT2011" s="221"/>
      <c r="AU2011" s="221"/>
      <c r="AV2011" s="221"/>
      <c r="AW2011" s="221"/>
      <c r="AX2011" s="221"/>
      <c r="AY2011" s="221"/>
      <c r="AZ2011" s="221"/>
      <c r="BA2011" s="222">
        <v>3</v>
      </c>
      <c r="BB2011" s="222">
        <v>180</v>
      </c>
      <c r="BC2011" s="222">
        <f t="shared" si="106"/>
        <v>45</v>
      </c>
    </row>
    <row r="2012" spans="2:55">
      <c r="B2012" s="41" t="s">
        <v>5206</v>
      </c>
      <c r="C2012" s="19" t="s">
        <v>5725</v>
      </c>
      <c r="D2012" s="44" t="s">
        <v>5</v>
      </c>
      <c r="E2012" s="19"/>
      <c r="F2012" s="19"/>
      <c r="G2012" s="19"/>
      <c r="H2012" s="19"/>
      <c r="I2012" s="19"/>
      <c r="J2012" s="19"/>
      <c r="K2012" s="19"/>
      <c r="L2012" s="19"/>
      <c r="M2012" s="19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221"/>
      <c r="AA2012" s="221"/>
      <c r="AB2012" s="221"/>
      <c r="AC2012" s="221"/>
      <c r="AD2012" s="221"/>
      <c r="AE2012" s="221"/>
      <c r="AF2012" s="221"/>
      <c r="AG2012" s="221"/>
      <c r="AH2012" s="221"/>
      <c r="AI2012" s="221"/>
      <c r="AJ2012" s="221"/>
      <c r="AK2012" s="221"/>
      <c r="AL2012" s="221"/>
      <c r="AM2012" s="221"/>
      <c r="AN2012" s="221"/>
      <c r="AO2012" s="221"/>
      <c r="AP2012" s="221"/>
      <c r="AQ2012" s="221"/>
      <c r="AR2012" s="221"/>
      <c r="AS2012" s="221"/>
      <c r="AT2012" s="221"/>
      <c r="AU2012" s="221"/>
      <c r="AV2012" s="221"/>
      <c r="AW2012" s="221"/>
      <c r="AX2012" s="221"/>
      <c r="AY2012" s="221"/>
      <c r="AZ2012" s="221"/>
      <c r="BA2012" s="222">
        <v>53</v>
      </c>
      <c r="BB2012" s="222">
        <v>7765</v>
      </c>
      <c r="BC2012" s="222">
        <f t="shared" si="106"/>
        <v>1941.25</v>
      </c>
    </row>
    <row r="2013" spans="2:55">
      <c r="B2013" s="41" t="s">
        <v>5207</v>
      </c>
      <c r="C2013" s="19" t="s">
        <v>5726</v>
      </c>
      <c r="D2013" s="44" t="s">
        <v>5</v>
      </c>
      <c r="E2013" s="19"/>
      <c r="F2013" s="19"/>
      <c r="G2013" s="19"/>
      <c r="H2013" s="19"/>
      <c r="I2013" s="19"/>
      <c r="J2013" s="19"/>
      <c r="K2013" s="19"/>
      <c r="L2013" s="19"/>
      <c r="M2013" s="19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221"/>
      <c r="AA2013" s="221"/>
      <c r="AB2013" s="221"/>
      <c r="AC2013" s="221"/>
      <c r="AD2013" s="221"/>
      <c r="AE2013" s="221"/>
      <c r="AF2013" s="221"/>
      <c r="AG2013" s="221"/>
      <c r="AH2013" s="221"/>
      <c r="AI2013" s="221"/>
      <c r="AJ2013" s="221"/>
      <c r="AK2013" s="221"/>
      <c r="AL2013" s="221"/>
      <c r="AM2013" s="221"/>
      <c r="AN2013" s="221"/>
      <c r="AO2013" s="221"/>
      <c r="AP2013" s="221"/>
      <c r="AQ2013" s="221"/>
      <c r="AR2013" s="221"/>
      <c r="AS2013" s="221"/>
      <c r="AT2013" s="221"/>
      <c r="AU2013" s="221"/>
      <c r="AV2013" s="221"/>
      <c r="AW2013" s="221"/>
      <c r="AX2013" s="221"/>
      <c r="AY2013" s="221"/>
      <c r="AZ2013" s="221"/>
      <c r="BA2013" s="222">
        <v>27</v>
      </c>
      <c r="BB2013" s="222">
        <v>5380</v>
      </c>
      <c r="BC2013" s="222">
        <f t="shared" si="106"/>
        <v>1345</v>
      </c>
    </row>
    <row r="2014" spans="2:55">
      <c r="B2014" s="41" t="s">
        <v>5208</v>
      </c>
      <c r="C2014" s="19" t="s">
        <v>5727</v>
      </c>
      <c r="D2014" s="44" t="s">
        <v>5</v>
      </c>
      <c r="E2014" s="19"/>
      <c r="F2014" s="19"/>
      <c r="G2014" s="19"/>
      <c r="H2014" s="19"/>
      <c r="I2014" s="19"/>
      <c r="J2014" s="19"/>
      <c r="K2014" s="19"/>
      <c r="L2014" s="19"/>
      <c r="M2014" s="19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221"/>
      <c r="AA2014" s="221"/>
      <c r="AB2014" s="221"/>
      <c r="AC2014" s="221"/>
      <c r="AD2014" s="221"/>
      <c r="AE2014" s="221"/>
      <c r="AF2014" s="221"/>
      <c r="AG2014" s="221"/>
      <c r="AH2014" s="221"/>
      <c r="AI2014" s="221"/>
      <c r="AJ2014" s="221"/>
      <c r="AK2014" s="221"/>
      <c r="AL2014" s="221"/>
      <c r="AM2014" s="221"/>
      <c r="AN2014" s="221"/>
      <c r="AO2014" s="221"/>
      <c r="AP2014" s="221"/>
      <c r="AQ2014" s="221"/>
      <c r="AR2014" s="221"/>
      <c r="AS2014" s="221"/>
      <c r="AT2014" s="221"/>
      <c r="AU2014" s="221"/>
      <c r="AV2014" s="221"/>
      <c r="AW2014" s="221"/>
      <c r="AX2014" s="221"/>
      <c r="AY2014" s="221"/>
      <c r="AZ2014" s="221"/>
      <c r="BA2014" s="222">
        <v>32</v>
      </c>
      <c r="BB2014" s="222">
        <v>3970</v>
      </c>
      <c r="BC2014" s="222">
        <f t="shared" si="106"/>
        <v>992.5</v>
      </c>
    </row>
    <row r="2015" spans="2:55">
      <c r="B2015" s="41" t="s">
        <v>5209</v>
      </c>
      <c r="C2015" s="19" t="s">
        <v>5728</v>
      </c>
      <c r="D2015" s="44" t="s">
        <v>5</v>
      </c>
      <c r="E2015" s="19"/>
      <c r="F2015" s="19"/>
      <c r="G2015" s="19"/>
      <c r="H2015" s="19"/>
      <c r="I2015" s="19"/>
      <c r="J2015" s="19"/>
      <c r="K2015" s="19"/>
      <c r="L2015" s="19"/>
      <c r="M2015" s="19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221"/>
      <c r="AA2015" s="221"/>
      <c r="AB2015" s="221"/>
      <c r="AC2015" s="221"/>
      <c r="AD2015" s="221"/>
      <c r="AE2015" s="221"/>
      <c r="AF2015" s="221"/>
      <c r="AG2015" s="221"/>
      <c r="AH2015" s="221"/>
      <c r="AI2015" s="221"/>
      <c r="AJ2015" s="221"/>
      <c r="AK2015" s="221"/>
      <c r="AL2015" s="221"/>
      <c r="AM2015" s="221"/>
      <c r="AN2015" s="221"/>
      <c r="AO2015" s="221"/>
      <c r="AP2015" s="221"/>
      <c r="AQ2015" s="221"/>
      <c r="AR2015" s="221"/>
      <c r="AS2015" s="221"/>
      <c r="AT2015" s="221"/>
      <c r="AU2015" s="221"/>
      <c r="AV2015" s="221"/>
      <c r="AW2015" s="221"/>
      <c r="AX2015" s="221"/>
      <c r="AY2015" s="221"/>
      <c r="AZ2015" s="221"/>
      <c r="BA2015" s="222">
        <v>12</v>
      </c>
      <c r="BB2015" s="222">
        <v>1255</v>
      </c>
      <c r="BC2015" s="222">
        <f t="shared" si="106"/>
        <v>313.75</v>
      </c>
    </row>
    <row r="2016" spans="2:55">
      <c r="B2016" s="41" t="s">
        <v>5210</v>
      </c>
      <c r="C2016" s="19" t="s">
        <v>5729</v>
      </c>
      <c r="D2016" s="44" t="s">
        <v>5</v>
      </c>
      <c r="E2016" s="19"/>
      <c r="F2016" s="19"/>
      <c r="G2016" s="19"/>
      <c r="H2016" s="19"/>
      <c r="I2016" s="19"/>
      <c r="J2016" s="19"/>
      <c r="K2016" s="19"/>
      <c r="L2016" s="19"/>
      <c r="M2016" s="19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221"/>
      <c r="AA2016" s="221"/>
      <c r="AB2016" s="221"/>
      <c r="AC2016" s="221"/>
      <c r="AD2016" s="221"/>
      <c r="AE2016" s="221"/>
      <c r="AF2016" s="221"/>
      <c r="AG2016" s="221"/>
      <c r="AH2016" s="221"/>
      <c r="AI2016" s="221"/>
      <c r="AJ2016" s="221"/>
      <c r="AK2016" s="221"/>
      <c r="AL2016" s="221"/>
      <c r="AM2016" s="221"/>
      <c r="AN2016" s="221"/>
      <c r="AO2016" s="221"/>
      <c r="AP2016" s="221"/>
      <c r="AQ2016" s="221"/>
      <c r="AR2016" s="221"/>
      <c r="AS2016" s="221"/>
      <c r="AT2016" s="221"/>
      <c r="AU2016" s="221"/>
      <c r="AV2016" s="221"/>
      <c r="AW2016" s="221"/>
      <c r="AX2016" s="221"/>
      <c r="AY2016" s="221"/>
      <c r="AZ2016" s="221"/>
      <c r="BA2016" s="222">
        <v>0</v>
      </c>
      <c r="BB2016" s="222">
        <v>0</v>
      </c>
      <c r="BC2016" s="222">
        <f t="shared" si="106"/>
        <v>0</v>
      </c>
    </row>
    <row r="2017" spans="2:55">
      <c r="B2017" s="41" t="s">
        <v>5211</v>
      </c>
      <c r="C2017" s="19" t="s">
        <v>8085</v>
      </c>
      <c r="D2017" s="227" t="s">
        <v>955</v>
      </c>
      <c r="E2017" s="19"/>
      <c r="F2017" s="19"/>
      <c r="G2017" s="19"/>
      <c r="H2017" s="19"/>
      <c r="I2017" s="19"/>
      <c r="J2017" s="19"/>
      <c r="K2017" s="19"/>
      <c r="L2017" s="19"/>
      <c r="M2017" s="19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221"/>
      <c r="AA2017" s="221"/>
      <c r="AB2017" s="221"/>
      <c r="AC2017" s="221"/>
      <c r="AD2017" s="221"/>
      <c r="AE2017" s="221"/>
      <c r="AF2017" s="221"/>
      <c r="AG2017" s="221"/>
      <c r="AH2017" s="221"/>
      <c r="AI2017" s="221"/>
      <c r="AJ2017" s="221"/>
      <c r="AK2017" s="221"/>
      <c r="AL2017" s="221"/>
      <c r="AM2017" s="221"/>
      <c r="AN2017" s="221"/>
      <c r="AO2017" s="221"/>
      <c r="AP2017" s="221"/>
      <c r="AQ2017" s="221"/>
      <c r="AR2017" s="221"/>
      <c r="AS2017" s="221"/>
      <c r="AT2017" s="221"/>
      <c r="AU2017" s="221"/>
      <c r="AV2017" s="221"/>
      <c r="AW2017" s="221"/>
      <c r="AX2017" s="221"/>
      <c r="AY2017" s="221"/>
      <c r="AZ2017" s="221"/>
      <c r="BA2017" s="222">
        <v>6</v>
      </c>
      <c r="BB2017" s="222">
        <v>440</v>
      </c>
      <c r="BC2017" s="222">
        <f t="shared" si="106"/>
        <v>110</v>
      </c>
    </row>
    <row r="2018" spans="2:55">
      <c r="B2018" s="41" t="s">
        <v>5212</v>
      </c>
      <c r="C2018" s="19" t="s">
        <v>8086</v>
      </c>
      <c r="D2018" s="44" t="s">
        <v>5</v>
      </c>
      <c r="E2018" s="19"/>
      <c r="F2018" s="19"/>
      <c r="G2018" s="19"/>
      <c r="H2018" s="19"/>
      <c r="I2018" s="19"/>
      <c r="J2018" s="19"/>
      <c r="K2018" s="19"/>
      <c r="L2018" s="19"/>
      <c r="M2018" s="19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221"/>
      <c r="AA2018" s="221"/>
      <c r="AB2018" s="221"/>
      <c r="AC2018" s="221"/>
      <c r="AD2018" s="221"/>
      <c r="AE2018" s="221"/>
      <c r="AF2018" s="221"/>
      <c r="AG2018" s="221"/>
      <c r="AH2018" s="221"/>
      <c r="AI2018" s="221"/>
      <c r="AJ2018" s="221"/>
      <c r="AK2018" s="221"/>
      <c r="AL2018" s="221"/>
      <c r="AM2018" s="221"/>
      <c r="AN2018" s="221"/>
      <c r="AO2018" s="221"/>
      <c r="AP2018" s="221"/>
      <c r="AQ2018" s="221"/>
      <c r="AR2018" s="221"/>
      <c r="AS2018" s="221"/>
      <c r="AT2018" s="221"/>
      <c r="AU2018" s="221"/>
      <c r="AV2018" s="221"/>
      <c r="AW2018" s="221"/>
      <c r="AX2018" s="221"/>
      <c r="AY2018" s="221"/>
      <c r="AZ2018" s="221"/>
      <c r="BA2018" s="222">
        <v>0</v>
      </c>
      <c r="BB2018" s="222">
        <v>0</v>
      </c>
      <c r="BC2018" s="222">
        <f t="shared" si="106"/>
        <v>0</v>
      </c>
    </row>
    <row r="2019" spans="2:55">
      <c r="B2019" s="41" t="s">
        <v>5213</v>
      </c>
      <c r="C2019" s="19" t="s">
        <v>5730</v>
      </c>
      <c r="D2019" s="227" t="s">
        <v>955</v>
      </c>
      <c r="E2019" s="19"/>
      <c r="F2019" s="19"/>
      <c r="G2019" s="19"/>
      <c r="H2019" s="19"/>
      <c r="I2019" s="19"/>
      <c r="J2019" s="19"/>
      <c r="K2019" s="19"/>
      <c r="L2019" s="19"/>
      <c r="M2019" s="19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221"/>
      <c r="AA2019" s="221"/>
      <c r="AB2019" s="221"/>
      <c r="AC2019" s="221"/>
      <c r="AD2019" s="221"/>
      <c r="AE2019" s="221"/>
      <c r="AF2019" s="221"/>
      <c r="AG2019" s="221"/>
      <c r="AH2019" s="221"/>
      <c r="AI2019" s="221"/>
      <c r="AJ2019" s="221"/>
      <c r="AK2019" s="221"/>
      <c r="AL2019" s="221"/>
      <c r="AM2019" s="221"/>
      <c r="AN2019" s="221"/>
      <c r="AO2019" s="221"/>
      <c r="AP2019" s="221"/>
      <c r="AQ2019" s="221"/>
      <c r="AR2019" s="221"/>
      <c r="AS2019" s="221"/>
      <c r="AT2019" s="221"/>
      <c r="AU2019" s="221"/>
      <c r="AV2019" s="221"/>
      <c r="AW2019" s="221"/>
      <c r="AX2019" s="221"/>
      <c r="AY2019" s="221"/>
      <c r="AZ2019" s="221"/>
      <c r="BA2019" s="222">
        <v>0</v>
      </c>
      <c r="BB2019" s="222">
        <v>0</v>
      </c>
      <c r="BC2019" s="222">
        <f t="shared" si="106"/>
        <v>0</v>
      </c>
    </row>
    <row r="2020" spans="2:55">
      <c r="B2020" s="41" t="s">
        <v>5214</v>
      </c>
      <c r="C2020" s="19" t="s">
        <v>5731</v>
      </c>
      <c r="D2020" s="44" t="s">
        <v>5</v>
      </c>
      <c r="E2020" s="19"/>
      <c r="F2020" s="19"/>
      <c r="G2020" s="19"/>
      <c r="H2020" s="19"/>
      <c r="I2020" s="19"/>
      <c r="J2020" s="19"/>
      <c r="K2020" s="19"/>
      <c r="L2020" s="19"/>
      <c r="M2020" s="19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221"/>
      <c r="AA2020" s="221"/>
      <c r="AB2020" s="221"/>
      <c r="AC2020" s="221"/>
      <c r="AD2020" s="221"/>
      <c r="AE2020" s="221"/>
      <c r="AF2020" s="221"/>
      <c r="AG2020" s="221"/>
      <c r="AH2020" s="221"/>
      <c r="AI2020" s="221"/>
      <c r="AJ2020" s="221"/>
      <c r="AK2020" s="221"/>
      <c r="AL2020" s="221"/>
      <c r="AM2020" s="221"/>
      <c r="AN2020" s="221"/>
      <c r="AO2020" s="221"/>
      <c r="AP2020" s="221"/>
      <c r="AQ2020" s="221"/>
      <c r="AR2020" s="221"/>
      <c r="AS2020" s="221"/>
      <c r="AT2020" s="221"/>
      <c r="AU2020" s="221"/>
      <c r="AV2020" s="221"/>
      <c r="AW2020" s="221"/>
      <c r="AX2020" s="221"/>
      <c r="AY2020" s="221"/>
      <c r="AZ2020" s="221"/>
      <c r="BA2020" s="222">
        <v>39</v>
      </c>
      <c r="BB2020" s="222">
        <v>3145</v>
      </c>
      <c r="BC2020" s="222">
        <f t="shared" si="106"/>
        <v>786.25</v>
      </c>
    </row>
    <row r="2021" spans="2:55">
      <c r="B2021" s="41" t="s">
        <v>5215</v>
      </c>
      <c r="C2021" s="19" t="s">
        <v>5732</v>
      </c>
      <c r="D2021" s="44" t="s">
        <v>5</v>
      </c>
      <c r="E2021" s="19"/>
      <c r="F2021" s="19"/>
      <c r="G2021" s="19"/>
      <c r="H2021" s="19"/>
      <c r="I2021" s="19"/>
      <c r="J2021" s="19"/>
      <c r="K2021" s="19"/>
      <c r="L2021" s="19"/>
      <c r="M2021" s="19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221"/>
      <c r="AA2021" s="221"/>
      <c r="AB2021" s="221"/>
      <c r="AC2021" s="221"/>
      <c r="AD2021" s="221"/>
      <c r="AE2021" s="221"/>
      <c r="AF2021" s="221"/>
      <c r="AG2021" s="221"/>
      <c r="AH2021" s="221"/>
      <c r="AI2021" s="221"/>
      <c r="AJ2021" s="221"/>
      <c r="AK2021" s="221"/>
      <c r="AL2021" s="221"/>
      <c r="AM2021" s="221"/>
      <c r="AN2021" s="221"/>
      <c r="AO2021" s="221"/>
      <c r="AP2021" s="221"/>
      <c r="AQ2021" s="221"/>
      <c r="AR2021" s="221"/>
      <c r="AS2021" s="221"/>
      <c r="AT2021" s="221"/>
      <c r="AU2021" s="221"/>
      <c r="AV2021" s="221"/>
      <c r="AW2021" s="221"/>
      <c r="AX2021" s="221"/>
      <c r="AY2021" s="221"/>
      <c r="AZ2021" s="221"/>
      <c r="BA2021" s="222">
        <v>0</v>
      </c>
      <c r="BB2021" s="222">
        <v>0</v>
      </c>
      <c r="BC2021" s="222">
        <f t="shared" si="106"/>
        <v>0</v>
      </c>
    </row>
    <row r="2022" spans="2:55">
      <c r="B2022" s="41" t="s">
        <v>5216</v>
      </c>
      <c r="C2022" s="19" t="s">
        <v>8087</v>
      </c>
      <c r="D2022" s="44" t="s">
        <v>5</v>
      </c>
      <c r="E2022" s="19"/>
      <c r="F2022" s="19"/>
      <c r="G2022" s="19"/>
      <c r="H2022" s="19"/>
      <c r="I2022" s="19"/>
      <c r="J2022" s="19"/>
      <c r="K2022" s="19"/>
      <c r="L2022" s="19"/>
      <c r="M2022" s="19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221"/>
      <c r="AA2022" s="221"/>
      <c r="AB2022" s="221"/>
      <c r="AC2022" s="221"/>
      <c r="AD2022" s="221"/>
      <c r="AE2022" s="221"/>
      <c r="AF2022" s="221"/>
      <c r="AG2022" s="221"/>
      <c r="AH2022" s="221"/>
      <c r="AI2022" s="221"/>
      <c r="AJ2022" s="221"/>
      <c r="AK2022" s="221"/>
      <c r="AL2022" s="221"/>
      <c r="AM2022" s="221"/>
      <c r="AN2022" s="221"/>
      <c r="AO2022" s="221"/>
      <c r="AP2022" s="221"/>
      <c r="AQ2022" s="221"/>
      <c r="AR2022" s="221"/>
      <c r="AS2022" s="221"/>
      <c r="AT2022" s="221"/>
      <c r="AU2022" s="221"/>
      <c r="AV2022" s="221"/>
      <c r="AW2022" s="221"/>
      <c r="AX2022" s="221"/>
      <c r="AY2022" s="221"/>
      <c r="AZ2022" s="221"/>
      <c r="BA2022" s="222">
        <v>11</v>
      </c>
      <c r="BB2022" s="222">
        <v>1035</v>
      </c>
      <c r="BC2022" s="222">
        <f t="shared" ref="BC2022:BC2085" si="107">BB2022*25%</f>
        <v>258.75</v>
      </c>
    </row>
    <row r="2023" spans="2:55">
      <c r="B2023" s="41" t="s">
        <v>5217</v>
      </c>
      <c r="C2023" s="19" t="s">
        <v>5733</v>
      </c>
      <c r="D2023" s="44" t="s">
        <v>5</v>
      </c>
      <c r="E2023" s="19"/>
      <c r="F2023" s="19"/>
      <c r="G2023" s="19"/>
      <c r="H2023" s="19"/>
      <c r="I2023" s="19"/>
      <c r="J2023" s="19"/>
      <c r="K2023" s="19"/>
      <c r="L2023" s="19"/>
      <c r="M2023" s="19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221"/>
      <c r="AA2023" s="221"/>
      <c r="AB2023" s="221"/>
      <c r="AC2023" s="221"/>
      <c r="AD2023" s="221"/>
      <c r="AE2023" s="221"/>
      <c r="AF2023" s="221"/>
      <c r="AG2023" s="221"/>
      <c r="AH2023" s="221"/>
      <c r="AI2023" s="221"/>
      <c r="AJ2023" s="221"/>
      <c r="AK2023" s="221"/>
      <c r="AL2023" s="221"/>
      <c r="AM2023" s="221"/>
      <c r="AN2023" s="221"/>
      <c r="AO2023" s="221"/>
      <c r="AP2023" s="221"/>
      <c r="AQ2023" s="221"/>
      <c r="AR2023" s="221"/>
      <c r="AS2023" s="221"/>
      <c r="AT2023" s="221"/>
      <c r="AU2023" s="221"/>
      <c r="AV2023" s="221"/>
      <c r="AW2023" s="221"/>
      <c r="AX2023" s="221"/>
      <c r="AY2023" s="221"/>
      <c r="AZ2023" s="221"/>
      <c r="BA2023" s="222">
        <v>2</v>
      </c>
      <c r="BB2023" s="222">
        <v>210</v>
      </c>
      <c r="BC2023" s="222">
        <f t="shared" si="107"/>
        <v>52.5</v>
      </c>
    </row>
    <row r="2024" spans="2:55">
      <c r="B2024" s="41" t="s">
        <v>5218</v>
      </c>
      <c r="C2024" s="19" t="s">
        <v>8088</v>
      </c>
      <c r="D2024" s="227" t="s">
        <v>955</v>
      </c>
      <c r="E2024" s="19"/>
      <c r="F2024" s="19"/>
      <c r="G2024" s="19"/>
      <c r="H2024" s="19"/>
      <c r="I2024" s="19"/>
      <c r="J2024" s="19"/>
      <c r="K2024" s="19"/>
      <c r="L2024" s="19"/>
      <c r="M2024" s="19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221"/>
      <c r="AA2024" s="221"/>
      <c r="AB2024" s="221"/>
      <c r="AC2024" s="221"/>
      <c r="AD2024" s="221"/>
      <c r="AE2024" s="221"/>
      <c r="AF2024" s="221"/>
      <c r="AG2024" s="221"/>
      <c r="AH2024" s="221"/>
      <c r="AI2024" s="221"/>
      <c r="AJ2024" s="221"/>
      <c r="AK2024" s="221"/>
      <c r="AL2024" s="221"/>
      <c r="AM2024" s="221"/>
      <c r="AN2024" s="221"/>
      <c r="AO2024" s="221"/>
      <c r="AP2024" s="221"/>
      <c r="AQ2024" s="221"/>
      <c r="AR2024" s="221"/>
      <c r="AS2024" s="221"/>
      <c r="AT2024" s="221"/>
      <c r="AU2024" s="221"/>
      <c r="AV2024" s="221"/>
      <c r="AW2024" s="221"/>
      <c r="AX2024" s="221"/>
      <c r="AY2024" s="221"/>
      <c r="AZ2024" s="221"/>
      <c r="BA2024" s="222">
        <v>0</v>
      </c>
      <c r="BB2024" s="222">
        <v>0</v>
      </c>
      <c r="BC2024" s="222">
        <f t="shared" si="107"/>
        <v>0</v>
      </c>
    </row>
    <row r="2025" spans="2:55">
      <c r="B2025" s="41" t="s">
        <v>5219</v>
      </c>
      <c r="C2025" s="19" t="s">
        <v>5734</v>
      </c>
      <c r="D2025" s="44" t="s">
        <v>5</v>
      </c>
      <c r="E2025" s="19"/>
      <c r="F2025" s="19"/>
      <c r="G2025" s="19"/>
      <c r="H2025" s="19"/>
      <c r="I2025" s="19"/>
      <c r="J2025" s="19"/>
      <c r="K2025" s="19"/>
      <c r="L2025" s="19"/>
      <c r="M2025" s="19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221"/>
      <c r="AA2025" s="221"/>
      <c r="AB2025" s="221"/>
      <c r="AC2025" s="221"/>
      <c r="AD2025" s="221"/>
      <c r="AE2025" s="221"/>
      <c r="AF2025" s="221"/>
      <c r="AG2025" s="221"/>
      <c r="AH2025" s="221"/>
      <c r="AI2025" s="221"/>
      <c r="AJ2025" s="221"/>
      <c r="AK2025" s="221"/>
      <c r="AL2025" s="221"/>
      <c r="AM2025" s="221"/>
      <c r="AN2025" s="221"/>
      <c r="AO2025" s="221"/>
      <c r="AP2025" s="221"/>
      <c r="AQ2025" s="221"/>
      <c r="AR2025" s="221"/>
      <c r="AS2025" s="221"/>
      <c r="AT2025" s="221"/>
      <c r="AU2025" s="221"/>
      <c r="AV2025" s="221"/>
      <c r="AW2025" s="221"/>
      <c r="AX2025" s="221"/>
      <c r="AY2025" s="221"/>
      <c r="AZ2025" s="221"/>
      <c r="BA2025" s="222">
        <v>0</v>
      </c>
      <c r="BB2025" s="222">
        <v>0</v>
      </c>
      <c r="BC2025" s="222">
        <f t="shared" si="107"/>
        <v>0</v>
      </c>
    </row>
    <row r="2026" spans="2:55">
      <c r="B2026" s="41" t="s">
        <v>5220</v>
      </c>
      <c r="C2026" s="19" t="s">
        <v>5735</v>
      </c>
      <c r="D2026" s="44" t="s">
        <v>5</v>
      </c>
      <c r="E2026" s="19"/>
      <c r="F2026" s="19"/>
      <c r="G2026" s="19"/>
      <c r="H2026" s="19"/>
      <c r="I2026" s="19"/>
      <c r="J2026" s="19"/>
      <c r="K2026" s="19"/>
      <c r="L2026" s="19"/>
      <c r="M2026" s="19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221"/>
      <c r="AA2026" s="221"/>
      <c r="AB2026" s="221"/>
      <c r="AC2026" s="221"/>
      <c r="AD2026" s="221"/>
      <c r="AE2026" s="221"/>
      <c r="AF2026" s="221"/>
      <c r="AG2026" s="221"/>
      <c r="AH2026" s="221"/>
      <c r="AI2026" s="221"/>
      <c r="AJ2026" s="221"/>
      <c r="AK2026" s="221"/>
      <c r="AL2026" s="221"/>
      <c r="AM2026" s="221"/>
      <c r="AN2026" s="221"/>
      <c r="AO2026" s="221"/>
      <c r="AP2026" s="221"/>
      <c r="AQ2026" s="221"/>
      <c r="AR2026" s="221"/>
      <c r="AS2026" s="221"/>
      <c r="AT2026" s="221"/>
      <c r="AU2026" s="221"/>
      <c r="AV2026" s="221"/>
      <c r="AW2026" s="221"/>
      <c r="AX2026" s="221"/>
      <c r="AY2026" s="221"/>
      <c r="AZ2026" s="221"/>
      <c r="BA2026" s="222">
        <v>8</v>
      </c>
      <c r="BB2026" s="222">
        <v>680</v>
      </c>
      <c r="BC2026" s="222">
        <f t="shared" si="107"/>
        <v>170</v>
      </c>
    </row>
    <row r="2027" spans="2:55">
      <c r="B2027" s="41" t="s">
        <v>5221</v>
      </c>
      <c r="C2027" s="19" t="s">
        <v>5559</v>
      </c>
      <c r="D2027" s="44" t="s">
        <v>5</v>
      </c>
      <c r="E2027" s="19"/>
      <c r="F2027" s="19"/>
      <c r="G2027" s="19"/>
      <c r="H2027" s="19"/>
      <c r="I2027" s="19"/>
      <c r="J2027" s="19"/>
      <c r="K2027" s="19"/>
      <c r="L2027" s="19"/>
      <c r="M2027" s="19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221"/>
      <c r="AA2027" s="221"/>
      <c r="AB2027" s="221"/>
      <c r="AC2027" s="221"/>
      <c r="AD2027" s="221"/>
      <c r="AE2027" s="221"/>
      <c r="AF2027" s="221"/>
      <c r="AG2027" s="221"/>
      <c r="AH2027" s="221"/>
      <c r="AI2027" s="221"/>
      <c r="AJ2027" s="221"/>
      <c r="AK2027" s="221"/>
      <c r="AL2027" s="221"/>
      <c r="AM2027" s="221"/>
      <c r="AN2027" s="221"/>
      <c r="AO2027" s="221"/>
      <c r="AP2027" s="221"/>
      <c r="AQ2027" s="221"/>
      <c r="AR2027" s="221"/>
      <c r="AS2027" s="221"/>
      <c r="AT2027" s="221"/>
      <c r="AU2027" s="221"/>
      <c r="AV2027" s="221"/>
      <c r="AW2027" s="221"/>
      <c r="AX2027" s="221"/>
      <c r="AY2027" s="221"/>
      <c r="AZ2027" s="221"/>
      <c r="BA2027" s="222">
        <v>15</v>
      </c>
      <c r="BB2027" s="222">
        <v>1355</v>
      </c>
      <c r="BC2027" s="222">
        <f t="shared" si="107"/>
        <v>338.75</v>
      </c>
    </row>
    <row r="2028" spans="2:55">
      <c r="B2028" s="41" t="s">
        <v>6456</v>
      </c>
      <c r="C2028" s="19" t="s">
        <v>6756</v>
      </c>
      <c r="D2028" s="44" t="s">
        <v>5</v>
      </c>
      <c r="E2028" s="19"/>
      <c r="F2028" s="19"/>
      <c r="G2028" s="19"/>
      <c r="H2028" s="19"/>
      <c r="I2028" s="19"/>
      <c r="J2028" s="19"/>
      <c r="K2028" s="19"/>
      <c r="L2028" s="19"/>
      <c r="M2028" s="19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221"/>
      <c r="AA2028" s="221"/>
      <c r="AB2028" s="221"/>
      <c r="AC2028" s="221"/>
      <c r="AD2028" s="221"/>
      <c r="AE2028" s="221"/>
      <c r="AF2028" s="221"/>
      <c r="AG2028" s="221"/>
      <c r="AH2028" s="221"/>
      <c r="AI2028" s="221"/>
      <c r="AJ2028" s="221"/>
      <c r="AK2028" s="221"/>
      <c r="AL2028" s="221"/>
      <c r="AM2028" s="221"/>
      <c r="AN2028" s="221"/>
      <c r="AO2028" s="221"/>
      <c r="AP2028" s="221"/>
      <c r="AQ2028" s="221"/>
      <c r="AR2028" s="221"/>
      <c r="AS2028" s="221"/>
      <c r="AT2028" s="221"/>
      <c r="AU2028" s="221"/>
      <c r="AV2028" s="221"/>
      <c r="AW2028" s="221"/>
      <c r="AX2028" s="221"/>
      <c r="AY2028" s="221"/>
      <c r="AZ2028" s="221"/>
      <c r="BA2028" s="222">
        <v>9</v>
      </c>
      <c r="BB2028" s="222">
        <v>900</v>
      </c>
      <c r="BC2028" s="222">
        <f t="shared" si="107"/>
        <v>225</v>
      </c>
    </row>
    <row r="2029" spans="2:55">
      <c r="B2029" s="41" t="s">
        <v>5222</v>
      </c>
      <c r="C2029" s="19" t="s">
        <v>5560</v>
      </c>
      <c r="D2029" s="44" t="s">
        <v>5</v>
      </c>
      <c r="E2029" s="19"/>
      <c r="F2029" s="19"/>
      <c r="G2029" s="19"/>
      <c r="H2029" s="19"/>
      <c r="I2029" s="19"/>
      <c r="J2029" s="19"/>
      <c r="K2029" s="19"/>
      <c r="L2029" s="19"/>
      <c r="M2029" s="19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221"/>
      <c r="AA2029" s="221"/>
      <c r="AB2029" s="221"/>
      <c r="AC2029" s="221"/>
      <c r="AD2029" s="221"/>
      <c r="AE2029" s="221"/>
      <c r="AF2029" s="221"/>
      <c r="AG2029" s="221"/>
      <c r="AH2029" s="221"/>
      <c r="AI2029" s="221"/>
      <c r="AJ2029" s="221"/>
      <c r="AK2029" s="221"/>
      <c r="AL2029" s="221"/>
      <c r="AM2029" s="221"/>
      <c r="AN2029" s="221"/>
      <c r="AO2029" s="221"/>
      <c r="AP2029" s="221"/>
      <c r="AQ2029" s="221"/>
      <c r="AR2029" s="221"/>
      <c r="AS2029" s="221"/>
      <c r="AT2029" s="221"/>
      <c r="AU2029" s="221"/>
      <c r="AV2029" s="221"/>
      <c r="AW2029" s="221"/>
      <c r="AX2029" s="221"/>
      <c r="AY2029" s="221"/>
      <c r="AZ2029" s="221"/>
      <c r="BA2029" s="222">
        <v>0</v>
      </c>
      <c r="BB2029" s="222">
        <v>0</v>
      </c>
      <c r="BC2029" s="222">
        <f t="shared" si="107"/>
        <v>0</v>
      </c>
    </row>
    <row r="2030" spans="2:55">
      <c r="B2030" s="41" t="s">
        <v>6457</v>
      </c>
      <c r="C2030" s="19" t="s">
        <v>6757</v>
      </c>
      <c r="D2030" s="44" t="s">
        <v>5</v>
      </c>
      <c r="E2030" s="19"/>
      <c r="F2030" s="19"/>
      <c r="G2030" s="19"/>
      <c r="H2030" s="19"/>
      <c r="I2030" s="19"/>
      <c r="J2030" s="19"/>
      <c r="K2030" s="19"/>
      <c r="L2030" s="19"/>
      <c r="M2030" s="19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221"/>
      <c r="AA2030" s="221"/>
      <c r="AB2030" s="221"/>
      <c r="AC2030" s="221"/>
      <c r="AD2030" s="221"/>
      <c r="AE2030" s="221"/>
      <c r="AF2030" s="221"/>
      <c r="AG2030" s="221"/>
      <c r="AH2030" s="221"/>
      <c r="AI2030" s="221"/>
      <c r="AJ2030" s="221"/>
      <c r="AK2030" s="221"/>
      <c r="AL2030" s="221"/>
      <c r="AM2030" s="221"/>
      <c r="AN2030" s="221"/>
      <c r="AO2030" s="221"/>
      <c r="AP2030" s="221"/>
      <c r="AQ2030" s="221"/>
      <c r="AR2030" s="221"/>
      <c r="AS2030" s="221"/>
      <c r="AT2030" s="221"/>
      <c r="AU2030" s="221"/>
      <c r="AV2030" s="221"/>
      <c r="AW2030" s="221"/>
      <c r="AX2030" s="221"/>
      <c r="AY2030" s="221"/>
      <c r="AZ2030" s="221"/>
      <c r="BA2030" s="222">
        <v>0</v>
      </c>
      <c r="BB2030" s="222">
        <v>0</v>
      </c>
      <c r="BC2030" s="222">
        <f t="shared" si="107"/>
        <v>0</v>
      </c>
    </row>
    <row r="2031" spans="2:55">
      <c r="B2031" s="41" t="s">
        <v>5223</v>
      </c>
      <c r="C2031" s="19" t="s">
        <v>8089</v>
      </c>
      <c r="D2031" s="44" t="s">
        <v>5</v>
      </c>
      <c r="E2031" s="19"/>
      <c r="F2031" s="19"/>
      <c r="G2031" s="19"/>
      <c r="H2031" s="19"/>
      <c r="I2031" s="19"/>
      <c r="J2031" s="19"/>
      <c r="K2031" s="19"/>
      <c r="L2031" s="19"/>
      <c r="M2031" s="19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221"/>
      <c r="AA2031" s="221"/>
      <c r="AB2031" s="221"/>
      <c r="AC2031" s="221"/>
      <c r="AD2031" s="221"/>
      <c r="AE2031" s="221"/>
      <c r="AF2031" s="221"/>
      <c r="AG2031" s="221"/>
      <c r="AH2031" s="221"/>
      <c r="AI2031" s="221"/>
      <c r="AJ2031" s="221"/>
      <c r="AK2031" s="221"/>
      <c r="AL2031" s="221"/>
      <c r="AM2031" s="221"/>
      <c r="AN2031" s="221"/>
      <c r="AO2031" s="221"/>
      <c r="AP2031" s="221"/>
      <c r="AQ2031" s="221"/>
      <c r="AR2031" s="221"/>
      <c r="AS2031" s="221"/>
      <c r="AT2031" s="221"/>
      <c r="AU2031" s="221"/>
      <c r="AV2031" s="221"/>
      <c r="AW2031" s="221"/>
      <c r="AX2031" s="221"/>
      <c r="AY2031" s="221"/>
      <c r="AZ2031" s="221"/>
      <c r="BA2031" s="222">
        <v>0</v>
      </c>
      <c r="BB2031" s="222">
        <v>0</v>
      </c>
      <c r="BC2031" s="222">
        <f t="shared" si="107"/>
        <v>0</v>
      </c>
    </row>
    <row r="2032" spans="2:55">
      <c r="B2032" s="41" t="s">
        <v>5224</v>
      </c>
      <c r="C2032" s="19" t="s">
        <v>5561</v>
      </c>
      <c r="D2032" s="44" t="s">
        <v>5</v>
      </c>
      <c r="E2032" s="19"/>
      <c r="F2032" s="19"/>
      <c r="G2032" s="19"/>
      <c r="H2032" s="19"/>
      <c r="I2032" s="19"/>
      <c r="J2032" s="19"/>
      <c r="K2032" s="19"/>
      <c r="L2032" s="19"/>
      <c r="M2032" s="19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221"/>
      <c r="AA2032" s="221"/>
      <c r="AB2032" s="221"/>
      <c r="AC2032" s="221"/>
      <c r="AD2032" s="221"/>
      <c r="AE2032" s="221"/>
      <c r="AF2032" s="221"/>
      <c r="AG2032" s="221"/>
      <c r="AH2032" s="221"/>
      <c r="AI2032" s="221"/>
      <c r="AJ2032" s="221"/>
      <c r="AK2032" s="221"/>
      <c r="AL2032" s="221"/>
      <c r="AM2032" s="221"/>
      <c r="AN2032" s="221"/>
      <c r="AO2032" s="221"/>
      <c r="AP2032" s="221"/>
      <c r="AQ2032" s="221"/>
      <c r="AR2032" s="221"/>
      <c r="AS2032" s="221"/>
      <c r="AT2032" s="221"/>
      <c r="AU2032" s="221"/>
      <c r="AV2032" s="221"/>
      <c r="AW2032" s="221"/>
      <c r="AX2032" s="221"/>
      <c r="AY2032" s="221"/>
      <c r="AZ2032" s="221"/>
      <c r="BA2032" s="222">
        <v>13</v>
      </c>
      <c r="BB2032" s="222">
        <v>1815</v>
      </c>
      <c r="BC2032" s="222">
        <f t="shared" si="107"/>
        <v>453.75</v>
      </c>
    </row>
    <row r="2033" spans="2:55">
      <c r="B2033" s="41" t="s">
        <v>5225</v>
      </c>
      <c r="C2033" s="19" t="s">
        <v>5562</v>
      </c>
      <c r="D2033" s="44" t="s">
        <v>5</v>
      </c>
      <c r="E2033" s="19"/>
      <c r="F2033" s="19"/>
      <c r="G2033" s="19"/>
      <c r="H2033" s="19"/>
      <c r="I2033" s="19"/>
      <c r="J2033" s="19"/>
      <c r="K2033" s="19"/>
      <c r="L2033" s="19"/>
      <c r="M2033" s="19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221"/>
      <c r="AA2033" s="221"/>
      <c r="AB2033" s="221"/>
      <c r="AC2033" s="221"/>
      <c r="AD2033" s="221"/>
      <c r="AE2033" s="221"/>
      <c r="AF2033" s="221"/>
      <c r="AG2033" s="221"/>
      <c r="AH2033" s="221"/>
      <c r="AI2033" s="221"/>
      <c r="AJ2033" s="221"/>
      <c r="AK2033" s="221"/>
      <c r="AL2033" s="221"/>
      <c r="AM2033" s="221"/>
      <c r="AN2033" s="221"/>
      <c r="AO2033" s="221"/>
      <c r="AP2033" s="221"/>
      <c r="AQ2033" s="221"/>
      <c r="AR2033" s="221"/>
      <c r="AS2033" s="221"/>
      <c r="AT2033" s="221"/>
      <c r="AU2033" s="221"/>
      <c r="AV2033" s="221"/>
      <c r="AW2033" s="221"/>
      <c r="AX2033" s="221"/>
      <c r="AY2033" s="221"/>
      <c r="AZ2033" s="221"/>
      <c r="BA2033" s="222">
        <v>0</v>
      </c>
      <c r="BB2033" s="222">
        <v>0</v>
      </c>
      <c r="BC2033" s="222">
        <f t="shared" si="107"/>
        <v>0</v>
      </c>
    </row>
    <row r="2034" spans="2:55">
      <c r="B2034" s="41" t="s">
        <v>5226</v>
      </c>
      <c r="C2034" s="19" t="s">
        <v>5563</v>
      </c>
      <c r="D2034" s="44" t="s">
        <v>5</v>
      </c>
      <c r="E2034" s="19"/>
      <c r="F2034" s="19"/>
      <c r="G2034" s="19"/>
      <c r="H2034" s="19"/>
      <c r="I2034" s="19"/>
      <c r="J2034" s="19"/>
      <c r="K2034" s="19"/>
      <c r="L2034" s="19"/>
      <c r="M2034" s="19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221"/>
      <c r="AA2034" s="221"/>
      <c r="AB2034" s="221"/>
      <c r="AC2034" s="221"/>
      <c r="AD2034" s="221"/>
      <c r="AE2034" s="221"/>
      <c r="AF2034" s="221"/>
      <c r="AG2034" s="221"/>
      <c r="AH2034" s="221"/>
      <c r="AI2034" s="221"/>
      <c r="AJ2034" s="221"/>
      <c r="AK2034" s="221"/>
      <c r="AL2034" s="221"/>
      <c r="AM2034" s="221"/>
      <c r="AN2034" s="221"/>
      <c r="AO2034" s="221"/>
      <c r="AP2034" s="221"/>
      <c r="AQ2034" s="221"/>
      <c r="AR2034" s="221"/>
      <c r="AS2034" s="221"/>
      <c r="AT2034" s="221"/>
      <c r="AU2034" s="221"/>
      <c r="AV2034" s="221"/>
      <c r="AW2034" s="221"/>
      <c r="AX2034" s="221"/>
      <c r="AY2034" s="221"/>
      <c r="AZ2034" s="221"/>
      <c r="BA2034" s="222">
        <v>3</v>
      </c>
      <c r="BB2034" s="222">
        <v>310</v>
      </c>
      <c r="BC2034" s="222">
        <f t="shared" si="107"/>
        <v>77.5</v>
      </c>
    </row>
    <row r="2035" spans="2:55">
      <c r="B2035" s="41" t="s">
        <v>5227</v>
      </c>
      <c r="C2035" s="19" t="s">
        <v>5490</v>
      </c>
      <c r="D2035" s="44" t="s">
        <v>5</v>
      </c>
      <c r="E2035" s="19"/>
      <c r="F2035" s="19"/>
      <c r="G2035" s="19"/>
      <c r="H2035" s="19"/>
      <c r="I2035" s="19"/>
      <c r="J2035" s="19"/>
      <c r="K2035" s="19"/>
      <c r="L2035" s="19"/>
      <c r="M2035" s="19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221"/>
      <c r="AA2035" s="221"/>
      <c r="AB2035" s="221"/>
      <c r="AC2035" s="221"/>
      <c r="AD2035" s="221"/>
      <c r="AE2035" s="221"/>
      <c r="AF2035" s="221"/>
      <c r="AG2035" s="221"/>
      <c r="AH2035" s="221"/>
      <c r="AI2035" s="221"/>
      <c r="AJ2035" s="221"/>
      <c r="AK2035" s="221"/>
      <c r="AL2035" s="221"/>
      <c r="AM2035" s="221"/>
      <c r="AN2035" s="221"/>
      <c r="AO2035" s="221"/>
      <c r="AP2035" s="221"/>
      <c r="AQ2035" s="221"/>
      <c r="AR2035" s="221"/>
      <c r="AS2035" s="221"/>
      <c r="AT2035" s="221"/>
      <c r="AU2035" s="221"/>
      <c r="AV2035" s="221"/>
      <c r="AW2035" s="221"/>
      <c r="AX2035" s="221"/>
      <c r="AY2035" s="221"/>
      <c r="AZ2035" s="221"/>
      <c r="BA2035" s="222">
        <v>2</v>
      </c>
      <c r="BB2035" s="222">
        <v>160</v>
      </c>
      <c r="BC2035" s="222">
        <f t="shared" si="107"/>
        <v>40</v>
      </c>
    </row>
    <row r="2036" spans="2:55">
      <c r="B2036" s="41" t="s">
        <v>5228</v>
      </c>
      <c r="C2036" s="19" t="s">
        <v>8090</v>
      </c>
      <c r="D2036" s="44" t="s">
        <v>5</v>
      </c>
      <c r="E2036" s="19"/>
      <c r="F2036" s="19"/>
      <c r="G2036" s="19"/>
      <c r="H2036" s="19"/>
      <c r="I2036" s="19"/>
      <c r="J2036" s="19"/>
      <c r="K2036" s="19"/>
      <c r="L2036" s="19"/>
      <c r="M2036" s="19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221"/>
      <c r="AA2036" s="221"/>
      <c r="AB2036" s="221"/>
      <c r="AC2036" s="221"/>
      <c r="AD2036" s="221"/>
      <c r="AE2036" s="221"/>
      <c r="AF2036" s="221"/>
      <c r="AG2036" s="221"/>
      <c r="AH2036" s="221"/>
      <c r="AI2036" s="221"/>
      <c r="AJ2036" s="221"/>
      <c r="AK2036" s="221"/>
      <c r="AL2036" s="221"/>
      <c r="AM2036" s="221"/>
      <c r="AN2036" s="221"/>
      <c r="AO2036" s="221"/>
      <c r="AP2036" s="221"/>
      <c r="AQ2036" s="221"/>
      <c r="AR2036" s="221"/>
      <c r="AS2036" s="221"/>
      <c r="AT2036" s="221"/>
      <c r="AU2036" s="221"/>
      <c r="AV2036" s="221"/>
      <c r="AW2036" s="221"/>
      <c r="AX2036" s="221"/>
      <c r="AY2036" s="221"/>
      <c r="AZ2036" s="221"/>
      <c r="BA2036" s="222">
        <v>0</v>
      </c>
      <c r="BB2036" s="222">
        <v>0</v>
      </c>
      <c r="BC2036" s="222">
        <f t="shared" si="107"/>
        <v>0</v>
      </c>
    </row>
    <row r="2037" spans="2:55">
      <c r="B2037" s="41" t="s">
        <v>5229</v>
      </c>
      <c r="C2037" s="19" t="s">
        <v>5564</v>
      </c>
      <c r="D2037" s="44" t="s">
        <v>5</v>
      </c>
      <c r="E2037" s="19"/>
      <c r="F2037" s="19"/>
      <c r="G2037" s="19"/>
      <c r="H2037" s="19"/>
      <c r="I2037" s="19"/>
      <c r="J2037" s="19"/>
      <c r="K2037" s="19"/>
      <c r="L2037" s="19"/>
      <c r="M2037" s="19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221"/>
      <c r="AA2037" s="221"/>
      <c r="AB2037" s="221"/>
      <c r="AC2037" s="221"/>
      <c r="AD2037" s="221"/>
      <c r="AE2037" s="221"/>
      <c r="AF2037" s="221"/>
      <c r="AG2037" s="221"/>
      <c r="AH2037" s="221"/>
      <c r="AI2037" s="221"/>
      <c r="AJ2037" s="221"/>
      <c r="AK2037" s="221"/>
      <c r="AL2037" s="221"/>
      <c r="AM2037" s="221"/>
      <c r="AN2037" s="221"/>
      <c r="AO2037" s="221"/>
      <c r="AP2037" s="221"/>
      <c r="AQ2037" s="221"/>
      <c r="AR2037" s="221"/>
      <c r="AS2037" s="221"/>
      <c r="AT2037" s="221"/>
      <c r="AU2037" s="221"/>
      <c r="AV2037" s="221"/>
      <c r="AW2037" s="221"/>
      <c r="AX2037" s="221"/>
      <c r="AY2037" s="221"/>
      <c r="AZ2037" s="221"/>
      <c r="BA2037" s="222">
        <v>0</v>
      </c>
      <c r="BB2037" s="222">
        <v>0</v>
      </c>
      <c r="BC2037" s="222">
        <f t="shared" si="107"/>
        <v>0</v>
      </c>
    </row>
    <row r="2038" spans="2:55">
      <c r="B2038" s="41" t="s">
        <v>5230</v>
      </c>
      <c r="C2038" s="19" t="s">
        <v>5565</v>
      </c>
      <c r="D2038" s="227" t="s">
        <v>951</v>
      </c>
      <c r="E2038" s="19"/>
      <c r="F2038" s="19"/>
      <c r="G2038" s="19"/>
      <c r="H2038" s="19"/>
      <c r="I2038" s="19"/>
      <c r="J2038" s="19"/>
      <c r="K2038" s="19"/>
      <c r="L2038" s="19"/>
      <c r="M2038" s="19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221"/>
      <c r="AA2038" s="221"/>
      <c r="AB2038" s="221"/>
      <c r="AC2038" s="221"/>
      <c r="AD2038" s="221"/>
      <c r="AE2038" s="221"/>
      <c r="AF2038" s="221"/>
      <c r="AG2038" s="221"/>
      <c r="AH2038" s="221"/>
      <c r="AI2038" s="221"/>
      <c r="AJ2038" s="221"/>
      <c r="AK2038" s="221"/>
      <c r="AL2038" s="221"/>
      <c r="AM2038" s="221"/>
      <c r="AN2038" s="221"/>
      <c r="AO2038" s="221"/>
      <c r="AP2038" s="221"/>
      <c r="AQ2038" s="221"/>
      <c r="AR2038" s="221"/>
      <c r="AS2038" s="221"/>
      <c r="AT2038" s="221"/>
      <c r="AU2038" s="221"/>
      <c r="AV2038" s="221"/>
      <c r="AW2038" s="221"/>
      <c r="AX2038" s="221"/>
      <c r="AY2038" s="221"/>
      <c r="AZ2038" s="221"/>
      <c r="BA2038" s="222">
        <v>0</v>
      </c>
      <c r="BB2038" s="222">
        <v>0</v>
      </c>
      <c r="BC2038" s="222">
        <f t="shared" si="107"/>
        <v>0</v>
      </c>
    </row>
    <row r="2039" spans="2:55">
      <c r="B2039" s="41" t="s">
        <v>5231</v>
      </c>
      <c r="C2039" s="19" t="s">
        <v>5566</v>
      </c>
      <c r="D2039" s="227" t="s">
        <v>951</v>
      </c>
      <c r="E2039" s="19"/>
      <c r="F2039" s="19"/>
      <c r="G2039" s="19"/>
      <c r="H2039" s="19"/>
      <c r="I2039" s="19"/>
      <c r="J2039" s="19"/>
      <c r="K2039" s="19"/>
      <c r="L2039" s="19"/>
      <c r="M2039" s="19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221"/>
      <c r="AA2039" s="221"/>
      <c r="AB2039" s="221"/>
      <c r="AC2039" s="221"/>
      <c r="AD2039" s="221"/>
      <c r="AE2039" s="221"/>
      <c r="AF2039" s="221"/>
      <c r="AG2039" s="221"/>
      <c r="AH2039" s="221"/>
      <c r="AI2039" s="221"/>
      <c r="AJ2039" s="221"/>
      <c r="AK2039" s="221"/>
      <c r="AL2039" s="221"/>
      <c r="AM2039" s="221"/>
      <c r="AN2039" s="221"/>
      <c r="AO2039" s="221"/>
      <c r="AP2039" s="221"/>
      <c r="AQ2039" s="221"/>
      <c r="AR2039" s="221"/>
      <c r="AS2039" s="221"/>
      <c r="AT2039" s="221"/>
      <c r="AU2039" s="221"/>
      <c r="AV2039" s="221"/>
      <c r="AW2039" s="221"/>
      <c r="AX2039" s="221"/>
      <c r="AY2039" s="221"/>
      <c r="AZ2039" s="221"/>
      <c r="BA2039" s="222">
        <v>21</v>
      </c>
      <c r="BB2039" s="222">
        <v>2395</v>
      </c>
      <c r="BC2039" s="222">
        <f t="shared" si="107"/>
        <v>598.75</v>
      </c>
    </row>
    <row r="2040" spans="2:55">
      <c r="B2040" s="41" t="s">
        <v>5232</v>
      </c>
      <c r="C2040" s="19" t="s">
        <v>5567</v>
      </c>
      <c r="D2040" s="227" t="s">
        <v>951</v>
      </c>
      <c r="E2040" s="19"/>
      <c r="F2040" s="19"/>
      <c r="G2040" s="19"/>
      <c r="H2040" s="19"/>
      <c r="I2040" s="19"/>
      <c r="J2040" s="19"/>
      <c r="K2040" s="19"/>
      <c r="L2040" s="19"/>
      <c r="M2040" s="19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221"/>
      <c r="AA2040" s="221"/>
      <c r="AB2040" s="221"/>
      <c r="AC2040" s="221"/>
      <c r="AD2040" s="221"/>
      <c r="AE2040" s="221"/>
      <c r="AF2040" s="221"/>
      <c r="AG2040" s="221"/>
      <c r="AH2040" s="221"/>
      <c r="AI2040" s="221"/>
      <c r="AJ2040" s="221"/>
      <c r="AK2040" s="221"/>
      <c r="AL2040" s="221"/>
      <c r="AM2040" s="221"/>
      <c r="AN2040" s="221"/>
      <c r="AO2040" s="221"/>
      <c r="AP2040" s="221"/>
      <c r="AQ2040" s="221"/>
      <c r="AR2040" s="221"/>
      <c r="AS2040" s="221"/>
      <c r="AT2040" s="221"/>
      <c r="AU2040" s="221"/>
      <c r="AV2040" s="221"/>
      <c r="AW2040" s="221"/>
      <c r="AX2040" s="221"/>
      <c r="AY2040" s="221"/>
      <c r="AZ2040" s="221"/>
      <c r="BA2040" s="222">
        <v>3</v>
      </c>
      <c r="BB2040" s="222">
        <v>180</v>
      </c>
      <c r="BC2040" s="222">
        <f t="shared" si="107"/>
        <v>45</v>
      </c>
    </row>
    <row r="2041" spans="2:55">
      <c r="B2041" s="41" t="s">
        <v>5233</v>
      </c>
      <c r="C2041" s="19" t="s">
        <v>5568</v>
      </c>
      <c r="D2041" s="44" t="s">
        <v>5</v>
      </c>
      <c r="E2041" s="19"/>
      <c r="F2041" s="19"/>
      <c r="G2041" s="19"/>
      <c r="H2041" s="19"/>
      <c r="I2041" s="19"/>
      <c r="J2041" s="19"/>
      <c r="K2041" s="19"/>
      <c r="L2041" s="19"/>
      <c r="M2041" s="19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221"/>
      <c r="AA2041" s="221"/>
      <c r="AB2041" s="221"/>
      <c r="AC2041" s="221"/>
      <c r="AD2041" s="221"/>
      <c r="AE2041" s="221"/>
      <c r="AF2041" s="221"/>
      <c r="AG2041" s="221"/>
      <c r="AH2041" s="221"/>
      <c r="AI2041" s="221"/>
      <c r="AJ2041" s="221"/>
      <c r="AK2041" s="221"/>
      <c r="AL2041" s="221"/>
      <c r="AM2041" s="221"/>
      <c r="AN2041" s="221"/>
      <c r="AO2041" s="221"/>
      <c r="AP2041" s="221"/>
      <c r="AQ2041" s="221"/>
      <c r="AR2041" s="221"/>
      <c r="AS2041" s="221"/>
      <c r="AT2041" s="221"/>
      <c r="AU2041" s="221"/>
      <c r="AV2041" s="221"/>
      <c r="AW2041" s="221"/>
      <c r="AX2041" s="221"/>
      <c r="AY2041" s="221"/>
      <c r="AZ2041" s="221"/>
      <c r="BA2041" s="222">
        <v>0</v>
      </c>
      <c r="BB2041" s="222">
        <v>0</v>
      </c>
      <c r="BC2041" s="222">
        <f t="shared" si="107"/>
        <v>0</v>
      </c>
    </row>
    <row r="2042" spans="2:55">
      <c r="B2042" s="41" t="s">
        <v>5234</v>
      </c>
      <c r="C2042" s="19" t="s">
        <v>5569</v>
      </c>
      <c r="D2042" s="44" t="s">
        <v>5</v>
      </c>
      <c r="E2042" s="19"/>
      <c r="F2042" s="19"/>
      <c r="G2042" s="19"/>
      <c r="H2042" s="19"/>
      <c r="I2042" s="19"/>
      <c r="J2042" s="19"/>
      <c r="K2042" s="19"/>
      <c r="L2042" s="19"/>
      <c r="M2042" s="19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221"/>
      <c r="AA2042" s="221"/>
      <c r="AB2042" s="221"/>
      <c r="AC2042" s="221"/>
      <c r="AD2042" s="221"/>
      <c r="AE2042" s="221"/>
      <c r="AF2042" s="221"/>
      <c r="AG2042" s="221"/>
      <c r="AH2042" s="221"/>
      <c r="AI2042" s="221"/>
      <c r="AJ2042" s="221"/>
      <c r="AK2042" s="221"/>
      <c r="AL2042" s="221"/>
      <c r="AM2042" s="221"/>
      <c r="AN2042" s="221"/>
      <c r="AO2042" s="221"/>
      <c r="AP2042" s="221"/>
      <c r="AQ2042" s="221"/>
      <c r="AR2042" s="221"/>
      <c r="AS2042" s="221"/>
      <c r="AT2042" s="221"/>
      <c r="AU2042" s="221"/>
      <c r="AV2042" s="221"/>
      <c r="AW2042" s="221"/>
      <c r="AX2042" s="221"/>
      <c r="AY2042" s="221"/>
      <c r="AZ2042" s="221"/>
      <c r="BA2042" s="222">
        <v>0</v>
      </c>
      <c r="BB2042" s="222">
        <v>0</v>
      </c>
      <c r="BC2042" s="222">
        <f t="shared" si="107"/>
        <v>0</v>
      </c>
    </row>
    <row r="2043" spans="2:55">
      <c r="B2043" s="41" t="s">
        <v>5235</v>
      </c>
      <c r="C2043" s="19" t="s">
        <v>5570</v>
      </c>
      <c r="D2043" s="44" t="s">
        <v>5</v>
      </c>
      <c r="E2043" s="19"/>
      <c r="F2043" s="19"/>
      <c r="G2043" s="19"/>
      <c r="H2043" s="19"/>
      <c r="I2043" s="19"/>
      <c r="J2043" s="19"/>
      <c r="K2043" s="19"/>
      <c r="L2043" s="19"/>
      <c r="M2043" s="19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221"/>
      <c r="AA2043" s="221"/>
      <c r="AB2043" s="221"/>
      <c r="AC2043" s="221"/>
      <c r="AD2043" s="221"/>
      <c r="AE2043" s="221"/>
      <c r="AF2043" s="221"/>
      <c r="AG2043" s="221"/>
      <c r="AH2043" s="221"/>
      <c r="AI2043" s="221"/>
      <c r="AJ2043" s="221"/>
      <c r="AK2043" s="221"/>
      <c r="AL2043" s="221"/>
      <c r="AM2043" s="221"/>
      <c r="AN2043" s="221"/>
      <c r="AO2043" s="221"/>
      <c r="AP2043" s="221"/>
      <c r="AQ2043" s="221"/>
      <c r="AR2043" s="221"/>
      <c r="AS2043" s="221"/>
      <c r="AT2043" s="221"/>
      <c r="AU2043" s="221"/>
      <c r="AV2043" s="221"/>
      <c r="AW2043" s="221"/>
      <c r="AX2043" s="221"/>
      <c r="AY2043" s="221"/>
      <c r="AZ2043" s="221"/>
      <c r="BA2043" s="222">
        <v>21</v>
      </c>
      <c r="BB2043" s="222">
        <v>1520</v>
      </c>
      <c r="BC2043" s="222">
        <f t="shared" si="107"/>
        <v>380</v>
      </c>
    </row>
    <row r="2044" spans="2:55">
      <c r="B2044" s="41" t="s">
        <v>5236</v>
      </c>
      <c r="C2044" s="19" t="s">
        <v>5736</v>
      </c>
      <c r="D2044" s="227" t="s">
        <v>951</v>
      </c>
      <c r="E2044" s="19"/>
      <c r="F2044" s="19"/>
      <c r="G2044" s="19"/>
      <c r="H2044" s="19"/>
      <c r="I2044" s="19"/>
      <c r="J2044" s="19"/>
      <c r="K2044" s="19"/>
      <c r="L2044" s="19"/>
      <c r="M2044" s="19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221"/>
      <c r="AA2044" s="221"/>
      <c r="AB2044" s="221"/>
      <c r="AC2044" s="221"/>
      <c r="AD2044" s="221"/>
      <c r="AE2044" s="221"/>
      <c r="AF2044" s="221"/>
      <c r="AG2044" s="221"/>
      <c r="AH2044" s="221"/>
      <c r="AI2044" s="221"/>
      <c r="AJ2044" s="221"/>
      <c r="AK2044" s="221"/>
      <c r="AL2044" s="221"/>
      <c r="AM2044" s="221"/>
      <c r="AN2044" s="221"/>
      <c r="AO2044" s="221"/>
      <c r="AP2044" s="221"/>
      <c r="AQ2044" s="221"/>
      <c r="AR2044" s="221"/>
      <c r="AS2044" s="221"/>
      <c r="AT2044" s="221"/>
      <c r="AU2044" s="221"/>
      <c r="AV2044" s="221"/>
      <c r="AW2044" s="221"/>
      <c r="AX2044" s="221"/>
      <c r="AY2044" s="221"/>
      <c r="AZ2044" s="221"/>
      <c r="BA2044" s="222">
        <v>0</v>
      </c>
      <c r="BB2044" s="222">
        <v>0</v>
      </c>
      <c r="BC2044" s="222">
        <f t="shared" si="107"/>
        <v>0</v>
      </c>
    </row>
    <row r="2045" spans="2:55">
      <c r="B2045" s="41" t="s">
        <v>5237</v>
      </c>
      <c r="C2045" s="19" t="s">
        <v>5571</v>
      </c>
      <c r="D2045" s="227" t="s">
        <v>364</v>
      </c>
      <c r="E2045" s="19"/>
      <c r="F2045" s="19"/>
      <c r="G2045" s="19"/>
      <c r="H2045" s="19"/>
      <c r="I2045" s="19"/>
      <c r="J2045" s="19"/>
      <c r="K2045" s="19"/>
      <c r="L2045" s="19"/>
      <c r="M2045" s="19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221"/>
      <c r="AA2045" s="221"/>
      <c r="AB2045" s="221"/>
      <c r="AC2045" s="221"/>
      <c r="AD2045" s="221"/>
      <c r="AE2045" s="221"/>
      <c r="AF2045" s="221"/>
      <c r="AG2045" s="221"/>
      <c r="AH2045" s="221"/>
      <c r="AI2045" s="221"/>
      <c r="AJ2045" s="221"/>
      <c r="AK2045" s="221"/>
      <c r="AL2045" s="221"/>
      <c r="AM2045" s="221"/>
      <c r="AN2045" s="221"/>
      <c r="AO2045" s="221"/>
      <c r="AP2045" s="221"/>
      <c r="AQ2045" s="221"/>
      <c r="AR2045" s="221"/>
      <c r="AS2045" s="221"/>
      <c r="AT2045" s="221"/>
      <c r="AU2045" s="221"/>
      <c r="AV2045" s="221"/>
      <c r="AW2045" s="221"/>
      <c r="AX2045" s="221"/>
      <c r="AY2045" s="221"/>
      <c r="AZ2045" s="221"/>
      <c r="BA2045" s="222">
        <v>8</v>
      </c>
      <c r="BB2045" s="222">
        <v>1380</v>
      </c>
      <c r="BC2045" s="222">
        <f t="shared" si="107"/>
        <v>345</v>
      </c>
    </row>
    <row r="2046" spans="2:55">
      <c r="B2046" s="41" t="s">
        <v>5238</v>
      </c>
      <c r="C2046" s="19" t="s">
        <v>5572</v>
      </c>
      <c r="D2046" s="227" t="s">
        <v>951</v>
      </c>
      <c r="E2046" s="19"/>
      <c r="F2046" s="19"/>
      <c r="G2046" s="19"/>
      <c r="H2046" s="19"/>
      <c r="I2046" s="19"/>
      <c r="J2046" s="19"/>
      <c r="K2046" s="19"/>
      <c r="L2046" s="19"/>
      <c r="M2046" s="19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221"/>
      <c r="AA2046" s="221"/>
      <c r="AB2046" s="221"/>
      <c r="AC2046" s="221"/>
      <c r="AD2046" s="221"/>
      <c r="AE2046" s="221"/>
      <c r="AF2046" s="221"/>
      <c r="AG2046" s="221"/>
      <c r="AH2046" s="221"/>
      <c r="AI2046" s="221"/>
      <c r="AJ2046" s="221"/>
      <c r="AK2046" s="221"/>
      <c r="AL2046" s="221"/>
      <c r="AM2046" s="221"/>
      <c r="AN2046" s="221"/>
      <c r="AO2046" s="221"/>
      <c r="AP2046" s="221"/>
      <c r="AQ2046" s="221"/>
      <c r="AR2046" s="221"/>
      <c r="AS2046" s="221"/>
      <c r="AT2046" s="221"/>
      <c r="AU2046" s="221"/>
      <c r="AV2046" s="221"/>
      <c r="AW2046" s="221"/>
      <c r="AX2046" s="221"/>
      <c r="AY2046" s="221"/>
      <c r="AZ2046" s="221"/>
      <c r="BA2046" s="222">
        <v>5</v>
      </c>
      <c r="BB2046" s="222">
        <v>470</v>
      </c>
      <c r="BC2046" s="222">
        <f t="shared" si="107"/>
        <v>117.5</v>
      </c>
    </row>
    <row r="2047" spans="2:55">
      <c r="B2047" s="41" t="s">
        <v>5239</v>
      </c>
      <c r="C2047" s="19" t="s">
        <v>8091</v>
      </c>
      <c r="D2047" s="227" t="s">
        <v>951</v>
      </c>
      <c r="E2047" s="19"/>
      <c r="F2047" s="19"/>
      <c r="G2047" s="19"/>
      <c r="H2047" s="19"/>
      <c r="I2047" s="19"/>
      <c r="J2047" s="19"/>
      <c r="K2047" s="19"/>
      <c r="L2047" s="19"/>
      <c r="M2047" s="19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221"/>
      <c r="AA2047" s="221"/>
      <c r="AB2047" s="221"/>
      <c r="AC2047" s="221"/>
      <c r="AD2047" s="221"/>
      <c r="AE2047" s="221"/>
      <c r="AF2047" s="221"/>
      <c r="AG2047" s="221"/>
      <c r="AH2047" s="221"/>
      <c r="AI2047" s="221"/>
      <c r="AJ2047" s="221"/>
      <c r="AK2047" s="221"/>
      <c r="AL2047" s="221"/>
      <c r="AM2047" s="221"/>
      <c r="AN2047" s="221"/>
      <c r="AO2047" s="221"/>
      <c r="AP2047" s="221"/>
      <c r="AQ2047" s="221"/>
      <c r="AR2047" s="221"/>
      <c r="AS2047" s="221"/>
      <c r="AT2047" s="221"/>
      <c r="AU2047" s="221"/>
      <c r="AV2047" s="221"/>
      <c r="AW2047" s="221"/>
      <c r="AX2047" s="221"/>
      <c r="AY2047" s="221"/>
      <c r="AZ2047" s="221"/>
      <c r="BA2047" s="222">
        <v>10</v>
      </c>
      <c r="BB2047" s="222">
        <v>1330</v>
      </c>
      <c r="BC2047" s="222">
        <f t="shared" si="107"/>
        <v>332.5</v>
      </c>
    </row>
    <row r="2048" spans="2:55">
      <c r="B2048" s="41" t="s">
        <v>5240</v>
      </c>
      <c r="C2048" s="19" t="s">
        <v>5573</v>
      </c>
      <c r="D2048" s="227" t="s">
        <v>951</v>
      </c>
      <c r="E2048" s="19"/>
      <c r="F2048" s="19"/>
      <c r="G2048" s="19"/>
      <c r="H2048" s="19"/>
      <c r="I2048" s="19"/>
      <c r="J2048" s="19"/>
      <c r="K2048" s="19"/>
      <c r="L2048" s="19"/>
      <c r="M2048" s="19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221"/>
      <c r="AA2048" s="221"/>
      <c r="AB2048" s="221"/>
      <c r="AC2048" s="221"/>
      <c r="AD2048" s="221"/>
      <c r="AE2048" s="221"/>
      <c r="AF2048" s="221"/>
      <c r="AG2048" s="221"/>
      <c r="AH2048" s="221"/>
      <c r="AI2048" s="221"/>
      <c r="AJ2048" s="221"/>
      <c r="AK2048" s="221"/>
      <c r="AL2048" s="221"/>
      <c r="AM2048" s="221"/>
      <c r="AN2048" s="221"/>
      <c r="AO2048" s="221"/>
      <c r="AP2048" s="221"/>
      <c r="AQ2048" s="221"/>
      <c r="AR2048" s="221"/>
      <c r="AS2048" s="221"/>
      <c r="AT2048" s="221"/>
      <c r="AU2048" s="221"/>
      <c r="AV2048" s="221"/>
      <c r="AW2048" s="221"/>
      <c r="AX2048" s="221"/>
      <c r="AY2048" s="221"/>
      <c r="AZ2048" s="221"/>
      <c r="BA2048" s="222">
        <v>0</v>
      </c>
      <c r="BB2048" s="222">
        <v>0</v>
      </c>
      <c r="BC2048" s="222">
        <f t="shared" si="107"/>
        <v>0</v>
      </c>
    </row>
    <row r="2049" spans="2:55">
      <c r="B2049" s="41" t="s">
        <v>5241</v>
      </c>
      <c r="C2049" s="19" t="s">
        <v>5574</v>
      </c>
      <c r="D2049" s="227" t="s">
        <v>951</v>
      </c>
      <c r="E2049" s="19"/>
      <c r="F2049" s="19"/>
      <c r="G2049" s="19"/>
      <c r="H2049" s="19"/>
      <c r="I2049" s="19"/>
      <c r="J2049" s="19"/>
      <c r="K2049" s="19"/>
      <c r="L2049" s="19"/>
      <c r="M2049" s="19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221"/>
      <c r="AA2049" s="221"/>
      <c r="AB2049" s="221"/>
      <c r="AC2049" s="221"/>
      <c r="AD2049" s="221"/>
      <c r="AE2049" s="221"/>
      <c r="AF2049" s="221"/>
      <c r="AG2049" s="221"/>
      <c r="AH2049" s="221"/>
      <c r="AI2049" s="221"/>
      <c r="AJ2049" s="221"/>
      <c r="AK2049" s="221"/>
      <c r="AL2049" s="221"/>
      <c r="AM2049" s="221"/>
      <c r="AN2049" s="221"/>
      <c r="AO2049" s="221"/>
      <c r="AP2049" s="221"/>
      <c r="AQ2049" s="221"/>
      <c r="AR2049" s="221"/>
      <c r="AS2049" s="221"/>
      <c r="AT2049" s="221"/>
      <c r="AU2049" s="221"/>
      <c r="AV2049" s="221"/>
      <c r="AW2049" s="221"/>
      <c r="AX2049" s="221"/>
      <c r="AY2049" s="221"/>
      <c r="AZ2049" s="221"/>
      <c r="BA2049" s="222">
        <v>0</v>
      </c>
      <c r="BB2049" s="222">
        <v>0</v>
      </c>
      <c r="BC2049" s="222">
        <f t="shared" si="107"/>
        <v>0</v>
      </c>
    </row>
    <row r="2050" spans="2:55">
      <c r="B2050" s="41" t="s">
        <v>5242</v>
      </c>
      <c r="C2050" s="19" t="s">
        <v>5575</v>
      </c>
      <c r="D2050" s="227" t="s">
        <v>951</v>
      </c>
      <c r="E2050" s="19"/>
      <c r="F2050" s="19"/>
      <c r="G2050" s="19"/>
      <c r="H2050" s="19"/>
      <c r="I2050" s="19"/>
      <c r="J2050" s="19"/>
      <c r="K2050" s="19"/>
      <c r="L2050" s="19"/>
      <c r="M2050" s="19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221"/>
      <c r="AA2050" s="221"/>
      <c r="AB2050" s="221"/>
      <c r="AC2050" s="221"/>
      <c r="AD2050" s="221"/>
      <c r="AE2050" s="221"/>
      <c r="AF2050" s="221"/>
      <c r="AG2050" s="221"/>
      <c r="AH2050" s="221"/>
      <c r="AI2050" s="221"/>
      <c r="AJ2050" s="221"/>
      <c r="AK2050" s="221"/>
      <c r="AL2050" s="221"/>
      <c r="AM2050" s="221"/>
      <c r="AN2050" s="221"/>
      <c r="AO2050" s="221"/>
      <c r="AP2050" s="221"/>
      <c r="AQ2050" s="221"/>
      <c r="AR2050" s="221"/>
      <c r="AS2050" s="221"/>
      <c r="AT2050" s="221"/>
      <c r="AU2050" s="221"/>
      <c r="AV2050" s="221"/>
      <c r="AW2050" s="221"/>
      <c r="AX2050" s="221"/>
      <c r="AY2050" s="221"/>
      <c r="AZ2050" s="221"/>
      <c r="BA2050" s="222">
        <v>11</v>
      </c>
      <c r="BB2050" s="222">
        <v>880</v>
      </c>
      <c r="BC2050" s="222">
        <f t="shared" si="107"/>
        <v>220</v>
      </c>
    </row>
    <row r="2051" spans="2:55">
      <c r="B2051" s="41" t="s">
        <v>5243</v>
      </c>
      <c r="C2051" s="19" t="s">
        <v>5449</v>
      </c>
      <c r="D2051" s="44" t="s">
        <v>5</v>
      </c>
      <c r="E2051" s="19"/>
      <c r="F2051" s="19"/>
      <c r="G2051" s="19"/>
      <c r="H2051" s="19"/>
      <c r="I2051" s="19"/>
      <c r="J2051" s="19"/>
      <c r="K2051" s="19"/>
      <c r="L2051" s="19"/>
      <c r="M2051" s="19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221"/>
      <c r="AA2051" s="221"/>
      <c r="AB2051" s="221"/>
      <c r="AC2051" s="221"/>
      <c r="AD2051" s="221"/>
      <c r="AE2051" s="221"/>
      <c r="AF2051" s="221"/>
      <c r="AG2051" s="221"/>
      <c r="AH2051" s="221"/>
      <c r="AI2051" s="221"/>
      <c r="AJ2051" s="221"/>
      <c r="AK2051" s="221"/>
      <c r="AL2051" s="221"/>
      <c r="AM2051" s="221"/>
      <c r="AN2051" s="221"/>
      <c r="AO2051" s="221"/>
      <c r="AP2051" s="221"/>
      <c r="AQ2051" s="221"/>
      <c r="AR2051" s="221"/>
      <c r="AS2051" s="221"/>
      <c r="AT2051" s="221"/>
      <c r="AU2051" s="221"/>
      <c r="AV2051" s="221"/>
      <c r="AW2051" s="221"/>
      <c r="AX2051" s="221"/>
      <c r="AY2051" s="221"/>
      <c r="AZ2051" s="221"/>
      <c r="BA2051" s="222">
        <v>7</v>
      </c>
      <c r="BB2051" s="222">
        <v>615</v>
      </c>
      <c r="BC2051" s="222">
        <f t="shared" si="107"/>
        <v>153.75</v>
      </c>
    </row>
    <row r="2052" spans="2:55">
      <c r="B2052" s="41" t="s">
        <v>5244</v>
      </c>
      <c r="C2052" s="19" t="s">
        <v>5576</v>
      </c>
      <c r="D2052" s="44" t="s">
        <v>5</v>
      </c>
      <c r="E2052" s="19"/>
      <c r="F2052" s="19"/>
      <c r="G2052" s="19"/>
      <c r="H2052" s="19"/>
      <c r="I2052" s="19"/>
      <c r="J2052" s="19"/>
      <c r="K2052" s="19"/>
      <c r="L2052" s="19"/>
      <c r="M2052" s="19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221"/>
      <c r="AA2052" s="221"/>
      <c r="AB2052" s="221"/>
      <c r="AC2052" s="221"/>
      <c r="AD2052" s="221"/>
      <c r="AE2052" s="221"/>
      <c r="AF2052" s="221"/>
      <c r="AG2052" s="221"/>
      <c r="AH2052" s="221"/>
      <c r="AI2052" s="221"/>
      <c r="AJ2052" s="221"/>
      <c r="AK2052" s="221"/>
      <c r="AL2052" s="221"/>
      <c r="AM2052" s="221"/>
      <c r="AN2052" s="221"/>
      <c r="AO2052" s="221"/>
      <c r="AP2052" s="221"/>
      <c r="AQ2052" s="221"/>
      <c r="AR2052" s="221"/>
      <c r="AS2052" s="221"/>
      <c r="AT2052" s="221"/>
      <c r="AU2052" s="221"/>
      <c r="AV2052" s="221"/>
      <c r="AW2052" s="221"/>
      <c r="AX2052" s="221"/>
      <c r="AY2052" s="221"/>
      <c r="AZ2052" s="221"/>
      <c r="BA2052" s="222">
        <v>1</v>
      </c>
      <c r="BB2052" s="222">
        <v>60</v>
      </c>
      <c r="BC2052" s="222">
        <f t="shared" si="107"/>
        <v>15</v>
      </c>
    </row>
    <row r="2053" spans="2:55">
      <c r="B2053" s="41" t="s">
        <v>5245</v>
      </c>
      <c r="C2053" s="19" t="s">
        <v>5577</v>
      </c>
      <c r="D2053" s="44" t="s">
        <v>5</v>
      </c>
      <c r="E2053" s="19"/>
      <c r="F2053" s="19"/>
      <c r="G2053" s="19"/>
      <c r="H2053" s="19"/>
      <c r="I2053" s="19"/>
      <c r="J2053" s="19"/>
      <c r="K2053" s="19"/>
      <c r="L2053" s="19"/>
      <c r="M2053" s="19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221"/>
      <c r="AA2053" s="221"/>
      <c r="AB2053" s="221"/>
      <c r="AC2053" s="221"/>
      <c r="AD2053" s="221"/>
      <c r="AE2053" s="221"/>
      <c r="AF2053" s="221"/>
      <c r="AG2053" s="221"/>
      <c r="AH2053" s="221"/>
      <c r="AI2053" s="221"/>
      <c r="AJ2053" s="221"/>
      <c r="AK2053" s="221"/>
      <c r="AL2053" s="221"/>
      <c r="AM2053" s="221"/>
      <c r="AN2053" s="221"/>
      <c r="AO2053" s="221"/>
      <c r="AP2053" s="221"/>
      <c r="AQ2053" s="221"/>
      <c r="AR2053" s="221"/>
      <c r="AS2053" s="221"/>
      <c r="AT2053" s="221"/>
      <c r="AU2053" s="221"/>
      <c r="AV2053" s="221"/>
      <c r="AW2053" s="221"/>
      <c r="AX2053" s="221"/>
      <c r="AY2053" s="221"/>
      <c r="AZ2053" s="221"/>
      <c r="BA2053" s="222">
        <v>6</v>
      </c>
      <c r="BB2053" s="222">
        <v>855</v>
      </c>
      <c r="BC2053" s="222">
        <f t="shared" si="107"/>
        <v>213.75</v>
      </c>
    </row>
    <row r="2054" spans="2:55">
      <c r="B2054" s="41" t="s">
        <v>5246</v>
      </c>
      <c r="C2054" s="19" t="s">
        <v>5578</v>
      </c>
      <c r="D2054" s="44" t="s">
        <v>5</v>
      </c>
      <c r="E2054" s="19"/>
      <c r="F2054" s="19"/>
      <c r="G2054" s="19"/>
      <c r="H2054" s="19"/>
      <c r="I2054" s="19"/>
      <c r="J2054" s="19"/>
      <c r="K2054" s="19"/>
      <c r="L2054" s="19"/>
      <c r="M2054" s="19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221"/>
      <c r="AA2054" s="221"/>
      <c r="AB2054" s="221"/>
      <c r="AC2054" s="221"/>
      <c r="AD2054" s="221"/>
      <c r="AE2054" s="221"/>
      <c r="AF2054" s="221"/>
      <c r="AG2054" s="221"/>
      <c r="AH2054" s="221"/>
      <c r="AI2054" s="221"/>
      <c r="AJ2054" s="221"/>
      <c r="AK2054" s="221"/>
      <c r="AL2054" s="221"/>
      <c r="AM2054" s="221"/>
      <c r="AN2054" s="221"/>
      <c r="AO2054" s="221"/>
      <c r="AP2054" s="221"/>
      <c r="AQ2054" s="221"/>
      <c r="AR2054" s="221"/>
      <c r="AS2054" s="221"/>
      <c r="AT2054" s="221"/>
      <c r="AU2054" s="221"/>
      <c r="AV2054" s="221"/>
      <c r="AW2054" s="221"/>
      <c r="AX2054" s="221"/>
      <c r="AY2054" s="221"/>
      <c r="AZ2054" s="221"/>
      <c r="BA2054" s="222">
        <v>0</v>
      </c>
      <c r="BB2054" s="222">
        <v>0</v>
      </c>
      <c r="BC2054" s="222">
        <f t="shared" si="107"/>
        <v>0</v>
      </c>
    </row>
    <row r="2055" spans="2:55">
      <c r="B2055" s="41" t="s">
        <v>6458</v>
      </c>
      <c r="C2055" s="19" t="s">
        <v>6758</v>
      </c>
      <c r="D2055" s="44" t="s">
        <v>5</v>
      </c>
      <c r="E2055" s="19"/>
      <c r="F2055" s="19"/>
      <c r="G2055" s="19"/>
      <c r="H2055" s="19"/>
      <c r="I2055" s="19"/>
      <c r="J2055" s="19"/>
      <c r="K2055" s="19"/>
      <c r="L2055" s="19"/>
      <c r="M2055" s="19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221"/>
      <c r="AA2055" s="221"/>
      <c r="AB2055" s="221"/>
      <c r="AC2055" s="221"/>
      <c r="AD2055" s="221"/>
      <c r="AE2055" s="221"/>
      <c r="AF2055" s="221"/>
      <c r="AG2055" s="221"/>
      <c r="AH2055" s="221"/>
      <c r="AI2055" s="221"/>
      <c r="AJ2055" s="221"/>
      <c r="AK2055" s="221"/>
      <c r="AL2055" s="221"/>
      <c r="AM2055" s="221"/>
      <c r="AN2055" s="221"/>
      <c r="AO2055" s="221"/>
      <c r="AP2055" s="221"/>
      <c r="AQ2055" s="221"/>
      <c r="AR2055" s="221"/>
      <c r="AS2055" s="221"/>
      <c r="AT2055" s="221"/>
      <c r="AU2055" s="221"/>
      <c r="AV2055" s="221"/>
      <c r="AW2055" s="221"/>
      <c r="AX2055" s="221"/>
      <c r="AY2055" s="221"/>
      <c r="AZ2055" s="221"/>
      <c r="BA2055" s="222">
        <v>5</v>
      </c>
      <c r="BB2055" s="222">
        <v>310</v>
      </c>
      <c r="BC2055" s="222">
        <f t="shared" si="107"/>
        <v>77.5</v>
      </c>
    </row>
    <row r="2056" spans="2:55">
      <c r="B2056" s="41" t="s">
        <v>5247</v>
      </c>
      <c r="C2056" s="19" t="s">
        <v>5579</v>
      </c>
      <c r="D2056" s="227" t="s">
        <v>364</v>
      </c>
      <c r="E2056" s="19"/>
      <c r="F2056" s="19"/>
      <c r="G2056" s="19"/>
      <c r="H2056" s="19"/>
      <c r="I2056" s="19"/>
      <c r="J2056" s="19"/>
      <c r="K2056" s="19"/>
      <c r="L2056" s="19"/>
      <c r="M2056" s="19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221"/>
      <c r="AA2056" s="221"/>
      <c r="AB2056" s="221"/>
      <c r="AC2056" s="221"/>
      <c r="AD2056" s="221"/>
      <c r="AE2056" s="221"/>
      <c r="AF2056" s="221"/>
      <c r="AG2056" s="221"/>
      <c r="AH2056" s="221"/>
      <c r="AI2056" s="221"/>
      <c r="AJ2056" s="221"/>
      <c r="AK2056" s="221"/>
      <c r="AL2056" s="221"/>
      <c r="AM2056" s="221"/>
      <c r="AN2056" s="221"/>
      <c r="AO2056" s="221"/>
      <c r="AP2056" s="221"/>
      <c r="AQ2056" s="221"/>
      <c r="AR2056" s="221"/>
      <c r="AS2056" s="221"/>
      <c r="AT2056" s="221"/>
      <c r="AU2056" s="221"/>
      <c r="AV2056" s="221"/>
      <c r="AW2056" s="221"/>
      <c r="AX2056" s="221"/>
      <c r="AY2056" s="221"/>
      <c r="AZ2056" s="221"/>
      <c r="BA2056" s="222">
        <v>0</v>
      </c>
      <c r="BB2056" s="222">
        <v>0</v>
      </c>
      <c r="BC2056" s="222">
        <f t="shared" si="107"/>
        <v>0</v>
      </c>
    </row>
    <row r="2057" spans="2:55">
      <c r="B2057" s="41" t="s">
        <v>5248</v>
      </c>
      <c r="C2057" s="19" t="s">
        <v>5580</v>
      </c>
      <c r="D2057" s="44" t="s">
        <v>5</v>
      </c>
      <c r="E2057" s="19"/>
      <c r="F2057" s="19"/>
      <c r="G2057" s="19"/>
      <c r="H2057" s="19"/>
      <c r="I2057" s="19"/>
      <c r="J2057" s="19"/>
      <c r="K2057" s="19"/>
      <c r="L2057" s="19"/>
      <c r="M2057" s="19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221"/>
      <c r="AA2057" s="221"/>
      <c r="AB2057" s="221"/>
      <c r="AC2057" s="221"/>
      <c r="AD2057" s="221"/>
      <c r="AE2057" s="221"/>
      <c r="AF2057" s="221"/>
      <c r="AG2057" s="221"/>
      <c r="AH2057" s="221"/>
      <c r="AI2057" s="221"/>
      <c r="AJ2057" s="221"/>
      <c r="AK2057" s="221"/>
      <c r="AL2057" s="221"/>
      <c r="AM2057" s="221"/>
      <c r="AN2057" s="221"/>
      <c r="AO2057" s="221"/>
      <c r="AP2057" s="221"/>
      <c r="AQ2057" s="221"/>
      <c r="AR2057" s="221"/>
      <c r="AS2057" s="221"/>
      <c r="AT2057" s="221"/>
      <c r="AU2057" s="221"/>
      <c r="AV2057" s="221"/>
      <c r="AW2057" s="221"/>
      <c r="AX2057" s="221"/>
      <c r="AY2057" s="221"/>
      <c r="AZ2057" s="221"/>
      <c r="BA2057" s="222">
        <v>56</v>
      </c>
      <c r="BB2057" s="222">
        <v>11130</v>
      </c>
      <c r="BC2057" s="222">
        <f t="shared" si="107"/>
        <v>2782.5</v>
      </c>
    </row>
    <row r="2058" spans="2:55">
      <c r="B2058" s="41" t="s">
        <v>5249</v>
      </c>
      <c r="C2058" s="19" t="s">
        <v>5737</v>
      </c>
      <c r="D2058" s="44" t="s">
        <v>5</v>
      </c>
      <c r="E2058" s="19"/>
      <c r="F2058" s="19"/>
      <c r="G2058" s="19"/>
      <c r="H2058" s="19"/>
      <c r="I2058" s="19"/>
      <c r="J2058" s="19"/>
      <c r="K2058" s="19"/>
      <c r="L2058" s="19"/>
      <c r="M2058" s="19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221"/>
      <c r="AA2058" s="221"/>
      <c r="AB2058" s="221"/>
      <c r="AC2058" s="221"/>
      <c r="AD2058" s="221"/>
      <c r="AE2058" s="221"/>
      <c r="AF2058" s="221"/>
      <c r="AG2058" s="221"/>
      <c r="AH2058" s="221"/>
      <c r="AI2058" s="221"/>
      <c r="AJ2058" s="221"/>
      <c r="AK2058" s="221"/>
      <c r="AL2058" s="221"/>
      <c r="AM2058" s="221"/>
      <c r="AN2058" s="221"/>
      <c r="AO2058" s="221"/>
      <c r="AP2058" s="221"/>
      <c r="AQ2058" s="221"/>
      <c r="AR2058" s="221"/>
      <c r="AS2058" s="221"/>
      <c r="AT2058" s="221"/>
      <c r="AU2058" s="221"/>
      <c r="AV2058" s="221"/>
      <c r="AW2058" s="221"/>
      <c r="AX2058" s="221"/>
      <c r="AY2058" s="221"/>
      <c r="AZ2058" s="221"/>
      <c r="BA2058" s="222">
        <v>17</v>
      </c>
      <c r="BB2058" s="222">
        <v>1555</v>
      </c>
      <c r="BC2058" s="222">
        <f t="shared" si="107"/>
        <v>388.75</v>
      </c>
    </row>
    <row r="2059" spans="2:55">
      <c r="B2059" s="41" t="s">
        <v>5250</v>
      </c>
      <c r="C2059" s="19" t="s">
        <v>5738</v>
      </c>
      <c r="D2059" s="44" t="s">
        <v>5</v>
      </c>
      <c r="E2059" s="19"/>
      <c r="F2059" s="19"/>
      <c r="G2059" s="19"/>
      <c r="H2059" s="19"/>
      <c r="I2059" s="19"/>
      <c r="J2059" s="19"/>
      <c r="K2059" s="19"/>
      <c r="L2059" s="19"/>
      <c r="M2059" s="19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221"/>
      <c r="AA2059" s="221"/>
      <c r="AB2059" s="221"/>
      <c r="AC2059" s="221"/>
      <c r="AD2059" s="221"/>
      <c r="AE2059" s="221"/>
      <c r="AF2059" s="221"/>
      <c r="AG2059" s="221"/>
      <c r="AH2059" s="221"/>
      <c r="AI2059" s="221"/>
      <c r="AJ2059" s="221"/>
      <c r="AK2059" s="221"/>
      <c r="AL2059" s="221"/>
      <c r="AM2059" s="221"/>
      <c r="AN2059" s="221"/>
      <c r="AO2059" s="221"/>
      <c r="AP2059" s="221"/>
      <c r="AQ2059" s="221"/>
      <c r="AR2059" s="221"/>
      <c r="AS2059" s="221"/>
      <c r="AT2059" s="221"/>
      <c r="AU2059" s="221"/>
      <c r="AV2059" s="221"/>
      <c r="AW2059" s="221"/>
      <c r="AX2059" s="221"/>
      <c r="AY2059" s="221"/>
      <c r="AZ2059" s="221"/>
      <c r="BA2059" s="222">
        <v>9</v>
      </c>
      <c r="BB2059" s="222">
        <v>770</v>
      </c>
      <c r="BC2059" s="222">
        <f t="shared" si="107"/>
        <v>192.5</v>
      </c>
    </row>
    <row r="2060" spans="2:55">
      <c r="B2060" s="41" t="s">
        <v>5251</v>
      </c>
      <c r="C2060" s="19" t="s">
        <v>8092</v>
      </c>
      <c r="D2060" s="44" t="s">
        <v>5</v>
      </c>
      <c r="E2060" s="19"/>
      <c r="F2060" s="19"/>
      <c r="G2060" s="19"/>
      <c r="H2060" s="19"/>
      <c r="I2060" s="19"/>
      <c r="J2060" s="19"/>
      <c r="K2060" s="19"/>
      <c r="L2060" s="19"/>
      <c r="M2060" s="19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221"/>
      <c r="AA2060" s="221"/>
      <c r="AB2060" s="221"/>
      <c r="AC2060" s="221"/>
      <c r="AD2060" s="221"/>
      <c r="AE2060" s="221"/>
      <c r="AF2060" s="221"/>
      <c r="AG2060" s="221"/>
      <c r="AH2060" s="221"/>
      <c r="AI2060" s="221"/>
      <c r="AJ2060" s="221"/>
      <c r="AK2060" s="221"/>
      <c r="AL2060" s="221"/>
      <c r="AM2060" s="221"/>
      <c r="AN2060" s="221"/>
      <c r="AO2060" s="221"/>
      <c r="AP2060" s="221"/>
      <c r="AQ2060" s="221"/>
      <c r="AR2060" s="221"/>
      <c r="AS2060" s="221"/>
      <c r="AT2060" s="221"/>
      <c r="AU2060" s="221"/>
      <c r="AV2060" s="221"/>
      <c r="AW2060" s="221"/>
      <c r="AX2060" s="221"/>
      <c r="AY2060" s="221"/>
      <c r="AZ2060" s="221"/>
      <c r="BA2060" s="222">
        <v>0</v>
      </c>
      <c r="BB2060" s="222">
        <v>0</v>
      </c>
      <c r="BC2060" s="222">
        <f t="shared" si="107"/>
        <v>0</v>
      </c>
    </row>
    <row r="2061" spans="2:55">
      <c r="B2061" s="41" t="s">
        <v>5252</v>
      </c>
      <c r="C2061" s="19" t="s">
        <v>5581</v>
      </c>
      <c r="D2061" s="44" t="s">
        <v>5</v>
      </c>
      <c r="E2061" s="19"/>
      <c r="F2061" s="19"/>
      <c r="G2061" s="19"/>
      <c r="H2061" s="19"/>
      <c r="I2061" s="19"/>
      <c r="J2061" s="19"/>
      <c r="K2061" s="19"/>
      <c r="L2061" s="19"/>
      <c r="M2061" s="19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221"/>
      <c r="AA2061" s="221"/>
      <c r="AB2061" s="221"/>
      <c r="AC2061" s="221"/>
      <c r="AD2061" s="221"/>
      <c r="AE2061" s="221"/>
      <c r="AF2061" s="221"/>
      <c r="AG2061" s="221"/>
      <c r="AH2061" s="221"/>
      <c r="AI2061" s="221"/>
      <c r="AJ2061" s="221"/>
      <c r="AK2061" s="221"/>
      <c r="AL2061" s="221"/>
      <c r="AM2061" s="221"/>
      <c r="AN2061" s="221"/>
      <c r="AO2061" s="221"/>
      <c r="AP2061" s="221"/>
      <c r="AQ2061" s="221"/>
      <c r="AR2061" s="221"/>
      <c r="AS2061" s="221"/>
      <c r="AT2061" s="221"/>
      <c r="AU2061" s="221"/>
      <c r="AV2061" s="221"/>
      <c r="AW2061" s="221"/>
      <c r="AX2061" s="221"/>
      <c r="AY2061" s="221"/>
      <c r="AZ2061" s="221"/>
      <c r="BA2061" s="222">
        <v>2</v>
      </c>
      <c r="BB2061" s="222">
        <v>230</v>
      </c>
      <c r="BC2061" s="222">
        <f t="shared" si="107"/>
        <v>57.5</v>
      </c>
    </row>
    <row r="2062" spans="2:55">
      <c r="B2062" s="41" t="s">
        <v>5253</v>
      </c>
      <c r="C2062" s="19" t="s">
        <v>5582</v>
      </c>
      <c r="D2062" s="44" t="s">
        <v>5</v>
      </c>
      <c r="E2062" s="19"/>
      <c r="F2062" s="19"/>
      <c r="G2062" s="19"/>
      <c r="H2062" s="19"/>
      <c r="I2062" s="19"/>
      <c r="J2062" s="19"/>
      <c r="K2062" s="19"/>
      <c r="L2062" s="19"/>
      <c r="M2062" s="19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221"/>
      <c r="AA2062" s="221"/>
      <c r="AB2062" s="221"/>
      <c r="AC2062" s="221"/>
      <c r="AD2062" s="221"/>
      <c r="AE2062" s="221"/>
      <c r="AF2062" s="221"/>
      <c r="AG2062" s="221"/>
      <c r="AH2062" s="221"/>
      <c r="AI2062" s="221"/>
      <c r="AJ2062" s="221"/>
      <c r="AK2062" s="221"/>
      <c r="AL2062" s="221"/>
      <c r="AM2062" s="221"/>
      <c r="AN2062" s="221"/>
      <c r="AO2062" s="221"/>
      <c r="AP2062" s="221"/>
      <c r="AQ2062" s="221"/>
      <c r="AR2062" s="221"/>
      <c r="AS2062" s="221"/>
      <c r="AT2062" s="221"/>
      <c r="AU2062" s="221"/>
      <c r="AV2062" s="221"/>
      <c r="AW2062" s="221"/>
      <c r="AX2062" s="221"/>
      <c r="AY2062" s="221"/>
      <c r="AZ2062" s="221"/>
      <c r="BA2062" s="222">
        <v>0</v>
      </c>
      <c r="BB2062" s="222">
        <v>0</v>
      </c>
      <c r="BC2062" s="222">
        <f t="shared" si="107"/>
        <v>0</v>
      </c>
    </row>
    <row r="2063" spans="2:55">
      <c r="B2063" s="41" t="s">
        <v>5254</v>
      </c>
      <c r="C2063" s="19" t="s">
        <v>8093</v>
      </c>
      <c r="D2063" s="44" t="s">
        <v>5</v>
      </c>
      <c r="E2063" s="19"/>
      <c r="F2063" s="19"/>
      <c r="G2063" s="19"/>
      <c r="H2063" s="19"/>
      <c r="I2063" s="19"/>
      <c r="J2063" s="19"/>
      <c r="K2063" s="19"/>
      <c r="L2063" s="19"/>
      <c r="M2063" s="19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221"/>
      <c r="AA2063" s="221"/>
      <c r="AB2063" s="221"/>
      <c r="AC2063" s="221"/>
      <c r="AD2063" s="221"/>
      <c r="AE2063" s="221"/>
      <c r="AF2063" s="221"/>
      <c r="AG2063" s="221"/>
      <c r="AH2063" s="221"/>
      <c r="AI2063" s="221"/>
      <c r="AJ2063" s="221"/>
      <c r="AK2063" s="221"/>
      <c r="AL2063" s="221"/>
      <c r="AM2063" s="221"/>
      <c r="AN2063" s="221"/>
      <c r="AO2063" s="221"/>
      <c r="AP2063" s="221"/>
      <c r="AQ2063" s="221"/>
      <c r="AR2063" s="221"/>
      <c r="AS2063" s="221"/>
      <c r="AT2063" s="221"/>
      <c r="AU2063" s="221"/>
      <c r="AV2063" s="221"/>
      <c r="AW2063" s="221"/>
      <c r="AX2063" s="221"/>
      <c r="AY2063" s="221"/>
      <c r="AZ2063" s="221"/>
      <c r="BA2063" s="222">
        <v>0</v>
      </c>
      <c r="BB2063" s="222">
        <v>0</v>
      </c>
      <c r="BC2063" s="222">
        <f t="shared" si="107"/>
        <v>0</v>
      </c>
    </row>
    <row r="2064" spans="2:55">
      <c r="B2064" s="41" t="s">
        <v>5255</v>
      </c>
      <c r="C2064" s="19" t="s">
        <v>8094</v>
      </c>
      <c r="D2064" s="44" t="s">
        <v>5</v>
      </c>
      <c r="E2064" s="19"/>
      <c r="F2064" s="19"/>
      <c r="G2064" s="19"/>
      <c r="H2064" s="19"/>
      <c r="I2064" s="19"/>
      <c r="J2064" s="19"/>
      <c r="K2064" s="19"/>
      <c r="L2064" s="19"/>
      <c r="M2064" s="19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221"/>
      <c r="AA2064" s="221"/>
      <c r="AB2064" s="221"/>
      <c r="AC2064" s="221"/>
      <c r="AD2064" s="221"/>
      <c r="AE2064" s="221"/>
      <c r="AF2064" s="221"/>
      <c r="AG2064" s="221"/>
      <c r="AH2064" s="221"/>
      <c r="AI2064" s="221"/>
      <c r="AJ2064" s="221"/>
      <c r="AK2064" s="221"/>
      <c r="AL2064" s="221"/>
      <c r="AM2064" s="221"/>
      <c r="AN2064" s="221"/>
      <c r="AO2064" s="221"/>
      <c r="AP2064" s="221"/>
      <c r="AQ2064" s="221"/>
      <c r="AR2064" s="221"/>
      <c r="AS2064" s="221"/>
      <c r="AT2064" s="221"/>
      <c r="AU2064" s="221"/>
      <c r="AV2064" s="221"/>
      <c r="AW2064" s="221"/>
      <c r="AX2064" s="221"/>
      <c r="AY2064" s="221"/>
      <c r="AZ2064" s="221"/>
      <c r="BA2064" s="222">
        <v>0</v>
      </c>
      <c r="BB2064" s="222">
        <v>0</v>
      </c>
      <c r="BC2064" s="222">
        <f t="shared" si="107"/>
        <v>0</v>
      </c>
    </row>
    <row r="2065" spans="2:55">
      <c r="B2065" s="41" t="s">
        <v>5256</v>
      </c>
      <c r="C2065" s="19" t="s">
        <v>8095</v>
      </c>
      <c r="D2065" s="44" t="s">
        <v>5</v>
      </c>
      <c r="E2065" s="19"/>
      <c r="F2065" s="19"/>
      <c r="G2065" s="19"/>
      <c r="H2065" s="19"/>
      <c r="I2065" s="19"/>
      <c r="J2065" s="19"/>
      <c r="K2065" s="19"/>
      <c r="L2065" s="19"/>
      <c r="M2065" s="19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221"/>
      <c r="AA2065" s="221"/>
      <c r="AB2065" s="221"/>
      <c r="AC2065" s="221"/>
      <c r="AD2065" s="221"/>
      <c r="AE2065" s="221"/>
      <c r="AF2065" s="221"/>
      <c r="AG2065" s="221"/>
      <c r="AH2065" s="221"/>
      <c r="AI2065" s="221"/>
      <c r="AJ2065" s="221"/>
      <c r="AK2065" s="221"/>
      <c r="AL2065" s="221"/>
      <c r="AM2065" s="221"/>
      <c r="AN2065" s="221"/>
      <c r="AO2065" s="221"/>
      <c r="AP2065" s="221"/>
      <c r="AQ2065" s="221"/>
      <c r="AR2065" s="221"/>
      <c r="AS2065" s="221"/>
      <c r="AT2065" s="221"/>
      <c r="AU2065" s="221"/>
      <c r="AV2065" s="221"/>
      <c r="AW2065" s="221"/>
      <c r="AX2065" s="221"/>
      <c r="AY2065" s="221"/>
      <c r="AZ2065" s="221"/>
      <c r="BA2065" s="222">
        <v>0</v>
      </c>
      <c r="BB2065" s="222">
        <v>0</v>
      </c>
      <c r="BC2065" s="222">
        <f t="shared" si="107"/>
        <v>0</v>
      </c>
    </row>
    <row r="2066" spans="2:55">
      <c r="B2066" s="41" t="s">
        <v>5257</v>
      </c>
      <c r="C2066" s="19" t="s">
        <v>5739</v>
      </c>
      <c r="D2066" s="227" t="s">
        <v>951</v>
      </c>
      <c r="E2066" s="19"/>
      <c r="F2066" s="19"/>
      <c r="G2066" s="19"/>
      <c r="H2066" s="19"/>
      <c r="I2066" s="19"/>
      <c r="J2066" s="19"/>
      <c r="K2066" s="19"/>
      <c r="L2066" s="19"/>
      <c r="M2066" s="19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221"/>
      <c r="AA2066" s="221"/>
      <c r="AB2066" s="221"/>
      <c r="AC2066" s="221"/>
      <c r="AD2066" s="221"/>
      <c r="AE2066" s="221"/>
      <c r="AF2066" s="221"/>
      <c r="AG2066" s="221"/>
      <c r="AH2066" s="221"/>
      <c r="AI2066" s="221"/>
      <c r="AJ2066" s="221"/>
      <c r="AK2066" s="221"/>
      <c r="AL2066" s="221"/>
      <c r="AM2066" s="221"/>
      <c r="AN2066" s="221"/>
      <c r="AO2066" s="221"/>
      <c r="AP2066" s="221"/>
      <c r="AQ2066" s="221"/>
      <c r="AR2066" s="221"/>
      <c r="AS2066" s="221"/>
      <c r="AT2066" s="221"/>
      <c r="AU2066" s="221"/>
      <c r="AV2066" s="221"/>
      <c r="AW2066" s="221"/>
      <c r="AX2066" s="221"/>
      <c r="AY2066" s="221"/>
      <c r="AZ2066" s="221"/>
      <c r="BA2066" s="222">
        <v>0</v>
      </c>
      <c r="BB2066" s="222">
        <v>0</v>
      </c>
      <c r="BC2066" s="222">
        <f t="shared" si="107"/>
        <v>0</v>
      </c>
    </row>
    <row r="2067" spans="2:55">
      <c r="B2067" s="41" t="s">
        <v>5258</v>
      </c>
      <c r="C2067" s="19" t="s">
        <v>5740</v>
      </c>
      <c r="D2067" s="227" t="s">
        <v>951</v>
      </c>
      <c r="E2067" s="19"/>
      <c r="F2067" s="19"/>
      <c r="G2067" s="19"/>
      <c r="H2067" s="19"/>
      <c r="I2067" s="19"/>
      <c r="J2067" s="19"/>
      <c r="K2067" s="19"/>
      <c r="L2067" s="19"/>
      <c r="M2067" s="19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221"/>
      <c r="AA2067" s="221"/>
      <c r="AB2067" s="221"/>
      <c r="AC2067" s="221"/>
      <c r="AD2067" s="221"/>
      <c r="AE2067" s="221"/>
      <c r="AF2067" s="221"/>
      <c r="AG2067" s="221"/>
      <c r="AH2067" s="221"/>
      <c r="AI2067" s="221"/>
      <c r="AJ2067" s="221"/>
      <c r="AK2067" s="221"/>
      <c r="AL2067" s="221"/>
      <c r="AM2067" s="221"/>
      <c r="AN2067" s="221"/>
      <c r="AO2067" s="221"/>
      <c r="AP2067" s="221"/>
      <c r="AQ2067" s="221"/>
      <c r="AR2067" s="221"/>
      <c r="AS2067" s="221"/>
      <c r="AT2067" s="221"/>
      <c r="AU2067" s="221"/>
      <c r="AV2067" s="221"/>
      <c r="AW2067" s="221"/>
      <c r="AX2067" s="221"/>
      <c r="AY2067" s="221"/>
      <c r="AZ2067" s="221"/>
      <c r="BA2067" s="222">
        <v>8</v>
      </c>
      <c r="BB2067" s="222">
        <v>570</v>
      </c>
      <c r="BC2067" s="222">
        <f t="shared" si="107"/>
        <v>142.5</v>
      </c>
    </row>
    <row r="2068" spans="2:55">
      <c r="B2068" s="41" t="s">
        <v>5259</v>
      </c>
      <c r="C2068" s="19" t="s">
        <v>5583</v>
      </c>
      <c r="D2068" s="227" t="s">
        <v>951</v>
      </c>
      <c r="E2068" s="19"/>
      <c r="F2068" s="19"/>
      <c r="G2068" s="19"/>
      <c r="H2068" s="19"/>
      <c r="I2068" s="19"/>
      <c r="J2068" s="19"/>
      <c r="K2068" s="19"/>
      <c r="L2068" s="19"/>
      <c r="M2068" s="19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221"/>
      <c r="AA2068" s="221"/>
      <c r="AB2068" s="221"/>
      <c r="AC2068" s="221"/>
      <c r="AD2068" s="221"/>
      <c r="AE2068" s="221"/>
      <c r="AF2068" s="221"/>
      <c r="AG2068" s="221"/>
      <c r="AH2068" s="221"/>
      <c r="AI2068" s="221"/>
      <c r="AJ2068" s="221"/>
      <c r="AK2068" s="221"/>
      <c r="AL2068" s="221"/>
      <c r="AM2068" s="221"/>
      <c r="AN2068" s="221"/>
      <c r="AO2068" s="221"/>
      <c r="AP2068" s="221"/>
      <c r="AQ2068" s="221"/>
      <c r="AR2068" s="221"/>
      <c r="AS2068" s="221"/>
      <c r="AT2068" s="221"/>
      <c r="AU2068" s="221"/>
      <c r="AV2068" s="221"/>
      <c r="AW2068" s="221"/>
      <c r="AX2068" s="221"/>
      <c r="AY2068" s="221"/>
      <c r="AZ2068" s="221"/>
      <c r="BA2068" s="222">
        <v>10</v>
      </c>
      <c r="BB2068" s="222">
        <v>1465</v>
      </c>
      <c r="BC2068" s="222">
        <f t="shared" si="107"/>
        <v>366.25</v>
      </c>
    </row>
    <row r="2069" spans="2:55">
      <c r="B2069" s="41" t="s">
        <v>6459</v>
      </c>
      <c r="C2069" s="19" t="s">
        <v>6759</v>
      </c>
      <c r="D2069" s="227" t="s">
        <v>951</v>
      </c>
      <c r="E2069" s="19"/>
      <c r="F2069" s="19"/>
      <c r="G2069" s="19"/>
      <c r="H2069" s="19"/>
      <c r="I2069" s="19"/>
      <c r="J2069" s="19"/>
      <c r="K2069" s="19"/>
      <c r="L2069" s="19"/>
      <c r="M2069" s="19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221"/>
      <c r="AA2069" s="221"/>
      <c r="AB2069" s="221"/>
      <c r="AC2069" s="221"/>
      <c r="AD2069" s="221"/>
      <c r="AE2069" s="221"/>
      <c r="AF2069" s="221"/>
      <c r="AG2069" s="221"/>
      <c r="AH2069" s="221"/>
      <c r="AI2069" s="221"/>
      <c r="AJ2069" s="221"/>
      <c r="AK2069" s="221"/>
      <c r="AL2069" s="221"/>
      <c r="AM2069" s="221"/>
      <c r="AN2069" s="221"/>
      <c r="AO2069" s="221"/>
      <c r="AP2069" s="221"/>
      <c r="AQ2069" s="221"/>
      <c r="AR2069" s="221"/>
      <c r="AS2069" s="221"/>
      <c r="AT2069" s="221"/>
      <c r="AU2069" s="221"/>
      <c r="AV2069" s="221"/>
      <c r="AW2069" s="221"/>
      <c r="AX2069" s="221"/>
      <c r="AY2069" s="221"/>
      <c r="AZ2069" s="221"/>
      <c r="BA2069" s="222">
        <v>1</v>
      </c>
      <c r="BB2069" s="222">
        <v>150</v>
      </c>
      <c r="BC2069" s="222">
        <f t="shared" si="107"/>
        <v>37.5</v>
      </c>
    </row>
    <row r="2070" spans="2:55">
      <c r="B2070" s="41" t="s">
        <v>5260</v>
      </c>
      <c r="C2070" s="19" t="s">
        <v>5741</v>
      </c>
      <c r="D2070" s="44" t="s">
        <v>5</v>
      </c>
      <c r="E2070" s="19"/>
      <c r="F2070" s="19"/>
      <c r="G2070" s="19"/>
      <c r="H2070" s="19"/>
      <c r="I2070" s="19"/>
      <c r="J2070" s="19"/>
      <c r="K2070" s="19"/>
      <c r="L2070" s="19"/>
      <c r="M2070" s="19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221"/>
      <c r="AA2070" s="221"/>
      <c r="AB2070" s="221"/>
      <c r="AC2070" s="221"/>
      <c r="AD2070" s="221"/>
      <c r="AE2070" s="221"/>
      <c r="AF2070" s="221"/>
      <c r="AG2070" s="221"/>
      <c r="AH2070" s="221"/>
      <c r="AI2070" s="221"/>
      <c r="AJ2070" s="221"/>
      <c r="AK2070" s="221"/>
      <c r="AL2070" s="221"/>
      <c r="AM2070" s="221"/>
      <c r="AN2070" s="221"/>
      <c r="AO2070" s="221"/>
      <c r="AP2070" s="221"/>
      <c r="AQ2070" s="221"/>
      <c r="AR2070" s="221"/>
      <c r="AS2070" s="221"/>
      <c r="AT2070" s="221"/>
      <c r="AU2070" s="221"/>
      <c r="AV2070" s="221"/>
      <c r="AW2070" s="221"/>
      <c r="AX2070" s="221"/>
      <c r="AY2070" s="221"/>
      <c r="AZ2070" s="221"/>
      <c r="BA2070" s="222">
        <v>38</v>
      </c>
      <c r="BB2070" s="222">
        <v>4005</v>
      </c>
      <c r="BC2070" s="222">
        <f t="shared" si="107"/>
        <v>1001.25</v>
      </c>
    </row>
    <row r="2071" spans="2:55">
      <c r="B2071" s="41" t="s">
        <v>5261</v>
      </c>
      <c r="C2071" s="19" t="s">
        <v>5742</v>
      </c>
      <c r="D2071" s="44" t="s">
        <v>5</v>
      </c>
      <c r="E2071" s="19"/>
      <c r="F2071" s="19"/>
      <c r="G2071" s="19"/>
      <c r="H2071" s="19"/>
      <c r="I2071" s="19"/>
      <c r="J2071" s="19"/>
      <c r="K2071" s="19"/>
      <c r="L2071" s="19"/>
      <c r="M2071" s="19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221"/>
      <c r="AA2071" s="221"/>
      <c r="AB2071" s="221"/>
      <c r="AC2071" s="221"/>
      <c r="AD2071" s="221"/>
      <c r="AE2071" s="221"/>
      <c r="AF2071" s="221"/>
      <c r="AG2071" s="221"/>
      <c r="AH2071" s="221"/>
      <c r="AI2071" s="221"/>
      <c r="AJ2071" s="221"/>
      <c r="AK2071" s="221"/>
      <c r="AL2071" s="221"/>
      <c r="AM2071" s="221"/>
      <c r="AN2071" s="221"/>
      <c r="AO2071" s="221"/>
      <c r="AP2071" s="221"/>
      <c r="AQ2071" s="221"/>
      <c r="AR2071" s="221"/>
      <c r="AS2071" s="221"/>
      <c r="AT2071" s="221"/>
      <c r="AU2071" s="221"/>
      <c r="AV2071" s="221"/>
      <c r="AW2071" s="221"/>
      <c r="AX2071" s="221"/>
      <c r="AY2071" s="221"/>
      <c r="AZ2071" s="221"/>
      <c r="BA2071" s="222">
        <v>5</v>
      </c>
      <c r="BB2071" s="222">
        <v>580</v>
      </c>
      <c r="BC2071" s="222">
        <f t="shared" si="107"/>
        <v>145</v>
      </c>
    </row>
    <row r="2072" spans="2:55">
      <c r="B2072" s="41" t="s">
        <v>6460</v>
      </c>
      <c r="C2072" s="19" t="s">
        <v>5497</v>
      </c>
      <c r="D2072" s="227" t="s">
        <v>950</v>
      </c>
      <c r="E2072" s="19"/>
      <c r="F2072" s="19"/>
      <c r="G2072" s="19"/>
      <c r="H2072" s="19"/>
      <c r="I2072" s="19"/>
      <c r="J2072" s="19"/>
      <c r="K2072" s="19"/>
      <c r="L2072" s="19"/>
      <c r="M2072" s="19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221"/>
      <c r="AA2072" s="221"/>
      <c r="AB2072" s="221"/>
      <c r="AC2072" s="221"/>
      <c r="AD2072" s="221"/>
      <c r="AE2072" s="221"/>
      <c r="AF2072" s="221"/>
      <c r="AG2072" s="221"/>
      <c r="AH2072" s="221"/>
      <c r="AI2072" s="221"/>
      <c r="AJ2072" s="221"/>
      <c r="AK2072" s="221"/>
      <c r="AL2072" s="221"/>
      <c r="AM2072" s="221"/>
      <c r="AN2072" s="221"/>
      <c r="AO2072" s="221"/>
      <c r="AP2072" s="221"/>
      <c r="AQ2072" s="221"/>
      <c r="AR2072" s="221"/>
      <c r="AS2072" s="221"/>
      <c r="AT2072" s="221"/>
      <c r="AU2072" s="221"/>
      <c r="AV2072" s="221"/>
      <c r="AW2072" s="221"/>
      <c r="AX2072" s="221"/>
      <c r="AY2072" s="221"/>
      <c r="AZ2072" s="221"/>
      <c r="BA2072" s="222">
        <v>19</v>
      </c>
      <c r="BB2072" s="222">
        <v>3540</v>
      </c>
      <c r="BC2072" s="222">
        <f t="shared" si="107"/>
        <v>885</v>
      </c>
    </row>
    <row r="2073" spans="2:55">
      <c r="B2073" s="41" t="s">
        <v>5262</v>
      </c>
      <c r="C2073" s="19" t="s">
        <v>5584</v>
      </c>
      <c r="D2073" s="44" t="s">
        <v>5</v>
      </c>
      <c r="E2073" s="19"/>
      <c r="F2073" s="19"/>
      <c r="G2073" s="19"/>
      <c r="H2073" s="19"/>
      <c r="I2073" s="19"/>
      <c r="J2073" s="19"/>
      <c r="K2073" s="19"/>
      <c r="L2073" s="19"/>
      <c r="M2073" s="19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221"/>
      <c r="AA2073" s="221"/>
      <c r="AB2073" s="221"/>
      <c r="AC2073" s="221"/>
      <c r="AD2073" s="221"/>
      <c r="AE2073" s="221"/>
      <c r="AF2073" s="221"/>
      <c r="AG2073" s="221"/>
      <c r="AH2073" s="221"/>
      <c r="AI2073" s="221"/>
      <c r="AJ2073" s="221"/>
      <c r="AK2073" s="221"/>
      <c r="AL2073" s="221"/>
      <c r="AM2073" s="221"/>
      <c r="AN2073" s="221"/>
      <c r="AO2073" s="221"/>
      <c r="AP2073" s="221"/>
      <c r="AQ2073" s="221"/>
      <c r="AR2073" s="221"/>
      <c r="AS2073" s="221"/>
      <c r="AT2073" s="221"/>
      <c r="AU2073" s="221"/>
      <c r="AV2073" s="221"/>
      <c r="AW2073" s="221"/>
      <c r="AX2073" s="221"/>
      <c r="AY2073" s="221"/>
      <c r="AZ2073" s="221"/>
      <c r="BA2073" s="222">
        <v>17</v>
      </c>
      <c r="BB2073" s="222">
        <v>2145</v>
      </c>
      <c r="BC2073" s="222">
        <f t="shared" si="107"/>
        <v>536.25</v>
      </c>
    </row>
    <row r="2074" spans="2:55">
      <c r="B2074" s="41" t="s">
        <v>5263</v>
      </c>
      <c r="C2074" s="19" t="s">
        <v>8096</v>
      </c>
      <c r="D2074" s="227" t="s">
        <v>955</v>
      </c>
      <c r="E2074" s="19"/>
      <c r="F2074" s="19"/>
      <c r="G2074" s="19"/>
      <c r="H2074" s="19"/>
      <c r="I2074" s="19"/>
      <c r="J2074" s="19"/>
      <c r="K2074" s="19"/>
      <c r="L2074" s="19"/>
      <c r="M2074" s="19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221"/>
      <c r="AA2074" s="221"/>
      <c r="AB2074" s="221"/>
      <c r="AC2074" s="221"/>
      <c r="AD2074" s="221"/>
      <c r="AE2074" s="221"/>
      <c r="AF2074" s="221"/>
      <c r="AG2074" s="221"/>
      <c r="AH2074" s="221"/>
      <c r="AI2074" s="221"/>
      <c r="AJ2074" s="221"/>
      <c r="AK2074" s="221"/>
      <c r="AL2074" s="221"/>
      <c r="AM2074" s="221"/>
      <c r="AN2074" s="221"/>
      <c r="AO2074" s="221"/>
      <c r="AP2074" s="221"/>
      <c r="AQ2074" s="221"/>
      <c r="AR2074" s="221"/>
      <c r="AS2074" s="221"/>
      <c r="AT2074" s="221"/>
      <c r="AU2074" s="221"/>
      <c r="AV2074" s="221"/>
      <c r="AW2074" s="221"/>
      <c r="AX2074" s="221"/>
      <c r="AY2074" s="221"/>
      <c r="AZ2074" s="221"/>
      <c r="BA2074" s="222">
        <v>22</v>
      </c>
      <c r="BB2074" s="222">
        <v>2365</v>
      </c>
      <c r="BC2074" s="222">
        <f t="shared" si="107"/>
        <v>591.25</v>
      </c>
    </row>
    <row r="2075" spans="2:55">
      <c r="B2075" s="41" t="s">
        <v>5264</v>
      </c>
      <c r="C2075" s="19" t="s">
        <v>5585</v>
      </c>
      <c r="D2075" s="44" t="s">
        <v>5</v>
      </c>
      <c r="E2075" s="19"/>
      <c r="F2075" s="19"/>
      <c r="G2075" s="19"/>
      <c r="H2075" s="19"/>
      <c r="I2075" s="19"/>
      <c r="J2075" s="19"/>
      <c r="K2075" s="19"/>
      <c r="L2075" s="19"/>
      <c r="M2075" s="19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221"/>
      <c r="AA2075" s="221"/>
      <c r="AB2075" s="221"/>
      <c r="AC2075" s="221"/>
      <c r="AD2075" s="221"/>
      <c r="AE2075" s="221"/>
      <c r="AF2075" s="221"/>
      <c r="AG2075" s="221"/>
      <c r="AH2075" s="221"/>
      <c r="AI2075" s="221"/>
      <c r="AJ2075" s="221"/>
      <c r="AK2075" s="221"/>
      <c r="AL2075" s="221"/>
      <c r="AM2075" s="221"/>
      <c r="AN2075" s="221"/>
      <c r="AO2075" s="221"/>
      <c r="AP2075" s="221"/>
      <c r="AQ2075" s="221"/>
      <c r="AR2075" s="221"/>
      <c r="AS2075" s="221"/>
      <c r="AT2075" s="221"/>
      <c r="AU2075" s="221"/>
      <c r="AV2075" s="221"/>
      <c r="AW2075" s="221"/>
      <c r="AX2075" s="221"/>
      <c r="AY2075" s="221"/>
      <c r="AZ2075" s="221"/>
      <c r="BA2075" s="222">
        <v>8</v>
      </c>
      <c r="BB2075" s="222">
        <v>1080</v>
      </c>
      <c r="BC2075" s="222">
        <f t="shared" si="107"/>
        <v>270</v>
      </c>
    </row>
    <row r="2076" spans="2:55">
      <c r="B2076" s="41" t="s">
        <v>5265</v>
      </c>
      <c r="C2076" s="19" t="s">
        <v>5586</v>
      </c>
      <c r="D2076" s="227" t="s">
        <v>940</v>
      </c>
      <c r="E2076" s="19"/>
      <c r="F2076" s="19"/>
      <c r="G2076" s="19"/>
      <c r="H2076" s="19"/>
      <c r="I2076" s="19"/>
      <c r="J2076" s="19"/>
      <c r="K2076" s="19"/>
      <c r="L2076" s="19"/>
      <c r="M2076" s="19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221"/>
      <c r="AA2076" s="221"/>
      <c r="AB2076" s="221"/>
      <c r="AC2076" s="221"/>
      <c r="AD2076" s="221"/>
      <c r="AE2076" s="221"/>
      <c r="AF2076" s="221"/>
      <c r="AG2076" s="221"/>
      <c r="AH2076" s="221"/>
      <c r="AI2076" s="221"/>
      <c r="AJ2076" s="221"/>
      <c r="AK2076" s="221"/>
      <c r="AL2076" s="221"/>
      <c r="AM2076" s="221"/>
      <c r="AN2076" s="221"/>
      <c r="AO2076" s="221"/>
      <c r="AP2076" s="221"/>
      <c r="AQ2076" s="221"/>
      <c r="AR2076" s="221"/>
      <c r="AS2076" s="221"/>
      <c r="AT2076" s="221"/>
      <c r="AU2076" s="221"/>
      <c r="AV2076" s="221"/>
      <c r="AW2076" s="221"/>
      <c r="AX2076" s="221"/>
      <c r="AY2076" s="221"/>
      <c r="AZ2076" s="221"/>
      <c r="BA2076" s="222">
        <v>2</v>
      </c>
      <c r="BB2076" s="222">
        <v>120</v>
      </c>
      <c r="BC2076" s="222">
        <f t="shared" si="107"/>
        <v>30</v>
      </c>
    </row>
    <row r="2077" spans="2:55">
      <c r="B2077" s="41" t="s">
        <v>5266</v>
      </c>
      <c r="C2077" s="19" t="s">
        <v>8097</v>
      </c>
      <c r="D2077" s="44" t="s">
        <v>5</v>
      </c>
      <c r="E2077" s="19"/>
      <c r="F2077" s="19"/>
      <c r="G2077" s="19"/>
      <c r="H2077" s="19"/>
      <c r="I2077" s="19"/>
      <c r="J2077" s="19"/>
      <c r="K2077" s="19"/>
      <c r="L2077" s="19"/>
      <c r="M2077" s="19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221"/>
      <c r="AA2077" s="221"/>
      <c r="AB2077" s="221"/>
      <c r="AC2077" s="221"/>
      <c r="AD2077" s="221"/>
      <c r="AE2077" s="221"/>
      <c r="AF2077" s="221"/>
      <c r="AG2077" s="221"/>
      <c r="AH2077" s="221"/>
      <c r="AI2077" s="221"/>
      <c r="AJ2077" s="221"/>
      <c r="AK2077" s="221"/>
      <c r="AL2077" s="221"/>
      <c r="AM2077" s="221"/>
      <c r="AN2077" s="221"/>
      <c r="AO2077" s="221"/>
      <c r="AP2077" s="221"/>
      <c r="AQ2077" s="221"/>
      <c r="AR2077" s="221"/>
      <c r="AS2077" s="221"/>
      <c r="AT2077" s="221"/>
      <c r="AU2077" s="221"/>
      <c r="AV2077" s="221"/>
      <c r="AW2077" s="221"/>
      <c r="AX2077" s="221"/>
      <c r="AY2077" s="221"/>
      <c r="AZ2077" s="221"/>
      <c r="BA2077" s="222">
        <v>14</v>
      </c>
      <c r="BB2077" s="222">
        <v>1215</v>
      </c>
      <c r="BC2077" s="222">
        <f t="shared" si="107"/>
        <v>303.75</v>
      </c>
    </row>
    <row r="2078" spans="2:55">
      <c r="B2078" s="41" t="s">
        <v>5267</v>
      </c>
      <c r="C2078" s="19" t="s">
        <v>5587</v>
      </c>
      <c r="D2078" s="227" t="s">
        <v>940</v>
      </c>
      <c r="E2078" s="19"/>
      <c r="F2078" s="19"/>
      <c r="G2078" s="19"/>
      <c r="H2078" s="19"/>
      <c r="I2078" s="19"/>
      <c r="J2078" s="19"/>
      <c r="K2078" s="19"/>
      <c r="L2078" s="19"/>
      <c r="M2078" s="19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221"/>
      <c r="AA2078" s="221"/>
      <c r="AB2078" s="221"/>
      <c r="AC2078" s="221"/>
      <c r="AD2078" s="221"/>
      <c r="AE2078" s="221"/>
      <c r="AF2078" s="221"/>
      <c r="AG2078" s="221"/>
      <c r="AH2078" s="221"/>
      <c r="AI2078" s="221"/>
      <c r="AJ2078" s="221"/>
      <c r="AK2078" s="221"/>
      <c r="AL2078" s="221"/>
      <c r="AM2078" s="221"/>
      <c r="AN2078" s="221"/>
      <c r="AO2078" s="221"/>
      <c r="AP2078" s="221"/>
      <c r="AQ2078" s="221"/>
      <c r="AR2078" s="221"/>
      <c r="AS2078" s="221"/>
      <c r="AT2078" s="221"/>
      <c r="AU2078" s="221"/>
      <c r="AV2078" s="221"/>
      <c r="AW2078" s="221"/>
      <c r="AX2078" s="221"/>
      <c r="AY2078" s="221"/>
      <c r="AZ2078" s="221"/>
      <c r="BA2078" s="222">
        <v>11</v>
      </c>
      <c r="BB2078" s="222">
        <v>1360</v>
      </c>
      <c r="BC2078" s="222">
        <f t="shared" si="107"/>
        <v>340</v>
      </c>
    </row>
    <row r="2079" spans="2:55">
      <c r="B2079" s="41" t="s">
        <v>5268</v>
      </c>
      <c r="C2079" s="19" t="s">
        <v>5588</v>
      </c>
      <c r="D2079" s="44" t="s">
        <v>5</v>
      </c>
      <c r="E2079" s="19"/>
      <c r="F2079" s="19"/>
      <c r="G2079" s="19"/>
      <c r="H2079" s="19"/>
      <c r="I2079" s="19"/>
      <c r="J2079" s="19"/>
      <c r="K2079" s="19"/>
      <c r="L2079" s="19"/>
      <c r="M2079" s="19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221"/>
      <c r="AA2079" s="221"/>
      <c r="AB2079" s="221"/>
      <c r="AC2079" s="221"/>
      <c r="AD2079" s="221"/>
      <c r="AE2079" s="221"/>
      <c r="AF2079" s="221"/>
      <c r="AG2079" s="221"/>
      <c r="AH2079" s="221"/>
      <c r="AI2079" s="221"/>
      <c r="AJ2079" s="221"/>
      <c r="AK2079" s="221"/>
      <c r="AL2079" s="221"/>
      <c r="AM2079" s="221"/>
      <c r="AN2079" s="221"/>
      <c r="AO2079" s="221"/>
      <c r="AP2079" s="221"/>
      <c r="AQ2079" s="221"/>
      <c r="AR2079" s="221"/>
      <c r="AS2079" s="221"/>
      <c r="AT2079" s="221"/>
      <c r="AU2079" s="221"/>
      <c r="AV2079" s="221"/>
      <c r="AW2079" s="221"/>
      <c r="AX2079" s="221"/>
      <c r="AY2079" s="221"/>
      <c r="AZ2079" s="221"/>
      <c r="BA2079" s="222">
        <v>3</v>
      </c>
      <c r="BB2079" s="222">
        <v>330</v>
      </c>
      <c r="BC2079" s="222">
        <f t="shared" si="107"/>
        <v>82.5</v>
      </c>
    </row>
    <row r="2080" spans="2:55">
      <c r="B2080" s="41" t="s">
        <v>5269</v>
      </c>
      <c r="C2080" s="19" t="s">
        <v>5589</v>
      </c>
      <c r="D2080" s="44" t="s">
        <v>5</v>
      </c>
      <c r="E2080" s="19"/>
      <c r="F2080" s="19"/>
      <c r="G2080" s="19"/>
      <c r="H2080" s="19"/>
      <c r="I2080" s="19"/>
      <c r="J2080" s="19"/>
      <c r="K2080" s="19"/>
      <c r="L2080" s="19"/>
      <c r="M2080" s="19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221"/>
      <c r="AA2080" s="221"/>
      <c r="AB2080" s="221"/>
      <c r="AC2080" s="221"/>
      <c r="AD2080" s="221"/>
      <c r="AE2080" s="221"/>
      <c r="AF2080" s="221"/>
      <c r="AG2080" s="221"/>
      <c r="AH2080" s="221"/>
      <c r="AI2080" s="221"/>
      <c r="AJ2080" s="221"/>
      <c r="AK2080" s="221"/>
      <c r="AL2080" s="221"/>
      <c r="AM2080" s="221"/>
      <c r="AN2080" s="221"/>
      <c r="AO2080" s="221"/>
      <c r="AP2080" s="221"/>
      <c r="AQ2080" s="221"/>
      <c r="AR2080" s="221"/>
      <c r="AS2080" s="221"/>
      <c r="AT2080" s="221"/>
      <c r="AU2080" s="221"/>
      <c r="AV2080" s="221"/>
      <c r="AW2080" s="221"/>
      <c r="AX2080" s="221"/>
      <c r="AY2080" s="221"/>
      <c r="AZ2080" s="221"/>
      <c r="BA2080" s="222">
        <v>9</v>
      </c>
      <c r="BB2080" s="222">
        <v>1210</v>
      </c>
      <c r="BC2080" s="222">
        <f t="shared" si="107"/>
        <v>302.5</v>
      </c>
    </row>
    <row r="2081" spans="2:55">
      <c r="B2081" s="41" t="s">
        <v>5270</v>
      </c>
      <c r="C2081" s="19" t="s">
        <v>5590</v>
      </c>
      <c r="D2081" s="227" t="s">
        <v>940</v>
      </c>
      <c r="E2081" s="19"/>
      <c r="F2081" s="19"/>
      <c r="G2081" s="19"/>
      <c r="H2081" s="19"/>
      <c r="I2081" s="19"/>
      <c r="J2081" s="19"/>
      <c r="K2081" s="19"/>
      <c r="L2081" s="19"/>
      <c r="M2081" s="19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221"/>
      <c r="AA2081" s="221"/>
      <c r="AB2081" s="221"/>
      <c r="AC2081" s="221"/>
      <c r="AD2081" s="221"/>
      <c r="AE2081" s="221"/>
      <c r="AF2081" s="221"/>
      <c r="AG2081" s="221"/>
      <c r="AH2081" s="221"/>
      <c r="AI2081" s="221"/>
      <c r="AJ2081" s="221"/>
      <c r="AK2081" s="221"/>
      <c r="AL2081" s="221"/>
      <c r="AM2081" s="221"/>
      <c r="AN2081" s="221"/>
      <c r="AO2081" s="221"/>
      <c r="AP2081" s="221"/>
      <c r="AQ2081" s="221"/>
      <c r="AR2081" s="221"/>
      <c r="AS2081" s="221"/>
      <c r="AT2081" s="221"/>
      <c r="AU2081" s="221"/>
      <c r="AV2081" s="221"/>
      <c r="AW2081" s="221"/>
      <c r="AX2081" s="221"/>
      <c r="AY2081" s="221"/>
      <c r="AZ2081" s="221"/>
      <c r="BA2081" s="222">
        <v>8</v>
      </c>
      <c r="BB2081" s="222">
        <v>720</v>
      </c>
      <c r="BC2081" s="222">
        <f t="shared" si="107"/>
        <v>180</v>
      </c>
    </row>
    <row r="2082" spans="2:55">
      <c r="B2082" s="41" t="s">
        <v>5271</v>
      </c>
      <c r="C2082" s="19" t="s">
        <v>5591</v>
      </c>
      <c r="D2082" s="44" t="s">
        <v>5</v>
      </c>
      <c r="E2082" s="19"/>
      <c r="F2082" s="19"/>
      <c r="G2082" s="19"/>
      <c r="H2082" s="19"/>
      <c r="I2082" s="19"/>
      <c r="J2082" s="19"/>
      <c r="K2082" s="19"/>
      <c r="L2082" s="19"/>
      <c r="M2082" s="19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221"/>
      <c r="AA2082" s="221"/>
      <c r="AB2082" s="221"/>
      <c r="AC2082" s="221"/>
      <c r="AD2082" s="221"/>
      <c r="AE2082" s="221"/>
      <c r="AF2082" s="221"/>
      <c r="AG2082" s="221"/>
      <c r="AH2082" s="221"/>
      <c r="AI2082" s="221"/>
      <c r="AJ2082" s="221"/>
      <c r="AK2082" s="221"/>
      <c r="AL2082" s="221"/>
      <c r="AM2082" s="221"/>
      <c r="AN2082" s="221"/>
      <c r="AO2082" s="221"/>
      <c r="AP2082" s="221"/>
      <c r="AQ2082" s="221"/>
      <c r="AR2082" s="221"/>
      <c r="AS2082" s="221"/>
      <c r="AT2082" s="221"/>
      <c r="AU2082" s="221"/>
      <c r="AV2082" s="221"/>
      <c r="AW2082" s="221"/>
      <c r="AX2082" s="221"/>
      <c r="AY2082" s="221"/>
      <c r="AZ2082" s="221"/>
      <c r="BA2082" s="222">
        <v>14</v>
      </c>
      <c r="BB2082" s="222">
        <v>2380</v>
      </c>
      <c r="BC2082" s="222">
        <f t="shared" si="107"/>
        <v>595</v>
      </c>
    </row>
    <row r="2083" spans="2:55">
      <c r="B2083" s="41" t="s">
        <v>5272</v>
      </c>
      <c r="C2083" s="19" t="s">
        <v>5592</v>
      </c>
      <c r="D2083" s="227" t="s">
        <v>955</v>
      </c>
      <c r="E2083" s="19"/>
      <c r="F2083" s="19"/>
      <c r="G2083" s="19"/>
      <c r="H2083" s="19"/>
      <c r="I2083" s="19"/>
      <c r="J2083" s="19"/>
      <c r="K2083" s="19"/>
      <c r="L2083" s="19"/>
      <c r="M2083" s="19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221"/>
      <c r="AA2083" s="221"/>
      <c r="AB2083" s="221"/>
      <c r="AC2083" s="221"/>
      <c r="AD2083" s="221"/>
      <c r="AE2083" s="221"/>
      <c r="AF2083" s="221"/>
      <c r="AG2083" s="221"/>
      <c r="AH2083" s="221"/>
      <c r="AI2083" s="221"/>
      <c r="AJ2083" s="221"/>
      <c r="AK2083" s="221"/>
      <c r="AL2083" s="221"/>
      <c r="AM2083" s="221"/>
      <c r="AN2083" s="221"/>
      <c r="AO2083" s="221"/>
      <c r="AP2083" s="221"/>
      <c r="AQ2083" s="221"/>
      <c r="AR2083" s="221"/>
      <c r="AS2083" s="221"/>
      <c r="AT2083" s="221"/>
      <c r="AU2083" s="221"/>
      <c r="AV2083" s="221"/>
      <c r="AW2083" s="221"/>
      <c r="AX2083" s="221"/>
      <c r="AY2083" s="221"/>
      <c r="AZ2083" s="221"/>
      <c r="BA2083" s="222">
        <v>3</v>
      </c>
      <c r="BB2083" s="222">
        <v>255</v>
      </c>
      <c r="BC2083" s="222">
        <f t="shared" si="107"/>
        <v>63.75</v>
      </c>
    </row>
    <row r="2084" spans="2:55">
      <c r="B2084" s="41" t="s">
        <v>5273</v>
      </c>
      <c r="C2084" s="19" t="s">
        <v>5593</v>
      </c>
      <c r="D2084" s="44" t="s">
        <v>5</v>
      </c>
      <c r="E2084" s="19"/>
      <c r="F2084" s="19"/>
      <c r="G2084" s="19"/>
      <c r="H2084" s="19"/>
      <c r="I2084" s="19"/>
      <c r="J2084" s="19"/>
      <c r="K2084" s="19"/>
      <c r="L2084" s="19"/>
      <c r="M2084" s="19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221"/>
      <c r="AA2084" s="221"/>
      <c r="AB2084" s="221"/>
      <c r="AC2084" s="221"/>
      <c r="AD2084" s="221"/>
      <c r="AE2084" s="221"/>
      <c r="AF2084" s="221"/>
      <c r="AG2084" s="221"/>
      <c r="AH2084" s="221"/>
      <c r="AI2084" s="221"/>
      <c r="AJ2084" s="221"/>
      <c r="AK2084" s="221"/>
      <c r="AL2084" s="221"/>
      <c r="AM2084" s="221"/>
      <c r="AN2084" s="221"/>
      <c r="AO2084" s="221"/>
      <c r="AP2084" s="221"/>
      <c r="AQ2084" s="221"/>
      <c r="AR2084" s="221"/>
      <c r="AS2084" s="221"/>
      <c r="AT2084" s="221"/>
      <c r="AU2084" s="221"/>
      <c r="AV2084" s="221"/>
      <c r="AW2084" s="221"/>
      <c r="AX2084" s="221"/>
      <c r="AY2084" s="221"/>
      <c r="AZ2084" s="221"/>
      <c r="BA2084" s="222">
        <v>0</v>
      </c>
      <c r="BB2084" s="222">
        <v>0</v>
      </c>
      <c r="BC2084" s="222">
        <f t="shared" si="107"/>
        <v>0</v>
      </c>
    </row>
    <row r="2085" spans="2:55">
      <c r="B2085" s="41" t="s">
        <v>5274</v>
      </c>
      <c r="C2085" s="19" t="s">
        <v>5594</v>
      </c>
      <c r="D2085" s="44" t="s">
        <v>5</v>
      </c>
      <c r="E2085" s="19"/>
      <c r="F2085" s="19"/>
      <c r="G2085" s="19"/>
      <c r="H2085" s="19"/>
      <c r="I2085" s="19"/>
      <c r="J2085" s="19"/>
      <c r="K2085" s="19"/>
      <c r="L2085" s="19"/>
      <c r="M2085" s="19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221"/>
      <c r="AA2085" s="221"/>
      <c r="AB2085" s="221"/>
      <c r="AC2085" s="221"/>
      <c r="AD2085" s="221"/>
      <c r="AE2085" s="221"/>
      <c r="AF2085" s="221"/>
      <c r="AG2085" s="221"/>
      <c r="AH2085" s="221"/>
      <c r="AI2085" s="221"/>
      <c r="AJ2085" s="221"/>
      <c r="AK2085" s="221"/>
      <c r="AL2085" s="221"/>
      <c r="AM2085" s="221"/>
      <c r="AN2085" s="221"/>
      <c r="AO2085" s="221"/>
      <c r="AP2085" s="221"/>
      <c r="AQ2085" s="221"/>
      <c r="AR2085" s="221"/>
      <c r="AS2085" s="221"/>
      <c r="AT2085" s="221"/>
      <c r="AU2085" s="221"/>
      <c r="AV2085" s="221"/>
      <c r="AW2085" s="221"/>
      <c r="AX2085" s="221"/>
      <c r="AY2085" s="221"/>
      <c r="AZ2085" s="221"/>
      <c r="BA2085" s="222">
        <v>34</v>
      </c>
      <c r="BB2085" s="222">
        <v>6985</v>
      </c>
      <c r="BC2085" s="222">
        <f t="shared" si="107"/>
        <v>1746.25</v>
      </c>
    </row>
    <row r="2086" spans="2:55">
      <c r="B2086" s="41" t="s">
        <v>5275</v>
      </c>
      <c r="C2086" s="19" t="s">
        <v>5595</v>
      </c>
      <c r="D2086" s="44" t="s">
        <v>5</v>
      </c>
      <c r="E2086" s="19"/>
      <c r="F2086" s="19"/>
      <c r="G2086" s="19"/>
      <c r="H2086" s="19"/>
      <c r="I2086" s="19"/>
      <c r="J2086" s="19"/>
      <c r="K2086" s="19"/>
      <c r="L2086" s="19"/>
      <c r="M2086" s="19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221"/>
      <c r="AA2086" s="221"/>
      <c r="AB2086" s="221"/>
      <c r="AC2086" s="221"/>
      <c r="AD2086" s="221"/>
      <c r="AE2086" s="221"/>
      <c r="AF2086" s="221"/>
      <c r="AG2086" s="221"/>
      <c r="AH2086" s="221"/>
      <c r="AI2086" s="221"/>
      <c r="AJ2086" s="221"/>
      <c r="AK2086" s="221"/>
      <c r="AL2086" s="221"/>
      <c r="AM2086" s="221"/>
      <c r="AN2086" s="221"/>
      <c r="AO2086" s="221"/>
      <c r="AP2086" s="221"/>
      <c r="AQ2086" s="221"/>
      <c r="AR2086" s="221"/>
      <c r="AS2086" s="221"/>
      <c r="AT2086" s="221"/>
      <c r="AU2086" s="221"/>
      <c r="AV2086" s="221"/>
      <c r="AW2086" s="221"/>
      <c r="AX2086" s="221"/>
      <c r="AY2086" s="221"/>
      <c r="AZ2086" s="221"/>
      <c r="BA2086" s="222">
        <v>0</v>
      </c>
      <c r="BB2086" s="222">
        <v>0</v>
      </c>
      <c r="BC2086" s="222">
        <f t="shared" ref="BC2086:BC2143" si="108">BB2086*25%</f>
        <v>0</v>
      </c>
    </row>
    <row r="2087" spans="2:55">
      <c r="B2087" s="41" t="s">
        <v>5276</v>
      </c>
      <c r="C2087" s="19" t="s">
        <v>5596</v>
      </c>
      <c r="D2087" s="44" t="s">
        <v>5</v>
      </c>
      <c r="E2087" s="19"/>
      <c r="F2087" s="19"/>
      <c r="G2087" s="19"/>
      <c r="H2087" s="19"/>
      <c r="I2087" s="19"/>
      <c r="J2087" s="19"/>
      <c r="K2087" s="19"/>
      <c r="L2087" s="19"/>
      <c r="M2087" s="19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221"/>
      <c r="AA2087" s="221"/>
      <c r="AB2087" s="221"/>
      <c r="AC2087" s="221"/>
      <c r="AD2087" s="221"/>
      <c r="AE2087" s="221"/>
      <c r="AF2087" s="221"/>
      <c r="AG2087" s="221"/>
      <c r="AH2087" s="221"/>
      <c r="AI2087" s="221"/>
      <c r="AJ2087" s="221"/>
      <c r="AK2087" s="221"/>
      <c r="AL2087" s="221"/>
      <c r="AM2087" s="221"/>
      <c r="AN2087" s="221"/>
      <c r="AO2087" s="221"/>
      <c r="AP2087" s="221"/>
      <c r="AQ2087" s="221"/>
      <c r="AR2087" s="221"/>
      <c r="AS2087" s="221"/>
      <c r="AT2087" s="221"/>
      <c r="AU2087" s="221"/>
      <c r="AV2087" s="221"/>
      <c r="AW2087" s="221"/>
      <c r="AX2087" s="221"/>
      <c r="AY2087" s="221"/>
      <c r="AZ2087" s="221"/>
      <c r="BA2087" s="222">
        <v>5</v>
      </c>
      <c r="BB2087" s="222">
        <v>395</v>
      </c>
      <c r="BC2087" s="222">
        <f t="shared" si="108"/>
        <v>98.75</v>
      </c>
    </row>
    <row r="2088" spans="2:55">
      <c r="B2088" s="41" t="s">
        <v>5277</v>
      </c>
      <c r="C2088" s="19" t="s">
        <v>5597</v>
      </c>
      <c r="D2088" s="44" t="s">
        <v>5</v>
      </c>
      <c r="E2088" s="19"/>
      <c r="F2088" s="19"/>
      <c r="G2088" s="19"/>
      <c r="H2088" s="19"/>
      <c r="I2088" s="19"/>
      <c r="J2088" s="19"/>
      <c r="K2088" s="19"/>
      <c r="L2088" s="19"/>
      <c r="M2088" s="19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221"/>
      <c r="AA2088" s="221"/>
      <c r="AB2088" s="221"/>
      <c r="AC2088" s="221"/>
      <c r="AD2088" s="221"/>
      <c r="AE2088" s="221"/>
      <c r="AF2088" s="221"/>
      <c r="AG2088" s="221"/>
      <c r="AH2088" s="221"/>
      <c r="AI2088" s="221"/>
      <c r="AJ2088" s="221"/>
      <c r="AK2088" s="221"/>
      <c r="AL2088" s="221"/>
      <c r="AM2088" s="221"/>
      <c r="AN2088" s="221"/>
      <c r="AO2088" s="221"/>
      <c r="AP2088" s="221"/>
      <c r="AQ2088" s="221"/>
      <c r="AR2088" s="221"/>
      <c r="AS2088" s="221"/>
      <c r="AT2088" s="221"/>
      <c r="AU2088" s="221"/>
      <c r="AV2088" s="221"/>
      <c r="AW2088" s="221"/>
      <c r="AX2088" s="221"/>
      <c r="AY2088" s="221"/>
      <c r="AZ2088" s="221"/>
      <c r="BA2088" s="222">
        <v>10</v>
      </c>
      <c r="BB2088" s="222">
        <v>1445</v>
      </c>
      <c r="BC2088" s="222">
        <f t="shared" si="108"/>
        <v>361.25</v>
      </c>
    </row>
    <row r="2089" spans="2:55">
      <c r="B2089" s="41" t="s">
        <v>6461</v>
      </c>
      <c r="C2089" s="19" t="s">
        <v>6760</v>
      </c>
      <c r="D2089" s="227" t="s">
        <v>950</v>
      </c>
      <c r="E2089" s="19"/>
      <c r="F2089" s="19"/>
      <c r="G2089" s="19"/>
      <c r="H2089" s="19"/>
      <c r="I2089" s="19"/>
      <c r="J2089" s="19"/>
      <c r="K2089" s="19"/>
      <c r="L2089" s="19"/>
      <c r="M2089" s="19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221"/>
      <c r="AA2089" s="221"/>
      <c r="AB2089" s="221"/>
      <c r="AC2089" s="221"/>
      <c r="AD2089" s="221"/>
      <c r="AE2089" s="221"/>
      <c r="AF2089" s="221"/>
      <c r="AG2089" s="221"/>
      <c r="AH2089" s="221"/>
      <c r="AI2089" s="221"/>
      <c r="AJ2089" s="221"/>
      <c r="AK2089" s="221"/>
      <c r="AL2089" s="221"/>
      <c r="AM2089" s="221"/>
      <c r="AN2089" s="221"/>
      <c r="AO2089" s="221"/>
      <c r="AP2089" s="221"/>
      <c r="AQ2089" s="221"/>
      <c r="AR2089" s="221"/>
      <c r="AS2089" s="221"/>
      <c r="AT2089" s="221"/>
      <c r="AU2089" s="221"/>
      <c r="AV2089" s="221"/>
      <c r="AW2089" s="221"/>
      <c r="AX2089" s="221"/>
      <c r="AY2089" s="221"/>
      <c r="AZ2089" s="221"/>
      <c r="BA2089" s="222">
        <v>2</v>
      </c>
      <c r="BB2089" s="222">
        <v>120</v>
      </c>
      <c r="BC2089" s="222">
        <f t="shared" si="108"/>
        <v>30</v>
      </c>
    </row>
    <row r="2090" spans="2:55">
      <c r="B2090" s="41" t="s">
        <v>5278</v>
      </c>
      <c r="C2090" s="19" t="s">
        <v>5598</v>
      </c>
      <c r="D2090" s="44" t="s">
        <v>5</v>
      </c>
      <c r="E2090" s="19"/>
      <c r="F2090" s="19"/>
      <c r="G2090" s="19"/>
      <c r="H2090" s="19"/>
      <c r="I2090" s="19"/>
      <c r="J2090" s="19"/>
      <c r="K2090" s="19"/>
      <c r="L2090" s="19"/>
      <c r="M2090" s="19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221"/>
      <c r="AA2090" s="221"/>
      <c r="AB2090" s="221"/>
      <c r="AC2090" s="221"/>
      <c r="AD2090" s="221"/>
      <c r="AE2090" s="221"/>
      <c r="AF2090" s="221"/>
      <c r="AG2090" s="221"/>
      <c r="AH2090" s="221"/>
      <c r="AI2090" s="221"/>
      <c r="AJ2090" s="221"/>
      <c r="AK2090" s="221"/>
      <c r="AL2090" s="221"/>
      <c r="AM2090" s="221"/>
      <c r="AN2090" s="221"/>
      <c r="AO2090" s="221"/>
      <c r="AP2090" s="221"/>
      <c r="AQ2090" s="221"/>
      <c r="AR2090" s="221"/>
      <c r="AS2090" s="221"/>
      <c r="AT2090" s="221"/>
      <c r="AU2090" s="221"/>
      <c r="AV2090" s="221"/>
      <c r="AW2090" s="221"/>
      <c r="AX2090" s="221"/>
      <c r="AY2090" s="221"/>
      <c r="AZ2090" s="221"/>
      <c r="BA2090" s="222">
        <v>0</v>
      </c>
      <c r="BB2090" s="222">
        <v>0</v>
      </c>
      <c r="BC2090" s="222">
        <f t="shared" si="108"/>
        <v>0</v>
      </c>
    </row>
    <row r="2091" spans="2:55">
      <c r="B2091" s="41" t="s">
        <v>5279</v>
      </c>
      <c r="C2091" s="19" t="s">
        <v>8098</v>
      </c>
      <c r="D2091" s="44" t="s">
        <v>5</v>
      </c>
      <c r="E2091" s="19"/>
      <c r="F2091" s="19"/>
      <c r="G2091" s="19"/>
      <c r="H2091" s="19"/>
      <c r="I2091" s="19"/>
      <c r="J2091" s="19"/>
      <c r="K2091" s="19"/>
      <c r="L2091" s="19"/>
      <c r="M2091" s="19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221"/>
      <c r="AA2091" s="221"/>
      <c r="AB2091" s="221"/>
      <c r="AC2091" s="221"/>
      <c r="AD2091" s="221"/>
      <c r="AE2091" s="221"/>
      <c r="AF2091" s="221"/>
      <c r="AG2091" s="221"/>
      <c r="AH2091" s="221"/>
      <c r="AI2091" s="221"/>
      <c r="AJ2091" s="221"/>
      <c r="AK2091" s="221"/>
      <c r="AL2091" s="221"/>
      <c r="AM2091" s="221"/>
      <c r="AN2091" s="221"/>
      <c r="AO2091" s="221"/>
      <c r="AP2091" s="221"/>
      <c r="AQ2091" s="221"/>
      <c r="AR2091" s="221"/>
      <c r="AS2091" s="221"/>
      <c r="AT2091" s="221"/>
      <c r="AU2091" s="221"/>
      <c r="AV2091" s="221"/>
      <c r="AW2091" s="221"/>
      <c r="AX2091" s="221"/>
      <c r="AY2091" s="221"/>
      <c r="AZ2091" s="221"/>
      <c r="BA2091" s="222">
        <v>0</v>
      </c>
      <c r="BB2091" s="222">
        <v>0</v>
      </c>
      <c r="BC2091" s="222">
        <f t="shared" si="108"/>
        <v>0</v>
      </c>
    </row>
    <row r="2092" spans="2:55">
      <c r="B2092" s="41" t="s">
        <v>5280</v>
      </c>
      <c r="C2092" s="19" t="s">
        <v>5599</v>
      </c>
      <c r="D2092" s="227" t="s">
        <v>955</v>
      </c>
      <c r="E2092" s="19"/>
      <c r="F2092" s="19"/>
      <c r="G2092" s="19"/>
      <c r="H2092" s="19"/>
      <c r="I2092" s="19"/>
      <c r="J2092" s="19"/>
      <c r="K2092" s="19"/>
      <c r="L2092" s="19"/>
      <c r="M2092" s="19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221"/>
      <c r="AA2092" s="221"/>
      <c r="AB2092" s="221"/>
      <c r="AC2092" s="221"/>
      <c r="AD2092" s="221"/>
      <c r="AE2092" s="221"/>
      <c r="AF2092" s="221"/>
      <c r="AG2092" s="221"/>
      <c r="AH2092" s="221"/>
      <c r="AI2092" s="221"/>
      <c r="AJ2092" s="221"/>
      <c r="AK2092" s="221"/>
      <c r="AL2092" s="221"/>
      <c r="AM2092" s="221"/>
      <c r="AN2092" s="221"/>
      <c r="AO2092" s="221"/>
      <c r="AP2092" s="221"/>
      <c r="AQ2092" s="221"/>
      <c r="AR2092" s="221"/>
      <c r="AS2092" s="221"/>
      <c r="AT2092" s="221"/>
      <c r="AU2092" s="221"/>
      <c r="AV2092" s="221"/>
      <c r="AW2092" s="221"/>
      <c r="AX2092" s="221"/>
      <c r="AY2092" s="221"/>
      <c r="AZ2092" s="221"/>
      <c r="BA2092" s="222">
        <v>7</v>
      </c>
      <c r="BB2092" s="222">
        <v>430</v>
      </c>
      <c r="BC2092" s="222">
        <f t="shared" si="108"/>
        <v>107.5</v>
      </c>
    </row>
    <row r="2093" spans="2:55">
      <c r="B2093" s="41" t="s">
        <v>5281</v>
      </c>
      <c r="C2093" s="19" t="s">
        <v>5743</v>
      </c>
      <c r="D2093" s="44" t="s">
        <v>5</v>
      </c>
      <c r="E2093" s="19"/>
      <c r="F2093" s="19"/>
      <c r="G2093" s="19"/>
      <c r="H2093" s="19"/>
      <c r="I2093" s="19"/>
      <c r="J2093" s="19"/>
      <c r="K2093" s="19"/>
      <c r="L2093" s="19"/>
      <c r="M2093" s="19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221"/>
      <c r="AA2093" s="221"/>
      <c r="AB2093" s="221"/>
      <c r="AC2093" s="221"/>
      <c r="AD2093" s="221"/>
      <c r="AE2093" s="221"/>
      <c r="AF2093" s="221"/>
      <c r="AG2093" s="221"/>
      <c r="AH2093" s="221"/>
      <c r="AI2093" s="221"/>
      <c r="AJ2093" s="221"/>
      <c r="AK2093" s="221"/>
      <c r="AL2093" s="221"/>
      <c r="AM2093" s="221"/>
      <c r="AN2093" s="221"/>
      <c r="AO2093" s="221"/>
      <c r="AP2093" s="221"/>
      <c r="AQ2093" s="221"/>
      <c r="AR2093" s="221"/>
      <c r="AS2093" s="221"/>
      <c r="AT2093" s="221"/>
      <c r="AU2093" s="221"/>
      <c r="AV2093" s="221"/>
      <c r="AW2093" s="221"/>
      <c r="AX2093" s="221"/>
      <c r="AY2093" s="221"/>
      <c r="AZ2093" s="221"/>
      <c r="BA2093" s="222">
        <v>21</v>
      </c>
      <c r="BB2093" s="222">
        <v>2170</v>
      </c>
      <c r="BC2093" s="222">
        <f t="shared" si="108"/>
        <v>542.5</v>
      </c>
    </row>
    <row r="2094" spans="2:55">
      <c r="B2094" s="41" t="s">
        <v>6462</v>
      </c>
      <c r="C2094" s="19" t="s">
        <v>6761</v>
      </c>
      <c r="D2094" s="227" t="s">
        <v>950</v>
      </c>
      <c r="E2094" s="19"/>
      <c r="F2094" s="19"/>
      <c r="G2094" s="19"/>
      <c r="H2094" s="19"/>
      <c r="I2094" s="19"/>
      <c r="J2094" s="19"/>
      <c r="K2094" s="19"/>
      <c r="L2094" s="19"/>
      <c r="M2094" s="19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221"/>
      <c r="AA2094" s="221"/>
      <c r="AB2094" s="221"/>
      <c r="AC2094" s="221"/>
      <c r="AD2094" s="221"/>
      <c r="AE2094" s="221"/>
      <c r="AF2094" s="221"/>
      <c r="AG2094" s="221"/>
      <c r="AH2094" s="221"/>
      <c r="AI2094" s="221"/>
      <c r="AJ2094" s="221"/>
      <c r="AK2094" s="221"/>
      <c r="AL2094" s="221"/>
      <c r="AM2094" s="221"/>
      <c r="AN2094" s="221"/>
      <c r="AO2094" s="221"/>
      <c r="AP2094" s="221"/>
      <c r="AQ2094" s="221"/>
      <c r="AR2094" s="221"/>
      <c r="AS2094" s="221"/>
      <c r="AT2094" s="221"/>
      <c r="AU2094" s="221"/>
      <c r="AV2094" s="221"/>
      <c r="AW2094" s="221"/>
      <c r="AX2094" s="221"/>
      <c r="AY2094" s="221"/>
      <c r="AZ2094" s="221"/>
      <c r="BA2094" s="222">
        <v>0</v>
      </c>
      <c r="BB2094" s="222">
        <v>0</v>
      </c>
      <c r="BC2094" s="222">
        <f t="shared" si="108"/>
        <v>0</v>
      </c>
    </row>
    <row r="2095" spans="2:55">
      <c r="B2095" s="41" t="s">
        <v>6463</v>
      </c>
      <c r="C2095" s="19" t="s">
        <v>6762</v>
      </c>
      <c r="D2095" s="44" t="s">
        <v>5</v>
      </c>
      <c r="E2095" s="19"/>
      <c r="F2095" s="19"/>
      <c r="G2095" s="19"/>
      <c r="H2095" s="19"/>
      <c r="I2095" s="19"/>
      <c r="J2095" s="19"/>
      <c r="K2095" s="19"/>
      <c r="L2095" s="19"/>
      <c r="M2095" s="19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221"/>
      <c r="AA2095" s="221"/>
      <c r="AB2095" s="221"/>
      <c r="AC2095" s="221"/>
      <c r="AD2095" s="221"/>
      <c r="AE2095" s="221"/>
      <c r="AF2095" s="221"/>
      <c r="AG2095" s="221"/>
      <c r="AH2095" s="221"/>
      <c r="AI2095" s="221"/>
      <c r="AJ2095" s="221"/>
      <c r="AK2095" s="221"/>
      <c r="AL2095" s="221"/>
      <c r="AM2095" s="221"/>
      <c r="AN2095" s="221"/>
      <c r="AO2095" s="221"/>
      <c r="AP2095" s="221"/>
      <c r="AQ2095" s="221"/>
      <c r="AR2095" s="221"/>
      <c r="AS2095" s="221"/>
      <c r="AT2095" s="221"/>
      <c r="AU2095" s="221"/>
      <c r="AV2095" s="221"/>
      <c r="AW2095" s="221"/>
      <c r="AX2095" s="221"/>
      <c r="AY2095" s="221"/>
      <c r="AZ2095" s="221"/>
      <c r="BA2095" s="222">
        <v>1</v>
      </c>
      <c r="BB2095" s="222">
        <v>60</v>
      </c>
      <c r="BC2095" s="222">
        <f t="shared" si="108"/>
        <v>15</v>
      </c>
    </row>
    <row r="2096" spans="2:55">
      <c r="B2096" s="41" t="s">
        <v>5282</v>
      </c>
      <c r="C2096" s="19" t="s">
        <v>5600</v>
      </c>
      <c r="D2096" s="44" t="s">
        <v>5</v>
      </c>
      <c r="E2096" s="19"/>
      <c r="F2096" s="19"/>
      <c r="G2096" s="19"/>
      <c r="H2096" s="19"/>
      <c r="I2096" s="19"/>
      <c r="J2096" s="19"/>
      <c r="K2096" s="19"/>
      <c r="L2096" s="19"/>
      <c r="M2096" s="19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221"/>
      <c r="AA2096" s="221"/>
      <c r="AB2096" s="221"/>
      <c r="AC2096" s="221"/>
      <c r="AD2096" s="221"/>
      <c r="AE2096" s="221"/>
      <c r="AF2096" s="221"/>
      <c r="AG2096" s="221"/>
      <c r="AH2096" s="221"/>
      <c r="AI2096" s="221"/>
      <c r="AJ2096" s="221"/>
      <c r="AK2096" s="221"/>
      <c r="AL2096" s="221"/>
      <c r="AM2096" s="221"/>
      <c r="AN2096" s="221"/>
      <c r="AO2096" s="221"/>
      <c r="AP2096" s="221"/>
      <c r="AQ2096" s="221"/>
      <c r="AR2096" s="221"/>
      <c r="AS2096" s="221"/>
      <c r="AT2096" s="221"/>
      <c r="AU2096" s="221"/>
      <c r="AV2096" s="221"/>
      <c r="AW2096" s="221"/>
      <c r="AX2096" s="221"/>
      <c r="AY2096" s="221"/>
      <c r="AZ2096" s="221"/>
      <c r="BA2096" s="222">
        <v>0</v>
      </c>
      <c r="BB2096" s="222">
        <v>0</v>
      </c>
      <c r="BC2096" s="222">
        <f t="shared" si="108"/>
        <v>0</v>
      </c>
    </row>
    <row r="2097" spans="2:55">
      <c r="B2097" s="41" t="s">
        <v>5283</v>
      </c>
      <c r="C2097" s="19" t="s">
        <v>5601</v>
      </c>
      <c r="D2097" s="44" t="s">
        <v>5</v>
      </c>
      <c r="E2097" s="19"/>
      <c r="F2097" s="19"/>
      <c r="G2097" s="19"/>
      <c r="H2097" s="19"/>
      <c r="I2097" s="19"/>
      <c r="J2097" s="19"/>
      <c r="K2097" s="19"/>
      <c r="L2097" s="19"/>
      <c r="M2097" s="19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221"/>
      <c r="AA2097" s="221"/>
      <c r="AB2097" s="221"/>
      <c r="AC2097" s="221"/>
      <c r="AD2097" s="221"/>
      <c r="AE2097" s="221"/>
      <c r="AF2097" s="221"/>
      <c r="AG2097" s="221"/>
      <c r="AH2097" s="221"/>
      <c r="AI2097" s="221"/>
      <c r="AJ2097" s="221"/>
      <c r="AK2097" s="221"/>
      <c r="AL2097" s="221"/>
      <c r="AM2097" s="221"/>
      <c r="AN2097" s="221"/>
      <c r="AO2097" s="221"/>
      <c r="AP2097" s="221"/>
      <c r="AQ2097" s="221"/>
      <c r="AR2097" s="221"/>
      <c r="AS2097" s="221"/>
      <c r="AT2097" s="221"/>
      <c r="AU2097" s="221"/>
      <c r="AV2097" s="221"/>
      <c r="AW2097" s="221"/>
      <c r="AX2097" s="221"/>
      <c r="AY2097" s="221"/>
      <c r="AZ2097" s="221"/>
      <c r="BA2097" s="222">
        <v>0</v>
      </c>
      <c r="BB2097" s="222">
        <v>0</v>
      </c>
      <c r="BC2097" s="222">
        <f t="shared" si="108"/>
        <v>0</v>
      </c>
    </row>
    <row r="2098" spans="2:55">
      <c r="B2098" s="41" t="s">
        <v>5284</v>
      </c>
      <c r="C2098" s="19" t="s">
        <v>5602</v>
      </c>
      <c r="D2098" s="44" t="s">
        <v>5</v>
      </c>
      <c r="E2098" s="19"/>
      <c r="F2098" s="19"/>
      <c r="G2098" s="19"/>
      <c r="H2098" s="19"/>
      <c r="I2098" s="19"/>
      <c r="J2098" s="19"/>
      <c r="K2098" s="19"/>
      <c r="L2098" s="19"/>
      <c r="M2098" s="19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221"/>
      <c r="AA2098" s="221"/>
      <c r="AB2098" s="221"/>
      <c r="AC2098" s="221"/>
      <c r="AD2098" s="221"/>
      <c r="AE2098" s="221"/>
      <c r="AF2098" s="221"/>
      <c r="AG2098" s="221"/>
      <c r="AH2098" s="221"/>
      <c r="AI2098" s="221"/>
      <c r="AJ2098" s="221"/>
      <c r="AK2098" s="221"/>
      <c r="AL2098" s="221"/>
      <c r="AM2098" s="221"/>
      <c r="AN2098" s="221"/>
      <c r="AO2098" s="221"/>
      <c r="AP2098" s="221"/>
      <c r="AQ2098" s="221"/>
      <c r="AR2098" s="221"/>
      <c r="AS2098" s="221"/>
      <c r="AT2098" s="221"/>
      <c r="AU2098" s="221"/>
      <c r="AV2098" s="221"/>
      <c r="AW2098" s="221"/>
      <c r="AX2098" s="221"/>
      <c r="AY2098" s="221"/>
      <c r="AZ2098" s="221"/>
      <c r="BA2098" s="222">
        <v>1</v>
      </c>
      <c r="BB2098" s="222">
        <v>60</v>
      </c>
      <c r="BC2098" s="222">
        <f t="shared" si="108"/>
        <v>15</v>
      </c>
    </row>
    <row r="2099" spans="2:55">
      <c r="B2099" s="41" t="s">
        <v>6464</v>
      </c>
      <c r="C2099" s="19" t="s">
        <v>6763</v>
      </c>
      <c r="D2099" s="227" t="s">
        <v>950</v>
      </c>
      <c r="E2099" s="19"/>
      <c r="F2099" s="19"/>
      <c r="G2099" s="19"/>
      <c r="H2099" s="19"/>
      <c r="I2099" s="19"/>
      <c r="J2099" s="19"/>
      <c r="K2099" s="19"/>
      <c r="L2099" s="19"/>
      <c r="M2099" s="19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221"/>
      <c r="AA2099" s="221"/>
      <c r="AB2099" s="221"/>
      <c r="AC2099" s="221"/>
      <c r="AD2099" s="221"/>
      <c r="AE2099" s="221"/>
      <c r="AF2099" s="221"/>
      <c r="AG2099" s="221"/>
      <c r="AH2099" s="221"/>
      <c r="AI2099" s="221"/>
      <c r="AJ2099" s="221"/>
      <c r="AK2099" s="221"/>
      <c r="AL2099" s="221"/>
      <c r="AM2099" s="221"/>
      <c r="AN2099" s="221"/>
      <c r="AO2099" s="221"/>
      <c r="AP2099" s="221"/>
      <c r="AQ2099" s="221"/>
      <c r="AR2099" s="221"/>
      <c r="AS2099" s="221"/>
      <c r="AT2099" s="221"/>
      <c r="AU2099" s="221"/>
      <c r="AV2099" s="221"/>
      <c r="AW2099" s="221"/>
      <c r="AX2099" s="221"/>
      <c r="AY2099" s="221"/>
      <c r="AZ2099" s="221"/>
      <c r="BA2099" s="222">
        <v>2</v>
      </c>
      <c r="BB2099" s="222">
        <v>45</v>
      </c>
      <c r="BC2099" s="222">
        <f t="shared" si="108"/>
        <v>11.25</v>
      </c>
    </row>
    <row r="2100" spans="2:55">
      <c r="B2100" s="41" t="s">
        <v>5285</v>
      </c>
      <c r="C2100" s="19" t="s">
        <v>5603</v>
      </c>
      <c r="D2100" s="44" t="s">
        <v>5</v>
      </c>
      <c r="E2100" s="19"/>
      <c r="F2100" s="19"/>
      <c r="G2100" s="19"/>
      <c r="H2100" s="19"/>
      <c r="I2100" s="19"/>
      <c r="J2100" s="19"/>
      <c r="K2100" s="19"/>
      <c r="L2100" s="19"/>
      <c r="M2100" s="19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221"/>
      <c r="AA2100" s="221"/>
      <c r="AB2100" s="221"/>
      <c r="AC2100" s="221"/>
      <c r="AD2100" s="221"/>
      <c r="AE2100" s="221"/>
      <c r="AF2100" s="221"/>
      <c r="AG2100" s="221"/>
      <c r="AH2100" s="221"/>
      <c r="AI2100" s="221"/>
      <c r="AJ2100" s="221"/>
      <c r="AK2100" s="221"/>
      <c r="AL2100" s="221"/>
      <c r="AM2100" s="221"/>
      <c r="AN2100" s="221"/>
      <c r="AO2100" s="221"/>
      <c r="AP2100" s="221"/>
      <c r="AQ2100" s="221"/>
      <c r="AR2100" s="221"/>
      <c r="AS2100" s="221"/>
      <c r="AT2100" s="221"/>
      <c r="AU2100" s="221"/>
      <c r="AV2100" s="221"/>
      <c r="AW2100" s="221"/>
      <c r="AX2100" s="221"/>
      <c r="AY2100" s="221"/>
      <c r="AZ2100" s="221"/>
      <c r="BA2100" s="222">
        <v>1</v>
      </c>
      <c r="BB2100" s="222">
        <v>60</v>
      </c>
      <c r="BC2100" s="222">
        <f t="shared" si="108"/>
        <v>15</v>
      </c>
    </row>
    <row r="2101" spans="2:55">
      <c r="B2101" s="41" t="s">
        <v>5286</v>
      </c>
      <c r="C2101" s="19" t="s">
        <v>5604</v>
      </c>
      <c r="D2101" s="227" t="s">
        <v>951</v>
      </c>
      <c r="E2101" s="19"/>
      <c r="F2101" s="19"/>
      <c r="G2101" s="19"/>
      <c r="H2101" s="19"/>
      <c r="I2101" s="19"/>
      <c r="J2101" s="19"/>
      <c r="K2101" s="19"/>
      <c r="L2101" s="19"/>
      <c r="M2101" s="19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221"/>
      <c r="AA2101" s="221"/>
      <c r="AB2101" s="221"/>
      <c r="AC2101" s="221"/>
      <c r="AD2101" s="221"/>
      <c r="AE2101" s="221"/>
      <c r="AF2101" s="221"/>
      <c r="AG2101" s="221"/>
      <c r="AH2101" s="221"/>
      <c r="AI2101" s="221"/>
      <c r="AJ2101" s="221"/>
      <c r="AK2101" s="221"/>
      <c r="AL2101" s="221"/>
      <c r="AM2101" s="221"/>
      <c r="AN2101" s="221"/>
      <c r="AO2101" s="221"/>
      <c r="AP2101" s="221"/>
      <c r="AQ2101" s="221"/>
      <c r="AR2101" s="221"/>
      <c r="AS2101" s="221"/>
      <c r="AT2101" s="221"/>
      <c r="AU2101" s="221"/>
      <c r="AV2101" s="221"/>
      <c r="AW2101" s="221"/>
      <c r="AX2101" s="221"/>
      <c r="AY2101" s="221"/>
      <c r="AZ2101" s="221"/>
      <c r="BA2101" s="222">
        <v>6</v>
      </c>
      <c r="BB2101" s="222">
        <v>400</v>
      </c>
      <c r="BC2101" s="222">
        <f t="shared" si="108"/>
        <v>100</v>
      </c>
    </row>
    <row r="2102" spans="2:55">
      <c r="B2102" s="41" t="s">
        <v>7470</v>
      </c>
      <c r="C2102" s="19" t="s">
        <v>8099</v>
      </c>
      <c r="D2102" s="227" t="s">
        <v>956</v>
      </c>
      <c r="E2102" s="19"/>
      <c r="F2102" s="19"/>
      <c r="G2102" s="19"/>
      <c r="H2102" s="19"/>
      <c r="I2102" s="19"/>
      <c r="J2102" s="19"/>
      <c r="K2102" s="19"/>
      <c r="L2102" s="19"/>
      <c r="M2102" s="19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221"/>
      <c r="AA2102" s="221"/>
      <c r="AB2102" s="221"/>
      <c r="AC2102" s="221"/>
      <c r="AD2102" s="221"/>
      <c r="AE2102" s="221"/>
      <c r="AF2102" s="221"/>
      <c r="AG2102" s="221"/>
      <c r="AH2102" s="221"/>
      <c r="AI2102" s="221"/>
      <c r="AJ2102" s="221"/>
      <c r="AK2102" s="221"/>
      <c r="AL2102" s="221"/>
      <c r="AM2102" s="221"/>
      <c r="AN2102" s="221"/>
      <c r="AO2102" s="221"/>
      <c r="AP2102" s="221"/>
      <c r="AQ2102" s="221"/>
      <c r="AR2102" s="221"/>
      <c r="AS2102" s="221"/>
      <c r="AT2102" s="221"/>
      <c r="AU2102" s="221"/>
      <c r="AV2102" s="221"/>
      <c r="AW2102" s="221"/>
      <c r="AX2102" s="221"/>
      <c r="AY2102" s="221"/>
      <c r="AZ2102" s="221"/>
      <c r="BA2102" s="222">
        <v>0</v>
      </c>
      <c r="BB2102" s="222">
        <v>0</v>
      </c>
      <c r="BC2102" s="222">
        <f t="shared" si="108"/>
        <v>0</v>
      </c>
    </row>
    <row r="2103" spans="2:55">
      <c r="B2103" s="41" t="s">
        <v>5287</v>
      </c>
      <c r="C2103" s="19" t="s">
        <v>8100</v>
      </c>
      <c r="D2103" s="227" t="s">
        <v>951</v>
      </c>
      <c r="E2103" s="19"/>
      <c r="F2103" s="19"/>
      <c r="G2103" s="19"/>
      <c r="H2103" s="19"/>
      <c r="I2103" s="19"/>
      <c r="J2103" s="19"/>
      <c r="K2103" s="19"/>
      <c r="L2103" s="19"/>
      <c r="M2103" s="19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221"/>
      <c r="AA2103" s="221"/>
      <c r="AB2103" s="221"/>
      <c r="AC2103" s="221"/>
      <c r="AD2103" s="221"/>
      <c r="AE2103" s="221"/>
      <c r="AF2103" s="221"/>
      <c r="AG2103" s="221"/>
      <c r="AH2103" s="221"/>
      <c r="AI2103" s="221"/>
      <c r="AJ2103" s="221"/>
      <c r="AK2103" s="221"/>
      <c r="AL2103" s="221"/>
      <c r="AM2103" s="221"/>
      <c r="AN2103" s="221"/>
      <c r="AO2103" s="221"/>
      <c r="AP2103" s="221"/>
      <c r="AQ2103" s="221"/>
      <c r="AR2103" s="221"/>
      <c r="AS2103" s="221"/>
      <c r="AT2103" s="221"/>
      <c r="AU2103" s="221"/>
      <c r="AV2103" s="221"/>
      <c r="AW2103" s="221"/>
      <c r="AX2103" s="221"/>
      <c r="AY2103" s="221"/>
      <c r="AZ2103" s="221"/>
      <c r="BA2103" s="222">
        <v>0</v>
      </c>
      <c r="BB2103" s="222">
        <v>0</v>
      </c>
      <c r="BC2103" s="222">
        <f t="shared" si="108"/>
        <v>0</v>
      </c>
    </row>
    <row r="2104" spans="2:55">
      <c r="B2104" s="41" t="s">
        <v>5288</v>
      </c>
      <c r="C2104" s="19" t="s">
        <v>8101</v>
      </c>
      <c r="D2104" s="44" t="s">
        <v>5</v>
      </c>
      <c r="E2104" s="19"/>
      <c r="F2104" s="19"/>
      <c r="G2104" s="19"/>
      <c r="H2104" s="19"/>
      <c r="I2104" s="19"/>
      <c r="J2104" s="19"/>
      <c r="K2104" s="19"/>
      <c r="L2104" s="19"/>
      <c r="M2104" s="19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221"/>
      <c r="AA2104" s="221"/>
      <c r="AB2104" s="221"/>
      <c r="AC2104" s="221"/>
      <c r="AD2104" s="221"/>
      <c r="AE2104" s="221"/>
      <c r="AF2104" s="221"/>
      <c r="AG2104" s="221"/>
      <c r="AH2104" s="221"/>
      <c r="AI2104" s="221"/>
      <c r="AJ2104" s="221"/>
      <c r="AK2104" s="221"/>
      <c r="AL2104" s="221"/>
      <c r="AM2104" s="221"/>
      <c r="AN2104" s="221"/>
      <c r="AO2104" s="221"/>
      <c r="AP2104" s="221"/>
      <c r="AQ2104" s="221"/>
      <c r="AR2104" s="221"/>
      <c r="AS2104" s="221"/>
      <c r="AT2104" s="221"/>
      <c r="AU2104" s="221"/>
      <c r="AV2104" s="221"/>
      <c r="AW2104" s="221"/>
      <c r="AX2104" s="221"/>
      <c r="AY2104" s="221"/>
      <c r="AZ2104" s="221"/>
      <c r="BA2104" s="222">
        <v>6</v>
      </c>
      <c r="BB2104" s="222">
        <v>485</v>
      </c>
      <c r="BC2104" s="222">
        <f t="shared" si="108"/>
        <v>121.25</v>
      </c>
    </row>
    <row r="2105" spans="2:55">
      <c r="B2105" s="41" t="s">
        <v>5289</v>
      </c>
      <c r="C2105" s="19" t="s">
        <v>5605</v>
      </c>
      <c r="D2105" s="44" t="s">
        <v>5</v>
      </c>
      <c r="E2105" s="19"/>
      <c r="F2105" s="19"/>
      <c r="G2105" s="19"/>
      <c r="H2105" s="19"/>
      <c r="I2105" s="19"/>
      <c r="J2105" s="19"/>
      <c r="K2105" s="19"/>
      <c r="L2105" s="19"/>
      <c r="M2105" s="19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221"/>
      <c r="AA2105" s="221"/>
      <c r="AB2105" s="221"/>
      <c r="AC2105" s="221"/>
      <c r="AD2105" s="221"/>
      <c r="AE2105" s="221"/>
      <c r="AF2105" s="221"/>
      <c r="AG2105" s="221"/>
      <c r="AH2105" s="221"/>
      <c r="AI2105" s="221"/>
      <c r="AJ2105" s="221"/>
      <c r="AK2105" s="221"/>
      <c r="AL2105" s="221"/>
      <c r="AM2105" s="221"/>
      <c r="AN2105" s="221"/>
      <c r="AO2105" s="221"/>
      <c r="AP2105" s="221"/>
      <c r="AQ2105" s="221"/>
      <c r="AR2105" s="221"/>
      <c r="AS2105" s="221"/>
      <c r="AT2105" s="221"/>
      <c r="AU2105" s="221"/>
      <c r="AV2105" s="221"/>
      <c r="AW2105" s="221"/>
      <c r="AX2105" s="221"/>
      <c r="AY2105" s="221"/>
      <c r="AZ2105" s="221"/>
      <c r="BA2105" s="222">
        <v>3</v>
      </c>
      <c r="BB2105" s="222">
        <v>205</v>
      </c>
      <c r="BC2105" s="222">
        <f t="shared" si="108"/>
        <v>51.25</v>
      </c>
    </row>
    <row r="2106" spans="2:55">
      <c r="B2106" s="41" t="s">
        <v>5290</v>
      </c>
      <c r="C2106" s="19" t="s">
        <v>5606</v>
      </c>
      <c r="D2106" s="44" t="s">
        <v>5</v>
      </c>
      <c r="E2106" s="19"/>
      <c r="F2106" s="19"/>
      <c r="G2106" s="19"/>
      <c r="H2106" s="19"/>
      <c r="I2106" s="19"/>
      <c r="J2106" s="19"/>
      <c r="K2106" s="19"/>
      <c r="L2106" s="19"/>
      <c r="M2106" s="19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221"/>
      <c r="AA2106" s="221"/>
      <c r="AB2106" s="221"/>
      <c r="AC2106" s="221"/>
      <c r="AD2106" s="221"/>
      <c r="AE2106" s="221"/>
      <c r="AF2106" s="221"/>
      <c r="AG2106" s="221"/>
      <c r="AH2106" s="221"/>
      <c r="AI2106" s="221"/>
      <c r="AJ2106" s="221"/>
      <c r="AK2106" s="221"/>
      <c r="AL2106" s="221"/>
      <c r="AM2106" s="221"/>
      <c r="AN2106" s="221"/>
      <c r="AO2106" s="221"/>
      <c r="AP2106" s="221"/>
      <c r="AQ2106" s="221"/>
      <c r="AR2106" s="221"/>
      <c r="AS2106" s="221"/>
      <c r="AT2106" s="221"/>
      <c r="AU2106" s="221"/>
      <c r="AV2106" s="221"/>
      <c r="AW2106" s="221"/>
      <c r="AX2106" s="221"/>
      <c r="AY2106" s="221"/>
      <c r="AZ2106" s="221"/>
      <c r="BA2106" s="222">
        <v>23</v>
      </c>
      <c r="BB2106" s="222">
        <v>3585</v>
      </c>
      <c r="BC2106" s="222">
        <f t="shared" si="108"/>
        <v>896.25</v>
      </c>
    </row>
    <row r="2107" spans="2:55">
      <c r="B2107" s="41" t="s">
        <v>7471</v>
      </c>
      <c r="C2107" s="19" t="s">
        <v>8102</v>
      </c>
      <c r="D2107" s="227" t="s">
        <v>956</v>
      </c>
      <c r="E2107" s="19"/>
      <c r="F2107" s="19"/>
      <c r="G2107" s="19"/>
      <c r="H2107" s="19"/>
      <c r="I2107" s="19"/>
      <c r="J2107" s="19"/>
      <c r="K2107" s="19"/>
      <c r="L2107" s="19"/>
      <c r="M2107" s="19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221"/>
      <c r="AA2107" s="221"/>
      <c r="AB2107" s="221"/>
      <c r="AC2107" s="221"/>
      <c r="AD2107" s="221"/>
      <c r="AE2107" s="221"/>
      <c r="AF2107" s="221"/>
      <c r="AG2107" s="221"/>
      <c r="AH2107" s="221"/>
      <c r="AI2107" s="221"/>
      <c r="AJ2107" s="221"/>
      <c r="AK2107" s="221"/>
      <c r="AL2107" s="221"/>
      <c r="AM2107" s="221"/>
      <c r="AN2107" s="221"/>
      <c r="AO2107" s="221"/>
      <c r="AP2107" s="221"/>
      <c r="AQ2107" s="221"/>
      <c r="AR2107" s="221"/>
      <c r="AS2107" s="221"/>
      <c r="AT2107" s="221"/>
      <c r="AU2107" s="221"/>
      <c r="AV2107" s="221"/>
      <c r="AW2107" s="221"/>
      <c r="AX2107" s="221"/>
      <c r="AY2107" s="221"/>
      <c r="AZ2107" s="221"/>
      <c r="BA2107" s="222">
        <v>0</v>
      </c>
      <c r="BB2107" s="222">
        <v>0</v>
      </c>
      <c r="BC2107" s="222">
        <f t="shared" si="108"/>
        <v>0</v>
      </c>
    </row>
    <row r="2108" spans="2:55">
      <c r="B2108" s="41" t="s">
        <v>5291</v>
      </c>
      <c r="C2108" s="19" t="s">
        <v>5607</v>
      </c>
      <c r="D2108" s="44" t="s">
        <v>5</v>
      </c>
      <c r="E2108" s="19"/>
      <c r="F2108" s="19"/>
      <c r="G2108" s="19"/>
      <c r="H2108" s="19"/>
      <c r="I2108" s="19"/>
      <c r="J2108" s="19"/>
      <c r="K2108" s="19"/>
      <c r="L2108" s="19"/>
      <c r="M2108" s="19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221"/>
      <c r="AA2108" s="221"/>
      <c r="AB2108" s="221"/>
      <c r="AC2108" s="221"/>
      <c r="AD2108" s="221"/>
      <c r="AE2108" s="221"/>
      <c r="AF2108" s="221"/>
      <c r="AG2108" s="221"/>
      <c r="AH2108" s="221"/>
      <c r="AI2108" s="221"/>
      <c r="AJ2108" s="221"/>
      <c r="AK2108" s="221"/>
      <c r="AL2108" s="221"/>
      <c r="AM2108" s="221"/>
      <c r="AN2108" s="221"/>
      <c r="AO2108" s="221"/>
      <c r="AP2108" s="221"/>
      <c r="AQ2108" s="221"/>
      <c r="AR2108" s="221"/>
      <c r="AS2108" s="221"/>
      <c r="AT2108" s="221"/>
      <c r="AU2108" s="221"/>
      <c r="AV2108" s="221"/>
      <c r="AW2108" s="221"/>
      <c r="AX2108" s="221"/>
      <c r="AY2108" s="221"/>
      <c r="AZ2108" s="221"/>
      <c r="BA2108" s="222">
        <v>0</v>
      </c>
      <c r="BB2108" s="222">
        <v>0</v>
      </c>
      <c r="BC2108" s="222">
        <f t="shared" si="108"/>
        <v>0</v>
      </c>
    </row>
    <row r="2109" spans="2:55">
      <c r="B2109" s="41" t="s">
        <v>5292</v>
      </c>
      <c r="C2109" s="19" t="s">
        <v>5608</v>
      </c>
      <c r="D2109" s="44" t="s">
        <v>5</v>
      </c>
      <c r="E2109" s="19"/>
      <c r="F2109" s="19"/>
      <c r="G2109" s="19"/>
      <c r="H2109" s="19"/>
      <c r="I2109" s="19"/>
      <c r="J2109" s="19"/>
      <c r="K2109" s="19"/>
      <c r="L2109" s="19"/>
      <c r="M2109" s="19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221"/>
      <c r="AA2109" s="221"/>
      <c r="AB2109" s="221"/>
      <c r="AC2109" s="221"/>
      <c r="AD2109" s="221"/>
      <c r="AE2109" s="221"/>
      <c r="AF2109" s="221"/>
      <c r="AG2109" s="221"/>
      <c r="AH2109" s="221"/>
      <c r="AI2109" s="221"/>
      <c r="AJ2109" s="221"/>
      <c r="AK2109" s="221"/>
      <c r="AL2109" s="221"/>
      <c r="AM2109" s="221"/>
      <c r="AN2109" s="221"/>
      <c r="AO2109" s="221"/>
      <c r="AP2109" s="221"/>
      <c r="AQ2109" s="221"/>
      <c r="AR2109" s="221"/>
      <c r="AS2109" s="221"/>
      <c r="AT2109" s="221"/>
      <c r="AU2109" s="221"/>
      <c r="AV2109" s="221"/>
      <c r="AW2109" s="221"/>
      <c r="AX2109" s="221"/>
      <c r="AY2109" s="221"/>
      <c r="AZ2109" s="221"/>
      <c r="BA2109" s="222">
        <v>12</v>
      </c>
      <c r="BB2109" s="222">
        <v>1670</v>
      </c>
      <c r="BC2109" s="222">
        <f t="shared" si="108"/>
        <v>417.5</v>
      </c>
    </row>
    <row r="2110" spans="2:55">
      <c r="B2110" s="41" t="s">
        <v>5293</v>
      </c>
      <c r="C2110" s="19" t="s">
        <v>8103</v>
      </c>
      <c r="D2110" s="44" t="s">
        <v>5</v>
      </c>
      <c r="E2110" s="19"/>
      <c r="F2110" s="19"/>
      <c r="G2110" s="19"/>
      <c r="H2110" s="19"/>
      <c r="I2110" s="19"/>
      <c r="J2110" s="19"/>
      <c r="K2110" s="19"/>
      <c r="L2110" s="19"/>
      <c r="M2110" s="19"/>
      <c r="N2110" s="19"/>
      <c r="O2110" s="19"/>
      <c r="P2110" s="19"/>
      <c r="Q2110" s="19"/>
      <c r="R2110" s="19"/>
      <c r="S2110" s="19"/>
      <c r="T2110" s="19"/>
      <c r="U2110" s="19"/>
      <c r="V2110" s="19"/>
      <c r="W2110" s="19"/>
      <c r="X2110" s="19"/>
      <c r="Y2110" s="19"/>
      <c r="Z2110" s="221"/>
      <c r="AA2110" s="221"/>
      <c r="AB2110" s="221"/>
      <c r="AC2110" s="221"/>
      <c r="AD2110" s="221"/>
      <c r="AE2110" s="221"/>
      <c r="AF2110" s="221"/>
      <c r="AG2110" s="221"/>
      <c r="AH2110" s="221"/>
      <c r="AI2110" s="221"/>
      <c r="AJ2110" s="221"/>
      <c r="AK2110" s="221"/>
      <c r="AL2110" s="221"/>
      <c r="AM2110" s="221"/>
      <c r="AN2110" s="221"/>
      <c r="AO2110" s="221"/>
      <c r="AP2110" s="221"/>
      <c r="AQ2110" s="221"/>
      <c r="AR2110" s="221"/>
      <c r="AS2110" s="221"/>
      <c r="AT2110" s="221"/>
      <c r="AU2110" s="221"/>
      <c r="AV2110" s="221"/>
      <c r="AW2110" s="221"/>
      <c r="AX2110" s="221"/>
      <c r="AY2110" s="221"/>
      <c r="AZ2110" s="221"/>
      <c r="BA2110" s="222">
        <v>3</v>
      </c>
      <c r="BB2110" s="222">
        <v>265</v>
      </c>
      <c r="BC2110" s="222">
        <f t="shared" si="108"/>
        <v>66.25</v>
      </c>
    </row>
    <row r="2111" spans="2:55">
      <c r="B2111" s="41" t="s">
        <v>5294</v>
      </c>
      <c r="C2111" s="19" t="s">
        <v>5609</v>
      </c>
      <c r="D2111" s="44" t="s">
        <v>5</v>
      </c>
      <c r="E2111" s="19"/>
      <c r="F2111" s="19"/>
      <c r="G2111" s="19"/>
      <c r="H2111" s="19"/>
      <c r="I2111" s="19"/>
      <c r="J2111" s="19"/>
      <c r="K2111" s="19"/>
      <c r="L2111" s="19"/>
      <c r="M2111" s="19"/>
      <c r="N2111" s="19"/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19"/>
      <c r="Z2111" s="221"/>
      <c r="AA2111" s="221"/>
      <c r="AB2111" s="221"/>
      <c r="AC2111" s="221"/>
      <c r="AD2111" s="221"/>
      <c r="AE2111" s="221"/>
      <c r="AF2111" s="221"/>
      <c r="AG2111" s="221"/>
      <c r="AH2111" s="221"/>
      <c r="AI2111" s="221"/>
      <c r="AJ2111" s="221"/>
      <c r="AK2111" s="221"/>
      <c r="AL2111" s="221"/>
      <c r="AM2111" s="221"/>
      <c r="AN2111" s="221"/>
      <c r="AO2111" s="221"/>
      <c r="AP2111" s="221"/>
      <c r="AQ2111" s="221"/>
      <c r="AR2111" s="221"/>
      <c r="AS2111" s="221"/>
      <c r="AT2111" s="221"/>
      <c r="AU2111" s="221"/>
      <c r="AV2111" s="221"/>
      <c r="AW2111" s="221"/>
      <c r="AX2111" s="221"/>
      <c r="AY2111" s="221"/>
      <c r="AZ2111" s="221"/>
      <c r="BA2111" s="222">
        <v>164</v>
      </c>
      <c r="BB2111" s="222">
        <v>17650</v>
      </c>
      <c r="BC2111" s="222">
        <f t="shared" si="108"/>
        <v>4412.5</v>
      </c>
    </row>
    <row r="2112" spans="2:55">
      <c r="B2112" s="41" t="s">
        <v>5295</v>
      </c>
      <c r="C2112" s="19" t="s">
        <v>5610</v>
      </c>
      <c r="D2112" s="44" t="s">
        <v>5</v>
      </c>
      <c r="E2112" s="19"/>
      <c r="F2112" s="19"/>
      <c r="G2112" s="19"/>
      <c r="H2112" s="19"/>
      <c r="I2112" s="19"/>
      <c r="J2112" s="19"/>
      <c r="K2112" s="19"/>
      <c r="L2112" s="19"/>
      <c r="M2112" s="19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221"/>
      <c r="AA2112" s="221"/>
      <c r="AB2112" s="221"/>
      <c r="AC2112" s="221"/>
      <c r="AD2112" s="221"/>
      <c r="AE2112" s="221"/>
      <c r="AF2112" s="221"/>
      <c r="AG2112" s="221"/>
      <c r="AH2112" s="221"/>
      <c r="AI2112" s="221"/>
      <c r="AJ2112" s="221"/>
      <c r="AK2112" s="221"/>
      <c r="AL2112" s="221"/>
      <c r="AM2112" s="221"/>
      <c r="AN2112" s="221"/>
      <c r="AO2112" s="221"/>
      <c r="AP2112" s="221"/>
      <c r="AQ2112" s="221"/>
      <c r="AR2112" s="221"/>
      <c r="AS2112" s="221"/>
      <c r="AT2112" s="221"/>
      <c r="AU2112" s="221"/>
      <c r="AV2112" s="221"/>
      <c r="AW2112" s="221"/>
      <c r="AX2112" s="221"/>
      <c r="AY2112" s="221"/>
      <c r="AZ2112" s="221"/>
      <c r="BA2112" s="222">
        <v>1</v>
      </c>
      <c r="BB2112" s="222">
        <v>150</v>
      </c>
      <c r="BC2112" s="222">
        <f t="shared" si="108"/>
        <v>37.5</v>
      </c>
    </row>
    <row r="2113" spans="2:55">
      <c r="B2113" s="41" t="s">
        <v>5296</v>
      </c>
      <c r="C2113" s="19" t="s">
        <v>5611</v>
      </c>
      <c r="D2113" s="44" t="s">
        <v>5</v>
      </c>
      <c r="E2113" s="19"/>
      <c r="F2113" s="19"/>
      <c r="G2113" s="19"/>
      <c r="H2113" s="19"/>
      <c r="I2113" s="19"/>
      <c r="J2113" s="19"/>
      <c r="K2113" s="19"/>
      <c r="L2113" s="19"/>
      <c r="M2113" s="19"/>
      <c r="N2113" s="19"/>
      <c r="O2113" s="19"/>
      <c r="P2113" s="19"/>
      <c r="Q2113" s="19"/>
      <c r="R2113" s="19"/>
      <c r="S2113" s="19"/>
      <c r="T2113" s="19"/>
      <c r="U2113" s="19"/>
      <c r="V2113" s="19"/>
      <c r="W2113" s="19"/>
      <c r="X2113" s="19"/>
      <c r="Y2113" s="19"/>
      <c r="Z2113" s="221"/>
      <c r="AA2113" s="221"/>
      <c r="AB2113" s="221"/>
      <c r="AC2113" s="221"/>
      <c r="AD2113" s="221"/>
      <c r="AE2113" s="221"/>
      <c r="AF2113" s="221"/>
      <c r="AG2113" s="221"/>
      <c r="AH2113" s="221"/>
      <c r="AI2113" s="221"/>
      <c r="AJ2113" s="221"/>
      <c r="AK2113" s="221"/>
      <c r="AL2113" s="221"/>
      <c r="AM2113" s="221"/>
      <c r="AN2113" s="221"/>
      <c r="AO2113" s="221"/>
      <c r="AP2113" s="221"/>
      <c r="AQ2113" s="221"/>
      <c r="AR2113" s="221"/>
      <c r="AS2113" s="221"/>
      <c r="AT2113" s="221"/>
      <c r="AU2113" s="221"/>
      <c r="AV2113" s="221"/>
      <c r="AW2113" s="221"/>
      <c r="AX2113" s="221"/>
      <c r="AY2113" s="221"/>
      <c r="AZ2113" s="221"/>
      <c r="BA2113" s="222">
        <v>15</v>
      </c>
      <c r="BB2113" s="222">
        <v>1170</v>
      </c>
      <c r="BC2113" s="222">
        <f t="shared" si="108"/>
        <v>292.5</v>
      </c>
    </row>
    <row r="2114" spans="2:55">
      <c r="B2114" s="41" t="s">
        <v>5297</v>
      </c>
      <c r="C2114" s="19" t="s">
        <v>5612</v>
      </c>
      <c r="D2114" s="227" t="s">
        <v>951</v>
      </c>
      <c r="E2114" s="19"/>
      <c r="F2114" s="19"/>
      <c r="G2114" s="19"/>
      <c r="H2114" s="19"/>
      <c r="I2114" s="19"/>
      <c r="J2114" s="19"/>
      <c r="K2114" s="19"/>
      <c r="L2114" s="19"/>
      <c r="M2114" s="19"/>
      <c r="N2114" s="19"/>
      <c r="O2114" s="19"/>
      <c r="P2114" s="19"/>
      <c r="Q2114" s="19"/>
      <c r="R2114" s="19"/>
      <c r="S2114" s="19"/>
      <c r="T2114" s="19"/>
      <c r="U2114" s="19"/>
      <c r="V2114" s="19"/>
      <c r="W2114" s="19"/>
      <c r="X2114" s="19"/>
      <c r="Y2114" s="19"/>
      <c r="Z2114" s="221"/>
      <c r="AA2114" s="221"/>
      <c r="AB2114" s="221"/>
      <c r="AC2114" s="221"/>
      <c r="AD2114" s="221"/>
      <c r="AE2114" s="221"/>
      <c r="AF2114" s="221"/>
      <c r="AG2114" s="221"/>
      <c r="AH2114" s="221"/>
      <c r="AI2114" s="221"/>
      <c r="AJ2114" s="221"/>
      <c r="AK2114" s="221"/>
      <c r="AL2114" s="221"/>
      <c r="AM2114" s="221"/>
      <c r="AN2114" s="221"/>
      <c r="AO2114" s="221"/>
      <c r="AP2114" s="221"/>
      <c r="AQ2114" s="221"/>
      <c r="AR2114" s="221"/>
      <c r="AS2114" s="221"/>
      <c r="AT2114" s="221"/>
      <c r="AU2114" s="221"/>
      <c r="AV2114" s="221"/>
      <c r="AW2114" s="221"/>
      <c r="AX2114" s="221"/>
      <c r="AY2114" s="221"/>
      <c r="AZ2114" s="221"/>
      <c r="BA2114" s="222">
        <v>0</v>
      </c>
      <c r="BB2114" s="222">
        <v>0</v>
      </c>
      <c r="BC2114" s="222">
        <f t="shared" si="108"/>
        <v>0</v>
      </c>
    </row>
    <row r="2115" spans="2:55">
      <c r="B2115" s="41" t="s">
        <v>5298</v>
      </c>
      <c r="C2115" s="19" t="s">
        <v>5613</v>
      </c>
      <c r="D2115" s="44" t="s">
        <v>5</v>
      </c>
      <c r="E2115" s="19"/>
      <c r="F2115" s="19"/>
      <c r="G2115" s="19"/>
      <c r="H2115" s="19"/>
      <c r="I2115" s="19"/>
      <c r="J2115" s="19"/>
      <c r="K2115" s="19"/>
      <c r="L2115" s="19"/>
      <c r="M2115" s="19"/>
      <c r="N2115" s="19"/>
      <c r="O2115" s="19"/>
      <c r="P2115" s="19"/>
      <c r="Q2115" s="19"/>
      <c r="R2115" s="19"/>
      <c r="S2115" s="19"/>
      <c r="T2115" s="19"/>
      <c r="U2115" s="19"/>
      <c r="V2115" s="19"/>
      <c r="W2115" s="19"/>
      <c r="X2115" s="19"/>
      <c r="Y2115" s="19"/>
      <c r="Z2115" s="221"/>
      <c r="AA2115" s="221"/>
      <c r="AB2115" s="221"/>
      <c r="AC2115" s="221"/>
      <c r="AD2115" s="221"/>
      <c r="AE2115" s="221"/>
      <c r="AF2115" s="221"/>
      <c r="AG2115" s="221"/>
      <c r="AH2115" s="221"/>
      <c r="AI2115" s="221"/>
      <c r="AJ2115" s="221"/>
      <c r="AK2115" s="221"/>
      <c r="AL2115" s="221"/>
      <c r="AM2115" s="221"/>
      <c r="AN2115" s="221"/>
      <c r="AO2115" s="221"/>
      <c r="AP2115" s="221"/>
      <c r="AQ2115" s="221"/>
      <c r="AR2115" s="221"/>
      <c r="AS2115" s="221"/>
      <c r="AT2115" s="221"/>
      <c r="AU2115" s="221"/>
      <c r="AV2115" s="221"/>
      <c r="AW2115" s="221"/>
      <c r="AX2115" s="221"/>
      <c r="AY2115" s="221"/>
      <c r="AZ2115" s="221"/>
      <c r="BA2115" s="222">
        <v>0</v>
      </c>
      <c r="BB2115" s="222">
        <v>0</v>
      </c>
      <c r="BC2115" s="222">
        <f t="shared" si="108"/>
        <v>0</v>
      </c>
    </row>
    <row r="2116" spans="2:55">
      <c r="B2116" s="41" t="s">
        <v>5299</v>
      </c>
      <c r="C2116" s="19" t="s">
        <v>5614</v>
      </c>
      <c r="D2116" s="44" t="s">
        <v>5</v>
      </c>
      <c r="E2116" s="19"/>
      <c r="F2116" s="19"/>
      <c r="G2116" s="19"/>
      <c r="H2116" s="19"/>
      <c r="I2116" s="19"/>
      <c r="J2116" s="19"/>
      <c r="K2116" s="19"/>
      <c r="L2116" s="19"/>
      <c r="M2116" s="19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221"/>
      <c r="AA2116" s="221"/>
      <c r="AB2116" s="221"/>
      <c r="AC2116" s="221"/>
      <c r="AD2116" s="221"/>
      <c r="AE2116" s="221"/>
      <c r="AF2116" s="221"/>
      <c r="AG2116" s="221"/>
      <c r="AH2116" s="221"/>
      <c r="AI2116" s="221"/>
      <c r="AJ2116" s="221"/>
      <c r="AK2116" s="221"/>
      <c r="AL2116" s="221"/>
      <c r="AM2116" s="221"/>
      <c r="AN2116" s="221"/>
      <c r="AO2116" s="221"/>
      <c r="AP2116" s="221"/>
      <c r="AQ2116" s="221"/>
      <c r="AR2116" s="221"/>
      <c r="AS2116" s="221"/>
      <c r="AT2116" s="221"/>
      <c r="AU2116" s="221"/>
      <c r="AV2116" s="221"/>
      <c r="AW2116" s="221"/>
      <c r="AX2116" s="221"/>
      <c r="AY2116" s="221"/>
      <c r="AZ2116" s="221"/>
      <c r="BA2116" s="222">
        <v>3</v>
      </c>
      <c r="BB2116" s="222">
        <v>330</v>
      </c>
      <c r="BC2116" s="222">
        <f t="shared" si="108"/>
        <v>82.5</v>
      </c>
    </row>
    <row r="2117" spans="2:55">
      <c r="B2117" s="41" t="s">
        <v>5300</v>
      </c>
      <c r="C2117" s="19" t="s">
        <v>8104</v>
      </c>
      <c r="D2117" s="44" t="s">
        <v>5</v>
      </c>
      <c r="E2117" s="19"/>
      <c r="F2117" s="19"/>
      <c r="G2117" s="19"/>
      <c r="H2117" s="19"/>
      <c r="I2117" s="19"/>
      <c r="J2117" s="19"/>
      <c r="K2117" s="19"/>
      <c r="L2117" s="19"/>
      <c r="M2117" s="19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221"/>
      <c r="AA2117" s="221"/>
      <c r="AB2117" s="221"/>
      <c r="AC2117" s="221"/>
      <c r="AD2117" s="221"/>
      <c r="AE2117" s="221"/>
      <c r="AF2117" s="221"/>
      <c r="AG2117" s="221"/>
      <c r="AH2117" s="221"/>
      <c r="AI2117" s="221"/>
      <c r="AJ2117" s="221"/>
      <c r="AK2117" s="221"/>
      <c r="AL2117" s="221"/>
      <c r="AM2117" s="221"/>
      <c r="AN2117" s="221"/>
      <c r="AO2117" s="221"/>
      <c r="AP2117" s="221"/>
      <c r="AQ2117" s="221"/>
      <c r="AR2117" s="221"/>
      <c r="AS2117" s="221"/>
      <c r="AT2117" s="221"/>
      <c r="AU2117" s="221"/>
      <c r="AV2117" s="221"/>
      <c r="AW2117" s="221"/>
      <c r="AX2117" s="221"/>
      <c r="AY2117" s="221"/>
      <c r="AZ2117" s="221"/>
      <c r="BA2117" s="222">
        <v>6</v>
      </c>
      <c r="BB2117" s="222">
        <v>635</v>
      </c>
      <c r="BC2117" s="222">
        <f t="shared" si="108"/>
        <v>158.75</v>
      </c>
    </row>
    <row r="2118" spans="2:55">
      <c r="B2118" s="41" t="s">
        <v>5301</v>
      </c>
      <c r="C2118" s="19" t="s">
        <v>5615</v>
      </c>
      <c r="D2118" s="44" t="s">
        <v>5</v>
      </c>
      <c r="E2118" s="19"/>
      <c r="F2118" s="19"/>
      <c r="G2118" s="19"/>
      <c r="H2118" s="19"/>
      <c r="I2118" s="19"/>
      <c r="J2118" s="19"/>
      <c r="K2118" s="19"/>
      <c r="L2118" s="19"/>
      <c r="M2118" s="19"/>
      <c r="N2118" s="19"/>
      <c r="O2118" s="19"/>
      <c r="P2118" s="19"/>
      <c r="Q2118" s="19"/>
      <c r="R2118" s="19"/>
      <c r="S2118" s="19"/>
      <c r="T2118" s="19"/>
      <c r="U2118" s="19"/>
      <c r="V2118" s="19"/>
      <c r="W2118" s="19"/>
      <c r="X2118" s="19"/>
      <c r="Y2118" s="19"/>
      <c r="Z2118" s="221"/>
      <c r="AA2118" s="221"/>
      <c r="AB2118" s="221"/>
      <c r="AC2118" s="221"/>
      <c r="AD2118" s="221"/>
      <c r="AE2118" s="221"/>
      <c r="AF2118" s="221"/>
      <c r="AG2118" s="221"/>
      <c r="AH2118" s="221"/>
      <c r="AI2118" s="221"/>
      <c r="AJ2118" s="221"/>
      <c r="AK2118" s="221"/>
      <c r="AL2118" s="221"/>
      <c r="AM2118" s="221"/>
      <c r="AN2118" s="221"/>
      <c r="AO2118" s="221"/>
      <c r="AP2118" s="221"/>
      <c r="AQ2118" s="221"/>
      <c r="AR2118" s="221"/>
      <c r="AS2118" s="221"/>
      <c r="AT2118" s="221"/>
      <c r="AU2118" s="221"/>
      <c r="AV2118" s="221"/>
      <c r="AW2118" s="221"/>
      <c r="AX2118" s="221"/>
      <c r="AY2118" s="221"/>
      <c r="AZ2118" s="221"/>
      <c r="BA2118" s="222">
        <v>14</v>
      </c>
      <c r="BB2118" s="222">
        <v>1580</v>
      </c>
      <c r="BC2118" s="222">
        <f t="shared" si="108"/>
        <v>395</v>
      </c>
    </row>
    <row r="2119" spans="2:55">
      <c r="B2119" s="41" t="s">
        <v>5302</v>
      </c>
      <c r="C2119" s="19" t="s">
        <v>5616</v>
      </c>
      <c r="D2119" s="44" t="s">
        <v>5</v>
      </c>
      <c r="E2119" s="19"/>
      <c r="F2119" s="19"/>
      <c r="G2119" s="19"/>
      <c r="H2119" s="19"/>
      <c r="I2119" s="19"/>
      <c r="J2119" s="19"/>
      <c r="K2119" s="19"/>
      <c r="L2119" s="19"/>
      <c r="M2119" s="19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/>
      <c r="Z2119" s="221"/>
      <c r="AA2119" s="221"/>
      <c r="AB2119" s="221"/>
      <c r="AC2119" s="221"/>
      <c r="AD2119" s="221"/>
      <c r="AE2119" s="221"/>
      <c r="AF2119" s="221"/>
      <c r="AG2119" s="221"/>
      <c r="AH2119" s="221"/>
      <c r="AI2119" s="221"/>
      <c r="AJ2119" s="221"/>
      <c r="AK2119" s="221"/>
      <c r="AL2119" s="221"/>
      <c r="AM2119" s="221"/>
      <c r="AN2119" s="221"/>
      <c r="AO2119" s="221"/>
      <c r="AP2119" s="221"/>
      <c r="AQ2119" s="221"/>
      <c r="AR2119" s="221"/>
      <c r="AS2119" s="221"/>
      <c r="AT2119" s="221"/>
      <c r="AU2119" s="221"/>
      <c r="AV2119" s="221"/>
      <c r="AW2119" s="221"/>
      <c r="AX2119" s="221"/>
      <c r="AY2119" s="221"/>
      <c r="AZ2119" s="221"/>
      <c r="BA2119" s="222">
        <v>67</v>
      </c>
      <c r="BB2119" s="222">
        <v>5865</v>
      </c>
      <c r="BC2119" s="222">
        <f t="shared" si="108"/>
        <v>1466.25</v>
      </c>
    </row>
    <row r="2120" spans="2:55">
      <c r="B2120" s="41" t="s">
        <v>5303</v>
      </c>
      <c r="C2120" s="19" t="s">
        <v>5617</v>
      </c>
      <c r="D2120" s="44" t="s">
        <v>5</v>
      </c>
      <c r="E2120" s="19"/>
      <c r="F2120" s="19"/>
      <c r="G2120" s="19"/>
      <c r="H2120" s="19"/>
      <c r="I2120" s="19"/>
      <c r="J2120" s="19"/>
      <c r="K2120" s="19"/>
      <c r="L2120" s="19"/>
      <c r="M2120" s="19"/>
      <c r="N2120" s="19"/>
      <c r="O2120" s="19"/>
      <c r="P2120" s="19"/>
      <c r="Q2120" s="19"/>
      <c r="R2120" s="19"/>
      <c r="S2120" s="19"/>
      <c r="T2120" s="19"/>
      <c r="U2120" s="19"/>
      <c r="V2120" s="19"/>
      <c r="W2120" s="19"/>
      <c r="X2120" s="19"/>
      <c r="Y2120" s="19"/>
      <c r="Z2120" s="221"/>
      <c r="AA2120" s="221"/>
      <c r="AB2120" s="221"/>
      <c r="AC2120" s="221"/>
      <c r="AD2120" s="221"/>
      <c r="AE2120" s="221"/>
      <c r="AF2120" s="221"/>
      <c r="AG2120" s="221"/>
      <c r="AH2120" s="221"/>
      <c r="AI2120" s="221"/>
      <c r="AJ2120" s="221"/>
      <c r="AK2120" s="221"/>
      <c r="AL2120" s="221"/>
      <c r="AM2120" s="221"/>
      <c r="AN2120" s="221"/>
      <c r="AO2120" s="221"/>
      <c r="AP2120" s="221"/>
      <c r="AQ2120" s="221"/>
      <c r="AR2120" s="221"/>
      <c r="AS2120" s="221"/>
      <c r="AT2120" s="221"/>
      <c r="AU2120" s="221"/>
      <c r="AV2120" s="221"/>
      <c r="AW2120" s="221"/>
      <c r="AX2120" s="221"/>
      <c r="AY2120" s="221"/>
      <c r="AZ2120" s="221"/>
      <c r="BA2120" s="222">
        <v>62</v>
      </c>
      <c r="BB2120" s="222">
        <v>5730</v>
      </c>
      <c r="BC2120" s="222">
        <f t="shared" si="108"/>
        <v>1432.5</v>
      </c>
    </row>
    <row r="2121" spans="2:55">
      <c r="B2121" s="41" t="s">
        <v>5304</v>
      </c>
      <c r="C2121" s="19" t="s">
        <v>5618</v>
      </c>
      <c r="D2121" s="44" t="s">
        <v>5</v>
      </c>
      <c r="E2121" s="19"/>
      <c r="F2121" s="19"/>
      <c r="G2121" s="19"/>
      <c r="H2121" s="19"/>
      <c r="I2121" s="19"/>
      <c r="J2121" s="19"/>
      <c r="K2121" s="19"/>
      <c r="L2121" s="19"/>
      <c r="M2121" s="19"/>
      <c r="N2121" s="19"/>
      <c r="O2121" s="19"/>
      <c r="P2121" s="19"/>
      <c r="Q2121" s="19"/>
      <c r="R2121" s="19"/>
      <c r="S2121" s="19"/>
      <c r="T2121" s="19"/>
      <c r="U2121" s="19"/>
      <c r="V2121" s="19"/>
      <c r="W2121" s="19"/>
      <c r="X2121" s="19"/>
      <c r="Y2121" s="19"/>
      <c r="Z2121" s="221"/>
      <c r="AA2121" s="221"/>
      <c r="AB2121" s="221"/>
      <c r="AC2121" s="221"/>
      <c r="AD2121" s="221"/>
      <c r="AE2121" s="221"/>
      <c r="AF2121" s="221"/>
      <c r="AG2121" s="221"/>
      <c r="AH2121" s="221"/>
      <c r="AI2121" s="221"/>
      <c r="AJ2121" s="221"/>
      <c r="AK2121" s="221"/>
      <c r="AL2121" s="221"/>
      <c r="AM2121" s="221"/>
      <c r="AN2121" s="221"/>
      <c r="AO2121" s="221"/>
      <c r="AP2121" s="221"/>
      <c r="AQ2121" s="221"/>
      <c r="AR2121" s="221"/>
      <c r="AS2121" s="221"/>
      <c r="AT2121" s="221"/>
      <c r="AU2121" s="221"/>
      <c r="AV2121" s="221"/>
      <c r="AW2121" s="221"/>
      <c r="AX2121" s="221"/>
      <c r="AY2121" s="221"/>
      <c r="AZ2121" s="221"/>
      <c r="BA2121" s="222">
        <v>2</v>
      </c>
      <c r="BB2121" s="222">
        <v>250</v>
      </c>
      <c r="BC2121" s="222">
        <f t="shared" si="108"/>
        <v>62.5</v>
      </c>
    </row>
    <row r="2122" spans="2:55">
      <c r="B2122" s="41" t="s">
        <v>5305</v>
      </c>
      <c r="C2122" s="19" t="s">
        <v>5619</v>
      </c>
      <c r="D2122" s="227" t="s">
        <v>939</v>
      </c>
      <c r="E2122" s="19"/>
      <c r="F2122" s="19"/>
      <c r="G2122" s="19"/>
      <c r="H2122" s="19"/>
      <c r="I2122" s="19"/>
      <c r="J2122" s="19"/>
      <c r="K2122" s="19"/>
      <c r="L2122" s="19"/>
      <c r="M2122" s="19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19"/>
      <c r="Z2122" s="221"/>
      <c r="AA2122" s="221"/>
      <c r="AB2122" s="221"/>
      <c r="AC2122" s="221"/>
      <c r="AD2122" s="221"/>
      <c r="AE2122" s="221"/>
      <c r="AF2122" s="221"/>
      <c r="AG2122" s="221"/>
      <c r="AH2122" s="221"/>
      <c r="AI2122" s="221"/>
      <c r="AJ2122" s="221"/>
      <c r="AK2122" s="221"/>
      <c r="AL2122" s="221"/>
      <c r="AM2122" s="221"/>
      <c r="AN2122" s="221"/>
      <c r="AO2122" s="221"/>
      <c r="AP2122" s="221"/>
      <c r="AQ2122" s="221"/>
      <c r="AR2122" s="221"/>
      <c r="AS2122" s="221"/>
      <c r="AT2122" s="221"/>
      <c r="AU2122" s="221"/>
      <c r="AV2122" s="221"/>
      <c r="AW2122" s="221"/>
      <c r="AX2122" s="221"/>
      <c r="AY2122" s="221"/>
      <c r="AZ2122" s="221"/>
      <c r="BA2122" s="222">
        <v>9</v>
      </c>
      <c r="BB2122" s="222">
        <v>710</v>
      </c>
      <c r="BC2122" s="222">
        <f t="shared" si="108"/>
        <v>177.5</v>
      </c>
    </row>
    <row r="2123" spans="2:55">
      <c r="B2123" s="41" t="s">
        <v>6465</v>
      </c>
      <c r="C2123" s="19" t="s">
        <v>6764</v>
      </c>
      <c r="D2123" s="44" t="s">
        <v>5</v>
      </c>
      <c r="E2123" s="19"/>
      <c r="F2123" s="19"/>
      <c r="G2123" s="19"/>
      <c r="H2123" s="19"/>
      <c r="I2123" s="19"/>
      <c r="J2123" s="19"/>
      <c r="K2123" s="19"/>
      <c r="L2123" s="19"/>
      <c r="M2123" s="19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19"/>
      <c r="Z2123" s="221"/>
      <c r="AA2123" s="221"/>
      <c r="AB2123" s="221"/>
      <c r="AC2123" s="221"/>
      <c r="AD2123" s="221"/>
      <c r="AE2123" s="221"/>
      <c r="AF2123" s="221"/>
      <c r="AG2123" s="221"/>
      <c r="AH2123" s="221"/>
      <c r="AI2123" s="221"/>
      <c r="AJ2123" s="221"/>
      <c r="AK2123" s="221"/>
      <c r="AL2123" s="221"/>
      <c r="AM2123" s="221"/>
      <c r="AN2123" s="221"/>
      <c r="AO2123" s="221"/>
      <c r="AP2123" s="221"/>
      <c r="AQ2123" s="221"/>
      <c r="AR2123" s="221"/>
      <c r="AS2123" s="221"/>
      <c r="AT2123" s="221"/>
      <c r="AU2123" s="221"/>
      <c r="AV2123" s="221"/>
      <c r="AW2123" s="221"/>
      <c r="AX2123" s="221"/>
      <c r="AY2123" s="221"/>
      <c r="AZ2123" s="221"/>
      <c r="BA2123" s="222">
        <v>3</v>
      </c>
      <c r="BB2123" s="222">
        <v>270</v>
      </c>
      <c r="BC2123" s="222">
        <f t="shared" si="108"/>
        <v>67.5</v>
      </c>
    </row>
    <row r="2124" spans="2:55">
      <c r="B2124" s="41" t="s">
        <v>6466</v>
      </c>
      <c r="C2124" s="19" t="s">
        <v>6765</v>
      </c>
      <c r="D2124" s="44" t="s">
        <v>5</v>
      </c>
      <c r="E2124" s="19"/>
      <c r="F2124" s="19"/>
      <c r="G2124" s="19"/>
      <c r="H2124" s="19"/>
      <c r="I2124" s="19"/>
      <c r="J2124" s="19"/>
      <c r="K2124" s="19"/>
      <c r="L2124" s="19"/>
      <c r="M2124" s="19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/>
      <c r="Z2124" s="221"/>
      <c r="AA2124" s="221"/>
      <c r="AB2124" s="221"/>
      <c r="AC2124" s="221"/>
      <c r="AD2124" s="221"/>
      <c r="AE2124" s="221"/>
      <c r="AF2124" s="221"/>
      <c r="AG2124" s="221"/>
      <c r="AH2124" s="221"/>
      <c r="AI2124" s="221"/>
      <c r="AJ2124" s="221"/>
      <c r="AK2124" s="221"/>
      <c r="AL2124" s="221"/>
      <c r="AM2124" s="221"/>
      <c r="AN2124" s="221"/>
      <c r="AO2124" s="221"/>
      <c r="AP2124" s="221"/>
      <c r="AQ2124" s="221"/>
      <c r="AR2124" s="221"/>
      <c r="AS2124" s="221"/>
      <c r="AT2124" s="221"/>
      <c r="AU2124" s="221"/>
      <c r="AV2124" s="221"/>
      <c r="AW2124" s="221"/>
      <c r="AX2124" s="221"/>
      <c r="AY2124" s="221"/>
      <c r="AZ2124" s="221"/>
      <c r="BA2124" s="222"/>
      <c r="BB2124" s="222">
        <v>0</v>
      </c>
      <c r="BC2124" s="222">
        <f t="shared" si="108"/>
        <v>0</v>
      </c>
    </row>
    <row r="2125" spans="2:55">
      <c r="B2125" s="41" t="s">
        <v>5306</v>
      </c>
      <c r="C2125" s="19" t="s">
        <v>5620</v>
      </c>
      <c r="D2125" s="44" t="s">
        <v>5</v>
      </c>
      <c r="E2125" s="19"/>
      <c r="F2125" s="19"/>
      <c r="G2125" s="19"/>
      <c r="H2125" s="19"/>
      <c r="I2125" s="19"/>
      <c r="J2125" s="19"/>
      <c r="K2125" s="19"/>
      <c r="L2125" s="19"/>
      <c r="M2125" s="19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19"/>
      <c r="Z2125" s="221"/>
      <c r="AA2125" s="221"/>
      <c r="AB2125" s="221"/>
      <c r="AC2125" s="221"/>
      <c r="AD2125" s="221"/>
      <c r="AE2125" s="221"/>
      <c r="AF2125" s="221"/>
      <c r="AG2125" s="221"/>
      <c r="AH2125" s="221"/>
      <c r="AI2125" s="221"/>
      <c r="AJ2125" s="221"/>
      <c r="AK2125" s="221"/>
      <c r="AL2125" s="221"/>
      <c r="AM2125" s="221"/>
      <c r="AN2125" s="221"/>
      <c r="AO2125" s="221"/>
      <c r="AP2125" s="221"/>
      <c r="AQ2125" s="221"/>
      <c r="AR2125" s="221"/>
      <c r="AS2125" s="221"/>
      <c r="AT2125" s="221"/>
      <c r="AU2125" s="221"/>
      <c r="AV2125" s="221"/>
      <c r="AW2125" s="221"/>
      <c r="AX2125" s="221"/>
      <c r="AY2125" s="221"/>
      <c r="AZ2125" s="221"/>
      <c r="BA2125" s="222">
        <v>2</v>
      </c>
      <c r="BB2125" s="222">
        <v>350</v>
      </c>
      <c r="BC2125" s="222">
        <f t="shared" si="108"/>
        <v>87.5</v>
      </c>
    </row>
    <row r="2126" spans="2:55">
      <c r="B2126" s="41" t="s">
        <v>5307</v>
      </c>
      <c r="C2126" s="19" t="s">
        <v>5621</v>
      </c>
      <c r="D2126" s="44" t="s">
        <v>5</v>
      </c>
      <c r="E2126" s="19"/>
      <c r="F2126" s="19"/>
      <c r="G2126" s="19"/>
      <c r="H2126" s="19"/>
      <c r="I2126" s="19"/>
      <c r="J2126" s="19"/>
      <c r="K2126" s="19"/>
      <c r="L2126" s="19"/>
      <c r="M2126" s="19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/>
      <c r="Z2126" s="221"/>
      <c r="AA2126" s="221"/>
      <c r="AB2126" s="221"/>
      <c r="AC2126" s="221"/>
      <c r="AD2126" s="221"/>
      <c r="AE2126" s="221"/>
      <c r="AF2126" s="221"/>
      <c r="AG2126" s="221"/>
      <c r="AH2126" s="221"/>
      <c r="AI2126" s="221"/>
      <c r="AJ2126" s="221"/>
      <c r="AK2126" s="221"/>
      <c r="AL2126" s="221"/>
      <c r="AM2126" s="221"/>
      <c r="AN2126" s="221"/>
      <c r="AO2126" s="221"/>
      <c r="AP2126" s="221"/>
      <c r="AQ2126" s="221"/>
      <c r="AR2126" s="221"/>
      <c r="AS2126" s="221"/>
      <c r="AT2126" s="221"/>
      <c r="AU2126" s="221"/>
      <c r="AV2126" s="221"/>
      <c r="AW2126" s="221"/>
      <c r="AX2126" s="221"/>
      <c r="AY2126" s="221"/>
      <c r="AZ2126" s="221"/>
      <c r="BA2126" s="222">
        <v>0</v>
      </c>
      <c r="BB2126" s="222">
        <v>0</v>
      </c>
      <c r="BC2126" s="222">
        <f t="shared" si="108"/>
        <v>0</v>
      </c>
    </row>
    <row r="2127" spans="2:55">
      <c r="B2127" s="41" t="s">
        <v>5308</v>
      </c>
      <c r="C2127" s="19" t="s">
        <v>5622</v>
      </c>
      <c r="D2127" s="44" t="s">
        <v>5</v>
      </c>
      <c r="E2127" s="19"/>
      <c r="F2127" s="19"/>
      <c r="G2127" s="19"/>
      <c r="H2127" s="19"/>
      <c r="I2127" s="19"/>
      <c r="J2127" s="19"/>
      <c r="K2127" s="19"/>
      <c r="L2127" s="19"/>
      <c r="M2127" s="19"/>
      <c r="N2127" s="19"/>
      <c r="O2127" s="19"/>
      <c r="P2127" s="19"/>
      <c r="Q2127" s="19"/>
      <c r="R2127" s="19"/>
      <c r="S2127" s="19"/>
      <c r="T2127" s="19"/>
      <c r="U2127" s="19"/>
      <c r="V2127" s="19"/>
      <c r="W2127" s="19"/>
      <c r="X2127" s="19"/>
      <c r="Y2127" s="19"/>
      <c r="Z2127" s="221"/>
      <c r="AA2127" s="221"/>
      <c r="AB2127" s="221"/>
      <c r="AC2127" s="221"/>
      <c r="AD2127" s="221"/>
      <c r="AE2127" s="221"/>
      <c r="AF2127" s="221"/>
      <c r="AG2127" s="221"/>
      <c r="AH2127" s="221"/>
      <c r="AI2127" s="221"/>
      <c r="AJ2127" s="221"/>
      <c r="AK2127" s="221"/>
      <c r="AL2127" s="221"/>
      <c r="AM2127" s="221"/>
      <c r="AN2127" s="221"/>
      <c r="AO2127" s="221"/>
      <c r="AP2127" s="221"/>
      <c r="AQ2127" s="221"/>
      <c r="AR2127" s="221"/>
      <c r="AS2127" s="221"/>
      <c r="AT2127" s="221"/>
      <c r="AU2127" s="221"/>
      <c r="AV2127" s="221"/>
      <c r="AW2127" s="221"/>
      <c r="AX2127" s="221"/>
      <c r="AY2127" s="221"/>
      <c r="AZ2127" s="221"/>
      <c r="BA2127" s="222">
        <v>0</v>
      </c>
      <c r="BB2127" s="222">
        <v>0</v>
      </c>
      <c r="BC2127" s="222">
        <f t="shared" si="108"/>
        <v>0</v>
      </c>
    </row>
    <row r="2128" spans="2:55">
      <c r="B2128" s="41" t="s">
        <v>5309</v>
      </c>
      <c r="C2128" s="19" t="s">
        <v>5744</v>
      </c>
      <c r="D2128" s="227" t="s">
        <v>961</v>
      </c>
      <c r="E2128" s="19"/>
      <c r="F2128" s="19"/>
      <c r="G2128" s="19"/>
      <c r="H2128" s="19"/>
      <c r="I2128" s="19"/>
      <c r="J2128" s="19"/>
      <c r="K2128" s="19"/>
      <c r="L2128" s="19"/>
      <c r="M2128" s="19"/>
      <c r="N2128" s="19"/>
      <c r="O2128" s="19"/>
      <c r="P2128" s="19"/>
      <c r="Q2128" s="19"/>
      <c r="R2128" s="19"/>
      <c r="S2128" s="19"/>
      <c r="T2128" s="19"/>
      <c r="U2128" s="19"/>
      <c r="V2128" s="19"/>
      <c r="W2128" s="19"/>
      <c r="X2128" s="19"/>
      <c r="Y2128" s="19"/>
      <c r="Z2128" s="221"/>
      <c r="AA2128" s="221"/>
      <c r="AB2128" s="221"/>
      <c r="AC2128" s="221"/>
      <c r="AD2128" s="221"/>
      <c r="AE2128" s="221"/>
      <c r="AF2128" s="221"/>
      <c r="AG2128" s="221"/>
      <c r="AH2128" s="221"/>
      <c r="AI2128" s="221"/>
      <c r="AJ2128" s="221"/>
      <c r="AK2128" s="221"/>
      <c r="AL2128" s="221"/>
      <c r="AM2128" s="221"/>
      <c r="AN2128" s="221"/>
      <c r="AO2128" s="221"/>
      <c r="AP2128" s="221"/>
      <c r="AQ2128" s="221"/>
      <c r="AR2128" s="221"/>
      <c r="AS2128" s="221"/>
      <c r="AT2128" s="221"/>
      <c r="AU2128" s="221"/>
      <c r="AV2128" s="221"/>
      <c r="AW2128" s="221"/>
      <c r="AX2128" s="221"/>
      <c r="AY2128" s="221"/>
      <c r="AZ2128" s="221"/>
      <c r="BA2128" s="222">
        <v>41</v>
      </c>
      <c r="BB2128" s="222">
        <v>5210</v>
      </c>
      <c r="BC2128" s="222">
        <f t="shared" si="108"/>
        <v>1302.5</v>
      </c>
    </row>
    <row r="2129" spans="2:55">
      <c r="B2129" s="41" t="s">
        <v>5310</v>
      </c>
      <c r="C2129" s="19" t="s">
        <v>5745</v>
      </c>
      <c r="D2129" s="227" t="s">
        <v>955</v>
      </c>
      <c r="E2129" s="19"/>
      <c r="F2129" s="19"/>
      <c r="G2129" s="19"/>
      <c r="H2129" s="19"/>
      <c r="I2129" s="19"/>
      <c r="J2129" s="19"/>
      <c r="K2129" s="19"/>
      <c r="L2129" s="19"/>
      <c r="M2129" s="19"/>
      <c r="N2129" s="19"/>
      <c r="O2129" s="19"/>
      <c r="P2129" s="19"/>
      <c r="Q2129" s="19"/>
      <c r="R2129" s="19"/>
      <c r="S2129" s="19"/>
      <c r="T2129" s="19"/>
      <c r="U2129" s="19"/>
      <c r="V2129" s="19"/>
      <c r="W2129" s="19"/>
      <c r="X2129" s="19"/>
      <c r="Y2129" s="19"/>
      <c r="Z2129" s="221"/>
      <c r="AA2129" s="221"/>
      <c r="AB2129" s="221"/>
      <c r="AC2129" s="221"/>
      <c r="AD2129" s="221"/>
      <c r="AE2129" s="221"/>
      <c r="AF2129" s="221"/>
      <c r="AG2129" s="221"/>
      <c r="AH2129" s="221"/>
      <c r="AI2129" s="221"/>
      <c r="AJ2129" s="221"/>
      <c r="AK2129" s="221"/>
      <c r="AL2129" s="221"/>
      <c r="AM2129" s="221"/>
      <c r="AN2129" s="221"/>
      <c r="AO2129" s="221"/>
      <c r="AP2129" s="221"/>
      <c r="AQ2129" s="221"/>
      <c r="AR2129" s="221"/>
      <c r="AS2129" s="221"/>
      <c r="AT2129" s="221"/>
      <c r="AU2129" s="221"/>
      <c r="AV2129" s="221"/>
      <c r="AW2129" s="221"/>
      <c r="AX2129" s="221"/>
      <c r="AY2129" s="221"/>
      <c r="AZ2129" s="221"/>
      <c r="BA2129" s="222">
        <v>20</v>
      </c>
      <c r="BB2129" s="222">
        <v>2460</v>
      </c>
      <c r="BC2129" s="222">
        <f t="shared" si="108"/>
        <v>615</v>
      </c>
    </row>
    <row r="2130" spans="2:55">
      <c r="B2130" s="41" t="s">
        <v>5311</v>
      </c>
      <c r="C2130" s="19" t="s">
        <v>5623</v>
      </c>
      <c r="D2130" s="227" t="s">
        <v>939</v>
      </c>
      <c r="E2130" s="19"/>
      <c r="F2130" s="19"/>
      <c r="G2130" s="19"/>
      <c r="H2130" s="19"/>
      <c r="I2130" s="19"/>
      <c r="J2130" s="19"/>
      <c r="K2130" s="19"/>
      <c r="L2130" s="19"/>
      <c r="M2130" s="19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19"/>
      <c r="Z2130" s="221"/>
      <c r="AA2130" s="221"/>
      <c r="AB2130" s="221"/>
      <c r="AC2130" s="221"/>
      <c r="AD2130" s="221"/>
      <c r="AE2130" s="221"/>
      <c r="AF2130" s="221"/>
      <c r="AG2130" s="221"/>
      <c r="AH2130" s="221"/>
      <c r="AI2130" s="221"/>
      <c r="AJ2130" s="221"/>
      <c r="AK2130" s="221"/>
      <c r="AL2130" s="221"/>
      <c r="AM2130" s="221"/>
      <c r="AN2130" s="221"/>
      <c r="AO2130" s="221"/>
      <c r="AP2130" s="221"/>
      <c r="AQ2130" s="221"/>
      <c r="AR2130" s="221"/>
      <c r="AS2130" s="221"/>
      <c r="AT2130" s="221"/>
      <c r="AU2130" s="221"/>
      <c r="AV2130" s="221"/>
      <c r="AW2130" s="221"/>
      <c r="AX2130" s="221"/>
      <c r="AY2130" s="221"/>
      <c r="AZ2130" s="221"/>
      <c r="BA2130" s="222">
        <v>0</v>
      </c>
      <c r="BB2130" s="222">
        <v>0</v>
      </c>
      <c r="BC2130" s="222">
        <f t="shared" si="108"/>
        <v>0</v>
      </c>
    </row>
    <row r="2131" spans="2:55">
      <c r="B2131" s="41" t="s">
        <v>5891</v>
      </c>
      <c r="C2131" s="19" t="s">
        <v>6766</v>
      </c>
      <c r="D2131" s="44" t="s">
        <v>5</v>
      </c>
      <c r="E2131" s="19"/>
      <c r="F2131" s="19"/>
      <c r="G2131" s="19"/>
      <c r="H2131" s="19"/>
      <c r="I2131" s="19"/>
      <c r="J2131" s="19"/>
      <c r="K2131" s="19"/>
      <c r="L2131" s="19"/>
      <c r="M2131" s="19"/>
      <c r="N2131" s="19"/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19"/>
      <c r="Z2131" s="221"/>
      <c r="AA2131" s="221"/>
      <c r="AB2131" s="221"/>
      <c r="AC2131" s="221"/>
      <c r="AD2131" s="221"/>
      <c r="AE2131" s="221"/>
      <c r="AF2131" s="221"/>
      <c r="AG2131" s="221"/>
      <c r="AH2131" s="221"/>
      <c r="AI2131" s="221"/>
      <c r="AJ2131" s="221"/>
      <c r="AK2131" s="221"/>
      <c r="AL2131" s="221"/>
      <c r="AM2131" s="221"/>
      <c r="AN2131" s="221"/>
      <c r="AO2131" s="221"/>
      <c r="AP2131" s="221"/>
      <c r="AQ2131" s="221"/>
      <c r="AR2131" s="221"/>
      <c r="AS2131" s="221"/>
      <c r="AT2131" s="221"/>
      <c r="AU2131" s="221"/>
      <c r="AV2131" s="221"/>
      <c r="AW2131" s="221"/>
      <c r="AX2131" s="221"/>
      <c r="AY2131" s="221"/>
      <c r="AZ2131" s="221"/>
      <c r="BA2131" s="222">
        <v>0</v>
      </c>
      <c r="BB2131" s="222">
        <v>0</v>
      </c>
      <c r="BC2131" s="222">
        <f t="shared" si="108"/>
        <v>0</v>
      </c>
    </row>
    <row r="2132" spans="2:55">
      <c r="B2132" s="41" t="s">
        <v>5892</v>
      </c>
      <c r="C2132" s="19" t="s">
        <v>6767</v>
      </c>
      <c r="D2132" s="44" t="s">
        <v>5</v>
      </c>
      <c r="E2132" s="19"/>
      <c r="F2132" s="19"/>
      <c r="G2132" s="19"/>
      <c r="H2132" s="19"/>
      <c r="I2132" s="19"/>
      <c r="J2132" s="19"/>
      <c r="K2132" s="19"/>
      <c r="L2132" s="19"/>
      <c r="M2132" s="19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/>
      <c r="Z2132" s="221"/>
      <c r="AA2132" s="221"/>
      <c r="AB2132" s="221"/>
      <c r="AC2132" s="221"/>
      <c r="AD2132" s="221"/>
      <c r="AE2132" s="221"/>
      <c r="AF2132" s="221"/>
      <c r="AG2132" s="221"/>
      <c r="AH2132" s="221"/>
      <c r="AI2132" s="221"/>
      <c r="AJ2132" s="221"/>
      <c r="AK2132" s="221"/>
      <c r="AL2132" s="221"/>
      <c r="AM2132" s="221"/>
      <c r="AN2132" s="221"/>
      <c r="AO2132" s="221"/>
      <c r="AP2132" s="221"/>
      <c r="AQ2132" s="221"/>
      <c r="AR2132" s="221"/>
      <c r="AS2132" s="221"/>
      <c r="AT2132" s="221"/>
      <c r="AU2132" s="221"/>
      <c r="AV2132" s="221"/>
      <c r="AW2132" s="221"/>
      <c r="AX2132" s="221"/>
      <c r="AY2132" s="221"/>
      <c r="AZ2132" s="221"/>
      <c r="BA2132" s="222">
        <v>1</v>
      </c>
      <c r="BB2132" s="222">
        <v>60</v>
      </c>
      <c r="BC2132" s="222">
        <f t="shared" si="108"/>
        <v>15</v>
      </c>
    </row>
    <row r="2133" spans="2:55">
      <c r="B2133" s="41" t="s">
        <v>5893</v>
      </c>
      <c r="C2133" s="19" t="s">
        <v>6768</v>
      </c>
      <c r="D2133" s="44" t="s">
        <v>5</v>
      </c>
      <c r="E2133" s="19"/>
      <c r="F2133" s="19"/>
      <c r="G2133" s="19"/>
      <c r="H2133" s="19"/>
      <c r="I2133" s="19"/>
      <c r="J2133" s="19"/>
      <c r="K2133" s="19"/>
      <c r="L2133" s="19"/>
      <c r="M2133" s="19"/>
      <c r="N2133" s="19"/>
      <c r="O2133" s="19"/>
      <c r="P2133" s="19"/>
      <c r="Q2133" s="19"/>
      <c r="R2133" s="19"/>
      <c r="S2133" s="19"/>
      <c r="T2133" s="19"/>
      <c r="U2133" s="19"/>
      <c r="V2133" s="19"/>
      <c r="W2133" s="19"/>
      <c r="X2133" s="19"/>
      <c r="Y2133" s="19"/>
      <c r="Z2133" s="221"/>
      <c r="AA2133" s="221"/>
      <c r="AB2133" s="221"/>
      <c r="AC2133" s="221"/>
      <c r="AD2133" s="221"/>
      <c r="AE2133" s="221"/>
      <c r="AF2133" s="221"/>
      <c r="AG2133" s="221"/>
      <c r="AH2133" s="221"/>
      <c r="AI2133" s="221"/>
      <c r="AJ2133" s="221"/>
      <c r="AK2133" s="221"/>
      <c r="AL2133" s="221"/>
      <c r="AM2133" s="221"/>
      <c r="AN2133" s="221"/>
      <c r="AO2133" s="221"/>
      <c r="AP2133" s="221"/>
      <c r="AQ2133" s="221"/>
      <c r="AR2133" s="221"/>
      <c r="AS2133" s="221"/>
      <c r="AT2133" s="221"/>
      <c r="AU2133" s="221"/>
      <c r="AV2133" s="221"/>
      <c r="AW2133" s="221"/>
      <c r="AX2133" s="221"/>
      <c r="AY2133" s="221"/>
      <c r="AZ2133" s="221"/>
      <c r="BA2133" s="222">
        <v>21</v>
      </c>
      <c r="BB2133" s="222">
        <v>2130</v>
      </c>
      <c r="BC2133" s="222">
        <f t="shared" si="108"/>
        <v>532.5</v>
      </c>
    </row>
    <row r="2134" spans="2:55">
      <c r="B2134" s="41" t="s">
        <v>5894</v>
      </c>
      <c r="C2134" s="19" t="s">
        <v>6769</v>
      </c>
      <c r="D2134" s="44" t="s">
        <v>5</v>
      </c>
      <c r="E2134" s="19"/>
      <c r="F2134" s="19"/>
      <c r="G2134" s="19"/>
      <c r="H2134" s="19"/>
      <c r="I2134" s="19"/>
      <c r="J2134" s="19"/>
      <c r="K2134" s="19"/>
      <c r="L2134" s="19"/>
      <c r="M2134" s="19"/>
      <c r="N2134" s="19"/>
      <c r="O2134" s="19"/>
      <c r="P2134" s="19"/>
      <c r="Q2134" s="19"/>
      <c r="R2134" s="19"/>
      <c r="S2134" s="19"/>
      <c r="T2134" s="19"/>
      <c r="U2134" s="19"/>
      <c r="V2134" s="19"/>
      <c r="W2134" s="19"/>
      <c r="X2134" s="19"/>
      <c r="Y2134" s="19"/>
      <c r="Z2134" s="221"/>
      <c r="AA2134" s="221"/>
      <c r="AB2134" s="221"/>
      <c r="AC2134" s="221"/>
      <c r="AD2134" s="221"/>
      <c r="AE2134" s="221"/>
      <c r="AF2134" s="221"/>
      <c r="AG2134" s="221"/>
      <c r="AH2134" s="221"/>
      <c r="AI2134" s="221"/>
      <c r="AJ2134" s="221"/>
      <c r="AK2134" s="221"/>
      <c r="AL2134" s="221"/>
      <c r="AM2134" s="221"/>
      <c r="AN2134" s="221"/>
      <c r="AO2134" s="221"/>
      <c r="AP2134" s="221"/>
      <c r="AQ2134" s="221"/>
      <c r="AR2134" s="221"/>
      <c r="AS2134" s="221"/>
      <c r="AT2134" s="221"/>
      <c r="AU2134" s="221"/>
      <c r="AV2134" s="221"/>
      <c r="AW2134" s="221"/>
      <c r="AX2134" s="221"/>
      <c r="AY2134" s="221"/>
      <c r="AZ2134" s="221"/>
      <c r="BA2134" s="222">
        <v>0</v>
      </c>
      <c r="BB2134" s="222">
        <v>0</v>
      </c>
      <c r="BC2134" s="222">
        <f t="shared" si="108"/>
        <v>0</v>
      </c>
    </row>
    <row r="2135" spans="2:55">
      <c r="B2135" s="41" t="s">
        <v>5895</v>
      </c>
      <c r="C2135" s="19" t="s">
        <v>6770</v>
      </c>
      <c r="D2135" s="44" t="s">
        <v>5</v>
      </c>
      <c r="E2135" s="19"/>
      <c r="F2135" s="19"/>
      <c r="G2135" s="19"/>
      <c r="H2135" s="19"/>
      <c r="I2135" s="19"/>
      <c r="J2135" s="19"/>
      <c r="K2135" s="19"/>
      <c r="L2135" s="19"/>
      <c r="M2135" s="19"/>
      <c r="N2135" s="19"/>
      <c r="O2135" s="19"/>
      <c r="P2135" s="19"/>
      <c r="Q2135" s="19"/>
      <c r="R2135" s="19"/>
      <c r="S2135" s="19"/>
      <c r="T2135" s="19"/>
      <c r="U2135" s="19"/>
      <c r="V2135" s="19"/>
      <c r="W2135" s="19"/>
      <c r="X2135" s="19"/>
      <c r="Y2135" s="19"/>
      <c r="Z2135" s="221"/>
      <c r="AA2135" s="221"/>
      <c r="AB2135" s="221"/>
      <c r="AC2135" s="221"/>
      <c r="AD2135" s="221"/>
      <c r="AE2135" s="221"/>
      <c r="AF2135" s="221"/>
      <c r="AG2135" s="221"/>
      <c r="AH2135" s="221"/>
      <c r="AI2135" s="221"/>
      <c r="AJ2135" s="221"/>
      <c r="AK2135" s="221"/>
      <c r="AL2135" s="221"/>
      <c r="AM2135" s="221"/>
      <c r="AN2135" s="221"/>
      <c r="AO2135" s="221"/>
      <c r="AP2135" s="221"/>
      <c r="AQ2135" s="221"/>
      <c r="AR2135" s="221"/>
      <c r="AS2135" s="221"/>
      <c r="AT2135" s="221"/>
      <c r="AU2135" s="221"/>
      <c r="AV2135" s="221"/>
      <c r="AW2135" s="221"/>
      <c r="AX2135" s="221"/>
      <c r="AY2135" s="221"/>
      <c r="AZ2135" s="221"/>
      <c r="BA2135" s="222">
        <v>0</v>
      </c>
      <c r="BB2135" s="222">
        <v>0</v>
      </c>
      <c r="BC2135" s="222">
        <f t="shared" si="108"/>
        <v>0</v>
      </c>
    </row>
    <row r="2136" spans="2:55">
      <c r="B2136" s="41" t="s">
        <v>5896</v>
      </c>
      <c r="C2136" s="19" t="s">
        <v>6771</v>
      </c>
      <c r="D2136" s="44" t="s">
        <v>5</v>
      </c>
      <c r="E2136" s="19"/>
      <c r="F2136" s="19"/>
      <c r="G2136" s="19"/>
      <c r="H2136" s="19"/>
      <c r="I2136" s="19"/>
      <c r="J2136" s="19"/>
      <c r="K2136" s="19"/>
      <c r="L2136" s="19"/>
      <c r="M2136" s="19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/>
      <c r="Z2136" s="221"/>
      <c r="AA2136" s="221"/>
      <c r="AB2136" s="221"/>
      <c r="AC2136" s="221"/>
      <c r="AD2136" s="221"/>
      <c r="AE2136" s="221"/>
      <c r="AF2136" s="221"/>
      <c r="AG2136" s="221"/>
      <c r="AH2136" s="221"/>
      <c r="AI2136" s="221"/>
      <c r="AJ2136" s="221"/>
      <c r="AK2136" s="221"/>
      <c r="AL2136" s="221"/>
      <c r="AM2136" s="221"/>
      <c r="AN2136" s="221"/>
      <c r="AO2136" s="221"/>
      <c r="AP2136" s="221"/>
      <c r="AQ2136" s="221"/>
      <c r="AR2136" s="221"/>
      <c r="AS2136" s="221"/>
      <c r="AT2136" s="221"/>
      <c r="AU2136" s="221"/>
      <c r="AV2136" s="221"/>
      <c r="AW2136" s="221"/>
      <c r="AX2136" s="221"/>
      <c r="AY2136" s="221"/>
      <c r="AZ2136" s="221"/>
      <c r="BA2136" s="222">
        <v>4</v>
      </c>
      <c r="BB2136" s="222">
        <v>330</v>
      </c>
      <c r="BC2136" s="222">
        <f t="shared" si="108"/>
        <v>82.5</v>
      </c>
    </row>
    <row r="2137" spans="2:55">
      <c r="B2137" s="41" t="s">
        <v>5897</v>
      </c>
      <c r="C2137" s="19" t="s">
        <v>6772</v>
      </c>
      <c r="D2137" s="44" t="s">
        <v>5</v>
      </c>
      <c r="E2137" s="19"/>
      <c r="F2137" s="19"/>
      <c r="G2137" s="19"/>
      <c r="H2137" s="19"/>
      <c r="I2137" s="19"/>
      <c r="J2137" s="19"/>
      <c r="K2137" s="19"/>
      <c r="L2137" s="19"/>
      <c r="M2137" s="19"/>
      <c r="N2137" s="19"/>
      <c r="O2137" s="19"/>
      <c r="P2137" s="19"/>
      <c r="Q2137" s="19"/>
      <c r="R2137" s="19"/>
      <c r="S2137" s="19"/>
      <c r="T2137" s="19"/>
      <c r="U2137" s="19"/>
      <c r="V2137" s="19"/>
      <c r="W2137" s="19"/>
      <c r="X2137" s="19"/>
      <c r="Y2137" s="19"/>
      <c r="Z2137" s="221"/>
      <c r="AA2137" s="221"/>
      <c r="AB2137" s="221"/>
      <c r="AC2137" s="221"/>
      <c r="AD2137" s="221"/>
      <c r="AE2137" s="221"/>
      <c r="AF2137" s="221"/>
      <c r="AG2137" s="221"/>
      <c r="AH2137" s="221"/>
      <c r="AI2137" s="221"/>
      <c r="AJ2137" s="221"/>
      <c r="AK2137" s="221"/>
      <c r="AL2137" s="221"/>
      <c r="AM2137" s="221"/>
      <c r="AN2137" s="221"/>
      <c r="AO2137" s="221"/>
      <c r="AP2137" s="221"/>
      <c r="AQ2137" s="221"/>
      <c r="AR2137" s="221"/>
      <c r="AS2137" s="221"/>
      <c r="AT2137" s="221"/>
      <c r="AU2137" s="221"/>
      <c r="AV2137" s="221"/>
      <c r="AW2137" s="221"/>
      <c r="AX2137" s="221"/>
      <c r="AY2137" s="221"/>
      <c r="AZ2137" s="221"/>
      <c r="BA2137" s="222">
        <v>0</v>
      </c>
      <c r="BB2137" s="222">
        <v>0</v>
      </c>
      <c r="BC2137" s="222">
        <f t="shared" si="108"/>
        <v>0</v>
      </c>
    </row>
    <row r="2138" spans="2:55">
      <c r="B2138" s="41" t="s">
        <v>5898</v>
      </c>
      <c r="C2138" s="19" t="s">
        <v>6773</v>
      </c>
      <c r="D2138" s="44" t="s">
        <v>5</v>
      </c>
      <c r="E2138" s="19"/>
      <c r="F2138" s="19"/>
      <c r="G2138" s="19"/>
      <c r="H2138" s="19"/>
      <c r="I2138" s="19"/>
      <c r="J2138" s="19"/>
      <c r="K2138" s="19"/>
      <c r="L2138" s="19"/>
      <c r="M2138" s="19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/>
      <c r="Z2138" s="221"/>
      <c r="AA2138" s="221"/>
      <c r="AB2138" s="221"/>
      <c r="AC2138" s="221"/>
      <c r="AD2138" s="221"/>
      <c r="AE2138" s="221"/>
      <c r="AF2138" s="221"/>
      <c r="AG2138" s="221"/>
      <c r="AH2138" s="221"/>
      <c r="AI2138" s="221"/>
      <c r="AJ2138" s="221"/>
      <c r="AK2138" s="221"/>
      <c r="AL2138" s="221"/>
      <c r="AM2138" s="221"/>
      <c r="AN2138" s="221"/>
      <c r="AO2138" s="221"/>
      <c r="AP2138" s="221"/>
      <c r="AQ2138" s="221"/>
      <c r="AR2138" s="221"/>
      <c r="AS2138" s="221"/>
      <c r="AT2138" s="221"/>
      <c r="AU2138" s="221"/>
      <c r="AV2138" s="221"/>
      <c r="AW2138" s="221"/>
      <c r="AX2138" s="221"/>
      <c r="AY2138" s="221"/>
      <c r="AZ2138" s="221"/>
      <c r="BA2138" s="222">
        <v>3</v>
      </c>
      <c r="BB2138" s="222">
        <v>330</v>
      </c>
      <c r="BC2138" s="222">
        <f t="shared" si="108"/>
        <v>82.5</v>
      </c>
    </row>
    <row r="2139" spans="2:55">
      <c r="B2139" s="41" t="s">
        <v>5899</v>
      </c>
      <c r="C2139" s="19" t="s">
        <v>6774</v>
      </c>
      <c r="D2139" s="44" t="s">
        <v>5</v>
      </c>
      <c r="E2139" s="19"/>
      <c r="F2139" s="19"/>
      <c r="G2139" s="19"/>
      <c r="H2139" s="19"/>
      <c r="I2139" s="19"/>
      <c r="J2139" s="19"/>
      <c r="K2139" s="19"/>
      <c r="L2139" s="19"/>
      <c r="M2139" s="19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/>
      <c r="Z2139" s="221"/>
      <c r="AA2139" s="221"/>
      <c r="AB2139" s="221"/>
      <c r="AC2139" s="221"/>
      <c r="AD2139" s="221"/>
      <c r="AE2139" s="221"/>
      <c r="AF2139" s="221"/>
      <c r="AG2139" s="221"/>
      <c r="AH2139" s="221"/>
      <c r="AI2139" s="221"/>
      <c r="AJ2139" s="221"/>
      <c r="AK2139" s="221"/>
      <c r="AL2139" s="221"/>
      <c r="AM2139" s="221"/>
      <c r="AN2139" s="221"/>
      <c r="AO2139" s="221"/>
      <c r="AP2139" s="221"/>
      <c r="AQ2139" s="221"/>
      <c r="AR2139" s="221"/>
      <c r="AS2139" s="221"/>
      <c r="AT2139" s="221"/>
      <c r="AU2139" s="221"/>
      <c r="AV2139" s="221"/>
      <c r="AW2139" s="221"/>
      <c r="AX2139" s="221"/>
      <c r="AY2139" s="221"/>
      <c r="AZ2139" s="221"/>
      <c r="BA2139" s="222">
        <v>2</v>
      </c>
      <c r="BB2139" s="222">
        <v>120</v>
      </c>
      <c r="BC2139" s="222">
        <f t="shared" si="108"/>
        <v>30</v>
      </c>
    </row>
    <row r="2140" spans="2:55">
      <c r="B2140" s="41" t="s">
        <v>5900</v>
      </c>
      <c r="C2140" s="19" t="s">
        <v>6775</v>
      </c>
      <c r="D2140" s="44" t="s">
        <v>5</v>
      </c>
      <c r="E2140" s="19"/>
      <c r="F2140" s="19"/>
      <c r="G2140" s="19"/>
      <c r="H2140" s="19"/>
      <c r="I2140" s="19"/>
      <c r="J2140" s="19"/>
      <c r="K2140" s="19"/>
      <c r="L2140" s="19"/>
      <c r="M2140" s="19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221"/>
      <c r="AA2140" s="221"/>
      <c r="AB2140" s="221"/>
      <c r="AC2140" s="221"/>
      <c r="AD2140" s="221"/>
      <c r="AE2140" s="221"/>
      <c r="AF2140" s="221"/>
      <c r="AG2140" s="221"/>
      <c r="AH2140" s="221"/>
      <c r="AI2140" s="221"/>
      <c r="AJ2140" s="221"/>
      <c r="AK2140" s="221"/>
      <c r="AL2140" s="221"/>
      <c r="AM2140" s="221"/>
      <c r="AN2140" s="221"/>
      <c r="AO2140" s="221"/>
      <c r="AP2140" s="221"/>
      <c r="AQ2140" s="221"/>
      <c r="AR2140" s="221"/>
      <c r="AS2140" s="221"/>
      <c r="AT2140" s="221"/>
      <c r="AU2140" s="221"/>
      <c r="AV2140" s="221"/>
      <c r="AW2140" s="221"/>
      <c r="AX2140" s="221"/>
      <c r="AY2140" s="221"/>
      <c r="AZ2140" s="221"/>
      <c r="BA2140" s="222">
        <v>4</v>
      </c>
      <c r="BB2140" s="222">
        <v>500</v>
      </c>
      <c r="BC2140" s="222">
        <f t="shared" si="108"/>
        <v>125</v>
      </c>
    </row>
    <row r="2141" spans="2:55">
      <c r="B2141" s="41" t="s">
        <v>5901</v>
      </c>
      <c r="C2141" s="19" t="s">
        <v>6776</v>
      </c>
      <c r="D2141" s="44" t="s">
        <v>5</v>
      </c>
      <c r="E2141" s="19"/>
      <c r="F2141" s="19"/>
      <c r="G2141" s="19"/>
      <c r="H2141" s="19"/>
      <c r="I2141" s="19"/>
      <c r="J2141" s="19"/>
      <c r="K2141" s="19"/>
      <c r="L2141" s="19"/>
      <c r="M2141" s="19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221"/>
      <c r="AA2141" s="221"/>
      <c r="AB2141" s="221"/>
      <c r="AC2141" s="221"/>
      <c r="AD2141" s="221"/>
      <c r="AE2141" s="221"/>
      <c r="AF2141" s="221"/>
      <c r="AG2141" s="221"/>
      <c r="AH2141" s="221"/>
      <c r="AI2141" s="221"/>
      <c r="AJ2141" s="221"/>
      <c r="AK2141" s="221"/>
      <c r="AL2141" s="221"/>
      <c r="AM2141" s="221"/>
      <c r="AN2141" s="221"/>
      <c r="AO2141" s="221"/>
      <c r="AP2141" s="221"/>
      <c r="AQ2141" s="221"/>
      <c r="AR2141" s="221"/>
      <c r="AS2141" s="221"/>
      <c r="AT2141" s="221"/>
      <c r="AU2141" s="221"/>
      <c r="AV2141" s="221"/>
      <c r="AW2141" s="221"/>
      <c r="AX2141" s="221"/>
      <c r="AY2141" s="221"/>
      <c r="AZ2141" s="221"/>
      <c r="BA2141" s="222">
        <v>0</v>
      </c>
      <c r="BB2141" s="222">
        <v>0</v>
      </c>
      <c r="BC2141" s="222">
        <f t="shared" si="108"/>
        <v>0</v>
      </c>
    </row>
    <row r="2142" spans="2:55">
      <c r="B2142" s="41" t="s">
        <v>5902</v>
      </c>
      <c r="C2142" s="19" t="s">
        <v>6777</v>
      </c>
      <c r="D2142" s="44" t="s">
        <v>5</v>
      </c>
      <c r="E2142" s="19"/>
      <c r="F2142" s="19"/>
      <c r="G2142" s="19"/>
      <c r="H2142" s="19"/>
      <c r="I2142" s="19"/>
      <c r="J2142" s="19"/>
      <c r="K2142" s="19"/>
      <c r="L2142" s="19"/>
      <c r="M2142" s="19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221"/>
      <c r="AA2142" s="221"/>
      <c r="AB2142" s="221"/>
      <c r="AC2142" s="221"/>
      <c r="AD2142" s="221"/>
      <c r="AE2142" s="221"/>
      <c r="AF2142" s="221"/>
      <c r="AG2142" s="221"/>
      <c r="AH2142" s="221"/>
      <c r="AI2142" s="221"/>
      <c r="AJ2142" s="221"/>
      <c r="AK2142" s="221"/>
      <c r="AL2142" s="221"/>
      <c r="AM2142" s="221"/>
      <c r="AN2142" s="221"/>
      <c r="AO2142" s="221"/>
      <c r="AP2142" s="221"/>
      <c r="AQ2142" s="221"/>
      <c r="AR2142" s="221"/>
      <c r="AS2142" s="221"/>
      <c r="AT2142" s="221"/>
      <c r="AU2142" s="221"/>
      <c r="AV2142" s="221"/>
      <c r="AW2142" s="221"/>
      <c r="AX2142" s="221"/>
      <c r="AY2142" s="221"/>
      <c r="AZ2142" s="221"/>
      <c r="BA2142" s="222">
        <v>5</v>
      </c>
      <c r="BB2142" s="222">
        <v>710</v>
      </c>
      <c r="BC2142" s="222">
        <f t="shared" si="108"/>
        <v>177.5</v>
      </c>
    </row>
    <row r="2143" spans="2:55">
      <c r="B2143" s="41" t="s">
        <v>5903</v>
      </c>
      <c r="C2143" s="19" t="s">
        <v>6778</v>
      </c>
      <c r="D2143" s="44" t="s">
        <v>5</v>
      </c>
      <c r="E2143" s="19"/>
      <c r="F2143" s="19"/>
      <c r="G2143" s="19"/>
      <c r="H2143" s="19"/>
      <c r="I2143" s="19"/>
      <c r="J2143" s="19"/>
      <c r="K2143" s="19"/>
      <c r="L2143" s="19"/>
      <c r="M2143" s="19"/>
      <c r="N2143" s="19"/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19"/>
      <c r="Z2143" s="221"/>
      <c r="AA2143" s="221"/>
      <c r="AB2143" s="221"/>
      <c r="AC2143" s="221"/>
      <c r="AD2143" s="221"/>
      <c r="AE2143" s="221"/>
      <c r="AF2143" s="221"/>
      <c r="AG2143" s="221"/>
      <c r="AH2143" s="221"/>
      <c r="AI2143" s="221"/>
      <c r="AJ2143" s="221"/>
      <c r="AK2143" s="221"/>
      <c r="AL2143" s="221"/>
      <c r="AM2143" s="221"/>
      <c r="AN2143" s="221"/>
      <c r="AO2143" s="221"/>
      <c r="AP2143" s="221"/>
      <c r="AQ2143" s="221"/>
      <c r="AR2143" s="221"/>
      <c r="AS2143" s="221"/>
      <c r="AT2143" s="221"/>
      <c r="AU2143" s="221"/>
      <c r="AV2143" s="221"/>
      <c r="AW2143" s="221"/>
      <c r="AX2143" s="221"/>
      <c r="AY2143" s="221"/>
      <c r="AZ2143" s="221"/>
      <c r="BA2143" s="222">
        <v>13</v>
      </c>
      <c r="BB2143" s="222">
        <v>1325</v>
      </c>
      <c r="BC2143" s="222">
        <f t="shared" si="108"/>
        <v>331.25</v>
      </c>
    </row>
    <row r="2144" spans="2:55">
      <c r="B2144" s="41" t="s">
        <v>5904</v>
      </c>
      <c r="C2144" s="19" t="s">
        <v>8105</v>
      </c>
      <c r="D2144" s="44" t="s">
        <v>5</v>
      </c>
      <c r="E2144" s="19"/>
      <c r="F2144" s="19"/>
      <c r="G2144" s="19"/>
      <c r="H2144" s="19"/>
      <c r="I2144" s="19"/>
      <c r="J2144" s="19"/>
      <c r="K2144" s="19"/>
      <c r="L2144" s="19"/>
      <c r="M2144" s="19"/>
      <c r="N2144" s="19"/>
      <c r="O2144" s="19"/>
      <c r="P2144" s="19"/>
      <c r="Q2144" s="19"/>
      <c r="R2144" s="19"/>
      <c r="S2144" s="19"/>
      <c r="T2144" s="19"/>
      <c r="U2144" s="19"/>
      <c r="V2144" s="19"/>
      <c r="W2144" s="19"/>
      <c r="X2144" s="19"/>
      <c r="Y2144" s="19"/>
      <c r="Z2144" s="221"/>
      <c r="AA2144" s="221"/>
      <c r="AB2144" s="221"/>
      <c r="AC2144" s="221"/>
      <c r="AD2144" s="221"/>
      <c r="AE2144" s="221"/>
      <c r="AF2144" s="221"/>
      <c r="AG2144" s="221"/>
      <c r="AH2144" s="221"/>
      <c r="AI2144" s="221"/>
      <c r="AJ2144" s="221"/>
      <c r="AK2144" s="221"/>
      <c r="AL2144" s="221"/>
      <c r="AM2144" s="221"/>
      <c r="AN2144" s="221"/>
      <c r="AO2144" s="221"/>
      <c r="AP2144" s="221"/>
      <c r="AQ2144" s="221"/>
      <c r="AR2144" s="221"/>
      <c r="AS2144" s="221"/>
      <c r="AT2144" s="221"/>
      <c r="AU2144" s="221"/>
      <c r="AV2144" s="221"/>
      <c r="AW2144" s="221"/>
      <c r="AX2144" s="221"/>
      <c r="AY2144" s="221"/>
      <c r="AZ2144" s="221"/>
      <c r="BA2144" s="222">
        <v>3</v>
      </c>
      <c r="BB2144" s="222">
        <v>370</v>
      </c>
      <c r="BC2144" s="222">
        <f t="shared" ref="BC2144:BC2206" si="109">BB2144*25%</f>
        <v>92.5</v>
      </c>
    </row>
    <row r="2145" spans="2:55">
      <c r="B2145" s="41" t="s">
        <v>5905</v>
      </c>
      <c r="C2145" s="19" t="s">
        <v>6779</v>
      </c>
      <c r="D2145" s="44" t="s">
        <v>5</v>
      </c>
      <c r="E2145" s="19"/>
      <c r="F2145" s="19"/>
      <c r="G2145" s="19"/>
      <c r="H2145" s="19"/>
      <c r="I2145" s="19"/>
      <c r="J2145" s="19"/>
      <c r="K2145" s="19"/>
      <c r="L2145" s="19"/>
      <c r="M2145" s="19"/>
      <c r="N2145" s="19"/>
      <c r="O2145" s="19"/>
      <c r="P2145" s="19"/>
      <c r="Q2145" s="19"/>
      <c r="R2145" s="19"/>
      <c r="S2145" s="19"/>
      <c r="T2145" s="19"/>
      <c r="U2145" s="19"/>
      <c r="V2145" s="19"/>
      <c r="W2145" s="19"/>
      <c r="X2145" s="19"/>
      <c r="Y2145" s="19"/>
      <c r="Z2145" s="221"/>
      <c r="AA2145" s="221"/>
      <c r="AB2145" s="221"/>
      <c r="AC2145" s="221"/>
      <c r="AD2145" s="221"/>
      <c r="AE2145" s="221"/>
      <c r="AF2145" s="221"/>
      <c r="AG2145" s="221"/>
      <c r="AH2145" s="221"/>
      <c r="AI2145" s="221"/>
      <c r="AJ2145" s="221"/>
      <c r="AK2145" s="221"/>
      <c r="AL2145" s="221"/>
      <c r="AM2145" s="221"/>
      <c r="AN2145" s="221"/>
      <c r="AO2145" s="221"/>
      <c r="AP2145" s="221"/>
      <c r="AQ2145" s="221"/>
      <c r="AR2145" s="221"/>
      <c r="AS2145" s="221"/>
      <c r="AT2145" s="221"/>
      <c r="AU2145" s="221"/>
      <c r="AV2145" s="221"/>
      <c r="AW2145" s="221"/>
      <c r="AX2145" s="221"/>
      <c r="AY2145" s="221"/>
      <c r="AZ2145" s="221"/>
      <c r="BA2145" s="222">
        <v>4</v>
      </c>
      <c r="BB2145" s="222">
        <v>540</v>
      </c>
      <c r="BC2145" s="222">
        <f t="shared" si="109"/>
        <v>135</v>
      </c>
    </row>
    <row r="2146" spans="2:55">
      <c r="B2146" s="41" t="s">
        <v>5906</v>
      </c>
      <c r="C2146" s="19" t="s">
        <v>6780</v>
      </c>
      <c r="D2146" s="44" t="s">
        <v>5</v>
      </c>
      <c r="E2146" s="19"/>
      <c r="F2146" s="19"/>
      <c r="G2146" s="19"/>
      <c r="H2146" s="19"/>
      <c r="I2146" s="19"/>
      <c r="J2146" s="19"/>
      <c r="K2146" s="19"/>
      <c r="L2146" s="19"/>
      <c r="M2146" s="19"/>
      <c r="N2146" s="19"/>
      <c r="O2146" s="19"/>
      <c r="P2146" s="19"/>
      <c r="Q2146" s="19"/>
      <c r="R2146" s="19"/>
      <c r="S2146" s="19"/>
      <c r="T2146" s="19"/>
      <c r="U2146" s="19"/>
      <c r="V2146" s="19"/>
      <c r="W2146" s="19"/>
      <c r="X2146" s="19"/>
      <c r="Y2146" s="19"/>
      <c r="Z2146" s="221"/>
      <c r="AA2146" s="221"/>
      <c r="AB2146" s="221"/>
      <c r="AC2146" s="221"/>
      <c r="AD2146" s="221"/>
      <c r="AE2146" s="221"/>
      <c r="AF2146" s="221"/>
      <c r="AG2146" s="221"/>
      <c r="AH2146" s="221"/>
      <c r="AI2146" s="221"/>
      <c r="AJ2146" s="221"/>
      <c r="AK2146" s="221"/>
      <c r="AL2146" s="221"/>
      <c r="AM2146" s="221"/>
      <c r="AN2146" s="221"/>
      <c r="AO2146" s="221"/>
      <c r="AP2146" s="221"/>
      <c r="AQ2146" s="221"/>
      <c r="AR2146" s="221"/>
      <c r="AS2146" s="221"/>
      <c r="AT2146" s="221"/>
      <c r="AU2146" s="221"/>
      <c r="AV2146" s="221"/>
      <c r="AW2146" s="221"/>
      <c r="AX2146" s="221"/>
      <c r="AY2146" s="221"/>
      <c r="AZ2146" s="221"/>
      <c r="BA2146" s="222">
        <v>4</v>
      </c>
      <c r="BB2146" s="222">
        <v>330</v>
      </c>
      <c r="BC2146" s="222">
        <f t="shared" si="109"/>
        <v>82.5</v>
      </c>
    </row>
    <row r="2147" spans="2:55">
      <c r="B2147" s="41" t="s">
        <v>5907</v>
      </c>
      <c r="C2147" s="19" t="s">
        <v>6781</v>
      </c>
      <c r="D2147" s="44" t="s">
        <v>5</v>
      </c>
      <c r="E2147" s="19"/>
      <c r="F2147" s="19"/>
      <c r="G2147" s="19"/>
      <c r="H2147" s="19"/>
      <c r="I2147" s="19"/>
      <c r="J2147" s="19"/>
      <c r="K2147" s="19"/>
      <c r="L2147" s="19"/>
      <c r="M2147" s="19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/>
      <c r="Z2147" s="221"/>
      <c r="AA2147" s="221"/>
      <c r="AB2147" s="221"/>
      <c r="AC2147" s="221"/>
      <c r="AD2147" s="221"/>
      <c r="AE2147" s="221"/>
      <c r="AF2147" s="221"/>
      <c r="AG2147" s="221"/>
      <c r="AH2147" s="221"/>
      <c r="AI2147" s="221"/>
      <c r="AJ2147" s="221"/>
      <c r="AK2147" s="221"/>
      <c r="AL2147" s="221"/>
      <c r="AM2147" s="221"/>
      <c r="AN2147" s="221"/>
      <c r="AO2147" s="221"/>
      <c r="AP2147" s="221"/>
      <c r="AQ2147" s="221"/>
      <c r="AR2147" s="221"/>
      <c r="AS2147" s="221"/>
      <c r="AT2147" s="221"/>
      <c r="AU2147" s="221"/>
      <c r="AV2147" s="221"/>
      <c r="AW2147" s="221"/>
      <c r="AX2147" s="221"/>
      <c r="AY2147" s="221"/>
      <c r="AZ2147" s="221"/>
      <c r="BA2147" s="222">
        <v>17</v>
      </c>
      <c r="BB2147" s="222">
        <v>1855</v>
      </c>
      <c r="BC2147" s="222">
        <f t="shared" si="109"/>
        <v>463.75</v>
      </c>
    </row>
    <row r="2148" spans="2:55">
      <c r="B2148" s="41" t="s">
        <v>5908</v>
      </c>
      <c r="C2148" s="19" t="s">
        <v>6782</v>
      </c>
      <c r="D2148" s="44" t="s">
        <v>5</v>
      </c>
      <c r="E2148" s="19"/>
      <c r="F2148" s="19"/>
      <c r="G2148" s="19"/>
      <c r="H2148" s="19"/>
      <c r="I2148" s="19"/>
      <c r="J2148" s="19"/>
      <c r="K2148" s="19"/>
      <c r="L2148" s="19"/>
      <c r="M2148" s="19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221"/>
      <c r="AA2148" s="221"/>
      <c r="AB2148" s="221"/>
      <c r="AC2148" s="221"/>
      <c r="AD2148" s="221"/>
      <c r="AE2148" s="221"/>
      <c r="AF2148" s="221"/>
      <c r="AG2148" s="221"/>
      <c r="AH2148" s="221"/>
      <c r="AI2148" s="221"/>
      <c r="AJ2148" s="221"/>
      <c r="AK2148" s="221"/>
      <c r="AL2148" s="221"/>
      <c r="AM2148" s="221"/>
      <c r="AN2148" s="221"/>
      <c r="AO2148" s="221"/>
      <c r="AP2148" s="221"/>
      <c r="AQ2148" s="221"/>
      <c r="AR2148" s="221"/>
      <c r="AS2148" s="221"/>
      <c r="AT2148" s="221"/>
      <c r="AU2148" s="221"/>
      <c r="AV2148" s="221"/>
      <c r="AW2148" s="221"/>
      <c r="AX2148" s="221"/>
      <c r="AY2148" s="221"/>
      <c r="AZ2148" s="221"/>
      <c r="BA2148" s="222">
        <v>1</v>
      </c>
      <c r="BB2148" s="222">
        <v>60</v>
      </c>
      <c r="BC2148" s="222">
        <f t="shared" si="109"/>
        <v>15</v>
      </c>
    </row>
    <row r="2149" spans="2:55">
      <c r="B2149" s="41" t="s">
        <v>5909</v>
      </c>
      <c r="C2149" s="19" t="s">
        <v>6783</v>
      </c>
      <c r="D2149" s="44" t="s">
        <v>5</v>
      </c>
      <c r="E2149" s="19"/>
      <c r="F2149" s="19"/>
      <c r="G2149" s="19"/>
      <c r="H2149" s="19"/>
      <c r="I2149" s="19"/>
      <c r="J2149" s="19"/>
      <c r="K2149" s="19"/>
      <c r="L2149" s="19"/>
      <c r="M2149" s="19"/>
      <c r="N2149" s="19"/>
      <c r="O2149" s="19"/>
      <c r="P2149" s="19"/>
      <c r="Q2149" s="19"/>
      <c r="R2149" s="19"/>
      <c r="S2149" s="19"/>
      <c r="T2149" s="19"/>
      <c r="U2149" s="19"/>
      <c r="V2149" s="19"/>
      <c r="W2149" s="19"/>
      <c r="X2149" s="19"/>
      <c r="Y2149" s="19"/>
      <c r="Z2149" s="221"/>
      <c r="AA2149" s="221"/>
      <c r="AB2149" s="221"/>
      <c r="AC2149" s="221"/>
      <c r="AD2149" s="221"/>
      <c r="AE2149" s="221"/>
      <c r="AF2149" s="221"/>
      <c r="AG2149" s="221"/>
      <c r="AH2149" s="221"/>
      <c r="AI2149" s="221"/>
      <c r="AJ2149" s="221"/>
      <c r="AK2149" s="221"/>
      <c r="AL2149" s="221"/>
      <c r="AM2149" s="221"/>
      <c r="AN2149" s="221"/>
      <c r="AO2149" s="221"/>
      <c r="AP2149" s="221"/>
      <c r="AQ2149" s="221"/>
      <c r="AR2149" s="221"/>
      <c r="AS2149" s="221"/>
      <c r="AT2149" s="221"/>
      <c r="AU2149" s="221"/>
      <c r="AV2149" s="221"/>
      <c r="AW2149" s="221"/>
      <c r="AX2149" s="221"/>
      <c r="AY2149" s="221"/>
      <c r="AZ2149" s="221"/>
      <c r="BA2149" s="222">
        <v>7</v>
      </c>
      <c r="BB2149" s="222">
        <v>860</v>
      </c>
      <c r="BC2149" s="222">
        <f t="shared" si="109"/>
        <v>215</v>
      </c>
    </row>
    <row r="2150" spans="2:55">
      <c r="B2150" s="41" t="s">
        <v>5910</v>
      </c>
      <c r="C2150" s="19" t="s">
        <v>8106</v>
      </c>
      <c r="D2150" s="44" t="s">
        <v>5</v>
      </c>
      <c r="E2150" s="19"/>
      <c r="F2150" s="19"/>
      <c r="G2150" s="19"/>
      <c r="H2150" s="19"/>
      <c r="I2150" s="19"/>
      <c r="J2150" s="19"/>
      <c r="K2150" s="19"/>
      <c r="L2150" s="19"/>
      <c r="M2150" s="19"/>
      <c r="N2150" s="19"/>
      <c r="O2150" s="19"/>
      <c r="P2150" s="19"/>
      <c r="Q2150" s="19"/>
      <c r="R2150" s="19"/>
      <c r="S2150" s="19"/>
      <c r="T2150" s="19"/>
      <c r="U2150" s="19"/>
      <c r="V2150" s="19"/>
      <c r="W2150" s="19"/>
      <c r="X2150" s="19"/>
      <c r="Y2150" s="19"/>
      <c r="Z2150" s="221"/>
      <c r="AA2150" s="221"/>
      <c r="AB2150" s="221"/>
      <c r="AC2150" s="221"/>
      <c r="AD2150" s="221"/>
      <c r="AE2150" s="221"/>
      <c r="AF2150" s="221"/>
      <c r="AG2150" s="221"/>
      <c r="AH2150" s="221"/>
      <c r="AI2150" s="221"/>
      <c r="AJ2150" s="221"/>
      <c r="AK2150" s="221"/>
      <c r="AL2150" s="221"/>
      <c r="AM2150" s="221"/>
      <c r="AN2150" s="221"/>
      <c r="AO2150" s="221"/>
      <c r="AP2150" s="221"/>
      <c r="AQ2150" s="221"/>
      <c r="AR2150" s="221"/>
      <c r="AS2150" s="221"/>
      <c r="AT2150" s="221"/>
      <c r="AU2150" s="221"/>
      <c r="AV2150" s="221"/>
      <c r="AW2150" s="221"/>
      <c r="AX2150" s="221"/>
      <c r="AY2150" s="221"/>
      <c r="AZ2150" s="221"/>
      <c r="BA2150" s="222">
        <v>2</v>
      </c>
      <c r="BB2150" s="222">
        <v>120</v>
      </c>
      <c r="BC2150" s="222">
        <f t="shared" si="109"/>
        <v>30</v>
      </c>
    </row>
    <row r="2151" spans="2:55">
      <c r="B2151" s="41" t="s">
        <v>5911</v>
      </c>
      <c r="C2151" s="19" t="s">
        <v>6681</v>
      </c>
      <c r="D2151" s="44" t="s">
        <v>5</v>
      </c>
      <c r="E2151" s="19"/>
      <c r="F2151" s="19"/>
      <c r="G2151" s="19"/>
      <c r="H2151" s="19"/>
      <c r="I2151" s="19"/>
      <c r="J2151" s="19"/>
      <c r="K2151" s="19"/>
      <c r="L2151" s="19"/>
      <c r="M2151" s="19"/>
      <c r="N2151" s="19"/>
      <c r="O2151" s="19"/>
      <c r="P2151" s="19"/>
      <c r="Q2151" s="19"/>
      <c r="R2151" s="19"/>
      <c r="S2151" s="19"/>
      <c r="T2151" s="19"/>
      <c r="U2151" s="19"/>
      <c r="V2151" s="19"/>
      <c r="W2151" s="19"/>
      <c r="X2151" s="19"/>
      <c r="Y2151" s="19"/>
      <c r="Z2151" s="221"/>
      <c r="AA2151" s="221"/>
      <c r="AB2151" s="221"/>
      <c r="AC2151" s="221"/>
      <c r="AD2151" s="221"/>
      <c r="AE2151" s="221"/>
      <c r="AF2151" s="221"/>
      <c r="AG2151" s="221"/>
      <c r="AH2151" s="221"/>
      <c r="AI2151" s="221"/>
      <c r="AJ2151" s="221"/>
      <c r="AK2151" s="221"/>
      <c r="AL2151" s="221"/>
      <c r="AM2151" s="221"/>
      <c r="AN2151" s="221"/>
      <c r="AO2151" s="221"/>
      <c r="AP2151" s="221"/>
      <c r="AQ2151" s="221"/>
      <c r="AR2151" s="221"/>
      <c r="AS2151" s="221"/>
      <c r="AT2151" s="221"/>
      <c r="AU2151" s="221"/>
      <c r="AV2151" s="221"/>
      <c r="AW2151" s="221"/>
      <c r="AX2151" s="221"/>
      <c r="AY2151" s="221"/>
      <c r="AZ2151" s="221"/>
      <c r="BA2151" s="222">
        <v>26</v>
      </c>
      <c r="BB2151" s="222">
        <v>2875</v>
      </c>
      <c r="BC2151" s="222">
        <f t="shared" si="109"/>
        <v>718.75</v>
      </c>
    </row>
    <row r="2152" spans="2:55">
      <c r="B2152" s="41" t="s">
        <v>5912</v>
      </c>
      <c r="C2152" s="19" t="s">
        <v>6784</v>
      </c>
      <c r="D2152" s="44" t="s">
        <v>5</v>
      </c>
      <c r="E2152" s="19"/>
      <c r="F2152" s="19"/>
      <c r="G2152" s="19"/>
      <c r="H2152" s="19"/>
      <c r="I2152" s="19"/>
      <c r="J2152" s="19"/>
      <c r="K2152" s="19"/>
      <c r="L2152" s="19"/>
      <c r="M2152" s="19"/>
      <c r="N2152" s="19"/>
      <c r="O2152" s="19"/>
      <c r="P2152" s="19"/>
      <c r="Q2152" s="19"/>
      <c r="R2152" s="19"/>
      <c r="S2152" s="19"/>
      <c r="T2152" s="19"/>
      <c r="U2152" s="19"/>
      <c r="V2152" s="19"/>
      <c r="W2152" s="19"/>
      <c r="X2152" s="19"/>
      <c r="Y2152" s="19"/>
      <c r="Z2152" s="221"/>
      <c r="AA2152" s="221"/>
      <c r="AB2152" s="221"/>
      <c r="AC2152" s="221"/>
      <c r="AD2152" s="221"/>
      <c r="AE2152" s="221"/>
      <c r="AF2152" s="221"/>
      <c r="AG2152" s="221"/>
      <c r="AH2152" s="221"/>
      <c r="AI2152" s="221"/>
      <c r="AJ2152" s="221"/>
      <c r="AK2152" s="221"/>
      <c r="AL2152" s="221"/>
      <c r="AM2152" s="221"/>
      <c r="AN2152" s="221"/>
      <c r="AO2152" s="221"/>
      <c r="AP2152" s="221"/>
      <c r="AQ2152" s="221"/>
      <c r="AR2152" s="221"/>
      <c r="AS2152" s="221"/>
      <c r="AT2152" s="221"/>
      <c r="AU2152" s="221"/>
      <c r="AV2152" s="221"/>
      <c r="AW2152" s="221"/>
      <c r="AX2152" s="221"/>
      <c r="AY2152" s="221"/>
      <c r="AZ2152" s="221"/>
      <c r="BA2152" s="222">
        <v>0</v>
      </c>
      <c r="BB2152" s="222">
        <v>0</v>
      </c>
      <c r="BC2152" s="222">
        <f t="shared" si="109"/>
        <v>0</v>
      </c>
    </row>
    <row r="2153" spans="2:55">
      <c r="B2153" s="41" t="s">
        <v>5913</v>
      </c>
      <c r="C2153" s="19" t="s">
        <v>6785</v>
      </c>
      <c r="D2153" s="44" t="s">
        <v>5</v>
      </c>
      <c r="E2153" s="19"/>
      <c r="F2153" s="19"/>
      <c r="G2153" s="19"/>
      <c r="H2153" s="19"/>
      <c r="I2153" s="19"/>
      <c r="J2153" s="19"/>
      <c r="K2153" s="19"/>
      <c r="L2153" s="19"/>
      <c r="M2153" s="19"/>
      <c r="N2153" s="19"/>
      <c r="O2153" s="19"/>
      <c r="P2153" s="19"/>
      <c r="Q2153" s="19"/>
      <c r="R2153" s="19"/>
      <c r="S2153" s="19"/>
      <c r="T2153" s="19"/>
      <c r="U2153" s="19"/>
      <c r="V2153" s="19"/>
      <c r="W2153" s="19"/>
      <c r="X2153" s="19"/>
      <c r="Y2153" s="19"/>
      <c r="Z2153" s="221"/>
      <c r="AA2153" s="221"/>
      <c r="AB2153" s="221"/>
      <c r="AC2153" s="221"/>
      <c r="AD2153" s="221"/>
      <c r="AE2153" s="221"/>
      <c r="AF2153" s="221"/>
      <c r="AG2153" s="221"/>
      <c r="AH2153" s="221"/>
      <c r="AI2153" s="221"/>
      <c r="AJ2153" s="221"/>
      <c r="AK2153" s="221"/>
      <c r="AL2153" s="221"/>
      <c r="AM2153" s="221"/>
      <c r="AN2153" s="221"/>
      <c r="AO2153" s="221"/>
      <c r="AP2153" s="221"/>
      <c r="AQ2153" s="221"/>
      <c r="AR2153" s="221"/>
      <c r="AS2153" s="221"/>
      <c r="AT2153" s="221"/>
      <c r="AU2153" s="221"/>
      <c r="AV2153" s="221"/>
      <c r="AW2153" s="221"/>
      <c r="AX2153" s="221"/>
      <c r="AY2153" s="221"/>
      <c r="AZ2153" s="221"/>
      <c r="BA2153" s="222">
        <v>4</v>
      </c>
      <c r="BB2153" s="222">
        <v>260</v>
      </c>
      <c r="BC2153" s="222">
        <f t="shared" si="109"/>
        <v>65</v>
      </c>
    </row>
    <row r="2154" spans="2:55">
      <c r="B2154" s="41" t="s">
        <v>5914</v>
      </c>
      <c r="C2154" s="19" t="s">
        <v>8107</v>
      </c>
      <c r="D2154" s="44" t="s">
        <v>5</v>
      </c>
      <c r="E2154" s="19"/>
      <c r="F2154" s="19"/>
      <c r="G2154" s="19"/>
      <c r="H2154" s="19"/>
      <c r="I2154" s="19"/>
      <c r="J2154" s="19"/>
      <c r="K2154" s="19"/>
      <c r="L2154" s="19"/>
      <c r="M2154" s="19"/>
      <c r="N2154" s="19"/>
      <c r="O2154" s="19"/>
      <c r="P2154" s="19"/>
      <c r="Q2154" s="19"/>
      <c r="R2154" s="19"/>
      <c r="S2154" s="19"/>
      <c r="T2154" s="19"/>
      <c r="U2154" s="19"/>
      <c r="V2154" s="19"/>
      <c r="W2154" s="19"/>
      <c r="X2154" s="19"/>
      <c r="Y2154" s="19"/>
      <c r="Z2154" s="221"/>
      <c r="AA2154" s="221"/>
      <c r="AB2154" s="221"/>
      <c r="AC2154" s="221"/>
      <c r="AD2154" s="221"/>
      <c r="AE2154" s="221"/>
      <c r="AF2154" s="221"/>
      <c r="AG2154" s="221"/>
      <c r="AH2154" s="221"/>
      <c r="AI2154" s="221"/>
      <c r="AJ2154" s="221"/>
      <c r="AK2154" s="221"/>
      <c r="AL2154" s="221"/>
      <c r="AM2154" s="221"/>
      <c r="AN2154" s="221"/>
      <c r="AO2154" s="221"/>
      <c r="AP2154" s="221"/>
      <c r="AQ2154" s="221"/>
      <c r="AR2154" s="221"/>
      <c r="AS2154" s="221"/>
      <c r="AT2154" s="221"/>
      <c r="AU2154" s="221"/>
      <c r="AV2154" s="221"/>
      <c r="AW2154" s="221"/>
      <c r="AX2154" s="221"/>
      <c r="AY2154" s="221"/>
      <c r="AZ2154" s="221"/>
      <c r="BA2154" s="222">
        <v>3</v>
      </c>
      <c r="BB2154" s="222">
        <v>180</v>
      </c>
      <c r="BC2154" s="222">
        <f t="shared" si="109"/>
        <v>45</v>
      </c>
    </row>
    <row r="2155" spans="2:55">
      <c r="B2155" s="41" t="s">
        <v>5915</v>
      </c>
      <c r="C2155" s="19" t="s">
        <v>6786</v>
      </c>
      <c r="D2155" s="44" t="s">
        <v>5</v>
      </c>
      <c r="E2155" s="19"/>
      <c r="F2155" s="19"/>
      <c r="G2155" s="19"/>
      <c r="H2155" s="19"/>
      <c r="I2155" s="19"/>
      <c r="J2155" s="19"/>
      <c r="K2155" s="19"/>
      <c r="L2155" s="19"/>
      <c r="M2155" s="19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221"/>
      <c r="AA2155" s="221"/>
      <c r="AB2155" s="221"/>
      <c r="AC2155" s="221"/>
      <c r="AD2155" s="221"/>
      <c r="AE2155" s="221"/>
      <c r="AF2155" s="221"/>
      <c r="AG2155" s="221"/>
      <c r="AH2155" s="221"/>
      <c r="AI2155" s="221"/>
      <c r="AJ2155" s="221"/>
      <c r="AK2155" s="221"/>
      <c r="AL2155" s="221"/>
      <c r="AM2155" s="221"/>
      <c r="AN2155" s="221"/>
      <c r="AO2155" s="221"/>
      <c r="AP2155" s="221"/>
      <c r="AQ2155" s="221"/>
      <c r="AR2155" s="221"/>
      <c r="AS2155" s="221"/>
      <c r="AT2155" s="221"/>
      <c r="AU2155" s="221"/>
      <c r="AV2155" s="221"/>
      <c r="AW2155" s="221"/>
      <c r="AX2155" s="221"/>
      <c r="AY2155" s="221"/>
      <c r="AZ2155" s="221"/>
      <c r="BA2155" s="222">
        <v>0</v>
      </c>
      <c r="BB2155" s="222">
        <v>0</v>
      </c>
      <c r="BC2155" s="222">
        <f t="shared" si="109"/>
        <v>0</v>
      </c>
    </row>
    <row r="2156" spans="2:55">
      <c r="B2156" s="41" t="s">
        <v>5916</v>
      </c>
      <c r="C2156" s="19" t="s">
        <v>6787</v>
      </c>
      <c r="D2156" s="44" t="s">
        <v>5</v>
      </c>
      <c r="E2156" s="19"/>
      <c r="F2156" s="19"/>
      <c r="G2156" s="19"/>
      <c r="H2156" s="19"/>
      <c r="I2156" s="19"/>
      <c r="J2156" s="19"/>
      <c r="K2156" s="19"/>
      <c r="L2156" s="19"/>
      <c r="M2156" s="19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221"/>
      <c r="AA2156" s="221"/>
      <c r="AB2156" s="221"/>
      <c r="AC2156" s="221"/>
      <c r="AD2156" s="221"/>
      <c r="AE2156" s="221"/>
      <c r="AF2156" s="221"/>
      <c r="AG2156" s="221"/>
      <c r="AH2156" s="221"/>
      <c r="AI2156" s="221"/>
      <c r="AJ2156" s="221"/>
      <c r="AK2156" s="221"/>
      <c r="AL2156" s="221"/>
      <c r="AM2156" s="221"/>
      <c r="AN2156" s="221"/>
      <c r="AO2156" s="221"/>
      <c r="AP2156" s="221"/>
      <c r="AQ2156" s="221"/>
      <c r="AR2156" s="221"/>
      <c r="AS2156" s="221"/>
      <c r="AT2156" s="221"/>
      <c r="AU2156" s="221"/>
      <c r="AV2156" s="221"/>
      <c r="AW2156" s="221"/>
      <c r="AX2156" s="221"/>
      <c r="AY2156" s="221"/>
      <c r="AZ2156" s="221"/>
      <c r="BA2156" s="222">
        <v>0</v>
      </c>
      <c r="BB2156" s="222">
        <v>0</v>
      </c>
      <c r="BC2156" s="222">
        <f t="shared" si="109"/>
        <v>0</v>
      </c>
    </row>
    <row r="2157" spans="2:55">
      <c r="B2157" s="41" t="s">
        <v>5917</v>
      </c>
      <c r="C2157" s="19" t="s">
        <v>6788</v>
      </c>
      <c r="D2157" s="44" t="s">
        <v>5</v>
      </c>
      <c r="E2157" s="19"/>
      <c r="F2157" s="19"/>
      <c r="G2157" s="19"/>
      <c r="H2157" s="19"/>
      <c r="I2157" s="19"/>
      <c r="J2157" s="19"/>
      <c r="K2157" s="19"/>
      <c r="L2157" s="19"/>
      <c r="M2157" s="19"/>
      <c r="N2157" s="19"/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19"/>
      <c r="Z2157" s="221"/>
      <c r="AA2157" s="221"/>
      <c r="AB2157" s="221"/>
      <c r="AC2157" s="221"/>
      <c r="AD2157" s="221"/>
      <c r="AE2157" s="221"/>
      <c r="AF2157" s="221"/>
      <c r="AG2157" s="221"/>
      <c r="AH2157" s="221"/>
      <c r="AI2157" s="221"/>
      <c r="AJ2157" s="221"/>
      <c r="AK2157" s="221"/>
      <c r="AL2157" s="221"/>
      <c r="AM2157" s="221"/>
      <c r="AN2157" s="221"/>
      <c r="AO2157" s="221"/>
      <c r="AP2157" s="221"/>
      <c r="AQ2157" s="221"/>
      <c r="AR2157" s="221"/>
      <c r="AS2157" s="221"/>
      <c r="AT2157" s="221"/>
      <c r="AU2157" s="221"/>
      <c r="AV2157" s="221"/>
      <c r="AW2157" s="221"/>
      <c r="AX2157" s="221"/>
      <c r="AY2157" s="221"/>
      <c r="AZ2157" s="221"/>
      <c r="BA2157" s="222">
        <v>19</v>
      </c>
      <c r="BB2157" s="222">
        <v>2245</v>
      </c>
      <c r="BC2157" s="222">
        <f t="shared" si="109"/>
        <v>561.25</v>
      </c>
    </row>
    <row r="2158" spans="2:55">
      <c r="B2158" s="41" t="s">
        <v>5918</v>
      </c>
      <c r="C2158" s="19" t="s">
        <v>8108</v>
      </c>
      <c r="D2158" s="44" t="s">
        <v>5</v>
      </c>
      <c r="E2158" s="19"/>
      <c r="F2158" s="19"/>
      <c r="G2158" s="19"/>
      <c r="H2158" s="19"/>
      <c r="I2158" s="19"/>
      <c r="J2158" s="19"/>
      <c r="K2158" s="19"/>
      <c r="L2158" s="19"/>
      <c r="M2158" s="19"/>
      <c r="N2158" s="19"/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/>
      <c r="Z2158" s="221"/>
      <c r="AA2158" s="221"/>
      <c r="AB2158" s="221"/>
      <c r="AC2158" s="221"/>
      <c r="AD2158" s="221"/>
      <c r="AE2158" s="221"/>
      <c r="AF2158" s="221"/>
      <c r="AG2158" s="221"/>
      <c r="AH2158" s="221"/>
      <c r="AI2158" s="221"/>
      <c r="AJ2158" s="221"/>
      <c r="AK2158" s="221"/>
      <c r="AL2158" s="221"/>
      <c r="AM2158" s="221"/>
      <c r="AN2158" s="221"/>
      <c r="AO2158" s="221"/>
      <c r="AP2158" s="221"/>
      <c r="AQ2158" s="221"/>
      <c r="AR2158" s="221"/>
      <c r="AS2158" s="221"/>
      <c r="AT2158" s="221"/>
      <c r="AU2158" s="221"/>
      <c r="AV2158" s="221"/>
      <c r="AW2158" s="221"/>
      <c r="AX2158" s="221"/>
      <c r="AY2158" s="221"/>
      <c r="AZ2158" s="221"/>
      <c r="BA2158" s="222">
        <v>3</v>
      </c>
      <c r="BB2158" s="222">
        <v>260</v>
      </c>
      <c r="BC2158" s="222">
        <f t="shared" si="109"/>
        <v>65</v>
      </c>
    </row>
    <row r="2159" spans="2:55">
      <c r="B2159" s="41" t="s">
        <v>5919</v>
      </c>
      <c r="C2159" s="19" t="s">
        <v>6789</v>
      </c>
      <c r="D2159" s="44" t="s">
        <v>5</v>
      </c>
      <c r="E2159" s="19"/>
      <c r="F2159" s="19"/>
      <c r="G2159" s="19"/>
      <c r="H2159" s="19"/>
      <c r="I2159" s="19"/>
      <c r="J2159" s="19"/>
      <c r="K2159" s="19"/>
      <c r="L2159" s="19"/>
      <c r="M2159" s="19"/>
      <c r="N2159" s="19"/>
      <c r="O2159" s="19"/>
      <c r="P2159" s="19"/>
      <c r="Q2159" s="19"/>
      <c r="R2159" s="19"/>
      <c r="S2159" s="19"/>
      <c r="T2159" s="19"/>
      <c r="U2159" s="19"/>
      <c r="V2159" s="19"/>
      <c r="W2159" s="19"/>
      <c r="X2159" s="19"/>
      <c r="Y2159" s="19"/>
      <c r="Z2159" s="221"/>
      <c r="AA2159" s="221"/>
      <c r="AB2159" s="221"/>
      <c r="AC2159" s="221"/>
      <c r="AD2159" s="221"/>
      <c r="AE2159" s="221"/>
      <c r="AF2159" s="221"/>
      <c r="AG2159" s="221"/>
      <c r="AH2159" s="221"/>
      <c r="AI2159" s="221"/>
      <c r="AJ2159" s="221"/>
      <c r="AK2159" s="221"/>
      <c r="AL2159" s="221"/>
      <c r="AM2159" s="221"/>
      <c r="AN2159" s="221"/>
      <c r="AO2159" s="221"/>
      <c r="AP2159" s="221"/>
      <c r="AQ2159" s="221"/>
      <c r="AR2159" s="221"/>
      <c r="AS2159" s="221"/>
      <c r="AT2159" s="221"/>
      <c r="AU2159" s="221"/>
      <c r="AV2159" s="221"/>
      <c r="AW2159" s="221"/>
      <c r="AX2159" s="221"/>
      <c r="AY2159" s="221"/>
      <c r="AZ2159" s="221"/>
      <c r="BA2159" s="222">
        <v>1</v>
      </c>
      <c r="BB2159" s="222">
        <v>60</v>
      </c>
      <c r="BC2159" s="222">
        <f t="shared" si="109"/>
        <v>15</v>
      </c>
    </row>
    <row r="2160" spans="2:55">
      <c r="B2160" s="41" t="s">
        <v>5920</v>
      </c>
      <c r="C2160" s="19" t="s">
        <v>6790</v>
      </c>
      <c r="D2160" s="227" t="s">
        <v>956</v>
      </c>
      <c r="E2160" s="19"/>
      <c r="F2160" s="19"/>
      <c r="G2160" s="19"/>
      <c r="H2160" s="19"/>
      <c r="I2160" s="19"/>
      <c r="J2160" s="19"/>
      <c r="K2160" s="19"/>
      <c r="L2160" s="19"/>
      <c r="M2160" s="19"/>
      <c r="N2160" s="19"/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19"/>
      <c r="Z2160" s="221"/>
      <c r="AA2160" s="221"/>
      <c r="AB2160" s="221"/>
      <c r="AC2160" s="221"/>
      <c r="AD2160" s="221"/>
      <c r="AE2160" s="221"/>
      <c r="AF2160" s="221"/>
      <c r="AG2160" s="221"/>
      <c r="AH2160" s="221"/>
      <c r="AI2160" s="221"/>
      <c r="AJ2160" s="221"/>
      <c r="AK2160" s="221"/>
      <c r="AL2160" s="221"/>
      <c r="AM2160" s="221"/>
      <c r="AN2160" s="221"/>
      <c r="AO2160" s="221"/>
      <c r="AP2160" s="221"/>
      <c r="AQ2160" s="221"/>
      <c r="AR2160" s="221"/>
      <c r="AS2160" s="221"/>
      <c r="AT2160" s="221"/>
      <c r="AU2160" s="221"/>
      <c r="AV2160" s="221"/>
      <c r="AW2160" s="221"/>
      <c r="AX2160" s="221"/>
      <c r="AY2160" s="221"/>
      <c r="AZ2160" s="221"/>
      <c r="BA2160" s="222">
        <v>4</v>
      </c>
      <c r="BB2160" s="222">
        <v>285</v>
      </c>
      <c r="BC2160" s="222">
        <f t="shared" si="109"/>
        <v>71.25</v>
      </c>
    </row>
    <row r="2161" spans="2:55">
      <c r="B2161" s="41" t="s">
        <v>5921</v>
      </c>
      <c r="C2161" s="19" t="s">
        <v>6791</v>
      </c>
      <c r="D2161" s="44" t="s">
        <v>5</v>
      </c>
      <c r="E2161" s="19"/>
      <c r="F2161" s="19"/>
      <c r="G2161" s="19"/>
      <c r="H2161" s="19"/>
      <c r="I2161" s="19"/>
      <c r="J2161" s="19"/>
      <c r="K2161" s="19"/>
      <c r="L2161" s="19"/>
      <c r="M2161" s="19"/>
      <c r="N2161" s="19"/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19"/>
      <c r="Z2161" s="221"/>
      <c r="AA2161" s="221"/>
      <c r="AB2161" s="221"/>
      <c r="AC2161" s="221"/>
      <c r="AD2161" s="221"/>
      <c r="AE2161" s="221"/>
      <c r="AF2161" s="221"/>
      <c r="AG2161" s="221"/>
      <c r="AH2161" s="221"/>
      <c r="AI2161" s="221"/>
      <c r="AJ2161" s="221"/>
      <c r="AK2161" s="221"/>
      <c r="AL2161" s="221"/>
      <c r="AM2161" s="221"/>
      <c r="AN2161" s="221"/>
      <c r="AO2161" s="221"/>
      <c r="AP2161" s="221"/>
      <c r="AQ2161" s="221"/>
      <c r="AR2161" s="221"/>
      <c r="AS2161" s="221"/>
      <c r="AT2161" s="221"/>
      <c r="AU2161" s="221"/>
      <c r="AV2161" s="221"/>
      <c r="AW2161" s="221"/>
      <c r="AX2161" s="221"/>
      <c r="AY2161" s="221"/>
      <c r="AZ2161" s="221"/>
      <c r="BA2161" s="222">
        <v>6</v>
      </c>
      <c r="BB2161" s="222">
        <v>360</v>
      </c>
      <c r="BC2161" s="222">
        <f t="shared" si="109"/>
        <v>90</v>
      </c>
    </row>
    <row r="2162" spans="2:55">
      <c r="B2162" s="41" t="s">
        <v>5922</v>
      </c>
      <c r="C2162" s="19" t="s">
        <v>8109</v>
      </c>
      <c r="D2162" s="44" t="s">
        <v>5</v>
      </c>
      <c r="E2162" s="19"/>
      <c r="F2162" s="19"/>
      <c r="G2162" s="19"/>
      <c r="H2162" s="19"/>
      <c r="I2162" s="19"/>
      <c r="J2162" s="19"/>
      <c r="K2162" s="19"/>
      <c r="L2162" s="19"/>
      <c r="M2162" s="19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221"/>
      <c r="AA2162" s="221"/>
      <c r="AB2162" s="221"/>
      <c r="AC2162" s="221"/>
      <c r="AD2162" s="221"/>
      <c r="AE2162" s="221"/>
      <c r="AF2162" s="221"/>
      <c r="AG2162" s="221"/>
      <c r="AH2162" s="221"/>
      <c r="AI2162" s="221"/>
      <c r="AJ2162" s="221"/>
      <c r="AK2162" s="221"/>
      <c r="AL2162" s="221"/>
      <c r="AM2162" s="221"/>
      <c r="AN2162" s="221"/>
      <c r="AO2162" s="221"/>
      <c r="AP2162" s="221"/>
      <c r="AQ2162" s="221"/>
      <c r="AR2162" s="221"/>
      <c r="AS2162" s="221"/>
      <c r="AT2162" s="221"/>
      <c r="AU2162" s="221"/>
      <c r="AV2162" s="221"/>
      <c r="AW2162" s="221"/>
      <c r="AX2162" s="221"/>
      <c r="AY2162" s="221"/>
      <c r="AZ2162" s="221"/>
      <c r="BA2162" s="222">
        <v>0</v>
      </c>
      <c r="BB2162" s="222">
        <v>0</v>
      </c>
      <c r="BC2162" s="222">
        <f t="shared" si="109"/>
        <v>0</v>
      </c>
    </row>
    <row r="2163" spans="2:55">
      <c r="B2163" s="41" t="s">
        <v>5923</v>
      </c>
      <c r="C2163" s="19" t="s">
        <v>6792</v>
      </c>
      <c r="D2163" s="44" t="s">
        <v>5</v>
      </c>
      <c r="E2163" s="19"/>
      <c r="F2163" s="19"/>
      <c r="G2163" s="19"/>
      <c r="H2163" s="19"/>
      <c r="I2163" s="19"/>
      <c r="J2163" s="19"/>
      <c r="K2163" s="19"/>
      <c r="L2163" s="19"/>
      <c r="M2163" s="19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221"/>
      <c r="AA2163" s="221"/>
      <c r="AB2163" s="221"/>
      <c r="AC2163" s="221"/>
      <c r="AD2163" s="221"/>
      <c r="AE2163" s="221"/>
      <c r="AF2163" s="221"/>
      <c r="AG2163" s="221"/>
      <c r="AH2163" s="221"/>
      <c r="AI2163" s="221"/>
      <c r="AJ2163" s="221"/>
      <c r="AK2163" s="221"/>
      <c r="AL2163" s="221"/>
      <c r="AM2163" s="221"/>
      <c r="AN2163" s="221"/>
      <c r="AO2163" s="221"/>
      <c r="AP2163" s="221"/>
      <c r="AQ2163" s="221"/>
      <c r="AR2163" s="221"/>
      <c r="AS2163" s="221"/>
      <c r="AT2163" s="221"/>
      <c r="AU2163" s="221"/>
      <c r="AV2163" s="221"/>
      <c r="AW2163" s="221"/>
      <c r="AX2163" s="221"/>
      <c r="AY2163" s="221"/>
      <c r="AZ2163" s="221"/>
      <c r="BA2163" s="222">
        <v>0</v>
      </c>
      <c r="BB2163" s="222">
        <v>0</v>
      </c>
      <c r="BC2163" s="222">
        <f t="shared" si="109"/>
        <v>0</v>
      </c>
    </row>
    <row r="2164" spans="2:55">
      <c r="B2164" s="41" t="s">
        <v>5924</v>
      </c>
      <c r="C2164" s="19" t="s">
        <v>6793</v>
      </c>
      <c r="D2164" s="44" t="s">
        <v>5</v>
      </c>
      <c r="E2164" s="19"/>
      <c r="F2164" s="19"/>
      <c r="G2164" s="19"/>
      <c r="H2164" s="19"/>
      <c r="I2164" s="19"/>
      <c r="J2164" s="19"/>
      <c r="K2164" s="19"/>
      <c r="L2164" s="19"/>
      <c r="M2164" s="19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221"/>
      <c r="AA2164" s="221"/>
      <c r="AB2164" s="221"/>
      <c r="AC2164" s="221"/>
      <c r="AD2164" s="221"/>
      <c r="AE2164" s="221"/>
      <c r="AF2164" s="221"/>
      <c r="AG2164" s="221"/>
      <c r="AH2164" s="221"/>
      <c r="AI2164" s="221"/>
      <c r="AJ2164" s="221"/>
      <c r="AK2164" s="221"/>
      <c r="AL2164" s="221"/>
      <c r="AM2164" s="221"/>
      <c r="AN2164" s="221"/>
      <c r="AO2164" s="221"/>
      <c r="AP2164" s="221"/>
      <c r="AQ2164" s="221"/>
      <c r="AR2164" s="221"/>
      <c r="AS2164" s="221"/>
      <c r="AT2164" s="221"/>
      <c r="AU2164" s="221"/>
      <c r="AV2164" s="221"/>
      <c r="AW2164" s="221"/>
      <c r="AX2164" s="221"/>
      <c r="AY2164" s="221"/>
      <c r="AZ2164" s="221"/>
      <c r="BA2164" s="222">
        <v>1</v>
      </c>
      <c r="BB2164" s="222">
        <v>150</v>
      </c>
      <c r="BC2164" s="222">
        <f t="shared" si="109"/>
        <v>37.5</v>
      </c>
    </row>
    <row r="2165" spans="2:55">
      <c r="B2165" s="41" t="s">
        <v>5925</v>
      </c>
      <c r="C2165" s="19" t="s">
        <v>6794</v>
      </c>
      <c r="D2165" s="227" t="s">
        <v>956</v>
      </c>
      <c r="E2165" s="19"/>
      <c r="F2165" s="19"/>
      <c r="G2165" s="19"/>
      <c r="H2165" s="19"/>
      <c r="I2165" s="19"/>
      <c r="J2165" s="19"/>
      <c r="K2165" s="19"/>
      <c r="L2165" s="19"/>
      <c r="M2165" s="19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221"/>
      <c r="AA2165" s="221"/>
      <c r="AB2165" s="221"/>
      <c r="AC2165" s="221"/>
      <c r="AD2165" s="221"/>
      <c r="AE2165" s="221"/>
      <c r="AF2165" s="221"/>
      <c r="AG2165" s="221"/>
      <c r="AH2165" s="221"/>
      <c r="AI2165" s="221"/>
      <c r="AJ2165" s="221"/>
      <c r="AK2165" s="221"/>
      <c r="AL2165" s="221"/>
      <c r="AM2165" s="221"/>
      <c r="AN2165" s="221"/>
      <c r="AO2165" s="221"/>
      <c r="AP2165" s="221"/>
      <c r="AQ2165" s="221"/>
      <c r="AR2165" s="221"/>
      <c r="AS2165" s="221"/>
      <c r="AT2165" s="221"/>
      <c r="AU2165" s="221"/>
      <c r="AV2165" s="221"/>
      <c r="AW2165" s="221"/>
      <c r="AX2165" s="221"/>
      <c r="AY2165" s="221"/>
      <c r="AZ2165" s="221"/>
      <c r="BA2165" s="222">
        <v>38</v>
      </c>
      <c r="BB2165" s="222">
        <v>3610</v>
      </c>
      <c r="BC2165" s="222">
        <f t="shared" si="109"/>
        <v>902.5</v>
      </c>
    </row>
    <row r="2166" spans="2:55">
      <c r="B2166" s="41" t="s">
        <v>7472</v>
      </c>
      <c r="C2166" s="19" t="s">
        <v>8110</v>
      </c>
      <c r="D2166" s="227" t="s">
        <v>956</v>
      </c>
      <c r="E2166" s="19"/>
      <c r="F2166" s="19"/>
      <c r="G2166" s="19"/>
      <c r="H2166" s="19"/>
      <c r="I2166" s="19"/>
      <c r="J2166" s="19"/>
      <c r="K2166" s="19"/>
      <c r="L2166" s="19"/>
      <c r="M2166" s="19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221"/>
      <c r="AA2166" s="221"/>
      <c r="AB2166" s="221"/>
      <c r="AC2166" s="221"/>
      <c r="AD2166" s="221"/>
      <c r="AE2166" s="221"/>
      <c r="AF2166" s="221"/>
      <c r="AG2166" s="221"/>
      <c r="AH2166" s="221"/>
      <c r="AI2166" s="221"/>
      <c r="AJ2166" s="221"/>
      <c r="AK2166" s="221"/>
      <c r="AL2166" s="221"/>
      <c r="AM2166" s="221"/>
      <c r="AN2166" s="221"/>
      <c r="AO2166" s="221"/>
      <c r="AP2166" s="221"/>
      <c r="AQ2166" s="221"/>
      <c r="AR2166" s="221"/>
      <c r="AS2166" s="221"/>
      <c r="AT2166" s="221"/>
      <c r="AU2166" s="221"/>
      <c r="AV2166" s="221"/>
      <c r="AW2166" s="221"/>
      <c r="AX2166" s="221"/>
      <c r="AY2166" s="221"/>
      <c r="AZ2166" s="221"/>
      <c r="BA2166" s="222">
        <v>0</v>
      </c>
      <c r="BB2166" s="222">
        <v>0</v>
      </c>
      <c r="BC2166" s="222">
        <f t="shared" si="109"/>
        <v>0</v>
      </c>
    </row>
    <row r="2167" spans="2:55">
      <c r="B2167" s="41" t="s">
        <v>7473</v>
      </c>
      <c r="C2167" s="19" t="s">
        <v>8111</v>
      </c>
      <c r="D2167" s="227" t="s">
        <v>956</v>
      </c>
      <c r="E2167" s="19"/>
      <c r="F2167" s="19"/>
      <c r="G2167" s="19"/>
      <c r="H2167" s="19"/>
      <c r="I2167" s="19"/>
      <c r="J2167" s="19"/>
      <c r="K2167" s="19"/>
      <c r="L2167" s="19"/>
      <c r="M2167" s="19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221"/>
      <c r="AA2167" s="221"/>
      <c r="AB2167" s="221"/>
      <c r="AC2167" s="221"/>
      <c r="AD2167" s="221"/>
      <c r="AE2167" s="221"/>
      <c r="AF2167" s="221"/>
      <c r="AG2167" s="221"/>
      <c r="AH2167" s="221"/>
      <c r="AI2167" s="221"/>
      <c r="AJ2167" s="221"/>
      <c r="AK2167" s="221"/>
      <c r="AL2167" s="221"/>
      <c r="AM2167" s="221"/>
      <c r="AN2167" s="221"/>
      <c r="AO2167" s="221"/>
      <c r="AP2167" s="221"/>
      <c r="AQ2167" s="221"/>
      <c r="AR2167" s="221"/>
      <c r="AS2167" s="221"/>
      <c r="AT2167" s="221"/>
      <c r="AU2167" s="221"/>
      <c r="AV2167" s="221"/>
      <c r="AW2167" s="221"/>
      <c r="AX2167" s="221"/>
      <c r="AY2167" s="221"/>
      <c r="AZ2167" s="221"/>
      <c r="BA2167" s="222">
        <v>2</v>
      </c>
      <c r="BB2167" s="222">
        <v>400</v>
      </c>
      <c r="BC2167" s="222">
        <f t="shared" si="109"/>
        <v>100</v>
      </c>
    </row>
    <row r="2168" spans="2:55">
      <c r="B2168" s="41" t="s">
        <v>5926</v>
      </c>
      <c r="C2168" s="19" t="s">
        <v>5545</v>
      </c>
      <c r="D2168" s="227" t="s">
        <v>956</v>
      </c>
      <c r="E2168" s="19"/>
      <c r="F2168" s="19"/>
      <c r="G2168" s="19"/>
      <c r="H2168" s="19"/>
      <c r="I2168" s="19"/>
      <c r="J2168" s="19"/>
      <c r="K2168" s="19"/>
      <c r="L2168" s="19"/>
      <c r="M2168" s="19"/>
      <c r="N2168" s="19"/>
      <c r="O2168" s="19"/>
      <c r="P2168" s="19"/>
      <c r="Q2168" s="19"/>
      <c r="R2168" s="19"/>
      <c r="S2168" s="19"/>
      <c r="T2168" s="19"/>
      <c r="U2168" s="19"/>
      <c r="V2168" s="19"/>
      <c r="W2168" s="19"/>
      <c r="X2168" s="19"/>
      <c r="Y2168" s="19"/>
      <c r="Z2168" s="221"/>
      <c r="AA2168" s="221"/>
      <c r="AB2168" s="221"/>
      <c r="AC2168" s="221"/>
      <c r="AD2168" s="221"/>
      <c r="AE2168" s="221"/>
      <c r="AF2168" s="221"/>
      <c r="AG2168" s="221"/>
      <c r="AH2168" s="221"/>
      <c r="AI2168" s="221"/>
      <c r="AJ2168" s="221"/>
      <c r="AK2168" s="221"/>
      <c r="AL2168" s="221"/>
      <c r="AM2168" s="221"/>
      <c r="AN2168" s="221"/>
      <c r="AO2168" s="221"/>
      <c r="AP2168" s="221"/>
      <c r="AQ2168" s="221"/>
      <c r="AR2168" s="221"/>
      <c r="AS2168" s="221"/>
      <c r="AT2168" s="221"/>
      <c r="AU2168" s="221"/>
      <c r="AV2168" s="221"/>
      <c r="AW2168" s="221"/>
      <c r="AX2168" s="221"/>
      <c r="AY2168" s="221"/>
      <c r="AZ2168" s="221"/>
      <c r="BA2168" s="222">
        <v>0</v>
      </c>
      <c r="BB2168" s="222">
        <v>0</v>
      </c>
      <c r="BC2168" s="222">
        <f t="shared" si="109"/>
        <v>0</v>
      </c>
    </row>
    <row r="2169" spans="2:55">
      <c r="B2169" s="41" t="s">
        <v>5927</v>
      </c>
      <c r="C2169" s="19" t="s">
        <v>6795</v>
      </c>
      <c r="D2169" s="44" t="s">
        <v>5</v>
      </c>
      <c r="E2169" s="19"/>
      <c r="F2169" s="19"/>
      <c r="G2169" s="19"/>
      <c r="H2169" s="19"/>
      <c r="I2169" s="19"/>
      <c r="J2169" s="19"/>
      <c r="K2169" s="19"/>
      <c r="L2169" s="19"/>
      <c r="M2169" s="19"/>
      <c r="N2169" s="19"/>
      <c r="O2169" s="19"/>
      <c r="P2169" s="19"/>
      <c r="Q2169" s="19"/>
      <c r="R2169" s="19"/>
      <c r="S2169" s="19"/>
      <c r="T2169" s="19"/>
      <c r="U2169" s="19"/>
      <c r="V2169" s="19"/>
      <c r="W2169" s="19"/>
      <c r="X2169" s="19"/>
      <c r="Y2169" s="19"/>
      <c r="Z2169" s="221"/>
      <c r="AA2169" s="221"/>
      <c r="AB2169" s="221"/>
      <c r="AC2169" s="221"/>
      <c r="AD2169" s="221"/>
      <c r="AE2169" s="221"/>
      <c r="AF2169" s="221"/>
      <c r="AG2169" s="221"/>
      <c r="AH2169" s="221"/>
      <c r="AI2169" s="221"/>
      <c r="AJ2169" s="221"/>
      <c r="AK2169" s="221"/>
      <c r="AL2169" s="221"/>
      <c r="AM2169" s="221"/>
      <c r="AN2169" s="221"/>
      <c r="AO2169" s="221"/>
      <c r="AP2169" s="221"/>
      <c r="AQ2169" s="221"/>
      <c r="AR2169" s="221"/>
      <c r="AS2169" s="221"/>
      <c r="AT2169" s="221"/>
      <c r="AU2169" s="221"/>
      <c r="AV2169" s="221"/>
      <c r="AW2169" s="221"/>
      <c r="AX2169" s="221"/>
      <c r="AY2169" s="221"/>
      <c r="AZ2169" s="221"/>
      <c r="BA2169" s="222">
        <v>1</v>
      </c>
      <c r="BB2169" s="222">
        <v>60</v>
      </c>
      <c r="BC2169" s="222">
        <f t="shared" si="109"/>
        <v>15</v>
      </c>
    </row>
    <row r="2170" spans="2:55">
      <c r="B2170" s="41" t="s">
        <v>5928</v>
      </c>
      <c r="C2170" s="19" t="s">
        <v>6796</v>
      </c>
      <c r="D2170" s="44" t="s">
        <v>5</v>
      </c>
      <c r="E2170" s="19"/>
      <c r="F2170" s="19"/>
      <c r="G2170" s="19"/>
      <c r="H2170" s="19"/>
      <c r="I2170" s="19"/>
      <c r="J2170" s="19"/>
      <c r="K2170" s="19"/>
      <c r="L2170" s="19"/>
      <c r="M2170" s="19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221"/>
      <c r="AA2170" s="221"/>
      <c r="AB2170" s="221"/>
      <c r="AC2170" s="221"/>
      <c r="AD2170" s="221"/>
      <c r="AE2170" s="221"/>
      <c r="AF2170" s="221"/>
      <c r="AG2170" s="221"/>
      <c r="AH2170" s="221"/>
      <c r="AI2170" s="221"/>
      <c r="AJ2170" s="221"/>
      <c r="AK2170" s="221"/>
      <c r="AL2170" s="221"/>
      <c r="AM2170" s="221"/>
      <c r="AN2170" s="221"/>
      <c r="AO2170" s="221"/>
      <c r="AP2170" s="221"/>
      <c r="AQ2170" s="221"/>
      <c r="AR2170" s="221"/>
      <c r="AS2170" s="221"/>
      <c r="AT2170" s="221"/>
      <c r="AU2170" s="221"/>
      <c r="AV2170" s="221"/>
      <c r="AW2170" s="221"/>
      <c r="AX2170" s="221"/>
      <c r="AY2170" s="221"/>
      <c r="AZ2170" s="221"/>
      <c r="BA2170" s="222">
        <v>0</v>
      </c>
      <c r="BB2170" s="222">
        <v>0</v>
      </c>
      <c r="BC2170" s="222">
        <f t="shared" si="109"/>
        <v>0</v>
      </c>
    </row>
    <row r="2171" spans="2:55">
      <c r="B2171" s="41" t="s">
        <v>5929</v>
      </c>
      <c r="C2171" s="19" t="s">
        <v>6797</v>
      </c>
      <c r="D2171" s="44" t="s">
        <v>5</v>
      </c>
      <c r="E2171" s="19"/>
      <c r="F2171" s="19"/>
      <c r="G2171" s="19"/>
      <c r="H2171" s="19"/>
      <c r="I2171" s="19"/>
      <c r="J2171" s="19"/>
      <c r="K2171" s="19"/>
      <c r="L2171" s="19"/>
      <c r="M2171" s="19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221"/>
      <c r="AA2171" s="221"/>
      <c r="AB2171" s="221"/>
      <c r="AC2171" s="221"/>
      <c r="AD2171" s="221"/>
      <c r="AE2171" s="221"/>
      <c r="AF2171" s="221"/>
      <c r="AG2171" s="221"/>
      <c r="AH2171" s="221"/>
      <c r="AI2171" s="221"/>
      <c r="AJ2171" s="221"/>
      <c r="AK2171" s="221"/>
      <c r="AL2171" s="221"/>
      <c r="AM2171" s="221"/>
      <c r="AN2171" s="221"/>
      <c r="AO2171" s="221"/>
      <c r="AP2171" s="221"/>
      <c r="AQ2171" s="221"/>
      <c r="AR2171" s="221"/>
      <c r="AS2171" s="221"/>
      <c r="AT2171" s="221"/>
      <c r="AU2171" s="221"/>
      <c r="AV2171" s="221"/>
      <c r="AW2171" s="221"/>
      <c r="AX2171" s="221"/>
      <c r="AY2171" s="221"/>
      <c r="AZ2171" s="221"/>
      <c r="BA2171" s="222">
        <v>10</v>
      </c>
      <c r="BB2171" s="222">
        <v>1040</v>
      </c>
      <c r="BC2171" s="222">
        <f t="shared" si="109"/>
        <v>260</v>
      </c>
    </row>
    <row r="2172" spans="2:55">
      <c r="B2172" s="41" t="s">
        <v>5930</v>
      </c>
      <c r="C2172" s="19" t="s">
        <v>6798</v>
      </c>
      <c r="D2172" s="44" t="s">
        <v>5</v>
      </c>
      <c r="E2172" s="19"/>
      <c r="F2172" s="19"/>
      <c r="G2172" s="19"/>
      <c r="H2172" s="19"/>
      <c r="I2172" s="19"/>
      <c r="J2172" s="19"/>
      <c r="K2172" s="19"/>
      <c r="L2172" s="19"/>
      <c r="M2172" s="19"/>
      <c r="N2172" s="19"/>
      <c r="O2172" s="19"/>
      <c r="P2172" s="19"/>
      <c r="Q2172" s="19"/>
      <c r="R2172" s="19"/>
      <c r="S2172" s="19"/>
      <c r="T2172" s="19"/>
      <c r="U2172" s="19"/>
      <c r="V2172" s="19"/>
      <c r="W2172" s="19"/>
      <c r="X2172" s="19"/>
      <c r="Y2172" s="19"/>
      <c r="Z2172" s="221"/>
      <c r="AA2172" s="221"/>
      <c r="AB2172" s="221"/>
      <c r="AC2172" s="221"/>
      <c r="AD2172" s="221"/>
      <c r="AE2172" s="221"/>
      <c r="AF2172" s="221"/>
      <c r="AG2172" s="221"/>
      <c r="AH2172" s="221"/>
      <c r="AI2172" s="221"/>
      <c r="AJ2172" s="221"/>
      <c r="AK2172" s="221"/>
      <c r="AL2172" s="221"/>
      <c r="AM2172" s="221"/>
      <c r="AN2172" s="221"/>
      <c r="AO2172" s="221"/>
      <c r="AP2172" s="221"/>
      <c r="AQ2172" s="221"/>
      <c r="AR2172" s="221"/>
      <c r="AS2172" s="221"/>
      <c r="AT2172" s="221"/>
      <c r="AU2172" s="221"/>
      <c r="AV2172" s="221"/>
      <c r="AW2172" s="221"/>
      <c r="AX2172" s="221"/>
      <c r="AY2172" s="221"/>
      <c r="AZ2172" s="221"/>
      <c r="BA2172" s="222">
        <v>25</v>
      </c>
      <c r="BB2172" s="222">
        <v>3080</v>
      </c>
      <c r="BC2172" s="222">
        <f t="shared" si="109"/>
        <v>770</v>
      </c>
    </row>
    <row r="2173" spans="2:55">
      <c r="B2173" s="41" t="s">
        <v>5931</v>
      </c>
      <c r="C2173" s="19" t="s">
        <v>6799</v>
      </c>
      <c r="D2173" s="44" t="s">
        <v>5</v>
      </c>
      <c r="E2173" s="19"/>
      <c r="F2173" s="19"/>
      <c r="G2173" s="19"/>
      <c r="H2173" s="19"/>
      <c r="I2173" s="19"/>
      <c r="J2173" s="19"/>
      <c r="K2173" s="19"/>
      <c r="L2173" s="19"/>
      <c r="M2173" s="19"/>
      <c r="N2173" s="19"/>
      <c r="O2173" s="19"/>
      <c r="P2173" s="19"/>
      <c r="Q2173" s="19"/>
      <c r="R2173" s="19"/>
      <c r="S2173" s="19"/>
      <c r="T2173" s="19"/>
      <c r="U2173" s="19"/>
      <c r="V2173" s="19"/>
      <c r="W2173" s="19"/>
      <c r="X2173" s="19"/>
      <c r="Y2173" s="19"/>
      <c r="Z2173" s="221"/>
      <c r="AA2173" s="221"/>
      <c r="AB2173" s="221"/>
      <c r="AC2173" s="221"/>
      <c r="AD2173" s="221"/>
      <c r="AE2173" s="221"/>
      <c r="AF2173" s="221"/>
      <c r="AG2173" s="221"/>
      <c r="AH2173" s="221"/>
      <c r="AI2173" s="221"/>
      <c r="AJ2173" s="221"/>
      <c r="AK2173" s="221"/>
      <c r="AL2173" s="221"/>
      <c r="AM2173" s="221"/>
      <c r="AN2173" s="221"/>
      <c r="AO2173" s="221"/>
      <c r="AP2173" s="221"/>
      <c r="AQ2173" s="221"/>
      <c r="AR2173" s="221"/>
      <c r="AS2173" s="221"/>
      <c r="AT2173" s="221"/>
      <c r="AU2173" s="221"/>
      <c r="AV2173" s="221"/>
      <c r="AW2173" s="221"/>
      <c r="AX2173" s="221"/>
      <c r="AY2173" s="221"/>
      <c r="AZ2173" s="221"/>
      <c r="BA2173" s="222">
        <v>4</v>
      </c>
      <c r="BB2173" s="222">
        <v>245</v>
      </c>
      <c r="BC2173" s="222">
        <f t="shared" si="109"/>
        <v>61.25</v>
      </c>
    </row>
    <row r="2174" spans="2:55">
      <c r="B2174" s="41" t="s">
        <v>5932</v>
      </c>
      <c r="C2174" s="19" t="s">
        <v>6800</v>
      </c>
      <c r="D2174" s="44" t="s">
        <v>5</v>
      </c>
      <c r="E2174" s="19"/>
      <c r="F2174" s="19"/>
      <c r="G2174" s="19"/>
      <c r="H2174" s="19"/>
      <c r="I2174" s="19"/>
      <c r="J2174" s="19"/>
      <c r="K2174" s="19"/>
      <c r="L2174" s="19"/>
      <c r="M2174" s="19"/>
      <c r="N2174" s="19"/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19"/>
      <c r="Z2174" s="221"/>
      <c r="AA2174" s="221"/>
      <c r="AB2174" s="221"/>
      <c r="AC2174" s="221"/>
      <c r="AD2174" s="221"/>
      <c r="AE2174" s="221"/>
      <c r="AF2174" s="221"/>
      <c r="AG2174" s="221"/>
      <c r="AH2174" s="221"/>
      <c r="AI2174" s="221"/>
      <c r="AJ2174" s="221"/>
      <c r="AK2174" s="221"/>
      <c r="AL2174" s="221"/>
      <c r="AM2174" s="221"/>
      <c r="AN2174" s="221"/>
      <c r="AO2174" s="221"/>
      <c r="AP2174" s="221"/>
      <c r="AQ2174" s="221"/>
      <c r="AR2174" s="221"/>
      <c r="AS2174" s="221"/>
      <c r="AT2174" s="221"/>
      <c r="AU2174" s="221"/>
      <c r="AV2174" s="221"/>
      <c r="AW2174" s="221"/>
      <c r="AX2174" s="221"/>
      <c r="AY2174" s="221"/>
      <c r="AZ2174" s="221"/>
      <c r="BA2174" s="222">
        <v>9</v>
      </c>
      <c r="BB2174" s="222">
        <v>815</v>
      </c>
      <c r="BC2174" s="222">
        <f t="shared" si="109"/>
        <v>203.75</v>
      </c>
    </row>
    <row r="2175" spans="2:55">
      <c r="B2175" s="41" t="s">
        <v>5933</v>
      </c>
      <c r="C2175" s="19" t="s">
        <v>6801</v>
      </c>
      <c r="D2175" s="44" t="s">
        <v>5</v>
      </c>
      <c r="E2175" s="19"/>
      <c r="F2175" s="19"/>
      <c r="G2175" s="19"/>
      <c r="H2175" s="19"/>
      <c r="I2175" s="19"/>
      <c r="J2175" s="19"/>
      <c r="K2175" s="19"/>
      <c r="L2175" s="19"/>
      <c r="M2175" s="19"/>
      <c r="N2175" s="19"/>
      <c r="O2175" s="19"/>
      <c r="P2175" s="19"/>
      <c r="Q2175" s="19"/>
      <c r="R2175" s="19"/>
      <c r="S2175" s="19"/>
      <c r="T2175" s="19"/>
      <c r="U2175" s="19"/>
      <c r="V2175" s="19"/>
      <c r="W2175" s="19"/>
      <c r="X2175" s="19"/>
      <c r="Y2175" s="19"/>
      <c r="Z2175" s="221"/>
      <c r="AA2175" s="221"/>
      <c r="AB2175" s="221"/>
      <c r="AC2175" s="221"/>
      <c r="AD2175" s="221"/>
      <c r="AE2175" s="221"/>
      <c r="AF2175" s="221"/>
      <c r="AG2175" s="221"/>
      <c r="AH2175" s="221"/>
      <c r="AI2175" s="221"/>
      <c r="AJ2175" s="221"/>
      <c r="AK2175" s="221"/>
      <c r="AL2175" s="221"/>
      <c r="AM2175" s="221"/>
      <c r="AN2175" s="221"/>
      <c r="AO2175" s="221"/>
      <c r="AP2175" s="221"/>
      <c r="AQ2175" s="221"/>
      <c r="AR2175" s="221"/>
      <c r="AS2175" s="221"/>
      <c r="AT2175" s="221"/>
      <c r="AU2175" s="221"/>
      <c r="AV2175" s="221"/>
      <c r="AW2175" s="221"/>
      <c r="AX2175" s="221"/>
      <c r="AY2175" s="221"/>
      <c r="AZ2175" s="221"/>
      <c r="BA2175" s="222">
        <v>13</v>
      </c>
      <c r="BB2175" s="222">
        <v>1890</v>
      </c>
      <c r="BC2175" s="222">
        <f t="shared" si="109"/>
        <v>472.5</v>
      </c>
    </row>
    <row r="2176" spans="2:55">
      <c r="B2176" s="41" t="s">
        <v>5934</v>
      </c>
      <c r="C2176" s="19" t="s">
        <v>6802</v>
      </c>
      <c r="D2176" s="44" t="s">
        <v>5</v>
      </c>
      <c r="E2176" s="19"/>
      <c r="F2176" s="19"/>
      <c r="G2176" s="19"/>
      <c r="H2176" s="19"/>
      <c r="I2176" s="19"/>
      <c r="J2176" s="19"/>
      <c r="K2176" s="19"/>
      <c r="L2176" s="19"/>
      <c r="M2176" s="19"/>
      <c r="N2176" s="19"/>
      <c r="O2176" s="19"/>
      <c r="P2176" s="19"/>
      <c r="Q2176" s="19"/>
      <c r="R2176" s="19"/>
      <c r="S2176" s="19"/>
      <c r="T2176" s="19"/>
      <c r="U2176" s="19"/>
      <c r="V2176" s="19"/>
      <c r="W2176" s="19"/>
      <c r="X2176" s="19"/>
      <c r="Y2176" s="19"/>
      <c r="Z2176" s="221"/>
      <c r="AA2176" s="221"/>
      <c r="AB2176" s="221"/>
      <c r="AC2176" s="221"/>
      <c r="AD2176" s="221"/>
      <c r="AE2176" s="221"/>
      <c r="AF2176" s="221"/>
      <c r="AG2176" s="221"/>
      <c r="AH2176" s="221"/>
      <c r="AI2176" s="221"/>
      <c r="AJ2176" s="221"/>
      <c r="AK2176" s="221"/>
      <c r="AL2176" s="221"/>
      <c r="AM2176" s="221"/>
      <c r="AN2176" s="221"/>
      <c r="AO2176" s="221"/>
      <c r="AP2176" s="221"/>
      <c r="AQ2176" s="221"/>
      <c r="AR2176" s="221"/>
      <c r="AS2176" s="221"/>
      <c r="AT2176" s="221"/>
      <c r="AU2176" s="221"/>
      <c r="AV2176" s="221"/>
      <c r="AW2176" s="221"/>
      <c r="AX2176" s="221"/>
      <c r="AY2176" s="221"/>
      <c r="AZ2176" s="221"/>
      <c r="BA2176" s="222">
        <v>43</v>
      </c>
      <c r="BB2176" s="222">
        <v>5760</v>
      </c>
      <c r="BC2176" s="222">
        <f t="shared" si="109"/>
        <v>1440</v>
      </c>
    </row>
    <row r="2177" spans="2:55">
      <c r="B2177" s="41" t="s">
        <v>5935</v>
      </c>
      <c r="C2177" s="19" t="s">
        <v>6803</v>
      </c>
      <c r="D2177" s="44" t="s">
        <v>5</v>
      </c>
      <c r="E2177" s="19"/>
      <c r="F2177" s="19"/>
      <c r="G2177" s="19"/>
      <c r="H2177" s="19"/>
      <c r="I2177" s="19"/>
      <c r="J2177" s="19"/>
      <c r="K2177" s="19"/>
      <c r="L2177" s="19"/>
      <c r="M2177" s="19"/>
      <c r="N2177" s="19"/>
      <c r="O2177" s="19"/>
      <c r="P2177" s="19"/>
      <c r="Q2177" s="19"/>
      <c r="R2177" s="19"/>
      <c r="S2177" s="19"/>
      <c r="T2177" s="19"/>
      <c r="U2177" s="19"/>
      <c r="V2177" s="19"/>
      <c r="W2177" s="19"/>
      <c r="X2177" s="19"/>
      <c r="Y2177" s="19"/>
      <c r="Z2177" s="221"/>
      <c r="AA2177" s="221"/>
      <c r="AB2177" s="221"/>
      <c r="AC2177" s="221"/>
      <c r="AD2177" s="221"/>
      <c r="AE2177" s="221"/>
      <c r="AF2177" s="221"/>
      <c r="AG2177" s="221"/>
      <c r="AH2177" s="221"/>
      <c r="AI2177" s="221"/>
      <c r="AJ2177" s="221"/>
      <c r="AK2177" s="221"/>
      <c r="AL2177" s="221"/>
      <c r="AM2177" s="221"/>
      <c r="AN2177" s="221"/>
      <c r="AO2177" s="221"/>
      <c r="AP2177" s="221"/>
      <c r="AQ2177" s="221"/>
      <c r="AR2177" s="221"/>
      <c r="AS2177" s="221"/>
      <c r="AT2177" s="221"/>
      <c r="AU2177" s="221"/>
      <c r="AV2177" s="221"/>
      <c r="AW2177" s="221"/>
      <c r="AX2177" s="221"/>
      <c r="AY2177" s="221"/>
      <c r="AZ2177" s="221"/>
      <c r="BA2177" s="222">
        <v>8</v>
      </c>
      <c r="BB2177" s="222">
        <v>530</v>
      </c>
      <c r="BC2177" s="222">
        <f t="shared" si="109"/>
        <v>132.5</v>
      </c>
    </row>
    <row r="2178" spans="2:55">
      <c r="B2178" s="41" t="s">
        <v>5936</v>
      </c>
      <c r="C2178" s="19" t="s">
        <v>8112</v>
      </c>
      <c r="D2178" s="44" t="s">
        <v>5</v>
      </c>
      <c r="E2178" s="19"/>
      <c r="F2178" s="19"/>
      <c r="G2178" s="19"/>
      <c r="H2178" s="19"/>
      <c r="I2178" s="19"/>
      <c r="J2178" s="19"/>
      <c r="K2178" s="19"/>
      <c r="L2178" s="19"/>
      <c r="M2178" s="19"/>
      <c r="N2178" s="19"/>
      <c r="O2178" s="19"/>
      <c r="P2178" s="19"/>
      <c r="Q2178" s="19"/>
      <c r="R2178" s="19"/>
      <c r="S2178" s="19"/>
      <c r="T2178" s="19"/>
      <c r="U2178" s="19"/>
      <c r="V2178" s="19"/>
      <c r="W2178" s="19"/>
      <c r="X2178" s="19"/>
      <c r="Y2178" s="19"/>
      <c r="Z2178" s="221"/>
      <c r="AA2178" s="221"/>
      <c r="AB2178" s="221"/>
      <c r="AC2178" s="221"/>
      <c r="AD2178" s="221"/>
      <c r="AE2178" s="221"/>
      <c r="AF2178" s="221"/>
      <c r="AG2178" s="221"/>
      <c r="AH2178" s="221"/>
      <c r="AI2178" s="221"/>
      <c r="AJ2178" s="221"/>
      <c r="AK2178" s="221"/>
      <c r="AL2178" s="221"/>
      <c r="AM2178" s="221"/>
      <c r="AN2178" s="221"/>
      <c r="AO2178" s="221"/>
      <c r="AP2178" s="221"/>
      <c r="AQ2178" s="221"/>
      <c r="AR2178" s="221"/>
      <c r="AS2178" s="221"/>
      <c r="AT2178" s="221"/>
      <c r="AU2178" s="221"/>
      <c r="AV2178" s="221"/>
      <c r="AW2178" s="221"/>
      <c r="AX2178" s="221"/>
      <c r="AY2178" s="221"/>
      <c r="AZ2178" s="221"/>
      <c r="BA2178" s="222">
        <v>0</v>
      </c>
      <c r="BB2178" s="222">
        <v>0</v>
      </c>
      <c r="BC2178" s="222">
        <f t="shared" si="109"/>
        <v>0</v>
      </c>
    </row>
    <row r="2179" spans="2:55">
      <c r="B2179" s="41" t="s">
        <v>5937</v>
      </c>
      <c r="C2179" s="19" t="s">
        <v>6804</v>
      </c>
      <c r="D2179" s="44" t="s">
        <v>5</v>
      </c>
      <c r="E2179" s="19"/>
      <c r="F2179" s="19"/>
      <c r="G2179" s="19"/>
      <c r="H2179" s="19"/>
      <c r="I2179" s="19"/>
      <c r="J2179" s="19"/>
      <c r="K2179" s="19"/>
      <c r="L2179" s="19"/>
      <c r="M2179" s="19"/>
      <c r="N2179" s="19"/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/>
      <c r="Z2179" s="221"/>
      <c r="AA2179" s="221"/>
      <c r="AB2179" s="221"/>
      <c r="AC2179" s="221"/>
      <c r="AD2179" s="221"/>
      <c r="AE2179" s="221"/>
      <c r="AF2179" s="221"/>
      <c r="AG2179" s="221"/>
      <c r="AH2179" s="221"/>
      <c r="AI2179" s="221"/>
      <c r="AJ2179" s="221"/>
      <c r="AK2179" s="221"/>
      <c r="AL2179" s="221"/>
      <c r="AM2179" s="221"/>
      <c r="AN2179" s="221"/>
      <c r="AO2179" s="221"/>
      <c r="AP2179" s="221"/>
      <c r="AQ2179" s="221"/>
      <c r="AR2179" s="221"/>
      <c r="AS2179" s="221"/>
      <c r="AT2179" s="221"/>
      <c r="AU2179" s="221"/>
      <c r="AV2179" s="221"/>
      <c r="AW2179" s="221"/>
      <c r="AX2179" s="221"/>
      <c r="AY2179" s="221"/>
      <c r="AZ2179" s="221"/>
      <c r="BA2179" s="222">
        <v>0</v>
      </c>
      <c r="BB2179" s="222">
        <v>0</v>
      </c>
      <c r="BC2179" s="222">
        <f t="shared" si="109"/>
        <v>0</v>
      </c>
    </row>
    <row r="2180" spans="2:55">
      <c r="B2180" s="41" t="s">
        <v>5938</v>
      </c>
      <c r="C2180" s="19" t="s">
        <v>8113</v>
      </c>
      <c r="D2180" s="44" t="s">
        <v>5</v>
      </c>
      <c r="E2180" s="19"/>
      <c r="F2180" s="19"/>
      <c r="G2180" s="19"/>
      <c r="H2180" s="19"/>
      <c r="I2180" s="19"/>
      <c r="J2180" s="19"/>
      <c r="K2180" s="19"/>
      <c r="L2180" s="19"/>
      <c r="M2180" s="19"/>
      <c r="N2180" s="19"/>
      <c r="O2180" s="19"/>
      <c r="P2180" s="19"/>
      <c r="Q2180" s="19"/>
      <c r="R2180" s="19"/>
      <c r="S2180" s="19"/>
      <c r="T2180" s="19"/>
      <c r="U2180" s="19"/>
      <c r="V2180" s="19"/>
      <c r="W2180" s="19"/>
      <c r="X2180" s="19"/>
      <c r="Y2180" s="19"/>
      <c r="Z2180" s="221"/>
      <c r="AA2180" s="221"/>
      <c r="AB2180" s="221"/>
      <c r="AC2180" s="221"/>
      <c r="AD2180" s="221"/>
      <c r="AE2180" s="221"/>
      <c r="AF2180" s="221"/>
      <c r="AG2180" s="221"/>
      <c r="AH2180" s="221"/>
      <c r="AI2180" s="221"/>
      <c r="AJ2180" s="221"/>
      <c r="AK2180" s="221"/>
      <c r="AL2180" s="221"/>
      <c r="AM2180" s="221"/>
      <c r="AN2180" s="221"/>
      <c r="AO2180" s="221"/>
      <c r="AP2180" s="221"/>
      <c r="AQ2180" s="221"/>
      <c r="AR2180" s="221"/>
      <c r="AS2180" s="221"/>
      <c r="AT2180" s="221"/>
      <c r="AU2180" s="221"/>
      <c r="AV2180" s="221"/>
      <c r="AW2180" s="221"/>
      <c r="AX2180" s="221"/>
      <c r="AY2180" s="221"/>
      <c r="AZ2180" s="221"/>
      <c r="BA2180" s="222">
        <v>0</v>
      </c>
      <c r="BB2180" s="222">
        <v>0</v>
      </c>
      <c r="BC2180" s="222">
        <f t="shared" si="109"/>
        <v>0</v>
      </c>
    </row>
    <row r="2181" spans="2:55">
      <c r="B2181" s="41" t="s">
        <v>5939</v>
      </c>
      <c r="C2181" s="19" t="s">
        <v>6805</v>
      </c>
      <c r="D2181" s="44" t="s">
        <v>5</v>
      </c>
      <c r="E2181" s="19"/>
      <c r="F2181" s="19"/>
      <c r="G2181" s="19"/>
      <c r="H2181" s="19"/>
      <c r="I2181" s="19"/>
      <c r="J2181" s="19"/>
      <c r="K2181" s="19"/>
      <c r="L2181" s="19"/>
      <c r="M2181" s="19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19"/>
      <c r="Z2181" s="221"/>
      <c r="AA2181" s="221"/>
      <c r="AB2181" s="221"/>
      <c r="AC2181" s="221"/>
      <c r="AD2181" s="221"/>
      <c r="AE2181" s="221"/>
      <c r="AF2181" s="221"/>
      <c r="AG2181" s="221"/>
      <c r="AH2181" s="221"/>
      <c r="AI2181" s="221"/>
      <c r="AJ2181" s="221"/>
      <c r="AK2181" s="221"/>
      <c r="AL2181" s="221"/>
      <c r="AM2181" s="221"/>
      <c r="AN2181" s="221"/>
      <c r="AO2181" s="221"/>
      <c r="AP2181" s="221"/>
      <c r="AQ2181" s="221"/>
      <c r="AR2181" s="221"/>
      <c r="AS2181" s="221"/>
      <c r="AT2181" s="221"/>
      <c r="AU2181" s="221"/>
      <c r="AV2181" s="221"/>
      <c r="AW2181" s="221"/>
      <c r="AX2181" s="221"/>
      <c r="AY2181" s="221"/>
      <c r="AZ2181" s="221"/>
      <c r="BA2181" s="222">
        <v>1</v>
      </c>
      <c r="BB2181" s="222">
        <v>45</v>
      </c>
      <c r="BC2181" s="222">
        <f t="shared" si="109"/>
        <v>11.25</v>
      </c>
    </row>
    <row r="2182" spans="2:55">
      <c r="B2182" s="41" t="s">
        <v>5940</v>
      </c>
      <c r="C2182" s="19" t="s">
        <v>6806</v>
      </c>
      <c r="D2182" s="44" t="s">
        <v>5</v>
      </c>
      <c r="E2182" s="19"/>
      <c r="F2182" s="19"/>
      <c r="G2182" s="19"/>
      <c r="H2182" s="19"/>
      <c r="I2182" s="19"/>
      <c r="J2182" s="19"/>
      <c r="K2182" s="19"/>
      <c r="L2182" s="19"/>
      <c r="M2182" s="19"/>
      <c r="N2182" s="19"/>
      <c r="O2182" s="19"/>
      <c r="P2182" s="19"/>
      <c r="Q2182" s="19"/>
      <c r="R2182" s="19"/>
      <c r="S2182" s="19"/>
      <c r="T2182" s="19"/>
      <c r="U2182" s="19"/>
      <c r="V2182" s="19"/>
      <c r="W2182" s="19"/>
      <c r="X2182" s="19"/>
      <c r="Y2182" s="19"/>
      <c r="Z2182" s="221"/>
      <c r="AA2182" s="221"/>
      <c r="AB2182" s="221"/>
      <c r="AC2182" s="221"/>
      <c r="AD2182" s="221"/>
      <c r="AE2182" s="221"/>
      <c r="AF2182" s="221"/>
      <c r="AG2182" s="221"/>
      <c r="AH2182" s="221"/>
      <c r="AI2182" s="221"/>
      <c r="AJ2182" s="221"/>
      <c r="AK2182" s="221"/>
      <c r="AL2182" s="221"/>
      <c r="AM2182" s="221"/>
      <c r="AN2182" s="221"/>
      <c r="AO2182" s="221"/>
      <c r="AP2182" s="221"/>
      <c r="AQ2182" s="221"/>
      <c r="AR2182" s="221"/>
      <c r="AS2182" s="221"/>
      <c r="AT2182" s="221"/>
      <c r="AU2182" s="221"/>
      <c r="AV2182" s="221"/>
      <c r="AW2182" s="221"/>
      <c r="AX2182" s="221"/>
      <c r="AY2182" s="221"/>
      <c r="AZ2182" s="221"/>
      <c r="BA2182" s="222">
        <v>2</v>
      </c>
      <c r="BB2182" s="222">
        <v>250</v>
      </c>
      <c r="BC2182" s="222">
        <f t="shared" si="109"/>
        <v>62.5</v>
      </c>
    </row>
    <row r="2183" spans="2:55">
      <c r="B2183" s="41" t="s">
        <v>5941</v>
      </c>
      <c r="C2183" s="19" t="s">
        <v>6807</v>
      </c>
      <c r="D2183" s="44" t="s">
        <v>5</v>
      </c>
      <c r="E2183" s="19"/>
      <c r="F2183" s="19"/>
      <c r="G2183" s="19"/>
      <c r="H2183" s="19"/>
      <c r="I2183" s="19"/>
      <c r="J2183" s="19"/>
      <c r="K2183" s="19"/>
      <c r="L2183" s="19"/>
      <c r="M2183" s="19"/>
      <c r="N2183" s="19"/>
      <c r="O2183" s="19"/>
      <c r="P2183" s="19"/>
      <c r="Q2183" s="19"/>
      <c r="R2183" s="19"/>
      <c r="S2183" s="19"/>
      <c r="T2183" s="19"/>
      <c r="U2183" s="19"/>
      <c r="V2183" s="19"/>
      <c r="W2183" s="19"/>
      <c r="X2183" s="19"/>
      <c r="Y2183" s="19"/>
      <c r="Z2183" s="221"/>
      <c r="AA2183" s="221"/>
      <c r="AB2183" s="221"/>
      <c r="AC2183" s="221"/>
      <c r="AD2183" s="221"/>
      <c r="AE2183" s="221"/>
      <c r="AF2183" s="221"/>
      <c r="AG2183" s="221"/>
      <c r="AH2183" s="221"/>
      <c r="AI2183" s="221"/>
      <c r="AJ2183" s="221"/>
      <c r="AK2183" s="221"/>
      <c r="AL2183" s="221"/>
      <c r="AM2183" s="221"/>
      <c r="AN2183" s="221"/>
      <c r="AO2183" s="221"/>
      <c r="AP2183" s="221"/>
      <c r="AQ2183" s="221"/>
      <c r="AR2183" s="221"/>
      <c r="AS2183" s="221"/>
      <c r="AT2183" s="221"/>
      <c r="AU2183" s="221"/>
      <c r="AV2183" s="221"/>
      <c r="AW2183" s="221"/>
      <c r="AX2183" s="221"/>
      <c r="AY2183" s="221"/>
      <c r="AZ2183" s="221"/>
      <c r="BA2183" s="222">
        <v>11</v>
      </c>
      <c r="BB2183" s="222">
        <v>1810</v>
      </c>
      <c r="BC2183" s="222">
        <f t="shared" si="109"/>
        <v>452.5</v>
      </c>
    </row>
    <row r="2184" spans="2:55">
      <c r="B2184" s="41" t="s">
        <v>5942</v>
      </c>
      <c r="C2184" s="19" t="s">
        <v>6808</v>
      </c>
      <c r="D2184" s="44" t="s">
        <v>5</v>
      </c>
      <c r="E2184" s="19"/>
      <c r="F2184" s="19"/>
      <c r="G2184" s="19"/>
      <c r="H2184" s="19"/>
      <c r="I2184" s="19"/>
      <c r="J2184" s="19"/>
      <c r="K2184" s="19"/>
      <c r="L2184" s="19"/>
      <c r="M2184" s="19"/>
      <c r="N2184" s="19"/>
      <c r="O2184" s="19"/>
      <c r="P2184" s="19"/>
      <c r="Q2184" s="19"/>
      <c r="R2184" s="19"/>
      <c r="S2184" s="19"/>
      <c r="T2184" s="19"/>
      <c r="U2184" s="19"/>
      <c r="V2184" s="19"/>
      <c r="W2184" s="19"/>
      <c r="X2184" s="19"/>
      <c r="Y2184" s="19"/>
      <c r="Z2184" s="221"/>
      <c r="AA2184" s="221"/>
      <c r="AB2184" s="221"/>
      <c r="AC2184" s="221"/>
      <c r="AD2184" s="221"/>
      <c r="AE2184" s="221"/>
      <c r="AF2184" s="221"/>
      <c r="AG2184" s="221"/>
      <c r="AH2184" s="221"/>
      <c r="AI2184" s="221"/>
      <c r="AJ2184" s="221"/>
      <c r="AK2184" s="221"/>
      <c r="AL2184" s="221"/>
      <c r="AM2184" s="221"/>
      <c r="AN2184" s="221"/>
      <c r="AO2184" s="221"/>
      <c r="AP2184" s="221"/>
      <c r="AQ2184" s="221"/>
      <c r="AR2184" s="221"/>
      <c r="AS2184" s="221"/>
      <c r="AT2184" s="221"/>
      <c r="AU2184" s="221"/>
      <c r="AV2184" s="221"/>
      <c r="AW2184" s="221"/>
      <c r="AX2184" s="221"/>
      <c r="AY2184" s="221"/>
      <c r="AZ2184" s="221"/>
      <c r="BA2184" s="222">
        <v>0</v>
      </c>
      <c r="BB2184" s="222">
        <v>0</v>
      </c>
      <c r="BC2184" s="222">
        <f t="shared" si="109"/>
        <v>0</v>
      </c>
    </row>
    <row r="2185" spans="2:55">
      <c r="B2185" s="41" t="s">
        <v>5943</v>
      </c>
      <c r="C2185" s="19" t="s">
        <v>6809</v>
      </c>
      <c r="D2185" s="44" t="s">
        <v>5</v>
      </c>
      <c r="E2185" s="19"/>
      <c r="F2185" s="19"/>
      <c r="G2185" s="19"/>
      <c r="H2185" s="19"/>
      <c r="I2185" s="19"/>
      <c r="J2185" s="19"/>
      <c r="K2185" s="19"/>
      <c r="L2185" s="19"/>
      <c r="M2185" s="19"/>
      <c r="N2185" s="19"/>
      <c r="O2185" s="19"/>
      <c r="P2185" s="19"/>
      <c r="Q2185" s="19"/>
      <c r="R2185" s="19"/>
      <c r="S2185" s="19"/>
      <c r="T2185" s="19"/>
      <c r="U2185" s="19"/>
      <c r="V2185" s="19"/>
      <c r="W2185" s="19"/>
      <c r="X2185" s="19"/>
      <c r="Y2185" s="19"/>
      <c r="Z2185" s="221"/>
      <c r="AA2185" s="221"/>
      <c r="AB2185" s="221"/>
      <c r="AC2185" s="221"/>
      <c r="AD2185" s="221"/>
      <c r="AE2185" s="221"/>
      <c r="AF2185" s="221"/>
      <c r="AG2185" s="221"/>
      <c r="AH2185" s="221"/>
      <c r="AI2185" s="221"/>
      <c r="AJ2185" s="221"/>
      <c r="AK2185" s="221"/>
      <c r="AL2185" s="221"/>
      <c r="AM2185" s="221"/>
      <c r="AN2185" s="221"/>
      <c r="AO2185" s="221"/>
      <c r="AP2185" s="221"/>
      <c r="AQ2185" s="221"/>
      <c r="AR2185" s="221"/>
      <c r="AS2185" s="221"/>
      <c r="AT2185" s="221"/>
      <c r="AU2185" s="221"/>
      <c r="AV2185" s="221"/>
      <c r="AW2185" s="221"/>
      <c r="AX2185" s="221"/>
      <c r="AY2185" s="221"/>
      <c r="AZ2185" s="221"/>
      <c r="BA2185" s="222">
        <v>9</v>
      </c>
      <c r="BB2185" s="222">
        <v>970</v>
      </c>
      <c r="BC2185" s="222">
        <f t="shared" si="109"/>
        <v>242.5</v>
      </c>
    </row>
    <row r="2186" spans="2:55">
      <c r="B2186" s="41" t="s">
        <v>5944</v>
      </c>
      <c r="C2186" s="19" t="s">
        <v>6810</v>
      </c>
      <c r="D2186" s="44" t="s">
        <v>5</v>
      </c>
      <c r="E2186" s="19"/>
      <c r="F2186" s="19"/>
      <c r="G2186" s="19"/>
      <c r="H2186" s="19"/>
      <c r="I2186" s="19"/>
      <c r="J2186" s="19"/>
      <c r="K2186" s="19"/>
      <c r="L2186" s="19"/>
      <c r="M2186" s="19"/>
      <c r="N2186" s="19"/>
      <c r="O2186" s="19"/>
      <c r="P2186" s="19"/>
      <c r="Q2186" s="19"/>
      <c r="R2186" s="19"/>
      <c r="S2186" s="19"/>
      <c r="T2186" s="19"/>
      <c r="U2186" s="19"/>
      <c r="V2186" s="19"/>
      <c r="W2186" s="19"/>
      <c r="X2186" s="19"/>
      <c r="Y2186" s="19"/>
      <c r="Z2186" s="221"/>
      <c r="AA2186" s="221"/>
      <c r="AB2186" s="221"/>
      <c r="AC2186" s="221"/>
      <c r="AD2186" s="221"/>
      <c r="AE2186" s="221"/>
      <c r="AF2186" s="221"/>
      <c r="AG2186" s="221"/>
      <c r="AH2186" s="221"/>
      <c r="AI2186" s="221"/>
      <c r="AJ2186" s="221"/>
      <c r="AK2186" s="221"/>
      <c r="AL2186" s="221"/>
      <c r="AM2186" s="221"/>
      <c r="AN2186" s="221"/>
      <c r="AO2186" s="221"/>
      <c r="AP2186" s="221"/>
      <c r="AQ2186" s="221"/>
      <c r="AR2186" s="221"/>
      <c r="AS2186" s="221"/>
      <c r="AT2186" s="221"/>
      <c r="AU2186" s="221"/>
      <c r="AV2186" s="221"/>
      <c r="AW2186" s="221"/>
      <c r="AX2186" s="221"/>
      <c r="AY2186" s="221"/>
      <c r="AZ2186" s="221"/>
      <c r="BA2186" s="222">
        <v>49</v>
      </c>
      <c r="BB2186" s="222">
        <v>7105</v>
      </c>
      <c r="BC2186" s="222">
        <f t="shared" si="109"/>
        <v>1776.25</v>
      </c>
    </row>
    <row r="2187" spans="2:55">
      <c r="B2187" s="41" t="s">
        <v>5945</v>
      </c>
      <c r="C2187" s="19" t="s">
        <v>6811</v>
      </c>
      <c r="D2187" s="44" t="s">
        <v>5</v>
      </c>
      <c r="E2187" s="19"/>
      <c r="F2187" s="19"/>
      <c r="G2187" s="19"/>
      <c r="H2187" s="19"/>
      <c r="I2187" s="19"/>
      <c r="J2187" s="19"/>
      <c r="K2187" s="19"/>
      <c r="L2187" s="19"/>
      <c r="M2187" s="19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19"/>
      <c r="Z2187" s="221"/>
      <c r="AA2187" s="221"/>
      <c r="AB2187" s="221"/>
      <c r="AC2187" s="221"/>
      <c r="AD2187" s="221"/>
      <c r="AE2187" s="221"/>
      <c r="AF2187" s="221"/>
      <c r="AG2187" s="221"/>
      <c r="AH2187" s="221"/>
      <c r="AI2187" s="221"/>
      <c r="AJ2187" s="221"/>
      <c r="AK2187" s="221"/>
      <c r="AL2187" s="221"/>
      <c r="AM2187" s="221"/>
      <c r="AN2187" s="221"/>
      <c r="AO2187" s="221"/>
      <c r="AP2187" s="221"/>
      <c r="AQ2187" s="221"/>
      <c r="AR2187" s="221"/>
      <c r="AS2187" s="221"/>
      <c r="AT2187" s="221"/>
      <c r="AU2187" s="221"/>
      <c r="AV2187" s="221"/>
      <c r="AW2187" s="221"/>
      <c r="AX2187" s="221"/>
      <c r="AY2187" s="221"/>
      <c r="AZ2187" s="221"/>
      <c r="BA2187" s="222">
        <v>11</v>
      </c>
      <c r="BB2187" s="222">
        <v>1465</v>
      </c>
      <c r="BC2187" s="222">
        <f t="shared" si="109"/>
        <v>366.25</v>
      </c>
    </row>
    <row r="2188" spans="2:55">
      <c r="B2188" s="41" t="s">
        <v>5946</v>
      </c>
      <c r="C2188" s="19" t="s">
        <v>6812</v>
      </c>
      <c r="D2188" s="227" t="s">
        <v>956</v>
      </c>
      <c r="E2188" s="19"/>
      <c r="F2188" s="19"/>
      <c r="G2188" s="19"/>
      <c r="H2188" s="19"/>
      <c r="I2188" s="19"/>
      <c r="J2188" s="19"/>
      <c r="K2188" s="19"/>
      <c r="L2188" s="19"/>
      <c r="M2188" s="19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221"/>
      <c r="AA2188" s="221"/>
      <c r="AB2188" s="221"/>
      <c r="AC2188" s="221"/>
      <c r="AD2188" s="221"/>
      <c r="AE2188" s="221"/>
      <c r="AF2188" s="221"/>
      <c r="AG2188" s="221"/>
      <c r="AH2188" s="221"/>
      <c r="AI2188" s="221"/>
      <c r="AJ2188" s="221"/>
      <c r="AK2188" s="221"/>
      <c r="AL2188" s="221"/>
      <c r="AM2188" s="221"/>
      <c r="AN2188" s="221"/>
      <c r="AO2188" s="221"/>
      <c r="AP2188" s="221"/>
      <c r="AQ2188" s="221"/>
      <c r="AR2188" s="221"/>
      <c r="AS2188" s="221"/>
      <c r="AT2188" s="221"/>
      <c r="AU2188" s="221"/>
      <c r="AV2188" s="221"/>
      <c r="AW2188" s="221"/>
      <c r="AX2188" s="221"/>
      <c r="AY2188" s="221"/>
      <c r="AZ2188" s="221"/>
      <c r="BA2188" s="222">
        <v>8</v>
      </c>
      <c r="BB2188" s="222">
        <v>995</v>
      </c>
      <c r="BC2188" s="222">
        <f t="shared" si="109"/>
        <v>248.75</v>
      </c>
    </row>
    <row r="2189" spans="2:55">
      <c r="B2189" s="41" t="s">
        <v>5947</v>
      </c>
      <c r="C2189" s="19" t="s">
        <v>6813</v>
      </c>
      <c r="D2189" s="44" t="s">
        <v>5</v>
      </c>
      <c r="E2189" s="19"/>
      <c r="F2189" s="19"/>
      <c r="G2189" s="19"/>
      <c r="H2189" s="19"/>
      <c r="I2189" s="19"/>
      <c r="J2189" s="19"/>
      <c r="K2189" s="19"/>
      <c r="L2189" s="19"/>
      <c r="M2189" s="19"/>
      <c r="N2189" s="19"/>
      <c r="O2189" s="19"/>
      <c r="P2189" s="19"/>
      <c r="Q2189" s="19"/>
      <c r="R2189" s="19"/>
      <c r="S2189" s="19"/>
      <c r="T2189" s="19"/>
      <c r="U2189" s="19"/>
      <c r="V2189" s="19"/>
      <c r="W2189" s="19"/>
      <c r="X2189" s="19"/>
      <c r="Y2189" s="19"/>
      <c r="Z2189" s="221"/>
      <c r="AA2189" s="221"/>
      <c r="AB2189" s="221"/>
      <c r="AC2189" s="221"/>
      <c r="AD2189" s="221"/>
      <c r="AE2189" s="221"/>
      <c r="AF2189" s="221"/>
      <c r="AG2189" s="221"/>
      <c r="AH2189" s="221"/>
      <c r="AI2189" s="221"/>
      <c r="AJ2189" s="221"/>
      <c r="AK2189" s="221"/>
      <c r="AL2189" s="221"/>
      <c r="AM2189" s="221"/>
      <c r="AN2189" s="221"/>
      <c r="AO2189" s="221"/>
      <c r="AP2189" s="221"/>
      <c r="AQ2189" s="221"/>
      <c r="AR2189" s="221"/>
      <c r="AS2189" s="221"/>
      <c r="AT2189" s="221"/>
      <c r="AU2189" s="221"/>
      <c r="AV2189" s="221"/>
      <c r="AW2189" s="221"/>
      <c r="AX2189" s="221"/>
      <c r="AY2189" s="221"/>
      <c r="AZ2189" s="221"/>
      <c r="BA2189" s="222">
        <v>3</v>
      </c>
      <c r="BB2189" s="222">
        <v>220</v>
      </c>
      <c r="BC2189" s="222">
        <f t="shared" si="109"/>
        <v>55</v>
      </c>
    </row>
    <row r="2190" spans="2:55">
      <c r="B2190" s="41" t="s">
        <v>5948</v>
      </c>
      <c r="C2190" s="19" t="s">
        <v>6814</v>
      </c>
      <c r="D2190" s="44" t="s">
        <v>5</v>
      </c>
      <c r="E2190" s="19"/>
      <c r="F2190" s="19"/>
      <c r="G2190" s="19"/>
      <c r="H2190" s="19"/>
      <c r="I2190" s="19"/>
      <c r="J2190" s="19"/>
      <c r="K2190" s="19"/>
      <c r="L2190" s="19"/>
      <c r="M2190" s="19"/>
      <c r="N2190" s="19"/>
      <c r="O2190" s="19"/>
      <c r="P2190" s="19"/>
      <c r="Q2190" s="19"/>
      <c r="R2190" s="19"/>
      <c r="S2190" s="19"/>
      <c r="T2190" s="19"/>
      <c r="U2190" s="19"/>
      <c r="V2190" s="19"/>
      <c r="W2190" s="19"/>
      <c r="X2190" s="19"/>
      <c r="Y2190" s="19"/>
      <c r="Z2190" s="221"/>
      <c r="AA2190" s="221"/>
      <c r="AB2190" s="221"/>
      <c r="AC2190" s="221"/>
      <c r="AD2190" s="221"/>
      <c r="AE2190" s="221"/>
      <c r="AF2190" s="221"/>
      <c r="AG2190" s="221"/>
      <c r="AH2190" s="221"/>
      <c r="AI2190" s="221"/>
      <c r="AJ2190" s="221"/>
      <c r="AK2190" s="221"/>
      <c r="AL2190" s="221"/>
      <c r="AM2190" s="221"/>
      <c r="AN2190" s="221"/>
      <c r="AO2190" s="221"/>
      <c r="AP2190" s="221"/>
      <c r="AQ2190" s="221"/>
      <c r="AR2190" s="221"/>
      <c r="AS2190" s="221"/>
      <c r="AT2190" s="221"/>
      <c r="AU2190" s="221"/>
      <c r="AV2190" s="221"/>
      <c r="AW2190" s="221"/>
      <c r="AX2190" s="221"/>
      <c r="AY2190" s="221"/>
      <c r="AZ2190" s="221"/>
      <c r="BA2190" s="222">
        <v>10</v>
      </c>
      <c r="BB2190" s="222">
        <v>830</v>
      </c>
      <c r="BC2190" s="222">
        <f t="shared" si="109"/>
        <v>207.5</v>
      </c>
    </row>
    <row r="2191" spans="2:55">
      <c r="B2191" s="41" t="s">
        <v>5949</v>
      </c>
      <c r="C2191" s="19" t="s">
        <v>8114</v>
      </c>
      <c r="D2191" s="44" t="s">
        <v>5</v>
      </c>
      <c r="E2191" s="19"/>
      <c r="F2191" s="19"/>
      <c r="G2191" s="19"/>
      <c r="H2191" s="19"/>
      <c r="I2191" s="19"/>
      <c r="J2191" s="19"/>
      <c r="K2191" s="19"/>
      <c r="L2191" s="19"/>
      <c r="M2191" s="19"/>
      <c r="N2191" s="19"/>
      <c r="O2191" s="19"/>
      <c r="P2191" s="19"/>
      <c r="Q2191" s="19"/>
      <c r="R2191" s="19"/>
      <c r="S2191" s="19"/>
      <c r="T2191" s="19"/>
      <c r="U2191" s="19"/>
      <c r="V2191" s="19"/>
      <c r="W2191" s="19"/>
      <c r="X2191" s="19"/>
      <c r="Y2191" s="19"/>
      <c r="Z2191" s="221"/>
      <c r="AA2191" s="221"/>
      <c r="AB2191" s="221"/>
      <c r="AC2191" s="221"/>
      <c r="AD2191" s="221"/>
      <c r="AE2191" s="221"/>
      <c r="AF2191" s="221"/>
      <c r="AG2191" s="221"/>
      <c r="AH2191" s="221"/>
      <c r="AI2191" s="221"/>
      <c r="AJ2191" s="221"/>
      <c r="AK2191" s="221"/>
      <c r="AL2191" s="221"/>
      <c r="AM2191" s="221"/>
      <c r="AN2191" s="221"/>
      <c r="AO2191" s="221"/>
      <c r="AP2191" s="221"/>
      <c r="AQ2191" s="221"/>
      <c r="AR2191" s="221"/>
      <c r="AS2191" s="221"/>
      <c r="AT2191" s="221"/>
      <c r="AU2191" s="221"/>
      <c r="AV2191" s="221"/>
      <c r="AW2191" s="221"/>
      <c r="AX2191" s="221"/>
      <c r="AY2191" s="221"/>
      <c r="AZ2191" s="221"/>
      <c r="BA2191" s="222">
        <v>0</v>
      </c>
      <c r="BB2191" s="222">
        <v>0</v>
      </c>
      <c r="BC2191" s="222">
        <f t="shared" si="109"/>
        <v>0</v>
      </c>
    </row>
    <row r="2192" spans="2:55">
      <c r="B2192" s="41" t="s">
        <v>5950</v>
      </c>
      <c r="C2192" s="19" t="s">
        <v>6815</v>
      </c>
      <c r="D2192" s="44" t="s">
        <v>5</v>
      </c>
      <c r="E2192" s="19"/>
      <c r="F2192" s="19"/>
      <c r="G2192" s="19"/>
      <c r="H2192" s="19"/>
      <c r="I2192" s="19"/>
      <c r="J2192" s="19"/>
      <c r="K2192" s="19"/>
      <c r="L2192" s="19"/>
      <c r="M2192" s="19"/>
      <c r="N2192" s="19"/>
      <c r="O2192" s="19"/>
      <c r="P2192" s="19"/>
      <c r="Q2192" s="19"/>
      <c r="R2192" s="19"/>
      <c r="S2192" s="19"/>
      <c r="T2192" s="19"/>
      <c r="U2192" s="19"/>
      <c r="V2192" s="19"/>
      <c r="W2192" s="19"/>
      <c r="X2192" s="19"/>
      <c r="Y2192" s="19"/>
      <c r="Z2192" s="221"/>
      <c r="AA2192" s="221"/>
      <c r="AB2192" s="221"/>
      <c r="AC2192" s="221"/>
      <c r="AD2192" s="221"/>
      <c r="AE2192" s="221"/>
      <c r="AF2192" s="221"/>
      <c r="AG2192" s="221"/>
      <c r="AH2192" s="221"/>
      <c r="AI2192" s="221"/>
      <c r="AJ2192" s="221"/>
      <c r="AK2192" s="221"/>
      <c r="AL2192" s="221"/>
      <c r="AM2192" s="221"/>
      <c r="AN2192" s="221"/>
      <c r="AO2192" s="221"/>
      <c r="AP2192" s="221"/>
      <c r="AQ2192" s="221"/>
      <c r="AR2192" s="221"/>
      <c r="AS2192" s="221"/>
      <c r="AT2192" s="221"/>
      <c r="AU2192" s="221"/>
      <c r="AV2192" s="221"/>
      <c r="AW2192" s="221"/>
      <c r="AX2192" s="221"/>
      <c r="AY2192" s="221"/>
      <c r="AZ2192" s="221"/>
      <c r="BA2192" s="222">
        <v>0</v>
      </c>
      <c r="BB2192" s="222">
        <v>0</v>
      </c>
      <c r="BC2192" s="222">
        <f t="shared" si="109"/>
        <v>0</v>
      </c>
    </row>
    <row r="2193" spans="2:55">
      <c r="B2193" s="41" t="s">
        <v>5951</v>
      </c>
      <c r="C2193" s="19" t="s">
        <v>6816</v>
      </c>
      <c r="D2193" s="44" t="s">
        <v>5</v>
      </c>
      <c r="E2193" s="19"/>
      <c r="F2193" s="19"/>
      <c r="G2193" s="19"/>
      <c r="H2193" s="19"/>
      <c r="I2193" s="19"/>
      <c r="J2193" s="19"/>
      <c r="K2193" s="19"/>
      <c r="L2193" s="19"/>
      <c r="M2193" s="19"/>
      <c r="N2193" s="19"/>
      <c r="O2193" s="19"/>
      <c r="P2193" s="19"/>
      <c r="Q2193" s="19"/>
      <c r="R2193" s="19"/>
      <c r="S2193" s="19"/>
      <c r="T2193" s="19"/>
      <c r="U2193" s="19"/>
      <c r="V2193" s="19"/>
      <c r="W2193" s="19"/>
      <c r="X2193" s="19"/>
      <c r="Y2193" s="19"/>
      <c r="Z2193" s="221"/>
      <c r="AA2193" s="221"/>
      <c r="AB2193" s="221"/>
      <c r="AC2193" s="221"/>
      <c r="AD2193" s="221"/>
      <c r="AE2193" s="221"/>
      <c r="AF2193" s="221"/>
      <c r="AG2193" s="221"/>
      <c r="AH2193" s="221"/>
      <c r="AI2193" s="221"/>
      <c r="AJ2193" s="221"/>
      <c r="AK2193" s="221"/>
      <c r="AL2193" s="221"/>
      <c r="AM2193" s="221"/>
      <c r="AN2193" s="221"/>
      <c r="AO2193" s="221"/>
      <c r="AP2193" s="221"/>
      <c r="AQ2193" s="221"/>
      <c r="AR2193" s="221"/>
      <c r="AS2193" s="221"/>
      <c r="AT2193" s="221"/>
      <c r="AU2193" s="221"/>
      <c r="AV2193" s="221"/>
      <c r="AW2193" s="221"/>
      <c r="AX2193" s="221"/>
      <c r="AY2193" s="221"/>
      <c r="AZ2193" s="221"/>
      <c r="BA2193" s="222">
        <v>0</v>
      </c>
      <c r="BB2193" s="222">
        <v>0</v>
      </c>
      <c r="BC2193" s="222">
        <f t="shared" si="109"/>
        <v>0</v>
      </c>
    </row>
    <row r="2194" spans="2:55">
      <c r="B2194" s="41" t="s">
        <v>5952</v>
      </c>
      <c r="C2194" s="19" t="s">
        <v>6817</v>
      </c>
      <c r="D2194" s="44" t="s">
        <v>5</v>
      </c>
      <c r="E2194" s="19"/>
      <c r="F2194" s="19"/>
      <c r="G2194" s="19"/>
      <c r="H2194" s="19"/>
      <c r="I2194" s="19"/>
      <c r="J2194" s="19"/>
      <c r="K2194" s="19"/>
      <c r="L2194" s="19"/>
      <c r="M2194" s="19"/>
      <c r="N2194" s="19"/>
      <c r="O2194" s="19"/>
      <c r="P2194" s="19"/>
      <c r="Q2194" s="19"/>
      <c r="R2194" s="19"/>
      <c r="S2194" s="19"/>
      <c r="T2194" s="19"/>
      <c r="U2194" s="19"/>
      <c r="V2194" s="19"/>
      <c r="W2194" s="19"/>
      <c r="X2194" s="19"/>
      <c r="Y2194" s="19"/>
      <c r="Z2194" s="221"/>
      <c r="AA2194" s="221"/>
      <c r="AB2194" s="221"/>
      <c r="AC2194" s="221"/>
      <c r="AD2194" s="221"/>
      <c r="AE2194" s="221"/>
      <c r="AF2194" s="221"/>
      <c r="AG2194" s="221"/>
      <c r="AH2194" s="221"/>
      <c r="AI2194" s="221"/>
      <c r="AJ2194" s="221"/>
      <c r="AK2194" s="221"/>
      <c r="AL2194" s="221"/>
      <c r="AM2194" s="221"/>
      <c r="AN2194" s="221"/>
      <c r="AO2194" s="221"/>
      <c r="AP2194" s="221"/>
      <c r="AQ2194" s="221"/>
      <c r="AR2194" s="221"/>
      <c r="AS2194" s="221"/>
      <c r="AT2194" s="221"/>
      <c r="AU2194" s="221"/>
      <c r="AV2194" s="221"/>
      <c r="AW2194" s="221"/>
      <c r="AX2194" s="221"/>
      <c r="AY2194" s="221"/>
      <c r="AZ2194" s="221"/>
      <c r="BA2194" s="222">
        <v>0</v>
      </c>
      <c r="BB2194" s="222">
        <v>0</v>
      </c>
      <c r="BC2194" s="222">
        <f t="shared" si="109"/>
        <v>0</v>
      </c>
    </row>
    <row r="2195" spans="2:55">
      <c r="B2195" s="41" t="s">
        <v>5953</v>
      </c>
      <c r="C2195" s="19" t="s">
        <v>6818</v>
      </c>
      <c r="D2195" s="44" t="s">
        <v>5</v>
      </c>
      <c r="E2195" s="19"/>
      <c r="F2195" s="19"/>
      <c r="G2195" s="19"/>
      <c r="H2195" s="19"/>
      <c r="I2195" s="19"/>
      <c r="J2195" s="19"/>
      <c r="K2195" s="19"/>
      <c r="L2195" s="19"/>
      <c r="M2195" s="19"/>
      <c r="N2195" s="19"/>
      <c r="O2195" s="19"/>
      <c r="P2195" s="19"/>
      <c r="Q2195" s="19"/>
      <c r="R2195" s="19"/>
      <c r="S2195" s="19"/>
      <c r="T2195" s="19"/>
      <c r="U2195" s="19"/>
      <c r="V2195" s="19"/>
      <c r="W2195" s="19"/>
      <c r="X2195" s="19"/>
      <c r="Y2195" s="19"/>
      <c r="Z2195" s="221"/>
      <c r="AA2195" s="221"/>
      <c r="AB2195" s="221"/>
      <c r="AC2195" s="221"/>
      <c r="AD2195" s="221"/>
      <c r="AE2195" s="221"/>
      <c r="AF2195" s="221"/>
      <c r="AG2195" s="221"/>
      <c r="AH2195" s="221"/>
      <c r="AI2195" s="221"/>
      <c r="AJ2195" s="221"/>
      <c r="AK2195" s="221"/>
      <c r="AL2195" s="221"/>
      <c r="AM2195" s="221"/>
      <c r="AN2195" s="221"/>
      <c r="AO2195" s="221"/>
      <c r="AP2195" s="221"/>
      <c r="AQ2195" s="221"/>
      <c r="AR2195" s="221"/>
      <c r="AS2195" s="221"/>
      <c r="AT2195" s="221"/>
      <c r="AU2195" s="221"/>
      <c r="AV2195" s="221"/>
      <c r="AW2195" s="221"/>
      <c r="AX2195" s="221"/>
      <c r="AY2195" s="221"/>
      <c r="AZ2195" s="221"/>
      <c r="BA2195" s="222">
        <v>0</v>
      </c>
      <c r="BB2195" s="222">
        <v>0</v>
      </c>
      <c r="BC2195" s="222">
        <f t="shared" si="109"/>
        <v>0</v>
      </c>
    </row>
    <row r="2196" spans="2:55">
      <c r="B2196" s="41" t="s">
        <v>5954</v>
      </c>
      <c r="C2196" s="19" t="s">
        <v>6819</v>
      </c>
      <c r="D2196" s="44" t="s">
        <v>5</v>
      </c>
      <c r="E2196" s="19"/>
      <c r="F2196" s="19"/>
      <c r="G2196" s="19"/>
      <c r="H2196" s="19"/>
      <c r="I2196" s="19"/>
      <c r="J2196" s="19"/>
      <c r="K2196" s="19"/>
      <c r="L2196" s="19"/>
      <c r="M2196" s="19"/>
      <c r="N2196" s="19"/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/>
      <c r="Z2196" s="221"/>
      <c r="AA2196" s="221"/>
      <c r="AB2196" s="221"/>
      <c r="AC2196" s="221"/>
      <c r="AD2196" s="221"/>
      <c r="AE2196" s="221"/>
      <c r="AF2196" s="221"/>
      <c r="AG2196" s="221"/>
      <c r="AH2196" s="221"/>
      <c r="AI2196" s="221"/>
      <c r="AJ2196" s="221"/>
      <c r="AK2196" s="221"/>
      <c r="AL2196" s="221"/>
      <c r="AM2196" s="221"/>
      <c r="AN2196" s="221"/>
      <c r="AO2196" s="221"/>
      <c r="AP2196" s="221"/>
      <c r="AQ2196" s="221"/>
      <c r="AR2196" s="221"/>
      <c r="AS2196" s="221"/>
      <c r="AT2196" s="221"/>
      <c r="AU2196" s="221"/>
      <c r="AV2196" s="221"/>
      <c r="AW2196" s="221"/>
      <c r="AX2196" s="221"/>
      <c r="AY2196" s="221"/>
      <c r="AZ2196" s="221"/>
      <c r="BA2196" s="222">
        <v>9</v>
      </c>
      <c r="BB2196" s="222">
        <v>1145</v>
      </c>
      <c r="BC2196" s="222">
        <f t="shared" si="109"/>
        <v>286.25</v>
      </c>
    </row>
    <row r="2197" spans="2:55">
      <c r="B2197" s="41" t="s">
        <v>5955</v>
      </c>
      <c r="C2197" s="19" t="s">
        <v>6820</v>
      </c>
      <c r="D2197" s="44" t="s">
        <v>5</v>
      </c>
      <c r="E2197" s="19"/>
      <c r="F2197" s="19"/>
      <c r="G2197" s="19"/>
      <c r="H2197" s="19"/>
      <c r="I2197" s="19"/>
      <c r="J2197" s="19"/>
      <c r="K2197" s="19"/>
      <c r="L2197" s="19"/>
      <c r="M2197" s="19"/>
      <c r="N2197" s="19"/>
      <c r="O2197" s="19"/>
      <c r="P2197" s="19"/>
      <c r="Q2197" s="19"/>
      <c r="R2197" s="19"/>
      <c r="S2197" s="19"/>
      <c r="T2197" s="19"/>
      <c r="U2197" s="19"/>
      <c r="V2197" s="19"/>
      <c r="W2197" s="19"/>
      <c r="X2197" s="19"/>
      <c r="Y2197" s="19"/>
      <c r="Z2197" s="221"/>
      <c r="AA2197" s="221"/>
      <c r="AB2197" s="221"/>
      <c r="AC2197" s="221"/>
      <c r="AD2197" s="221"/>
      <c r="AE2197" s="221"/>
      <c r="AF2197" s="221"/>
      <c r="AG2197" s="221"/>
      <c r="AH2197" s="221"/>
      <c r="AI2197" s="221"/>
      <c r="AJ2197" s="221"/>
      <c r="AK2197" s="221"/>
      <c r="AL2197" s="221"/>
      <c r="AM2197" s="221"/>
      <c r="AN2197" s="221"/>
      <c r="AO2197" s="221"/>
      <c r="AP2197" s="221"/>
      <c r="AQ2197" s="221"/>
      <c r="AR2197" s="221"/>
      <c r="AS2197" s="221"/>
      <c r="AT2197" s="221"/>
      <c r="AU2197" s="221"/>
      <c r="AV2197" s="221"/>
      <c r="AW2197" s="221"/>
      <c r="AX2197" s="221"/>
      <c r="AY2197" s="221"/>
      <c r="AZ2197" s="221"/>
      <c r="BA2197" s="222">
        <v>33</v>
      </c>
      <c r="BB2197" s="222">
        <v>2835</v>
      </c>
      <c r="BC2197" s="222">
        <f t="shared" si="109"/>
        <v>708.75</v>
      </c>
    </row>
    <row r="2198" spans="2:55">
      <c r="B2198" s="41" t="s">
        <v>5956</v>
      </c>
      <c r="C2198" s="19" t="s">
        <v>6821</v>
      </c>
      <c r="D2198" s="44" t="s">
        <v>5</v>
      </c>
      <c r="E2198" s="19"/>
      <c r="F2198" s="19"/>
      <c r="G2198" s="19"/>
      <c r="H2198" s="19"/>
      <c r="I2198" s="19"/>
      <c r="J2198" s="19"/>
      <c r="K2198" s="19"/>
      <c r="L2198" s="19"/>
      <c r="M2198" s="19"/>
      <c r="N2198" s="19"/>
      <c r="O2198" s="19"/>
      <c r="P2198" s="19"/>
      <c r="Q2198" s="19"/>
      <c r="R2198" s="19"/>
      <c r="S2198" s="19"/>
      <c r="T2198" s="19"/>
      <c r="U2198" s="19"/>
      <c r="V2198" s="19"/>
      <c r="W2198" s="19"/>
      <c r="X2198" s="19"/>
      <c r="Y2198" s="19"/>
      <c r="Z2198" s="221"/>
      <c r="AA2198" s="221"/>
      <c r="AB2198" s="221"/>
      <c r="AC2198" s="221"/>
      <c r="AD2198" s="221"/>
      <c r="AE2198" s="221"/>
      <c r="AF2198" s="221"/>
      <c r="AG2198" s="221"/>
      <c r="AH2198" s="221"/>
      <c r="AI2198" s="221"/>
      <c r="AJ2198" s="221"/>
      <c r="AK2198" s="221"/>
      <c r="AL2198" s="221"/>
      <c r="AM2198" s="221"/>
      <c r="AN2198" s="221"/>
      <c r="AO2198" s="221"/>
      <c r="AP2198" s="221"/>
      <c r="AQ2198" s="221"/>
      <c r="AR2198" s="221"/>
      <c r="AS2198" s="221"/>
      <c r="AT2198" s="221"/>
      <c r="AU2198" s="221"/>
      <c r="AV2198" s="221"/>
      <c r="AW2198" s="221"/>
      <c r="AX2198" s="221"/>
      <c r="AY2198" s="221"/>
      <c r="AZ2198" s="221"/>
      <c r="BA2198" s="222">
        <v>9</v>
      </c>
      <c r="BB2198" s="222">
        <v>770</v>
      </c>
      <c r="BC2198" s="222">
        <f t="shared" si="109"/>
        <v>192.5</v>
      </c>
    </row>
    <row r="2199" spans="2:55">
      <c r="B2199" s="41" t="s">
        <v>5957</v>
      </c>
      <c r="C2199" s="19" t="s">
        <v>6822</v>
      </c>
      <c r="D2199" s="44" t="s">
        <v>5</v>
      </c>
      <c r="E2199" s="19"/>
      <c r="F2199" s="19"/>
      <c r="G2199" s="19"/>
      <c r="H2199" s="19"/>
      <c r="I2199" s="19"/>
      <c r="J2199" s="19"/>
      <c r="K2199" s="19"/>
      <c r="L2199" s="19"/>
      <c r="M2199" s="19"/>
      <c r="N2199" s="19"/>
      <c r="O2199" s="19"/>
      <c r="P2199" s="19"/>
      <c r="Q2199" s="19"/>
      <c r="R2199" s="19"/>
      <c r="S2199" s="19"/>
      <c r="T2199" s="19"/>
      <c r="U2199" s="19"/>
      <c r="V2199" s="19"/>
      <c r="W2199" s="19"/>
      <c r="X2199" s="19"/>
      <c r="Y2199" s="19"/>
      <c r="Z2199" s="221"/>
      <c r="AA2199" s="221"/>
      <c r="AB2199" s="221"/>
      <c r="AC2199" s="221"/>
      <c r="AD2199" s="221"/>
      <c r="AE2199" s="221"/>
      <c r="AF2199" s="221"/>
      <c r="AG2199" s="221"/>
      <c r="AH2199" s="221"/>
      <c r="AI2199" s="221"/>
      <c r="AJ2199" s="221"/>
      <c r="AK2199" s="221"/>
      <c r="AL2199" s="221"/>
      <c r="AM2199" s="221"/>
      <c r="AN2199" s="221"/>
      <c r="AO2199" s="221"/>
      <c r="AP2199" s="221"/>
      <c r="AQ2199" s="221"/>
      <c r="AR2199" s="221"/>
      <c r="AS2199" s="221"/>
      <c r="AT2199" s="221"/>
      <c r="AU2199" s="221"/>
      <c r="AV2199" s="221"/>
      <c r="AW2199" s="221"/>
      <c r="AX2199" s="221"/>
      <c r="AY2199" s="221"/>
      <c r="AZ2199" s="221"/>
      <c r="BA2199" s="222">
        <v>2</v>
      </c>
      <c r="BB2199" s="222">
        <v>270</v>
      </c>
      <c r="BC2199" s="222">
        <f t="shared" si="109"/>
        <v>67.5</v>
      </c>
    </row>
    <row r="2200" spans="2:55">
      <c r="B2200" s="41" t="s">
        <v>5958</v>
      </c>
      <c r="C2200" s="19" t="s">
        <v>6823</v>
      </c>
      <c r="D2200" s="44" t="s">
        <v>5</v>
      </c>
      <c r="E2200" s="19"/>
      <c r="F2200" s="19"/>
      <c r="G2200" s="19"/>
      <c r="H2200" s="19"/>
      <c r="I2200" s="19"/>
      <c r="J2200" s="19"/>
      <c r="K2200" s="19"/>
      <c r="L2200" s="19"/>
      <c r="M2200" s="19"/>
      <c r="N2200" s="19"/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19"/>
      <c r="Z2200" s="221"/>
      <c r="AA2200" s="221"/>
      <c r="AB2200" s="221"/>
      <c r="AC2200" s="221"/>
      <c r="AD2200" s="221"/>
      <c r="AE2200" s="221"/>
      <c r="AF2200" s="221"/>
      <c r="AG2200" s="221"/>
      <c r="AH2200" s="221"/>
      <c r="AI2200" s="221"/>
      <c r="AJ2200" s="221"/>
      <c r="AK2200" s="221"/>
      <c r="AL2200" s="221"/>
      <c r="AM2200" s="221"/>
      <c r="AN2200" s="221"/>
      <c r="AO2200" s="221"/>
      <c r="AP2200" s="221"/>
      <c r="AQ2200" s="221"/>
      <c r="AR2200" s="221"/>
      <c r="AS2200" s="221"/>
      <c r="AT2200" s="221"/>
      <c r="AU2200" s="221"/>
      <c r="AV2200" s="221"/>
      <c r="AW2200" s="221"/>
      <c r="AX2200" s="221"/>
      <c r="AY2200" s="221"/>
      <c r="AZ2200" s="221"/>
      <c r="BA2200" s="222">
        <v>10</v>
      </c>
      <c r="BB2200" s="222">
        <v>1135</v>
      </c>
      <c r="BC2200" s="222">
        <f t="shared" si="109"/>
        <v>283.75</v>
      </c>
    </row>
    <row r="2201" spans="2:55">
      <c r="B2201" s="41" t="s">
        <v>5959</v>
      </c>
      <c r="C2201" s="19" t="s">
        <v>6824</v>
      </c>
      <c r="D2201" s="44" t="s">
        <v>5</v>
      </c>
      <c r="E2201" s="19"/>
      <c r="F2201" s="19"/>
      <c r="G2201" s="19"/>
      <c r="H2201" s="19"/>
      <c r="I2201" s="19"/>
      <c r="J2201" s="19"/>
      <c r="K2201" s="19"/>
      <c r="L2201" s="19"/>
      <c r="M2201" s="19"/>
      <c r="N2201" s="19"/>
      <c r="O2201" s="19"/>
      <c r="P2201" s="19"/>
      <c r="Q2201" s="19"/>
      <c r="R2201" s="19"/>
      <c r="S2201" s="19"/>
      <c r="T2201" s="19"/>
      <c r="U2201" s="19"/>
      <c r="V2201" s="19"/>
      <c r="W2201" s="19"/>
      <c r="X2201" s="19"/>
      <c r="Y2201" s="19"/>
      <c r="Z2201" s="221"/>
      <c r="AA2201" s="221"/>
      <c r="AB2201" s="221"/>
      <c r="AC2201" s="221"/>
      <c r="AD2201" s="221"/>
      <c r="AE2201" s="221"/>
      <c r="AF2201" s="221"/>
      <c r="AG2201" s="221"/>
      <c r="AH2201" s="221"/>
      <c r="AI2201" s="221"/>
      <c r="AJ2201" s="221"/>
      <c r="AK2201" s="221"/>
      <c r="AL2201" s="221"/>
      <c r="AM2201" s="221"/>
      <c r="AN2201" s="221"/>
      <c r="AO2201" s="221"/>
      <c r="AP2201" s="221"/>
      <c r="AQ2201" s="221"/>
      <c r="AR2201" s="221"/>
      <c r="AS2201" s="221"/>
      <c r="AT2201" s="221"/>
      <c r="AU2201" s="221"/>
      <c r="AV2201" s="221"/>
      <c r="AW2201" s="221"/>
      <c r="AX2201" s="221"/>
      <c r="AY2201" s="221"/>
      <c r="AZ2201" s="221"/>
      <c r="BA2201" s="222">
        <v>10</v>
      </c>
      <c r="BB2201" s="222">
        <v>1025</v>
      </c>
      <c r="BC2201" s="222">
        <f t="shared" si="109"/>
        <v>256.25</v>
      </c>
    </row>
    <row r="2202" spans="2:55">
      <c r="B2202" s="41" t="s">
        <v>5960</v>
      </c>
      <c r="C2202" s="19" t="s">
        <v>6825</v>
      </c>
      <c r="D2202" s="44" t="s">
        <v>5</v>
      </c>
      <c r="E2202" s="19"/>
      <c r="F2202" s="19"/>
      <c r="G2202" s="19"/>
      <c r="H2202" s="19"/>
      <c r="I2202" s="19"/>
      <c r="J2202" s="19"/>
      <c r="K2202" s="19"/>
      <c r="L2202" s="19"/>
      <c r="M2202" s="19"/>
      <c r="N2202" s="19"/>
      <c r="O2202" s="19"/>
      <c r="P2202" s="19"/>
      <c r="Q2202" s="19"/>
      <c r="R2202" s="19"/>
      <c r="S2202" s="19"/>
      <c r="T2202" s="19"/>
      <c r="U2202" s="19"/>
      <c r="V2202" s="19"/>
      <c r="W2202" s="19"/>
      <c r="X2202" s="19"/>
      <c r="Y2202" s="19"/>
      <c r="Z2202" s="221"/>
      <c r="AA2202" s="221"/>
      <c r="AB2202" s="221"/>
      <c r="AC2202" s="221"/>
      <c r="AD2202" s="221"/>
      <c r="AE2202" s="221"/>
      <c r="AF2202" s="221"/>
      <c r="AG2202" s="221"/>
      <c r="AH2202" s="221"/>
      <c r="AI2202" s="221"/>
      <c r="AJ2202" s="221"/>
      <c r="AK2202" s="221"/>
      <c r="AL2202" s="221"/>
      <c r="AM2202" s="221"/>
      <c r="AN2202" s="221"/>
      <c r="AO2202" s="221"/>
      <c r="AP2202" s="221"/>
      <c r="AQ2202" s="221"/>
      <c r="AR2202" s="221"/>
      <c r="AS2202" s="221"/>
      <c r="AT2202" s="221"/>
      <c r="AU2202" s="221"/>
      <c r="AV2202" s="221"/>
      <c r="AW2202" s="221"/>
      <c r="AX2202" s="221"/>
      <c r="AY2202" s="221"/>
      <c r="AZ2202" s="221"/>
      <c r="BA2202" s="222">
        <v>8</v>
      </c>
      <c r="BB2202" s="222">
        <v>720</v>
      </c>
      <c r="BC2202" s="222">
        <f t="shared" si="109"/>
        <v>180</v>
      </c>
    </row>
    <row r="2203" spans="2:55">
      <c r="B2203" s="41" t="s">
        <v>5961</v>
      </c>
      <c r="C2203" s="19" t="s">
        <v>6826</v>
      </c>
      <c r="D2203" s="44" t="s">
        <v>5</v>
      </c>
      <c r="E2203" s="19"/>
      <c r="F2203" s="19"/>
      <c r="G2203" s="19"/>
      <c r="H2203" s="19"/>
      <c r="I2203" s="19"/>
      <c r="J2203" s="19"/>
      <c r="K2203" s="19"/>
      <c r="L2203" s="19"/>
      <c r="M2203" s="19"/>
      <c r="N2203" s="19"/>
      <c r="O2203" s="19"/>
      <c r="P2203" s="19"/>
      <c r="Q2203" s="19"/>
      <c r="R2203" s="19"/>
      <c r="S2203" s="19"/>
      <c r="T2203" s="19"/>
      <c r="U2203" s="19"/>
      <c r="V2203" s="19"/>
      <c r="W2203" s="19"/>
      <c r="X2203" s="19"/>
      <c r="Y2203" s="19"/>
      <c r="Z2203" s="221"/>
      <c r="AA2203" s="221"/>
      <c r="AB2203" s="221"/>
      <c r="AC2203" s="221"/>
      <c r="AD2203" s="221"/>
      <c r="AE2203" s="221"/>
      <c r="AF2203" s="221"/>
      <c r="AG2203" s="221"/>
      <c r="AH2203" s="221"/>
      <c r="AI2203" s="221"/>
      <c r="AJ2203" s="221"/>
      <c r="AK2203" s="221"/>
      <c r="AL2203" s="221"/>
      <c r="AM2203" s="221"/>
      <c r="AN2203" s="221"/>
      <c r="AO2203" s="221"/>
      <c r="AP2203" s="221"/>
      <c r="AQ2203" s="221"/>
      <c r="AR2203" s="221"/>
      <c r="AS2203" s="221"/>
      <c r="AT2203" s="221"/>
      <c r="AU2203" s="221"/>
      <c r="AV2203" s="221"/>
      <c r="AW2203" s="221"/>
      <c r="AX2203" s="221"/>
      <c r="AY2203" s="221"/>
      <c r="AZ2203" s="221"/>
      <c r="BA2203" s="222">
        <v>23</v>
      </c>
      <c r="BB2203" s="222">
        <v>1720</v>
      </c>
      <c r="BC2203" s="222">
        <f t="shared" si="109"/>
        <v>430</v>
      </c>
    </row>
    <row r="2204" spans="2:55">
      <c r="B2204" s="41" t="s">
        <v>5746</v>
      </c>
      <c r="C2204" s="19" t="s">
        <v>6827</v>
      </c>
      <c r="D2204" s="44" t="s">
        <v>5</v>
      </c>
      <c r="E2204" s="19"/>
      <c r="F2204" s="19"/>
      <c r="G2204" s="19"/>
      <c r="H2204" s="19"/>
      <c r="I2204" s="19"/>
      <c r="J2204" s="19"/>
      <c r="K2204" s="19"/>
      <c r="L2204" s="19"/>
      <c r="M2204" s="19"/>
      <c r="N2204" s="19"/>
      <c r="O2204" s="19"/>
      <c r="P2204" s="19"/>
      <c r="Q2204" s="19"/>
      <c r="R2204" s="19"/>
      <c r="S2204" s="19"/>
      <c r="T2204" s="19"/>
      <c r="U2204" s="19"/>
      <c r="V2204" s="19"/>
      <c r="W2204" s="19"/>
      <c r="X2204" s="19"/>
      <c r="Y2204" s="19"/>
      <c r="Z2204" s="221"/>
      <c r="AA2204" s="221"/>
      <c r="AB2204" s="221"/>
      <c r="AC2204" s="221"/>
      <c r="AD2204" s="221"/>
      <c r="AE2204" s="221"/>
      <c r="AF2204" s="221"/>
      <c r="AG2204" s="221"/>
      <c r="AH2204" s="221"/>
      <c r="AI2204" s="221"/>
      <c r="AJ2204" s="221"/>
      <c r="AK2204" s="221"/>
      <c r="AL2204" s="221"/>
      <c r="AM2204" s="221"/>
      <c r="AN2204" s="221"/>
      <c r="AO2204" s="221"/>
      <c r="AP2204" s="221"/>
      <c r="AQ2204" s="221"/>
      <c r="AR2204" s="221"/>
      <c r="AS2204" s="221"/>
      <c r="AT2204" s="221"/>
      <c r="AU2204" s="221"/>
      <c r="AV2204" s="221"/>
      <c r="AW2204" s="221"/>
      <c r="AX2204" s="221"/>
      <c r="AY2204" s="221"/>
      <c r="AZ2204" s="221"/>
      <c r="BA2204" s="222">
        <v>5</v>
      </c>
      <c r="BB2204" s="222">
        <v>500</v>
      </c>
      <c r="BC2204" s="222">
        <f t="shared" si="109"/>
        <v>125</v>
      </c>
    </row>
    <row r="2205" spans="2:55">
      <c r="B2205" s="41" t="s">
        <v>5962</v>
      </c>
      <c r="C2205" s="19" t="s">
        <v>6828</v>
      </c>
      <c r="D2205" s="44" t="s">
        <v>5</v>
      </c>
      <c r="E2205" s="19"/>
      <c r="F2205" s="19"/>
      <c r="G2205" s="19"/>
      <c r="H2205" s="19"/>
      <c r="I2205" s="19"/>
      <c r="J2205" s="19"/>
      <c r="K2205" s="19"/>
      <c r="L2205" s="19"/>
      <c r="M2205" s="19"/>
      <c r="N2205" s="19"/>
      <c r="O2205" s="19"/>
      <c r="P2205" s="19"/>
      <c r="Q2205" s="19"/>
      <c r="R2205" s="19"/>
      <c r="S2205" s="19"/>
      <c r="T2205" s="19"/>
      <c r="U2205" s="19"/>
      <c r="V2205" s="19"/>
      <c r="W2205" s="19"/>
      <c r="X2205" s="19"/>
      <c r="Y2205" s="19"/>
      <c r="Z2205" s="221"/>
      <c r="AA2205" s="221"/>
      <c r="AB2205" s="221"/>
      <c r="AC2205" s="221"/>
      <c r="AD2205" s="221"/>
      <c r="AE2205" s="221"/>
      <c r="AF2205" s="221"/>
      <c r="AG2205" s="221"/>
      <c r="AH2205" s="221"/>
      <c r="AI2205" s="221"/>
      <c r="AJ2205" s="221"/>
      <c r="AK2205" s="221"/>
      <c r="AL2205" s="221"/>
      <c r="AM2205" s="221"/>
      <c r="AN2205" s="221"/>
      <c r="AO2205" s="221"/>
      <c r="AP2205" s="221"/>
      <c r="AQ2205" s="221"/>
      <c r="AR2205" s="221"/>
      <c r="AS2205" s="221"/>
      <c r="AT2205" s="221"/>
      <c r="AU2205" s="221"/>
      <c r="AV2205" s="221"/>
      <c r="AW2205" s="221"/>
      <c r="AX2205" s="221"/>
      <c r="AY2205" s="221"/>
      <c r="AZ2205" s="221"/>
      <c r="BA2205" s="222">
        <v>1</v>
      </c>
      <c r="BB2205" s="222">
        <v>100</v>
      </c>
      <c r="BC2205" s="222">
        <f t="shared" si="109"/>
        <v>25</v>
      </c>
    </row>
    <row r="2206" spans="2:55">
      <c r="B2206" s="41" t="s">
        <v>5963</v>
      </c>
      <c r="C2206" s="19" t="s">
        <v>6829</v>
      </c>
      <c r="D2206" s="44" t="s">
        <v>5</v>
      </c>
      <c r="E2206" s="19"/>
      <c r="F2206" s="19"/>
      <c r="G2206" s="19"/>
      <c r="H2206" s="19"/>
      <c r="I2206" s="19"/>
      <c r="J2206" s="19"/>
      <c r="K2206" s="19"/>
      <c r="L2206" s="19"/>
      <c r="M2206" s="19"/>
      <c r="N2206" s="19"/>
      <c r="O2206" s="19"/>
      <c r="P2206" s="19"/>
      <c r="Q2206" s="19"/>
      <c r="R2206" s="19"/>
      <c r="S2206" s="19"/>
      <c r="T2206" s="19"/>
      <c r="U2206" s="19"/>
      <c r="V2206" s="19"/>
      <c r="W2206" s="19"/>
      <c r="X2206" s="19"/>
      <c r="Y2206" s="19"/>
      <c r="Z2206" s="221"/>
      <c r="AA2206" s="221"/>
      <c r="AB2206" s="221"/>
      <c r="AC2206" s="221"/>
      <c r="AD2206" s="221"/>
      <c r="AE2206" s="221"/>
      <c r="AF2206" s="221"/>
      <c r="AG2206" s="221"/>
      <c r="AH2206" s="221"/>
      <c r="AI2206" s="221"/>
      <c r="AJ2206" s="221"/>
      <c r="AK2206" s="221"/>
      <c r="AL2206" s="221"/>
      <c r="AM2206" s="221"/>
      <c r="AN2206" s="221"/>
      <c r="AO2206" s="221"/>
      <c r="AP2206" s="221"/>
      <c r="AQ2206" s="221"/>
      <c r="AR2206" s="221"/>
      <c r="AS2206" s="221"/>
      <c r="AT2206" s="221"/>
      <c r="AU2206" s="221"/>
      <c r="AV2206" s="221"/>
      <c r="AW2206" s="221"/>
      <c r="AX2206" s="221"/>
      <c r="AY2206" s="221"/>
      <c r="AZ2206" s="221"/>
      <c r="BA2206" s="222">
        <v>0</v>
      </c>
      <c r="BB2206" s="222">
        <v>0</v>
      </c>
      <c r="BC2206" s="222">
        <f t="shared" si="109"/>
        <v>0</v>
      </c>
    </row>
    <row r="2207" spans="2:55">
      <c r="B2207" s="41" t="s">
        <v>5964</v>
      </c>
      <c r="C2207" s="19" t="s">
        <v>6830</v>
      </c>
      <c r="D2207" s="44" t="s">
        <v>5</v>
      </c>
      <c r="E2207" s="19"/>
      <c r="F2207" s="19"/>
      <c r="G2207" s="19"/>
      <c r="H2207" s="19"/>
      <c r="I2207" s="19"/>
      <c r="J2207" s="19"/>
      <c r="K2207" s="19"/>
      <c r="L2207" s="19"/>
      <c r="M2207" s="19"/>
      <c r="N2207" s="19"/>
      <c r="O2207" s="19"/>
      <c r="P2207" s="19"/>
      <c r="Q2207" s="19"/>
      <c r="R2207" s="19"/>
      <c r="S2207" s="19"/>
      <c r="T2207" s="19"/>
      <c r="U2207" s="19"/>
      <c r="V2207" s="19"/>
      <c r="W2207" s="19"/>
      <c r="X2207" s="19"/>
      <c r="Y2207" s="19"/>
      <c r="Z2207" s="221"/>
      <c r="AA2207" s="221"/>
      <c r="AB2207" s="221"/>
      <c r="AC2207" s="221"/>
      <c r="AD2207" s="221"/>
      <c r="AE2207" s="221"/>
      <c r="AF2207" s="221"/>
      <c r="AG2207" s="221"/>
      <c r="AH2207" s="221"/>
      <c r="AI2207" s="221"/>
      <c r="AJ2207" s="221"/>
      <c r="AK2207" s="221"/>
      <c r="AL2207" s="221"/>
      <c r="AM2207" s="221"/>
      <c r="AN2207" s="221"/>
      <c r="AO2207" s="221"/>
      <c r="AP2207" s="221"/>
      <c r="AQ2207" s="221"/>
      <c r="AR2207" s="221"/>
      <c r="AS2207" s="221"/>
      <c r="AT2207" s="221"/>
      <c r="AU2207" s="221"/>
      <c r="AV2207" s="221"/>
      <c r="AW2207" s="221"/>
      <c r="AX2207" s="221"/>
      <c r="AY2207" s="221"/>
      <c r="AZ2207" s="221"/>
      <c r="BA2207" s="222">
        <v>6</v>
      </c>
      <c r="BB2207" s="222">
        <v>2200</v>
      </c>
      <c r="BC2207" s="222">
        <f t="shared" ref="BC2207:BC2270" si="110">BB2207*25%</f>
        <v>550</v>
      </c>
    </row>
    <row r="2208" spans="2:55">
      <c r="B2208" s="41" t="s">
        <v>5965</v>
      </c>
      <c r="C2208" s="19" t="s">
        <v>6831</v>
      </c>
      <c r="D2208" s="44" t="s">
        <v>5</v>
      </c>
      <c r="E2208" s="19"/>
      <c r="F2208" s="19"/>
      <c r="G2208" s="19"/>
      <c r="H2208" s="19"/>
      <c r="I2208" s="19"/>
      <c r="J2208" s="19"/>
      <c r="K2208" s="19"/>
      <c r="L2208" s="19"/>
      <c r="M2208" s="19"/>
      <c r="N2208" s="19"/>
      <c r="O2208" s="19"/>
      <c r="P2208" s="19"/>
      <c r="Q2208" s="19"/>
      <c r="R2208" s="19"/>
      <c r="S2208" s="19"/>
      <c r="T2208" s="19"/>
      <c r="U2208" s="19"/>
      <c r="V2208" s="19"/>
      <c r="W2208" s="19"/>
      <c r="X2208" s="19"/>
      <c r="Y2208" s="19"/>
      <c r="Z2208" s="221"/>
      <c r="AA2208" s="221"/>
      <c r="AB2208" s="221"/>
      <c r="AC2208" s="221"/>
      <c r="AD2208" s="221"/>
      <c r="AE2208" s="221"/>
      <c r="AF2208" s="221"/>
      <c r="AG2208" s="221"/>
      <c r="AH2208" s="221"/>
      <c r="AI2208" s="221"/>
      <c r="AJ2208" s="221"/>
      <c r="AK2208" s="221"/>
      <c r="AL2208" s="221"/>
      <c r="AM2208" s="221"/>
      <c r="AN2208" s="221"/>
      <c r="AO2208" s="221"/>
      <c r="AP2208" s="221"/>
      <c r="AQ2208" s="221"/>
      <c r="AR2208" s="221"/>
      <c r="AS2208" s="221"/>
      <c r="AT2208" s="221"/>
      <c r="AU2208" s="221"/>
      <c r="AV2208" s="221"/>
      <c r="AW2208" s="221"/>
      <c r="AX2208" s="221"/>
      <c r="AY2208" s="221"/>
      <c r="AZ2208" s="221"/>
      <c r="BA2208" s="222">
        <v>35</v>
      </c>
      <c r="BB2208" s="222">
        <v>3095</v>
      </c>
      <c r="BC2208" s="222">
        <f t="shared" si="110"/>
        <v>773.75</v>
      </c>
    </row>
    <row r="2209" spans="2:55">
      <c r="B2209" s="41" t="s">
        <v>5966</v>
      </c>
      <c r="C2209" s="19" t="s">
        <v>6832</v>
      </c>
      <c r="D2209" s="44" t="s">
        <v>5</v>
      </c>
      <c r="E2209" s="19"/>
      <c r="F2209" s="19"/>
      <c r="G2209" s="19"/>
      <c r="H2209" s="19"/>
      <c r="I2209" s="19"/>
      <c r="J2209" s="19"/>
      <c r="K2209" s="19"/>
      <c r="L2209" s="19"/>
      <c r="M2209" s="19"/>
      <c r="N2209" s="19"/>
      <c r="O2209" s="19"/>
      <c r="P2209" s="19"/>
      <c r="Q2209" s="19"/>
      <c r="R2209" s="19"/>
      <c r="S2209" s="19"/>
      <c r="T2209" s="19"/>
      <c r="U2209" s="19"/>
      <c r="V2209" s="19"/>
      <c r="W2209" s="19"/>
      <c r="X2209" s="19"/>
      <c r="Y2209" s="19"/>
      <c r="Z2209" s="221"/>
      <c r="AA2209" s="221"/>
      <c r="AB2209" s="221"/>
      <c r="AC2209" s="221"/>
      <c r="AD2209" s="221"/>
      <c r="AE2209" s="221"/>
      <c r="AF2209" s="221"/>
      <c r="AG2209" s="221"/>
      <c r="AH2209" s="221"/>
      <c r="AI2209" s="221"/>
      <c r="AJ2209" s="221"/>
      <c r="AK2209" s="221"/>
      <c r="AL2209" s="221"/>
      <c r="AM2209" s="221"/>
      <c r="AN2209" s="221"/>
      <c r="AO2209" s="221"/>
      <c r="AP2209" s="221"/>
      <c r="AQ2209" s="221"/>
      <c r="AR2209" s="221"/>
      <c r="AS2209" s="221"/>
      <c r="AT2209" s="221"/>
      <c r="AU2209" s="221"/>
      <c r="AV2209" s="221"/>
      <c r="AW2209" s="221"/>
      <c r="AX2209" s="221"/>
      <c r="AY2209" s="221"/>
      <c r="AZ2209" s="221"/>
      <c r="BA2209" s="222">
        <v>17</v>
      </c>
      <c r="BB2209" s="222">
        <v>2285</v>
      </c>
      <c r="BC2209" s="222">
        <f t="shared" si="110"/>
        <v>571.25</v>
      </c>
    </row>
    <row r="2210" spans="2:55">
      <c r="B2210" s="41" t="s">
        <v>5967</v>
      </c>
      <c r="C2210" s="19" t="s">
        <v>6833</v>
      </c>
      <c r="D2210" s="44" t="s">
        <v>5</v>
      </c>
      <c r="E2210" s="19"/>
      <c r="F2210" s="19"/>
      <c r="G2210" s="19"/>
      <c r="H2210" s="19"/>
      <c r="I2210" s="19"/>
      <c r="J2210" s="19"/>
      <c r="K2210" s="19"/>
      <c r="L2210" s="19"/>
      <c r="M2210" s="19"/>
      <c r="N2210" s="19"/>
      <c r="O2210" s="19"/>
      <c r="P2210" s="19"/>
      <c r="Q2210" s="19"/>
      <c r="R2210" s="19"/>
      <c r="S2210" s="19"/>
      <c r="T2210" s="19"/>
      <c r="U2210" s="19"/>
      <c r="V2210" s="19"/>
      <c r="W2210" s="19"/>
      <c r="X2210" s="19"/>
      <c r="Y2210" s="19"/>
      <c r="Z2210" s="221"/>
      <c r="AA2210" s="221"/>
      <c r="AB2210" s="221"/>
      <c r="AC2210" s="221"/>
      <c r="AD2210" s="221"/>
      <c r="AE2210" s="221"/>
      <c r="AF2210" s="221"/>
      <c r="AG2210" s="221"/>
      <c r="AH2210" s="221"/>
      <c r="AI2210" s="221"/>
      <c r="AJ2210" s="221"/>
      <c r="AK2210" s="221"/>
      <c r="AL2210" s="221"/>
      <c r="AM2210" s="221"/>
      <c r="AN2210" s="221"/>
      <c r="AO2210" s="221"/>
      <c r="AP2210" s="221"/>
      <c r="AQ2210" s="221"/>
      <c r="AR2210" s="221"/>
      <c r="AS2210" s="221"/>
      <c r="AT2210" s="221"/>
      <c r="AU2210" s="221"/>
      <c r="AV2210" s="221"/>
      <c r="AW2210" s="221"/>
      <c r="AX2210" s="221"/>
      <c r="AY2210" s="221"/>
      <c r="AZ2210" s="221"/>
      <c r="BA2210" s="222">
        <v>9</v>
      </c>
      <c r="BB2210" s="222">
        <v>790</v>
      </c>
      <c r="BC2210" s="222">
        <f t="shared" si="110"/>
        <v>197.5</v>
      </c>
    </row>
    <row r="2211" spans="2:55">
      <c r="B2211" s="41" t="s">
        <v>5968</v>
      </c>
      <c r="C2211" s="19" t="s">
        <v>6834</v>
      </c>
      <c r="D2211" s="44" t="s">
        <v>5</v>
      </c>
      <c r="E2211" s="19"/>
      <c r="F2211" s="19"/>
      <c r="G2211" s="19"/>
      <c r="H2211" s="19"/>
      <c r="I2211" s="19"/>
      <c r="J2211" s="19"/>
      <c r="K2211" s="19"/>
      <c r="L2211" s="19"/>
      <c r="M2211" s="19"/>
      <c r="N2211" s="19"/>
      <c r="O2211" s="19"/>
      <c r="P2211" s="19"/>
      <c r="Q2211" s="19"/>
      <c r="R2211" s="19"/>
      <c r="S2211" s="19"/>
      <c r="T2211" s="19"/>
      <c r="U2211" s="19"/>
      <c r="V2211" s="19"/>
      <c r="W2211" s="19"/>
      <c r="X2211" s="19"/>
      <c r="Y2211" s="19"/>
      <c r="Z2211" s="221"/>
      <c r="AA2211" s="221"/>
      <c r="AB2211" s="221"/>
      <c r="AC2211" s="221"/>
      <c r="AD2211" s="221"/>
      <c r="AE2211" s="221"/>
      <c r="AF2211" s="221"/>
      <c r="AG2211" s="221"/>
      <c r="AH2211" s="221"/>
      <c r="AI2211" s="221"/>
      <c r="AJ2211" s="221"/>
      <c r="AK2211" s="221"/>
      <c r="AL2211" s="221"/>
      <c r="AM2211" s="221"/>
      <c r="AN2211" s="221"/>
      <c r="AO2211" s="221"/>
      <c r="AP2211" s="221"/>
      <c r="AQ2211" s="221"/>
      <c r="AR2211" s="221"/>
      <c r="AS2211" s="221"/>
      <c r="AT2211" s="221"/>
      <c r="AU2211" s="221"/>
      <c r="AV2211" s="221"/>
      <c r="AW2211" s="221"/>
      <c r="AX2211" s="221"/>
      <c r="AY2211" s="221"/>
      <c r="AZ2211" s="221"/>
      <c r="BA2211" s="222">
        <v>38</v>
      </c>
      <c r="BB2211" s="222">
        <v>3670</v>
      </c>
      <c r="BC2211" s="222">
        <f t="shared" si="110"/>
        <v>917.5</v>
      </c>
    </row>
    <row r="2212" spans="2:55">
      <c r="B2212" s="41" t="s">
        <v>5969</v>
      </c>
      <c r="C2212" s="19" t="s">
        <v>6835</v>
      </c>
      <c r="D2212" s="44" t="s">
        <v>5</v>
      </c>
      <c r="E2212" s="19"/>
      <c r="F2212" s="19"/>
      <c r="G2212" s="19"/>
      <c r="H2212" s="19"/>
      <c r="I2212" s="19"/>
      <c r="J2212" s="19"/>
      <c r="K2212" s="19"/>
      <c r="L2212" s="19"/>
      <c r="M2212" s="19"/>
      <c r="N2212" s="19"/>
      <c r="O2212" s="19"/>
      <c r="P2212" s="19"/>
      <c r="Q2212" s="19"/>
      <c r="R2212" s="19"/>
      <c r="S2212" s="19"/>
      <c r="T2212" s="19"/>
      <c r="U2212" s="19"/>
      <c r="V2212" s="19"/>
      <c r="W2212" s="19"/>
      <c r="X2212" s="19"/>
      <c r="Y2212" s="19"/>
      <c r="Z2212" s="221"/>
      <c r="AA2212" s="221"/>
      <c r="AB2212" s="221"/>
      <c r="AC2212" s="221"/>
      <c r="AD2212" s="221"/>
      <c r="AE2212" s="221"/>
      <c r="AF2212" s="221"/>
      <c r="AG2212" s="221"/>
      <c r="AH2212" s="221"/>
      <c r="AI2212" s="221"/>
      <c r="AJ2212" s="221"/>
      <c r="AK2212" s="221"/>
      <c r="AL2212" s="221"/>
      <c r="AM2212" s="221"/>
      <c r="AN2212" s="221"/>
      <c r="AO2212" s="221"/>
      <c r="AP2212" s="221"/>
      <c r="AQ2212" s="221"/>
      <c r="AR2212" s="221"/>
      <c r="AS2212" s="221"/>
      <c r="AT2212" s="221"/>
      <c r="AU2212" s="221"/>
      <c r="AV2212" s="221"/>
      <c r="AW2212" s="221"/>
      <c r="AX2212" s="221"/>
      <c r="AY2212" s="221"/>
      <c r="AZ2212" s="221"/>
      <c r="BA2212" s="222">
        <v>3</v>
      </c>
      <c r="BB2212" s="222">
        <v>390</v>
      </c>
      <c r="BC2212" s="222">
        <f t="shared" si="110"/>
        <v>97.5</v>
      </c>
    </row>
    <row r="2213" spans="2:55">
      <c r="B2213" s="41" t="s">
        <v>5970</v>
      </c>
      <c r="C2213" s="19" t="s">
        <v>6836</v>
      </c>
      <c r="D2213" s="44" t="s">
        <v>5</v>
      </c>
      <c r="E2213" s="19"/>
      <c r="F2213" s="19"/>
      <c r="G2213" s="19"/>
      <c r="H2213" s="19"/>
      <c r="I2213" s="19"/>
      <c r="J2213" s="19"/>
      <c r="K2213" s="19"/>
      <c r="L2213" s="19"/>
      <c r="M2213" s="19"/>
      <c r="N2213" s="19"/>
      <c r="O2213" s="19"/>
      <c r="P2213" s="19"/>
      <c r="Q2213" s="19"/>
      <c r="R2213" s="19"/>
      <c r="S2213" s="19"/>
      <c r="T2213" s="19"/>
      <c r="U2213" s="19"/>
      <c r="V2213" s="19"/>
      <c r="W2213" s="19"/>
      <c r="X2213" s="19"/>
      <c r="Y2213" s="19"/>
      <c r="Z2213" s="221"/>
      <c r="AA2213" s="221"/>
      <c r="AB2213" s="221"/>
      <c r="AC2213" s="221"/>
      <c r="AD2213" s="221"/>
      <c r="AE2213" s="221"/>
      <c r="AF2213" s="221"/>
      <c r="AG2213" s="221"/>
      <c r="AH2213" s="221"/>
      <c r="AI2213" s="221"/>
      <c r="AJ2213" s="221"/>
      <c r="AK2213" s="221"/>
      <c r="AL2213" s="221"/>
      <c r="AM2213" s="221"/>
      <c r="AN2213" s="221"/>
      <c r="AO2213" s="221"/>
      <c r="AP2213" s="221"/>
      <c r="AQ2213" s="221"/>
      <c r="AR2213" s="221"/>
      <c r="AS2213" s="221"/>
      <c r="AT2213" s="221"/>
      <c r="AU2213" s="221"/>
      <c r="AV2213" s="221"/>
      <c r="AW2213" s="221"/>
      <c r="AX2213" s="221"/>
      <c r="AY2213" s="221"/>
      <c r="AZ2213" s="221"/>
      <c r="BA2213" s="222">
        <v>0</v>
      </c>
      <c r="BB2213" s="222">
        <v>0</v>
      </c>
      <c r="BC2213" s="222">
        <f t="shared" si="110"/>
        <v>0</v>
      </c>
    </row>
    <row r="2214" spans="2:55">
      <c r="B2214" s="41" t="s">
        <v>5971</v>
      </c>
      <c r="C2214" s="19" t="s">
        <v>6837</v>
      </c>
      <c r="D2214" s="44" t="s">
        <v>5</v>
      </c>
      <c r="E2214" s="19"/>
      <c r="F2214" s="19"/>
      <c r="G2214" s="19"/>
      <c r="H2214" s="19"/>
      <c r="I2214" s="19"/>
      <c r="J2214" s="19"/>
      <c r="K2214" s="19"/>
      <c r="L2214" s="19"/>
      <c r="M2214" s="19"/>
      <c r="N2214" s="19"/>
      <c r="O2214" s="19"/>
      <c r="P2214" s="19"/>
      <c r="Q2214" s="19"/>
      <c r="R2214" s="19"/>
      <c r="S2214" s="19"/>
      <c r="T2214" s="19"/>
      <c r="U2214" s="19"/>
      <c r="V2214" s="19"/>
      <c r="W2214" s="19"/>
      <c r="X2214" s="19"/>
      <c r="Y2214" s="19"/>
      <c r="Z2214" s="221"/>
      <c r="AA2214" s="221"/>
      <c r="AB2214" s="221"/>
      <c r="AC2214" s="221"/>
      <c r="AD2214" s="221"/>
      <c r="AE2214" s="221"/>
      <c r="AF2214" s="221"/>
      <c r="AG2214" s="221"/>
      <c r="AH2214" s="221"/>
      <c r="AI2214" s="221"/>
      <c r="AJ2214" s="221"/>
      <c r="AK2214" s="221"/>
      <c r="AL2214" s="221"/>
      <c r="AM2214" s="221"/>
      <c r="AN2214" s="221"/>
      <c r="AO2214" s="221"/>
      <c r="AP2214" s="221"/>
      <c r="AQ2214" s="221"/>
      <c r="AR2214" s="221"/>
      <c r="AS2214" s="221"/>
      <c r="AT2214" s="221"/>
      <c r="AU2214" s="221"/>
      <c r="AV2214" s="221"/>
      <c r="AW2214" s="221"/>
      <c r="AX2214" s="221"/>
      <c r="AY2214" s="221"/>
      <c r="AZ2214" s="221"/>
      <c r="BA2214" s="222">
        <v>7</v>
      </c>
      <c r="BB2214" s="222">
        <v>450</v>
      </c>
      <c r="BC2214" s="222">
        <f t="shared" si="110"/>
        <v>112.5</v>
      </c>
    </row>
    <row r="2215" spans="2:55">
      <c r="B2215" s="41" t="s">
        <v>5972</v>
      </c>
      <c r="C2215" s="19" t="s">
        <v>6838</v>
      </c>
      <c r="D2215" s="44" t="s">
        <v>5</v>
      </c>
      <c r="E2215" s="19"/>
      <c r="F2215" s="19"/>
      <c r="G2215" s="19"/>
      <c r="H2215" s="19"/>
      <c r="I2215" s="19"/>
      <c r="J2215" s="19"/>
      <c r="K2215" s="19"/>
      <c r="L2215" s="19"/>
      <c r="M2215" s="19"/>
      <c r="N2215" s="19"/>
      <c r="O2215" s="19"/>
      <c r="P2215" s="19"/>
      <c r="Q2215" s="19"/>
      <c r="R2215" s="19"/>
      <c r="S2215" s="19"/>
      <c r="T2215" s="19"/>
      <c r="U2215" s="19"/>
      <c r="V2215" s="19"/>
      <c r="W2215" s="19"/>
      <c r="X2215" s="19"/>
      <c r="Y2215" s="19"/>
      <c r="Z2215" s="221"/>
      <c r="AA2215" s="221"/>
      <c r="AB2215" s="221"/>
      <c r="AC2215" s="221"/>
      <c r="AD2215" s="221"/>
      <c r="AE2215" s="221"/>
      <c r="AF2215" s="221"/>
      <c r="AG2215" s="221"/>
      <c r="AH2215" s="221"/>
      <c r="AI2215" s="221"/>
      <c r="AJ2215" s="221"/>
      <c r="AK2215" s="221"/>
      <c r="AL2215" s="221"/>
      <c r="AM2215" s="221"/>
      <c r="AN2215" s="221"/>
      <c r="AO2215" s="221"/>
      <c r="AP2215" s="221"/>
      <c r="AQ2215" s="221"/>
      <c r="AR2215" s="221"/>
      <c r="AS2215" s="221"/>
      <c r="AT2215" s="221"/>
      <c r="AU2215" s="221"/>
      <c r="AV2215" s="221"/>
      <c r="AW2215" s="221"/>
      <c r="AX2215" s="221"/>
      <c r="AY2215" s="221"/>
      <c r="AZ2215" s="221"/>
      <c r="BA2215" s="222">
        <v>7</v>
      </c>
      <c r="BB2215" s="222">
        <v>555</v>
      </c>
      <c r="BC2215" s="222">
        <f t="shared" si="110"/>
        <v>138.75</v>
      </c>
    </row>
    <row r="2216" spans="2:55">
      <c r="B2216" s="41" t="s">
        <v>5973</v>
      </c>
      <c r="C2216" s="19" t="s">
        <v>6839</v>
      </c>
      <c r="D2216" s="44" t="s">
        <v>5</v>
      </c>
      <c r="E2216" s="19"/>
      <c r="F2216" s="19"/>
      <c r="G2216" s="19"/>
      <c r="H2216" s="19"/>
      <c r="I2216" s="19"/>
      <c r="J2216" s="19"/>
      <c r="K2216" s="19"/>
      <c r="L2216" s="19"/>
      <c r="M2216" s="19"/>
      <c r="N2216" s="19"/>
      <c r="O2216" s="19"/>
      <c r="P2216" s="19"/>
      <c r="Q2216" s="19"/>
      <c r="R2216" s="19"/>
      <c r="S2216" s="19"/>
      <c r="T2216" s="19"/>
      <c r="U2216" s="19"/>
      <c r="V2216" s="19"/>
      <c r="W2216" s="19"/>
      <c r="X2216" s="19"/>
      <c r="Y2216" s="19"/>
      <c r="Z2216" s="221"/>
      <c r="AA2216" s="221"/>
      <c r="AB2216" s="221"/>
      <c r="AC2216" s="221"/>
      <c r="AD2216" s="221"/>
      <c r="AE2216" s="221"/>
      <c r="AF2216" s="221"/>
      <c r="AG2216" s="221"/>
      <c r="AH2216" s="221"/>
      <c r="AI2216" s="221"/>
      <c r="AJ2216" s="221"/>
      <c r="AK2216" s="221"/>
      <c r="AL2216" s="221"/>
      <c r="AM2216" s="221"/>
      <c r="AN2216" s="221"/>
      <c r="AO2216" s="221"/>
      <c r="AP2216" s="221"/>
      <c r="AQ2216" s="221"/>
      <c r="AR2216" s="221"/>
      <c r="AS2216" s="221"/>
      <c r="AT2216" s="221"/>
      <c r="AU2216" s="221"/>
      <c r="AV2216" s="221"/>
      <c r="AW2216" s="221"/>
      <c r="AX2216" s="221"/>
      <c r="AY2216" s="221"/>
      <c r="AZ2216" s="221"/>
      <c r="BA2216" s="222">
        <v>4</v>
      </c>
      <c r="BB2216" s="222">
        <v>280</v>
      </c>
      <c r="BC2216" s="222">
        <f t="shared" si="110"/>
        <v>70</v>
      </c>
    </row>
    <row r="2217" spans="2:55">
      <c r="B2217" s="41" t="s">
        <v>5974</v>
      </c>
      <c r="C2217" s="19" t="s">
        <v>6840</v>
      </c>
      <c r="D2217" s="44" t="s">
        <v>5</v>
      </c>
      <c r="E2217" s="19"/>
      <c r="F2217" s="19"/>
      <c r="G2217" s="19"/>
      <c r="H2217" s="19"/>
      <c r="I2217" s="19"/>
      <c r="J2217" s="19"/>
      <c r="K2217" s="19"/>
      <c r="L2217" s="19"/>
      <c r="M2217" s="19"/>
      <c r="N2217" s="19"/>
      <c r="O2217" s="19"/>
      <c r="P2217" s="19"/>
      <c r="Q2217" s="19"/>
      <c r="R2217" s="19"/>
      <c r="S2217" s="19"/>
      <c r="T2217" s="19"/>
      <c r="U2217" s="19"/>
      <c r="V2217" s="19"/>
      <c r="W2217" s="19"/>
      <c r="X2217" s="19"/>
      <c r="Y2217" s="19"/>
      <c r="Z2217" s="221"/>
      <c r="AA2217" s="221"/>
      <c r="AB2217" s="221"/>
      <c r="AC2217" s="221"/>
      <c r="AD2217" s="221"/>
      <c r="AE2217" s="221"/>
      <c r="AF2217" s="221"/>
      <c r="AG2217" s="221"/>
      <c r="AH2217" s="221"/>
      <c r="AI2217" s="221"/>
      <c r="AJ2217" s="221"/>
      <c r="AK2217" s="221"/>
      <c r="AL2217" s="221"/>
      <c r="AM2217" s="221"/>
      <c r="AN2217" s="221"/>
      <c r="AO2217" s="221"/>
      <c r="AP2217" s="221"/>
      <c r="AQ2217" s="221"/>
      <c r="AR2217" s="221"/>
      <c r="AS2217" s="221"/>
      <c r="AT2217" s="221"/>
      <c r="AU2217" s="221"/>
      <c r="AV2217" s="221"/>
      <c r="AW2217" s="221"/>
      <c r="AX2217" s="221"/>
      <c r="AY2217" s="221"/>
      <c r="AZ2217" s="221"/>
      <c r="BA2217" s="222">
        <v>45</v>
      </c>
      <c r="BB2217" s="222">
        <v>4305</v>
      </c>
      <c r="BC2217" s="222">
        <f t="shared" si="110"/>
        <v>1076.25</v>
      </c>
    </row>
    <row r="2218" spans="2:55">
      <c r="B2218" s="41" t="s">
        <v>5975</v>
      </c>
      <c r="C2218" s="19" t="s">
        <v>6841</v>
      </c>
      <c r="D2218" s="44" t="s">
        <v>5</v>
      </c>
      <c r="E2218" s="19"/>
      <c r="F2218" s="19"/>
      <c r="G2218" s="19"/>
      <c r="H2218" s="19"/>
      <c r="I2218" s="19"/>
      <c r="J2218" s="19"/>
      <c r="K2218" s="19"/>
      <c r="L2218" s="19"/>
      <c r="M2218" s="19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/>
      <c r="Z2218" s="221"/>
      <c r="AA2218" s="221"/>
      <c r="AB2218" s="221"/>
      <c r="AC2218" s="221"/>
      <c r="AD2218" s="221"/>
      <c r="AE2218" s="221"/>
      <c r="AF2218" s="221"/>
      <c r="AG2218" s="221"/>
      <c r="AH2218" s="221"/>
      <c r="AI2218" s="221"/>
      <c r="AJ2218" s="221"/>
      <c r="AK2218" s="221"/>
      <c r="AL2218" s="221"/>
      <c r="AM2218" s="221"/>
      <c r="AN2218" s="221"/>
      <c r="AO2218" s="221"/>
      <c r="AP2218" s="221"/>
      <c r="AQ2218" s="221"/>
      <c r="AR2218" s="221"/>
      <c r="AS2218" s="221"/>
      <c r="AT2218" s="221"/>
      <c r="AU2218" s="221"/>
      <c r="AV2218" s="221"/>
      <c r="AW2218" s="221"/>
      <c r="AX2218" s="221"/>
      <c r="AY2218" s="221"/>
      <c r="AZ2218" s="221"/>
      <c r="BA2218" s="222">
        <v>20</v>
      </c>
      <c r="BB2218" s="222">
        <v>2760</v>
      </c>
      <c r="BC2218" s="222">
        <f t="shared" si="110"/>
        <v>690</v>
      </c>
    </row>
    <row r="2219" spans="2:55">
      <c r="B2219" s="41" t="s">
        <v>5976</v>
      </c>
      <c r="C2219" s="19" t="s">
        <v>6842</v>
      </c>
      <c r="D2219" s="44" t="s">
        <v>5</v>
      </c>
      <c r="E2219" s="19"/>
      <c r="F2219" s="19"/>
      <c r="G2219" s="19"/>
      <c r="H2219" s="19"/>
      <c r="I2219" s="19"/>
      <c r="J2219" s="19"/>
      <c r="K2219" s="19"/>
      <c r="L2219" s="19"/>
      <c r="M2219" s="19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/>
      <c r="Z2219" s="221"/>
      <c r="AA2219" s="221"/>
      <c r="AB2219" s="221"/>
      <c r="AC2219" s="221"/>
      <c r="AD2219" s="221"/>
      <c r="AE2219" s="221"/>
      <c r="AF2219" s="221"/>
      <c r="AG2219" s="221"/>
      <c r="AH2219" s="221"/>
      <c r="AI2219" s="221"/>
      <c r="AJ2219" s="221"/>
      <c r="AK2219" s="221"/>
      <c r="AL2219" s="221"/>
      <c r="AM2219" s="221"/>
      <c r="AN2219" s="221"/>
      <c r="AO2219" s="221"/>
      <c r="AP2219" s="221"/>
      <c r="AQ2219" s="221"/>
      <c r="AR2219" s="221"/>
      <c r="AS2219" s="221"/>
      <c r="AT2219" s="221"/>
      <c r="AU2219" s="221"/>
      <c r="AV2219" s="221"/>
      <c r="AW2219" s="221"/>
      <c r="AX2219" s="221"/>
      <c r="AY2219" s="221"/>
      <c r="AZ2219" s="221"/>
      <c r="BA2219" s="222">
        <v>0</v>
      </c>
      <c r="BB2219" s="222">
        <v>0</v>
      </c>
      <c r="BC2219" s="222">
        <f t="shared" si="110"/>
        <v>0</v>
      </c>
    </row>
    <row r="2220" spans="2:55">
      <c r="B2220" s="41" t="s">
        <v>5977</v>
      </c>
      <c r="C2220" s="19" t="s">
        <v>8115</v>
      </c>
      <c r="D2220" s="44" t="s">
        <v>5</v>
      </c>
      <c r="E2220" s="19"/>
      <c r="F2220" s="19"/>
      <c r="G2220" s="19"/>
      <c r="H2220" s="19"/>
      <c r="I2220" s="19"/>
      <c r="J2220" s="19"/>
      <c r="K2220" s="19"/>
      <c r="L2220" s="19"/>
      <c r="M2220" s="19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221"/>
      <c r="AA2220" s="221"/>
      <c r="AB2220" s="221"/>
      <c r="AC2220" s="221"/>
      <c r="AD2220" s="221"/>
      <c r="AE2220" s="221"/>
      <c r="AF2220" s="221"/>
      <c r="AG2220" s="221"/>
      <c r="AH2220" s="221"/>
      <c r="AI2220" s="221"/>
      <c r="AJ2220" s="221"/>
      <c r="AK2220" s="221"/>
      <c r="AL2220" s="221"/>
      <c r="AM2220" s="221"/>
      <c r="AN2220" s="221"/>
      <c r="AO2220" s="221"/>
      <c r="AP2220" s="221"/>
      <c r="AQ2220" s="221"/>
      <c r="AR2220" s="221"/>
      <c r="AS2220" s="221"/>
      <c r="AT2220" s="221"/>
      <c r="AU2220" s="221"/>
      <c r="AV2220" s="221"/>
      <c r="AW2220" s="221"/>
      <c r="AX2220" s="221"/>
      <c r="AY2220" s="221"/>
      <c r="AZ2220" s="221"/>
      <c r="BA2220" s="222">
        <v>0</v>
      </c>
      <c r="BB2220" s="222">
        <v>0</v>
      </c>
      <c r="BC2220" s="222">
        <f t="shared" si="110"/>
        <v>0</v>
      </c>
    </row>
    <row r="2221" spans="2:55">
      <c r="B2221" s="41" t="s">
        <v>5978</v>
      </c>
      <c r="C2221" s="19" t="s">
        <v>6843</v>
      </c>
      <c r="D2221" s="44" t="s">
        <v>5</v>
      </c>
      <c r="E2221" s="19"/>
      <c r="F2221" s="19"/>
      <c r="G2221" s="19"/>
      <c r="H2221" s="19"/>
      <c r="I2221" s="19"/>
      <c r="J2221" s="19"/>
      <c r="K2221" s="19"/>
      <c r="L2221" s="19"/>
      <c r="M2221" s="19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221"/>
      <c r="AA2221" s="221"/>
      <c r="AB2221" s="221"/>
      <c r="AC2221" s="221"/>
      <c r="AD2221" s="221"/>
      <c r="AE2221" s="221"/>
      <c r="AF2221" s="221"/>
      <c r="AG2221" s="221"/>
      <c r="AH2221" s="221"/>
      <c r="AI2221" s="221"/>
      <c r="AJ2221" s="221"/>
      <c r="AK2221" s="221"/>
      <c r="AL2221" s="221"/>
      <c r="AM2221" s="221"/>
      <c r="AN2221" s="221"/>
      <c r="AO2221" s="221"/>
      <c r="AP2221" s="221"/>
      <c r="AQ2221" s="221"/>
      <c r="AR2221" s="221"/>
      <c r="AS2221" s="221"/>
      <c r="AT2221" s="221"/>
      <c r="AU2221" s="221"/>
      <c r="AV2221" s="221"/>
      <c r="AW2221" s="221"/>
      <c r="AX2221" s="221"/>
      <c r="AY2221" s="221"/>
      <c r="AZ2221" s="221"/>
      <c r="BA2221" s="222">
        <v>0</v>
      </c>
      <c r="BB2221" s="222">
        <v>0</v>
      </c>
      <c r="BC2221" s="222">
        <f t="shared" si="110"/>
        <v>0</v>
      </c>
    </row>
    <row r="2222" spans="2:55">
      <c r="B2222" s="41" t="s">
        <v>5979</v>
      </c>
      <c r="C2222" s="19" t="s">
        <v>6844</v>
      </c>
      <c r="D2222" s="44" t="s">
        <v>5</v>
      </c>
      <c r="E2222" s="19"/>
      <c r="F2222" s="19"/>
      <c r="G2222" s="19"/>
      <c r="H2222" s="19"/>
      <c r="I2222" s="19"/>
      <c r="J2222" s="19"/>
      <c r="K2222" s="19"/>
      <c r="L2222" s="19"/>
      <c r="M2222" s="19"/>
      <c r="N2222" s="19"/>
      <c r="O2222" s="19"/>
      <c r="P2222" s="19"/>
      <c r="Q2222" s="19"/>
      <c r="R2222" s="19"/>
      <c r="S2222" s="19"/>
      <c r="T2222" s="19"/>
      <c r="U2222" s="19"/>
      <c r="V2222" s="19"/>
      <c r="W2222" s="19"/>
      <c r="X2222" s="19"/>
      <c r="Y2222" s="19"/>
      <c r="Z2222" s="221"/>
      <c r="AA2222" s="221"/>
      <c r="AB2222" s="221"/>
      <c r="AC2222" s="221"/>
      <c r="AD2222" s="221"/>
      <c r="AE2222" s="221"/>
      <c r="AF2222" s="221"/>
      <c r="AG2222" s="221"/>
      <c r="AH2222" s="221"/>
      <c r="AI2222" s="221"/>
      <c r="AJ2222" s="221"/>
      <c r="AK2222" s="221"/>
      <c r="AL2222" s="221"/>
      <c r="AM2222" s="221"/>
      <c r="AN2222" s="221"/>
      <c r="AO2222" s="221"/>
      <c r="AP2222" s="221"/>
      <c r="AQ2222" s="221"/>
      <c r="AR2222" s="221"/>
      <c r="AS2222" s="221"/>
      <c r="AT2222" s="221"/>
      <c r="AU2222" s="221"/>
      <c r="AV2222" s="221"/>
      <c r="AW2222" s="221"/>
      <c r="AX2222" s="221"/>
      <c r="AY2222" s="221"/>
      <c r="AZ2222" s="221"/>
      <c r="BA2222" s="222">
        <v>6</v>
      </c>
      <c r="BB2222" s="222">
        <v>450</v>
      </c>
      <c r="BC2222" s="222">
        <f t="shared" si="110"/>
        <v>112.5</v>
      </c>
    </row>
    <row r="2223" spans="2:55">
      <c r="B2223" s="41" t="s">
        <v>5980</v>
      </c>
      <c r="C2223" s="19" t="s">
        <v>6845</v>
      </c>
      <c r="D2223" s="44" t="s">
        <v>5</v>
      </c>
      <c r="E2223" s="19"/>
      <c r="F2223" s="19"/>
      <c r="G2223" s="19"/>
      <c r="H2223" s="19"/>
      <c r="I2223" s="19"/>
      <c r="J2223" s="19"/>
      <c r="K2223" s="19"/>
      <c r="L2223" s="19"/>
      <c r="M2223" s="19"/>
      <c r="N2223" s="19"/>
      <c r="O2223" s="19"/>
      <c r="P2223" s="19"/>
      <c r="Q2223" s="19"/>
      <c r="R2223" s="19"/>
      <c r="S2223" s="19"/>
      <c r="T2223" s="19"/>
      <c r="U2223" s="19"/>
      <c r="V2223" s="19"/>
      <c r="W2223" s="19"/>
      <c r="X2223" s="19"/>
      <c r="Y2223" s="19"/>
      <c r="Z2223" s="221"/>
      <c r="AA2223" s="221"/>
      <c r="AB2223" s="221"/>
      <c r="AC2223" s="221"/>
      <c r="AD2223" s="221"/>
      <c r="AE2223" s="221"/>
      <c r="AF2223" s="221"/>
      <c r="AG2223" s="221"/>
      <c r="AH2223" s="221"/>
      <c r="AI2223" s="221"/>
      <c r="AJ2223" s="221"/>
      <c r="AK2223" s="221"/>
      <c r="AL2223" s="221"/>
      <c r="AM2223" s="221"/>
      <c r="AN2223" s="221"/>
      <c r="AO2223" s="221"/>
      <c r="AP2223" s="221"/>
      <c r="AQ2223" s="221"/>
      <c r="AR2223" s="221"/>
      <c r="AS2223" s="221"/>
      <c r="AT2223" s="221"/>
      <c r="AU2223" s="221"/>
      <c r="AV2223" s="221"/>
      <c r="AW2223" s="221"/>
      <c r="AX2223" s="221"/>
      <c r="AY2223" s="221"/>
      <c r="AZ2223" s="221"/>
      <c r="BA2223" s="222">
        <v>0</v>
      </c>
      <c r="BB2223" s="222">
        <v>0</v>
      </c>
      <c r="BC2223" s="222">
        <f t="shared" si="110"/>
        <v>0</v>
      </c>
    </row>
    <row r="2224" spans="2:55">
      <c r="B2224" s="41" t="s">
        <v>5981</v>
      </c>
      <c r="C2224" s="19" t="s">
        <v>6846</v>
      </c>
      <c r="D2224" s="44" t="s">
        <v>5</v>
      </c>
      <c r="E2224" s="19"/>
      <c r="F2224" s="19"/>
      <c r="G2224" s="19"/>
      <c r="H2224" s="19"/>
      <c r="I2224" s="19"/>
      <c r="J2224" s="19"/>
      <c r="K2224" s="19"/>
      <c r="L2224" s="19"/>
      <c r="M2224" s="19"/>
      <c r="N2224" s="19"/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/>
      <c r="Z2224" s="221"/>
      <c r="AA2224" s="221"/>
      <c r="AB2224" s="221"/>
      <c r="AC2224" s="221"/>
      <c r="AD2224" s="221"/>
      <c r="AE2224" s="221"/>
      <c r="AF2224" s="221"/>
      <c r="AG2224" s="221"/>
      <c r="AH2224" s="221"/>
      <c r="AI2224" s="221"/>
      <c r="AJ2224" s="221"/>
      <c r="AK2224" s="221"/>
      <c r="AL2224" s="221"/>
      <c r="AM2224" s="221"/>
      <c r="AN2224" s="221"/>
      <c r="AO2224" s="221"/>
      <c r="AP2224" s="221"/>
      <c r="AQ2224" s="221"/>
      <c r="AR2224" s="221"/>
      <c r="AS2224" s="221"/>
      <c r="AT2224" s="221"/>
      <c r="AU2224" s="221"/>
      <c r="AV2224" s="221"/>
      <c r="AW2224" s="221"/>
      <c r="AX2224" s="221"/>
      <c r="AY2224" s="221"/>
      <c r="AZ2224" s="221"/>
      <c r="BA2224" s="222">
        <v>16</v>
      </c>
      <c r="BB2224" s="222">
        <v>1285</v>
      </c>
      <c r="BC2224" s="222">
        <f t="shared" si="110"/>
        <v>321.25</v>
      </c>
    </row>
    <row r="2225" spans="2:55">
      <c r="B2225" s="41" t="s">
        <v>5982</v>
      </c>
      <c r="C2225" s="19" t="s">
        <v>6847</v>
      </c>
      <c r="D2225" s="44" t="s">
        <v>5</v>
      </c>
      <c r="E2225" s="19"/>
      <c r="F2225" s="19"/>
      <c r="G2225" s="19"/>
      <c r="H2225" s="19"/>
      <c r="I2225" s="19"/>
      <c r="J2225" s="19"/>
      <c r="K2225" s="19"/>
      <c r="L2225" s="19"/>
      <c r="M2225" s="19"/>
      <c r="N2225" s="19"/>
      <c r="O2225" s="19"/>
      <c r="P2225" s="19"/>
      <c r="Q2225" s="19"/>
      <c r="R2225" s="19"/>
      <c r="S2225" s="19"/>
      <c r="T2225" s="19"/>
      <c r="U2225" s="19"/>
      <c r="V2225" s="19"/>
      <c r="W2225" s="19"/>
      <c r="X2225" s="19"/>
      <c r="Y2225" s="19"/>
      <c r="Z2225" s="221"/>
      <c r="AA2225" s="221"/>
      <c r="AB2225" s="221"/>
      <c r="AC2225" s="221"/>
      <c r="AD2225" s="221"/>
      <c r="AE2225" s="221"/>
      <c r="AF2225" s="221"/>
      <c r="AG2225" s="221"/>
      <c r="AH2225" s="221"/>
      <c r="AI2225" s="221"/>
      <c r="AJ2225" s="221"/>
      <c r="AK2225" s="221"/>
      <c r="AL2225" s="221"/>
      <c r="AM2225" s="221"/>
      <c r="AN2225" s="221"/>
      <c r="AO2225" s="221"/>
      <c r="AP2225" s="221"/>
      <c r="AQ2225" s="221"/>
      <c r="AR2225" s="221"/>
      <c r="AS2225" s="221"/>
      <c r="AT2225" s="221"/>
      <c r="AU2225" s="221"/>
      <c r="AV2225" s="221"/>
      <c r="AW2225" s="221"/>
      <c r="AX2225" s="221"/>
      <c r="AY2225" s="221"/>
      <c r="AZ2225" s="221"/>
      <c r="BA2225" s="222">
        <v>55</v>
      </c>
      <c r="BB2225" s="222">
        <v>7580</v>
      </c>
      <c r="BC2225" s="222">
        <f t="shared" si="110"/>
        <v>1895</v>
      </c>
    </row>
    <row r="2226" spans="2:55">
      <c r="B2226" s="41" t="s">
        <v>5983</v>
      </c>
      <c r="C2226" s="19" t="s">
        <v>6848</v>
      </c>
      <c r="D2226" s="44" t="s">
        <v>5</v>
      </c>
      <c r="E2226" s="19"/>
      <c r="F2226" s="19"/>
      <c r="G2226" s="19"/>
      <c r="H2226" s="19"/>
      <c r="I2226" s="19"/>
      <c r="J2226" s="19"/>
      <c r="K2226" s="19"/>
      <c r="L2226" s="19"/>
      <c r="M2226" s="19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221"/>
      <c r="AA2226" s="221"/>
      <c r="AB2226" s="221"/>
      <c r="AC2226" s="221"/>
      <c r="AD2226" s="221"/>
      <c r="AE2226" s="221"/>
      <c r="AF2226" s="221"/>
      <c r="AG2226" s="221"/>
      <c r="AH2226" s="221"/>
      <c r="AI2226" s="221"/>
      <c r="AJ2226" s="221"/>
      <c r="AK2226" s="221"/>
      <c r="AL2226" s="221"/>
      <c r="AM2226" s="221"/>
      <c r="AN2226" s="221"/>
      <c r="AO2226" s="221"/>
      <c r="AP2226" s="221"/>
      <c r="AQ2226" s="221"/>
      <c r="AR2226" s="221"/>
      <c r="AS2226" s="221"/>
      <c r="AT2226" s="221"/>
      <c r="AU2226" s="221"/>
      <c r="AV2226" s="221"/>
      <c r="AW2226" s="221"/>
      <c r="AX2226" s="221"/>
      <c r="AY2226" s="221"/>
      <c r="AZ2226" s="221"/>
      <c r="BA2226" s="222">
        <v>0</v>
      </c>
      <c r="BB2226" s="222">
        <v>0</v>
      </c>
      <c r="BC2226" s="222">
        <f t="shared" si="110"/>
        <v>0</v>
      </c>
    </row>
    <row r="2227" spans="2:55">
      <c r="B2227" s="41" t="s">
        <v>5984</v>
      </c>
      <c r="C2227" s="19" t="s">
        <v>6849</v>
      </c>
      <c r="D2227" s="44" t="s">
        <v>5</v>
      </c>
      <c r="E2227" s="19"/>
      <c r="F2227" s="19"/>
      <c r="G2227" s="19"/>
      <c r="H2227" s="19"/>
      <c r="I2227" s="19"/>
      <c r="J2227" s="19"/>
      <c r="K2227" s="19"/>
      <c r="L2227" s="19"/>
      <c r="M2227" s="19"/>
      <c r="N2227" s="19"/>
      <c r="O2227" s="19"/>
      <c r="P2227" s="19"/>
      <c r="Q2227" s="19"/>
      <c r="R2227" s="19"/>
      <c r="S2227" s="19"/>
      <c r="T2227" s="19"/>
      <c r="U2227" s="19"/>
      <c r="V2227" s="19"/>
      <c r="W2227" s="19"/>
      <c r="X2227" s="19"/>
      <c r="Y2227" s="19"/>
      <c r="Z2227" s="221"/>
      <c r="AA2227" s="221"/>
      <c r="AB2227" s="221"/>
      <c r="AC2227" s="221"/>
      <c r="AD2227" s="221"/>
      <c r="AE2227" s="221"/>
      <c r="AF2227" s="221"/>
      <c r="AG2227" s="221"/>
      <c r="AH2227" s="221"/>
      <c r="AI2227" s="221"/>
      <c r="AJ2227" s="221"/>
      <c r="AK2227" s="221"/>
      <c r="AL2227" s="221"/>
      <c r="AM2227" s="221"/>
      <c r="AN2227" s="221"/>
      <c r="AO2227" s="221"/>
      <c r="AP2227" s="221"/>
      <c r="AQ2227" s="221"/>
      <c r="AR2227" s="221"/>
      <c r="AS2227" s="221"/>
      <c r="AT2227" s="221"/>
      <c r="AU2227" s="221"/>
      <c r="AV2227" s="221"/>
      <c r="AW2227" s="221"/>
      <c r="AX2227" s="221"/>
      <c r="AY2227" s="221"/>
      <c r="AZ2227" s="221"/>
      <c r="BA2227" s="222">
        <v>5</v>
      </c>
      <c r="BB2227" s="222">
        <v>655</v>
      </c>
      <c r="BC2227" s="222">
        <f t="shared" si="110"/>
        <v>163.75</v>
      </c>
    </row>
    <row r="2228" spans="2:55">
      <c r="B2228" s="41" t="s">
        <v>5985</v>
      </c>
      <c r="C2228" s="19" t="s">
        <v>6850</v>
      </c>
      <c r="D2228" s="44" t="s">
        <v>5</v>
      </c>
      <c r="E2228" s="19"/>
      <c r="F2228" s="19"/>
      <c r="G2228" s="19"/>
      <c r="H2228" s="19"/>
      <c r="I2228" s="19"/>
      <c r="J2228" s="19"/>
      <c r="K2228" s="19"/>
      <c r="L2228" s="19"/>
      <c r="M2228" s="19"/>
      <c r="N2228" s="19"/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19"/>
      <c r="Z2228" s="221"/>
      <c r="AA2228" s="221"/>
      <c r="AB2228" s="221"/>
      <c r="AC2228" s="221"/>
      <c r="AD2228" s="221"/>
      <c r="AE2228" s="221"/>
      <c r="AF2228" s="221"/>
      <c r="AG2228" s="221"/>
      <c r="AH2228" s="221"/>
      <c r="AI2228" s="221"/>
      <c r="AJ2228" s="221"/>
      <c r="AK2228" s="221"/>
      <c r="AL2228" s="221"/>
      <c r="AM2228" s="221"/>
      <c r="AN2228" s="221"/>
      <c r="AO2228" s="221"/>
      <c r="AP2228" s="221"/>
      <c r="AQ2228" s="221"/>
      <c r="AR2228" s="221"/>
      <c r="AS2228" s="221"/>
      <c r="AT2228" s="221"/>
      <c r="AU2228" s="221"/>
      <c r="AV2228" s="221"/>
      <c r="AW2228" s="221"/>
      <c r="AX2228" s="221"/>
      <c r="AY2228" s="221"/>
      <c r="AZ2228" s="221"/>
      <c r="BA2228" s="222">
        <v>1</v>
      </c>
      <c r="BB2228" s="222">
        <v>190</v>
      </c>
      <c r="BC2228" s="222">
        <f t="shared" si="110"/>
        <v>47.5</v>
      </c>
    </row>
    <row r="2229" spans="2:55">
      <c r="B2229" s="41" t="s">
        <v>5986</v>
      </c>
      <c r="C2229" s="19" t="s">
        <v>6851</v>
      </c>
      <c r="D2229" s="44" t="s">
        <v>5</v>
      </c>
      <c r="E2229" s="19"/>
      <c r="F2229" s="19"/>
      <c r="G2229" s="19"/>
      <c r="H2229" s="19"/>
      <c r="I2229" s="19"/>
      <c r="J2229" s="19"/>
      <c r="K2229" s="19"/>
      <c r="L2229" s="19"/>
      <c r="M2229" s="19"/>
      <c r="N2229" s="19"/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19"/>
      <c r="Z2229" s="221"/>
      <c r="AA2229" s="221"/>
      <c r="AB2229" s="221"/>
      <c r="AC2229" s="221"/>
      <c r="AD2229" s="221"/>
      <c r="AE2229" s="221"/>
      <c r="AF2229" s="221"/>
      <c r="AG2229" s="221"/>
      <c r="AH2229" s="221"/>
      <c r="AI2229" s="221"/>
      <c r="AJ2229" s="221"/>
      <c r="AK2229" s="221"/>
      <c r="AL2229" s="221"/>
      <c r="AM2229" s="221"/>
      <c r="AN2229" s="221"/>
      <c r="AO2229" s="221"/>
      <c r="AP2229" s="221"/>
      <c r="AQ2229" s="221"/>
      <c r="AR2229" s="221"/>
      <c r="AS2229" s="221"/>
      <c r="AT2229" s="221"/>
      <c r="AU2229" s="221"/>
      <c r="AV2229" s="221"/>
      <c r="AW2229" s="221"/>
      <c r="AX2229" s="221"/>
      <c r="AY2229" s="221"/>
      <c r="AZ2229" s="221"/>
      <c r="BA2229" s="222">
        <v>2</v>
      </c>
      <c r="BB2229" s="222">
        <v>710</v>
      </c>
      <c r="BC2229" s="222">
        <f t="shared" si="110"/>
        <v>177.5</v>
      </c>
    </row>
    <row r="2230" spans="2:55">
      <c r="B2230" s="41" t="s">
        <v>5987</v>
      </c>
      <c r="C2230" s="19" t="s">
        <v>6852</v>
      </c>
      <c r="D2230" s="44" t="s">
        <v>5</v>
      </c>
      <c r="E2230" s="19"/>
      <c r="F2230" s="19"/>
      <c r="G2230" s="19"/>
      <c r="H2230" s="19"/>
      <c r="I2230" s="19"/>
      <c r="J2230" s="19"/>
      <c r="K2230" s="19"/>
      <c r="L2230" s="19"/>
      <c r="M2230" s="19"/>
      <c r="N2230" s="19"/>
      <c r="O2230" s="19"/>
      <c r="P2230" s="19"/>
      <c r="Q2230" s="19"/>
      <c r="R2230" s="19"/>
      <c r="S2230" s="19"/>
      <c r="T2230" s="19"/>
      <c r="U2230" s="19"/>
      <c r="V2230" s="19"/>
      <c r="W2230" s="19"/>
      <c r="X2230" s="19"/>
      <c r="Y2230" s="19"/>
      <c r="Z2230" s="221"/>
      <c r="AA2230" s="221"/>
      <c r="AB2230" s="221"/>
      <c r="AC2230" s="221"/>
      <c r="AD2230" s="221"/>
      <c r="AE2230" s="221"/>
      <c r="AF2230" s="221"/>
      <c r="AG2230" s="221"/>
      <c r="AH2230" s="221"/>
      <c r="AI2230" s="221"/>
      <c r="AJ2230" s="221"/>
      <c r="AK2230" s="221"/>
      <c r="AL2230" s="221"/>
      <c r="AM2230" s="221"/>
      <c r="AN2230" s="221"/>
      <c r="AO2230" s="221"/>
      <c r="AP2230" s="221"/>
      <c r="AQ2230" s="221"/>
      <c r="AR2230" s="221"/>
      <c r="AS2230" s="221"/>
      <c r="AT2230" s="221"/>
      <c r="AU2230" s="221"/>
      <c r="AV2230" s="221"/>
      <c r="AW2230" s="221"/>
      <c r="AX2230" s="221"/>
      <c r="AY2230" s="221"/>
      <c r="AZ2230" s="221"/>
      <c r="BA2230" s="222">
        <v>7</v>
      </c>
      <c r="BB2230" s="222">
        <v>705</v>
      </c>
      <c r="BC2230" s="222">
        <f t="shared" si="110"/>
        <v>176.25</v>
      </c>
    </row>
    <row r="2231" spans="2:55">
      <c r="B2231" s="41" t="s">
        <v>5988</v>
      </c>
      <c r="C2231" s="19" t="s">
        <v>6853</v>
      </c>
      <c r="D2231" s="44" t="s">
        <v>5</v>
      </c>
      <c r="E2231" s="19"/>
      <c r="F2231" s="19"/>
      <c r="G2231" s="19"/>
      <c r="H2231" s="19"/>
      <c r="I2231" s="19"/>
      <c r="J2231" s="19"/>
      <c r="K2231" s="19"/>
      <c r="L2231" s="19"/>
      <c r="M2231" s="19"/>
      <c r="N2231" s="19"/>
      <c r="O2231" s="19"/>
      <c r="P2231" s="19"/>
      <c r="Q2231" s="19"/>
      <c r="R2231" s="19"/>
      <c r="S2231" s="19"/>
      <c r="T2231" s="19"/>
      <c r="U2231" s="19"/>
      <c r="V2231" s="19"/>
      <c r="W2231" s="19"/>
      <c r="X2231" s="19"/>
      <c r="Y2231" s="19"/>
      <c r="Z2231" s="221"/>
      <c r="AA2231" s="221"/>
      <c r="AB2231" s="221"/>
      <c r="AC2231" s="221"/>
      <c r="AD2231" s="221"/>
      <c r="AE2231" s="221"/>
      <c r="AF2231" s="221"/>
      <c r="AG2231" s="221"/>
      <c r="AH2231" s="221"/>
      <c r="AI2231" s="221"/>
      <c r="AJ2231" s="221"/>
      <c r="AK2231" s="221"/>
      <c r="AL2231" s="221"/>
      <c r="AM2231" s="221"/>
      <c r="AN2231" s="221"/>
      <c r="AO2231" s="221"/>
      <c r="AP2231" s="221"/>
      <c r="AQ2231" s="221"/>
      <c r="AR2231" s="221"/>
      <c r="AS2231" s="221"/>
      <c r="AT2231" s="221"/>
      <c r="AU2231" s="221"/>
      <c r="AV2231" s="221"/>
      <c r="AW2231" s="221"/>
      <c r="AX2231" s="221"/>
      <c r="AY2231" s="221"/>
      <c r="AZ2231" s="221"/>
      <c r="BA2231" s="222">
        <v>1</v>
      </c>
      <c r="BB2231" s="222">
        <v>60</v>
      </c>
      <c r="BC2231" s="222">
        <f t="shared" si="110"/>
        <v>15</v>
      </c>
    </row>
    <row r="2232" spans="2:55">
      <c r="B2232" s="41" t="s">
        <v>5989</v>
      </c>
      <c r="C2232" s="19" t="s">
        <v>6854</v>
      </c>
      <c r="D2232" s="44" t="s">
        <v>5</v>
      </c>
      <c r="E2232" s="19"/>
      <c r="F2232" s="19"/>
      <c r="G2232" s="19"/>
      <c r="H2232" s="19"/>
      <c r="I2232" s="19"/>
      <c r="J2232" s="19"/>
      <c r="K2232" s="19"/>
      <c r="L2232" s="19"/>
      <c r="M2232" s="19"/>
      <c r="N2232" s="19"/>
      <c r="O2232" s="19"/>
      <c r="P2232" s="19"/>
      <c r="Q2232" s="19"/>
      <c r="R2232" s="19"/>
      <c r="S2232" s="19"/>
      <c r="T2232" s="19"/>
      <c r="U2232" s="19"/>
      <c r="V2232" s="19"/>
      <c r="W2232" s="19"/>
      <c r="X2232" s="19"/>
      <c r="Y2232" s="19"/>
      <c r="Z2232" s="221"/>
      <c r="AA2232" s="221"/>
      <c r="AB2232" s="221"/>
      <c r="AC2232" s="221"/>
      <c r="AD2232" s="221"/>
      <c r="AE2232" s="221"/>
      <c r="AF2232" s="221"/>
      <c r="AG2232" s="221"/>
      <c r="AH2232" s="221"/>
      <c r="AI2232" s="221"/>
      <c r="AJ2232" s="221"/>
      <c r="AK2232" s="221"/>
      <c r="AL2232" s="221"/>
      <c r="AM2232" s="221"/>
      <c r="AN2232" s="221"/>
      <c r="AO2232" s="221"/>
      <c r="AP2232" s="221"/>
      <c r="AQ2232" s="221"/>
      <c r="AR2232" s="221"/>
      <c r="AS2232" s="221"/>
      <c r="AT2232" s="221"/>
      <c r="AU2232" s="221"/>
      <c r="AV2232" s="221"/>
      <c r="AW2232" s="221"/>
      <c r="AX2232" s="221"/>
      <c r="AY2232" s="221"/>
      <c r="AZ2232" s="221"/>
      <c r="BA2232" s="222"/>
      <c r="BB2232" s="222">
        <v>0</v>
      </c>
      <c r="BC2232" s="222">
        <f t="shared" si="110"/>
        <v>0</v>
      </c>
    </row>
    <row r="2233" spans="2:55">
      <c r="B2233" s="41" t="s">
        <v>5990</v>
      </c>
      <c r="C2233" s="19" t="s">
        <v>6855</v>
      </c>
      <c r="D2233" s="44" t="s">
        <v>5</v>
      </c>
      <c r="E2233" s="19"/>
      <c r="F2233" s="19"/>
      <c r="G2233" s="19"/>
      <c r="H2233" s="19"/>
      <c r="I2233" s="19"/>
      <c r="J2233" s="19"/>
      <c r="K2233" s="19"/>
      <c r="L2233" s="19"/>
      <c r="M2233" s="19"/>
      <c r="N2233" s="19"/>
      <c r="O2233" s="19"/>
      <c r="P2233" s="19"/>
      <c r="Q2233" s="19"/>
      <c r="R2233" s="19"/>
      <c r="S2233" s="19"/>
      <c r="T2233" s="19"/>
      <c r="U2233" s="19"/>
      <c r="V2233" s="19"/>
      <c r="W2233" s="19"/>
      <c r="X2233" s="19"/>
      <c r="Y2233" s="19"/>
      <c r="Z2233" s="221"/>
      <c r="AA2233" s="221"/>
      <c r="AB2233" s="221"/>
      <c r="AC2233" s="221"/>
      <c r="AD2233" s="221"/>
      <c r="AE2233" s="221"/>
      <c r="AF2233" s="221"/>
      <c r="AG2233" s="221"/>
      <c r="AH2233" s="221"/>
      <c r="AI2233" s="221"/>
      <c r="AJ2233" s="221"/>
      <c r="AK2233" s="221"/>
      <c r="AL2233" s="221"/>
      <c r="AM2233" s="221"/>
      <c r="AN2233" s="221"/>
      <c r="AO2233" s="221"/>
      <c r="AP2233" s="221"/>
      <c r="AQ2233" s="221"/>
      <c r="AR2233" s="221"/>
      <c r="AS2233" s="221"/>
      <c r="AT2233" s="221"/>
      <c r="AU2233" s="221"/>
      <c r="AV2233" s="221"/>
      <c r="AW2233" s="221"/>
      <c r="AX2233" s="221"/>
      <c r="AY2233" s="221"/>
      <c r="AZ2233" s="221"/>
      <c r="BA2233" s="222">
        <v>15</v>
      </c>
      <c r="BB2233" s="222">
        <v>1380</v>
      </c>
      <c r="BC2233" s="222">
        <f t="shared" si="110"/>
        <v>345</v>
      </c>
    </row>
    <row r="2234" spans="2:55">
      <c r="B2234" s="41" t="s">
        <v>5991</v>
      </c>
      <c r="C2234" s="19" t="s">
        <v>6856</v>
      </c>
      <c r="D2234" s="44" t="s">
        <v>5</v>
      </c>
      <c r="E2234" s="19"/>
      <c r="F2234" s="19"/>
      <c r="G2234" s="19"/>
      <c r="H2234" s="19"/>
      <c r="I2234" s="19"/>
      <c r="J2234" s="19"/>
      <c r="K2234" s="19"/>
      <c r="L2234" s="19"/>
      <c r="M2234" s="19"/>
      <c r="N2234" s="19"/>
      <c r="O2234" s="19"/>
      <c r="P2234" s="19"/>
      <c r="Q2234" s="19"/>
      <c r="R2234" s="19"/>
      <c r="S2234" s="19"/>
      <c r="T2234" s="19"/>
      <c r="U2234" s="19"/>
      <c r="V2234" s="19"/>
      <c r="W2234" s="19"/>
      <c r="X2234" s="19"/>
      <c r="Y2234" s="19"/>
      <c r="Z2234" s="221"/>
      <c r="AA2234" s="221"/>
      <c r="AB2234" s="221"/>
      <c r="AC2234" s="221"/>
      <c r="AD2234" s="221"/>
      <c r="AE2234" s="221"/>
      <c r="AF2234" s="221"/>
      <c r="AG2234" s="221"/>
      <c r="AH2234" s="221"/>
      <c r="AI2234" s="221"/>
      <c r="AJ2234" s="221"/>
      <c r="AK2234" s="221"/>
      <c r="AL2234" s="221"/>
      <c r="AM2234" s="221"/>
      <c r="AN2234" s="221"/>
      <c r="AO2234" s="221"/>
      <c r="AP2234" s="221"/>
      <c r="AQ2234" s="221"/>
      <c r="AR2234" s="221"/>
      <c r="AS2234" s="221"/>
      <c r="AT2234" s="221"/>
      <c r="AU2234" s="221"/>
      <c r="AV2234" s="221"/>
      <c r="AW2234" s="221"/>
      <c r="AX2234" s="221"/>
      <c r="AY2234" s="221"/>
      <c r="AZ2234" s="221"/>
      <c r="BA2234" s="222">
        <v>13</v>
      </c>
      <c r="BB2234" s="222">
        <v>1975</v>
      </c>
      <c r="BC2234" s="222">
        <f t="shared" si="110"/>
        <v>493.75</v>
      </c>
    </row>
    <row r="2235" spans="2:55">
      <c r="B2235" s="41" t="s">
        <v>5992</v>
      </c>
      <c r="C2235" s="19" t="s">
        <v>6857</v>
      </c>
      <c r="D2235" s="44" t="s">
        <v>5</v>
      </c>
      <c r="E2235" s="19"/>
      <c r="F2235" s="19"/>
      <c r="G2235" s="19"/>
      <c r="H2235" s="19"/>
      <c r="I2235" s="19"/>
      <c r="J2235" s="19"/>
      <c r="K2235" s="19"/>
      <c r="L2235" s="19"/>
      <c r="M2235" s="19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/>
      <c r="Z2235" s="221"/>
      <c r="AA2235" s="221"/>
      <c r="AB2235" s="221"/>
      <c r="AC2235" s="221"/>
      <c r="AD2235" s="221"/>
      <c r="AE2235" s="221"/>
      <c r="AF2235" s="221"/>
      <c r="AG2235" s="221"/>
      <c r="AH2235" s="221"/>
      <c r="AI2235" s="221"/>
      <c r="AJ2235" s="221"/>
      <c r="AK2235" s="221"/>
      <c r="AL2235" s="221"/>
      <c r="AM2235" s="221"/>
      <c r="AN2235" s="221"/>
      <c r="AO2235" s="221"/>
      <c r="AP2235" s="221"/>
      <c r="AQ2235" s="221"/>
      <c r="AR2235" s="221"/>
      <c r="AS2235" s="221"/>
      <c r="AT2235" s="221"/>
      <c r="AU2235" s="221"/>
      <c r="AV2235" s="221"/>
      <c r="AW2235" s="221"/>
      <c r="AX2235" s="221"/>
      <c r="AY2235" s="221"/>
      <c r="AZ2235" s="221"/>
      <c r="BA2235" s="222">
        <v>6</v>
      </c>
      <c r="BB2235" s="222">
        <v>840</v>
      </c>
      <c r="BC2235" s="222">
        <f t="shared" si="110"/>
        <v>210</v>
      </c>
    </row>
    <row r="2236" spans="2:55">
      <c r="B2236" s="41" t="s">
        <v>5993</v>
      </c>
      <c r="C2236" s="19" t="s">
        <v>6858</v>
      </c>
      <c r="D2236" s="44" t="s">
        <v>5</v>
      </c>
      <c r="E2236" s="19"/>
      <c r="F2236" s="19"/>
      <c r="G2236" s="19"/>
      <c r="H2236" s="19"/>
      <c r="I2236" s="19"/>
      <c r="J2236" s="19"/>
      <c r="K2236" s="19"/>
      <c r="L2236" s="19"/>
      <c r="M2236" s="19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221"/>
      <c r="AA2236" s="221"/>
      <c r="AB2236" s="221"/>
      <c r="AC2236" s="221"/>
      <c r="AD2236" s="221"/>
      <c r="AE2236" s="221"/>
      <c r="AF2236" s="221"/>
      <c r="AG2236" s="221"/>
      <c r="AH2236" s="221"/>
      <c r="AI2236" s="221"/>
      <c r="AJ2236" s="221"/>
      <c r="AK2236" s="221"/>
      <c r="AL2236" s="221"/>
      <c r="AM2236" s="221"/>
      <c r="AN2236" s="221"/>
      <c r="AO2236" s="221"/>
      <c r="AP2236" s="221"/>
      <c r="AQ2236" s="221"/>
      <c r="AR2236" s="221"/>
      <c r="AS2236" s="221"/>
      <c r="AT2236" s="221"/>
      <c r="AU2236" s="221"/>
      <c r="AV2236" s="221"/>
      <c r="AW2236" s="221"/>
      <c r="AX2236" s="221"/>
      <c r="AY2236" s="221"/>
      <c r="AZ2236" s="221"/>
      <c r="BA2236" s="222">
        <v>1</v>
      </c>
      <c r="BB2236" s="222">
        <v>160</v>
      </c>
      <c r="BC2236" s="222">
        <f t="shared" si="110"/>
        <v>40</v>
      </c>
    </row>
    <row r="2237" spans="2:55">
      <c r="B2237" s="41" t="s">
        <v>5994</v>
      </c>
      <c r="C2237" s="19" t="s">
        <v>6859</v>
      </c>
      <c r="D2237" s="44" t="s">
        <v>5</v>
      </c>
      <c r="E2237" s="19"/>
      <c r="F2237" s="19"/>
      <c r="G2237" s="19"/>
      <c r="H2237" s="19"/>
      <c r="I2237" s="19"/>
      <c r="J2237" s="19"/>
      <c r="K2237" s="19"/>
      <c r="L2237" s="19"/>
      <c r="M2237" s="19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221"/>
      <c r="AA2237" s="221"/>
      <c r="AB2237" s="221"/>
      <c r="AC2237" s="221"/>
      <c r="AD2237" s="221"/>
      <c r="AE2237" s="221"/>
      <c r="AF2237" s="221"/>
      <c r="AG2237" s="221"/>
      <c r="AH2237" s="221"/>
      <c r="AI2237" s="221"/>
      <c r="AJ2237" s="221"/>
      <c r="AK2237" s="221"/>
      <c r="AL2237" s="221"/>
      <c r="AM2237" s="221"/>
      <c r="AN2237" s="221"/>
      <c r="AO2237" s="221"/>
      <c r="AP2237" s="221"/>
      <c r="AQ2237" s="221"/>
      <c r="AR2237" s="221"/>
      <c r="AS2237" s="221"/>
      <c r="AT2237" s="221"/>
      <c r="AU2237" s="221"/>
      <c r="AV2237" s="221"/>
      <c r="AW2237" s="221"/>
      <c r="AX2237" s="221"/>
      <c r="AY2237" s="221"/>
      <c r="AZ2237" s="221"/>
      <c r="BA2237" s="222">
        <v>6</v>
      </c>
      <c r="BB2237" s="222">
        <v>440</v>
      </c>
      <c r="BC2237" s="222">
        <f t="shared" si="110"/>
        <v>110</v>
      </c>
    </row>
    <row r="2238" spans="2:55">
      <c r="B2238" s="41" t="s">
        <v>5995</v>
      </c>
      <c r="C2238" s="19" t="s">
        <v>6860</v>
      </c>
      <c r="D2238" s="44" t="s">
        <v>5</v>
      </c>
      <c r="E2238" s="19"/>
      <c r="F2238" s="19"/>
      <c r="G2238" s="19"/>
      <c r="H2238" s="19"/>
      <c r="I2238" s="19"/>
      <c r="J2238" s="19"/>
      <c r="K2238" s="19"/>
      <c r="L2238" s="19"/>
      <c r="M2238" s="19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19"/>
      <c r="Z2238" s="221"/>
      <c r="AA2238" s="221"/>
      <c r="AB2238" s="221"/>
      <c r="AC2238" s="221"/>
      <c r="AD2238" s="221"/>
      <c r="AE2238" s="221"/>
      <c r="AF2238" s="221"/>
      <c r="AG2238" s="221"/>
      <c r="AH2238" s="221"/>
      <c r="AI2238" s="221"/>
      <c r="AJ2238" s="221"/>
      <c r="AK2238" s="221"/>
      <c r="AL2238" s="221"/>
      <c r="AM2238" s="221"/>
      <c r="AN2238" s="221"/>
      <c r="AO2238" s="221"/>
      <c r="AP2238" s="221"/>
      <c r="AQ2238" s="221"/>
      <c r="AR2238" s="221"/>
      <c r="AS2238" s="221"/>
      <c r="AT2238" s="221"/>
      <c r="AU2238" s="221"/>
      <c r="AV2238" s="221"/>
      <c r="AW2238" s="221"/>
      <c r="AX2238" s="221"/>
      <c r="AY2238" s="221"/>
      <c r="AZ2238" s="221"/>
      <c r="BA2238" s="222">
        <v>16</v>
      </c>
      <c r="BB2238" s="222">
        <v>1310</v>
      </c>
      <c r="BC2238" s="222">
        <f t="shared" si="110"/>
        <v>327.5</v>
      </c>
    </row>
    <row r="2239" spans="2:55">
      <c r="B2239" s="41" t="s">
        <v>5996</v>
      </c>
      <c r="C2239" s="19" t="s">
        <v>6861</v>
      </c>
      <c r="D2239" s="44" t="s">
        <v>5</v>
      </c>
      <c r="E2239" s="19"/>
      <c r="F2239" s="19"/>
      <c r="G2239" s="19"/>
      <c r="H2239" s="19"/>
      <c r="I2239" s="19"/>
      <c r="J2239" s="19"/>
      <c r="K2239" s="19"/>
      <c r="L2239" s="19"/>
      <c r="M2239" s="19"/>
      <c r="N2239" s="19"/>
      <c r="O2239" s="19"/>
      <c r="P2239" s="19"/>
      <c r="Q2239" s="19"/>
      <c r="R2239" s="19"/>
      <c r="S2239" s="19"/>
      <c r="T2239" s="19"/>
      <c r="U2239" s="19"/>
      <c r="V2239" s="19"/>
      <c r="W2239" s="19"/>
      <c r="X2239" s="19"/>
      <c r="Y2239" s="19"/>
      <c r="Z2239" s="221"/>
      <c r="AA2239" s="221"/>
      <c r="AB2239" s="221"/>
      <c r="AC2239" s="221"/>
      <c r="AD2239" s="221"/>
      <c r="AE2239" s="221"/>
      <c r="AF2239" s="221"/>
      <c r="AG2239" s="221"/>
      <c r="AH2239" s="221"/>
      <c r="AI2239" s="221"/>
      <c r="AJ2239" s="221"/>
      <c r="AK2239" s="221"/>
      <c r="AL2239" s="221"/>
      <c r="AM2239" s="221"/>
      <c r="AN2239" s="221"/>
      <c r="AO2239" s="221"/>
      <c r="AP2239" s="221"/>
      <c r="AQ2239" s="221"/>
      <c r="AR2239" s="221"/>
      <c r="AS2239" s="221"/>
      <c r="AT2239" s="221"/>
      <c r="AU2239" s="221"/>
      <c r="AV2239" s="221"/>
      <c r="AW2239" s="221"/>
      <c r="AX2239" s="221"/>
      <c r="AY2239" s="221"/>
      <c r="AZ2239" s="221"/>
      <c r="BA2239" s="222">
        <v>0</v>
      </c>
      <c r="BB2239" s="222">
        <v>0</v>
      </c>
      <c r="BC2239" s="222">
        <f t="shared" si="110"/>
        <v>0</v>
      </c>
    </row>
    <row r="2240" spans="2:55">
      <c r="B2240" s="41" t="s">
        <v>5997</v>
      </c>
      <c r="C2240" s="19" t="s">
        <v>6862</v>
      </c>
      <c r="D2240" s="44" t="s">
        <v>5</v>
      </c>
      <c r="E2240" s="19"/>
      <c r="F2240" s="19"/>
      <c r="G2240" s="19"/>
      <c r="H2240" s="19"/>
      <c r="I2240" s="19"/>
      <c r="J2240" s="19"/>
      <c r="K2240" s="19"/>
      <c r="L2240" s="19"/>
      <c r="M2240" s="19"/>
      <c r="N2240" s="19"/>
      <c r="O2240" s="19"/>
      <c r="P2240" s="19"/>
      <c r="Q2240" s="19"/>
      <c r="R2240" s="19"/>
      <c r="S2240" s="19"/>
      <c r="T2240" s="19"/>
      <c r="U2240" s="19"/>
      <c r="V2240" s="19"/>
      <c r="W2240" s="19"/>
      <c r="X2240" s="19"/>
      <c r="Y2240" s="19"/>
      <c r="Z2240" s="221"/>
      <c r="AA2240" s="221"/>
      <c r="AB2240" s="221"/>
      <c r="AC2240" s="221"/>
      <c r="AD2240" s="221"/>
      <c r="AE2240" s="221"/>
      <c r="AF2240" s="221"/>
      <c r="AG2240" s="221"/>
      <c r="AH2240" s="221"/>
      <c r="AI2240" s="221"/>
      <c r="AJ2240" s="221"/>
      <c r="AK2240" s="221"/>
      <c r="AL2240" s="221"/>
      <c r="AM2240" s="221"/>
      <c r="AN2240" s="221"/>
      <c r="AO2240" s="221"/>
      <c r="AP2240" s="221"/>
      <c r="AQ2240" s="221"/>
      <c r="AR2240" s="221"/>
      <c r="AS2240" s="221"/>
      <c r="AT2240" s="221"/>
      <c r="AU2240" s="221"/>
      <c r="AV2240" s="221"/>
      <c r="AW2240" s="221"/>
      <c r="AX2240" s="221"/>
      <c r="AY2240" s="221"/>
      <c r="AZ2240" s="221"/>
      <c r="BA2240" s="222">
        <v>0</v>
      </c>
      <c r="BB2240" s="222">
        <v>0</v>
      </c>
      <c r="BC2240" s="222">
        <f t="shared" si="110"/>
        <v>0</v>
      </c>
    </row>
    <row r="2241" spans="2:55">
      <c r="B2241" s="41" t="s">
        <v>5998</v>
      </c>
      <c r="C2241" s="19" t="s">
        <v>6863</v>
      </c>
      <c r="D2241" s="44" t="s">
        <v>5</v>
      </c>
      <c r="E2241" s="19"/>
      <c r="F2241" s="19"/>
      <c r="G2241" s="19"/>
      <c r="H2241" s="19"/>
      <c r="I2241" s="19"/>
      <c r="J2241" s="19"/>
      <c r="K2241" s="19"/>
      <c r="L2241" s="19"/>
      <c r="M2241" s="19"/>
      <c r="N2241" s="19"/>
      <c r="O2241" s="19"/>
      <c r="P2241" s="19"/>
      <c r="Q2241" s="19"/>
      <c r="R2241" s="19"/>
      <c r="S2241" s="19"/>
      <c r="T2241" s="19"/>
      <c r="U2241" s="19"/>
      <c r="V2241" s="19"/>
      <c r="W2241" s="19"/>
      <c r="X2241" s="19"/>
      <c r="Y2241" s="19"/>
      <c r="Z2241" s="221"/>
      <c r="AA2241" s="221"/>
      <c r="AB2241" s="221"/>
      <c r="AC2241" s="221"/>
      <c r="AD2241" s="221"/>
      <c r="AE2241" s="221"/>
      <c r="AF2241" s="221"/>
      <c r="AG2241" s="221"/>
      <c r="AH2241" s="221"/>
      <c r="AI2241" s="221"/>
      <c r="AJ2241" s="221"/>
      <c r="AK2241" s="221"/>
      <c r="AL2241" s="221"/>
      <c r="AM2241" s="221"/>
      <c r="AN2241" s="221"/>
      <c r="AO2241" s="221"/>
      <c r="AP2241" s="221"/>
      <c r="AQ2241" s="221"/>
      <c r="AR2241" s="221"/>
      <c r="AS2241" s="221"/>
      <c r="AT2241" s="221"/>
      <c r="AU2241" s="221"/>
      <c r="AV2241" s="221"/>
      <c r="AW2241" s="221"/>
      <c r="AX2241" s="221"/>
      <c r="AY2241" s="221"/>
      <c r="AZ2241" s="221"/>
      <c r="BA2241" s="222">
        <v>3</v>
      </c>
      <c r="BB2241" s="222">
        <v>265</v>
      </c>
      <c r="BC2241" s="222">
        <f t="shared" si="110"/>
        <v>66.25</v>
      </c>
    </row>
    <row r="2242" spans="2:55">
      <c r="B2242" s="41" t="s">
        <v>5999</v>
      </c>
      <c r="C2242" s="19" t="s">
        <v>6864</v>
      </c>
      <c r="D2242" s="44" t="s">
        <v>5</v>
      </c>
      <c r="E2242" s="19"/>
      <c r="F2242" s="19"/>
      <c r="G2242" s="19"/>
      <c r="H2242" s="19"/>
      <c r="I2242" s="19"/>
      <c r="J2242" s="19"/>
      <c r="K2242" s="19"/>
      <c r="L2242" s="19"/>
      <c r="M2242" s="19"/>
      <c r="N2242" s="19"/>
      <c r="O2242" s="19"/>
      <c r="P2242" s="19"/>
      <c r="Q2242" s="19"/>
      <c r="R2242" s="19"/>
      <c r="S2242" s="19"/>
      <c r="T2242" s="19"/>
      <c r="U2242" s="19"/>
      <c r="V2242" s="19"/>
      <c r="W2242" s="19"/>
      <c r="X2242" s="19"/>
      <c r="Y2242" s="19"/>
      <c r="Z2242" s="221"/>
      <c r="AA2242" s="221"/>
      <c r="AB2242" s="221"/>
      <c r="AC2242" s="221"/>
      <c r="AD2242" s="221"/>
      <c r="AE2242" s="221"/>
      <c r="AF2242" s="221"/>
      <c r="AG2242" s="221"/>
      <c r="AH2242" s="221"/>
      <c r="AI2242" s="221"/>
      <c r="AJ2242" s="221"/>
      <c r="AK2242" s="221"/>
      <c r="AL2242" s="221"/>
      <c r="AM2242" s="221"/>
      <c r="AN2242" s="221"/>
      <c r="AO2242" s="221"/>
      <c r="AP2242" s="221"/>
      <c r="AQ2242" s="221"/>
      <c r="AR2242" s="221"/>
      <c r="AS2242" s="221"/>
      <c r="AT2242" s="221"/>
      <c r="AU2242" s="221"/>
      <c r="AV2242" s="221"/>
      <c r="AW2242" s="221"/>
      <c r="AX2242" s="221"/>
      <c r="AY2242" s="221"/>
      <c r="AZ2242" s="221"/>
      <c r="BA2242" s="222">
        <v>0</v>
      </c>
      <c r="BB2242" s="222">
        <v>0</v>
      </c>
      <c r="BC2242" s="222">
        <f t="shared" si="110"/>
        <v>0</v>
      </c>
    </row>
    <row r="2243" spans="2:55">
      <c r="B2243" s="41" t="s">
        <v>6000</v>
      </c>
      <c r="C2243" s="19" t="s">
        <v>6865</v>
      </c>
      <c r="D2243" s="44" t="s">
        <v>5</v>
      </c>
      <c r="E2243" s="19"/>
      <c r="F2243" s="19"/>
      <c r="G2243" s="19"/>
      <c r="H2243" s="19"/>
      <c r="I2243" s="19"/>
      <c r="J2243" s="19"/>
      <c r="K2243" s="19"/>
      <c r="L2243" s="19"/>
      <c r="M2243" s="19"/>
      <c r="N2243" s="19"/>
      <c r="O2243" s="19"/>
      <c r="P2243" s="19"/>
      <c r="Q2243" s="19"/>
      <c r="R2243" s="19"/>
      <c r="S2243" s="19"/>
      <c r="T2243" s="19"/>
      <c r="U2243" s="19"/>
      <c r="V2243" s="19"/>
      <c r="W2243" s="19"/>
      <c r="X2243" s="19"/>
      <c r="Y2243" s="19"/>
      <c r="Z2243" s="221"/>
      <c r="AA2243" s="221"/>
      <c r="AB2243" s="221"/>
      <c r="AC2243" s="221"/>
      <c r="AD2243" s="221"/>
      <c r="AE2243" s="221"/>
      <c r="AF2243" s="221"/>
      <c r="AG2243" s="221"/>
      <c r="AH2243" s="221"/>
      <c r="AI2243" s="221"/>
      <c r="AJ2243" s="221"/>
      <c r="AK2243" s="221"/>
      <c r="AL2243" s="221"/>
      <c r="AM2243" s="221"/>
      <c r="AN2243" s="221"/>
      <c r="AO2243" s="221"/>
      <c r="AP2243" s="221"/>
      <c r="AQ2243" s="221"/>
      <c r="AR2243" s="221"/>
      <c r="AS2243" s="221"/>
      <c r="AT2243" s="221"/>
      <c r="AU2243" s="221"/>
      <c r="AV2243" s="221"/>
      <c r="AW2243" s="221"/>
      <c r="AX2243" s="221"/>
      <c r="AY2243" s="221"/>
      <c r="AZ2243" s="221"/>
      <c r="BA2243" s="222">
        <v>0</v>
      </c>
      <c r="BB2243" s="222">
        <v>0</v>
      </c>
      <c r="BC2243" s="222">
        <f t="shared" si="110"/>
        <v>0</v>
      </c>
    </row>
    <row r="2244" spans="2:55">
      <c r="B2244" s="41" t="s">
        <v>6001</v>
      </c>
      <c r="C2244" s="19" t="s">
        <v>6866</v>
      </c>
      <c r="D2244" s="44" t="s">
        <v>5</v>
      </c>
      <c r="E2244" s="19"/>
      <c r="F2244" s="19"/>
      <c r="G2244" s="19"/>
      <c r="H2244" s="19"/>
      <c r="I2244" s="19"/>
      <c r="J2244" s="19"/>
      <c r="K2244" s="19"/>
      <c r="L2244" s="19"/>
      <c r="M2244" s="19"/>
      <c r="N2244" s="19"/>
      <c r="O2244" s="19"/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221"/>
      <c r="AA2244" s="221"/>
      <c r="AB2244" s="221"/>
      <c r="AC2244" s="221"/>
      <c r="AD2244" s="221"/>
      <c r="AE2244" s="221"/>
      <c r="AF2244" s="221"/>
      <c r="AG2244" s="221"/>
      <c r="AH2244" s="221"/>
      <c r="AI2244" s="221"/>
      <c r="AJ2244" s="221"/>
      <c r="AK2244" s="221"/>
      <c r="AL2244" s="221"/>
      <c r="AM2244" s="221"/>
      <c r="AN2244" s="221"/>
      <c r="AO2244" s="221"/>
      <c r="AP2244" s="221"/>
      <c r="AQ2244" s="221"/>
      <c r="AR2244" s="221"/>
      <c r="AS2244" s="221"/>
      <c r="AT2244" s="221"/>
      <c r="AU2244" s="221"/>
      <c r="AV2244" s="221"/>
      <c r="AW2244" s="221"/>
      <c r="AX2244" s="221"/>
      <c r="AY2244" s="221"/>
      <c r="AZ2244" s="221"/>
      <c r="BA2244" s="222">
        <v>0</v>
      </c>
      <c r="BB2244" s="222">
        <v>0</v>
      </c>
      <c r="BC2244" s="222">
        <f t="shared" si="110"/>
        <v>0</v>
      </c>
    </row>
    <row r="2245" spans="2:55">
      <c r="B2245" s="41" t="s">
        <v>6002</v>
      </c>
      <c r="C2245" s="19" t="s">
        <v>6867</v>
      </c>
      <c r="D2245" s="44" t="s">
        <v>5</v>
      </c>
      <c r="E2245" s="19"/>
      <c r="F2245" s="19"/>
      <c r="G2245" s="19"/>
      <c r="H2245" s="19"/>
      <c r="I2245" s="19"/>
      <c r="J2245" s="19"/>
      <c r="K2245" s="19"/>
      <c r="L2245" s="19"/>
      <c r="M2245" s="19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221"/>
      <c r="AA2245" s="221"/>
      <c r="AB2245" s="221"/>
      <c r="AC2245" s="221"/>
      <c r="AD2245" s="221"/>
      <c r="AE2245" s="221"/>
      <c r="AF2245" s="221"/>
      <c r="AG2245" s="221"/>
      <c r="AH2245" s="221"/>
      <c r="AI2245" s="221"/>
      <c r="AJ2245" s="221"/>
      <c r="AK2245" s="221"/>
      <c r="AL2245" s="221"/>
      <c r="AM2245" s="221"/>
      <c r="AN2245" s="221"/>
      <c r="AO2245" s="221"/>
      <c r="AP2245" s="221"/>
      <c r="AQ2245" s="221"/>
      <c r="AR2245" s="221"/>
      <c r="AS2245" s="221"/>
      <c r="AT2245" s="221"/>
      <c r="AU2245" s="221"/>
      <c r="AV2245" s="221"/>
      <c r="AW2245" s="221"/>
      <c r="AX2245" s="221"/>
      <c r="AY2245" s="221"/>
      <c r="AZ2245" s="221"/>
      <c r="BA2245" s="222">
        <v>65</v>
      </c>
      <c r="BB2245" s="222">
        <v>6240</v>
      </c>
      <c r="BC2245" s="222">
        <f t="shared" si="110"/>
        <v>1560</v>
      </c>
    </row>
    <row r="2246" spans="2:55">
      <c r="B2246" s="41" t="s">
        <v>6003</v>
      </c>
      <c r="C2246" s="19" t="s">
        <v>6868</v>
      </c>
      <c r="D2246" s="44" t="s">
        <v>5</v>
      </c>
      <c r="E2246" s="19"/>
      <c r="F2246" s="19"/>
      <c r="G2246" s="19"/>
      <c r="H2246" s="19"/>
      <c r="I2246" s="19"/>
      <c r="J2246" s="19"/>
      <c r="K2246" s="19"/>
      <c r="L2246" s="19"/>
      <c r="M2246" s="19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221"/>
      <c r="AA2246" s="221"/>
      <c r="AB2246" s="221"/>
      <c r="AC2246" s="221"/>
      <c r="AD2246" s="221"/>
      <c r="AE2246" s="221"/>
      <c r="AF2246" s="221"/>
      <c r="AG2246" s="221"/>
      <c r="AH2246" s="221"/>
      <c r="AI2246" s="221"/>
      <c r="AJ2246" s="221"/>
      <c r="AK2246" s="221"/>
      <c r="AL2246" s="221"/>
      <c r="AM2246" s="221"/>
      <c r="AN2246" s="221"/>
      <c r="AO2246" s="221"/>
      <c r="AP2246" s="221"/>
      <c r="AQ2246" s="221"/>
      <c r="AR2246" s="221"/>
      <c r="AS2246" s="221"/>
      <c r="AT2246" s="221"/>
      <c r="AU2246" s="221"/>
      <c r="AV2246" s="221"/>
      <c r="AW2246" s="221"/>
      <c r="AX2246" s="221"/>
      <c r="AY2246" s="221"/>
      <c r="AZ2246" s="221"/>
      <c r="BA2246" s="222">
        <v>7</v>
      </c>
      <c r="BB2246" s="222">
        <v>1150</v>
      </c>
      <c r="BC2246" s="222">
        <f t="shared" si="110"/>
        <v>287.5</v>
      </c>
    </row>
    <row r="2247" spans="2:55">
      <c r="B2247" s="41" t="s">
        <v>6004</v>
      </c>
      <c r="C2247" s="19" t="s">
        <v>6869</v>
      </c>
      <c r="D2247" s="44" t="s">
        <v>5</v>
      </c>
      <c r="E2247" s="19"/>
      <c r="F2247" s="19"/>
      <c r="G2247" s="19"/>
      <c r="H2247" s="19"/>
      <c r="I2247" s="19"/>
      <c r="J2247" s="19"/>
      <c r="K2247" s="19"/>
      <c r="L2247" s="19"/>
      <c r="M2247" s="19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221"/>
      <c r="AA2247" s="221"/>
      <c r="AB2247" s="221"/>
      <c r="AC2247" s="221"/>
      <c r="AD2247" s="221"/>
      <c r="AE2247" s="221"/>
      <c r="AF2247" s="221"/>
      <c r="AG2247" s="221"/>
      <c r="AH2247" s="221"/>
      <c r="AI2247" s="221"/>
      <c r="AJ2247" s="221"/>
      <c r="AK2247" s="221"/>
      <c r="AL2247" s="221"/>
      <c r="AM2247" s="221"/>
      <c r="AN2247" s="221"/>
      <c r="AO2247" s="221"/>
      <c r="AP2247" s="221"/>
      <c r="AQ2247" s="221"/>
      <c r="AR2247" s="221"/>
      <c r="AS2247" s="221"/>
      <c r="AT2247" s="221"/>
      <c r="AU2247" s="221"/>
      <c r="AV2247" s="221"/>
      <c r="AW2247" s="221"/>
      <c r="AX2247" s="221"/>
      <c r="AY2247" s="221"/>
      <c r="AZ2247" s="221"/>
      <c r="BA2247" s="222"/>
      <c r="BB2247" s="222">
        <v>0</v>
      </c>
      <c r="BC2247" s="222">
        <f t="shared" si="110"/>
        <v>0</v>
      </c>
    </row>
    <row r="2248" spans="2:55">
      <c r="B2248" s="41" t="s">
        <v>6005</v>
      </c>
      <c r="C2248" s="19" t="s">
        <v>6870</v>
      </c>
      <c r="D2248" s="44" t="s">
        <v>5</v>
      </c>
      <c r="E2248" s="19"/>
      <c r="F2248" s="19"/>
      <c r="G2248" s="19"/>
      <c r="H2248" s="19"/>
      <c r="I2248" s="19"/>
      <c r="J2248" s="19"/>
      <c r="K2248" s="19"/>
      <c r="L2248" s="19"/>
      <c r="M2248" s="19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221"/>
      <c r="AA2248" s="221"/>
      <c r="AB2248" s="221"/>
      <c r="AC2248" s="221"/>
      <c r="AD2248" s="221"/>
      <c r="AE2248" s="221"/>
      <c r="AF2248" s="221"/>
      <c r="AG2248" s="221"/>
      <c r="AH2248" s="221"/>
      <c r="AI2248" s="221"/>
      <c r="AJ2248" s="221"/>
      <c r="AK2248" s="221"/>
      <c r="AL2248" s="221"/>
      <c r="AM2248" s="221"/>
      <c r="AN2248" s="221"/>
      <c r="AO2248" s="221"/>
      <c r="AP2248" s="221"/>
      <c r="AQ2248" s="221"/>
      <c r="AR2248" s="221"/>
      <c r="AS2248" s="221"/>
      <c r="AT2248" s="221"/>
      <c r="AU2248" s="221"/>
      <c r="AV2248" s="221"/>
      <c r="AW2248" s="221"/>
      <c r="AX2248" s="221"/>
      <c r="AY2248" s="221"/>
      <c r="AZ2248" s="221"/>
      <c r="BA2248" s="222">
        <v>1</v>
      </c>
      <c r="BB2248" s="222">
        <v>60</v>
      </c>
      <c r="BC2248" s="222">
        <f t="shared" si="110"/>
        <v>15</v>
      </c>
    </row>
    <row r="2249" spans="2:55">
      <c r="B2249" s="41" t="s">
        <v>6006</v>
      </c>
      <c r="C2249" s="19" t="s">
        <v>6871</v>
      </c>
      <c r="D2249" s="44" t="s">
        <v>5</v>
      </c>
      <c r="E2249" s="19"/>
      <c r="F2249" s="19"/>
      <c r="G2249" s="19"/>
      <c r="H2249" s="19"/>
      <c r="I2249" s="19"/>
      <c r="J2249" s="19"/>
      <c r="K2249" s="19"/>
      <c r="L2249" s="19"/>
      <c r="M2249" s="19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221"/>
      <c r="AA2249" s="221"/>
      <c r="AB2249" s="221"/>
      <c r="AC2249" s="221"/>
      <c r="AD2249" s="221"/>
      <c r="AE2249" s="221"/>
      <c r="AF2249" s="221"/>
      <c r="AG2249" s="221"/>
      <c r="AH2249" s="221"/>
      <c r="AI2249" s="221"/>
      <c r="AJ2249" s="221"/>
      <c r="AK2249" s="221"/>
      <c r="AL2249" s="221"/>
      <c r="AM2249" s="221"/>
      <c r="AN2249" s="221"/>
      <c r="AO2249" s="221"/>
      <c r="AP2249" s="221"/>
      <c r="AQ2249" s="221"/>
      <c r="AR2249" s="221"/>
      <c r="AS2249" s="221"/>
      <c r="AT2249" s="221"/>
      <c r="AU2249" s="221"/>
      <c r="AV2249" s="221"/>
      <c r="AW2249" s="221"/>
      <c r="AX2249" s="221"/>
      <c r="AY2249" s="221"/>
      <c r="AZ2249" s="221"/>
      <c r="BA2249" s="222"/>
      <c r="BB2249" s="222">
        <v>0</v>
      </c>
      <c r="BC2249" s="222">
        <f t="shared" si="110"/>
        <v>0</v>
      </c>
    </row>
    <row r="2250" spans="2:55">
      <c r="B2250" s="41" t="s">
        <v>6007</v>
      </c>
      <c r="C2250" s="19" t="s">
        <v>6872</v>
      </c>
      <c r="D2250" s="44" t="s">
        <v>5</v>
      </c>
      <c r="E2250" s="19"/>
      <c r="F2250" s="19"/>
      <c r="G2250" s="19"/>
      <c r="H2250" s="19"/>
      <c r="I2250" s="19"/>
      <c r="J2250" s="19"/>
      <c r="K2250" s="19"/>
      <c r="L2250" s="19"/>
      <c r="M2250" s="19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221"/>
      <c r="AA2250" s="221"/>
      <c r="AB2250" s="221"/>
      <c r="AC2250" s="221"/>
      <c r="AD2250" s="221"/>
      <c r="AE2250" s="221"/>
      <c r="AF2250" s="221"/>
      <c r="AG2250" s="221"/>
      <c r="AH2250" s="221"/>
      <c r="AI2250" s="221"/>
      <c r="AJ2250" s="221"/>
      <c r="AK2250" s="221"/>
      <c r="AL2250" s="221"/>
      <c r="AM2250" s="221"/>
      <c r="AN2250" s="221"/>
      <c r="AO2250" s="221"/>
      <c r="AP2250" s="221"/>
      <c r="AQ2250" s="221"/>
      <c r="AR2250" s="221"/>
      <c r="AS2250" s="221"/>
      <c r="AT2250" s="221"/>
      <c r="AU2250" s="221"/>
      <c r="AV2250" s="221"/>
      <c r="AW2250" s="221"/>
      <c r="AX2250" s="221"/>
      <c r="AY2250" s="221"/>
      <c r="AZ2250" s="221"/>
      <c r="BA2250" s="222">
        <v>10</v>
      </c>
      <c r="BB2250" s="222">
        <v>795</v>
      </c>
      <c r="BC2250" s="222">
        <f t="shared" si="110"/>
        <v>198.75</v>
      </c>
    </row>
    <row r="2251" spans="2:55">
      <c r="B2251" s="41" t="s">
        <v>6008</v>
      </c>
      <c r="C2251" s="19" t="s">
        <v>8116</v>
      </c>
      <c r="D2251" s="44" t="s">
        <v>5</v>
      </c>
      <c r="E2251" s="19"/>
      <c r="F2251" s="19"/>
      <c r="G2251" s="19"/>
      <c r="H2251" s="19"/>
      <c r="I2251" s="19"/>
      <c r="J2251" s="19"/>
      <c r="K2251" s="19"/>
      <c r="L2251" s="19"/>
      <c r="M2251" s="19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221"/>
      <c r="AA2251" s="221"/>
      <c r="AB2251" s="221"/>
      <c r="AC2251" s="221"/>
      <c r="AD2251" s="221"/>
      <c r="AE2251" s="221"/>
      <c r="AF2251" s="221"/>
      <c r="AG2251" s="221"/>
      <c r="AH2251" s="221"/>
      <c r="AI2251" s="221"/>
      <c r="AJ2251" s="221"/>
      <c r="AK2251" s="221"/>
      <c r="AL2251" s="221"/>
      <c r="AM2251" s="221"/>
      <c r="AN2251" s="221"/>
      <c r="AO2251" s="221"/>
      <c r="AP2251" s="221"/>
      <c r="AQ2251" s="221"/>
      <c r="AR2251" s="221"/>
      <c r="AS2251" s="221"/>
      <c r="AT2251" s="221"/>
      <c r="AU2251" s="221"/>
      <c r="AV2251" s="221"/>
      <c r="AW2251" s="221"/>
      <c r="AX2251" s="221"/>
      <c r="AY2251" s="221"/>
      <c r="AZ2251" s="221"/>
      <c r="BA2251" s="222">
        <v>34</v>
      </c>
      <c r="BB2251" s="222">
        <v>3340</v>
      </c>
      <c r="BC2251" s="222">
        <f t="shared" si="110"/>
        <v>835</v>
      </c>
    </row>
    <row r="2252" spans="2:55">
      <c r="B2252" s="41" t="s">
        <v>6009</v>
      </c>
      <c r="C2252" s="19" t="s">
        <v>6873</v>
      </c>
      <c r="D2252" s="227" t="s">
        <v>952</v>
      </c>
      <c r="E2252" s="19"/>
      <c r="F2252" s="19"/>
      <c r="G2252" s="19"/>
      <c r="H2252" s="19"/>
      <c r="I2252" s="19"/>
      <c r="J2252" s="19"/>
      <c r="K2252" s="19"/>
      <c r="L2252" s="19"/>
      <c r="M2252" s="19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221"/>
      <c r="AA2252" s="221"/>
      <c r="AB2252" s="221"/>
      <c r="AC2252" s="221"/>
      <c r="AD2252" s="221"/>
      <c r="AE2252" s="221"/>
      <c r="AF2252" s="221"/>
      <c r="AG2252" s="221"/>
      <c r="AH2252" s="221"/>
      <c r="AI2252" s="221"/>
      <c r="AJ2252" s="221"/>
      <c r="AK2252" s="221"/>
      <c r="AL2252" s="221"/>
      <c r="AM2252" s="221"/>
      <c r="AN2252" s="221"/>
      <c r="AO2252" s="221"/>
      <c r="AP2252" s="221"/>
      <c r="AQ2252" s="221"/>
      <c r="AR2252" s="221"/>
      <c r="AS2252" s="221"/>
      <c r="AT2252" s="221"/>
      <c r="AU2252" s="221"/>
      <c r="AV2252" s="221"/>
      <c r="AW2252" s="221"/>
      <c r="AX2252" s="221"/>
      <c r="AY2252" s="221"/>
      <c r="AZ2252" s="221"/>
      <c r="BA2252" s="222">
        <v>2</v>
      </c>
      <c r="BB2252" s="222">
        <v>210</v>
      </c>
      <c r="BC2252" s="222">
        <f t="shared" si="110"/>
        <v>52.5</v>
      </c>
    </row>
    <row r="2253" spans="2:55">
      <c r="B2253" s="41" t="s">
        <v>6010</v>
      </c>
      <c r="C2253" s="19" t="s">
        <v>6874</v>
      </c>
      <c r="D2253" s="227" t="s">
        <v>961</v>
      </c>
      <c r="E2253" s="19"/>
      <c r="F2253" s="19"/>
      <c r="G2253" s="19"/>
      <c r="H2253" s="19"/>
      <c r="I2253" s="19"/>
      <c r="J2253" s="19"/>
      <c r="K2253" s="19"/>
      <c r="L2253" s="19"/>
      <c r="M2253" s="19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221"/>
      <c r="AA2253" s="221"/>
      <c r="AB2253" s="221"/>
      <c r="AC2253" s="221"/>
      <c r="AD2253" s="221"/>
      <c r="AE2253" s="221"/>
      <c r="AF2253" s="221"/>
      <c r="AG2253" s="221"/>
      <c r="AH2253" s="221"/>
      <c r="AI2253" s="221"/>
      <c r="AJ2253" s="221"/>
      <c r="AK2253" s="221"/>
      <c r="AL2253" s="221"/>
      <c r="AM2253" s="221"/>
      <c r="AN2253" s="221"/>
      <c r="AO2253" s="221"/>
      <c r="AP2253" s="221"/>
      <c r="AQ2253" s="221"/>
      <c r="AR2253" s="221"/>
      <c r="AS2253" s="221"/>
      <c r="AT2253" s="221"/>
      <c r="AU2253" s="221"/>
      <c r="AV2253" s="221"/>
      <c r="AW2253" s="221"/>
      <c r="AX2253" s="221"/>
      <c r="AY2253" s="221"/>
      <c r="AZ2253" s="221"/>
      <c r="BA2253" s="222">
        <v>0</v>
      </c>
      <c r="BB2253" s="222">
        <v>0</v>
      </c>
      <c r="BC2253" s="222">
        <f t="shared" si="110"/>
        <v>0</v>
      </c>
    </row>
    <row r="2254" spans="2:55">
      <c r="B2254" s="41" t="s">
        <v>6011</v>
      </c>
      <c r="C2254" s="19" t="s">
        <v>6875</v>
      </c>
      <c r="D2254" s="44" t="s">
        <v>5</v>
      </c>
      <c r="E2254" s="19"/>
      <c r="F2254" s="19"/>
      <c r="G2254" s="19"/>
      <c r="H2254" s="19"/>
      <c r="I2254" s="19"/>
      <c r="J2254" s="19"/>
      <c r="K2254" s="19"/>
      <c r="L2254" s="19"/>
      <c r="M2254" s="19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221"/>
      <c r="AA2254" s="221"/>
      <c r="AB2254" s="221"/>
      <c r="AC2254" s="221"/>
      <c r="AD2254" s="221"/>
      <c r="AE2254" s="221"/>
      <c r="AF2254" s="221"/>
      <c r="AG2254" s="221"/>
      <c r="AH2254" s="221"/>
      <c r="AI2254" s="221"/>
      <c r="AJ2254" s="221"/>
      <c r="AK2254" s="221"/>
      <c r="AL2254" s="221"/>
      <c r="AM2254" s="221"/>
      <c r="AN2254" s="221"/>
      <c r="AO2254" s="221"/>
      <c r="AP2254" s="221"/>
      <c r="AQ2254" s="221"/>
      <c r="AR2254" s="221"/>
      <c r="AS2254" s="221"/>
      <c r="AT2254" s="221"/>
      <c r="AU2254" s="221"/>
      <c r="AV2254" s="221"/>
      <c r="AW2254" s="221"/>
      <c r="AX2254" s="221"/>
      <c r="AY2254" s="221"/>
      <c r="AZ2254" s="221"/>
      <c r="BA2254" s="222">
        <v>11</v>
      </c>
      <c r="BB2254" s="222">
        <v>1330</v>
      </c>
      <c r="BC2254" s="222">
        <f t="shared" si="110"/>
        <v>332.5</v>
      </c>
    </row>
    <row r="2255" spans="2:55">
      <c r="B2255" s="41" t="s">
        <v>6012</v>
      </c>
      <c r="C2255" s="19" t="s">
        <v>8117</v>
      </c>
      <c r="D2255" s="44" t="s">
        <v>5</v>
      </c>
      <c r="E2255" s="19"/>
      <c r="F2255" s="19"/>
      <c r="G2255" s="19"/>
      <c r="H2255" s="19"/>
      <c r="I2255" s="19"/>
      <c r="J2255" s="19"/>
      <c r="K2255" s="19"/>
      <c r="L2255" s="19"/>
      <c r="M2255" s="19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221"/>
      <c r="AA2255" s="221"/>
      <c r="AB2255" s="221"/>
      <c r="AC2255" s="221"/>
      <c r="AD2255" s="221"/>
      <c r="AE2255" s="221"/>
      <c r="AF2255" s="221"/>
      <c r="AG2255" s="221"/>
      <c r="AH2255" s="221"/>
      <c r="AI2255" s="221"/>
      <c r="AJ2255" s="221"/>
      <c r="AK2255" s="221"/>
      <c r="AL2255" s="221"/>
      <c r="AM2255" s="221"/>
      <c r="AN2255" s="221"/>
      <c r="AO2255" s="221"/>
      <c r="AP2255" s="221"/>
      <c r="AQ2255" s="221"/>
      <c r="AR2255" s="221"/>
      <c r="AS2255" s="221"/>
      <c r="AT2255" s="221"/>
      <c r="AU2255" s="221"/>
      <c r="AV2255" s="221"/>
      <c r="AW2255" s="221"/>
      <c r="AX2255" s="221"/>
      <c r="AY2255" s="221"/>
      <c r="AZ2255" s="221"/>
      <c r="BA2255" s="222">
        <v>0</v>
      </c>
      <c r="BB2255" s="222">
        <v>0</v>
      </c>
      <c r="BC2255" s="222">
        <f t="shared" si="110"/>
        <v>0</v>
      </c>
    </row>
    <row r="2256" spans="2:55">
      <c r="B2256" s="41" t="s">
        <v>6013</v>
      </c>
      <c r="C2256" s="19" t="s">
        <v>8118</v>
      </c>
      <c r="D2256" s="44" t="s">
        <v>5</v>
      </c>
      <c r="E2256" s="19"/>
      <c r="F2256" s="19"/>
      <c r="G2256" s="19"/>
      <c r="H2256" s="19"/>
      <c r="I2256" s="19"/>
      <c r="J2256" s="19"/>
      <c r="K2256" s="19"/>
      <c r="L2256" s="19"/>
      <c r="M2256" s="19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221"/>
      <c r="AA2256" s="221"/>
      <c r="AB2256" s="221"/>
      <c r="AC2256" s="221"/>
      <c r="AD2256" s="221"/>
      <c r="AE2256" s="221"/>
      <c r="AF2256" s="221"/>
      <c r="AG2256" s="221"/>
      <c r="AH2256" s="221"/>
      <c r="AI2256" s="221"/>
      <c r="AJ2256" s="221"/>
      <c r="AK2256" s="221"/>
      <c r="AL2256" s="221"/>
      <c r="AM2256" s="221"/>
      <c r="AN2256" s="221"/>
      <c r="AO2256" s="221"/>
      <c r="AP2256" s="221"/>
      <c r="AQ2256" s="221"/>
      <c r="AR2256" s="221"/>
      <c r="AS2256" s="221"/>
      <c r="AT2256" s="221"/>
      <c r="AU2256" s="221"/>
      <c r="AV2256" s="221"/>
      <c r="AW2256" s="221"/>
      <c r="AX2256" s="221"/>
      <c r="AY2256" s="221"/>
      <c r="AZ2256" s="221"/>
      <c r="BA2256" s="222">
        <v>0</v>
      </c>
      <c r="BB2256" s="222">
        <v>0</v>
      </c>
      <c r="BC2256" s="222">
        <f t="shared" si="110"/>
        <v>0</v>
      </c>
    </row>
    <row r="2257" spans="2:55">
      <c r="B2257" s="41" t="s">
        <v>6014</v>
      </c>
      <c r="C2257" s="19" t="s">
        <v>8119</v>
      </c>
      <c r="D2257" s="44" t="s">
        <v>5</v>
      </c>
      <c r="E2257" s="19"/>
      <c r="F2257" s="19"/>
      <c r="G2257" s="19"/>
      <c r="H2257" s="19"/>
      <c r="I2257" s="19"/>
      <c r="J2257" s="19"/>
      <c r="K2257" s="19"/>
      <c r="L2257" s="19"/>
      <c r="M2257" s="19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/>
      <c r="Z2257" s="221"/>
      <c r="AA2257" s="221"/>
      <c r="AB2257" s="221"/>
      <c r="AC2257" s="221"/>
      <c r="AD2257" s="221"/>
      <c r="AE2257" s="221"/>
      <c r="AF2257" s="221"/>
      <c r="AG2257" s="221"/>
      <c r="AH2257" s="221"/>
      <c r="AI2257" s="221"/>
      <c r="AJ2257" s="221"/>
      <c r="AK2257" s="221"/>
      <c r="AL2257" s="221"/>
      <c r="AM2257" s="221"/>
      <c r="AN2257" s="221"/>
      <c r="AO2257" s="221"/>
      <c r="AP2257" s="221"/>
      <c r="AQ2257" s="221"/>
      <c r="AR2257" s="221"/>
      <c r="AS2257" s="221"/>
      <c r="AT2257" s="221"/>
      <c r="AU2257" s="221"/>
      <c r="AV2257" s="221"/>
      <c r="AW2257" s="221"/>
      <c r="AX2257" s="221"/>
      <c r="AY2257" s="221"/>
      <c r="AZ2257" s="221"/>
      <c r="BA2257" s="222">
        <v>9</v>
      </c>
      <c r="BB2257" s="222">
        <v>650</v>
      </c>
      <c r="BC2257" s="222">
        <f t="shared" si="110"/>
        <v>162.5</v>
      </c>
    </row>
    <row r="2258" spans="2:55">
      <c r="B2258" s="41" t="s">
        <v>6015</v>
      </c>
      <c r="C2258" s="19" t="s">
        <v>8120</v>
      </c>
      <c r="D2258" s="227" t="s">
        <v>961</v>
      </c>
      <c r="E2258" s="19"/>
      <c r="F2258" s="19"/>
      <c r="G2258" s="19"/>
      <c r="H2258" s="19"/>
      <c r="I2258" s="19"/>
      <c r="J2258" s="19"/>
      <c r="K2258" s="19"/>
      <c r="L2258" s="19"/>
      <c r="M2258" s="19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221"/>
      <c r="AA2258" s="221"/>
      <c r="AB2258" s="221"/>
      <c r="AC2258" s="221"/>
      <c r="AD2258" s="221"/>
      <c r="AE2258" s="221"/>
      <c r="AF2258" s="221"/>
      <c r="AG2258" s="221"/>
      <c r="AH2258" s="221"/>
      <c r="AI2258" s="221"/>
      <c r="AJ2258" s="221"/>
      <c r="AK2258" s="221"/>
      <c r="AL2258" s="221"/>
      <c r="AM2258" s="221"/>
      <c r="AN2258" s="221"/>
      <c r="AO2258" s="221"/>
      <c r="AP2258" s="221"/>
      <c r="AQ2258" s="221"/>
      <c r="AR2258" s="221"/>
      <c r="AS2258" s="221"/>
      <c r="AT2258" s="221"/>
      <c r="AU2258" s="221"/>
      <c r="AV2258" s="221"/>
      <c r="AW2258" s="221"/>
      <c r="AX2258" s="221"/>
      <c r="AY2258" s="221"/>
      <c r="AZ2258" s="221"/>
      <c r="BA2258" s="222">
        <v>11</v>
      </c>
      <c r="BB2258" s="222">
        <v>950</v>
      </c>
      <c r="BC2258" s="222">
        <f t="shared" si="110"/>
        <v>237.5</v>
      </c>
    </row>
    <row r="2259" spans="2:55">
      <c r="B2259" s="41" t="s">
        <v>6016</v>
      </c>
      <c r="C2259" s="19" t="s">
        <v>6876</v>
      </c>
      <c r="D2259" s="227" t="s">
        <v>961</v>
      </c>
      <c r="E2259" s="19"/>
      <c r="F2259" s="19"/>
      <c r="G2259" s="19"/>
      <c r="H2259" s="19"/>
      <c r="I2259" s="19"/>
      <c r="J2259" s="19"/>
      <c r="K2259" s="19"/>
      <c r="L2259" s="19"/>
      <c r="M2259" s="19"/>
      <c r="N2259" s="19"/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/>
      <c r="Z2259" s="221"/>
      <c r="AA2259" s="221"/>
      <c r="AB2259" s="221"/>
      <c r="AC2259" s="221"/>
      <c r="AD2259" s="221"/>
      <c r="AE2259" s="221"/>
      <c r="AF2259" s="221"/>
      <c r="AG2259" s="221"/>
      <c r="AH2259" s="221"/>
      <c r="AI2259" s="221"/>
      <c r="AJ2259" s="221"/>
      <c r="AK2259" s="221"/>
      <c r="AL2259" s="221"/>
      <c r="AM2259" s="221"/>
      <c r="AN2259" s="221"/>
      <c r="AO2259" s="221"/>
      <c r="AP2259" s="221"/>
      <c r="AQ2259" s="221"/>
      <c r="AR2259" s="221"/>
      <c r="AS2259" s="221"/>
      <c r="AT2259" s="221"/>
      <c r="AU2259" s="221"/>
      <c r="AV2259" s="221"/>
      <c r="AW2259" s="221"/>
      <c r="AX2259" s="221"/>
      <c r="AY2259" s="221"/>
      <c r="AZ2259" s="221"/>
      <c r="BA2259" s="222">
        <v>0</v>
      </c>
      <c r="BB2259" s="222">
        <v>0</v>
      </c>
      <c r="BC2259" s="222">
        <f t="shared" si="110"/>
        <v>0</v>
      </c>
    </row>
    <row r="2260" spans="2:55">
      <c r="B2260" s="41" t="s">
        <v>6017</v>
      </c>
      <c r="C2260" s="19" t="s">
        <v>8121</v>
      </c>
      <c r="D2260" s="44" t="s">
        <v>5</v>
      </c>
      <c r="E2260" s="19"/>
      <c r="F2260" s="19"/>
      <c r="G2260" s="19"/>
      <c r="H2260" s="19"/>
      <c r="I2260" s="19"/>
      <c r="J2260" s="19"/>
      <c r="K2260" s="19"/>
      <c r="L2260" s="19"/>
      <c r="M2260" s="19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221"/>
      <c r="AA2260" s="221"/>
      <c r="AB2260" s="221"/>
      <c r="AC2260" s="221"/>
      <c r="AD2260" s="221"/>
      <c r="AE2260" s="221"/>
      <c r="AF2260" s="221"/>
      <c r="AG2260" s="221"/>
      <c r="AH2260" s="221"/>
      <c r="AI2260" s="221"/>
      <c r="AJ2260" s="221"/>
      <c r="AK2260" s="221"/>
      <c r="AL2260" s="221"/>
      <c r="AM2260" s="221"/>
      <c r="AN2260" s="221"/>
      <c r="AO2260" s="221"/>
      <c r="AP2260" s="221"/>
      <c r="AQ2260" s="221"/>
      <c r="AR2260" s="221"/>
      <c r="AS2260" s="221"/>
      <c r="AT2260" s="221"/>
      <c r="AU2260" s="221"/>
      <c r="AV2260" s="221"/>
      <c r="AW2260" s="221"/>
      <c r="AX2260" s="221"/>
      <c r="AY2260" s="221"/>
      <c r="AZ2260" s="221"/>
      <c r="BA2260" s="222">
        <v>3</v>
      </c>
      <c r="BB2260" s="222">
        <v>1560</v>
      </c>
      <c r="BC2260" s="222">
        <f t="shared" si="110"/>
        <v>390</v>
      </c>
    </row>
    <row r="2261" spans="2:55">
      <c r="B2261" s="41" t="s">
        <v>6018</v>
      </c>
      <c r="C2261" s="19" t="s">
        <v>6877</v>
      </c>
      <c r="D2261" s="44" t="s">
        <v>5</v>
      </c>
      <c r="E2261" s="19"/>
      <c r="F2261" s="19"/>
      <c r="G2261" s="19"/>
      <c r="H2261" s="19"/>
      <c r="I2261" s="19"/>
      <c r="J2261" s="19"/>
      <c r="K2261" s="19"/>
      <c r="L2261" s="19"/>
      <c r="M2261" s="19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221"/>
      <c r="AA2261" s="221"/>
      <c r="AB2261" s="221"/>
      <c r="AC2261" s="221"/>
      <c r="AD2261" s="221"/>
      <c r="AE2261" s="221"/>
      <c r="AF2261" s="221"/>
      <c r="AG2261" s="221"/>
      <c r="AH2261" s="221"/>
      <c r="AI2261" s="221"/>
      <c r="AJ2261" s="221"/>
      <c r="AK2261" s="221"/>
      <c r="AL2261" s="221"/>
      <c r="AM2261" s="221"/>
      <c r="AN2261" s="221"/>
      <c r="AO2261" s="221"/>
      <c r="AP2261" s="221"/>
      <c r="AQ2261" s="221"/>
      <c r="AR2261" s="221"/>
      <c r="AS2261" s="221"/>
      <c r="AT2261" s="221"/>
      <c r="AU2261" s="221"/>
      <c r="AV2261" s="221"/>
      <c r="AW2261" s="221"/>
      <c r="AX2261" s="221"/>
      <c r="AY2261" s="221"/>
      <c r="AZ2261" s="221"/>
      <c r="BA2261" s="222">
        <v>21</v>
      </c>
      <c r="BB2261" s="222">
        <v>2795</v>
      </c>
      <c r="BC2261" s="222">
        <f t="shared" si="110"/>
        <v>698.75</v>
      </c>
    </row>
    <row r="2262" spans="2:55">
      <c r="B2262" s="41" t="s">
        <v>6019</v>
      </c>
      <c r="C2262" s="19" t="s">
        <v>6878</v>
      </c>
      <c r="D2262" s="227" t="s">
        <v>935</v>
      </c>
      <c r="E2262" s="19"/>
      <c r="F2262" s="19"/>
      <c r="G2262" s="19"/>
      <c r="H2262" s="19"/>
      <c r="I2262" s="19"/>
      <c r="J2262" s="19"/>
      <c r="K2262" s="19"/>
      <c r="L2262" s="19"/>
      <c r="M2262" s="19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221"/>
      <c r="AA2262" s="221"/>
      <c r="AB2262" s="221"/>
      <c r="AC2262" s="221"/>
      <c r="AD2262" s="221"/>
      <c r="AE2262" s="221"/>
      <c r="AF2262" s="221"/>
      <c r="AG2262" s="221"/>
      <c r="AH2262" s="221"/>
      <c r="AI2262" s="221"/>
      <c r="AJ2262" s="221"/>
      <c r="AK2262" s="221"/>
      <c r="AL2262" s="221"/>
      <c r="AM2262" s="221"/>
      <c r="AN2262" s="221"/>
      <c r="AO2262" s="221"/>
      <c r="AP2262" s="221"/>
      <c r="AQ2262" s="221"/>
      <c r="AR2262" s="221"/>
      <c r="AS2262" s="221"/>
      <c r="AT2262" s="221"/>
      <c r="AU2262" s="221"/>
      <c r="AV2262" s="221"/>
      <c r="AW2262" s="221"/>
      <c r="AX2262" s="221"/>
      <c r="AY2262" s="221"/>
      <c r="AZ2262" s="221"/>
      <c r="BA2262" s="222">
        <v>54</v>
      </c>
      <c r="BB2262" s="222">
        <v>4150</v>
      </c>
      <c r="BC2262" s="222">
        <f t="shared" si="110"/>
        <v>1037.5</v>
      </c>
    </row>
    <row r="2263" spans="2:55">
      <c r="B2263" s="41" t="s">
        <v>6020</v>
      </c>
      <c r="C2263" s="19" t="s">
        <v>6879</v>
      </c>
      <c r="D2263" s="44" t="s">
        <v>5</v>
      </c>
      <c r="E2263" s="19"/>
      <c r="F2263" s="19"/>
      <c r="G2263" s="19"/>
      <c r="H2263" s="19"/>
      <c r="I2263" s="19"/>
      <c r="J2263" s="19"/>
      <c r="K2263" s="19"/>
      <c r="L2263" s="19"/>
      <c r="M2263" s="19"/>
      <c r="N2263" s="19"/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/>
      <c r="Z2263" s="221"/>
      <c r="AA2263" s="221"/>
      <c r="AB2263" s="221"/>
      <c r="AC2263" s="221"/>
      <c r="AD2263" s="221"/>
      <c r="AE2263" s="221"/>
      <c r="AF2263" s="221"/>
      <c r="AG2263" s="221"/>
      <c r="AH2263" s="221"/>
      <c r="AI2263" s="221"/>
      <c r="AJ2263" s="221"/>
      <c r="AK2263" s="221"/>
      <c r="AL2263" s="221"/>
      <c r="AM2263" s="221"/>
      <c r="AN2263" s="221"/>
      <c r="AO2263" s="221"/>
      <c r="AP2263" s="221"/>
      <c r="AQ2263" s="221"/>
      <c r="AR2263" s="221"/>
      <c r="AS2263" s="221"/>
      <c r="AT2263" s="221"/>
      <c r="AU2263" s="221"/>
      <c r="AV2263" s="221"/>
      <c r="AW2263" s="221"/>
      <c r="AX2263" s="221"/>
      <c r="AY2263" s="221"/>
      <c r="AZ2263" s="221"/>
      <c r="BA2263" s="222">
        <v>0</v>
      </c>
      <c r="BB2263" s="222">
        <v>0</v>
      </c>
      <c r="BC2263" s="222">
        <f t="shared" si="110"/>
        <v>0</v>
      </c>
    </row>
    <row r="2264" spans="2:55">
      <c r="B2264" s="41" t="s">
        <v>6021</v>
      </c>
      <c r="C2264" s="19" t="s">
        <v>8122</v>
      </c>
      <c r="D2264" s="44" t="s">
        <v>5</v>
      </c>
      <c r="E2264" s="19"/>
      <c r="F2264" s="19"/>
      <c r="G2264" s="19"/>
      <c r="H2264" s="19"/>
      <c r="I2264" s="19"/>
      <c r="J2264" s="19"/>
      <c r="K2264" s="19"/>
      <c r="L2264" s="19"/>
      <c r="M2264" s="19"/>
      <c r="N2264" s="19"/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/>
      <c r="Z2264" s="221"/>
      <c r="AA2264" s="221"/>
      <c r="AB2264" s="221"/>
      <c r="AC2264" s="221"/>
      <c r="AD2264" s="221"/>
      <c r="AE2264" s="221"/>
      <c r="AF2264" s="221"/>
      <c r="AG2264" s="221"/>
      <c r="AH2264" s="221"/>
      <c r="AI2264" s="221"/>
      <c r="AJ2264" s="221"/>
      <c r="AK2264" s="221"/>
      <c r="AL2264" s="221"/>
      <c r="AM2264" s="221"/>
      <c r="AN2264" s="221"/>
      <c r="AO2264" s="221"/>
      <c r="AP2264" s="221"/>
      <c r="AQ2264" s="221"/>
      <c r="AR2264" s="221"/>
      <c r="AS2264" s="221"/>
      <c r="AT2264" s="221"/>
      <c r="AU2264" s="221"/>
      <c r="AV2264" s="221"/>
      <c r="AW2264" s="221"/>
      <c r="AX2264" s="221"/>
      <c r="AY2264" s="221"/>
      <c r="AZ2264" s="221"/>
      <c r="BA2264" s="222">
        <v>39</v>
      </c>
      <c r="BB2264" s="222">
        <v>3745</v>
      </c>
      <c r="BC2264" s="222">
        <f t="shared" si="110"/>
        <v>936.25</v>
      </c>
    </row>
    <row r="2265" spans="2:55">
      <c r="B2265" s="41" t="s">
        <v>6022</v>
      </c>
      <c r="C2265" s="19" t="s">
        <v>6880</v>
      </c>
      <c r="D2265" s="44" t="s">
        <v>5</v>
      </c>
      <c r="E2265" s="19"/>
      <c r="F2265" s="19"/>
      <c r="G2265" s="19"/>
      <c r="H2265" s="19"/>
      <c r="I2265" s="19"/>
      <c r="J2265" s="19"/>
      <c r="K2265" s="19"/>
      <c r="L2265" s="19"/>
      <c r="M2265" s="19"/>
      <c r="N2265" s="19"/>
      <c r="O2265" s="19"/>
      <c r="P2265" s="19"/>
      <c r="Q2265" s="19"/>
      <c r="R2265" s="19"/>
      <c r="S2265" s="19"/>
      <c r="T2265" s="19"/>
      <c r="U2265" s="19"/>
      <c r="V2265" s="19"/>
      <c r="W2265" s="19"/>
      <c r="X2265" s="19"/>
      <c r="Y2265" s="19"/>
      <c r="Z2265" s="221"/>
      <c r="AA2265" s="221"/>
      <c r="AB2265" s="221"/>
      <c r="AC2265" s="221"/>
      <c r="AD2265" s="221"/>
      <c r="AE2265" s="221"/>
      <c r="AF2265" s="221"/>
      <c r="AG2265" s="221"/>
      <c r="AH2265" s="221"/>
      <c r="AI2265" s="221"/>
      <c r="AJ2265" s="221"/>
      <c r="AK2265" s="221"/>
      <c r="AL2265" s="221"/>
      <c r="AM2265" s="221"/>
      <c r="AN2265" s="221"/>
      <c r="AO2265" s="221"/>
      <c r="AP2265" s="221"/>
      <c r="AQ2265" s="221"/>
      <c r="AR2265" s="221"/>
      <c r="AS2265" s="221"/>
      <c r="AT2265" s="221"/>
      <c r="AU2265" s="221"/>
      <c r="AV2265" s="221"/>
      <c r="AW2265" s="221"/>
      <c r="AX2265" s="221"/>
      <c r="AY2265" s="221"/>
      <c r="AZ2265" s="221"/>
      <c r="BA2265" s="222">
        <v>8</v>
      </c>
      <c r="BB2265" s="222">
        <v>1235</v>
      </c>
      <c r="BC2265" s="222">
        <f t="shared" si="110"/>
        <v>308.75</v>
      </c>
    </row>
    <row r="2266" spans="2:55">
      <c r="B2266" s="41" t="s">
        <v>6023</v>
      </c>
      <c r="C2266" s="19" t="s">
        <v>6881</v>
      </c>
      <c r="D2266" s="44" t="s">
        <v>5</v>
      </c>
      <c r="E2266" s="19"/>
      <c r="F2266" s="19"/>
      <c r="G2266" s="19"/>
      <c r="H2266" s="19"/>
      <c r="I2266" s="19"/>
      <c r="J2266" s="19"/>
      <c r="K2266" s="19"/>
      <c r="L2266" s="19"/>
      <c r="M2266" s="19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221"/>
      <c r="AA2266" s="221"/>
      <c r="AB2266" s="221"/>
      <c r="AC2266" s="221"/>
      <c r="AD2266" s="221"/>
      <c r="AE2266" s="221"/>
      <c r="AF2266" s="221"/>
      <c r="AG2266" s="221"/>
      <c r="AH2266" s="221"/>
      <c r="AI2266" s="221"/>
      <c r="AJ2266" s="221"/>
      <c r="AK2266" s="221"/>
      <c r="AL2266" s="221"/>
      <c r="AM2266" s="221"/>
      <c r="AN2266" s="221"/>
      <c r="AO2266" s="221"/>
      <c r="AP2266" s="221"/>
      <c r="AQ2266" s="221"/>
      <c r="AR2266" s="221"/>
      <c r="AS2266" s="221"/>
      <c r="AT2266" s="221"/>
      <c r="AU2266" s="221"/>
      <c r="AV2266" s="221"/>
      <c r="AW2266" s="221"/>
      <c r="AX2266" s="221"/>
      <c r="AY2266" s="221"/>
      <c r="AZ2266" s="221"/>
      <c r="BA2266" s="222">
        <v>8</v>
      </c>
      <c r="BB2266" s="222">
        <v>970</v>
      </c>
      <c r="BC2266" s="222">
        <f t="shared" si="110"/>
        <v>242.5</v>
      </c>
    </row>
    <row r="2267" spans="2:55">
      <c r="B2267" s="41" t="s">
        <v>6024</v>
      </c>
      <c r="C2267" s="19" t="s">
        <v>6882</v>
      </c>
      <c r="D2267" s="44" t="s">
        <v>5</v>
      </c>
      <c r="E2267" s="19"/>
      <c r="F2267" s="19"/>
      <c r="G2267" s="19"/>
      <c r="H2267" s="19"/>
      <c r="I2267" s="19"/>
      <c r="J2267" s="19"/>
      <c r="K2267" s="19"/>
      <c r="L2267" s="19"/>
      <c r="M2267" s="19"/>
      <c r="N2267" s="19"/>
      <c r="O2267" s="19"/>
      <c r="P2267" s="19"/>
      <c r="Q2267" s="19"/>
      <c r="R2267" s="19"/>
      <c r="S2267" s="19"/>
      <c r="T2267" s="19"/>
      <c r="U2267" s="19"/>
      <c r="V2267" s="19"/>
      <c r="W2267" s="19"/>
      <c r="X2267" s="19"/>
      <c r="Y2267" s="19"/>
      <c r="Z2267" s="221"/>
      <c r="AA2267" s="221"/>
      <c r="AB2267" s="221"/>
      <c r="AC2267" s="221"/>
      <c r="AD2267" s="221"/>
      <c r="AE2267" s="221"/>
      <c r="AF2267" s="221"/>
      <c r="AG2267" s="221"/>
      <c r="AH2267" s="221"/>
      <c r="AI2267" s="221"/>
      <c r="AJ2267" s="221"/>
      <c r="AK2267" s="221"/>
      <c r="AL2267" s="221"/>
      <c r="AM2267" s="221"/>
      <c r="AN2267" s="221"/>
      <c r="AO2267" s="221"/>
      <c r="AP2267" s="221"/>
      <c r="AQ2267" s="221"/>
      <c r="AR2267" s="221"/>
      <c r="AS2267" s="221"/>
      <c r="AT2267" s="221"/>
      <c r="AU2267" s="221"/>
      <c r="AV2267" s="221"/>
      <c r="AW2267" s="221"/>
      <c r="AX2267" s="221"/>
      <c r="AY2267" s="221"/>
      <c r="AZ2267" s="221"/>
      <c r="BA2267" s="222">
        <v>0</v>
      </c>
      <c r="BB2267" s="222">
        <v>0</v>
      </c>
      <c r="BC2267" s="222">
        <f t="shared" si="110"/>
        <v>0</v>
      </c>
    </row>
    <row r="2268" spans="2:55">
      <c r="B2268" s="41" t="s">
        <v>6025</v>
      </c>
      <c r="C2268" s="19" t="s">
        <v>6883</v>
      </c>
      <c r="D2268" s="44" t="s">
        <v>5</v>
      </c>
      <c r="E2268" s="19"/>
      <c r="F2268" s="19"/>
      <c r="G2268" s="19"/>
      <c r="H2268" s="19"/>
      <c r="I2268" s="19"/>
      <c r="J2268" s="19"/>
      <c r="K2268" s="19"/>
      <c r="L2268" s="19"/>
      <c r="M2268" s="19"/>
      <c r="N2268" s="19"/>
      <c r="O2268" s="19"/>
      <c r="P2268" s="19"/>
      <c r="Q2268" s="19"/>
      <c r="R2268" s="19"/>
      <c r="S2268" s="19"/>
      <c r="T2268" s="19"/>
      <c r="U2268" s="19"/>
      <c r="V2268" s="19"/>
      <c r="W2268" s="19"/>
      <c r="X2268" s="19"/>
      <c r="Y2268" s="19"/>
      <c r="Z2268" s="221"/>
      <c r="AA2268" s="221"/>
      <c r="AB2268" s="221"/>
      <c r="AC2268" s="221"/>
      <c r="AD2268" s="221"/>
      <c r="AE2268" s="221"/>
      <c r="AF2268" s="221"/>
      <c r="AG2268" s="221"/>
      <c r="AH2268" s="221"/>
      <c r="AI2268" s="221"/>
      <c r="AJ2268" s="221"/>
      <c r="AK2268" s="221"/>
      <c r="AL2268" s="221"/>
      <c r="AM2268" s="221"/>
      <c r="AN2268" s="221"/>
      <c r="AO2268" s="221"/>
      <c r="AP2268" s="221"/>
      <c r="AQ2268" s="221"/>
      <c r="AR2268" s="221"/>
      <c r="AS2268" s="221"/>
      <c r="AT2268" s="221"/>
      <c r="AU2268" s="221"/>
      <c r="AV2268" s="221"/>
      <c r="AW2268" s="221"/>
      <c r="AX2268" s="221"/>
      <c r="AY2268" s="221"/>
      <c r="AZ2268" s="221"/>
      <c r="BA2268" s="222">
        <v>4</v>
      </c>
      <c r="BB2268" s="222">
        <v>180</v>
      </c>
      <c r="BC2268" s="222">
        <f t="shared" si="110"/>
        <v>45</v>
      </c>
    </row>
    <row r="2269" spans="2:55">
      <c r="B2269" s="41" t="s">
        <v>6026</v>
      </c>
      <c r="C2269" s="19" t="s">
        <v>6884</v>
      </c>
      <c r="D2269" s="227" t="s">
        <v>259</v>
      </c>
      <c r="E2269" s="19"/>
      <c r="F2269" s="19"/>
      <c r="G2269" s="19"/>
      <c r="H2269" s="19"/>
      <c r="I2269" s="19"/>
      <c r="J2269" s="19"/>
      <c r="K2269" s="19"/>
      <c r="L2269" s="19"/>
      <c r="M2269" s="19"/>
      <c r="N2269" s="19"/>
      <c r="O2269" s="19"/>
      <c r="P2269" s="19"/>
      <c r="Q2269" s="19"/>
      <c r="R2269" s="19"/>
      <c r="S2269" s="19"/>
      <c r="T2269" s="19"/>
      <c r="U2269" s="19"/>
      <c r="V2269" s="19"/>
      <c r="W2269" s="19"/>
      <c r="X2269" s="19"/>
      <c r="Y2269" s="19"/>
      <c r="Z2269" s="221"/>
      <c r="AA2269" s="221"/>
      <c r="AB2269" s="221"/>
      <c r="AC2269" s="221"/>
      <c r="AD2269" s="221"/>
      <c r="AE2269" s="221"/>
      <c r="AF2269" s="221"/>
      <c r="AG2269" s="221"/>
      <c r="AH2269" s="221"/>
      <c r="AI2269" s="221"/>
      <c r="AJ2269" s="221"/>
      <c r="AK2269" s="221"/>
      <c r="AL2269" s="221"/>
      <c r="AM2269" s="221"/>
      <c r="AN2269" s="221"/>
      <c r="AO2269" s="221"/>
      <c r="AP2269" s="221"/>
      <c r="AQ2269" s="221"/>
      <c r="AR2269" s="221"/>
      <c r="AS2269" s="221"/>
      <c r="AT2269" s="221"/>
      <c r="AU2269" s="221"/>
      <c r="AV2269" s="221"/>
      <c r="AW2269" s="221"/>
      <c r="AX2269" s="221"/>
      <c r="AY2269" s="221"/>
      <c r="AZ2269" s="221"/>
      <c r="BA2269" s="222">
        <v>1</v>
      </c>
      <c r="BB2269" s="222">
        <v>100</v>
      </c>
      <c r="BC2269" s="222">
        <f t="shared" si="110"/>
        <v>25</v>
      </c>
    </row>
    <row r="2270" spans="2:55">
      <c r="B2270" s="41" t="s">
        <v>6027</v>
      </c>
      <c r="C2270" s="19" t="s">
        <v>8123</v>
      </c>
      <c r="D2270" s="44" t="s">
        <v>5</v>
      </c>
      <c r="E2270" s="19"/>
      <c r="F2270" s="19"/>
      <c r="G2270" s="19"/>
      <c r="H2270" s="19"/>
      <c r="I2270" s="19"/>
      <c r="J2270" s="19"/>
      <c r="K2270" s="19"/>
      <c r="L2270" s="19"/>
      <c r="M2270" s="19"/>
      <c r="N2270" s="19"/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19"/>
      <c r="Z2270" s="221"/>
      <c r="AA2270" s="221"/>
      <c r="AB2270" s="221"/>
      <c r="AC2270" s="221"/>
      <c r="AD2270" s="221"/>
      <c r="AE2270" s="221"/>
      <c r="AF2270" s="221"/>
      <c r="AG2270" s="221"/>
      <c r="AH2270" s="221"/>
      <c r="AI2270" s="221"/>
      <c r="AJ2270" s="221"/>
      <c r="AK2270" s="221"/>
      <c r="AL2270" s="221"/>
      <c r="AM2270" s="221"/>
      <c r="AN2270" s="221"/>
      <c r="AO2270" s="221"/>
      <c r="AP2270" s="221"/>
      <c r="AQ2270" s="221"/>
      <c r="AR2270" s="221"/>
      <c r="AS2270" s="221"/>
      <c r="AT2270" s="221"/>
      <c r="AU2270" s="221"/>
      <c r="AV2270" s="221"/>
      <c r="AW2270" s="221"/>
      <c r="AX2270" s="221"/>
      <c r="AY2270" s="221"/>
      <c r="AZ2270" s="221"/>
      <c r="BA2270" s="222">
        <v>0</v>
      </c>
      <c r="BB2270" s="222">
        <v>0</v>
      </c>
      <c r="BC2270" s="222">
        <f t="shared" si="110"/>
        <v>0</v>
      </c>
    </row>
    <row r="2271" spans="2:55">
      <c r="B2271" s="41" t="s">
        <v>6028</v>
      </c>
      <c r="C2271" s="19" t="s">
        <v>6885</v>
      </c>
      <c r="D2271" s="44" t="s">
        <v>5</v>
      </c>
      <c r="E2271" s="19"/>
      <c r="F2271" s="19"/>
      <c r="G2271" s="19"/>
      <c r="H2271" s="19"/>
      <c r="I2271" s="19"/>
      <c r="J2271" s="19"/>
      <c r="K2271" s="19"/>
      <c r="L2271" s="19"/>
      <c r="M2271" s="19"/>
      <c r="N2271" s="19"/>
      <c r="O2271" s="19"/>
      <c r="P2271" s="19"/>
      <c r="Q2271" s="19"/>
      <c r="R2271" s="19"/>
      <c r="S2271" s="19"/>
      <c r="T2271" s="19"/>
      <c r="U2271" s="19"/>
      <c r="V2271" s="19"/>
      <c r="W2271" s="19"/>
      <c r="X2271" s="19"/>
      <c r="Y2271" s="19"/>
      <c r="Z2271" s="221"/>
      <c r="AA2271" s="221"/>
      <c r="AB2271" s="221"/>
      <c r="AC2271" s="221"/>
      <c r="AD2271" s="221"/>
      <c r="AE2271" s="221"/>
      <c r="AF2271" s="221"/>
      <c r="AG2271" s="221"/>
      <c r="AH2271" s="221"/>
      <c r="AI2271" s="221"/>
      <c r="AJ2271" s="221"/>
      <c r="AK2271" s="221"/>
      <c r="AL2271" s="221"/>
      <c r="AM2271" s="221"/>
      <c r="AN2271" s="221"/>
      <c r="AO2271" s="221"/>
      <c r="AP2271" s="221"/>
      <c r="AQ2271" s="221"/>
      <c r="AR2271" s="221"/>
      <c r="AS2271" s="221"/>
      <c r="AT2271" s="221"/>
      <c r="AU2271" s="221"/>
      <c r="AV2271" s="221"/>
      <c r="AW2271" s="221"/>
      <c r="AX2271" s="221"/>
      <c r="AY2271" s="221"/>
      <c r="AZ2271" s="221"/>
      <c r="BA2271" s="222">
        <v>5</v>
      </c>
      <c r="BB2271" s="222">
        <v>725</v>
      </c>
      <c r="BC2271" s="222">
        <f t="shared" ref="BC2271:BC2334" si="111">BB2271*25%</f>
        <v>181.25</v>
      </c>
    </row>
    <row r="2272" spans="2:55">
      <c r="B2272" s="41" t="s">
        <v>6029</v>
      </c>
      <c r="C2272" s="19" t="s">
        <v>6886</v>
      </c>
      <c r="D2272" s="44" t="s">
        <v>5</v>
      </c>
      <c r="E2272" s="19"/>
      <c r="F2272" s="19"/>
      <c r="G2272" s="19"/>
      <c r="H2272" s="19"/>
      <c r="I2272" s="19"/>
      <c r="J2272" s="19"/>
      <c r="K2272" s="19"/>
      <c r="L2272" s="19"/>
      <c r="M2272" s="19"/>
      <c r="N2272" s="19"/>
      <c r="O2272" s="19"/>
      <c r="P2272" s="19"/>
      <c r="Q2272" s="19"/>
      <c r="R2272" s="19"/>
      <c r="S2272" s="19"/>
      <c r="T2272" s="19"/>
      <c r="U2272" s="19"/>
      <c r="V2272" s="19"/>
      <c r="W2272" s="19"/>
      <c r="X2272" s="19"/>
      <c r="Y2272" s="19"/>
      <c r="Z2272" s="221"/>
      <c r="AA2272" s="221"/>
      <c r="AB2272" s="221"/>
      <c r="AC2272" s="221"/>
      <c r="AD2272" s="221"/>
      <c r="AE2272" s="221"/>
      <c r="AF2272" s="221"/>
      <c r="AG2272" s="221"/>
      <c r="AH2272" s="221"/>
      <c r="AI2272" s="221"/>
      <c r="AJ2272" s="221"/>
      <c r="AK2272" s="221"/>
      <c r="AL2272" s="221"/>
      <c r="AM2272" s="221"/>
      <c r="AN2272" s="221"/>
      <c r="AO2272" s="221"/>
      <c r="AP2272" s="221"/>
      <c r="AQ2272" s="221"/>
      <c r="AR2272" s="221"/>
      <c r="AS2272" s="221"/>
      <c r="AT2272" s="221"/>
      <c r="AU2272" s="221"/>
      <c r="AV2272" s="221"/>
      <c r="AW2272" s="221"/>
      <c r="AX2272" s="221"/>
      <c r="AY2272" s="221"/>
      <c r="AZ2272" s="221"/>
      <c r="BA2272" s="222">
        <v>44</v>
      </c>
      <c r="BB2272" s="222">
        <v>3285</v>
      </c>
      <c r="BC2272" s="222">
        <f t="shared" si="111"/>
        <v>821.25</v>
      </c>
    </row>
    <row r="2273" spans="2:55">
      <c r="B2273" s="41" t="s">
        <v>6030</v>
      </c>
      <c r="C2273" s="19" t="s">
        <v>6887</v>
      </c>
      <c r="D2273" s="44" t="s">
        <v>5</v>
      </c>
      <c r="E2273" s="19"/>
      <c r="F2273" s="19"/>
      <c r="G2273" s="19"/>
      <c r="H2273" s="19"/>
      <c r="I2273" s="19"/>
      <c r="J2273" s="19"/>
      <c r="K2273" s="19"/>
      <c r="L2273" s="19"/>
      <c r="M2273" s="19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/>
      <c r="Z2273" s="221"/>
      <c r="AA2273" s="221"/>
      <c r="AB2273" s="221"/>
      <c r="AC2273" s="221"/>
      <c r="AD2273" s="221"/>
      <c r="AE2273" s="221"/>
      <c r="AF2273" s="221"/>
      <c r="AG2273" s="221"/>
      <c r="AH2273" s="221"/>
      <c r="AI2273" s="221"/>
      <c r="AJ2273" s="221"/>
      <c r="AK2273" s="221"/>
      <c r="AL2273" s="221"/>
      <c r="AM2273" s="221"/>
      <c r="AN2273" s="221"/>
      <c r="AO2273" s="221"/>
      <c r="AP2273" s="221"/>
      <c r="AQ2273" s="221"/>
      <c r="AR2273" s="221"/>
      <c r="AS2273" s="221"/>
      <c r="AT2273" s="221"/>
      <c r="AU2273" s="221"/>
      <c r="AV2273" s="221"/>
      <c r="AW2273" s="221"/>
      <c r="AX2273" s="221"/>
      <c r="AY2273" s="221"/>
      <c r="AZ2273" s="221"/>
      <c r="BA2273" s="222">
        <v>41</v>
      </c>
      <c r="BB2273" s="222">
        <v>5440</v>
      </c>
      <c r="BC2273" s="222">
        <f t="shared" si="111"/>
        <v>1360</v>
      </c>
    </row>
    <row r="2274" spans="2:55">
      <c r="B2274" s="41" t="s">
        <v>6031</v>
      </c>
      <c r="C2274" s="19" t="s">
        <v>8124</v>
      </c>
      <c r="D2274" s="44" t="s">
        <v>5</v>
      </c>
      <c r="E2274" s="19"/>
      <c r="F2274" s="19"/>
      <c r="G2274" s="19"/>
      <c r="H2274" s="19"/>
      <c r="I2274" s="19"/>
      <c r="J2274" s="19"/>
      <c r="K2274" s="19"/>
      <c r="L2274" s="19"/>
      <c r="M2274" s="19"/>
      <c r="N2274" s="19"/>
      <c r="O2274" s="19"/>
      <c r="P2274" s="19"/>
      <c r="Q2274" s="19"/>
      <c r="R2274" s="19"/>
      <c r="S2274" s="19"/>
      <c r="T2274" s="19"/>
      <c r="U2274" s="19"/>
      <c r="V2274" s="19"/>
      <c r="W2274" s="19"/>
      <c r="X2274" s="19"/>
      <c r="Y2274" s="19"/>
      <c r="Z2274" s="221"/>
      <c r="AA2274" s="221"/>
      <c r="AB2274" s="221"/>
      <c r="AC2274" s="221"/>
      <c r="AD2274" s="221"/>
      <c r="AE2274" s="221"/>
      <c r="AF2274" s="221"/>
      <c r="AG2274" s="221"/>
      <c r="AH2274" s="221"/>
      <c r="AI2274" s="221"/>
      <c r="AJ2274" s="221"/>
      <c r="AK2274" s="221"/>
      <c r="AL2274" s="221"/>
      <c r="AM2274" s="221"/>
      <c r="AN2274" s="221"/>
      <c r="AO2274" s="221"/>
      <c r="AP2274" s="221"/>
      <c r="AQ2274" s="221"/>
      <c r="AR2274" s="221"/>
      <c r="AS2274" s="221"/>
      <c r="AT2274" s="221"/>
      <c r="AU2274" s="221"/>
      <c r="AV2274" s="221"/>
      <c r="AW2274" s="221"/>
      <c r="AX2274" s="221"/>
      <c r="AY2274" s="221"/>
      <c r="AZ2274" s="221"/>
      <c r="BA2274" s="222">
        <v>0</v>
      </c>
      <c r="BB2274" s="222">
        <v>0</v>
      </c>
      <c r="BC2274" s="222">
        <f t="shared" si="111"/>
        <v>0</v>
      </c>
    </row>
    <row r="2275" spans="2:55">
      <c r="B2275" s="41" t="s">
        <v>6032</v>
      </c>
      <c r="C2275" s="19" t="s">
        <v>6888</v>
      </c>
      <c r="D2275" s="227" t="s">
        <v>259</v>
      </c>
      <c r="E2275" s="19"/>
      <c r="F2275" s="19"/>
      <c r="G2275" s="19"/>
      <c r="H2275" s="19"/>
      <c r="I2275" s="19"/>
      <c r="J2275" s="19"/>
      <c r="K2275" s="19"/>
      <c r="L2275" s="19"/>
      <c r="M2275" s="19"/>
      <c r="N2275" s="19"/>
      <c r="O2275" s="19"/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221"/>
      <c r="AA2275" s="221"/>
      <c r="AB2275" s="221"/>
      <c r="AC2275" s="221"/>
      <c r="AD2275" s="221"/>
      <c r="AE2275" s="221"/>
      <c r="AF2275" s="221"/>
      <c r="AG2275" s="221"/>
      <c r="AH2275" s="221"/>
      <c r="AI2275" s="221"/>
      <c r="AJ2275" s="221"/>
      <c r="AK2275" s="221"/>
      <c r="AL2275" s="221"/>
      <c r="AM2275" s="221"/>
      <c r="AN2275" s="221"/>
      <c r="AO2275" s="221"/>
      <c r="AP2275" s="221"/>
      <c r="AQ2275" s="221"/>
      <c r="AR2275" s="221"/>
      <c r="AS2275" s="221"/>
      <c r="AT2275" s="221"/>
      <c r="AU2275" s="221"/>
      <c r="AV2275" s="221"/>
      <c r="AW2275" s="221"/>
      <c r="AX2275" s="221"/>
      <c r="AY2275" s="221"/>
      <c r="AZ2275" s="221"/>
      <c r="BA2275" s="222">
        <v>2</v>
      </c>
      <c r="BB2275" s="222">
        <v>500</v>
      </c>
      <c r="BC2275" s="222">
        <f t="shared" si="111"/>
        <v>125</v>
      </c>
    </row>
    <row r="2276" spans="2:55">
      <c r="B2276" s="41" t="s">
        <v>7474</v>
      </c>
      <c r="C2276" s="19" t="s">
        <v>8125</v>
      </c>
      <c r="D2276" s="227" t="s">
        <v>364</v>
      </c>
      <c r="E2276" s="19"/>
      <c r="F2276" s="19"/>
      <c r="G2276" s="19"/>
      <c r="H2276" s="19"/>
      <c r="I2276" s="19"/>
      <c r="J2276" s="19"/>
      <c r="K2276" s="19"/>
      <c r="L2276" s="19"/>
      <c r="M2276" s="19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/>
      <c r="Z2276" s="221"/>
      <c r="AA2276" s="221"/>
      <c r="AB2276" s="221"/>
      <c r="AC2276" s="221"/>
      <c r="AD2276" s="221"/>
      <c r="AE2276" s="221"/>
      <c r="AF2276" s="221"/>
      <c r="AG2276" s="221"/>
      <c r="AH2276" s="221"/>
      <c r="AI2276" s="221"/>
      <c r="AJ2276" s="221"/>
      <c r="AK2276" s="221"/>
      <c r="AL2276" s="221"/>
      <c r="AM2276" s="221"/>
      <c r="AN2276" s="221"/>
      <c r="AO2276" s="221"/>
      <c r="AP2276" s="221"/>
      <c r="AQ2276" s="221"/>
      <c r="AR2276" s="221"/>
      <c r="AS2276" s="221"/>
      <c r="AT2276" s="221"/>
      <c r="AU2276" s="221"/>
      <c r="AV2276" s="221"/>
      <c r="AW2276" s="221"/>
      <c r="AX2276" s="221"/>
      <c r="AY2276" s="221"/>
      <c r="AZ2276" s="221"/>
      <c r="BA2276" s="222">
        <v>1</v>
      </c>
      <c r="BB2276" s="222">
        <v>100</v>
      </c>
      <c r="BC2276" s="222">
        <f t="shared" si="111"/>
        <v>25</v>
      </c>
    </row>
    <row r="2277" spans="2:55">
      <c r="B2277" s="41" t="s">
        <v>6033</v>
      </c>
      <c r="C2277" s="19" t="s">
        <v>6889</v>
      </c>
      <c r="D2277" s="44" t="s">
        <v>5</v>
      </c>
      <c r="E2277" s="19"/>
      <c r="F2277" s="19"/>
      <c r="G2277" s="19"/>
      <c r="H2277" s="19"/>
      <c r="I2277" s="19"/>
      <c r="J2277" s="19"/>
      <c r="K2277" s="19"/>
      <c r="L2277" s="19"/>
      <c r="M2277" s="19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/>
      <c r="Z2277" s="221"/>
      <c r="AA2277" s="221"/>
      <c r="AB2277" s="221"/>
      <c r="AC2277" s="221"/>
      <c r="AD2277" s="221"/>
      <c r="AE2277" s="221"/>
      <c r="AF2277" s="221"/>
      <c r="AG2277" s="221"/>
      <c r="AH2277" s="221"/>
      <c r="AI2277" s="221"/>
      <c r="AJ2277" s="221"/>
      <c r="AK2277" s="221"/>
      <c r="AL2277" s="221"/>
      <c r="AM2277" s="221"/>
      <c r="AN2277" s="221"/>
      <c r="AO2277" s="221"/>
      <c r="AP2277" s="221"/>
      <c r="AQ2277" s="221"/>
      <c r="AR2277" s="221"/>
      <c r="AS2277" s="221"/>
      <c r="AT2277" s="221"/>
      <c r="AU2277" s="221"/>
      <c r="AV2277" s="221"/>
      <c r="AW2277" s="221"/>
      <c r="AX2277" s="221"/>
      <c r="AY2277" s="221"/>
      <c r="AZ2277" s="221"/>
      <c r="BA2277" s="222">
        <v>1</v>
      </c>
      <c r="BB2277" s="222">
        <v>60</v>
      </c>
      <c r="BC2277" s="222">
        <f t="shared" si="111"/>
        <v>15</v>
      </c>
    </row>
    <row r="2278" spans="2:55">
      <c r="B2278" s="41" t="s">
        <v>6034</v>
      </c>
      <c r="C2278" s="19" t="s">
        <v>6890</v>
      </c>
      <c r="D2278" s="44" t="s">
        <v>5</v>
      </c>
      <c r="E2278" s="19"/>
      <c r="F2278" s="19"/>
      <c r="G2278" s="19"/>
      <c r="H2278" s="19"/>
      <c r="I2278" s="19"/>
      <c r="J2278" s="19"/>
      <c r="K2278" s="19"/>
      <c r="L2278" s="19"/>
      <c r="M2278" s="19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221"/>
      <c r="AA2278" s="221"/>
      <c r="AB2278" s="221"/>
      <c r="AC2278" s="221"/>
      <c r="AD2278" s="221"/>
      <c r="AE2278" s="221"/>
      <c r="AF2278" s="221"/>
      <c r="AG2278" s="221"/>
      <c r="AH2278" s="221"/>
      <c r="AI2278" s="221"/>
      <c r="AJ2278" s="221"/>
      <c r="AK2278" s="221"/>
      <c r="AL2278" s="221"/>
      <c r="AM2278" s="221"/>
      <c r="AN2278" s="221"/>
      <c r="AO2278" s="221"/>
      <c r="AP2278" s="221"/>
      <c r="AQ2278" s="221"/>
      <c r="AR2278" s="221"/>
      <c r="AS2278" s="221"/>
      <c r="AT2278" s="221"/>
      <c r="AU2278" s="221"/>
      <c r="AV2278" s="221"/>
      <c r="AW2278" s="221"/>
      <c r="AX2278" s="221"/>
      <c r="AY2278" s="221"/>
      <c r="AZ2278" s="221"/>
      <c r="BA2278" s="222">
        <v>0</v>
      </c>
      <c r="BB2278" s="222">
        <v>0</v>
      </c>
      <c r="BC2278" s="222">
        <f t="shared" si="111"/>
        <v>0</v>
      </c>
    </row>
    <row r="2279" spans="2:55">
      <c r="B2279" s="41" t="s">
        <v>7475</v>
      </c>
      <c r="C2279" s="19" t="s">
        <v>8126</v>
      </c>
      <c r="D2279" s="227" t="s">
        <v>364</v>
      </c>
      <c r="E2279" s="19"/>
      <c r="F2279" s="19"/>
      <c r="G2279" s="19"/>
      <c r="H2279" s="19"/>
      <c r="I2279" s="19"/>
      <c r="J2279" s="19"/>
      <c r="K2279" s="19"/>
      <c r="L2279" s="19"/>
      <c r="M2279" s="19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221"/>
      <c r="AA2279" s="221"/>
      <c r="AB2279" s="221"/>
      <c r="AC2279" s="221"/>
      <c r="AD2279" s="221"/>
      <c r="AE2279" s="221"/>
      <c r="AF2279" s="221"/>
      <c r="AG2279" s="221"/>
      <c r="AH2279" s="221"/>
      <c r="AI2279" s="221"/>
      <c r="AJ2279" s="221"/>
      <c r="AK2279" s="221"/>
      <c r="AL2279" s="221"/>
      <c r="AM2279" s="221"/>
      <c r="AN2279" s="221"/>
      <c r="AO2279" s="221"/>
      <c r="AP2279" s="221"/>
      <c r="AQ2279" s="221"/>
      <c r="AR2279" s="221"/>
      <c r="AS2279" s="221"/>
      <c r="AT2279" s="221"/>
      <c r="AU2279" s="221"/>
      <c r="AV2279" s="221"/>
      <c r="AW2279" s="221"/>
      <c r="AX2279" s="221"/>
      <c r="AY2279" s="221"/>
      <c r="AZ2279" s="221"/>
      <c r="BA2279" s="222">
        <v>0</v>
      </c>
      <c r="BB2279" s="222">
        <v>0</v>
      </c>
      <c r="BC2279" s="222">
        <f t="shared" si="111"/>
        <v>0</v>
      </c>
    </row>
    <row r="2280" spans="2:55">
      <c r="B2280" s="41" t="s">
        <v>6035</v>
      </c>
      <c r="C2280" s="19" t="s">
        <v>3785</v>
      </c>
      <c r="D2280" s="227" t="s">
        <v>961</v>
      </c>
      <c r="E2280" s="19"/>
      <c r="F2280" s="19"/>
      <c r="G2280" s="19"/>
      <c r="H2280" s="19"/>
      <c r="I2280" s="19"/>
      <c r="J2280" s="19"/>
      <c r="K2280" s="19"/>
      <c r="L2280" s="19"/>
      <c r="M2280" s="19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221"/>
      <c r="AA2280" s="221"/>
      <c r="AB2280" s="221"/>
      <c r="AC2280" s="221"/>
      <c r="AD2280" s="221"/>
      <c r="AE2280" s="221"/>
      <c r="AF2280" s="221"/>
      <c r="AG2280" s="221"/>
      <c r="AH2280" s="221"/>
      <c r="AI2280" s="221"/>
      <c r="AJ2280" s="221"/>
      <c r="AK2280" s="221"/>
      <c r="AL2280" s="221"/>
      <c r="AM2280" s="221"/>
      <c r="AN2280" s="221"/>
      <c r="AO2280" s="221"/>
      <c r="AP2280" s="221"/>
      <c r="AQ2280" s="221"/>
      <c r="AR2280" s="221"/>
      <c r="AS2280" s="221"/>
      <c r="AT2280" s="221"/>
      <c r="AU2280" s="221"/>
      <c r="AV2280" s="221"/>
      <c r="AW2280" s="221"/>
      <c r="AX2280" s="221"/>
      <c r="AY2280" s="221"/>
      <c r="AZ2280" s="221"/>
      <c r="BA2280" s="222">
        <v>4</v>
      </c>
      <c r="BB2280" s="222">
        <v>285</v>
      </c>
      <c r="BC2280" s="222">
        <f t="shared" si="111"/>
        <v>71.25</v>
      </c>
    </row>
    <row r="2281" spans="2:55">
      <c r="B2281" s="41" t="s">
        <v>6036</v>
      </c>
      <c r="C2281" s="19" t="s">
        <v>6891</v>
      </c>
      <c r="D2281" s="227" t="s">
        <v>952</v>
      </c>
      <c r="E2281" s="19"/>
      <c r="F2281" s="19"/>
      <c r="G2281" s="19"/>
      <c r="H2281" s="19"/>
      <c r="I2281" s="19"/>
      <c r="J2281" s="19"/>
      <c r="K2281" s="19"/>
      <c r="L2281" s="19"/>
      <c r="M2281" s="19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221"/>
      <c r="AA2281" s="221"/>
      <c r="AB2281" s="221"/>
      <c r="AC2281" s="221"/>
      <c r="AD2281" s="221"/>
      <c r="AE2281" s="221"/>
      <c r="AF2281" s="221"/>
      <c r="AG2281" s="221"/>
      <c r="AH2281" s="221"/>
      <c r="AI2281" s="221"/>
      <c r="AJ2281" s="221"/>
      <c r="AK2281" s="221"/>
      <c r="AL2281" s="221"/>
      <c r="AM2281" s="221"/>
      <c r="AN2281" s="221"/>
      <c r="AO2281" s="221"/>
      <c r="AP2281" s="221"/>
      <c r="AQ2281" s="221"/>
      <c r="AR2281" s="221"/>
      <c r="AS2281" s="221"/>
      <c r="AT2281" s="221"/>
      <c r="AU2281" s="221"/>
      <c r="AV2281" s="221"/>
      <c r="AW2281" s="221"/>
      <c r="AX2281" s="221"/>
      <c r="AY2281" s="221"/>
      <c r="AZ2281" s="221"/>
      <c r="BA2281" s="222">
        <v>0</v>
      </c>
      <c r="BB2281" s="222">
        <v>0</v>
      </c>
      <c r="BC2281" s="222">
        <f t="shared" si="111"/>
        <v>0</v>
      </c>
    </row>
    <row r="2282" spans="2:55">
      <c r="B2282" s="41" t="s">
        <v>6037</v>
      </c>
      <c r="C2282" s="19" t="s">
        <v>8127</v>
      </c>
      <c r="D2282" s="227" t="s">
        <v>939</v>
      </c>
      <c r="E2282" s="19"/>
      <c r="F2282" s="19"/>
      <c r="G2282" s="19"/>
      <c r="H2282" s="19"/>
      <c r="I2282" s="19"/>
      <c r="J2282" s="19"/>
      <c r="K2282" s="19"/>
      <c r="L2282" s="19"/>
      <c r="M2282" s="19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221"/>
      <c r="AA2282" s="221"/>
      <c r="AB2282" s="221"/>
      <c r="AC2282" s="221"/>
      <c r="AD2282" s="221"/>
      <c r="AE2282" s="221"/>
      <c r="AF2282" s="221"/>
      <c r="AG2282" s="221"/>
      <c r="AH2282" s="221"/>
      <c r="AI2282" s="221"/>
      <c r="AJ2282" s="221"/>
      <c r="AK2282" s="221"/>
      <c r="AL2282" s="221"/>
      <c r="AM2282" s="221"/>
      <c r="AN2282" s="221"/>
      <c r="AO2282" s="221"/>
      <c r="AP2282" s="221"/>
      <c r="AQ2282" s="221"/>
      <c r="AR2282" s="221"/>
      <c r="AS2282" s="221"/>
      <c r="AT2282" s="221"/>
      <c r="AU2282" s="221"/>
      <c r="AV2282" s="221"/>
      <c r="AW2282" s="221"/>
      <c r="AX2282" s="221"/>
      <c r="AY2282" s="221"/>
      <c r="AZ2282" s="221"/>
      <c r="BA2282" s="222">
        <v>4</v>
      </c>
      <c r="BB2282" s="222">
        <v>320</v>
      </c>
      <c r="BC2282" s="222">
        <f t="shared" si="111"/>
        <v>80</v>
      </c>
    </row>
    <row r="2283" spans="2:55">
      <c r="B2283" s="41" t="s">
        <v>6038</v>
      </c>
      <c r="C2283" s="19" t="s">
        <v>6892</v>
      </c>
      <c r="D2283" s="44" t="s">
        <v>5</v>
      </c>
      <c r="E2283" s="19"/>
      <c r="F2283" s="19"/>
      <c r="G2283" s="19"/>
      <c r="H2283" s="19"/>
      <c r="I2283" s="19"/>
      <c r="J2283" s="19"/>
      <c r="K2283" s="19"/>
      <c r="L2283" s="19"/>
      <c r="M2283" s="19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221"/>
      <c r="AA2283" s="221"/>
      <c r="AB2283" s="221"/>
      <c r="AC2283" s="221"/>
      <c r="AD2283" s="221"/>
      <c r="AE2283" s="221"/>
      <c r="AF2283" s="221"/>
      <c r="AG2283" s="221"/>
      <c r="AH2283" s="221"/>
      <c r="AI2283" s="221"/>
      <c r="AJ2283" s="221"/>
      <c r="AK2283" s="221"/>
      <c r="AL2283" s="221"/>
      <c r="AM2283" s="221"/>
      <c r="AN2283" s="221"/>
      <c r="AO2283" s="221"/>
      <c r="AP2283" s="221"/>
      <c r="AQ2283" s="221"/>
      <c r="AR2283" s="221"/>
      <c r="AS2283" s="221"/>
      <c r="AT2283" s="221"/>
      <c r="AU2283" s="221"/>
      <c r="AV2283" s="221"/>
      <c r="AW2283" s="221"/>
      <c r="AX2283" s="221"/>
      <c r="AY2283" s="221"/>
      <c r="AZ2283" s="221"/>
      <c r="BA2283" s="222">
        <v>7</v>
      </c>
      <c r="BB2283" s="222">
        <v>1140</v>
      </c>
      <c r="BC2283" s="222">
        <f t="shared" si="111"/>
        <v>285</v>
      </c>
    </row>
    <row r="2284" spans="2:55">
      <c r="B2284" s="41" t="s">
        <v>6039</v>
      </c>
      <c r="C2284" s="19" t="s">
        <v>6893</v>
      </c>
      <c r="D2284" s="44" t="s">
        <v>5</v>
      </c>
      <c r="E2284" s="19"/>
      <c r="F2284" s="19"/>
      <c r="G2284" s="19"/>
      <c r="H2284" s="19"/>
      <c r="I2284" s="19"/>
      <c r="J2284" s="19"/>
      <c r="K2284" s="19"/>
      <c r="L2284" s="19"/>
      <c r="M2284" s="19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221"/>
      <c r="AA2284" s="221"/>
      <c r="AB2284" s="221"/>
      <c r="AC2284" s="221"/>
      <c r="AD2284" s="221"/>
      <c r="AE2284" s="221"/>
      <c r="AF2284" s="221"/>
      <c r="AG2284" s="221"/>
      <c r="AH2284" s="221"/>
      <c r="AI2284" s="221"/>
      <c r="AJ2284" s="221"/>
      <c r="AK2284" s="221"/>
      <c r="AL2284" s="221"/>
      <c r="AM2284" s="221"/>
      <c r="AN2284" s="221"/>
      <c r="AO2284" s="221"/>
      <c r="AP2284" s="221"/>
      <c r="AQ2284" s="221"/>
      <c r="AR2284" s="221"/>
      <c r="AS2284" s="221"/>
      <c r="AT2284" s="221"/>
      <c r="AU2284" s="221"/>
      <c r="AV2284" s="221"/>
      <c r="AW2284" s="221"/>
      <c r="AX2284" s="221"/>
      <c r="AY2284" s="221"/>
      <c r="AZ2284" s="221"/>
      <c r="BA2284" s="222">
        <v>8</v>
      </c>
      <c r="BB2284" s="222">
        <v>880</v>
      </c>
      <c r="BC2284" s="222">
        <f t="shared" si="111"/>
        <v>220</v>
      </c>
    </row>
    <row r="2285" spans="2:55">
      <c r="B2285" s="41" t="s">
        <v>6040</v>
      </c>
      <c r="C2285" s="19" t="s">
        <v>6894</v>
      </c>
      <c r="D2285" s="227" t="s">
        <v>952</v>
      </c>
      <c r="E2285" s="19"/>
      <c r="F2285" s="19"/>
      <c r="G2285" s="19"/>
      <c r="H2285" s="19"/>
      <c r="I2285" s="19"/>
      <c r="J2285" s="19"/>
      <c r="K2285" s="19"/>
      <c r="L2285" s="19"/>
      <c r="M2285" s="19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221"/>
      <c r="AA2285" s="221"/>
      <c r="AB2285" s="221"/>
      <c r="AC2285" s="221"/>
      <c r="AD2285" s="221"/>
      <c r="AE2285" s="221"/>
      <c r="AF2285" s="221"/>
      <c r="AG2285" s="221"/>
      <c r="AH2285" s="221"/>
      <c r="AI2285" s="221"/>
      <c r="AJ2285" s="221"/>
      <c r="AK2285" s="221"/>
      <c r="AL2285" s="221"/>
      <c r="AM2285" s="221"/>
      <c r="AN2285" s="221"/>
      <c r="AO2285" s="221"/>
      <c r="AP2285" s="221"/>
      <c r="AQ2285" s="221"/>
      <c r="AR2285" s="221"/>
      <c r="AS2285" s="221"/>
      <c r="AT2285" s="221"/>
      <c r="AU2285" s="221"/>
      <c r="AV2285" s="221"/>
      <c r="AW2285" s="221"/>
      <c r="AX2285" s="221"/>
      <c r="AY2285" s="221"/>
      <c r="AZ2285" s="221"/>
      <c r="BA2285" s="222">
        <v>32</v>
      </c>
      <c r="BB2285" s="222">
        <v>3950</v>
      </c>
      <c r="BC2285" s="222">
        <f t="shared" si="111"/>
        <v>987.5</v>
      </c>
    </row>
    <row r="2286" spans="2:55">
      <c r="B2286" s="41" t="s">
        <v>6041</v>
      </c>
      <c r="C2286" s="19" t="s">
        <v>8128</v>
      </c>
      <c r="D2286" s="44" t="s">
        <v>5</v>
      </c>
      <c r="E2286" s="19"/>
      <c r="F2286" s="19"/>
      <c r="G2286" s="19"/>
      <c r="H2286" s="19"/>
      <c r="I2286" s="19"/>
      <c r="J2286" s="19"/>
      <c r="K2286" s="19"/>
      <c r="L2286" s="19"/>
      <c r="M2286" s="19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221"/>
      <c r="AA2286" s="221"/>
      <c r="AB2286" s="221"/>
      <c r="AC2286" s="221"/>
      <c r="AD2286" s="221"/>
      <c r="AE2286" s="221"/>
      <c r="AF2286" s="221"/>
      <c r="AG2286" s="221"/>
      <c r="AH2286" s="221"/>
      <c r="AI2286" s="221"/>
      <c r="AJ2286" s="221"/>
      <c r="AK2286" s="221"/>
      <c r="AL2286" s="221"/>
      <c r="AM2286" s="221"/>
      <c r="AN2286" s="221"/>
      <c r="AO2286" s="221"/>
      <c r="AP2286" s="221"/>
      <c r="AQ2286" s="221"/>
      <c r="AR2286" s="221"/>
      <c r="AS2286" s="221"/>
      <c r="AT2286" s="221"/>
      <c r="AU2286" s="221"/>
      <c r="AV2286" s="221"/>
      <c r="AW2286" s="221"/>
      <c r="AX2286" s="221"/>
      <c r="AY2286" s="221"/>
      <c r="AZ2286" s="221"/>
      <c r="BA2286" s="222">
        <v>12</v>
      </c>
      <c r="BB2286" s="222">
        <v>1350</v>
      </c>
      <c r="BC2286" s="222">
        <f t="shared" si="111"/>
        <v>337.5</v>
      </c>
    </row>
    <row r="2287" spans="2:55">
      <c r="B2287" s="41" t="s">
        <v>6042</v>
      </c>
      <c r="C2287" s="19" t="s">
        <v>6895</v>
      </c>
      <c r="D2287" s="227" t="s">
        <v>939</v>
      </c>
      <c r="E2287" s="19"/>
      <c r="F2287" s="19"/>
      <c r="G2287" s="19"/>
      <c r="H2287" s="19"/>
      <c r="I2287" s="19"/>
      <c r="J2287" s="19"/>
      <c r="K2287" s="19"/>
      <c r="L2287" s="19"/>
      <c r="M2287" s="19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221"/>
      <c r="AA2287" s="221"/>
      <c r="AB2287" s="221"/>
      <c r="AC2287" s="221"/>
      <c r="AD2287" s="221"/>
      <c r="AE2287" s="221"/>
      <c r="AF2287" s="221"/>
      <c r="AG2287" s="221"/>
      <c r="AH2287" s="221"/>
      <c r="AI2287" s="221"/>
      <c r="AJ2287" s="221"/>
      <c r="AK2287" s="221"/>
      <c r="AL2287" s="221"/>
      <c r="AM2287" s="221"/>
      <c r="AN2287" s="221"/>
      <c r="AO2287" s="221"/>
      <c r="AP2287" s="221"/>
      <c r="AQ2287" s="221"/>
      <c r="AR2287" s="221"/>
      <c r="AS2287" s="221"/>
      <c r="AT2287" s="221"/>
      <c r="AU2287" s="221"/>
      <c r="AV2287" s="221"/>
      <c r="AW2287" s="221"/>
      <c r="AX2287" s="221"/>
      <c r="AY2287" s="221"/>
      <c r="AZ2287" s="221"/>
      <c r="BA2287" s="222">
        <v>3</v>
      </c>
      <c r="BB2287" s="222">
        <v>390</v>
      </c>
      <c r="BC2287" s="222">
        <f t="shared" si="111"/>
        <v>97.5</v>
      </c>
    </row>
    <row r="2288" spans="2:55">
      <c r="B2288" s="41" t="s">
        <v>6043</v>
      </c>
      <c r="C2288" s="19" t="s">
        <v>6896</v>
      </c>
      <c r="D2288" s="227" t="s">
        <v>939</v>
      </c>
      <c r="E2288" s="19"/>
      <c r="F2288" s="19"/>
      <c r="G2288" s="19"/>
      <c r="H2288" s="19"/>
      <c r="I2288" s="19"/>
      <c r="J2288" s="19"/>
      <c r="K2288" s="19"/>
      <c r="L2288" s="19"/>
      <c r="M2288" s="19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221"/>
      <c r="AA2288" s="221"/>
      <c r="AB2288" s="221"/>
      <c r="AC2288" s="221"/>
      <c r="AD2288" s="221"/>
      <c r="AE2288" s="221"/>
      <c r="AF2288" s="221"/>
      <c r="AG2288" s="221"/>
      <c r="AH2288" s="221"/>
      <c r="AI2288" s="221"/>
      <c r="AJ2288" s="221"/>
      <c r="AK2288" s="221"/>
      <c r="AL2288" s="221"/>
      <c r="AM2288" s="221"/>
      <c r="AN2288" s="221"/>
      <c r="AO2288" s="221"/>
      <c r="AP2288" s="221"/>
      <c r="AQ2288" s="221"/>
      <c r="AR2288" s="221"/>
      <c r="AS2288" s="221"/>
      <c r="AT2288" s="221"/>
      <c r="AU2288" s="221"/>
      <c r="AV2288" s="221"/>
      <c r="AW2288" s="221"/>
      <c r="AX2288" s="221"/>
      <c r="AY2288" s="221"/>
      <c r="AZ2288" s="221"/>
      <c r="BA2288" s="222">
        <v>4</v>
      </c>
      <c r="BB2288" s="222">
        <v>355</v>
      </c>
      <c r="BC2288" s="222">
        <f t="shared" si="111"/>
        <v>88.75</v>
      </c>
    </row>
    <row r="2289" spans="2:55">
      <c r="B2289" s="41" t="s">
        <v>6044</v>
      </c>
      <c r="C2289" s="19" t="s">
        <v>6897</v>
      </c>
      <c r="D2289" s="44" t="s">
        <v>5</v>
      </c>
      <c r="E2289" s="19"/>
      <c r="F2289" s="19"/>
      <c r="G2289" s="19"/>
      <c r="H2289" s="19"/>
      <c r="I2289" s="19"/>
      <c r="J2289" s="19"/>
      <c r="K2289" s="19"/>
      <c r="L2289" s="19"/>
      <c r="M2289" s="19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221"/>
      <c r="AA2289" s="221"/>
      <c r="AB2289" s="221"/>
      <c r="AC2289" s="221"/>
      <c r="AD2289" s="221"/>
      <c r="AE2289" s="221"/>
      <c r="AF2289" s="221"/>
      <c r="AG2289" s="221"/>
      <c r="AH2289" s="221"/>
      <c r="AI2289" s="221"/>
      <c r="AJ2289" s="221"/>
      <c r="AK2289" s="221"/>
      <c r="AL2289" s="221"/>
      <c r="AM2289" s="221"/>
      <c r="AN2289" s="221"/>
      <c r="AO2289" s="221"/>
      <c r="AP2289" s="221"/>
      <c r="AQ2289" s="221"/>
      <c r="AR2289" s="221"/>
      <c r="AS2289" s="221"/>
      <c r="AT2289" s="221"/>
      <c r="AU2289" s="221"/>
      <c r="AV2289" s="221"/>
      <c r="AW2289" s="221"/>
      <c r="AX2289" s="221"/>
      <c r="AY2289" s="221"/>
      <c r="AZ2289" s="221"/>
      <c r="BA2289" s="222">
        <v>4</v>
      </c>
      <c r="BB2289" s="222">
        <v>395</v>
      </c>
      <c r="BC2289" s="222">
        <f t="shared" si="111"/>
        <v>98.75</v>
      </c>
    </row>
    <row r="2290" spans="2:55">
      <c r="B2290" s="41" t="s">
        <v>7476</v>
      </c>
      <c r="C2290" s="19" t="s">
        <v>8129</v>
      </c>
      <c r="D2290" s="227" t="s">
        <v>935</v>
      </c>
      <c r="E2290" s="19"/>
      <c r="F2290" s="19"/>
      <c r="G2290" s="19"/>
      <c r="H2290" s="19"/>
      <c r="I2290" s="19"/>
      <c r="J2290" s="19"/>
      <c r="K2290" s="19"/>
      <c r="L2290" s="19"/>
      <c r="M2290" s="19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221"/>
      <c r="AA2290" s="221"/>
      <c r="AB2290" s="221"/>
      <c r="AC2290" s="221"/>
      <c r="AD2290" s="221"/>
      <c r="AE2290" s="221"/>
      <c r="AF2290" s="221"/>
      <c r="AG2290" s="221"/>
      <c r="AH2290" s="221"/>
      <c r="AI2290" s="221"/>
      <c r="AJ2290" s="221"/>
      <c r="AK2290" s="221"/>
      <c r="AL2290" s="221"/>
      <c r="AM2290" s="221"/>
      <c r="AN2290" s="221"/>
      <c r="AO2290" s="221"/>
      <c r="AP2290" s="221"/>
      <c r="AQ2290" s="221"/>
      <c r="AR2290" s="221"/>
      <c r="AS2290" s="221"/>
      <c r="AT2290" s="221"/>
      <c r="AU2290" s="221"/>
      <c r="AV2290" s="221"/>
      <c r="AW2290" s="221"/>
      <c r="AX2290" s="221"/>
      <c r="AY2290" s="221"/>
      <c r="AZ2290" s="221"/>
      <c r="BA2290" s="222">
        <v>0</v>
      </c>
      <c r="BB2290" s="222">
        <v>0</v>
      </c>
      <c r="BC2290" s="222">
        <f t="shared" si="111"/>
        <v>0</v>
      </c>
    </row>
    <row r="2291" spans="2:55">
      <c r="B2291" s="41" t="s">
        <v>7477</v>
      </c>
      <c r="C2291" s="19" t="s">
        <v>8130</v>
      </c>
      <c r="D2291" s="44" t="s">
        <v>5</v>
      </c>
      <c r="E2291" s="19"/>
      <c r="F2291" s="19"/>
      <c r="G2291" s="19"/>
      <c r="H2291" s="19"/>
      <c r="I2291" s="19"/>
      <c r="J2291" s="19"/>
      <c r="K2291" s="19"/>
      <c r="L2291" s="19"/>
      <c r="M2291" s="19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221"/>
      <c r="AA2291" s="221"/>
      <c r="AB2291" s="221"/>
      <c r="AC2291" s="221"/>
      <c r="AD2291" s="221"/>
      <c r="AE2291" s="221"/>
      <c r="AF2291" s="221"/>
      <c r="AG2291" s="221"/>
      <c r="AH2291" s="221"/>
      <c r="AI2291" s="221"/>
      <c r="AJ2291" s="221"/>
      <c r="AK2291" s="221"/>
      <c r="AL2291" s="221"/>
      <c r="AM2291" s="221"/>
      <c r="AN2291" s="221"/>
      <c r="AO2291" s="221"/>
      <c r="AP2291" s="221"/>
      <c r="AQ2291" s="221"/>
      <c r="AR2291" s="221"/>
      <c r="AS2291" s="221"/>
      <c r="AT2291" s="221"/>
      <c r="AU2291" s="221"/>
      <c r="AV2291" s="221"/>
      <c r="AW2291" s="221"/>
      <c r="AX2291" s="221"/>
      <c r="AY2291" s="221"/>
      <c r="AZ2291" s="221"/>
      <c r="BA2291" s="222">
        <v>1</v>
      </c>
      <c r="BB2291" s="222">
        <v>250</v>
      </c>
      <c r="BC2291" s="222">
        <f t="shared" si="111"/>
        <v>62.5</v>
      </c>
    </row>
    <row r="2292" spans="2:55">
      <c r="B2292" s="41" t="s">
        <v>6045</v>
      </c>
      <c r="C2292" s="19" t="s">
        <v>6898</v>
      </c>
      <c r="D2292" s="44" t="s">
        <v>5</v>
      </c>
      <c r="E2292" s="19"/>
      <c r="F2292" s="19"/>
      <c r="G2292" s="19"/>
      <c r="H2292" s="19"/>
      <c r="I2292" s="19"/>
      <c r="J2292" s="19"/>
      <c r="K2292" s="19"/>
      <c r="L2292" s="19"/>
      <c r="M2292" s="19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221"/>
      <c r="AA2292" s="221"/>
      <c r="AB2292" s="221"/>
      <c r="AC2292" s="221"/>
      <c r="AD2292" s="221"/>
      <c r="AE2292" s="221"/>
      <c r="AF2292" s="221"/>
      <c r="AG2292" s="221"/>
      <c r="AH2292" s="221"/>
      <c r="AI2292" s="221"/>
      <c r="AJ2292" s="221"/>
      <c r="AK2292" s="221"/>
      <c r="AL2292" s="221"/>
      <c r="AM2292" s="221"/>
      <c r="AN2292" s="221"/>
      <c r="AO2292" s="221"/>
      <c r="AP2292" s="221"/>
      <c r="AQ2292" s="221"/>
      <c r="AR2292" s="221"/>
      <c r="AS2292" s="221"/>
      <c r="AT2292" s="221"/>
      <c r="AU2292" s="221"/>
      <c r="AV2292" s="221"/>
      <c r="AW2292" s="221"/>
      <c r="AX2292" s="221"/>
      <c r="AY2292" s="221"/>
      <c r="AZ2292" s="221"/>
      <c r="BA2292" s="222">
        <v>29</v>
      </c>
      <c r="BB2292" s="222">
        <v>2105</v>
      </c>
      <c r="BC2292" s="222">
        <f t="shared" si="111"/>
        <v>526.25</v>
      </c>
    </row>
    <row r="2293" spans="2:55">
      <c r="B2293" s="41" t="s">
        <v>6046</v>
      </c>
      <c r="C2293" s="19" t="s">
        <v>8131</v>
      </c>
      <c r="D2293" s="44" t="s">
        <v>5</v>
      </c>
      <c r="E2293" s="19"/>
      <c r="F2293" s="19"/>
      <c r="G2293" s="19"/>
      <c r="H2293" s="19"/>
      <c r="I2293" s="19"/>
      <c r="J2293" s="19"/>
      <c r="K2293" s="19"/>
      <c r="L2293" s="19"/>
      <c r="M2293" s="19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221"/>
      <c r="AA2293" s="221"/>
      <c r="AB2293" s="221"/>
      <c r="AC2293" s="221"/>
      <c r="AD2293" s="221"/>
      <c r="AE2293" s="221"/>
      <c r="AF2293" s="221"/>
      <c r="AG2293" s="221"/>
      <c r="AH2293" s="221"/>
      <c r="AI2293" s="221"/>
      <c r="AJ2293" s="221"/>
      <c r="AK2293" s="221"/>
      <c r="AL2293" s="221"/>
      <c r="AM2293" s="221"/>
      <c r="AN2293" s="221"/>
      <c r="AO2293" s="221"/>
      <c r="AP2293" s="221"/>
      <c r="AQ2293" s="221"/>
      <c r="AR2293" s="221"/>
      <c r="AS2293" s="221"/>
      <c r="AT2293" s="221"/>
      <c r="AU2293" s="221"/>
      <c r="AV2293" s="221"/>
      <c r="AW2293" s="221"/>
      <c r="AX2293" s="221"/>
      <c r="AY2293" s="221"/>
      <c r="AZ2293" s="221"/>
      <c r="BA2293" s="222">
        <v>3</v>
      </c>
      <c r="BB2293" s="222">
        <v>165</v>
      </c>
      <c r="BC2293" s="222">
        <f t="shared" si="111"/>
        <v>41.25</v>
      </c>
    </row>
    <row r="2294" spans="2:55">
      <c r="B2294" s="41" t="s">
        <v>6047</v>
      </c>
      <c r="C2294" s="19" t="s">
        <v>8132</v>
      </c>
      <c r="D2294" s="44" t="s">
        <v>5</v>
      </c>
      <c r="E2294" s="19"/>
      <c r="F2294" s="19"/>
      <c r="G2294" s="19"/>
      <c r="H2294" s="19"/>
      <c r="I2294" s="19"/>
      <c r="J2294" s="19"/>
      <c r="K2294" s="19"/>
      <c r="L2294" s="19"/>
      <c r="M2294" s="19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221"/>
      <c r="AA2294" s="221"/>
      <c r="AB2294" s="221"/>
      <c r="AC2294" s="221"/>
      <c r="AD2294" s="221"/>
      <c r="AE2294" s="221"/>
      <c r="AF2294" s="221"/>
      <c r="AG2294" s="221"/>
      <c r="AH2294" s="221"/>
      <c r="AI2294" s="221"/>
      <c r="AJ2294" s="221"/>
      <c r="AK2294" s="221"/>
      <c r="AL2294" s="221"/>
      <c r="AM2294" s="221"/>
      <c r="AN2294" s="221"/>
      <c r="AO2294" s="221"/>
      <c r="AP2294" s="221"/>
      <c r="AQ2294" s="221"/>
      <c r="AR2294" s="221"/>
      <c r="AS2294" s="221"/>
      <c r="AT2294" s="221"/>
      <c r="AU2294" s="221"/>
      <c r="AV2294" s="221"/>
      <c r="AW2294" s="221"/>
      <c r="AX2294" s="221"/>
      <c r="AY2294" s="221"/>
      <c r="AZ2294" s="221"/>
      <c r="BA2294" s="222">
        <v>20</v>
      </c>
      <c r="BB2294" s="222">
        <v>1900</v>
      </c>
      <c r="BC2294" s="222">
        <f t="shared" si="111"/>
        <v>475</v>
      </c>
    </row>
    <row r="2295" spans="2:55">
      <c r="B2295" s="41" t="s">
        <v>6048</v>
      </c>
      <c r="C2295" s="19" t="s">
        <v>6899</v>
      </c>
      <c r="D2295" s="227" t="s">
        <v>939</v>
      </c>
      <c r="E2295" s="19"/>
      <c r="F2295" s="19"/>
      <c r="G2295" s="19"/>
      <c r="H2295" s="19"/>
      <c r="I2295" s="19"/>
      <c r="J2295" s="19"/>
      <c r="K2295" s="19"/>
      <c r="L2295" s="19"/>
      <c r="M2295" s="19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221"/>
      <c r="AA2295" s="221"/>
      <c r="AB2295" s="221"/>
      <c r="AC2295" s="221"/>
      <c r="AD2295" s="221"/>
      <c r="AE2295" s="221"/>
      <c r="AF2295" s="221"/>
      <c r="AG2295" s="221"/>
      <c r="AH2295" s="221"/>
      <c r="AI2295" s="221"/>
      <c r="AJ2295" s="221"/>
      <c r="AK2295" s="221"/>
      <c r="AL2295" s="221"/>
      <c r="AM2295" s="221"/>
      <c r="AN2295" s="221"/>
      <c r="AO2295" s="221"/>
      <c r="AP2295" s="221"/>
      <c r="AQ2295" s="221"/>
      <c r="AR2295" s="221"/>
      <c r="AS2295" s="221"/>
      <c r="AT2295" s="221"/>
      <c r="AU2295" s="221"/>
      <c r="AV2295" s="221"/>
      <c r="AW2295" s="221"/>
      <c r="AX2295" s="221"/>
      <c r="AY2295" s="221"/>
      <c r="AZ2295" s="221"/>
      <c r="BA2295" s="222">
        <v>0</v>
      </c>
      <c r="BB2295" s="222">
        <v>0</v>
      </c>
      <c r="BC2295" s="222">
        <f t="shared" si="111"/>
        <v>0</v>
      </c>
    </row>
    <row r="2296" spans="2:55">
      <c r="B2296" s="41" t="s">
        <v>6049</v>
      </c>
      <c r="C2296" s="19" t="s">
        <v>6900</v>
      </c>
      <c r="D2296" s="44" t="s">
        <v>5</v>
      </c>
      <c r="E2296" s="19"/>
      <c r="F2296" s="19"/>
      <c r="G2296" s="19"/>
      <c r="H2296" s="19"/>
      <c r="I2296" s="19"/>
      <c r="J2296" s="19"/>
      <c r="K2296" s="19"/>
      <c r="L2296" s="19"/>
      <c r="M2296" s="19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221"/>
      <c r="AA2296" s="221"/>
      <c r="AB2296" s="221"/>
      <c r="AC2296" s="221"/>
      <c r="AD2296" s="221"/>
      <c r="AE2296" s="221"/>
      <c r="AF2296" s="221"/>
      <c r="AG2296" s="221"/>
      <c r="AH2296" s="221"/>
      <c r="AI2296" s="221"/>
      <c r="AJ2296" s="221"/>
      <c r="AK2296" s="221"/>
      <c r="AL2296" s="221"/>
      <c r="AM2296" s="221"/>
      <c r="AN2296" s="221"/>
      <c r="AO2296" s="221"/>
      <c r="AP2296" s="221"/>
      <c r="AQ2296" s="221"/>
      <c r="AR2296" s="221"/>
      <c r="AS2296" s="221"/>
      <c r="AT2296" s="221"/>
      <c r="AU2296" s="221"/>
      <c r="AV2296" s="221"/>
      <c r="AW2296" s="221"/>
      <c r="AX2296" s="221"/>
      <c r="AY2296" s="221"/>
      <c r="AZ2296" s="221"/>
      <c r="BA2296" s="222">
        <v>16</v>
      </c>
      <c r="BB2296" s="222">
        <v>1345</v>
      </c>
      <c r="BC2296" s="222">
        <f t="shared" si="111"/>
        <v>336.25</v>
      </c>
    </row>
    <row r="2297" spans="2:55">
      <c r="B2297" s="41" t="s">
        <v>6050</v>
      </c>
      <c r="C2297" s="19" t="s">
        <v>8133</v>
      </c>
      <c r="D2297" s="227" t="s">
        <v>940</v>
      </c>
      <c r="E2297" s="19"/>
      <c r="F2297" s="19"/>
      <c r="G2297" s="19"/>
      <c r="H2297" s="19"/>
      <c r="I2297" s="19"/>
      <c r="J2297" s="19"/>
      <c r="K2297" s="19"/>
      <c r="L2297" s="19"/>
      <c r="M2297" s="19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221"/>
      <c r="AA2297" s="221"/>
      <c r="AB2297" s="221"/>
      <c r="AC2297" s="221"/>
      <c r="AD2297" s="221"/>
      <c r="AE2297" s="221"/>
      <c r="AF2297" s="221"/>
      <c r="AG2297" s="221"/>
      <c r="AH2297" s="221"/>
      <c r="AI2297" s="221"/>
      <c r="AJ2297" s="221"/>
      <c r="AK2297" s="221"/>
      <c r="AL2297" s="221"/>
      <c r="AM2297" s="221"/>
      <c r="AN2297" s="221"/>
      <c r="AO2297" s="221"/>
      <c r="AP2297" s="221"/>
      <c r="AQ2297" s="221"/>
      <c r="AR2297" s="221"/>
      <c r="AS2297" s="221"/>
      <c r="AT2297" s="221"/>
      <c r="AU2297" s="221"/>
      <c r="AV2297" s="221"/>
      <c r="AW2297" s="221"/>
      <c r="AX2297" s="221"/>
      <c r="AY2297" s="221"/>
      <c r="AZ2297" s="221"/>
      <c r="BA2297" s="222">
        <v>6</v>
      </c>
      <c r="BB2297" s="222">
        <v>785</v>
      </c>
      <c r="BC2297" s="222">
        <f t="shared" si="111"/>
        <v>196.25</v>
      </c>
    </row>
    <row r="2298" spans="2:55">
      <c r="B2298" s="41" t="s">
        <v>6051</v>
      </c>
      <c r="C2298" s="19" t="s">
        <v>8134</v>
      </c>
      <c r="D2298" s="227" t="s">
        <v>940</v>
      </c>
      <c r="E2298" s="19"/>
      <c r="F2298" s="19"/>
      <c r="G2298" s="19"/>
      <c r="H2298" s="19"/>
      <c r="I2298" s="19"/>
      <c r="J2298" s="19"/>
      <c r="K2298" s="19"/>
      <c r="L2298" s="19"/>
      <c r="M2298" s="19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221"/>
      <c r="AA2298" s="221"/>
      <c r="AB2298" s="221"/>
      <c r="AC2298" s="221"/>
      <c r="AD2298" s="221"/>
      <c r="AE2298" s="221"/>
      <c r="AF2298" s="221"/>
      <c r="AG2298" s="221"/>
      <c r="AH2298" s="221"/>
      <c r="AI2298" s="221"/>
      <c r="AJ2298" s="221"/>
      <c r="AK2298" s="221"/>
      <c r="AL2298" s="221"/>
      <c r="AM2298" s="221"/>
      <c r="AN2298" s="221"/>
      <c r="AO2298" s="221"/>
      <c r="AP2298" s="221"/>
      <c r="AQ2298" s="221"/>
      <c r="AR2298" s="221"/>
      <c r="AS2298" s="221"/>
      <c r="AT2298" s="221"/>
      <c r="AU2298" s="221"/>
      <c r="AV2298" s="221"/>
      <c r="AW2298" s="221"/>
      <c r="AX2298" s="221"/>
      <c r="AY2298" s="221"/>
      <c r="AZ2298" s="221"/>
      <c r="BA2298" s="222">
        <v>11</v>
      </c>
      <c r="BB2298" s="222">
        <v>720</v>
      </c>
      <c r="BC2298" s="222">
        <f t="shared" si="111"/>
        <v>180</v>
      </c>
    </row>
    <row r="2299" spans="2:55">
      <c r="B2299" s="41" t="s">
        <v>6052</v>
      </c>
      <c r="C2299" s="19" t="s">
        <v>6901</v>
      </c>
      <c r="D2299" s="44" t="s">
        <v>5</v>
      </c>
      <c r="E2299" s="19"/>
      <c r="F2299" s="19"/>
      <c r="G2299" s="19"/>
      <c r="H2299" s="19"/>
      <c r="I2299" s="19"/>
      <c r="J2299" s="19"/>
      <c r="K2299" s="19"/>
      <c r="L2299" s="19"/>
      <c r="M2299" s="19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221"/>
      <c r="AA2299" s="221"/>
      <c r="AB2299" s="221"/>
      <c r="AC2299" s="221"/>
      <c r="AD2299" s="221"/>
      <c r="AE2299" s="221"/>
      <c r="AF2299" s="221"/>
      <c r="AG2299" s="221"/>
      <c r="AH2299" s="221"/>
      <c r="AI2299" s="221"/>
      <c r="AJ2299" s="221"/>
      <c r="AK2299" s="221"/>
      <c r="AL2299" s="221"/>
      <c r="AM2299" s="221"/>
      <c r="AN2299" s="221"/>
      <c r="AO2299" s="221"/>
      <c r="AP2299" s="221"/>
      <c r="AQ2299" s="221"/>
      <c r="AR2299" s="221"/>
      <c r="AS2299" s="221"/>
      <c r="AT2299" s="221"/>
      <c r="AU2299" s="221"/>
      <c r="AV2299" s="221"/>
      <c r="AW2299" s="221"/>
      <c r="AX2299" s="221"/>
      <c r="AY2299" s="221"/>
      <c r="AZ2299" s="221"/>
      <c r="BA2299" s="222">
        <v>1</v>
      </c>
      <c r="BB2299" s="222">
        <v>45</v>
      </c>
      <c r="BC2299" s="222">
        <f t="shared" si="111"/>
        <v>11.25</v>
      </c>
    </row>
    <row r="2300" spans="2:55">
      <c r="B2300" s="41" t="s">
        <v>6053</v>
      </c>
      <c r="C2300" s="19" t="s">
        <v>6902</v>
      </c>
      <c r="D2300" s="44" t="s">
        <v>5</v>
      </c>
      <c r="E2300" s="19"/>
      <c r="F2300" s="19"/>
      <c r="G2300" s="19"/>
      <c r="H2300" s="19"/>
      <c r="I2300" s="19"/>
      <c r="J2300" s="19"/>
      <c r="K2300" s="19"/>
      <c r="L2300" s="19"/>
      <c r="M2300" s="19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221"/>
      <c r="AA2300" s="221"/>
      <c r="AB2300" s="221"/>
      <c r="AC2300" s="221"/>
      <c r="AD2300" s="221"/>
      <c r="AE2300" s="221"/>
      <c r="AF2300" s="221"/>
      <c r="AG2300" s="221"/>
      <c r="AH2300" s="221"/>
      <c r="AI2300" s="221"/>
      <c r="AJ2300" s="221"/>
      <c r="AK2300" s="221"/>
      <c r="AL2300" s="221"/>
      <c r="AM2300" s="221"/>
      <c r="AN2300" s="221"/>
      <c r="AO2300" s="221"/>
      <c r="AP2300" s="221"/>
      <c r="AQ2300" s="221"/>
      <c r="AR2300" s="221"/>
      <c r="AS2300" s="221"/>
      <c r="AT2300" s="221"/>
      <c r="AU2300" s="221"/>
      <c r="AV2300" s="221"/>
      <c r="AW2300" s="221"/>
      <c r="AX2300" s="221"/>
      <c r="AY2300" s="221"/>
      <c r="AZ2300" s="221"/>
      <c r="BA2300" s="222">
        <v>9</v>
      </c>
      <c r="BB2300" s="222">
        <v>890</v>
      </c>
      <c r="BC2300" s="222">
        <f t="shared" si="111"/>
        <v>222.5</v>
      </c>
    </row>
    <row r="2301" spans="2:55">
      <c r="B2301" s="41" t="s">
        <v>6054</v>
      </c>
      <c r="C2301" s="19" t="s">
        <v>8135</v>
      </c>
      <c r="D2301" s="44" t="s">
        <v>5</v>
      </c>
      <c r="E2301" s="19"/>
      <c r="F2301" s="19"/>
      <c r="G2301" s="19"/>
      <c r="H2301" s="19"/>
      <c r="I2301" s="19"/>
      <c r="J2301" s="19"/>
      <c r="K2301" s="19"/>
      <c r="L2301" s="19"/>
      <c r="M2301" s="19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221"/>
      <c r="AA2301" s="221"/>
      <c r="AB2301" s="221"/>
      <c r="AC2301" s="221"/>
      <c r="AD2301" s="221"/>
      <c r="AE2301" s="221"/>
      <c r="AF2301" s="221"/>
      <c r="AG2301" s="221"/>
      <c r="AH2301" s="221"/>
      <c r="AI2301" s="221"/>
      <c r="AJ2301" s="221"/>
      <c r="AK2301" s="221"/>
      <c r="AL2301" s="221"/>
      <c r="AM2301" s="221"/>
      <c r="AN2301" s="221"/>
      <c r="AO2301" s="221"/>
      <c r="AP2301" s="221"/>
      <c r="AQ2301" s="221"/>
      <c r="AR2301" s="221"/>
      <c r="AS2301" s="221"/>
      <c r="AT2301" s="221"/>
      <c r="AU2301" s="221"/>
      <c r="AV2301" s="221"/>
      <c r="AW2301" s="221"/>
      <c r="AX2301" s="221"/>
      <c r="AY2301" s="221"/>
      <c r="AZ2301" s="221"/>
      <c r="BA2301" s="222">
        <v>4</v>
      </c>
      <c r="BB2301" s="222">
        <v>500</v>
      </c>
      <c r="BC2301" s="222">
        <f t="shared" si="111"/>
        <v>125</v>
      </c>
    </row>
    <row r="2302" spans="2:55">
      <c r="B2302" s="41" t="s">
        <v>6055</v>
      </c>
      <c r="C2302" s="19" t="s">
        <v>8136</v>
      </c>
      <c r="D2302" s="44" t="s">
        <v>5</v>
      </c>
      <c r="E2302" s="19"/>
      <c r="F2302" s="19"/>
      <c r="G2302" s="19"/>
      <c r="H2302" s="19"/>
      <c r="I2302" s="19"/>
      <c r="J2302" s="19"/>
      <c r="K2302" s="19"/>
      <c r="L2302" s="19"/>
      <c r="M2302" s="19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221"/>
      <c r="AA2302" s="221"/>
      <c r="AB2302" s="221"/>
      <c r="AC2302" s="221"/>
      <c r="AD2302" s="221"/>
      <c r="AE2302" s="221"/>
      <c r="AF2302" s="221"/>
      <c r="AG2302" s="221"/>
      <c r="AH2302" s="221"/>
      <c r="AI2302" s="221"/>
      <c r="AJ2302" s="221"/>
      <c r="AK2302" s="221"/>
      <c r="AL2302" s="221"/>
      <c r="AM2302" s="221"/>
      <c r="AN2302" s="221"/>
      <c r="AO2302" s="221"/>
      <c r="AP2302" s="221"/>
      <c r="AQ2302" s="221"/>
      <c r="AR2302" s="221"/>
      <c r="AS2302" s="221"/>
      <c r="AT2302" s="221"/>
      <c r="AU2302" s="221"/>
      <c r="AV2302" s="221"/>
      <c r="AW2302" s="221"/>
      <c r="AX2302" s="221"/>
      <c r="AY2302" s="221"/>
      <c r="AZ2302" s="221"/>
      <c r="BA2302" s="222">
        <v>3</v>
      </c>
      <c r="BB2302" s="222">
        <v>560</v>
      </c>
      <c r="BC2302" s="222">
        <f t="shared" si="111"/>
        <v>140</v>
      </c>
    </row>
    <row r="2303" spans="2:55">
      <c r="B2303" s="41" t="s">
        <v>6056</v>
      </c>
      <c r="C2303" s="19" t="s">
        <v>6903</v>
      </c>
      <c r="D2303" s="44" t="s">
        <v>5</v>
      </c>
      <c r="E2303" s="19"/>
      <c r="F2303" s="19"/>
      <c r="G2303" s="19"/>
      <c r="H2303" s="19"/>
      <c r="I2303" s="19"/>
      <c r="J2303" s="19"/>
      <c r="K2303" s="19"/>
      <c r="L2303" s="19"/>
      <c r="M2303" s="19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221"/>
      <c r="AA2303" s="221"/>
      <c r="AB2303" s="221"/>
      <c r="AC2303" s="221"/>
      <c r="AD2303" s="221"/>
      <c r="AE2303" s="221"/>
      <c r="AF2303" s="221"/>
      <c r="AG2303" s="221"/>
      <c r="AH2303" s="221"/>
      <c r="AI2303" s="221"/>
      <c r="AJ2303" s="221"/>
      <c r="AK2303" s="221"/>
      <c r="AL2303" s="221"/>
      <c r="AM2303" s="221"/>
      <c r="AN2303" s="221"/>
      <c r="AO2303" s="221"/>
      <c r="AP2303" s="221"/>
      <c r="AQ2303" s="221"/>
      <c r="AR2303" s="221"/>
      <c r="AS2303" s="221"/>
      <c r="AT2303" s="221"/>
      <c r="AU2303" s="221"/>
      <c r="AV2303" s="221"/>
      <c r="AW2303" s="221"/>
      <c r="AX2303" s="221"/>
      <c r="AY2303" s="221"/>
      <c r="AZ2303" s="221"/>
      <c r="BA2303" s="222">
        <v>38</v>
      </c>
      <c r="BB2303" s="222">
        <v>2980</v>
      </c>
      <c r="BC2303" s="222">
        <f t="shared" si="111"/>
        <v>745</v>
      </c>
    </row>
    <row r="2304" spans="2:55">
      <c r="B2304" s="41" t="s">
        <v>6057</v>
      </c>
      <c r="C2304" s="19" t="s">
        <v>6904</v>
      </c>
      <c r="D2304" s="227" t="s">
        <v>955</v>
      </c>
      <c r="E2304" s="19"/>
      <c r="F2304" s="19"/>
      <c r="G2304" s="19"/>
      <c r="H2304" s="19"/>
      <c r="I2304" s="19"/>
      <c r="J2304" s="19"/>
      <c r="K2304" s="19"/>
      <c r="L2304" s="19"/>
      <c r="M2304" s="19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221"/>
      <c r="AA2304" s="221"/>
      <c r="AB2304" s="221"/>
      <c r="AC2304" s="221"/>
      <c r="AD2304" s="221"/>
      <c r="AE2304" s="221"/>
      <c r="AF2304" s="221"/>
      <c r="AG2304" s="221"/>
      <c r="AH2304" s="221"/>
      <c r="AI2304" s="221"/>
      <c r="AJ2304" s="221"/>
      <c r="AK2304" s="221"/>
      <c r="AL2304" s="221"/>
      <c r="AM2304" s="221"/>
      <c r="AN2304" s="221"/>
      <c r="AO2304" s="221"/>
      <c r="AP2304" s="221"/>
      <c r="AQ2304" s="221"/>
      <c r="AR2304" s="221"/>
      <c r="AS2304" s="221"/>
      <c r="AT2304" s="221"/>
      <c r="AU2304" s="221"/>
      <c r="AV2304" s="221"/>
      <c r="AW2304" s="221"/>
      <c r="AX2304" s="221"/>
      <c r="AY2304" s="221"/>
      <c r="AZ2304" s="221"/>
      <c r="BA2304" s="222">
        <v>12</v>
      </c>
      <c r="BB2304" s="222">
        <v>1150</v>
      </c>
      <c r="BC2304" s="222">
        <f t="shared" si="111"/>
        <v>287.5</v>
      </c>
    </row>
    <row r="2305" spans="2:55">
      <c r="B2305" s="41" t="s">
        <v>6058</v>
      </c>
      <c r="C2305" s="19" t="s">
        <v>6905</v>
      </c>
      <c r="D2305" s="44" t="s">
        <v>5</v>
      </c>
      <c r="E2305" s="19"/>
      <c r="F2305" s="19"/>
      <c r="G2305" s="19"/>
      <c r="H2305" s="19"/>
      <c r="I2305" s="19"/>
      <c r="J2305" s="19"/>
      <c r="K2305" s="19"/>
      <c r="L2305" s="19"/>
      <c r="M2305" s="19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221"/>
      <c r="AA2305" s="221"/>
      <c r="AB2305" s="221"/>
      <c r="AC2305" s="221"/>
      <c r="AD2305" s="221"/>
      <c r="AE2305" s="221"/>
      <c r="AF2305" s="221"/>
      <c r="AG2305" s="221"/>
      <c r="AH2305" s="221"/>
      <c r="AI2305" s="221"/>
      <c r="AJ2305" s="221"/>
      <c r="AK2305" s="221"/>
      <c r="AL2305" s="221"/>
      <c r="AM2305" s="221"/>
      <c r="AN2305" s="221"/>
      <c r="AO2305" s="221"/>
      <c r="AP2305" s="221"/>
      <c r="AQ2305" s="221"/>
      <c r="AR2305" s="221"/>
      <c r="AS2305" s="221"/>
      <c r="AT2305" s="221"/>
      <c r="AU2305" s="221"/>
      <c r="AV2305" s="221"/>
      <c r="AW2305" s="221"/>
      <c r="AX2305" s="221"/>
      <c r="AY2305" s="221"/>
      <c r="AZ2305" s="221"/>
      <c r="BA2305" s="222">
        <v>4</v>
      </c>
      <c r="BB2305" s="222">
        <v>490</v>
      </c>
      <c r="BC2305" s="222">
        <f t="shared" si="111"/>
        <v>122.5</v>
      </c>
    </row>
    <row r="2306" spans="2:55">
      <c r="B2306" s="41" t="s">
        <v>6059</v>
      </c>
      <c r="C2306" s="19" t="s">
        <v>6906</v>
      </c>
      <c r="D2306" s="44" t="s">
        <v>5</v>
      </c>
      <c r="E2306" s="19"/>
      <c r="F2306" s="19"/>
      <c r="G2306" s="19"/>
      <c r="H2306" s="19"/>
      <c r="I2306" s="19"/>
      <c r="J2306" s="19"/>
      <c r="K2306" s="19"/>
      <c r="L2306" s="19"/>
      <c r="M2306" s="19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221"/>
      <c r="AA2306" s="221"/>
      <c r="AB2306" s="221"/>
      <c r="AC2306" s="221"/>
      <c r="AD2306" s="221"/>
      <c r="AE2306" s="221"/>
      <c r="AF2306" s="221"/>
      <c r="AG2306" s="221"/>
      <c r="AH2306" s="221"/>
      <c r="AI2306" s="221"/>
      <c r="AJ2306" s="221"/>
      <c r="AK2306" s="221"/>
      <c r="AL2306" s="221"/>
      <c r="AM2306" s="221"/>
      <c r="AN2306" s="221"/>
      <c r="AO2306" s="221"/>
      <c r="AP2306" s="221"/>
      <c r="AQ2306" s="221"/>
      <c r="AR2306" s="221"/>
      <c r="AS2306" s="221"/>
      <c r="AT2306" s="221"/>
      <c r="AU2306" s="221"/>
      <c r="AV2306" s="221"/>
      <c r="AW2306" s="221"/>
      <c r="AX2306" s="221"/>
      <c r="AY2306" s="221"/>
      <c r="AZ2306" s="221"/>
      <c r="BA2306" s="222">
        <v>0</v>
      </c>
      <c r="BB2306" s="222">
        <v>0</v>
      </c>
      <c r="BC2306" s="222">
        <f t="shared" si="111"/>
        <v>0</v>
      </c>
    </row>
    <row r="2307" spans="2:55">
      <c r="B2307" s="41" t="s">
        <v>6060</v>
      </c>
      <c r="C2307" s="19" t="s">
        <v>6907</v>
      </c>
      <c r="D2307" s="227" t="s">
        <v>955</v>
      </c>
      <c r="E2307" s="19"/>
      <c r="F2307" s="19"/>
      <c r="G2307" s="19"/>
      <c r="H2307" s="19"/>
      <c r="I2307" s="19"/>
      <c r="J2307" s="19"/>
      <c r="K2307" s="19"/>
      <c r="L2307" s="19"/>
      <c r="M2307" s="19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221"/>
      <c r="AA2307" s="221"/>
      <c r="AB2307" s="221"/>
      <c r="AC2307" s="221"/>
      <c r="AD2307" s="221"/>
      <c r="AE2307" s="221"/>
      <c r="AF2307" s="221"/>
      <c r="AG2307" s="221"/>
      <c r="AH2307" s="221"/>
      <c r="AI2307" s="221"/>
      <c r="AJ2307" s="221"/>
      <c r="AK2307" s="221"/>
      <c r="AL2307" s="221"/>
      <c r="AM2307" s="221"/>
      <c r="AN2307" s="221"/>
      <c r="AO2307" s="221"/>
      <c r="AP2307" s="221"/>
      <c r="AQ2307" s="221"/>
      <c r="AR2307" s="221"/>
      <c r="AS2307" s="221"/>
      <c r="AT2307" s="221"/>
      <c r="AU2307" s="221"/>
      <c r="AV2307" s="221"/>
      <c r="AW2307" s="221"/>
      <c r="AX2307" s="221"/>
      <c r="AY2307" s="221"/>
      <c r="AZ2307" s="221"/>
      <c r="BA2307" s="222">
        <v>24</v>
      </c>
      <c r="BB2307" s="222">
        <v>2640</v>
      </c>
      <c r="BC2307" s="222">
        <f t="shared" si="111"/>
        <v>660</v>
      </c>
    </row>
    <row r="2308" spans="2:55">
      <c r="B2308" s="41" t="s">
        <v>6061</v>
      </c>
      <c r="C2308" s="19" t="s">
        <v>6908</v>
      </c>
      <c r="D2308" s="44" t="s">
        <v>5</v>
      </c>
      <c r="E2308" s="19"/>
      <c r="F2308" s="19"/>
      <c r="G2308" s="19"/>
      <c r="H2308" s="19"/>
      <c r="I2308" s="19"/>
      <c r="J2308" s="19"/>
      <c r="K2308" s="19"/>
      <c r="L2308" s="19"/>
      <c r="M2308" s="19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221"/>
      <c r="AA2308" s="221"/>
      <c r="AB2308" s="221"/>
      <c r="AC2308" s="221"/>
      <c r="AD2308" s="221"/>
      <c r="AE2308" s="221"/>
      <c r="AF2308" s="221"/>
      <c r="AG2308" s="221"/>
      <c r="AH2308" s="221"/>
      <c r="AI2308" s="221"/>
      <c r="AJ2308" s="221"/>
      <c r="AK2308" s="221"/>
      <c r="AL2308" s="221"/>
      <c r="AM2308" s="221"/>
      <c r="AN2308" s="221"/>
      <c r="AO2308" s="221"/>
      <c r="AP2308" s="221"/>
      <c r="AQ2308" s="221"/>
      <c r="AR2308" s="221"/>
      <c r="AS2308" s="221"/>
      <c r="AT2308" s="221"/>
      <c r="AU2308" s="221"/>
      <c r="AV2308" s="221"/>
      <c r="AW2308" s="221"/>
      <c r="AX2308" s="221"/>
      <c r="AY2308" s="221"/>
      <c r="AZ2308" s="221"/>
      <c r="BA2308" s="222">
        <v>18</v>
      </c>
      <c r="BB2308" s="222">
        <v>2645</v>
      </c>
      <c r="BC2308" s="222">
        <f t="shared" si="111"/>
        <v>661.25</v>
      </c>
    </row>
    <row r="2309" spans="2:55">
      <c r="B2309" s="41" t="s">
        <v>6062</v>
      </c>
      <c r="C2309" s="19" t="s">
        <v>6909</v>
      </c>
      <c r="D2309" s="227" t="s">
        <v>939</v>
      </c>
      <c r="E2309" s="19"/>
      <c r="F2309" s="19"/>
      <c r="G2309" s="19"/>
      <c r="H2309" s="19"/>
      <c r="I2309" s="19"/>
      <c r="J2309" s="19"/>
      <c r="K2309" s="19"/>
      <c r="L2309" s="19"/>
      <c r="M2309" s="19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221"/>
      <c r="AA2309" s="221"/>
      <c r="AB2309" s="221"/>
      <c r="AC2309" s="221"/>
      <c r="AD2309" s="221"/>
      <c r="AE2309" s="221"/>
      <c r="AF2309" s="221"/>
      <c r="AG2309" s="221"/>
      <c r="AH2309" s="221"/>
      <c r="AI2309" s="221"/>
      <c r="AJ2309" s="221"/>
      <c r="AK2309" s="221"/>
      <c r="AL2309" s="221"/>
      <c r="AM2309" s="221"/>
      <c r="AN2309" s="221"/>
      <c r="AO2309" s="221"/>
      <c r="AP2309" s="221"/>
      <c r="AQ2309" s="221"/>
      <c r="AR2309" s="221"/>
      <c r="AS2309" s="221"/>
      <c r="AT2309" s="221"/>
      <c r="AU2309" s="221"/>
      <c r="AV2309" s="221"/>
      <c r="AW2309" s="221"/>
      <c r="AX2309" s="221"/>
      <c r="AY2309" s="221"/>
      <c r="AZ2309" s="221"/>
      <c r="BA2309" s="222">
        <v>4</v>
      </c>
      <c r="BB2309" s="222">
        <v>335</v>
      </c>
      <c r="BC2309" s="222">
        <f t="shared" si="111"/>
        <v>83.75</v>
      </c>
    </row>
    <row r="2310" spans="2:55">
      <c r="B2310" s="41" t="s">
        <v>6063</v>
      </c>
      <c r="C2310" s="19" t="s">
        <v>6910</v>
      </c>
      <c r="D2310" s="44" t="s">
        <v>5</v>
      </c>
      <c r="E2310" s="19"/>
      <c r="F2310" s="19"/>
      <c r="G2310" s="19"/>
      <c r="H2310" s="19"/>
      <c r="I2310" s="19"/>
      <c r="J2310" s="19"/>
      <c r="K2310" s="19"/>
      <c r="L2310" s="19"/>
      <c r="M2310" s="19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221"/>
      <c r="AA2310" s="221"/>
      <c r="AB2310" s="221"/>
      <c r="AC2310" s="221"/>
      <c r="AD2310" s="221"/>
      <c r="AE2310" s="221"/>
      <c r="AF2310" s="221"/>
      <c r="AG2310" s="221"/>
      <c r="AH2310" s="221"/>
      <c r="AI2310" s="221"/>
      <c r="AJ2310" s="221"/>
      <c r="AK2310" s="221"/>
      <c r="AL2310" s="221"/>
      <c r="AM2310" s="221"/>
      <c r="AN2310" s="221"/>
      <c r="AO2310" s="221"/>
      <c r="AP2310" s="221"/>
      <c r="AQ2310" s="221"/>
      <c r="AR2310" s="221"/>
      <c r="AS2310" s="221"/>
      <c r="AT2310" s="221"/>
      <c r="AU2310" s="221"/>
      <c r="AV2310" s="221"/>
      <c r="AW2310" s="221"/>
      <c r="AX2310" s="221"/>
      <c r="AY2310" s="221"/>
      <c r="AZ2310" s="221"/>
      <c r="BA2310" s="222">
        <v>1</v>
      </c>
      <c r="BB2310" s="222">
        <v>80</v>
      </c>
      <c r="BC2310" s="222">
        <f t="shared" si="111"/>
        <v>20</v>
      </c>
    </row>
    <row r="2311" spans="2:55">
      <c r="B2311" s="41" t="s">
        <v>6064</v>
      </c>
      <c r="C2311" s="19" t="s">
        <v>6911</v>
      </c>
      <c r="D2311" s="227" t="s">
        <v>955</v>
      </c>
      <c r="E2311" s="19"/>
      <c r="F2311" s="19"/>
      <c r="G2311" s="19"/>
      <c r="H2311" s="19"/>
      <c r="I2311" s="19"/>
      <c r="J2311" s="19"/>
      <c r="K2311" s="19"/>
      <c r="L2311" s="19"/>
      <c r="M2311" s="19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221"/>
      <c r="AA2311" s="221"/>
      <c r="AB2311" s="221"/>
      <c r="AC2311" s="221"/>
      <c r="AD2311" s="221"/>
      <c r="AE2311" s="221"/>
      <c r="AF2311" s="221"/>
      <c r="AG2311" s="221"/>
      <c r="AH2311" s="221"/>
      <c r="AI2311" s="221"/>
      <c r="AJ2311" s="221"/>
      <c r="AK2311" s="221"/>
      <c r="AL2311" s="221"/>
      <c r="AM2311" s="221"/>
      <c r="AN2311" s="221"/>
      <c r="AO2311" s="221"/>
      <c r="AP2311" s="221"/>
      <c r="AQ2311" s="221"/>
      <c r="AR2311" s="221"/>
      <c r="AS2311" s="221"/>
      <c r="AT2311" s="221"/>
      <c r="AU2311" s="221"/>
      <c r="AV2311" s="221"/>
      <c r="AW2311" s="221"/>
      <c r="AX2311" s="221"/>
      <c r="AY2311" s="221"/>
      <c r="AZ2311" s="221"/>
      <c r="BA2311" s="222">
        <v>6</v>
      </c>
      <c r="BB2311" s="222">
        <v>800</v>
      </c>
      <c r="BC2311" s="222">
        <f t="shared" si="111"/>
        <v>200</v>
      </c>
    </row>
    <row r="2312" spans="2:55">
      <c r="B2312" s="41" t="s">
        <v>6065</v>
      </c>
      <c r="C2312" s="19" t="s">
        <v>6912</v>
      </c>
      <c r="D2312" s="44" t="s">
        <v>5</v>
      </c>
      <c r="E2312" s="19"/>
      <c r="F2312" s="19"/>
      <c r="G2312" s="19"/>
      <c r="H2312" s="19"/>
      <c r="I2312" s="19"/>
      <c r="J2312" s="19"/>
      <c r="K2312" s="19"/>
      <c r="L2312" s="19"/>
      <c r="M2312" s="19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221"/>
      <c r="AA2312" s="221"/>
      <c r="AB2312" s="221"/>
      <c r="AC2312" s="221"/>
      <c r="AD2312" s="221"/>
      <c r="AE2312" s="221"/>
      <c r="AF2312" s="221"/>
      <c r="AG2312" s="221"/>
      <c r="AH2312" s="221"/>
      <c r="AI2312" s="221"/>
      <c r="AJ2312" s="221"/>
      <c r="AK2312" s="221"/>
      <c r="AL2312" s="221"/>
      <c r="AM2312" s="221"/>
      <c r="AN2312" s="221"/>
      <c r="AO2312" s="221"/>
      <c r="AP2312" s="221"/>
      <c r="AQ2312" s="221"/>
      <c r="AR2312" s="221"/>
      <c r="AS2312" s="221"/>
      <c r="AT2312" s="221"/>
      <c r="AU2312" s="221"/>
      <c r="AV2312" s="221"/>
      <c r="AW2312" s="221"/>
      <c r="AX2312" s="221"/>
      <c r="AY2312" s="221"/>
      <c r="AZ2312" s="221"/>
      <c r="BA2312" s="222">
        <v>4</v>
      </c>
      <c r="BB2312" s="222">
        <v>1420</v>
      </c>
      <c r="BC2312" s="222">
        <f t="shared" si="111"/>
        <v>355</v>
      </c>
    </row>
    <row r="2313" spans="2:55">
      <c r="B2313" s="41" t="s">
        <v>6066</v>
      </c>
      <c r="C2313" s="19" t="s">
        <v>8137</v>
      </c>
      <c r="D2313" s="44" t="s">
        <v>5</v>
      </c>
      <c r="E2313" s="19"/>
      <c r="F2313" s="19"/>
      <c r="G2313" s="19"/>
      <c r="H2313" s="19"/>
      <c r="I2313" s="19"/>
      <c r="J2313" s="19"/>
      <c r="K2313" s="19"/>
      <c r="L2313" s="19"/>
      <c r="M2313" s="19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221"/>
      <c r="AA2313" s="221"/>
      <c r="AB2313" s="221"/>
      <c r="AC2313" s="221"/>
      <c r="AD2313" s="221"/>
      <c r="AE2313" s="221"/>
      <c r="AF2313" s="221"/>
      <c r="AG2313" s="221"/>
      <c r="AH2313" s="221"/>
      <c r="AI2313" s="221"/>
      <c r="AJ2313" s="221"/>
      <c r="AK2313" s="221"/>
      <c r="AL2313" s="221"/>
      <c r="AM2313" s="221"/>
      <c r="AN2313" s="221"/>
      <c r="AO2313" s="221"/>
      <c r="AP2313" s="221"/>
      <c r="AQ2313" s="221"/>
      <c r="AR2313" s="221"/>
      <c r="AS2313" s="221"/>
      <c r="AT2313" s="221"/>
      <c r="AU2313" s="221"/>
      <c r="AV2313" s="221"/>
      <c r="AW2313" s="221"/>
      <c r="AX2313" s="221"/>
      <c r="AY2313" s="221"/>
      <c r="AZ2313" s="221"/>
      <c r="BA2313" s="222">
        <v>10</v>
      </c>
      <c r="BB2313" s="222">
        <v>900</v>
      </c>
      <c r="BC2313" s="222">
        <f t="shared" si="111"/>
        <v>225</v>
      </c>
    </row>
    <row r="2314" spans="2:55">
      <c r="B2314" s="41" t="s">
        <v>7478</v>
      </c>
      <c r="C2314" s="19" t="s">
        <v>8138</v>
      </c>
      <c r="D2314" s="44" t="s">
        <v>5</v>
      </c>
      <c r="E2314" s="19"/>
      <c r="F2314" s="19"/>
      <c r="G2314" s="19"/>
      <c r="H2314" s="19"/>
      <c r="I2314" s="19"/>
      <c r="J2314" s="19"/>
      <c r="K2314" s="19"/>
      <c r="L2314" s="19"/>
      <c r="M2314" s="19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221"/>
      <c r="AA2314" s="221"/>
      <c r="AB2314" s="221"/>
      <c r="AC2314" s="221"/>
      <c r="AD2314" s="221"/>
      <c r="AE2314" s="221"/>
      <c r="AF2314" s="221"/>
      <c r="AG2314" s="221"/>
      <c r="AH2314" s="221"/>
      <c r="AI2314" s="221"/>
      <c r="AJ2314" s="221"/>
      <c r="AK2314" s="221"/>
      <c r="AL2314" s="221"/>
      <c r="AM2314" s="221"/>
      <c r="AN2314" s="221"/>
      <c r="AO2314" s="221"/>
      <c r="AP2314" s="221"/>
      <c r="AQ2314" s="221"/>
      <c r="AR2314" s="221"/>
      <c r="AS2314" s="221"/>
      <c r="AT2314" s="221"/>
      <c r="AU2314" s="221"/>
      <c r="AV2314" s="221"/>
      <c r="AW2314" s="221"/>
      <c r="AX2314" s="221"/>
      <c r="AY2314" s="221"/>
      <c r="AZ2314" s="221"/>
      <c r="BA2314" s="222">
        <v>1</v>
      </c>
      <c r="BB2314" s="222">
        <v>60</v>
      </c>
      <c r="BC2314" s="222">
        <f t="shared" si="111"/>
        <v>15</v>
      </c>
    </row>
    <row r="2315" spans="2:55">
      <c r="B2315" s="41" t="s">
        <v>6067</v>
      </c>
      <c r="C2315" s="19" t="s">
        <v>6913</v>
      </c>
      <c r="D2315" s="227" t="s">
        <v>955</v>
      </c>
      <c r="E2315" s="19"/>
      <c r="F2315" s="19"/>
      <c r="G2315" s="19"/>
      <c r="H2315" s="19"/>
      <c r="I2315" s="19"/>
      <c r="J2315" s="19"/>
      <c r="K2315" s="19"/>
      <c r="L2315" s="19"/>
      <c r="M2315" s="19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221"/>
      <c r="AA2315" s="221"/>
      <c r="AB2315" s="221"/>
      <c r="AC2315" s="221"/>
      <c r="AD2315" s="221"/>
      <c r="AE2315" s="221"/>
      <c r="AF2315" s="221"/>
      <c r="AG2315" s="221"/>
      <c r="AH2315" s="221"/>
      <c r="AI2315" s="221"/>
      <c r="AJ2315" s="221"/>
      <c r="AK2315" s="221"/>
      <c r="AL2315" s="221"/>
      <c r="AM2315" s="221"/>
      <c r="AN2315" s="221"/>
      <c r="AO2315" s="221"/>
      <c r="AP2315" s="221"/>
      <c r="AQ2315" s="221"/>
      <c r="AR2315" s="221"/>
      <c r="AS2315" s="221"/>
      <c r="AT2315" s="221"/>
      <c r="AU2315" s="221"/>
      <c r="AV2315" s="221"/>
      <c r="AW2315" s="221"/>
      <c r="AX2315" s="221"/>
      <c r="AY2315" s="221"/>
      <c r="AZ2315" s="221"/>
      <c r="BA2315" s="222">
        <v>6</v>
      </c>
      <c r="BB2315" s="222">
        <v>430</v>
      </c>
      <c r="BC2315" s="222">
        <f t="shared" si="111"/>
        <v>107.5</v>
      </c>
    </row>
    <row r="2316" spans="2:55">
      <c r="B2316" s="41" t="s">
        <v>6068</v>
      </c>
      <c r="C2316" s="19" t="s">
        <v>6914</v>
      </c>
      <c r="D2316" s="227" t="s">
        <v>955</v>
      </c>
      <c r="E2316" s="19"/>
      <c r="F2316" s="19"/>
      <c r="G2316" s="19"/>
      <c r="H2316" s="19"/>
      <c r="I2316" s="19"/>
      <c r="J2316" s="19"/>
      <c r="K2316" s="19"/>
      <c r="L2316" s="19"/>
      <c r="M2316" s="19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221"/>
      <c r="AA2316" s="221"/>
      <c r="AB2316" s="221"/>
      <c r="AC2316" s="221"/>
      <c r="AD2316" s="221"/>
      <c r="AE2316" s="221"/>
      <c r="AF2316" s="221"/>
      <c r="AG2316" s="221"/>
      <c r="AH2316" s="221"/>
      <c r="AI2316" s="221"/>
      <c r="AJ2316" s="221"/>
      <c r="AK2316" s="221"/>
      <c r="AL2316" s="221"/>
      <c r="AM2316" s="221"/>
      <c r="AN2316" s="221"/>
      <c r="AO2316" s="221"/>
      <c r="AP2316" s="221"/>
      <c r="AQ2316" s="221"/>
      <c r="AR2316" s="221"/>
      <c r="AS2316" s="221"/>
      <c r="AT2316" s="221"/>
      <c r="AU2316" s="221"/>
      <c r="AV2316" s="221"/>
      <c r="AW2316" s="221"/>
      <c r="AX2316" s="221"/>
      <c r="AY2316" s="221"/>
      <c r="AZ2316" s="221"/>
      <c r="BA2316" s="222">
        <v>2</v>
      </c>
      <c r="BB2316" s="222">
        <v>90</v>
      </c>
      <c r="BC2316" s="222">
        <f t="shared" si="111"/>
        <v>22.5</v>
      </c>
    </row>
    <row r="2317" spans="2:55">
      <c r="B2317" s="41" t="s">
        <v>7479</v>
      </c>
      <c r="C2317" s="19" t="s">
        <v>8139</v>
      </c>
      <c r="D2317" s="44" t="s">
        <v>5</v>
      </c>
      <c r="E2317" s="19"/>
      <c r="F2317" s="19"/>
      <c r="G2317" s="19"/>
      <c r="H2317" s="19"/>
      <c r="I2317" s="19"/>
      <c r="J2317" s="19"/>
      <c r="K2317" s="19"/>
      <c r="L2317" s="19"/>
      <c r="M2317" s="19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221"/>
      <c r="AA2317" s="221"/>
      <c r="AB2317" s="221"/>
      <c r="AC2317" s="221"/>
      <c r="AD2317" s="221"/>
      <c r="AE2317" s="221"/>
      <c r="AF2317" s="221"/>
      <c r="AG2317" s="221"/>
      <c r="AH2317" s="221"/>
      <c r="AI2317" s="221"/>
      <c r="AJ2317" s="221"/>
      <c r="AK2317" s="221"/>
      <c r="AL2317" s="221"/>
      <c r="AM2317" s="221"/>
      <c r="AN2317" s="221"/>
      <c r="AO2317" s="221"/>
      <c r="AP2317" s="221"/>
      <c r="AQ2317" s="221"/>
      <c r="AR2317" s="221"/>
      <c r="AS2317" s="221"/>
      <c r="AT2317" s="221"/>
      <c r="AU2317" s="221"/>
      <c r="AV2317" s="221"/>
      <c r="AW2317" s="221"/>
      <c r="AX2317" s="221"/>
      <c r="AY2317" s="221"/>
      <c r="AZ2317" s="221"/>
      <c r="BA2317" s="222">
        <v>1</v>
      </c>
      <c r="BB2317" s="222">
        <v>150</v>
      </c>
      <c r="BC2317" s="222">
        <f t="shared" si="111"/>
        <v>37.5</v>
      </c>
    </row>
    <row r="2318" spans="2:55">
      <c r="B2318" s="41" t="s">
        <v>7480</v>
      </c>
      <c r="C2318" s="19" t="s">
        <v>8140</v>
      </c>
      <c r="D2318" s="227" t="s">
        <v>957</v>
      </c>
      <c r="E2318" s="19"/>
      <c r="F2318" s="19"/>
      <c r="G2318" s="19"/>
      <c r="H2318" s="19"/>
      <c r="I2318" s="19"/>
      <c r="J2318" s="19"/>
      <c r="K2318" s="19"/>
      <c r="L2318" s="19"/>
      <c r="M2318" s="19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221"/>
      <c r="AA2318" s="221"/>
      <c r="AB2318" s="221"/>
      <c r="AC2318" s="221"/>
      <c r="AD2318" s="221"/>
      <c r="AE2318" s="221"/>
      <c r="AF2318" s="221"/>
      <c r="AG2318" s="221"/>
      <c r="AH2318" s="221"/>
      <c r="AI2318" s="221"/>
      <c r="AJ2318" s="221"/>
      <c r="AK2318" s="221"/>
      <c r="AL2318" s="221"/>
      <c r="AM2318" s="221"/>
      <c r="AN2318" s="221"/>
      <c r="AO2318" s="221"/>
      <c r="AP2318" s="221"/>
      <c r="AQ2318" s="221"/>
      <c r="AR2318" s="221"/>
      <c r="AS2318" s="221"/>
      <c r="AT2318" s="221"/>
      <c r="AU2318" s="221"/>
      <c r="AV2318" s="221"/>
      <c r="AW2318" s="221"/>
      <c r="AX2318" s="221"/>
      <c r="AY2318" s="221"/>
      <c r="AZ2318" s="221"/>
      <c r="BA2318" s="222">
        <v>0</v>
      </c>
      <c r="BB2318" s="222">
        <v>0</v>
      </c>
      <c r="BC2318" s="222">
        <f t="shared" si="111"/>
        <v>0</v>
      </c>
    </row>
    <row r="2319" spans="2:55">
      <c r="B2319" s="41" t="s">
        <v>7481</v>
      </c>
      <c r="C2319" s="19" t="s">
        <v>8141</v>
      </c>
      <c r="D2319" s="44" t="s">
        <v>5</v>
      </c>
      <c r="E2319" s="19"/>
      <c r="F2319" s="19"/>
      <c r="G2319" s="19"/>
      <c r="H2319" s="19"/>
      <c r="I2319" s="19"/>
      <c r="J2319" s="19"/>
      <c r="K2319" s="19"/>
      <c r="L2319" s="19"/>
      <c r="M2319" s="19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221"/>
      <c r="AA2319" s="221"/>
      <c r="AB2319" s="221"/>
      <c r="AC2319" s="221"/>
      <c r="AD2319" s="221"/>
      <c r="AE2319" s="221"/>
      <c r="AF2319" s="221"/>
      <c r="AG2319" s="221"/>
      <c r="AH2319" s="221"/>
      <c r="AI2319" s="221"/>
      <c r="AJ2319" s="221"/>
      <c r="AK2319" s="221"/>
      <c r="AL2319" s="221"/>
      <c r="AM2319" s="221"/>
      <c r="AN2319" s="221"/>
      <c r="AO2319" s="221"/>
      <c r="AP2319" s="221"/>
      <c r="AQ2319" s="221"/>
      <c r="AR2319" s="221"/>
      <c r="AS2319" s="221"/>
      <c r="AT2319" s="221"/>
      <c r="AU2319" s="221"/>
      <c r="AV2319" s="221"/>
      <c r="AW2319" s="221"/>
      <c r="AX2319" s="221"/>
      <c r="AY2319" s="221"/>
      <c r="AZ2319" s="221"/>
      <c r="BA2319" s="222">
        <v>0</v>
      </c>
      <c r="BB2319" s="222">
        <v>0</v>
      </c>
      <c r="BC2319" s="222">
        <f t="shared" si="111"/>
        <v>0</v>
      </c>
    </row>
    <row r="2320" spans="2:55">
      <c r="B2320" s="41" t="s">
        <v>7482</v>
      </c>
      <c r="C2320" s="19" t="s">
        <v>8142</v>
      </c>
      <c r="D2320" s="44" t="s">
        <v>5</v>
      </c>
      <c r="E2320" s="19"/>
      <c r="F2320" s="19"/>
      <c r="G2320" s="19"/>
      <c r="H2320" s="19"/>
      <c r="I2320" s="19"/>
      <c r="J2320" s="19"/>
      <c r="K2320" s="19"/>
      <c r="L2320" s="19"/>
      <c r="M2320" s="19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221"/>
      <c r="AA2320" s="221"/>
      <c r="AB2320" s="221"/>
      <c r="AC2320" s="221"/>
      <c r="AD2320" s="221"/>
      <c r="AE2320" s="221"/>
      <c r="AF2320" s="221"/>
      <c r="AG2320" s="221"/>
      <c r="AH2320" s="221"/>
      <c r="AI2320" s="221"/>
      <c r="AJ2320" s="221"/>
      <c r="AK2320" s="221"/>
      <c r="AL2320" s="221"/>
      <c r="AM2320" s="221"/>
      <c r="AN2320" s="221"/>
      <c r="AO2320" s="221"/>
      <c r="AP2320" s="221"/>
      <c r="AQ2320" s="221"/>
      <c r="AR2320" s="221"/>
      <c r="AS2320" s="221"/>
      <c r="AT2320" s="221"/>
      <c r="AU2320" s="221"/>
      <c r="AV2320" s="221"/>
      <c r="AW2320" s="221"/>
      <c r="AX2320" s="221"/>
      <c r="AY2320" s="221"/>
      <c r="AZ2320" s="221"/>
      <c r="BA2320" s="222">
        <v>3</v>
      </c>
      <c r="BB2320" s="222">
        <v>440</v>
      </c>
      <c r="BC2320" s="222">
        <f t="shared" si="111"/>
        <v>110</v>
      </c>
    </row>
    <row r="2321" spans="2:55">
      <c r="B2321" s="41" t="s">
        <v>7483</v>
      </c>
      <c r="C2321" s="19" t="s">
        <v>8143</v>
      </c>
      <c r="D2321" s="44" t="s">
        <v>5</v>
      </c>
      <c r="E2321" s="19"/>
      <c r="F2321" s="19"/>
      <c r="G2321" s="19"/>
      <c r="H2321" s="19"/>
      <c r="I2321" s="19"/>
      <c r="J2321" s="19"/>
      <c r="K2321" s="19"/>
      <c r="L2321" s="19"/>
      <c r="M2321" s="19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221"/>
      <c r="AA2321" s="221"/>
      <c r="AB2321" s="221"/>
      <c r="AC2321" s="221"/>
      <c r="AD2321" s="221"/>
      <c r="AE2321" s="221"/>
      <c r="AF2321" s="221"/>
      <c r="AG2321" s="221"/>
      <c r="AH2321" s="221"/>
      <c r="AI2321" s="221"/>
      <c r="AJ2321" s="221"/>
      <c r="AK2321" s="221"/>
      <c r="AL2321" s="221"/>
      <c r="AM2321" s="221"/>
      <c r="AN2321" s="221"/>
      <c r="AO2321" s="221"/>
      <c r="AP2321" s="221"/>
      <c r="AQ2321" s="221"/>
      <c r="AR2321" s="221"/>
      <c r="AS2321" s="221"/>
      <c r="AT2321" s="221"/>
      <c r="AU2321" s="221"/>
      <c r="AV2321" s="221"/>
      <c r="AW2321" s="221"/>
      <c r="AX2321" s="221"/>
      <c r="AY2321" s="221"/>
      <c r="AZ2321" s="221"/>
      <c r="BA2321" s="222">
        <v>0</v>
      </c>
      <c r="BB2321" s="222">
        <v>0</v>
      </c>
      <c r="BC2321" s="222">
        <f t="shared" si="111"/>
        <v>0</v>
      </c>
    </row>
    <row r="2322" spans="2:55">
      <c r="B2322" s="41" t="s">
        <v>7484</v>
      </c>
      <c r="C2322" s="19" t="s">
        <v>8144</v>
      </c>
      <c r="D2322" s="227" t="s">
        <v>956</v>
      </c>
      <c r="E2322" s="19"/>
      <c r="F2322" s="19"/>
      <c r="G2322" s="19"/>
      <c r="H2322" s="19"/>
      <c r="I2322" s="19"/>
      <c r="J2322" s="19"/>
      <c r="K2322" s="19"/>
      <c r="L2322" s="19"/>
      <c r="M2322" s="19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221"/>
      <c r="AA2322" s="221"/>
      <c r="AB2322" s="221"/>
      <c r="AC2322" s="221"/>
      <c r="AD2322" s="221"/>
      <c r="AE2322" s="221"/>
      <c r="AF2322" s="221"/>
      <c r="AG2322" s="221"/>
      <c r="AH2322" s="221"/>
      <c r="AI2322" s="221"/>
      <c r="AJ2322" s="221"/>
      <c r="AK2322" s="221"/>
      <c r="AL2322" s="221"/>
      <c r="AM2322" s="221"/>
      <c r="AN2322" s="221"/>
      <c r="AO2322" s="221"/>
      <c r="AP2322" s="221"/>
      <c r="AQ2322" s="221"/>
      <c r="AR2322" s="221"/>
      <c r="AS2322" s="221"/>
      <c r="AT2322" s="221"/>
      <c r="AU2322" s="221"/>
      <c r="AV2322" s="221"/>
      <c r="AW2322" s="221"/>
      <c r="AX2322" s="221"/>
      <c r="AY2322" s="221"/>
      <c r="AZ2322" s="221"/>
      <c r="BA2322" s="222">
        <v>1</v>
      </c>
      <c r="BB2322" s="222">
        <v>100</v>
      </c>
      <c r="BC2322" s="222">
        <f t="shared" si="111"/>
        <v>25</v>
      </c>
    </row>
    <row r="2323" spans="2:55">
      <c r="B2323" s="41" t="s">
        <v>7485</v>
      </c>
      <c r="C2323" s="19" t="s">
        <v>8145</v>
      </c>
      <c r="D2323" s="44" t="s">
        <v>5</v>
      </c>
      <c r="E2323" s="19"/>
      <c r="F2323" s="19"/>
      <c r="G2323" s="19"/>
      <c r="H2323" s="19"/>
      <c r="I2323" s="19"/>
      <c r="J2323" s="19"/>
      <c r="K2323" s="19"/>
      <c r="L2323" s="19"/>
      <c r="M2323" s="19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221"/>
      <c r="AA2323" s="221"/>
      <c r="AB2323" s="221"/>
      <c r="AC2323" s="221"/>
      <c r="AD2323" s="221"/>
      <c r="AE2323" s="221"/>
      <c r="AF2323" s="221"/>
      <c r="AG2323" s="221"/>
      <c r="AH2323" s="221"/>
      <c r="AI2323" s="221"/>
      <c r="AJ2323" s="221"/>
      <c r="AK2323" s="221"/>
      <c r="AL2323" s="221"/>
      <c r="AM2323" s="221"/>
      <c r="AN2323" s="221"/>
      <c r="AO2323" s="221"/>
      <c r="AP2323" s="221"/>
      <c r="AQ2323" s="221"/>
      <c r="AR2323" s="221"/>
      <c r="AS2323" s="221"/>
      <c r="AT2323" s="221"/>
      <c r="AU2323" s="221"/>
      <c r="AV2323" s="221"/>
      <c r="AW2323" s="221"/>
      <c r="AX2323" s="221"/>
      <c r="AY2323" s="221"/>
      <c r="AZ2323" s="221"/>
      <c r="BA2323" s="222">
        <v>19</v>
      </c>
      <c r="BB2323" s="222">
        <v>1560</v>
      </c>
      <c r="BC2323" s="222">
        <f t="shared" si="111"/>
        <v>390</v>
      </c>
    </row>
    <row r="2324" spans="2:55">
      <c r="B2324" s="41" t="s">
        <v>7486</v>
      </c>
      <c r="C2324" s="19" t="s">
        <v>8146</v>
      </c>
      <c r="D2324" s="44" t="s">
        <v>5</v>
      </c>
      <c r="E2324" s="19"/>
      <c r="F2324" s="19"/>
      <c r="G2324" s="19"/>
      <c r="H2324" s="19"/>
      <c r="I2324" s="19"/>
      <c r="J2324" s="19"/>
      <c r="K2324" s="19"/>
      <c r="L2324" s="19"/>
      <c r="M2324" s="19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221"/>
      <c r="AA2324" s="221"/>
      <c r="AB2324" s="221"/>
      <c r="AC2324" s="221"/>
      <c r="AD2324" s="221"/>
      <c r="AE2324" s="221"/>
      <c r="AF2324" s="221"/>
      <c r="AG2324" s="221"/>
      <c r="AH2324" s="221"/>
      <c r="AI2324" s="221"/>
      <c r="AJ2324" s="221"/>
      <c r="AK2324" s="221"/>
      <c r="AL2324" s="221"/>
      <c r="AM2324" s="221"/>
      <c r="AN2324" s="221"/>
      <c r="AO2324" s="221"/>
      <c r="AP2324" s="221"/>
      <c r="AQ2324" s="221"/>
      <c r="AR2324" s="221"/>
      <c r="AS2324" s="221"/>
      <c r="AT2324" s="221"/>
      <c r="AU2324" s="221"/>
      <c r="AV2324" s="221"/>
      <c r="AW2324" s="221"/>
      <c r="AX2324" s="221"/>
      <c r="AY2324" s="221"/>
      <c r="AZ2324" s="221"/>
      <c r="BA2324" s="222">
        <v>0</v>
      </c>
      <c r="BB2324" s="222">
        <v>0</v>
      </c>
      <c r="BC2324" s="222">
        <f t="shared" si="111"/>
        <v>0</v>
      </c>
    </row>
    <row r="2325" spans="2:55">
      <c r="B2325" s="41" t="s">
        <v>7487</v>
      </c>
      <c r="C2325" s="19" t="s">
        <v>8147</v>
      </c>
      <c r="D2325" s="44" t="s">
        <v>5</v>
      </c>
      <c r="E2325" s="19"/>
      <c r="F2325" s="19"/>
      <c r="G2325" s="19"/>
      <c r="H2325" s="19"/>
      <c r="I2325" s="19"/>
      <c r="J2325" s="19"/>
      <c r="K2325" s="19"/>
      <c r="L2325" s="19"/>
      <c r="M2325" s="19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221"/>
      <c r="AA2325" s="221"/>
      <c r="AB2325" s="221"/>
      <c r="AC2325" s="221"/>
      <c r="AD2325" s="221"/>
      <c r="AE2325" s="221"/>
      <c r="AF2325" s="221"/>
      <c r="AG2325" s="221"/>
      <c r="AH2325" s="221"/>
      <c r="AI2325" s="221"/>
      <c r="AJ2325" s="221"/>
      <c r="AK2325" s="221"/>
      <c r="AL2325" s="221"/>
      <c r="AM2325" s="221"/>
      <c r="AN2325" s="221"/>
      <c r="AO2325" s="221"/>
      <c r="AP2325" s="221"/>
      <c r="AQ2325" s="221"/>
      <c r="AR2325" s="221"/>
      <c r="AS2325" s="221"/>
      <c r="AT2325" s="221"/>
      <c r="AU2325" s="221"/>
      <c r="AV2325" s="221"/>
      <c r="AW2325" s="221"/>
      <c r="AX2325" s="221"/>
      <c r="AY2325" s="221"/>
      <c r="AZ2325" s="221"/>
      <c r="BA2325" s="222">
        <v>1</v>
      </c>
      <c r="BB2325" s="222">
        <v>60</v>
      </c>
      <c r="BC2325" s="222">
        <f t="shared" si="111"/>
        <v>15</v>
      </c>
    </row>
    <row r="2326" spans="2:55">
      <c r="B2326" s="41" t="s">
        <v>7488</v>
      </c>
      <c r="C2326" s="19" t="s">
        <v>8148</v>
      </c>
      <c r="D2326" s="44" t="s">
        <v>5</v>
      </c>
      <c r="E2326" s="19"/>
      <c r="F2326" s="19"/>
      <c r="G2326" s="19"/>
      <c r="H2326" s="19"/>
      <c r="I2326" s="19"/>
      <c r="J2326" s="19"/>
      <c r="K2326" s="19"/>
      <c r="L2326" s="19"/>
      <c r="M2326" s="19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221"/>
      <c r="AA2326" s="221"/>
      <c r="AB2326" s="221"/>
      <c r="AC2326" s="221"/>
      <c r="AD2326" s="221"/>
      <c r="AE2326" s="221"/>
      <c r="AF2326" s="221"/>
      <c r="AG2326" s="221"/>
      <c r="AH2326" s="221"/>
      <c r="AI2326" s="221"/>
      <c r="AJ2326" s="221"/>
      <c r="AK2326" s="221"/>
      <c r="AL2326" s="221"/>
      <c r="AM2326" s="221"/>
      <c r="AN2326" s="221"/>
      <c r="AO2326" s="221"/>
      <c r="AP2326" s="221"/>
      <c r="AQ2326" s="221"/>
      <c r="AR2326" s="221"/>
      <c r="AS2326" s="221"/>
      <c r="AT2326" s="221"/>
      <c r="AU2326" s="221"/>
      <c r="AV2326" s="221"/>
      <c r="AW2326" s="221"/>
      <c r="AX2326" s="221"/>
      <c r="AY2326" s="221"/>
      <c r="AZ2326" s="221"/>
      <c r="BA2326" s="222">
        <v>0</v>
      </c>
      <c r="BB2326" s="222">
        <v>0</v>
      </c>
      <c r="BC2326" s="222">
        <f t="shared" si="111"/>
        <v>0</v>
      </c>
    </row>
    <row r="2327" spans="2:55">
      <c r="B2327" s="41" t="s">
        <v>7489</v>
      </c>
      <c r="C2327" s="19" t="s">
        <v>8149</v>
      </c>
      <c r="D2327" s="44" t="s">
        <v>5</v>
      </c>
      <c r="E2327" s="19"/>
      <c r="F2327" s="19"/>
      <c r="G2327" s="19"/>
      <c r="H2327" s="19"/>
      <c r="I2327" s="19"/>
      <c r="J2327" s="19"/>
      <c r="K2327" s="19"/>
      <c r="L2327" s="19"/>
      <c r="M2327" s="19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221"/>
      <c r="AA2327" s="221"/>
      <c r="AB2327" s="221"/>
      <c r="AC2327" s="221"/>
      <c r="AD2327" s="221"/>
      <c r="AE2327" s="221"/>
      <c r="AF2327" s="221"/>
      <c r="AG2327" s="221"/>
      <c r="AH2327" s="221"/>
      <c r="AI2327" s="221"/>
      <c r="AJ2327" s="221"/>
      <c r="AK2327" s="221"/>
      <c r="AL2327" s="221"/>
      <c r="AM2327" s="221"/>
      <c r="AN2327" s="221"/>
      <c r="AO2327" s="221"/>
      <c r="AP2327" s="221"/>
      <c r="AQ2327" s="221"/>
      <c r="AR2327" s="221"/>
      <c r="AS2327" s="221"/>
      <c r="AT2327" s="221"/>
      <c r="AU2327" s="221"/>
      <c r="AV2327" s="221"/>
      <c r="AW2327" s="221"/>
      <c r="AX2327" s="221"/>
      <c r="AY2327" s="221"/>
      <c r="AZ2327" s="221"/>
      <c r="BA2327" s="222">
        <v>1</v>
      </c>
      <c r="BB2327" s="222">
        <v>220</v>
      </c>
      <c r="BC2327" s="222">
        <f t="shared" si="111"/>
        <v>55</v>
      </c>
    </row>
    <row r="2328" spans="2:55">
      <c r="B2328" s="41" t="s">
        <v>7490</v>
      </c>
      <c r="C2328" s="19" t="s">
        <v>8150</v>
      </c>
      <c r="D2328" s="44" t="s">
        <v>5</v>
      </c>
      <c r="E2328" s="19"/>
      <c r="F2328" s="19"/>
      <c r="G2328" s="19"/>
      <c r="H2328" s="19"/>
      <c r="I2328" s="19"/>
      <c r="J2328" s="19"/>
      <c r="K2328" s="19"/>
      <c r="L2328" s="19"/>
      <c r="M2328" s="19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221"/>
      <c r="AA2328" s="221"/>
      <c r="AB2328" s="221"/>
      <c r="AC2328" s="221"/>
      <c r="AD2328" s="221"/>
      <c r="AE2328" s="221"/>
      <c r="AF2328" s="221"/>
      <c r="AG2328" s="221"/>
      <c r="AH2328" s="221"/>
      <c r="AI2328" s="221"/>
      <c r="AJ2328" s="221"/>
      <c r="AK2328" s="221"/>
      <c r="AL2328" s="221"/>
      <c r="AM2328" s="221"/>
      <c r="AN2328" s="221"/>
      <c r="AO2328" s="221"/>
      <c r="AP2328" s="221"/>
      <c r="AQ2328" s="221"/>
      <c r="AR2328" s="221"/>
      <c r="AS2328" s="221"/>
      <c r="AT2328" s="221"/>
      <c r="AU2328" s="221"/>
      <c r="AV2328" s="221"/>
      <c r="AW2328" s="221"/>
      <c r="AX2328" s="221"/>
      <c r="AY2328" s="221"/>
      <c r="AZ2328" s="221"/>
      <c r="BA2328" s="222">
        <v>3</v>
      </c>
      <c r="BB2328" s="222">
        <v>180</v>
      </c>
      <c r="BC2328" s="222">
        <f t="shared" si="111"/>
        <v>45</v>
      </c>
    </row>
    <row r="2329" spans="2:55">
      <c r="B2329" s="41" t="s">
        <v>7491</v>
      </c>
      <c r="C2329" s="19" t="s">
        <v>8151</v>
      </c>
      <c r="D2329" s="44" t="s">
        <v>5</v>
      </c>
      <c r="E2329" s="19"/>
      <c r="F2329" s="19"/>
      <c r="G2329" s="19"/>
      <c r="H2329" s="19"/>
      <c r="I2329" s="19"/>
      <c r="J2329" s="19"/>
      <c r="K2329" s="19"/>
      <c r="L2329" s="19"/>
      <c r="M2329" s="19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221"/>
      <c r="AA2329" s="221"/>
      <c r="AB2329" s="221"/>
      <c r="AC2329" s="221"/>
      <c r="AD2329" s="221"/>
      <c r="AE2329" s="221"/>
      <c r="AF2329" s="221"/>
      <c r="AG2329" s="221"/>
      <c r="AH2329" s="221"/>
      <c r="AI2329" s="221"/>
      <c r="AJ2329" s="221"/>
      <c r="AK2329" s="221"/>
      <c r="AL2329" s="221"/>
      <c r="AM2329" s="221"/>
      <c r="AN2329" s="221"/>
      <c r="AO2329" s="221"/>
      <c r="AP2329" s="221"/>
      <c r="AQ2329" s="221"/>
      <c r="AR2329" s="221"/>
      <c r="AS2329" s="221"/>
      <c r="AT2329" s="221"/>
      <c r="AU2329" s="221"/>
      <c r="AV2329" s="221"/>
      <c r="AW2329" s="221"/>
      <c r="AX2329" s="221"/>
      <c r="AY2329" s="221"/>
      <c r="AZ2329" s="221"/>
      <c r="BA2329" s="222">
        <v>0</v>
      </c>
      <c r="BB2329" s="222">
        <v>0</v>
      </c>
      <c r="BC2329" s="222">
        <f t="shared" si="111"/>
        <v>0</v>
      </c>
    </row>
    <row r="2330" spans="2:55">
      <c r="B2330" s="41" t="s">
        <v>6069</v>
      </c>
      <c r="C2330" s="19" t="s">
        <v>6915</v>
      </c>
      <c r="D2330" s="227" t="s">
        <v>956</v>
      </c>
      <c r="E2330" s="19"/>
      <c r="F2330" s="19"/>
      <c r="G2330" s="19"/>
      <c r="H2330" s="19"/>
      <c r="I2330" s="19"/>
      <c r="J2330" s="19"/>
      <c r="K2330" s="19"/>
      <c r="L2330" s="19"/>
      <c r="M2330" s="19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221"/>
      <c r="AA2330" s="221"/>
      <c r="AB2330" s="221"/>
      <c r="AC2330" s="221"/>
      <c r="AD2330" s="221"/>
      <c r="AE2330" s="221"/>
      <c r="AF2330" s="221"/>
      <c r="AG2330" s="221"/>
      <c r="AH2330" s="221"/>
      <c r="AI2330" s="221"/>
      <c r="AJ2330" s="221"/>
      <c r="AK2330" s="221"/>
      <c r="AL2330" s="221"/>
      <c r="AM2330" s="221"/>
      <c r="AN2330" s="221"/>
      <c r="AO2330" s="221"/>
      <c r="AP2330" s="221"/>
      <c r="AQ2330" s="221"/>
      <c r="AR2330" s="221"/>
      <c r="AS2330" s="221"/>
      <c r="AT2330" s="221"/>
      <c r="AU2330" s="221"/>
      <c r="AV2330" s="221"/>
      <c r="AW2330" s="221"/>
      <c r="AX2330" s="221"/>
      <c r="AY2330" s="221"/>
      <c r="AZ2330" s="221"/>
      <c r="BA2330" s="222">
        <v>3</v>
      </c>
      <c r="BB2330" s="222">
        <v>380</v>
      </c>
      <c r="BC2330" s="222">
        <f t="shared" si="111"/>
        <v>95</v>
      </c>
    </row>
    <row r="2331" spans="2:55">
      <c r="B2331" s="41" t="s">
        <v>6070</v>
      </c>
      <c r="C2331" s="19" t="s">
        <v>6916</v>
      </c>
      <c r="D2331" s="227" t="s">
        <v>956</v>
      </c>
      <c r="E2331" s="19"/>
      <c r="F2331" s="19"/>
      <c r="G2331" s="19"/>
      <c r="H2331" s="19"/>
      <c r="I2331" s="19"/>
      <c r="J2331" s="19"/>
      <c r="K2331" s="19"/>
      <c r="L2331" s="19"/>
      <c r="M2331" s="19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221"/>
      <c r="AA2331" s="221"/>
      <c r="AB2331" s="221"/>
      <c r="AC2331" s="221"/>
      <c r="AD2331" s="221"/>
      <c r="AE2331" s="221"/>
      <c r="AF2331" s="221"/>
      <c r="AG2331" s="221"/>
      <c r="AH2331" s="221"/>
      <c r="AI2331" s="221"/>
      <c r="AJ2331" s="221"/>
      <c r="AK2331" s="221"/>
      <c r="AL2331" s="221"/>
      <c r="AM2331" s="221"/>
      <c r="AN2331" s="221"/>
      <c r="AO2331" s="221"/>
      <c r="AP2331" s="221"/>
      <c r="AQ2331" s="221"/>
      <c r="AR2331" s="221"/>
      <c r="AS2331" s="221"/>
      <c r="AT2331" s="221"/>
      <c r="AU2331" s="221"/>
      <c r="AV2331" s="221"/>
      <c r="AW2331" s="221"/>
      <c r="AX2331" s="221"/>
      <c r="AY2331" s="221"/>
      <c r="AZ2331" s="221"/>
      <c r="BA2331" s="222">
        <v>0</v>
      </c>
      <c r="BB2331" s="222">
        <v>0</v>
      </c>
      <c r="BC2331" s="222">
        <f t="shared" si="111"/>
        <v>0</v>
      </c>
    </row>
    <row r="2332" spans="2:55">
      <c r="B2332" s="41" t="s">
        <v>6071</v>
      </c>
      <c r="C2332" s="19" t="s">
        <v>6917</v>
      </c>
      <c r="D2332" s="227" t="s">
        <v>956</v>
      </c>
      <c r="E2332" s="19"/>
      <c r="F2332" s="19"/>
      <c r="G2332" s="19"/>
      <c r="H2332" s="19"/>
      <c r="I2332" s="19"/>
      <c r="J2332" s="19"/>
      <c r="K2332" s="19"/>
      <c r="L2332" s="19"/>
      <c r="M2332" s="19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221"/>
      <c r="AA2332" s="221"/>
      <c r="AB2332" s="221"/>
      <c r="AC2332" s="221"/>
      <c r="AD2332" s="221"/>
      <c r="AE2332" s="221"/>
      <c r="AF2332" s="221"/>
      <c r="AG2332" s="221"/>
      <c r="AH2332" s="221"/>
      <c r="AI2332" s="221"/>
      <c r="AJ2332" s="221"/>
      <c r="AK2332" s="221"/>
      <c r="AL2332" s="221"/>
      <c r="AM2332" s="221"/>
      <c r="AN2332" s="221"/>
      <c r="AO2332" s="221"/>
      <c r="AP2332" s="221"/>
      <c r="AQ2332" s="221"/>
      <c r="AR2332" s="221"/>
      <c r="AS2332" s="221"/>
      <c r="AT2332" s="221"/>
      <c r="AU2332" s="221"/>
      <c r="AV2332" s="221"/>
      <c r="AW2332" s="221"/>
      <c r="AX2332" s="221"/>
      <c r="AY2332" s="221"/>
      <c r="AZ2332" s="221"/>
      <c r="BA2332" s="222">
        <v>0</v>
      </c>
      <c r="BB2332" s="222">
        <v>0</v>
      </c>
      <c r="BC2332" s="222">
        <f t="shared" si="111"/>
        <v>0</v>
      </c>
    </row>
    <row r="2333" spans="2:55">
      <c r="B2333" s="41" t="s">
        <v>6072</v>
      </c>
      <c r="C2333" s="19" t="s">
        <v>6918</v>
      </c>
      <c r="D2333" s="227" t="s">
        <v>956</v>
      </c>
      <c r="E2333" s="19"/>
      <c r="F2333" s="19"/>
      <c r="G2333" s="19"/>
      <c r="H2333" s="19"/>
      <c r="I2333" s="19"/>
      <c r="J2333" s="19"/>
      <c r="K2333" s="19"/>
      <c r="L2333" s="19"/>
      <c r="M2333" s="19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221"/>
      <c r="AA2333" s="221"/>
      <c r="AB2333" s="221"/>
      <c r="AC2333" s="221"/>
      <c r="AD2333" s="221"/>
      <c r="AE2333" s="221"/>
      <c r="AF2333" s="221"/>
      <c r="AG2333" s="221"/>
      <c r="AH2333" s="221"/>
      <c r="AI2333" s="221"/>
      <c r="AJ2333" s="221"/>
      <c r="AK2333" s="221"/>
      <c r="AL2333" s="221"/>
      <c r="AM2333" s="221"/>
      <c r="AN2333" s="221"/>
      <c r="AO2333" s="221"/>
      <c r="AP2333" s="221"/>
      <c r="AQ2333" s="221"/>
      <c r="AR2333" s="221"/>
      <c r="AS2333" s="221"/>
      <c r="AT2333" s="221"/>
      <c r="AU2333" s="221"/>
      <c r="AV2333" s="221"/>
      <c r="AW2333" s="221"/>
      <c r="AX2333" s="221"/>
      <c r="AY2333" s="221"/>
      <c r="AZ2333" s="221"/>
      <c r="BA2333" s="222">
        <v>5</v>
      </c>
      <c r="BB2333" s="222">
        <v>225</v>
      </c>
      <c r="BC2333" s="222">
        <f t="shared" si="111"/>
        <v>56.25</v>
      </c>
    </row>
    <row r="2334" spans="2:55">
      <c r="B2334" s="41" t="s">
        <v>6073</v>
      </c>
      <c r="C2334" s="19" t="s">
        <v>6919</v>
      </c>
      <c r="D2334" s="227" t="s">
        <v>956</v>
      </c>
      <c r="E2334" s="19"/>
      <c r="F2334" s="19"/>
      <c r="G2334" s="19"/>
      <c r="H2334" s="19"/>
      <c r="I2334" s="19"/>
      <c r="J2334" s="19"/>
      <c r="K2334" s="19"/>
      <c r="L2334" s="19"/>
      <c r="M2334" s="19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221"/>
      <c r="AA2334" s="221"/>
      <c r="AB2334" s="221"/>
      <c r="AC2334" s="221"/>
      <c r="AD2334" s="221"/>
      <c r="AE2334" s="221"/>
      <c r="AF2334" s="221"/>
      <c r="AG2334" s="221"/>
      <c r="AH2334" s="221"/>
      <c r="AI2334" s="221"/>
      <c r="AJ2334" s="221"/>
      <c r="AK2334" s="221"/>
      <c r="AL2334" s="221"/>
      <c r="AM2334" s="221"/>
      <c r="AN2334" s="221"/>
      <c r="AO2334" s="221"/>
      <c r="AP2334" s="221"/>
      <c r="AQ2334" s="221"/>
      <c r="AR2334" s="221"/>
      <c r="AS2334" s="221"/>
      <c r="AT2334" s="221"/>
      <c r="AU2334" s="221"/>
      <c r="AV2334" s="221"/>
      <c r="AW2334" s="221"/>
      <c r="AX2334" s="221"/>
      <c r="AY2334" s="221"/>
      <c r="AZ2334" s="221"/>
      <c r="BA2334" s="222">
        <v>1</v>
      </c>
      <c r="BB2334" s="222">
        <v>70</v>
      </c>
      <c r="BC2334" s="222">
        <f t="shared" si="111"/>
        <v>17.5</v>
      </c>
    </row>
    <row r="2335" spans="2:55">
      <c r="B2335" s="41" t="s">
        <v>6074</v>
      </c>
      <c r="C2335" s="19" t="s">
        <v>6920</v>
      </c>
      <c r="D2335" s="227" t="s">
        <v>956</v>
      </c>
      <c r="E2335" s="19"/>
      <c r="F2335" s="19"/>
      <c r="G2335" s="19"/>
      <c r="H2335" s="19"/>
      <c r="I2335" s="19"/>
      <c r="J2335" s="19"/>
      <c r="K2335" s="19"/>
      <c r="L2335" s="19"/>
      <c r="M2335" s="19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221"/>
      <c r="AA2335" s="221"/>
      <c r="AB2335" s="221"/>
      <c r="AC2335" s="221"/>
      <c r="AD2335" s="221"/>
      <c r="AE2335" s="221"/>
      <c r="AF2335" s="221"/>
      <c r="AG2335" s="221"/>
      <c r="AH2335" s="221"/>
      <c r="AI2335" s="221"/>
      <c r="AJ2335" s="221"/>
      <c r="AK2335" s="221"/>
      <c r="AL2335" s="221"/>
      <c r="AM2335" s="221"/>
      <c r="AN2335" s="221"/>
      <c r="AO2335" s="221"/>
      <c r="AP2335" s="221"/>
      <c r="AQ2335" s="221"/>
      <c r="AR2335" s="221"/>
      <c r="AS2335" s="221"/>
      <c r="AT2335" s="221"/>
      <c r="AU2335" s="221"/>
      <c r="AV2335" s="221"/>
      <c r="AW2335" s="221"/>
      <c r="AX2335" s="221"/>
      <c r="AY2335" s="221"/>
      <c r="AZ2335" s="221"/>
      <c r="BA2335" s="222">
        <v>10</v>
      </c>
      <c r="BB2335" s="222">
        <v>1240</v>
      </c>
      <c r="BC2335" s="222">
        <f t="shared" ref="BC2335:BC2389" si="112">BB2335*25%</f>
        <v>310</v>
      </c>
    </row>
    <row r="2336" spans="2:55">
      <c r="B2336" s="41" t="s">
        <v>6075</v>
      </c>
      <c r="C2336" s="19" t="s">
        <v>6921</v>
      </c>
      <c r="D2336" s="227" t="s">
        <v>956</v>
      </c>
      <c r="E2336" s="19"/>
      <c r="F2336" s="19"/>
      <c r="G2336" s="19"/>
      <c r="H2336" s="19"/>
      <c r="I2336" s="19"/>
      <c r="J2336" s="19"/>
      <c r="K2336" s="19"/>
      <c r="L2336" s="19"/>
      <c r="M2336" s="19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221"/>
      <c r="AA2336" s="221"/>
      <c r="AB2336" s="221"/>
      <c r="AC2336" s="221"/>
      <c r="AD2336" s="221"/>
      <c r="AE2336" s="221"/>
      <c r="AF2336" s="221"/>
      <c r="AG2336" s="221"/>
      <c r="AH2336" s="221"/>
      <c r="AI2336" s="221"/>
      <c r="AJ2336" s="221"/>
      <c r="AK2336" s="221"/>
      <c r="AL2336" s="221"/>
      <c r="AM2336" s="221"/>
      <c r="AN2336" s="221"/>
      <c r="AO2336" s="221"/>
      <c r="AP2336" s="221"/>
      <c r="AQ2336" s="221"/>
      <c r="AR2336" s="221"/>
      <c r="AS2336" s="221"/>
      <c r="AT2336" s="221"/>
      <c r="AU2336" s="221"/>
      <c r="AV2336" s="221"/>
      <c r="AW2336" s="221"/>
      <c r="AX2336" s="221"/>
      <c r="AY2336" s="221"/>
      <c r="AZ2336" s="221"/>
      <c r="BA2336" s="222">
        <v>11</v>
      </c>
      <c r="BB2336" s="222">
        <v>525</v>
      </c>
      <c r="BC2336" s="222">
        <f t="shared" si="112"/>
        <v>131.25</v>
      </c>
    </row>
    <row r="2337" spans="2:55">
      <c r="B2337" s="41" t="s">
        <v>6076</v>
      </c>
      <c r="C2337" s="19" t="s">
        <v>6922</v>
      </c>
      <c r="D2337" s="44" t="s">
        <v>5</v>
      </c>
      <c r="E2337" s="19"/>
      <c r="F2337" s="19"/>
      <c r="G2337" s="19"/>
      <c r="H2337" s="19"/>
      <c r="I2337" s="19"/>
      <c r="J2337" s="19"/>
      <c r="K2337" s="19"/>
      <c r="L2337" s="19"/>
      <c r="M2337" s="19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221"/>
      <c r="AA2337" s="221"/>
      <c r="AB2337" s="221"/>
      <c r="AC2337" s="221"/>
      <c r="AD2337" s="221"/>
      <c r="AE2337" s="221"/>
      <c r="AF2337" s="221"/>
      <c r="AG2337" s="221"/>
      <c r="AH2337" s="221"/>
      <c r="AI2337" s="221"/>
      <c r="AJ2337" s="221"/>
      <c r="AK2337" s="221"/>
      <c r="AL2337" s="221"/>
      <c r="AM2337" s="221"/>
      <c r="AN2337" s="221"/>
      <c r="AO2337" s="221"/>
      <c r="AP2337" s="221"/>
      <c r="AQ2337" s="221"/>
      <c r="AR2337" s="221"/>
      <c r="AS2337" s="221"/>
      <c r="AT2337" s="221"/>
      <c r="AU2337" s="221"/>
      <c r="AV2337" s="221"/>
      <c r="AW2337" s="221"/>
      <c r="AX2337" s="221"/>
      <c r="AY2337" s="221"/>
      <c r="AZ2337" s="221"/>
      <c r="BA2337" s="222">
        <v>0</v>
      </c>
      <c r="BB2337" s="222">
        <v>0</v>
      </c>
      <c r="BC2337" s="222">
        <f t="shared" si="112"/>
        <v>0</v>
      </c>
    </row>
    <row r="2338" spans="2:55">
      <c r="B2338" s="41" t="s">
        <v>6077</v>
      </c>
      <c r="C2338" s="19" t="s">
        <v>6923</v>
      </c>
      <c r="D2338" s="227" t="s">
        <v>956</v>
      </c>
      <c r="E2338" s="19"/>
      <c r="F2338" s="19"/>
      <c r="G2338" s="19"/>
      <c r="H2338" s="19"/>
      <c r="I2338" s="19"/>
      <c r="J2338" s="19"/>
      <c r="K2338" s="19"/>
      <c r="L2338" s="19"/>
      <c r="M2338" s="19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221"/>
      <c r="AA2338" s="221"/>
      <c r="AB2338" s="221"/>
      <c r="AC2338" s="221"/>
      <c r="AD2338" s="221"/>
      <c r="AE2338" s="221"/>
      <c r="AF2338" s="221"/>
      <c r="AG2338" s="221"/>
      <c r="AH2338" s="221"/>
      <c r="AI2338" s="221"/>
      <c r="AJ2338" s="221"/>
      <c r="AK2338" s="221"/>
      <c r="AL2338" s="221"/>
      <c r="AM2338" s="221"/>
      <c r="AN2338" s="221"/>
      <c r="AO2338" s="221"/>
      <c r="AP2338" s="221"/>
      <c r="AQ2338" s="221"/>
      <c r="AR2338" s="221"/>
      <c r="AS2338" s="221"/>
      <c r="AT2338" s="221"/>
      <c r="AU2338" s="221"/>
      <c r="AV2338" s="221"/>
      <c r="AW2338" s="221"/>
      <c r="AX2338" s="221"/>
      <c r="AY2338" s="221"/>
      <c r="AZ2338" s="221"/>
      <c r="BA2338" s="222">
        <v>0</v>
      </c>
      <c r="BB2338" s="222">
        <v>0</v>
      </c>
      <c r="BC2338" s="222">
        <f t="shared" si="112"/>
        <v>0</v>
      </c>
    </row>
    <row r="2339" spans="2:55">
      <c r="B2339" s="41" t="s">
        <v>6078</v>
      </c>
      <c r="C2339" s="19" t="s">
        <v>6924</v>
      </c>
      <c r="D2339" s="44" t="s">
        <v>5</v>
      </c>
      <c r="E2339" s="19"/>
      <c r="F2339" s="19"/>
      <c r="G2339" s="19"/>
      <c r="H2339" s="19"/>
      <c r="I2339" s="19"/>
      <c r="J2339" s="19"/>
      <c r="K2339" s="19"/>
      <c r="L2339" s="19"/>
      <c r="M2339" s="19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221"/>
      <c r="AA2339" s="221"/>
      <c r="AB2339" s="221"/>
      <c r="AC2339" s="221"/>
      <c r="AD2339" s="221"/>
      <c r="AE2339" s="221"/>
      <c r="AF2339" s="221"/>
      <c r="AG2339" s="221"/>
      <c r="AH2339" s="221"/>
      <c r="AI2339" s="221"/>
      <c r="AJ2339" s="221"/>
      <c r="AK2339" s="221"/>
      <c r="AL2339" s="221"/>
      <c r="AM2339" s="221"/>
      <c r="AN2339" s="221"/>
      <c r="AO2339" s="221"/>
      <c r="AP2339" s="221"/>
      <c r="AQ2339" s="221"/>
      <c r="AR2339" s="221"/>
      <c r="AS2339" s="221"/>
      <c r="AT2339" s="221"/>
      <c r="AU2339" s="221"/>
      <c r="AV2339" s="221"/>
      <c r="AW2339" s="221"/>
      <c r="AX2339" s="221"/>
      <c r="AY2339" s="221"/>
      <c r="AZ2339" s="221"/>
      <c r="BA2339" s="222">
        <v>12</v>
      </c>
      <c r="BB2339" s="222">
        <v>1385</v>
      </c>
      <c r="BC2339" s="222">
        <f t="shared" si="112"/>
        <v>346.25</v>
      </c>
    </row>
    <row r="2340" spans="2:55">
      <c r="B2340" s="41" t="s">
        <v>6079</v>
      </c>
      <c r="C2340" s="19" t="s">
        <v>6925</v>
      </c>
      <c r="D2340" s="44" t="s">
        <v>5</v>
      </c>
      <c r="E2340" s="19"/>
      <c r="F2340" s="19"/>
      <c r="G2340" s="19"/>
      <c r="H2340" s="19"/>
      <c r="I2340" s="19"/>
      <c r="J2340" s="19"/>
      <c r="K2340" s="19"/>
      <c r="L2340" s="19"/>
      <c r="M2340" s="19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221"/>
      <c r="AA2340" s="221"/>
      <c r="AB2340" s="221"/>
      <c r="AC2340" s="221"/>
      <c r="AD2340" s="221"/>
      <c r="AE2340" s="221"/>
      <c r="AF2340" s="221"/>
      <c r="AG2340" s="221"/>
      <c r="AH2340" s="221"/>
      <c r="AI2340" s="221"/>
      <c r="AJ2340" s="221"/>
      <c r="AK2340" s="221"/>
      <c r="AL2340" s="221"/>
      <c r="AM2340" s="221"/>
      <c r="AN2340" s="221"/>
      <c r="AO2340" s="221"/>
      <c r="AP2340" s="221"/>
      <c r="AQ2340" s="221"/>
      <c r="AR2340" s="221"/>
      <c r="AS2340" s="221"/>
      <c r="AT2340" s="221"/>
      <c r="AU2340" s="221"/>
      <c r="AV2340" s="221"/>
      <c r="AW2340" s="221"/>
      <c r="AX2340" s="221"/>
      <c r="AY2340" s="221"/>
      <c r="AZ2340" s="221"/>
      <c r="BA2340" s="222">
        <v>4</v>
      </c>
      <c r="BB2340" s="222">
        <v>450</v>
      </c>
      <c r="BC2340" s="222">
        <f t="shared" si="112"/>
        <v>112.5</v>
      </c>
    </row>
    <row r="2341" spans="2:55">
      <c r="B2341" s="41" t="s">
        <v>6080</v>
      </c>
      <c r="C2341" s="19" t="s">
        <v>6926</v>
      </c>
      <c r="D2341" s="44" t="s">
        <v>5</v>
      </c>
      <c r="E2341" s="19"/>
      <c r="F2341" s="19"/>
      <c r="G2341" s="19"/>
      <c r="H2341" s="19"/>
      <c r="I2341" s="19"/>
      <c r="J2341" s="19"/>
      <c r="K2341" s="19"/>
      <c r="L2341" s="19"/>
      <c r="M2341" s="19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221"/>
      <c r="AA2341" s="221"/>
      <c r="AB2341" s="221"/>
      <c r="AC2341" s="221"/>
      <c r="AD2341" s="221"/>
      <c r="AE2341" s="221"/>
      <c r="AF2341" s="221"/>
      <c r="AG2341" s="221"/>
      <c r="AH2341" s="221"/>
      <c r="AI2341" s="221"/>
      <c r="AJ2341" s="221"/>
      <c r="AK2341" s="221"/>
      <c r="AL2341" s="221"/>
      <c r="AM2341" s="221"/>
      <c r="AN2341" s="221"/>
      <c r="AO2341" s="221"/>
      <c r="AP2341" s="221"/>
      <c r="AQ2341" s="221"/>
      <c r="AR2341" s="221"/>
      <c r="AS2341" s="221"/>
      <c r="AT2341" s="221"/>
      <c r="AU2341" s="221"/>
      <c r="AV2341" s="221"/>
      <c r="AW2341" s="221"/>
      <c r="AX2341" s="221"/>
      <c r="AY2341" s="221"/>
      <c r="AZ2341" s="221"/>
      <c r="BA2341" s="222">
        <v>1</v>
      </c>
      <c r="BB2341" s="222">
        <v>60</v>
      </c>
      <c r="BC2341" s="222">
        <f t="shared" si="112"/>
        <v>15</v>
      </c>
    </row>
    <row r="2342" spans="2:55">
      <c r="B2342" s="41" t="s">
        <v>6081</v>
      </c>
      <c r="C2342" s="19" t="s">
        <v>6927</v>
      </c>
      <c r="D2342" s="44" t="s">
        <v>5</v>
      </c>
      <c r="E2342" s="19"/>
      <c r="F2342" s="19"/>
      <c r="G2342" s="19"/>
      <c r="H2342" s="19"/>
      <c r="I2342" s="19"/>
      <c r="J2342" s="19"/>
      <c r="K2342" s="19"/>
      <c r="L2342" s="19"/>
      <c r="M2342" s="19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221"/>
      <c r="AA2342" s="221"/>
      <c r="AB2342" s="221"/>
      <c r="AC2342" s="221"/>
      <c r="AD2342" s="221"/>
      <c r="AE2342" s="221"/>
      <c r="AF2342" s="221"/>
      <c r="AG2342" s="221"/>
      <c r="AH2342" s="221"/>
      <c r="AI2342" s="221"/>
      <c r="AJ2342" s="221"/>
      <c r="AK2342" s="221"/>
      <c r="AL2342" s="221"/>
      <c r="AM2342" s="221"/>
      <c r="AN2342" s="221"/>
      <c r="AO2342" s="221"/>
      <c r="AP2342" s="221"/>
      <c r="AQ2342" s="221"/>
      <c r="AR2342" s="221"/>
      <c r="AS2342" s="221"/>
      <c r="AT2342" s="221"/>
      <c r="AU2342" s="221"/>
      <c r="AV2342" s="221"/>
      <c r="AW2342" s="221"/>
      <c r="AX2342" s="221"/>
      <c r="AY2342" s="221"/>
      <c r="AZ2342" s="221"/>
      <c r="BA2342" s="222">
        <v>0</v>
      </c>
      <c r="BB2342" s="222">
        <v>0</v>
      </c>
      <c r="BC2342" s="222">
        <f t="shared" si="112"/>
        <v>0</v>
      </c>
    </row>
    <row r="2343" spans="2:55">
      <c r="B2343" s="41" t="s">
        <v>7492</v>
      </c>
      <c r="C2343" s="19" t="s">
        <v>8152</v>
      </c>
      <c r="D2343" s="44" t="s">
        <v>5</v>
      </c>
      <c r="E2343" s="19"/>
      <c r="F2343" s="19"/>
      <c r="G2343" s="19"/>
      <c r="H2343" s="19"/>
      <c r="I2343" s="19"/>
      <c r="J2343" s="19"/>
      <c r="K2343" s="19"/>
      <c r="L2343" s="19"/>
      <c r="M2343" s="19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221"/>
      <c r="AA2343" s="221"/>
      <c r="AB2343" s="221"/>
      <c r="AC2343" s="221"/>
      <c r="AD2343" s="221"/>
      <c r="AE2343" s="221"/>
      <c r="AF2343" s="221"/>
      <c r="AG2343" s="221"/>
      <c r="AH2343" s="221"/>
      <c r="AI2343" s="221"/>
      <c r="AJ2343" s="221"/>
      <c r="AK2343" s="221"/>
      <c r="AL2343" s="221"/>
      <c r="AM2343" s="221"/>
      <c r="AN2343" s="221"/>
      <c r="AO2343" s="221"/>
      <c r="AP2343" s="221"/>
      <c r="AQ2343" s="221"/>
      <c r="AR2343" s="221"/>
      <c r="AS2343" s="221"/>
      <c r="AT2343" s="221"/>
      <c r="AU2343" s="221"/>
      <c r="AV2343" s="221"/>
      <c r="AW2343" s="221"/>
      <c r="AX2343" s="221"/>
      <c r="AY2343" s="221"/>
      <c r="AZ2343" s="221"/>
      <c r="BA2343" s="222">
        <v>0</v>
      </c>
      <c r="BB2343" s="222">
        <v>0</v>
      </c>
      <c r="BC2343" s="222">
        <f t="shared" si="112"/>
        <v>0</v>
      </c>
    </row>
    <row r="2344" spans="2:55">
      <c r="B2344" s="41" t="s">
        <v>7493</v>
      </c>
      <c r="C2344" s="19" t="s">
        <v>8153</v>
      </c>
      <c r="D2344" s="44" t="s">
        <v>5</v>
      </c>
      <c r="E2344" s="19"/>
      <c r="F2344" s="19"/>
      <c r="G2344" s="19"/>
      <c r="H2344" s="19"/>
      <c r="I2344" s="19"/>
      <c r="J2344" s="19"/>
      <c r="K2344" s="19"/>
      <c r="L2344" s="19"/>
      <c r="M2344" s="19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221"/>
      <c r="AA2344" s="221"/>
      <c r="AB2344" s="221"/>
      <c r="AC2344" s="221"/>
      <c r="AD2344" s="221"/>
      <c r="AE2344" s="221"/>
      <c r="AF2344" s="221"/>
      <c r="AG2344" s="221"/>
      <c r="AH2344" s="221"/>
      <c r="AI2344" s="221"/>
      <c r="AJ2344" s="221"/>
      <c r="AK2344" s="221"/>
      <c r="AL2344" s="221"/>
      <c r="AM2344" s="221"/>
      <c r="AN2344" s="221"/>
      <c r="AO2344" s="221"/>
      <c r="AP2344" s="221"/>
      <c r="AQ2344" s="221"/>
      <c r="AR2344" s="221"/>
      <c r="AS2344" s="221"/>
      <c r="AT2344" s="221"/>
      <c r="AU2344" s="221"/>
      <c r="AV2344" s="221"/>
      <c r="AW2344" s="221"/>
      <c r="AX2344" s="221"/>
      <c r="AY2344" s="221"/>
      <c r="AZ2344" s="221"/>
      <c r="BA2344" s="222">
        <v>0</v>
      </c>
      <c r="BB2344" s="222">
        <v>0</v>
      </c>
      <c r="BC2344" s="222">
        <f t="shared" si="112"/>
        <v>0</v>
      </c>
    </row>
    <row r="2345" spans="2:55">
      <c r="B2345" s="41" t="s">
        <v>7494</v>
      </c>
      <c r="C2345" s="19" t="s">
        <v>8154</v>
      </c>
      <c r="D2345" s="44" t="s">
        <v>5</v>
      </c>
      <c r="E2345" s="19"/>
      <c r="F2345" s="19"/>
      <c r="G2345" s="19"/>
      <c r="H2345" s="19"/>
      <c r="I2345" s="19"/>
      <c r="J2345" s="19"/>
      <c r="K2345" s="19"/>
      <c r="L2345" s="19"/>
      <c r="M2345" s="19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221"/>
      <c r="AA2345" s="221"/>
      <c r="AB2345" s="221"/>
      <c r="AC2345" s="221"/>
      <c r="AD2345" s="221"/>
      <c r="AE2345" s="221"/>
      <c r="AF2345" s="221"/>
      <c r="AG2345" s="221"/>
      <c r="AH2345" s="221"/>
      <c r="AI2345" s="221"/>
      <c r="AJ2345" s="221"/>
      <c r="AK2345" s="221"/>
      <c r="AL2345" s="221"/>
      <c r="AM2345" s="221"/>
      <c r="AN2345" s="221"/>
      <c r="AO2345" s="221"/>
      <c r="AP2345" s="221"/>
      <c r="AQ2345" s="221"/>
      <c r="AR2345" s="221"/>
      <c r="AS2345" s="221"/>
      <c r="AT2345" s="221"/>
      <c r="AU2345" s="221"/>
      <c r="AV2345" s="221"/>
      <c r="AW2345" s="221"/>
      <c r="AX2345" s="221"/>
      <c r="AY2345" s="221"/>
      <c r="AZ2345" s="221"/>
      <c r="BA2345" s="222">
        <v>1</v>
      </c>
      <c r="BB2345" s="222">
        <v>60</v>
      </c>
      <c r="BC2345" s="222">
        <f t="shared" si="112"/>
        <v>15</v>
      </c>
    </row>
    <row r="2346" spans="2:55">
      <c r="B2346" s="41" t="s">
        <v>7495</v>
      </c>
      <c r="C2346" s="19" t="s">
        <v>8155</v>
      </c>
      <c r="D2346" s="44" t="s">
        <v>5</v>
      </c>
      <c r="E2346" s="19"/>
      <c r="F2346" s="19"/>
      <c r="G2346" s="19"/>
      <c r="H2346" s="19"/>
      <c r="I2346" s="19"/>
      <c r="J2346" s="19"/>
      <c r="K2346" s="19"/>
      <c r="L2346" s="19"/>
      <c r="M2346" s="19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221"/>
      <c r="AA2346" s="221"/>
      <c r="AB2346" s="221"/>
      <c r="AC2346" s="221"/>
      <c r="AD2346" s="221"/>
      <c r="AE2346" s="221"/>
      <c r="AF2346" s="221"/>
      <c r="AG2346" s="221"/>
      <c r="AH2346" s="221"/>
      <c r="AI2346" s="221"/>
      <c r="AJ2346" s="221"/>
      <c r="AK2346" s="221"/>
      <c r="AL2346" s="221"/>
      <c r="AM2346" s="221"/>
      <c r="AN2346" s="221"/>
      <c r="AO2346" s="221"/>
      <c r="AP2346" s="221"/>
      <c r="AQ2346" s="221"/>
      <c r="AR2346" s="221"/>
      <c r="AS2346" s="221"/>
      <c r="AT2346" s="221"/>
      <c r="AU2346" s="221"/>
      <c r="AV2346" s="221"/>
      <c r="AW2346" s="221"/>
      <c r="AX2346" s="221"/>
      <c r="AY2346" s="221"/>
      <c r="AZ2346" s="221"/>
      <c r="BA2346" s="222">
        <v>5</v>
      </c>
      <c r="BB2346" s="222">
        <v>475</v>
      </c>
      <c r="BC2346" s="222">
        <f t="shared" si="112"/>
        <v>118.75</v>
      </c>
    </row>
    <row r="2347" spans="2:55">
      <c r="B2347" s="41" t="s">
        <v>7496</v>
      </c>
      <c r="C2347" s="19" t="s">
        <v>8156</v>
      </c>
      <c r="D2347" s="44" t="s">
        <v>5</v>
      </c>
      <c r="E2347" s="19"/>
      <c r="F2347" s="19"/>
      <c r="G2347" s="19"/>
      <c r="H2347" s="19"/>
      <c r="I2347" s="19"/>
      <c r="J2347" s="19"/>
      <c r="K2347" s="19"/>
      <c r="L2347" s="19"/>
      <c r="M2347" s="19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221"/>
      <c r="AA2347" s="221"/>
      <c r="AB2347" s="221"/>
      <c r="AC2347" s="221"/>
      <c r="AD2347" s="221"/>
      <c r="AE2347" s="221"/>
      <c r="AF2347" s="221"/>
      <c r="AG2347" s="221"/>
      <c r="AH2347" s="221"/>
      <c r="AI2347" s="221"/>
      <c r="AJ2347" s="221"/>
      <c r="AK2347" s="221"/>
      <c r="AL2347" s="221"/>
      <c r="AM2347" s="221"/>
      <c r="AN2347" s="221"/>
      <c r="AO2347" s="221"/>
      <c r="AP2347" s="221"/>
      <c r="AQ2347" s="221"/>
      <c r="AR2347" s="221"/>
      <c r="AS2347" s="221"/>
      <c r="AT2347" s="221"/>
      <c r="AU2347" s="221"/>
      <c r="AV2347" s="221"/>
      <c r="AW2347" s="221"/>
      <c r="AX2347" s="221"/>
      <c r="AY2347" s="221"/>
      <c r="AZ2347" s="221"/>
      <c r="BA2347" s="222">
        <v>1</v>
      </c>
      <c r="BB2347" s="222">
        <v>60</v>
      </c>
      <c r="BC2347" s="222">
        <f t="shared" si="112"/>
        <v>15</v>
      </c>
    </row>
    <row r="2348" spans="2:55">
      <c r="B2348" s="41" t="s">
        <v>7497</v>
      </c>
      <c r="C2348" s="19" t="s">
        <v>8157</v>
      </c>
      <c r="D2348" s="44" t="s">
        <v>5</v>
      </c>
      <c r="E2348" s="19"/>
      <c r="F2348" s="19"/>
      <c r="G2348" s="19"/>
      <c r="H2348" s="19"/>
      <c r="I2348" s="19"/>
      <c r="J2348" s="19"/>
      <c r="K2348" s="19"/>
      <c r="L2348" s="19"/>
      <c r="M2348" s="19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221"/>
      <c r="AA2348" s="221"/>
      <c r="AB2348" s="221"/>
      <c r="AC2348" s="221"/>
      <c r="AD2348" s="221"/>
      <c r="AE2348" s="221"/>
      <c r="AF2348" s="221"/>
      <c r="AG2348" s="221"/>
      <c r="AH2348" s="221"/>
      <c r="AI2348" s="221"/>
      <c r="AJ2348" s="221"/>
      <c r="AK2348" s="221"/>
      <c r="AL2348" s="221"/>
      <c r="AM2348" s="221"/>
      <c r="AN2348" s="221"/>
      <c r="AO2348" s="221"/>
      <c r="AP2348" s="221"/>
      <c r="AQ2348" s="221"/>
      <c r="AR2348" s="221"/>
      <c r="AS2348" s="221"/>
      <c r="AT2348" s="221"/>
      <c r="AU2348" s="221"/>
      <c r="AV2348" s="221"/>
      <c r="AW2348" s="221"/>
      <c r="AX2348" s="221"/>
      <c r="AY2348" s="221"/>
      <c r="AZ2348" s="221"/>
      <c r="BA2348" s="222">
        <v>0</v>
      </c>
      <c r="BB2348" s="222">
        <v>0</v>
      </c>
      <c r="BC2348" s="222">
        <f t="shared" si="112"/>
        <v>0</v>
      </c>
    </row>
    <row r="2349" spans="2:55">
      <c r="B2349" s="41" t="s">
        <v>7498</v>
      </c>
      <c r="C2349" s="19" t="s">
        <v>8158</v>
      </c>
      <c r="D2349" s="44" t="s">
        <v>5</v>
      </c>
      <c r="E2349" s="19"/>
      <c r="F2349" s="19"/>
      <c r="G2349" s="19"/>
      <c r="H2349" s="19"/>
      <c r="I2349" s="19"/>
      <c r="J2349" s="19"/>
      <c r="K2349" s="19"/>
      <c r="L2349" s="19"/>
      <c r="M2349" s="19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221"/>
      <c r="AA2349" s="221"/>
      <c r="AB2349" s="221"/>
      <c r="AC2349" s="221"/>
      <c r="AD2349" s="221"/>
      <c r="AE2349" s="221"/>
      <c r="AF2349" s="221"/>
      <c r="AG2349" s="221"/>
      <c r="AH2349" s="221"/>
      <c r="AI2349" s="221"/>
      <c r="AJ2349" s="221"/>
      <c r="AK2349" s="221"/>
      <c r="AL2349" s="221"/>
      <c r="AM2349" s="221"/>
      <c r="AN2349" s="221"/>
      <c r="AO2349" s="221"/>
      <c r="AP2349" s="221"/>
      <c r="AQ2349" s="221"/>
      <c r="AR2349" s="221"/>
      <c r="AS2349" s="221"/>
      <c r="AT2349" s="221"/>
      <c r="AU2349" s="221"/>
      <c r="AV2349" s="221"/>
      <c r="AW2349" s="221"/>
      <c r="AX2349" s="221"/>
      <c r="AY2349" s="221"/>
      <c r="AZ2349" s="221"/>
      <c r="BA2349" s="222">
        <v>0</v>
      </c>
      <c r="BB2349" s="222">
        <v>0</v>
      </c>
      <c r="BC2349" s="222">
        <f t="shared" si="112"/>
        <v>0</v>
      </c>
    </row>
    <row r="2350" spans="2:55">
      <c r="B2350" s="41" t="s">
        <v>6082</v>
      </c>
      <c r="C2350" s="19" t="s">
        <v>6928</v>
      </c>
      <c r="D2350" s="44" t="s">
        <v>5</v>
      </c>
      <c r="E2350" s="19"/>
      <c r="F2350" s="19"/>
      <c r="G2350" s="19"/>
      <c r="H2350" s="19"/>
      <c r="I2350" s="19"/>
      <c r="J2350" s="19"/>
      <c r="K2350" s="19"/>
      <c r="L2350" s="19"/>
      <c r="M2350" s="19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221"/>
      <c r="AA2350" s="221"/>
      <c r="AB2350" s="221"/>
      <c r="AC2350" s="221"/>
      <c r="AD2350" s="221"/>
      <c r="AE2350" s="221"/>
      <c r="AF2350" s="221"/>
      <c r="AG2350" s="221"/>
      <c r="AH2350" s="221"/>
      <c r="AI2350" s="221"/>
      <c r="AJ2350" s="221"/>
      <c r="AK2350" s="221"/>
      <c r="AL2350" s="221"/>
      <c r="AM2350" s="221"/>
      <c r="AN2350" s="221"/>
      <c r="AO2350" s="221"/>
      <c r="AP2350" s="221"/>
      <c r="AQ2350" s="221"/>
      <c r="AR2350" s="221"/>
      <c r="AS2350" s="221"/>
      <c r="AT2350" s="221"/>
      <c r="AU2350" s="221"/>
      <c r="AV2350" s="221"/>
      <c r="AW2350" s="221"/>
      <c r="AX2350" s="221"/>
      <c r="AY2350" s="221"/>
      <c r="AZ2350" s="221"/>
      <c r="BA2350" s="222">
        <v>1</v>
      </c>
      <c r="BB2350" s="222">
        <v>100</v>
      </c>
      <c r="BC2350" s="222">
        <f t="shared" si="112"/>
        <v>25</v>
      </c>
    </row>
    <row r="2351" spans="2:55">
      <c r="B2351" s="41" t="s">
        <v>6083</v>
      </c>
      <c r="C2351" s="19" t="s">
        <v>6929</v>
      </c>
      <c r="D2351" s="44" t="s">
        <v>5</v>
      </c>
      <c r="E2351" s="19"/>
      <c r="F2351" s="19"/>
      <c r="G2351" s="19"/>
      <c r="H2351" s="19"/>
      <c r="I2351" s="19"/>
      <c r="J2351" s="19"/>
      <c r="K2351" s="19"/>
      <c r="L2351" s="19"/>
      <c r="M2351" s="19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221"/>
      <c r="AA2351" s="221"/>
      <c r="AB2351" s="221"/>
      <c r="AC2351" s="221"/>
      <c r="AD2351" s="221"/>
      <c r="AE2351" s="221"/>
      <c r="AF2351" s="221"/>
      <c r="AG2351" s="221"/>
      <c r="AH2351" s="221"/>
      <c r="AI2351" s="221"/>
      <c r="AJ2351" s="221"/>
      <c r="AK2351" s="221"/>
      <c r="AL2351" s="221"/>
      <c r="AM2351" s="221"/>
      <c r="AN2351" s="221"/>
      <c r="AO2351" s="221"/>
      <c r="AP2351" s="221"/>
      <c r="AQ2351" s="221"/>
      <c r="AR2351" s="221"/>
      <c r="AS2351" s="221"/>
      <c r="AT2351" s="221"/>
      <c r="AU2351" s="221"/>
      <c r="AV2351" s="221"/>
      <c r="AW2351" s="221"/>
      <c r="AX2351" s="221"/>
      <c r="AY2351" s="221"/>
      <c r="AZ2351" s="221"/>
      <c r="BA2351" s="222">
        <v>27</v>
      </c>
      <c r="BB2351" s="222">
        <v>2555</v>
      </c>
      <c r="BC2351" s="222">
        <f t="shared" si="112"/>
        <v>638.75</v>
      </c>
    </row>
    <row r="2352" spans="2:55">
      <c r="B2352" s="41" t="s">
        <v>6084</v>
      </c>
      <c r="C2352" s="19" t="s">
        <v>6930</v>
      </c>
      <c r="D2352" s="44" t="s">
        <v>5</v>
      </c>
      <c r="E2352" s="19"/>
      <c r="F2352" s="19"/>
      <c r="G2352" s="19"/>
      <c r="H2352" s="19"/>
      <c r="I2352" s="19"/>
      <c r="J2352" s="19"/>
      <c r="K2352" s="19"/>
      <c r="L2352" s="19"/>
      <c r="M2352" s="19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221"/>
      <c r="AA2352" s="221"/>
      <c r="AB2352" s="221"/>
      <c r="AC2352" s="221"/>
      <c r="AD2352" s="221"/>
      <c r="AE2352" s="221"/>
      <c r="AF2352" s="221"/>
      <c r="AG2352" s="221"/>
      <c r="AH2352" s="221"/>
      <c r="AI2352" s="221"/>
      <c r="AJ2352" s="221"/>
      <c r="AK2352" s="221"/>
      <c r="AL2352" s="221"/>
      <c r="AM2352" s="221"/>
      <c r="AN2352" s="221"/>
      <c r="AO2352" s="221"/>
      <c r="AP2352" s="221"/>
      <c r="AQ2352" s="221"/>
      <c r="AR2352" s="221"/>
      <c r="AS2352" s="221"/>
      <c r="AT2352" s="221"/>
      <c r="AU2352" s="221"/>
      <c r="AV2352" s="221"/>
      <c r="AW2352" s="221"/>
      <c r="AX2352" s="221"/>
      <c r="AY2352" s="221"/>
      <c r="AZ2352" s="221"/>
      <c r="BA2352" s="222">
        <v>0</v>
      </c>
      <c r="BB2352" s="222">
        <v>0</v>
      </c>
      <c r="BC2352" s="222">
        <f t="shared" si="112"/>
        <v>0</v>
      </c>
    </row>
    <row r="2353" spans="2:55">
      <c r="B2353" s="41" t="s">
        <v>6085</v>
      </c>
      <c r="C2353" s="19" t="s">
        <v>6931</v>
      </c>
      <c r="D2353" s="44" t="s">
        <v>954</v>
      </c>
      <c r="E2353" s="19"/>
      <c r="F2353" s="19"/>
      <c r="G2353" s="19"/>
      <c r="H2353" s="19"/>
      <c r="I2353" s="19"/>
      <c r="J2353" s="19"/>
      <c r="K2353" s="19"/>
      <c r="L2353" s="19"/>
      <c r="M2353" s="19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221"/>
      <c r="AA2353" s="221"/>
      <c r="AB2353" s="221"/>
      <c r="AC2353" s="221"/>
      <c r="AD2353" s="221"/>
      <c r="AE2353" s="221"/>
      <c r="AF2353" s="221"/>
      <c r="AG2353" s="221"/>
      <c r="AH2353" s="221"/>
      <c r="AI2353" s="221"/>
      <c r="AJ2353" s="221"/>
      <c r="AK2353" s="221"/>
      <c r="AL2353" s="221"/>
      <c r="AM2353" s="221"/>
      <c r="AN2353" s="221"/>
      <c r="AO2353" s="221"/>
      <c r="AP2353" s="221"/>
      <c r="AQ2353" s="221"/>
      <c r="AR2353" s="221"/>
      <c r="AS2353" s="221"/>
      <c r="AT2353" s="221"/>
      <c r="AU2353" s="221"/>
      <c r="AV2353" s="221"/>
      <c r="AW2353" s="221"/>
      <c r="AX2353" s="221"/>
      <c r="AY2353" s="221"/>
      <c r="AZ2353" s="221"/>
      <c r="BA2353" s="222">
        <v>13</v>
      </c>
      <c r="BB2353" s="222">
        <v>965</v>
      </c>
      <c r="BC2353" s="510">
        <f t="shared" si="112"/>
        <v>241.25</v>
      </c>
    </row>
    <row r="2354" spans="2:55">
      <c r="B2354" s="41" t="s">
        <v>6086</v>
      </c>
      <c r="C2354" s="19" t="s">
        <v>6944</v>
      </c>
      <c r="D2354" s="44" t="s">
        <v>5</v>
      </c>
      <c r="E2354" s="19"/>
      <c r="F2354" s="19"/>
      <c r="G2354" s="19"/>
      <c r="H2354" s="19"/>
      <c r="I2354" s="19"/>
      <c r="J2354" s="19"/>
      <c r="K2354" s="19"/>
      <c r="L2354" s="19"/>
      <c r="M2354" s="19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221"/>
      <c r="AA2354" s="221"/>
      <c r="AB2354" s="221"/>
      <c r="AC2354" s="221"/>
      <c r="AD2354" s="221"/>
      <c r="AE2354" s="221"/>
      <c r="AF2354" s="221"/>
      <c r="AG2354" s="221"/>
      <c r="AH2354" s="221"/>
      <c r="AI2354" s="221"/>
      <c r="AJ2354" s="221"/>
      <c r="AK2354" s="221"/>
      <c r="AL2354" s="221"/>
      <c r="AM2354" s="221"/>
      <c r="AN2354" s="221"/>
      <c r="AO2354" s="221"/>
      <c r="AP2354" s="221"/>
      <c r="AQ2354" s="221"/>
      <c r="AR2354" s="221"/>
      <c r="AS2354" s="221"/>
      <c r="AT2354" s="221"/>
      <c r="AU2354" s="221"/>
      <c r="AV2354" s="221"/>
      <c r="AW2354" s="221"/>
      <c r="AX2354" s="221"/>
      <c r="AY2354" s="221"/>
      <c r="AZ2354" s="221"/>
      <c r="BA2354" s="222">
        <v>0</v>
      </c>
      <c r="BB2354" s="222">
        <v>0</v>
      </c>
      <c r="BC2354" s="222">
        <f t="shared" si="112"/>
        <v>0</v>
      </c>
    </row>
    <row r="2355" spans="2:55">
      <c r="B2355" s="41" t="s">
        <v>7499</v>
      </c>
      <c r="C2355" s="19" t="s">
        <v>8159</v>
      </c>
      <c r="D2355" s="44" t="s">
        <v>5</v>
      </c>
      <c r="E2355" s="19"/>
      <c r="F2355" s="19"/>
      <c r="G2355" s="19"/>
      <c r="H2355" s="19"/>
      <c r="I2355" s="19"/>
      <c r="J2355" s="19"/>
      <c r="K2355" s="19"/>
      <c r="L2355" s="19"/>
      <c r="M2355" s="19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221"/>
      <c r="AA2355" s="221"/>
      <c r="AB2355" s="221"/>
      <c r="AC2355" s="221"/>
      <c r="AD2355" s="221"/>
      <c r="AE2355" s="221"/>
      <c r="AF2355" s="221"/>
      <c r="AG2355" s="221"/>
      <c r="AH2355" s="221"/>
      <c r="AI2355" s="221"/>
      <c r="AJ2355" s="221"/>
      <c r="AK2355" s="221"/>
      <c r="AL2355" s="221"/>
      <c r="AM2355" s="221"/>
      <c r="AN2355" s="221"/>
      <c r="AO2355" s="221"/>
      <c r="AP2355" s="221"/>
      <c r="AQ2355" s="221"/>
      <c r="AR2355" s="221"/>
      <c r="AS2355" s="221"/>
      <c r="AT2355" s="221"/>
      <c r="AU2355" s="221"/>
      <c r="AV2355" s="221"/>
      <c r="AW2355" s="221"/>
      <c r="AX2355" s="221"/>
      <c r="AY2355" s="221"/>
      <c r="AZ2355" s="221"/>
      <c r="BA2355" s="222">
        <v>0</v>
      </c>
      <c r="BB2355" s="222">
        <v>0</v>
      </c>
      <c r="BC2355" s="222">
        <f t="shared" si="112"/>
        <v>0</v>
      </c>
    </row>
    <row r="2356" spans="2:55">
      <c r="B2356" s="41" t="s">
        <v>7500</v>
      </c>
      <c r="C2356" s="19" t="s">
        <v>8160</v>
      </c>
      <c r="D2356" s="227" t="s">
        <v>952</v>
      </c>
      <c r="E2356" s="19"/>
      <c r="F2356" s="19"/>
      <c r="G2356" s="19"/>
      <c r="H2356" s="19"/>
      <c r="I2356" s="19"/>
      <c r="J2356" s="19"/>
      <c r="K2356" s="19"/>
      <c r="L2356" s="19"/>
      <c r="M2356" s="19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221"/>
      <c r="AA2356" s="221"/>
      <c r="AB2356" s="221"/>
      <c r="AC2356" s="221"/>
      <c r="AD2356" s="221"/>
      <c r="AE2356" s="221"/>
      <c r="AF2356" s="221"/>
      <c r="AG2356" s="221"/>
      <c r="AH2356" s="221"/>
      <c r="AI2356" s="221"/>
      <c r="AJ2356" s="221"/>
      <c r="AK2356" s="221"/>
      <c r="AL2356" s="221"/>
      <c r="AM2356" s="221"/>
      <c r="AN2356" s="221"/>
      <c r="AO2356" s="221"/>
      <c r="AP2356" s="221"/>
      <c r="AQ2356" s="221"/>
      <c r="AR2356" s="221"/>
      <c r="AS2356" s="221"/>
      <c r="AT2356" s="221"/>
      <c r="AU2356" s="221"/>
      <c r="AV2356" s="221"/>
      <c r="AW2356" s="221"/>
      <c r="AX2356" s="221"/>
      <c r="AY2356" s="221"/>
      <c r="AZ2356" s="221"/>
      <c r="BA2356" s="222">
        <v>0</v>
      </c>
      <c r="BB2356" s="222">
        <v>0</v>
      </c>
      <c r="BC2356" s="222">
        <f t="shared" si="112"/>
        <v>0</v>
      </c>
    </row>
    <row r="2357" spans="2:55">
      <c r="B2357" s="41" t="s">
        <v>7501</v>
      </c>
      <c r="C2357" s="19" t="s">
        <v>8161</v>
      </c>
      <c r="D2357" s="44" t="s">
        <v>5</v>
      </c>
      <c r="E2357" s="19"/>
      <c r="F2357" s="19"/>
      <c r="G2357" s="19"/>
      <c r="H2357" s="19"/>
      <c r="I2357" s="19"/>
      <c r="J2357" s="19"/>
      <c r="K2357" s="19"/>
      <c r="L2357" s="19"/>
      <c r="M2357" s="19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221"/>
      <c r="AA2357" s="221"/>
      <c r="AB2357" s="221"/>
      <c r="AC2357" s="221"/>
      <c r="AD2357" s="221"/>
      <c r="AE2357" s="221"/>
      <c r="AF2357" s="221"/>
      <c r="AG2357" s="221"/>
      <c r="AH2357" s="221"/>
      <c r="AI2357" s="221"/>
      <c r="AJ2357" s="221"/>
      <c r="AK2357" s="221"/>
      <c r="AL2357" s="221"/>
      <c r="AM2357" s="221"/>
      <c r="AN2357" s="221"/>
      <c r="AO2357" s="221"/>
      <c r="AP2357" s="221"/>
      <c r="AQ2357" s="221"/>
      <c r="AR2357" s="221"/>
      <c r="AS2357" s="221"/>
      <c r="AT2357" s="221"/>
      <c r="AU2357" s="221"/>
      <c r="AV2357" s="221"/>
      <c r="AW2357" s="221"/>
      <c r="AX2357" s="221"/>
      <c r="AY2357" s="221"/>
      <c r="AZ2357" s="221"/>
      <c r="BA2357" s="222">
        <v>5</v>
      </c>
      <c r="BB2357" s="222">
        <v>720</v>
      </c>
      <c r="BC2357" s="222">
        <f t="shared" si="112"/>
        <v>180</v>
      </c>
    </row>
    <row r="2358" spans="2:55">
      <c r="B2358" s="41" t="s">
        <v>6087</v>
      </c>
      <c r="C2358" s="19" t="s">
        <v>6945</v>
      </c>
      <c r="D2358" s="227" t="s">
        <v>951</v>
      </c>
      <c r="E2358" s="19"/>
      <c r="F2358" s="19"/>
      <c r="G2358" s="19"/>
      <c r="H2358" s="19"/>
      <c r="I2358" s="19"/>
      <c r="J2358" s="19"/>
      <c r="K2358" s="19"/>
      <c r="L2358" s="19"/>
      <c r="M2358" s="19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221"/>
      <c r="AA2358" s="221"/>
      <c r="AB2358" s="221"/>
      <c r="AC2358" s="221"/>
      <c r="AD2358" s="221"/>
      <c r="AE2358" s="221"/>
      <c r="AF2358" s="221"/>
      <c r="AG2358" s="221"/>
      <c r="AH2358" s="221"/>
      <c r="AI2358" s="221"/>
      <c r="AJ2358" s="221"/>
      <c r="AK2358" s="221"/>
      <c r="AL2358" s="221"/>
      <c r="AM2358" s="221"/>
      <c r="AN2358" s="221"/>
      <c r="AO2358" s="221"/>
      <c r="AP2358" s="221"/>
      <c r="AQ2358" s="221"/>
      <c r="AR2358" s="221"/>
      <c r="AS2358" s="221"/>
      <c r="AT2358" s="221"/>
      <c r="AU2358" s="221"/>
      <c r="AV2358" s="221"/>
      <c r="AW2358" s="221"/>
      <c r="AX2358" s="221"/>
      <c r="AY2358" s="221"/>
      <c r="AZ2358" s="221"/>
      <c r="BA2358" s="222">
        <v>0</v>
      </c>
      <c r="BB2358" s="222">
        <v>0</v>
      </c>
      <c r="BC2358" s="222">
        <f t="shared" si="112"/>
        <v>0</v>
      </c>
    </row>
    <row r="2359" spans="2:55">
      <c r="B2359" s="41" t="s">
        <v>6088</v>
      </c>
      <c r="C2359" s="19" t="s">
        <v>6946</v>
      </c>
      <c r="D2359" s="227" t="s">
        <v>951</v>
      </c>
      <c r="E2359" s="19"/>
      <c r="F2359" s="19"/>
      <c r="G2359" s="19"/>
      <c r="H2359" s="19"/>
      <c r="I2359" s="19"/>
      <c r="J2359" s="19"/>
      <c r="K2359" s="19"/>
      <c r="L2359" s="19"/>
      <c r="M2359" s="19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221"/>
      <c r="AA2359" s="221"/>
      <c r="AB2359" s="221"/>
      <c r="AC2359" s="221"/>
      <c r="AD2359" s="221"/>
      <c r="AE2359" s="221"/>
      <c r="AF2359" s="221"/>
      <c r="AG2359" s="221"/>
      <c r="AH2359" s="221"/>
      <c r="AI2359" s="221"/>
      <c r="AJ2359" s="221"/>
      <c r="AK2359" s="221"/>
      <c r="AL2359" s="221"/>
      <c r="AM2359" s="221"/>
      <c r="AN2359" s="221"/>
      <c r="AO2359" s="221"/>
      <c r="AP2359" s="221"/>
      <c r="AQ2359" s="221"/>
      <c r="AR2359" s="221"/>
      <c r="AS2359" s="221"/>
      <c r="AT2359" s="221"/>
      <c r="AU2359" s="221"/>
      <c r="AV2359" s="221"/>
      <c r="AW2359" s="221"/>
      <c r="AX2359" s="221"/>
      <c r="AY2359" s="221"/>
      <c r="AZ2359" s="221"/>
      <c r="BA2359" s="222">
        <v>0</v>
      </c>
      <c r="BB2359" s="222">
        <v>0</v>
      </c>
      <c r="BC2359" s="222">
        <f t="shared" si="112"/>
        <v>0</v>
      </c>
    </row>
    <row r="2360" spans="2:55">
      <c r="B2360" s="41" t="s">
        <v>7502</v>
      </c>
      <c r="C2360" s="19" t="s">
        <v>8162</v>
      </c>
      <c r="D2360" s="227" t="s">
        <v>367</v>
      </c>
      <c r="E2360" s="19"/>
      <c r="F2360" s="19"/>
      <c r="G2360" s="19"/>
      <c r="H2360" s="19"/>
      <c r="I2360" s="19"/>
      <c r="J2360" s="19"/>
      <c r="K2360" s="19"/>
      <c r="L2360" s="19"/>
      <c r="M2360" s="19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221"/>
      <c r="AA2360" s="221"/>
      <c r="AB2360" s="221"/>
      <c r="AC2360" s="221"/>
      <c r="AD2360" s="221"/>
      <c r="AE2360" s="221"/>
      <c r="AF2360" s="221"/>
      <c r="AG2360" s="221"/>
      <c r="AH2360" s="221"/>
      <c r="AI2360" s="221"/>
      <c r="AJ2360" s="221"/>
      <c r="AK2360" s="221"/>
      <c r="AL2360" s="221"/>
      <c r="AM2360" s="221"/>
      <c r="AN2360" s="221"/>
      <c r="AO2360" s="221"/>
      <c r="AP2360" s="221"/>
      <c r="AQ2360" s="221"/>
      <c r="AR2360" s="221"/>
      <c r="AS2360" s="221"/>
      <c r="AT2360" s="221"/>
      <c r="AU2360" s="221"/>
      <c r="AV2360" s="221"/>
      <c r="AW2360" s="221"/>
      <c r="AX2360" s="221"/>
      <c r="AY2360" s="221"/>
      <c r="AZ2360" s="221"/>
      <c r="BA2360" s="222">
        <v>0</v>
      </c>
      <c r="BB2360" s="222">
        <v>0</v>
      </c>
      <c r="BC2360" s="222">
        <f t="shared" si="112"/>
        <v>0</v>
      </c>
    </row>
    <row r="2361" spans="2:55">
      <c r="B2361" s="41" t="s">
        <v>7503</v>
      </c>
      <c r="C2361" s="19" t="s">
        <v>6551</v>
      </c>
      <c r="D2361" s="44" t="s">
        <v>5</v>
      </c>
      <c r="E2361" s="19"/>
      <c r="F2361" s="19"/>
      <c r="G2361" s="19"/>
      <c r="H2361" s="19"/>
      <c r="I2361" s="19"/>
      <c r="J2361" s="19"/>
      <c r="K2361" s="19"/>
      <c r="L2361" s="19"/>
      <c r="M2361" s="19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221"/>
      <c r="AA2361" s="221"/>
      <c r="AB2361" s="221"/>
      <c r="AC2361" s="221"/>
      <c r="AD2361" s="221"/>
      <c r="AE2361" s="221"/>
      <c r="AF2361" s="221"/>
      <c r="AG2361" s="221"/>
      <c r="AH2361" s="221"/>
      <c r="AI2361" s="221"/>
      <c r="AJ2361" s="221"/>
      <c r="AK2361" s="221"/>
      <c r="AL2361" s="221"/>
      <c r="AM2361" s="221"/>
      <c r="AN2361" s="221"/>
      <c r="AO2361" s="221"/>
      <c r="AP2361" s="221"/>
      <c r="AQ2361" s="221"/>
      <c r="AR2361" s="221"/>
      <c r="AS2361" s="221"/>
      <c r="AT2361" s="221"/>
      <c r="AU2361" s="221"/>
      <c r="AV2361" s="221"/>
      <c r="AW2361" s="221"/>
      <c r="AX2361" s="221"/>
      <c r="AY2361" s="221"/>
      <c r="AZ2361" s="221"/>
      <c r="BA2361" s="222">
        <v>3</v>
      </c>
      <c r="BB2361" s="222">
        <v>570</v>
      </c>
      <c r="BC2361" s="222">
        <f t="shared" si="112"/>
        <v>142.5</v>
      </c>
    </row>
    <row r="2362" spans="2:55">
      <c r="B2362" s="41" t="s">
        <v>7504</v>
      </c>
      <c r="C2362" s="19" t="s">
        <v>8163</v>
      </c>
      <c r="D2362" s="44" t="s">
        <v>5</v>
      </c>
      <c r="E2362" s="19"/>
      <c r="F2362" s="19"/>
      <c r="G2362" s="19"/>
      <c r="H2362" s="19"/>
      <c r="I2362" s="19"/>
      <c r="J2362" s="19"/>
      <c r="K2362" s="19"/>
      <c r="L2362" s="19"/>
      <c r="M2362" s="19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221"/>
      <c r="AA2362" s="221"/>
      <c r="AB2362" s="221"/>
      <c r="AC2362" s="221"/>
      <c r="AD2362" s="221"/>
      <c r="AE2362" s="221"/>
      <c r="AF2362" s="221"/>
      <c r="AG2362" s="221"/>
      <c r="AH2362" s="221"/>
      <c r="AI2362" s="221"/>
      <c r="AJ2362" s="221"/>
      <c r="AK2362" s="221"/>
      <c r="AL2362" s="221"/>
      <c r="AM2362" s="221"/>
      <c r="AN2362" s="221"/>
      <c r="AO2362" s="221"/>
      <c r="AP2362" s="221"/>
      <c r="AQ2362" s="221"/>
      <c r="AR2362" s="221"/>
      <c r="AS2362" s="221"/>
      <c r="AT2362" s="221"/>
      <c r="AU2362" s="221"/>
      <c r="AV2362" s="221"/>
      <c r="AW2362" s="221"/>
      <c r="AX2362" s="221"/>
      <c r="AY2362" s="221"/>
      <c r="AZ2362" s="221"/>
      <c r="BA2362" s="222">
        <v>1</v>
      </c>
      <c r="BB2362" s="222">
        <v>100</v>
      </c>
      <c r="BC2362" s="222">
        <f t="shared" si="112"/>
        <v>25</v>
      </c>
    </row>
    <row r="2363" spans="2:55">
      <c r="B2363" s="41" t="s">
        <v>7505</v>
      </c>
      <c r="C2363" s="19" t="s">
        <v>8164</v>
      </c>
      <c r="D2363" s="44" t="s">
        <v>5</v>
      </c>
      <c r="E2363" s="19"/>
      <c r="F2363" s="19"/>
      <c r="G2363" s="19"/>
      <c r="H2363" s="19"/>
      <c r="I2363" s="19"/>
      <c r="J2363" s="19"/>
      <c r="K2363" s="19"/>
      <c r="L2363" s="19"/>
      <c r="M2363" s="19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221"/>
      <c r="AA2363" s="221"/>
      <c r="AB2363" s="221"/>
      <c r="AC2363" s="221"/>
      <c r="AD2363" s="221"/>
      <c r="AE2363" s="221"/>
      <c r="AF2363" s="221"/>
      <c r="AG2363" s="221"/>
      <c r="AH2363" s="221"/>
      <c r="AI2363" s="221"/>
      <c r="AJ2363" s="221"/>
      <c r="AK2363" s="221"/>
      <c r="AL2363" s="221"/>
      <c r="AM2363" s="221"/>
      <c r="AN2363" s="221"/>
      <c r="AO2363" s="221"/>
      <c r="AP2363" s="221"/>
      <c r="AQ2363" s="221"/>
      <c r="AR2363" s="221"/>
      <c r="AS2363" s="221"/>
      <c r="AT2363" s="221"/>
      <c r="AU2363" s="221"/>
      <c r="AV2363" s="221"/>
      <c r="AW2363" s="221"/>
      <c r="AX2363" s="221"/>
      <c r="AY2363" s="221"/>
      <c r="AZ2363" s="221"/>
      <c r="BA2363" s="222">
        <v>0</v>
      </c>
      <c r="BB2363" s="222">
        <v>0</v>
      </c>
      <c r="BC2363" s="222">
        <f t="shared" si="112"/>
        <v>0</v>
      </c>
    </row>
    <row r="2364" spans="2:55">
      <c r="B2364" s="41" t="s">
        <v>7506</v>
      </c>
      <c r="C2364" s="19" t="s">
        <v>8165</v>
      </c>
      <c r="D2364" s="44" t="s">
        <v>5</v>
      </c>
      <c r="E2364" s="19"/>
      <c r="F2364" s="19"/>
      <c r="G2364" s="19"/>
      <c r="H2364" s="19"/>
      <c r="I2364" s="19"/>
      <c r="J2364" s="19"/>
      <c r="K2364" s="19"/>
      <c r="L2364" s="19"/>
      <c r="M2364" s="19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221"/>
      <c r="AA2364" s="221"/>
      <c r="AB2364" s="221"/>
      <c r="AC2364" s="221"/>
      <c r="AD2364" s="221"/>
      <c r="AE2364" s="221"/>
      <c r="AF2364" s="221"/>
      <c r="AG2364" s="221"/>
      <c r="AH2364" s="221"/>
      <c r="AI2364" s="221"/>
      <c r="AJ2364" s="221"/>
      <c r="AK2364" s="221"/>
      <c r="AL2364" s="221"/>
      <c r="AM2364" s="221"/>
      <c r="AN2364" s="221"/>
      <c r="AO2364" s="221"/>
      <c r="AP2364" s="221"/>
      <c r="AQ2364" s="221"/>
      <c r="AR2364" s="221"/>
      <c r="AS2364" s="221"/>
      <c r="AT2364" s="221"/>
      <c r="AU2364" s="221"/>
      <c r="AV2364" s="221"/>
      <c r="AW2364" s="221"/>
      <c r="AX2364" s="221"/>
      <c r="AY2364" s="221"/>
      <c r="AZ2364" s="221"/>
      <c r="BA2364" s="222">
        <v>0</v>
      </c>
      <c r="BB2364" s="222">
        <v>0</v>
      </c>
      <c r="BC2364" s="222">
        <f t="shared" si="112"/>
        <v>0</v>
      </c>
    </row>
    <row r="2365" spans="2:55">
      <c r="B2365" s="41" t="s">
        <v>7507</v>
      </c>
      <c r="C2365" s="19" t="s">
        <v>8166</v>
      </c>
      <c r="D2365" s="44" t="s">
        <v>5</v>
      </c>
      <c r="E2365" s="19"/>
      <c r="F2365" s="19"/>
      <c r="G2365" s="19"/>
      <c r="H2365" s="19"/>
      <c r="I2365" s="19"/>
      <c r="J2365" s="19"/>
      <c r="K2365" s="19"/>
      <c r="L2365" s="19"/>
      <c r="M2365" s="19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221"/>
      <c r="AA2365" s="221"/>
      <c r="AB2365" s="221"/>
      <c r="AC2365" s="221"/>
      <c r="AD2365" s="221"/>
      <c r="AE2365" s="221"/>
      <c r="AF2365" s="221"/>
      <c r="AG2365" s="221"/>
      <c r="AH2365" s="221"/>
      <c r="AI2365" s="221"/>
      <c r="AJ2365" s="221"/>
      <c r="AK2365" s="221"/>
      <c r="AL2365" s="221"/>
      <c r="AM2365" s="221"/>
      <c r="AN2365" s="221"/>
      <c r="AO2365" s="221"/>
      <c r="AP2365" s="221"/>
      <c r="AQ2365" s="221"/>
      <c r="AR2365" s="221"/>
      <c r="AS2365" s="221"/>
      <c r="AT2365" s="221"/>
      <c r="AU2365" s="221"/>
      <c r="AV2365" s="221"/>
      <c r="AW2365" s="221"/>
      <c r="AX2365" s="221"/>
      <c r="AY2365" s="221"/>
      <c r="AZ2365" s="221"/>
      <c r="BA2365" s="222">
        <v>0</v>
      </c>
      <c r="BB2365" s="222">
        <v>0</v>
      </c>
      <c r="BC2365" s="222">
        <f t="shared" si="112"/>
        <v>0</v>
      </c>
    </row>
    <row r="2366" spans="2:55">
      <c r="B2366" s="41" t="s">
        <v>7508</v>
      </c>
      <c r="C2366" s="19" t="s">
        <v>8167</v>
      </c>
      <c r="D2366" s="227" t="s">
        <v>939</v>
      </c>
      <c r="E2366" s="19"/>
      <c r="F2366" s="19"/>
      <c r="G2366" s="19"/>
      <c r="H2366" s="19"/>
      <c r="I2366" s="19"/>
      <c r="J2366" s="19"/>
      <c r="K2366" s="19"/>
      <c r="L2366" s="19"/>
      <c r="M2366" s="19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221"/>
      <c r="AA2366" s="221"/>
      <c r="AB2366" s="221"/>
      <c r="AC2366" s="221"/>
      <c r="AD2366" s="221"/>
      <c r="AE2366" s="221"/>
      <c r="AF2366" s="221"/>
      <c r="AG2366" s="221"/>
      <c r="AH2366" s="221"/>
      <c r="AI2366" s="221"/>
      <c r="AJ2366" s="221"/>
      <c r="AK2366" s="221"/>
      <c r="AL2366" s="221"/>
      <c r="AM2366" s="221"/>
      <c r="AN2366" s="221"/>
      <c r="AO2366" s="221"/>
      <c r="AP2366" s="221"/>
      <c r="AQ2366" s="221"/>
      <c r="AR2366" s="221"/>
      <c r="AS2366" s="221"/>
      <c r="AT2366" s="221"/>
      <c r="AU2366" s="221"/>
      <c r="AV2366" s="221"/>
      <c r="AW2366" s="221"/>
      <c r="AX2366" s="221"/>
      <c r="AY2366" s="221"/>
      <c r="AZ2366" s="221"/>
      <c r="BA2366" s="222">
        <v>2</v>
      </c>
      <c r="BB2366" s="222">
        <v>250</v>
      </c>
      <c r="BC2366" s="222">
        <f t="shared" si="112"/>
        <v>62.5</v>
      </c>
    </row>
    <row r="2367" spans="2:55">
      <c r="B2367" s="41" t="s">
        <v>7509</v>
      </c>
      <c r="C2367" s="19" t="s">
        <v>8168</v>
      </c>
      <c r="D2367" s="227" t="s">
        <v>939</v>
      </c>
      <c r="E2367" s="19"/>
      <c r="F2367" s="19"/>
      <c r="G2367" s="19"/>
      <c r="H2367" s="19"/>
      <c r="I2367" s="19"/>
      <c r="J2367" s="19"/>
      <c r="K2367" s="19"/>
      <c r="L2367" s="19"/>
      <c r="M2367" s="19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221"/>
      <c r="AA2367" s="221"/>
      <c r="AB2367" s="221"/>
      <c r="AC2367" s="221"/>
      <c r="AD2367" s="221"/>
      <c r="AE2367" s="221"/>
      <c r="AF2367" s="221"/>
      <c r="AG2367" s="221"/>
      <c r="AH2367" s="221"/>
      <c r="AI2367" s="221"/>
      <c r="AJ2367" s="221"/>
      <c r="AK2367" s="221"/>
      <c r="AL2367" s="221"/>
      <c r="AM2367" s="221"/>
      <c r="AN2367" s="221"/>
      <c r="AO2367" s="221"/>
      <c r="AP2367" s="221"/>
      <c r="AQ2367" s="221"/>
      <c r="AR2367" s="221"/>
      <c r="AS2367" s="221"/>
      <c r="AT2367" s="221"/>
      <c r="AU2367" s="221"/>
      <c r="AV2367" s="221"/>
      <c r="AW2367" s="221"/>
      <c r="AX2367" s="221"/>
      <c r="AY2367" s="221"/>
      <c r="AZ2367" s="221"/>
      <c r="BA2367" s="222">
        <v>0</v>
      </c>
      <c r="BB2367" s="222">
        <v>0</v>
      </c>
      <c r="BC2367" s="222">
        <f t="shared" si="112"/>
        <v>0</v>
      </c>
    </row>
    <row r="2368" spans="2:55">
      <c r="B2368" s="41" t="s">
        <v>7510</v>
      </c>
      <c r="C2368" s="19" t="s">
        <v>8169</v>
      </c>
      <c r="D2368" s="44" t="s">
        <v>5</v>
      </c>
      <c r="E2368" s="19"/>
      <c r="F2368" s="19"/>
      <c r="G2368" s="19"/>
      <c r="H2368" s="19"/>
      <c r="I2368" s="19"/>
      <c r="J2368" s="19"/>
      <c r="K2368" s="19"/>
      <c r="L2368" s="19"/>
      <c r="M2368" s="19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221"/>
      <c r="AA2368" s="221"/>
      <c r="AB2368" s="221"/>
      <c r="AC2368" s="221"/>
      <c r="AD2368" s="221"/>
      <c r="AE2368" s="221"/>
      <c r="AF2368" s="221"/>
      <c r="AG2368" s="221"/>
      <c r="AH2368" s="221"/>
      <c r="AI2368" s="221"/>
      <c r="AJ2368" s="221"/>
      <c r="AK2368" s="221"/>
      <c r="AL2368" s="221"/>
      <c r="AM2368" s="221"/>
      <c r="AN2368" s="221"/>
      <c r="AO2368" s="221"/>
      <c r="AP2368" s="221"/>
      <c r="AQ2368" s="221"/>
      <c r="AR2368" s="221"/>
      <c r="AS2368" s="221"/>
      <c r="AT2368" s="221"/>
      <c r="AU2368" s="221"/>
      <c r="AV2368" s="221"/>
      <c r="AW2368" s="221"/>
      <c r="AX2368" s="221"/>
      <c r="AY2368" s="221"/>
      <c r="AZ2368" s="221"/>
      <c r="BA2368" s="222">
        <v>5</v>
      </c>
      <c r="BB2368" s="222">
        <v>345</v>
      </c>
      <c r="BC2368" s="222">
        <f t="shared" si="112"/>
        <v>86.25</v>
      </c>
    </row>
    <row r="2369" spans="2:55">
      <c r="B2369" s="41" t="s">
        <v>7511</v>
      </c>
      <c r="C2369" s="19" t="s">
        <v>8170</v>
      </c>
      <c r="D2369" s="44" t="s">
        <v>5</v>
      </c>
      <c r="E2369" s="19"/>
      <c r="F2369" s="19"/>
      <c r="G2369" s="19"/>
      <c r="H2369" s="19"/>
      <c r="I2369" s="19"/>
      <c r="J2369" s="19"/>
      <c r="K2369" s="19"/>
      <c r="L2369" s="19"/>
      <c r="M2369" s="19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221"/>
      <c r="AA2369" s="221"/>
      <c r="AB2369" s="221"/>
      <c r="AC2369" s="221"/>
      <c r="AD2369" s="221"/>
      <c r="AE2369" s="221"/>
      <c r="AF2369" s="221"/>
      <c r="AG2369" s="221"/>
      <c r="AH2369" s="221"/>
      <c r="AI2369" s="221"/>
      <c r="AJ2369" s="221"/>
      <c r="AK2369" s="221"/>
      <c r="AL2369" s="221"/>
      <c r="AM2369" s="221"/>
      <c r="AN2369" s="221"/>
      <c r="AO2369" s="221"/>
      <c r="AP2369" s="221"/>
      <c r="AQ2369" s="221"/>
      <c r="AR2369" s="221"/>
      <c r="AS2369" s="221"/>
      <c r="AT2369" s="221"/>
      <c r="AU2369" s="221"/>
      <c r="AV2369" s="221"/>
      <c r="AW2369" s="221"/>
      <c r="AX2369" s="221"/>
      <c r="AY2369" s="221"/>
      <c r="AZ2369" s="221"/>
      <c r="BA2369" s="222">
        <v>4</v>
      </c>
      <c r="BB2369" s="222">
        <v>390</v>
      </c>
      <c r="BC2369" s="222">
        <f t="shared" si="112"/>
        <v>97.5</v>
      </c>
    </row>
    <row r="2370" spans="2:55">
      <c r="B2370" s="41" t="s">
        <v>7512</v>
      </c>
      <c r="C2370" s="19" t="s">
        <v>8171</v>
      </c>
      <c r="D2370" s="44" t="s">
        <v>5</v>
      </c>
      <c r="E2370" s="19"/>
      <c r="F2370" s="19"/>
      <c r="G2370" s="19"/>
      <c r="H2370" s="19"/>
      <c r="I2370" s="19"/>
      <c r="J2370" s="19"/>
      <c r="K2370" s="19"/>
      <c r="L2370" s="19"/>
      <c r="M2370" s="19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221"/>
      <c r="AA2370" s="221"/>
      <c r="AB2370" s="221"/>
      <c r="AC2370" s="221"/>
      <c r="AD2370" s="221"/>
      <c r="AE2370" s="221"/>
      <c r="AF2370" s="221"/>
      <c r="AG2370" s="221"/>
      <c r="AH2370" s="221"/>
      <c r="AI2370" s="221"/>
      <c r="AJ2370" s="221"/>
      <c r="AK2370" s="221"/>
      <c r="AL2370" s="221"/>
      <c r="AM2370" s="221"/>
      <c r="AN2370" s="221"/>
      <c r="AO2370" s="221"/>
      <c r="AP2370" s="221"/>
      <c r="AQ2370" s="221"/>
      <c r="AR2370" s="221"/>
      <c r="AS2370" s="221"/>
      <c r="AT2370" s="221"/>
      <c r="AU2370" s="221"/>
      <c r="AV2370" s="221"/>
      <c r="AW2370" s="221"/>
      <c r="AX2370" s="221"/>
      <c r="AY2370" s="221"/>
      <c r="AZ2370" s="221"/>
      <c r="BA2370" s="222">
        <v>0</v>
      </c>
      <c r="BB2370" s="222">
        <v>0</v>
      </c>
      <c r="BC2370" s="222">
        <f t="shared" si="112"/>
        <v>0</v>
      </c>
    </row>
    <row r="2371" spans="2:55">
      <c r="B2371" s="41" t="s">
        <v>7513</v>
      </c>
      <c r="C2371" s="19" t="s">
        <v>8172</v>
      </c>
      <c r="D2371" s="44" t="s">
        <v>5</v>
      </c>
      <c r="E2371" s="19"/>
      <c r="F2371" s="19"/>
      <c r="G2371" s="19"/>
      <c r="H2371" s="19"/>
      <c r="I2371" s="19"/>
      <c r="J2371" s="19"/>
      <c r="K2371" s="19"/>
      <c r="L2371" s="19"/>
      <c r="M2371" s="19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221"/>
      <c r="AA2371" s="221"/>
      <c r="AB2371" s="221"/>
      <c r="AC2371" s="221"/>
      <c r="AD2371" s="221"/>
      <c r="AE2371" s="221"/>
      <c r="AF2371" s="221"/>
      <c r="AG2371" s="221"/>
      <c r="AH2371" s="221"/>
      <c r="AI2371" s="221"/>
      <c r="AJ2371" s="221"/>
      <c r="AK2371" s="221"/>
      <c r="AL2371" s="221"/>
      <c r="AM2371" s="221"/>
      <c r="AN2371" s="221"/>
      <c r="AO2371" s="221"/>
      <c r="AP2371" s="221"/>
      <c r="AQ2371" s="221"/>
      <c r="AR2371" s="221"/>
      <c r="AS2371" s="221"/>
      <c r="AT2371" s="221"/>
      <c r="AU2371" s="221"/>
      <c r="AV2371" s="221"/>
      <c r="AW2371" s="221"/>
      <c r="AX2371" s="221"/>
      <c r="AY2371" s="221"/>
      <c r="AZ2371" s="221"/>
      <c r="BA2371" s="222">
        <v>0</v>
      </c>
      <c r="BB2371" s="222">
        <v>0</v>
      </c>
      <c r="BC2371" s="222">
        <f t="shared" si="112"/>
        <v>0</v>
      </c>
    </row>
    <row r="2372" spans="2:55">
      <c r="B2372" s="41" t="s">
        <v>7514</v>
      </c>
      <c r="C2372" s="19" t="s">
        <v>8173</v>
      </c>
      <c r="D2372" s="227" t="s">
        <v>961</v>
      </c>
      <c r="E2372" s="19"/>
      <c r="F2372" s="19"/>
      <c r="G2372" s="19"/>
      <c r="H2372" s="19"/>
      <c r="I2372" s="19"/>
      <c r="J2372" s="19"/>
      <c r="K2372" s="19"/>
      <c r="L2372" s="19"/>
      <c r="M2372" s="19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221"/>
      <c r="AA2372" s="221"/>
      <c r="AB2372" s="221"/>
      <c r="AC2372" s="221"/>
      <c r="AD2372" s="221"/>
      <c r="AE2372" s="221"/>
      <c r="AF2372" s="221"/>
      <c r="AG2372" s="221"/>
      <c r="AH2372" s="221"/>
      <c r="AI2372" s="221"/>
      <c r="AJ2372" s="221"/>
      <c r="AK2372" s="221"/>
      <c r="AL2372" s="221"/>
      <c r="AM2372" s="221"/>
      <c r="AN2372" s="221"/>
      <c r="AO2372" s="221"/>
      <c r="AP2372" s="221"/>
      <c r="AQ2372" s="221"/>
      <c r="AR2372" s="221"/>
      <c r="AS2372" s="221"/>
      <c r="AT2372" s="221"/>
      <c r="AU2372" s="221"/>
      <c r="AV2372" s="221"/>
      <c r="AW2372" s="221"/>
      <c r="AX2372" s="221"/>
      <c r="AY2372" s="221"/>
      <c r="AZ2372" s="221"/>
      <c r="BA2372" s="222">
        <v>0</v>
      </c>
      <c r="BB2372" s="222">
        <v>0</v>
      </c>
      <c r="BC2372" s="222">
        <f t="shared" si="112"/>
        <v>0</v>
      </c>
    </row>
    <row r="2373" spans="2:55">
      <c r="B2373" s="41" t="s">
        <v>7515</v>
      </c>
      <c r="C2373" s="19" t="s">
        <v>8174</v>
      </c>
      <c r="D2373" s="44" t="s">
        <v>5</v>
      </c>
      <c r="E2373" s="19"/>
      <c r="F2373" s="19"/>
      <c r="G2373" s="19"/>
      <c r="H2373" s="19"/>
      <c r="I2373" s="19"/>
      <c r="J2373" s="19"/>
      <c r="K2373" s="19"/>
      <c r="L2373" s="19"/>
      <c r="M2373" s="19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221"/>
      <c r="AA2373" s="221"/>
      <c r="AB2373" s="221"/>
      <c r="AC2373" s="221"/>
      <c r="AD2373" s="221"/>
      <c r="AE2373" s="221"/>
      <c r="AF2373" s="221"/>
      <c r="AG2373" s="221"/>
      <c r="AH2373" s="221"/>
      <c r="AI2373" s="221"/>
      <c r="AJ2373" s="221"/>
      <c r="AK2373" s="221"/>
      <c r="AL2373" s="221"/>
      <c r="AM2373" s="221"/>
      <c r="AN2373" s="221"/>
      <c r="AO2373" s="221"/>
      <c r="AP2373" s="221"/>
      <c r="AQ2373" s="221"/>
      <c r="AR2373" s="221"/>
      <c r="AS2373" s="221"/>
      <c r="AT2373" s="221"/>
      <c r="AU2373" s="221"/>
      <c r="AV2373" s="221"/>
      <c r="AW2373" s="221"/>
      <c r="AX2373" s="221"/>
      <c r="AY2373" s="221"/>
      <c r="AZ2373" s="221"/>
      <c r="BA2373" s="222">
        <v>0</v>
      </c>
      <c r="BB2373" s="222">
        <v>0</v>
      </c>
      <c r="BC2373" s="222">
        <f t="shared" si="112"/>
        <v>0</v>
      </c>
    </row>
    <row r="2374" spans="2:55">
      <c r="B2374" s="41" t="s">
        <v>7516</v>
      </c>
      <c r="C2374" s="19" t="s">
        <v>8175</v>
      </c>
      <c r="D2374" s="44" t="s">
        <v>5</v>
      </c>
      <c r="E2374" s="19"/>
      <c r="F2374" s="19"/>
      <c r="G2374" s="19"/>
      <c r="H2374" s="19"/>
      <c r="I2374" s="19"/>
      <c r="J2374" s="19"/>
      <c r="K2374" s="19"/>
      <c r="L2374" s="19"/>
      <c r="M2374" s="19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221"/>
      <c r="AA2374" s="221"/>
      <c r="AB2374" s="221"/>
      <c r="AC2374" s="221"/>
      <c r="AD2374" s="221"/>
      <c r="AE2374" s="221"/>
      <c r="AF2374" s="221"/>
      <c r="AG2374" s="221"/>
      <c r="AH2374" s="221"/>
      <c r="AI2374" s="221"/>
      <c r="AJ2374" s="221"/>
      <c r="AK2374" s="221"/>
      <c r="AL2374" s="221"/>
      <c r="AM2374" s="221"/>
      <c r="AN2374" s="221"/>
      <c r="AO2374" s="221"/>
      <c r="AP2374" s="221"/>
      <c r="AQ2374" s="221"/>
      <c r="AR2374" s="221"/>
      <c r="AS2374" s="221"/>
      <c r="AT2374" s="221"/>
      <c r="AU2374" s="221"/>
      <c r="AV2374" s="221"/>
      <c r="AW2374" s="221"/>
      <c r="AX2374" s="221"/>
      <c r="AY2374" s="221"/>
      <c r="AZ2374" s="221"/>
      <c r="BA2374" s="222">
        <v>0</v>
      </c>
      <c r="BB2374" s="222">
        <v>0</v>
      </c>
      <c r="BC2374" s="222">
        <f t="shared" si="112"/>
        <v>0</v>
      </c>
    </row>
    <row r="2375" spans="2:55">
      <c r="B2375" s="41" t="s">
        <v>7517</v>
      </c>
      <c r="C2375" s="19" t="s">
        <v>8176</v>
      </c>
      <c r="D2375" s="227" t="s">
        <v>961</v>
      </c>
      <c r="E2375" s="19"/>
      <c r="F2375" s="19"/>
      <c r="G2375" s="19"/>
      <c r="H2375" s="19"/>
      <c r="I2375" s="19"/>
      <c r="J2375" s="19"/>
      <c r="K2375" s="19"/>
      <c r="L2375" s="19"/>
      <c r="M2375" s="19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221"/>
      <c r="AA2375" s="221"/>
      <c r="AB2375" s="221"/>
      <c r="AC2375" s="221"/>
      <c r="AD2375" s="221"/>
      <c r="AE2375" s="221"/>
      <c r="AF2375" s="221"/>
      <c r="AG2375" s="221"/>
      <c r="AH2375" s="221"/>
      <c r="AI2375" s="221"/>
      <c r="AJ2375" s="221"/>
      <c r="AK2375" s="221"/>
      <c r="AL2375" s="221"/>
      <c r="AM2375" s="221"/>
      <c r="AN2375" s="221"/>
      <c r="AO2375" s="221"/>
      <c r="AP2375" s="221"/>
      <c r="AQ2375" s="221"/>
      <c r="AR2375" s="221"/>
      <c r="AS2375" s="221"/>
      <c r="AT2375" s="221"/>
      <c r="AU2375" s="221"/>
      <c r="AV2375" s="221"/>
      <c r="AW2375" s="221"/>
      <c r="AX2375" s="221"/>
      <c r="AY2375" s="221"/>
      <c r="AZ2375" s="221"/>
      <c r="BA2375" s="222">
        <v>0</v>
      </c>
      <c r="BB2375" s="222">
        <v>0</v>
      </c>
      <c r="BC2375" s="222">
        <f t="shared" si="112"/>
        <v>0</v>
      </c>
    </row>
    <row r="2376" spans="2:55">
      <c r="B2376" s="41" t="s">
        <v>7518</v>
      </c>
      <c r="C2376" s="19" t="s">
        <v>8177</v>
      </c>
      <c r="D2376" s="44" t="s">
        <v>5</v>
      </c>
      <c r="E2376" s="19"/>
      <c r="F2376" s="19"/>
      <c r="G2376" s="19"/>
      <c r="H2376" s="19"/>
      <c r="I2376" s="19"/>
      <c r="J2376" s="19"/>
      <c r="K2376" s="19"/>
      <c r="L2376" s="19"/>
      <c r="M2376" s="19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221"/>
      <c r="AA2376" s="221"/>
      <c r="AB2376" s="221"/>
      <c r="AC2376" s="221"/>
      <c r="AD2376" s="221"/>
      <c r="AE2376" s="221"/>
      <c r="AF2376" s="221"/>
      <c r="AG2376" s="221"/>
      <c r="AH2376" s="221"/>
      <c r="AI2376" s="221"/>
      <c r="AJ2376" s="221"/>
      <c r="AK2376" s="221"/>
      <c r="AL2376" s="221"/>
      <c r="AM2376" s="221"/>
      <c r="AN2376" s="221"/>
      <c r="AO2376" s="221"/>
      <c r="AP2376" s="221"/>
      <c r="AQ2376" s="221"/>
      <c r="AR2376" s="221"/>
      <c r="AS2376" s="221"/>
      <c r="AT2376" s="221"/>
      <c r="AU2376" s="221"/>
      <c r="AV2376" s="221"/>
      <c r="AW2376" s="221"/>
      <c r="AX2376" s="221"/>
      <c r="AY2376" s="221"/>
      <c r="AZ2376" s="221"/>
      <c r="BA2376" s="222">
        <v>0</v>
      </c>
      <c r="BB2376" s="222">
        <v>0</v>
      </c>
      <c r="BC2376" s="222">
        <f t="shared" si="112"/>
        <v>0</v>
      </c>
    </row>
    <row r="2377" spans="2:55">
      <c r="B2377" s="41" t="s">
        <v>7519</v>
      </c>
      <c r="C2377" s="19" t="s">
        <v>8178</v>
      </c>
      <c r="D2377" s="44" t="s">
        <v>5</v>
      </c>
      <c r="E2377" s="19"/>
      <c r="F2377" s="19"/>
      <c r="G2377" s="19"/>
      <c r="H2377" s="19"/>
      <c r="I2377" s="19"/>
      <c r="J2377" s="19"/>
      <c r="K2377" s="19"/>
      <c r="L2377" s="19"/>
      <c r="M2377" s="19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221"/>
      <c r="AA2377" s="221"/>
      <c r="AB2377" s="221"/>
      <c r="AC2377" s="221"/>
      <c r="AD2377" s="221"/>
      <c r="AE2377" s="221"/>
      <c r="AF2377" s="221"/>
      <c r="AG2377" s="221"/>
      <c r="AH2377" s="221"/>
      <c r="AI2377" s="221"/>
      <c r="AJ2377" s="221"/>
      <c r="AK2377" s="221"/>
      <c r="AL2377" s="221"/>
      <c r="AM2377" s="221"/>
      <c r="AN2377" s="221"/>
      <c r="AO2377" s="221"/>
      <c r="AP2377" s="221"/>
      <c r="AQ2377" s="221"/>
      <c r="AR2377" s="221"/>
      <c r="AS2377" s="221"/>
      <c r="AT2377" s="221"/>
      <c r="AU2377" s="221"/>
      <c r="AV2377" s="221"/>
      <c r="AW2377" s="221"/>
      <c r="AX2377" s="221"/>
      <c r="AY2377" s="221"/>
      <c r="AZ2377" s="221"/>
      <c r="BA2377" s="222">
        <v>0</v>
      </c>
      <c r="BB2377" s="222">
        <v>0</v>
      </c>
      <c r="BC2377" s="222">
        <f t="shared" si="112"/>
        <v>0</v>
      </c>
    </row>
    <row r="2378" spans="2:55">
      <c r="B2378" s="41" t="s">
        <v>7520</v>
      </c>
      <c r="C2378" s="19" t="s">
        <v>8179</v>
      </c>
      <c r="D2378" s="227" t="s">
        <v>961</v>
      </c>
      <c r="E2378" s="19"/>
      <c r="F2378" s="19"/>
      <c r="G2378" s="19"/>
      <c r="H2378" s="19"/>
      <c r="I2378" s="19"/>
      <c r="J2378" s="19"/>
      <c r="K2378" s="19"/>
      <c r="L2378" s="19"/>
      <c r="M2378" s="19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221"/>
      <c r="AA2378" s="221"/>
      <c r="AB2378" s="221"/>
      <c r="AC2378" s="221"/>
      <c r="AD2378" s="221"/>
      <c r="AE2378" s="221"/>
      <c r="AF2378" s="221"/>
      <c r="AG2378" s="221"/>
      <c r="AH2378" s="221"/>
      <c r="AI2378" s="221"/>
      <c r="AJ2378" s="221"/>
      <c r="AK2378" s="221"/>
      <c r="AL2378" s="221"/>
      <c r="AM2378" s="221"/>
      <c r="AN2378" s="221"/>
      <c r="AO2378" s="221"/>
      <c r="AP2378" s="221"/>
      <c r="AQ2378" s="221"/>
      <c r="AR2378" s="221"/>
      <c r="AS2378" s="221"/>
      <c r="AT2378" s="221"/>
      <c r="AU2378" s="221"/>
      <c r="AV2378" s="221"/>
      <c r="AW2378" s="221"/>
      <c r="AX2378" s="221"/>
      <c r="AY2378" s="221"/>
      <c r="AZ2378" s="221"/>
      <c r="BA2378" s="222">
        <v>0</v>
      </c>
      <c r="BB2378" s="222">
        <v>0</v>
      </c>
      <c r="BC2378" s="222">
        <f t="shared" si="112"/>
        <v>0</v>
      </c>
    </row>
    <row r="2379" spans="2:55">
      <c r="B2379" s="41" t="s">
        <v>7521</v>
      </c>
      <c r="C2379" s="19" t="s">
        <v>8180</v>
      </c>
      <c r="D2379" s="227" t="s">
        <v>961</v>
      </c>
      <c r="E2379" s="19"/>
      <c r="F2379" s="19"/>
      <c r="G2379" s="19"/>
      <c r="H2379" s="19"/>
      <c r="I2379" s="19"/>
      <c r="J2379" s="19"/>
      <c r="K2379" s="19"/>
      <c r="L2379" s="19"/>
      <c r="M2379" s="19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221"/>
      <c r="AA2379" s="221"/>
      <c r="AB2379" s="221"/>
      <c r="AC2379" s="221"/>
      <c r="AD2379" s="221"/>
      <c r="AE2379" s="221"/>
      <c r="AF2379" s="221"/>
      <c r="AG2379" s="221"/>
      <c r="AH2379" s="221"/>
      <c r="AI2379" s="221"/>
      <c r="AJ2379" s="221"/>
      <c r="AK2379" s="221"/>
      <c r="AL2379" s="221"/>
      <c r="AM2379" s="221"/>
      <c r="AN2379" s="221"/>
      <c r="AO2379" s="221"/>
      <c r="AP2379" s="221"/>
      <c r="AQ2379" s="221"/>
      <c r="AR2379" s="221"/>
      <c r="AS2379" s="221"/>
      <c r="AT2379" s="221"/>
      <c r="AU2379" s="221"/>
      <c r="AV2379" s="221"/>
      <c r="AW2379" s="221"/>
      <c r="AX2379" s="221"/>
      <c r="AY2379" s="221"/>
      <c r="AZ2379" s="221"/>
      <c r="BA2379" s="222">
        <v>2</v>
      </c>
      <c r="BB2379" s="222">
        <v>120</v>
      </c>
      <c r="BC2379" s="222">
        <f t="shared" si="112"/>
        <v>30</v>
      </c>
    </row>
    <row r="2380" spans="2:55">
      <c r="B2380" s="41" t="s">
        <v>7522</v>
      </c>
      <c r="C2380" s="19" t="s">
        <v>8181</v>
      </c>
      <c r="D2380" s="227" t="s">
        <v>961</v>
      </c>
      <c r="E2380" s="19"/>
      <c r="F2380" s="19"/>
      <c r="G2380" s="19"/>
      <c r="H2380" s="19"/>
      <c r="I2380" s="19"/>
      <c r="J2380" s="19"/>
      <c r="K2380" s="19"/>
      <c r="L2380" s="19"/>
      <c r="M2380" s="19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221"/>
      <c r="AA2380" s="221"/>
      <c r="AB2380" s="221"/>
      <c r="AC2380" s="221"/>
      <c r="AD2380" s="221"/>
      <c r="AE2380" s="221"/>
      <c r="AF2380" s="221"/>
      <c r="AG2380" s="221"/>
      <c r="AH2380" s="221"/>
      <c r="AI2380" s="221"/>
      <c r="AJ2380" s="221"/>
      <c r="AK2380" s="221"/>
      <c r="AL2380" s="221"/>
      <c r="AM2380" s="221"/>
      <c r="AN2380" s="221"/>
      <c r="AO2380" s="221"/>
      <c r="AP2380" s="221"/>
      <c r="AQ2380" s="221"/>
      <c r="AR2380" s="221"/>
      <c r="AS2380" s="221"/>
      <c r="AT2380" s="221"/>
      <c r="AU2380" s="221"/>
      <c r="AV2380" s="221"/>
      <c r="AW2380" s="221"/>
      <c r="AX2380" s="221"/>
      <c r="AY2380" s="221"/>
      <c r="AZ2380" s="221"/>
      <c r="BA2380" s="222">
        <v>2</v>
      </c>
      <c r="BB2380" s="222">
        <v>210</v>
      </c>
      <c r="BC2380" s="222">
        <f t="shared" si="112"/>
        <v>52.5</v>
      </c>
    </row>
    <row r="2381" spans="2:55">
      <c r="B2381" s="41" t="s">
        <v>7523</v>
      </c>
      <c r="C2381" s="19" t="s">
        <v>8182</v>
      </c>
      <c r="D2381" s="227" t="s">
        <v>939</v>
      </c>
      <c r="E2381" s="19"/>
      <c r="F2381" s="19"/>
      <c r="G2381" s="19"/>
      <c r="H2381" s="19"/>
      <c r="I2381" s="19"/>
      <c r="J2381" s="19"/>
      <c r="K2381" s="19"/>
      <c r="L2381" s="19"/>
      <c r="M2381" s="19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221"/>
      <c r="AA2381" s="221"/>
      <c r="AB2381" s="221"/>
      <c r="AC2381" s="221"/>
      <c r="AD2381" s="221"/>
      <c r="AE2381" s="221"/>
      <c r="AF2381" s="221"/>
      <c r="AG2381" s="221"/>
      <c r="AH2381" s="221"/>
      <c r="AI2381" s="221"/>
      <c r="AJ2381" s="221"/>
      <c r="AK2381" s="221"/>
      <c r="AL2381" s="221"/>
      <c r="AM2381" s="221"/>
      <c r="AN2381" s="221"/>
      <c r="AO2381" s="221"/>
      <c r="AP2381" s="221"/>
      <c r="AQ2381" s="221"/>
      <c r="AR2381" s="221"/>
      <c r="AS2381" s="221"/>
      <c r="AT2381" s="221"/>
      <c r="AU2381" s="221"/>
      <c r="AV2381" s="221"/>
      <c r="AW2381" s="221"/>
      <c r="AX2381" s="221"/>
      <c r="AY2381" s="221"/>
      <c r="AZ2381" s="221"/>
      <c r="BA2381" s="222">
        <v>2</v>
      </c>
      <c r="BB2381" s="222">
        <v>235</v>
      </c>
      <c r="BC2381" s="222">
        <f t="shared" si="112"/>
        <v>58.75</v>
      </c>
    </row>
    <row r="2382" spans="2:55">
      <c r="B2382" s="41" t="s">
        <v>7524</v>
      </c>
      <c r="C2382" s="19" t="s">
        <v>8183</v>
      </c>
      <c r="D2382" s="44" t="s">
        <v>5</v>
      </c>
      <c r="E2382" s="19"/>
      <c r="F2382" s="19"/>
      <c r="G2382" s="19"/>
      <c r="H2382" s="19"/>
      <c r="I2382" s="19"/>
      <c r="J2382" s="19"/>
      <c r="K2382" s="19"/>
      <c r="L2382" s="19"/>
      <c r="M2382" s="19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221"/>
      <c r="AA2382" s="221"/>
      <c r="AB2382" s="221"/>
      <c r="AC2382" s="221"/>
      <c r="AD2382" s="221"/>
      <c r="AE2382" s="221"/>
      <c r="AF2382" s="221"/>
      <c r="AG2382" s="221"/>
      <c r="AH2382" s="221"/>
      <c r="AI2382" s="221"/>
      <c r="AJ2382" s="221"/>
      <c r="AK2382" s="221"/>
      <c r="AL2382" s="221"/>
      <c r="AM2382" s="221"/>
      <c r="AN2382" s="221"/>
      <c r="AO2382" s="221"/>
      <c r="AP2382" s="221"/>
      <c r="AQ2382" s="221"/>
      <c r="AR2382" s="221"/>
      <c r="AS2382" s="221"/>
      <c r="AT2382" s="221"/>
      <c r="AU2382" s="221"/>
      <c r="AV2382" s="221"/>
      <c r="AW2382" s="221"/>
      <c r="AX2382" s="221"/>
      <c r="AY2382" s="221"/>
      <c r="AZ2382" s="221"/>
      <c r="BA2382" s="222">
        <v>3</v>
      </c>
      <c r="BB2382" s="222">
        <v>430</v>
      </c>
      <c r="BC2382" s="222">
        <f t="shared" si="112"/>
        <v>107.5</v>
      </c>
    </row>
    <row r="2383" spans="2:55">
      <c r="B2383" s="41" t="s">
        <v>7525</v>
      </c>
      <c r="C2383" s="19" t="s">
        <v>8184</v>
      </c>
      <c r="D2383" s="227" t="s">
        <v>950</v>
      </c>
      <c r="E2383" s="19"/>
      <c r="F2383" s="19"/>
      <c r="G2383" s="19"/>
      <c r="H2383" s="19"/>
      <c r="I2383" s="19"/>
      <c r="J2383" s="19"/>
      <c r="K2383" s="19"/>
      <c r="L2383" s="19"/>
      <c r="M2383" s="19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221"/>
      <c r="AA2383" s="221"/>
      <c r="AB2383" s="221"/>
      <c r="AC2383" s="221"/>
      <c r="AD2383" s="221"/>
      <c r="AE2383" s="221"/>
      <c r="AF2383" s="221"/>
      <c r="AG2383" s="221"/>
      <c r="AH2383" s="221"/>
      <c r="AI2383" s="221"/>
      <c r="AJ2383" s="221"/>
      <c r="AK2383" s="221"/>
      <c r="AL2383" s="221"/>
      <c r="AM2383" s="221"/>
      <c r="AN2383" s="221"/>
      <c r="AO2383" s="221"/>
      <c r="AP2383" s="221"/>
      <c r="AQ2383" s="221"/>
      <c r="AR2383" s="221"/>
      <c r="AS2383" s="221"/>
      <c r="AT2383" s="221"/>
      <c r="AU2383" s="221"/>
      <c r="AV2383" s="221"/>
      <c r="AW2383" s="221"/>
      <c r="AX2383" s="221"/>
      <c r="AY2383" s="221"/>
      <c r="AZ2383" s="221"/>
      <c r="BA2383" s="222">
        <v>1</v>
      </c>
      <c r="BB2383" s="222">
        <v>60</v>
      </c>
      <c r="BC2383" s="222">
        <f t="shared" si="112"/>
        <v>15</v>
      </c>
    </row>
    <row r="2384" spans="2:55">
      <c r="B2384" s="41" t="s">
        <v>7526</v>
      </c>
      <c r="C2384" s="19" t="s">
        <v>8185</v>
      </c>
      <c r="D2384" s="227" t="s">
        <v>961</v>
      </c>
      <c r="E2384" s="19"/>
      <c r="F2384" s="19"/>
      <c r="G2384" s="19"/>
      <c r="H2384" s="19"/>
      <c r="I2384" s="19"/>
      <c r="J2384" s="19"/>
      <c r="K2384" s="19"/>
      <c r="L2384" s="19"/>
      <c r="M2384" s="19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221"/>
      <c r="AA2384" s="221"/>
      <c r="AB2384" s="221"/>
      <c r="AC2384" s="221"/>
      <c r="AD2384" s="221"/>
      <c r="AE2384" s="221"/>
      <c r="AF2384" s="221"/>
      <c r="AG2384" s="221"/>
      <c r="AH2384" s="221"/>
      <c r="AI2384" s="221"/>
      <c r="AJ2384" s="221"/>
      <c r="AK2384" s="221"/>
      <c r="AL2384" s="221"/>
      <c r="AM2384" s="221"/>
      <c r="AN2384" s="221"/>
      <c r="AO2384" s="221"/>
      <c r="AP2384" s="221"/>
      <c r="AQ2384" s="221"/>
      <c r="AR2384" s="221"/>
      <c r="AS2384" s="221"/>
      <c r="AT2384" s="221"/>
      <c r="AU2384" s="221"/>
      <c r="AV2384" s="221"/>
      <c r="AW2384" s="221"/>
      <c r="AX2384" s="221"/>
      <c r="AY2384" s="221"/>
      <c r="AZ2384" s="221"/>
      <c r="BA2384" s="222">
        <v>1</v>
      </c>
      <c r="BB2384" s="222">
        <v>100</v>
      </c>
      <c r="BC2384" s="222">
        <f t="shared" si="112"/>
        <v>25</v>
      </c>
    </row>
    <row r="2385" spans="2:55">
      <c r="B2385" s="41" t="s">
        <v>7527</v>
      </c>
      <c r="C2385" s="19" t="s">
        <v>8186</v>
      </c>
      <c r="D2385" s="227" t="s">
        <v>961</v>
      </c>
      <c r="E2385" s="19"/>
      <c r="F2385" s="19"/>
      <c r="G2385" s="19"/>
      <c r="H2385" s="19"/>
      <c r="I2385" s="19"/>
      <c r="J2385" s="19"/>
      <c r="K2385" s="19"/>
      <c r="L2385" s="19"/>
      <c r="M2385" s="19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221"/>
      <c r="AA2385" s="221"/>
      <c r="AB2385" s="221"/>
      <c r="AC2385" s="221"/>
      <c r="AD2385" s="221"/>
      <c r="AE2385" s="221"/>
      <c r="AF2385" s="221"/>
      <c r="AG2385" s="221"/>
      <c r="AH2385" s="221"/>
      <c r="AI2385" s="221"/>
      <c r="AJ2385" s="221"/>
      <c r="AK2385" s="221"/>
      <c r="AL2385" s="221"/>
      <c r="AM2385" s="221"/>
      <c r="AN2385" s="221"/>
      <c r="AO2385" s="221"/>
      <c r="AP2385" s="221"/>
      <c r="AQ2385" s="221"/>
      <c r="AR2385" s="221"/>
      <c r="AS2385" s="221"/>
      <c r="AT2385" s="221"/>
      <c r="AU2385" s="221"/>
      <c r="AV2385" s="221"/>
      <c r="AW2385" s="221"/>
      <c r="AX2385" s="221"/>
      <c r="AY2385" s="221"/>
      <c r="AZ2385" s="221"/>
      <c r="BA2385" s="222">
        <v>0</v>
      </c>
      <c r="BB2385" s="222">
        <v>0</v>
      </c>
      <c r="BC2385" s="222">
        <f t="shared" si="112"/>
        <v>0</v>
      </c>
    </row>
    <row r="2386" spans="2:55">
      <c r="B2386" s="41" t="s">
        <v>7528</v>
      </c>
      <c r="C2386" s="19" t="s">
        <v>8187</v>
      </c>
      <c r="D2386" s="227" t="s">
        <v>961</v>
      </c>
      <c r="E2386" s="19"/>
      <c r="F2386" s="19"/>
      <c r="G2386" s="19"/>
      <c r="H2386" s="19"/>
      <c r="I2386" s="19"/>
      <c r="J2386" s="19"/>
      <c r="K2386" s="19"/>
      <c r="L2386" s="19"/>
      <c r="M2386" s="19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221"/>
      <c r="AA2386" s="221"/>
      <c r="AB2386" s="221"/>
      <c r="AC2386" s="221"/>
      <c r="AD2386" s="221"/>
      <c r="AE2386" s="221"/>
      <c r="AF2386" s="221"/>
      <c r="AG2386" s="221"/>
      <c r="AH2386" s="221"/>
      <c r="AI2386" s="221"/>
      <c r="AJ2386" s="221"/>
      <c r="AK2386" s="221"/>
      <c r="AL2386" s="221"/>
      <c r="AM2386" s="221"/>
      <c r="AN2386" s="221"/>
      <c r="AO2386" s="221"/>
      <c r="AP2386" s="221"/>
      <c r="AQ2386" s="221"/>
      <c r="AR2386" s="221"/>
      <c r="AS2386" s="221"/>
      <c r="AT2386" s="221"/>
      <c r="AU2386" s="221"/>
      <c r="AV2386" s="221"/>
      <c r="AW2386" s="221"/>
      <c r="AX2386" s="221"/>
      <c r="AY2386" s="221"/>
      <c r="AZ2386" s="221"/>
      <c r="BA2386" s="222">
        <v>10</v>
      </c>
      <c r="BB2386" s="222">
        <v>3370</v>
      </c>
      <c r="BC2386" s="222">
        <f t="shared" si="112"/>
        <v>842.5</v>
      </c>
    </row>
    <row r="2387" spans="2:55">
      <c r="B2387" s="41" t="s">
        <v>7529</v>
      </c>
      <c r="C2387" s="19" t="s">
        <v>8188</v>
      </c>
      <c r="D2387" s="227" t="s">
        <v>961</v>
      </c>
      <c r="E2387" s="19"/>
      <c r="F2387" s="19"/>
      <c r="G2387" s="19"/>
      <c r="H2387" s="19"/>
      <c r="I2387" s="19"/>
      <c r="J2387" s="19"/>
      <c r="K2387" s="19"/>
      <c r="L2387" s="19"/>
      <c r="M2387" s="19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221"/>
      <c r="AA2387" s="221"/>
      <c r="AB2387" s="221"/>
      <c r="AC2387" s="221"/>
      <c r="AD2387" s="221"/>
      <c r="AE2387" s="221"/>
      <c r="AF2387" s="221"/>
      <c r="AG2387" s="221"/>
      <c r="AH2387" s="221"/>
      <c r="AI2387" s="221"/>
      <c r="AJ2387" s="221"/>
      <c r="AK2387" s="221"/>
      <c r="AL2387" s="221"/>
      <c r="AM2387" s="221"/>
      <c r="AN2387" s="221"/>
      <c r="AO2387" s="221"/>
      <c r="AP2387" s="221"/>
      <c r="AQ2387" s="221"/>
      <c r="AR2387" s="221"/>
      <c r="AS2387" s="221"/>
      <c r="AT2387" s="221"/>
      <c r="AU2387" s="221"/>
      <c r="AV2387" s="221"/>
      <c r="AW2387" s="221"/>
      <c r="AX2387" s="221"/>
      <c r="AY2387" s="221"/>
      <c r="AZ2387" s="221"/>
      <c r="BA2387" s="222">
        <v>8</v>
      </c>
      <c r="BB2387" s="222">
        <v>940</v>
      </c>
      <c r="BC2387" s="222">
        <f t="shared" si="112"/>
        <v>235</v>
      </c>
    </row>
    <row r="2388" spans="2:55">
      <c r="B2388" s="41" t="s">
        <v>7530</v>
      </c>
      <c r="C2388" s="19" t="s">
        <v>8189</v>
      </c>
      <c r="D2388" s="44" t="s">
        <v>5</v>
      </c>
      <c r="E2388" s="19"/>
      <c r="F2388" s="19"/>
      <c r="G2388" s="19"/>
      <c r="H2388" s="19"/>
      <c r="I2388" s="19"/>
      <c r="J2388" s="19"/>
      <c r="K2388" s="19"/>
      <c r="L2388" s="19"/>
      <c r="M2388" s="19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221"/>
      <c r="AA2388" s="221"/>
      <c r="AB2388" s="221"/>
      <c r="AC2388" s="221"/>
      <c r="AD2388" s="221"/>
      <c r="AE2388" s="221"/>
      <c r="AF2388" s="221"/>
      <c r="AG2388" s="221"/>
      <c r="AH2388" s="221"/>
      <c r="AI2388" s="221"/>
      <c r="AJ2388" s="221"/>
      <c r="AK2388" s="221"/>
      <c r="AL2388" s="221"/>
      <c r="AM2388" s="221"/>
      <c r="AN2388" s="221"/>
      <c r="AO2388" s="221"/>
      <c r="AP2388" s="221"/>
      <c r="AQ2388" s="221"/>
      <c r="AR2388" s="221"/>
      <c r="AS2388" s="221"/>
      <c r="AT2388" s="221"/>
      <c r="AU2388" s="221"/>
      <c r="AV2388" s="221"/>
      <c r="AW2388" s="221"/>
      <c r="AX2388" s="221"/>
      <c r="AY2388" s="221"/>
      <c r="AZ2388" s="221"/>
      <c r="BA2388" s="222">
        <v>0</v>
      </c>
      <c r="BB2388" s="222">
        <v>0</v>
      </c>
      <c r="BC2388" s="222">
        <f t="shared" si="112"/>
        <v>0</v>
      </c>
    </row>
    <row r="2389" spans="2:55">
      <c r="B2389" s="41" t="s">
        <v>7531</v>
      </c>
      <c r="C2389" s="19" t="s">
        <v>8190</v>
      </c>
      <c r="D2389" s="44" t="s">
        <v>5</v>
      </c>
      <c r="E2389" s="19"/>
      <c r="F2389" s="19"/>
      <c r="G2389" s="19"/>
      <c r="H2389" s="19"/>
      <c r="I2389" s="19"/>
      <c r="J2389" s="19"/>
      <c r="K2389" s="19"/>
      <c r="L2389" s="19"/>
      <c r="M2389" s="19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221"/>
      <c r="AA2389" s="221"/>
      <c r="AB2389" s="221"/>
      <c r="AC2389" s="221"/>
      <c r="AD2389" s="221"/>
      <c r="AE2389" s="221"/>
      <c r="AF2389" s="221"/>
      <c r="AG2389" s="221"/>
      <c r="AH2389" s="221"/>
      <c r="AI2389" s="221"/>
      <c r="AJ2389" s="221"/>
      <c r="AK2389" s="221"/>
      <c r="AL2389" s="221"/>
      <c r="AM2389" s="221"/>
      <c r="AN2389" s="221"/>
      <c r="AO2389" s="221"/>
      <c r="AP2389" s="221"/>
      <c r="AQ2389" s="221"/>
      <c r="AR2389" s="221"/>
      <c r="AS2389" s="221"/>
      <c r="AT2389" s="221"/>
      <c r="AU2389" s="221"/>
      <c r="AV2389" s="221"/>
      <c r="AW2389" s="221"/>
      <c r="AX2389" s="221"/>
      <c r="AY2389" s="221"/>
      <c r="AZ2389" s="221"/>
      <c r="BA2389" s="222">
        <v>0</v>
      </c>
      <c r="BB2389" s="222">
        <v>0</v>
      </c>
      <c r="BC2389" s="222">
        <f t="shared" si="112"/>
        <v>0</v>
      </c>
    </row>
    <row r="2390" spans="2:55">
      <c r="B2390" s="41" t="s">
        <v>7532</v>
      </c>
      <c r="C2390" s="19" t="s">
        <v>8191</v>
      </c>
      <c r="D2390" s="44" t="s">
        <v>5</v>
      </c>
      <c r="E2390" s="19"/>
      <c r="F2390" s="19"/>
      <c r="G2390" s="19"/>
      <c r="H2390" s="19"/>
      <c r="I2390" s="19"/>
      <c r="J2390" s="19"/>
      <c r="K2390" s="19"/>
      <c r="L2390" s="19"/>
      <c r="M2390" s="19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221"/>
      <c r="AA2390" s="221"/>
      <c r="AB2390" s="221"/>
      <c r="AC2390" s="221"/>
      <c r="AD2390" s="221"/>
      <c r="AE2390" s="221"/>
      <c r="AF2390" s="221"/>
      <c r="AG2390" s="221"/>
      <c r="AH2390" s="221"/>
      <c r="AI2390" s="221"/>
      <c r="AJ2390" s="221"/>
      <c r="AK2390" s="221"/>
      <c r="AL2390" s="221"/>
      <c r="AM2390" s="221"/>
      <c r="AN2390" s="221"/>
      <c r="AO2390" s="221"/>
      <c r="AP2390" s="221"/>
      <c r="AQ2390" s="221"/>
      <c r="AR2390" s="221"/>
      <c r="AS2390" s="221"/>
      <c r="AT2390" s="221"/>
      <c r="AU2390" s="221"/>
      <c r="AV2390" s="221"/>
      <c r="AW2390" s="221"/>
      <c r="AX2390" s="221"/>
      <c r="AY2390" s="221"/>
      <c r="AZ2390" s="221"/>
      <c r="BA2390" s="222">
        <v>0</v>
      </c>
      <c r="BB2390" s="222">
        <v>0</v>
      </c>
      <c r="BC2390" s="222">
        <f t="shared" ref="BC2390" si="113">BB2390*25%</f>
        <v>0</v>
      </c>
    </row>
    <row r="2391" spans="2:55">
      <c r="B2391" s="500"/>
      <c r="C2391" s="501"/>
      <c r="D2391" s="500"/>
      <c r="E2391" s="501"/>
      <c r="F2391" s="501"/>
      <c r="G2391" s="501"/>
      <c r="H2391" s="501"/>
      <c r="I2391" s="501"/>
      <c r="J2391" s="501"/>
      <c r="K2391" s="501"/>
      <c r="L2391" s="501"/>
      <c r="M2391" s="501"/>
      <c r="N2391" s="501"/>
      <c r="O2391" s="501"/>
      <c r="P2391" s="501"/>
      <c r="Q2391" s="501"/>
      <c r="R2391" s="501"/>
      <c r="S2391" s="501"/>
      <c r="T2391" s="501"/>
      <c r="U2391" s="501"/>
      <c r="V2391" s="501"/>
      <c r="W2391" s="501"/>
      <c r="X2391" s="501"/>
      <c r="Y2391" s="501"/>
      <c r="Z2391" s="502"/>
      <c r="AA2391" s="502"/>
      <c r="AB2391" s="502"/>
      <c r="AC2391" s="502"/>
      <c r="AD2391" s="502"/>
      <c r="AE2391" s="502"/>
      <c r="AF2391" s="502"/>
      <c r="AG2391" s="502"/>
      <c r="AH2391" s="502"/>
      <c r="AI2391" s="502"/>
      <c r="AJ2391" s="502"/>
      <c r="AK2391" s="502"/>
      <c r="AL2391" s="502"/>
      <c r="AM2391" s="502"/>
      <c r="AN2391" s="502"/>
      <c r="AO2391" s="502"/>
      <c r="AP2391" s="502"/>
      <c r="AQ2391" s="502"/>
      <c r="AR2391" s="502"/>
      <c r="AS2391" s="502"/>
      <c r="AT2391" s="502"/>
      <c r="AU2391" s="502"/>
      <c r="AV2391" s="502"/>
      <c r="AW2391" s="502"/>
      <c r="AX2391" s="502"/>
      <c r="AY2391" s="502"/>
      <c r="AZ2391" s="502"/>
      <c r="BA2391" s="503">
        <f>SUM(BA3:BA2390)</f>
        <v>111323</v>
      </c>
      <c r="BB2391" s="503">
        <f>SUM(BB3:BB2390)</f>
        <v>11110335</v>
      </c>
      <c r="BC2391" s="503">
        <f>SUM(BC3:BC2390)</f>
        <v>2777583.75</v>
      </c>
    </row>
  </sheetData>
  <autoFilter ref="B1:AT2391" xr:uid="{BD1E2127-8D08-421D-A3CD-D156F70FBC9C}"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  <filterColumn colId="21" showButton="0"/>
    <filterColumn colId="22" showButton="0"/>
    <filterColumn colId="24" showButton="0"/>
    <filterColumn colId="25" showButton="0"/>
    <filterColumn colId="27" showButton="0"/>
    <filterColumn colId="28" showButton="0"/>
    <filterColumn colId="30" showButton="0"/>
    <filterColumn colId="31" showButton="0"/>
    <filterColumn colId="33" showButton="0"/>
    <filterColumn colId="34" showButton="0"/>
    <filterColumn colId="36" showButton="0"/>
    <filterColumn colId="37" showButton="0"/>
    <filterColumn colId="39" showButton="0"/>
    <filterColumn colId="40" showButton="0"/>
    <filterColumn colId="42" showButton="0"/>
    <filterColumn colId="43" showButton="0"/>
    <sortState ref="B34:AT1681">
      <sortCondition ref="D1:D2391"/>
    </sortState>
  </autoFilter>
  <mergeCells count="20">
    <mergeCell ref="B1:B2"/>
    <mergeCell ref="C1:C2"/>
    <mergeCell ref="D1:D2"/>
    <mergeCell ref="E1:G1"/>
    <mergeCell ref="H1:J1"/>
    <mergeCell ref="AL1:AN1"/>
    <mergeCell ref="AI1:AK1"/>
    <mergeCell ref="AF1:AH1"/>
    <mergeCell ref="AC1:AE1"/>
    <mergeCell ref="Z1:AB1"/>
    <mergeCell ref="W1:Y1"/>
    <mergeCell ref="T1:V1"/>
    <mergeCell ref="K1:M1"/>
    <mergeCell ref="N1:P1"/>
    <mergeCell ref="Q1:S1"/>
    <mergeCell ref="BA1:BC1"/>
    <mergeCell ref="AX1:AZ1"/>
    <mergeCell ref="AU1:AW1"/>
    <mergeCell ref="AR1:AT1"/>
    <mergeCell ref="AO1:AQ1"/>
  </mergeCells>
  <pageMargins left="0.7" right="0.7" top="0.75" bottom="0.75" header="0.3" footer="0.3"/>
  <pageSetup paperSize="260" orientation="portrait" horizontalDpi="203" verticalDpi="203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8" tint="0.39997558519241921"/>
  </sheetPr>
  <dimension ref="A1:BQ73"/>
  <sheetViews>
    <sheetView showGridLines="0" zoomScaleNormal="100" workbookViewId="0">
      <pane xSplit="3" ySplit="2" topLeftCell="BO47" activePane="bottomRight" state="frozen"/>
      <selection activeCell="G24" sqref="G24"/>
      <selection pane="topRight" activeCell="G24" sqref="G24"/>
      <selection pane="bottomLeft" activeCell="G24" sqref="G24"/>
      <selection pane="bottomRight" activeCell="BQ4" sqref="BQ4:BQ71"/>
    </sheetView>
  </sheetViews>
  <sheetFormatPr defaultColWidth="8.85546875" defaultRowHeight="12.75"/>
  <cols>
    <col min="1" max="1" width="6.42578125" style="36" customWidth="1"/>
    <col min="2" max="2" width="27.42578125" style="18" bestFit="1" customWidth="1"/>
    <col min="3" max="3" width="8.85546875" style="18"/>
    <col min="4" max="8" width="9.5703125" style="18" hidden="1" customWidth="1"/>
    <col min="9" max="9" width="10" style="18" hidden="1" customWidth="1"/>
    <col min="10" max="11" width="9.5703125" style="18" hidden="1" customWidth="1"/>
    <col min="12" max="12" width="10" style="18" hidden="1" customWidth="1"/>
    <col min="13" max="14" width="9.5703125" style="18" hidden="1" customWidth="1"/>
    <col min="15" max="15" width="10" style="18" hidden="1" customWidth="1"/>
    <col min="16" max="17" width="9.5703125" style="18" hidden="1" customWidth="1"/>
    <col min="18" max="18" width="10" style="18" hidden="1" customWidth="1"/>
    <col min="19" max="20" width="9.5703125" style="18" hidden="1" customWidth="1"/>
    <col min="21" max="21" width="10" style="18" hidden="1" customWidth="1"/>
    <col min="22" max="23" width="9.5703125" style="18" hidden="1" customWidth="1"/>
    <col min="24" max="24" width="10" style="18" hidden="1" customWidth="1"/>
    <col min="25" max="26" width="9.5703125" style="18" hidden="1" customWidth="1"/>
    <col min="27" max="28" width="10" style="18" hidden="1" customWidth="1"/>
    <col min="29" max="29" width="12.42578125" style="18" hidden="1" customWidth="1"/>
    <col min="30" max="31" width="11" style="18" hidden="1" customWidth="1"/>
    <col min="32" max="32" width="12.42578125" style="18" hidden="1" customWidth="1"/>
    <col min="33" max="33" width="12.28515625" style="18" hidden="1" customWidth="1"/>
    <col min="34" max="34" width="10.85546875" style="18" hidden="1" customWidth="1"/>
    <col min="35" max="35" width="11.140625" style="18" hidden="1" customWidth="1"/>
    <col min="36" max="36" width="10.85546875" style="18" hidden="1" customWidth="1"/>
    <col min="37" max="37" width="9" style="18" hidden="1" customWidth="1"/>
    <col min="38" max="38" width="11.140625" style="18" hidden="1" customWidth="1"/>
    <col min="39" max="39" width="9.85546875" style="18" hidden="1" customWidth="1"/>
    <col min="40" max="40" width="11.5703125" style="18" hidden="1" customWidth="1"/>
    <col min="41" max="41" width="13.7109375" style="18" hidden="1" customWidth="1"/>
    <col min="42" max="42" width="12.85546875" style="18" hidden="1" customWidth="1"/>
    <col min="43" max="43" width="10" style="18" hidden="1" customWidth="1"/>
    <col min="44" max="44" width="12.42578125" style="18" hidden="1" customWidth="1"/>
    <col min="45" max="45" width="11" style="18" hidden="1" customWidth="1"/>
    <col min="46" max="46" width="10" style="18" hidden="1" customWidth="1"/>
    <col min="47" max="47" width="12.42578125" style="18" hidden="1" customWidth="1"/>
    <col min="48" max="48" width="11" style="18" hidden="1" customWidth="1"/>
    <col min="49" max="49" width="0" style="18" hidden="1" customWidth="1"/>
    <col min="50" max="50" width="10" style="18" hidden="1" customWidth="1"/>
    <col min="51" max="51" width="13.5703125" style="18" hidden="1" customWidth="1"/>
    <col min="52" max="52" width="12.42578125" style="18" hidden="1" customWidth="1"/>
    <col min="53" max="53" width="10" style="18" hidden="1" customWidth="1"/>
    <col min="54" max="54" width="13.5703125" style="18" hidden="1" customWidth="1"/>
    <col min="55" max="55" width="12.42578125" style="18" hidden="1" customWidth="1"/>
    <col min="56" max="56" width="10" style="18" hidden="1" customWidth="1"/>
    <col min="57" max="57" width="13.5703125" style="18" hidden="1" customWidth="1"/>
    <col min="58" max="58" width="12.42578125" style="18" hidden="1" customWidth="1"/>
    <col min="59" max="59" width="11" style="18" hidden="1" customWidth="1"/>
    <col min="60" max="60" width="13.5703125" style="18" hidden="1" customWidth="1"/>
    <col min="61" max="61" width="12.42578125" style="18" hidden="1" customWidth="1"/>
    <col min="62" max="62" width="11" style="18" hidden="1" customWidth="1"/>
    <col min="63" max="63" width="13.5703125" style="18" hidden="1" customWidth="1"/>
    <col min="64" max="64" width="12.42578125" style="18" hidden="1" customWidth="1"/>
    <col min="65" max="65" width="11" style="18" hidden="1" customWidth="1"/>
    <col min="66" max="66" width="13.5703125" style="18" hidden="1" customWidth="1"/>
    <col min="67" max="67" width="12.42578125" style="18" customWidth="1"/>
    <col min="68" max="68" width="11" style="18" bestFit="1" customWidth="1"/>
    <col min="69" max="69" width="13.5703125" style="18" customWidth="1"/>
    <col min="70" max="16384" width="8.85546875" style="18"/>
  </cols>
  <sheetData>
    <row r="1" spans="1:69">
      <c r="A1" s="416" t="s">
        <v>0</v>
      </c>
      <c r="B1" s="417" t="s">
        <v>2</v>
      </c>
      <c r="C1" s="416" t="s">
        <v>1</v>
      </c>
      <c r="D1" s="413">
        <v>42795</v>
      </c>
      <c r="E1" s="414"/>
      <c r="F1" s="415"/>
      <c r="G1" s="413">
        <v>42826</v>
      </c>
      <c r="H1" s="414"/>
      <c r="I1" s="415"/>
      <c r="J1" s="413">
        <v>42856</v>
      </c>
      <c r="K1" s="414"/>
      <c r="L1" s="415"/>
      <c r="M1" s="413">
        <v>42887</v>
      </c>
      <c r="N1" s="414"/>
      <c r="O1" s="415"/>
      <c r="P1" s="413">
        <v>42917</v>
      </c>
      <c r="Q1" s="414"/>
      <c r="R1" s="415"/>
      <c r="S1" s="413">
        <v>42948</v>
      </c>
      <c r="T1" s="414"/>
      <c r="U1" s="415"/>
      <c r="V1" s="413">
        <v>42979</v>
      </c>
      <c r="W1" s="414"/>
      <c r="X1" s="415"/>
      <c r="Y1" s="413">
        <v>43009</v>
      </c>
      <c r="Z1" s="414"/>
      <c r="AA1" s="415"/>
      <c r="AB1" s="409">
        <v>43040</v>
      </c>
      <c r="AC1" s="409"/>
      <c r="AD1" s="409"/>
      <c r="AE1" s="409">
        <v>43070</v>
      </c>
      <c r="AF1" s="409"/>
      <c r="AG1" s="409"/>
      <c r="AH1" s="409">
        <v>43101</v>
      </c>
      <c r="AI1" s="409"/>
      <c r="AJ1" s="409"/>
      <c r="AK1" s="409">
        <v>43132</v>
      </c>
      <c r="AL1" s="409"/>
      <c r="AM1" s="409"/>
      <c r="AN1" s="409">
        <v>43160</v>
      </c>
      <c r="AO1" s="409"/>
      <c r="AP1" s="409"/>
      <c r="AQ1" s="409">
        <v>43191</v>
      </c>
      <c r="AR1" s="409"/>
      <c r="AS1" s="409"/>
      <c r="AT1" s="409">
        <v>43221</v>
      </c>
      <c r="AU1" s="409"/>
      <c r="AV1" s="409"/>
      <c r="AW1" s="409">
        <v>43252</v>
      </c>
      <c r="AX1" s="409"/>
      <c r="AY1" s="409"/>
      <c r="AZ1" s="409">
        <v>43282</v>
      </c>
      <c r="BA1" s="409"/>
      <c r="BB1" s="409"/>
      <c r="BC1" s="409">
        <v>43313</v>
      </c>
      <c r="BD1" s="409"/>
      <c r="BE1" s="409"/>
      <c r="BF1" s="409">
        <v>43344</v>
      </c>
      <c r="BG1" s="409"/>
      <c r="BH1" s="409"/>
      <c r="BI1" s="409">
        <v>43374</v>
      </c>
      <c r="BJ1" s="409"/>
      <c r="BK1" s="409"/>
      <c r="BL1" s="409">
        <v>43405</v>
      </c>
      <c r="BM1" s="409"/>
      <c r="BN1" s="409"/>
      <c r="BO1" s="409">
        <v>43435</v>
      </c>
      <c r="BP1" s="409"/>
      <c r="BQ1" s="409"/>
    </row>
    <row r="2" spans="1:69">
      <c r="A2" s="416"/>
      <c r="B2" s="417"/>
      <c r="C2" s="416"/>
      <c r="D2" s="196" t="s">
        <v>923</v>
      </c>
      <c r="E2" s="196" t="s">
        <v>922</v>
      </c>
      <c r="F2" s="197">
        <v>0.25</v>
      </c>
      <c r="G2" s="196" t="s">
        <v>923</v>
      </c>
      <c r="H2" s="196" t="s">
        <v>922</v>
      </c>
      <c r="I2" s="197">
        <v>0.25</v>
      </c>
      <c r="J2" s="196" t="s">
        <v>923</v>
      </c>
      <c r="K2" s="196" t="s">
        <v>922</v>
      </c>
      <c r="L2" s="197">
        <v>0.25</v>
      </c>
      <c r="M2" s="196" t="s">
        <v>923</v>
      </c>
      <c r="N2" s="196" t="s">
        <v>922</v>
      </c>
      <c r="O2" s="197">
        <v>0.25</v>
      </c>
      <c r="P2" s="196" t="s">
        <v>923</v>
      </c>
      <c r="Q2" s="196" t="s">
        <v>922</v>
      </c>
      <c r="R2" s="197">
        <v>0.25</v>
      </c>
      <c r="S2" s="196" t="s">
        <v>923</v>
      </c>
      <c r="T2" s="198" t="s">
        <v>922</v>
      </c>
      <c r="U2" s="197">
        <v>0.25</v>
      </c>
      <c r="V2" s="196" t="s">
        <v>923</v>
      </c>
      <c r="W2" s="196" t="s">
        <v>922</v>
      </c>
      <c r="X2" s="197">
        <v>0.25</v>
      </c>
      <c r="Y2" s="196" t="s">
        <v>923</v>
      </c>
      <c r="Z2" s="196" t="s">
        <v>922</v>
      </c>
      <c r="AA2" s="197">
        <v>0.25</v>
      </c>
      <c r="AB2" s="196" t="s">
        <v>923</v>
      </c>
      <c r="AC2" s="196" t="s">
        <v>922</v>
      </c>
      <c r="AD2" s="197">
        <v>0.25</v>
      </c>
      <c r="AE2" s="196" t="s">
        <v>923</v>
      </c>
      <c r="AF2" s="196" t="s">
        <v>922</v>
      </c>
      <c r="AG2" s="197">
        <v>0.25</v>
      </c>
      <c r="AH2" s="196" t="s">
        <v>923</v>
      </c>
      <c r="AI2" s="196" t="s">
        <v>922</v>
      </c>
      <c r="AJ2" s="197">
        <v>0.25</v>
      </c>
      <c r="AK2" s="196" t="s">
        <v>923</v>
      </c>
      <c r="AL2" s="196" t="s">
        <v>922</v>
      </c>
      <c r="AM2" s="197">
        <v>0.25</v>
      </c>
      <c r="AN2" s="196" t="s">
        <v>923</v>
      </c>
      <c r="AO2" s="196" t="s">
        <v>922</v>
      </c>
      <c r="AP2" s="197">
        <v>0.25</v>
      </c>
      <c r="AQ2" s="201" t="s">
        <v>923</v>
      </c>
      <c r="AR2" s="201" t="s">
        <v>922</v>
      </c>
      <c r="AS2" s="197">
        <v>0.25</v>
      </c>
      <c r="AT2" s="224" t="s">
        <v>923</v>
      </c>
      <c r="AU2" s="224" t="s">
        <v>922</v>
      </c>
      <c r="AV2" s="197">
        <v>0.25</v>
      </c>
      <c r="AW2" s="240" t="s">
        <v>923</v>
      </c>
      <c r="AX2" s="240" t="s">
        <v>922</v>
      </c>
      <c r="AY2" s="197">
        <v>0.25</v>
      </c>
      <c r="AZ2" s="290" t="s">
        <v>923</v>
      </c>
      <c r="BA2" s="290" t="s">
        <v>922</v>
      </c>
      <c r="BB2" s="197">
        <v>0.25</v>
      </c>
      <c r="BC2" s="300" t="s">
        <v>923</v>
      </c>
      <c r="BD2" s="300" t="s">
        <v>922</v>
      </c>
      <c r="BE2" s="197">
        <v>0.25</v>
      </c>
      <c r="BF2" s="318" t="s">
        <v>923</v>
      </c>
      <c r="BG2" s="318" t="s">
        <v>922</v>
      </c>
      <c r="BH2" s="197">
        <v>0.25</v>
      </c>
      <c r="BI2" s="340" t="s">
        <v>923</v>
      </c>
      <c r="BJ2" s="340" t="s">
        <v>922</v>
      </c>
      <c r="BK2" s="197">
        <v>0.25</v>
      </c>
      <c r="BL2" s="358" t="s">
        <v>923</v>
      </c>
      <c r="BM2" s="358" t="s">
        <v>922</v>
      </c>
      <c r="BN2" s="197">
        <v>0.25</v>
      </c>
      <c r="BO2" s="370" t="s">
        <v>923</v>
      </c>
      <c r="BP2" s="370" t="s">
        <v>922</v>
      </c>
      <c r="BQ2" s="197">
        <v>0.25</v>
      </c>
    </row>
    <row r="3" spans="1:69">
      <c r="A3" s="199" t="s">
        <v>1699</v>
      </c>
      <c r="B3" s="26" t="s">
        <v>4</v>
      </c>
      <c r="C3" s="24" t="str">
        <f>VLOOKUP(B3,Remark!C:D,2,0)</f>
        <v>RMA2</v>
      </c>
      <c r="D3" s="27">
        <v>106</v>
      </c>
      <c r="E3" s="27">
        <v>11206</v>
      </c>
      <c r="F3" s="58">
        <f>E3*25%</f>
        <v>2801.5</v>
      </c>
      <c r="G3" s="27">
        <v>639</v>
      </c>
      <c r="H3" s="27">
        <v>55809</v>
      </c>
      <c r="I3" s="58">
        <f>H3*25%</f>
        <v>13952.25</v>
      </c>
      <c r="J3" s="27">
        <v>789</v>
      </c>
      <c r="K3" s="27">
        <v>77523</v>
      </c>
      <c r="L3" s="58">
        <f t="shared" ref="L3:L4" si="0">K3*25%</f>
        <v>19380.75</v>
      </c>
      <c r="M3" s="28">
        <v>792</v>
      </c>
      <c r="N3" s="28">
        <v>84746</v>
      </c>
      <c r="O3" s="58">
        <f t="shared" ref="O3:O5" si="1">N3*25%</f>
        <v>21186.5</v>
      </c>
      <c r="P3" s="28">
        <v>996</v>
      </c>
      <c r="Q3" s="28">
        <v>100012</v>
      </c>
      <c r="R3" s="58">
        <f t="shared" ref="R3:R5" si="2">Q3*25%</f>
        <v>25003</v>
      </c>
      <c r="S3" s="28">
        <f>1250+83</f>
        <v>1333</v>
      </c>
      <c r="T3" s="28">
        <f>122384+7951</f>
        <v>130335</v>
      </c>
      <c r="U3" s="58">
        <f t="shared" ref="U3:U14" si="3">T3*25%</f>
        <v>32583.75</v>
      </c>
      <c r="V3" s="28">
        <f>1417+8</f>
        <v>1425</v>
      </c>
      <c r="W3" s="28">
        <f>131593+1214</f>
        <v>132807</v>
      </c>
      <c r="X3" s="58">
        <f t="shared" ref="X3:X14" si="4">W3*25%</f>
        <v>33201.75</v>
      </c>
      <c r="Y3" s="28">
        <v>1795</v>
      </c>
      <c r="Z3" s="28">
        <v>159523</v>
      </c>
      <c r="AA3" s="58">
        <f t="shared" ref="AA3:AA13" si="5">Z3*25%</f>
        <v>39880.75</v>
      </c>
      <c r="AB3" s="28">
        <v>1717</v>
      </c>
      <c r="AC3" s="28">
        <v>157727</v>
      </c>
      <c r="AD3" s="58">
        <f t="shared" ref="AD3:AD38" si="6">AC3*25%</f>
        <v>39431.75</v>
      </c>
      <c r="AE3" s="75">
        <v>2150</v>
      </c>
      <c r="AF3" s="75">
        <v>196662</v>
      </c>
      <c r="AG3" s="58">
        <f>AF3*25%</f>
        <v>49165.5</v>
      </c>
      <c r="AH3" s="102">
        <v>2344</v>
      </c>
      <c r="AI3" s="102">
        <v>202444</v>
      </c>
      <c r="AJ3" s="119">
        <f>AI3*25%</f>
        <v>50611</v>
      </c>
      <c r="AK3" s="98">
        <v>2358</v>
      </c>
      <c r="AL3" s="98">
        <v>203374</v>
      </c>
      <c r="AM3" s="189">
        <f>AL3*25%</f>
        <v>50843.5</v>
      </c>
      <c r="AN3" s="192">
        <v>2639</v>
      </c>
      <c r="AO3" s="98">
        <v>226151</v>
      </c>
      <c r="AP3" s="120">
        <f>AO3*25%</f>
        <v>56537.75</v>
      </c>
      <c r="AQ3" s="75">
        <v>2676</v>
      </c>
      <c r="AR3" s="75">
        <v>223404</v>
      </c>
      <c r="AS3" s="120">
        <f>AR3*25%</f>
        <v>55851</v>
      </c>
      <c r="AT3" s="75">
        <v>2895</v>
      </c>
      <c r="AU3" s="75">
        <v>241559</v>
      </c>
      <c r="AV3" s="120">
        <f>AU3*25%</f>
        <v>60389.75</v>
      </c>
      <c r="AW3" s="252">
        <v>2776</v>
      </c>
      <c r="AX3" s="252">
        <v>231674</v>
      </c>
      <c r="AY3" s="257">
        <f>AX3*25%</f>
        <v>57918.5</v>
      </c>
      <c r="AZ3" s="252">
        <v>281419</v>
      </c>
      <c r="BA3" s="252">
        <v>3427</v>
      </c>
      <c r="BB3" s="257">
        <f>BA3*25%</f>
        <v>856.75</v>
      </c>
      <c r="BC3" s="252">
        <v>3351</v>
      </c>
      <c r="BD3" s="252">
        <f>266393+69498</f>
        <v>335891</v>
      </c>
      <c r="BE3" s="257">
        <f>BD3*25%</f>
        <v>83972.75</v>
      </c>
      <c r="BF3" s="252">
        <v>3124</v>
      </c>
      <c r="BG3" s="252">
        <v>253676</v>
      </c>
      <c r="BH3" s="257">
        <f>BG3*25%</f>
        <v>63419</v>
      </c>
      <c r="BI3" s="252">
        <v>2991</v>
      </c>
      <c r="BJ3" s="252">
        <v>261771</v>
      </c>
      <c r="BK3" s="257">
        <f>BJ3*25%</f>
        <v>65442.75</v>
      </c>
      <c r="BL3" s="252">
        <v>2951</v>
      </c>
      <c r="BM3" s="252">
        <v>262953</v>
      </c>
      <c r="BN3" s="257">
        <f>BM3*25%</f>
        <v>65738.25</v>
      </c>
      <c r="BO3" s="375">
        <v>2841</v>
      </c>
      <c r="BP3" s="375">
        <v>261611</v>
      </c>
      <c r="BQ3" s="376">
        <f>BP3*25%</f>
        <v>65402.75</v>
      </c>
    </row>
    <row r="4" spans="1:69">
      <c r="A4" s="199" t="s">
        <v>1700</v>
      </c>
      <c r="B4" s="26" t="s">
        <v>6</v>
      </c>
      <c r="C4" s="24" t="str">
        <f>VLOOKUP(B4,Remark!C:D,2,0)</f>
        <v>Kerry</v>
      </c>
      <c r="D4" s="28"/>
      <c r="E4" s="28"/>
      <c r="F4" s="28"/>
      <c r="G4" s="27">
        <v>132</v>
      </c>
      <c r="H4" s="28">
        <v>12358</v>
      </c>
      <c r="I4" s="58">
        <f>H4*25%</f>
        <v>3089.5</v>
      </c>
      <c r="J4" s="27">
        <v>391</v>
      </c>
      <c r="K4" s="28">
        <v>26108</v>
      </c>
      <c r="L4" s="58">
        <f t="shared" si="0"/>
        <v>6527</v>
      </c>
      <c r="M4" s="28">
        <v>576</v>
      </c>
      <c r="N4" s="28">
        <v>44266</v>
      </c>
      <c r="O4" s="58">
        <f t="shared" si="1"/>
        <v>11066.5</v>
      </c>
      <c r="P4" s="28">
        <v>748</v>
      </c>
      <c r="Q4" s="28">
        <v>67554</v>
      </c>
      <c r="R4" s="58">
        <f t="shared" si="2"/>
        <v>16888.5</v>
      </c>
      <c r="S4" s="28">
        <f>1168+119</f>
        <v>1287</v>
      </c>
      <c r="T4" s="28">
        <f>98552+9387</f>
        <v>107939</v>
      </c>
      <c r="U4" s="58">
        <f t="shared" si="3"/>
        <v>26984.75</v>
      </c>
      <c r="V4" s="28">
        <f>14+995</f>
        <v>1009</v>
      </c>
      <c r="W4" s="28">
        <f>1198+74095</f>
        <v>75293</v>
      </c>
      <c r="X4" s="58">
        <f t="shared" si="4"/>
        <v>18823.25</v>
      </c>
      <c r="Y4" s="28">
        <v>1140</v>
      </c>
      <c r="Z4" s="28">
        <v>90262</v>
      </c>
      <c r="AA4" s="58">
        <f t="shared" si="5"/>
        <v>22565.5</v>
      </c>
      <c r="AB4" s="28">
        <v>1070</v>
      </c>
      <c r="AC4" s="28">
        <v>83974</v>
      </c>
      <c r="AD4" s="58">
        <f t="shared" si="6"/>
        <v>20993.5</v>
      </c>
      <c r="AE4" s="75">
        <v>1250</v>
      </c>
      <c r="AF4" s="75">
        <v>117502</v>
      </c>
      <c r="AG4" s="58">
        <f t="shared" ref="AG4:AG12" si="7">AF4*25%</f>
        <v>29375.5</v>
      </c>
      <c r="AH4" s="102">
        <v>1935</v>
      </c>
      <c r="AI4" s="102">
        <v>155635</v>
      </c>
      <c r="AJ4" s="119">
        <f t="shared" ref="AJ4:AJ13" si="8">AI4*25%</f>
        <v>38908.75</v>
      </c>
      <c r="AK4" s="98">
        <v>1888</v>
      </c>
      <c r="AL4" s="98">
        <v>147878</v>
      </c>
      <c r="AM4" s="189">
        <f t="shared" ref="AM4:AM59" si="9">AL4*25%</f>
        <v>36969.5</v>
      </c>
      <c r="AN4" s="192">
        <v>2212</v>
      </c>
      <c r="AO4" s="98">
        <v>163228</v>
      </c>
      <c r="AP4" s="120">
        <f t="shared" ref="AP4:AP13" si="10">AO4*25%</f>
        <v>40807</v>
      </c>
      <c r="AQ4" s="75">
        <v>1783</v>
      </c>
      <c r="AR4" s="75">
        <v>134087</v>
      </c>
      <c r="AS4" s="120">
        <f t="shared" ref="AS4:AS61" si="11">AR4*25%</f>
        <v>33521.75</v>
      </c>
      <c r="AT4" s="75">
        <v>2019</v>
      </c>
      <c r="AU4" s="75">
        <v>160833</v>
      </c>
      <c r="AV4" s="120">
        <f t="shared" ref="AV4:AV61" si="12">AU4*25%</f>
        <v>40208.25</v>
      </c>
      <c r="AW4" s="252">
        <v>2070</v>
      </c>
      <c r="AX4" s="252">
        <v>162378</v>
      </c>
      <c r="AY4" s="257">
        <f t="shared" ref="AY4:AY67" si="13">AX4*25%</f>
        <v>40594.5</v>
      </c>
      <c r="AZ4" s="252">
        <v>171770</v>
      </c>
      <c r="BA4" s="252">
        <v>2144</v>
      </c>
      <c r="BB4" s="257">
        <f t="shared" ref="BB4:BB67" si="14">BA4*25%</f>
        <v>536</v>
      </c>
      <c r="BC4" s="252">
        <v>1988</v>
      </c>
      <c r="BD4" s="252">
        <v>152000</v>
      </c>
      <c r="BE4" s="257">
        <f t="shared" ref="BE4:BE67" si="15">BD4*25%</f>
        <v>38000</v>
      </c>
      <c r="BF4" s="252">
        <v>2027</v>
      </c>
      <c r="BG4" s="252">
        <v>160899</v>
      </c>
      <c r="BH4" s="257">
        <f t="shared" ref="BH4:BH68" si="16">BG4*25%</f>
        <v>40224.75</v>
      </c>
      <c r="BI4" s="252">
        <v>1868</v>
      </c>
      <c r="BJ4" s="252">
        <v>155750</v>
      </c>
      <c r="BK4" s="257">
        <f t="shared" ref="BK4:BK68" si="17">BJ4*25%</f>
        <v>38937.5</v>
      </c>
      <c r="BL4" s="252">
        <v>1639</v>
      </c>
      <c r="BM4" s="252">
        <v>135893</v>
      </c>
      <c r="BN4" s="257">
        <f t="shared" ref="BN4:BN69" si="18">BM4*25%</f>
        <v>33973.25</v>
      </c>
      <c r="BO4" s="375">
        <v>1390</v>
      </c>
      <c r="BP4" s="375">
        <v>115202</v>
      </c>
      <c r="BQ4" s="376">
        <f t="shared" ref="BQ4:BQ69" si="19">BP4*25%</f>
        <v>28800.5</v>
      </c>
    </row>
    <row r="5" spans="1:69">
      <c r="A5" s="199" t="s">
        <v>1701</v>
      </c>
      <c r="B5" s="26" t="s">
        <v>7</v>
      </c>
      <c r="C5" s="24" t="str">
        <f>VLOOKUP(B5,Remark!C:D,2,0)</f>
        <v>Kerry</v>
      </c>
      <c r="D5" s="28"/>
      <c r="E5" s="28"/>
      <c r="F5" s="28"/>
      <c r="G5" s="28"/>
      <c r="H5" s="28"/>
      <c r="I5" s="28"/>
      <c r="J5" s="28"/>
      <c r="K5" s="28"/>
      <c r="L5" s="28"/>
      <c r="M5" s="28">
        <v>25</v>
      </c>
      <c r="N5" s="28">
        <v>1943</v>
      </c>
      <c r="O5" s="58">
        <f t="shared" si="1"/>
        <v>485.75</v>
      </c>
      <c r="P5" s="28">
        <v>174</v>
      </c>
      <c r="Q5" s="28">
        <v>11680</v>
      </c>
      <c r="R5" s="58">
        <f t="shared" si="2"/>
        <v>2920</v>
      </c>
      <c r="S5" s="28">
        <f>190+14</f>
        <v>204</v>
      </c>
      <c r="T5" s="28">
        <f>14754+952</f>
        <v>15706</v>
      </c>
      <c r="U5" s="58">
        <f t="shared" si="3"/>
        <v>3926.5</v>
      </c>
      <c r="V5" s="28">
        <f>145+33</f>
        <v>178</v>
      </c>
      <c r="W5" s="28">
        <f>11395+2805</f>
        <v>14200</v>
      </c>
      <c r="X5" s="58">
        <f t="shared" si="4"/>
        <v>3550</v>
      </c>
      <c r="Y5" s="28">
        <v>207</v>
      </c>
      <c r="Z5" s="28">
        <v>15607</v>
      </c>
      <c r="AA5" s="58">
        <f t="shared" si="5"/>
        <v>3901.75</v>
      </c>
      <c r="AB5" s="28">
        <v>217</v>
      </c>
      <c r="AC5" s="28">
        <v>17351</v>
      </c>
      <c r="AD5" s="58">
        <f t="shared" si="6"/>
        <v>4337.75</v>
      </c>
      <c r="AE5" s="75">
        <v>323</v>
      </c>
      <c r="AF5" s="75">
        <v>26157</v>
      </c>
      <c r="AG5" s="58">
        <f t="shared" si="7"/>
        <v>6539.25</v>
      </c>
      <c r="AH5" s="102">
        <v>411</v>
      </c>
      <c r="AI5" s="102">
        <v>25661</v>
      </c>
      <c r="AJ5" s="119">
        <f t="shared" si="8"/>
        <v>6415.25</v>
      </c>
      <c r="AK5" s="98">
        <v>466</v>
      </c>
      <c r="AL5" s="98">
        <v>30234</v>
      </c>
      <c r="AM5" s="189">
        <f t="shared" si="9"/>
        <v>7558.5</v>
      </c>
      <c r="AN5" s="192">
        <v>462</v>
      </c>
      <c r="AO5" s="98">
        <v>29852</v>
      </c>
      <c r="AP5" s="120">
        <f t="shared" si="10"/>
        <v>7463</v>
      </c>
      <c r="AQ5" s="75">
        <v>389</v>
      </c>
      <c r="AR5" s="75">
        <v>25705</v>
      </c>
      <c r="AS5" s="120">
        <f t="shared" si="11"/>
        <v>6426.25</v>
      </c>
      <c r="AT5" s="75">
        <v>1107</v>
      </c>
      <c r="AU5" s="75">
        <v>63319</v>
      </c>
      <c r="AV5" s="120">
        <f t="shared" si="12"/>
        <v>15829.75</v>
      </c>
      <c r="AW5" s="252">
        <v>515</v>
      </c>
      <c r="AX5" s="252">
        <v>39859</v>
      </c>
      <c r="AY5" s="257">
        <f t="shared" si="13"/>
        <v>9964.75</v>
      </c>
      <c r="AZ5" s="252">
        <v>32518</v>
      </c>
      <c r="BA5" s="252">
        <v>394</v>
      </c>
      <c r="BB5" s="257">
        <f t="shared" si="14"/>
        <v>98.5</v>
      </c>
      <c r="BC5" s="252">
        <v>563</v>
      </c>
      <c r="BD5" s="252">
        <v>43323</v>
      </c>
      <c r="BE5" s="257">
        <f t="shared" si="15"/>
        <v>10830.75</v>
      </c>
      <c r="BF5" s="252">
        <v>428</v>
      </c>
      <c r="BG5" s="252">
        <v>35130</v>
      </c>
      <c r="BH5" s="257">
        <f t="shared" si="16"/>
        <v>8782.5</v>
      </c>
      <c r="BI5" s="252">
        <v>490</v>
      </c>
      <c r="BJ5" s="252">
        <v>40490</v>
      </c>
      <c r="BK5" s="257">
        <f t="shared" si="17"/>
        <v>10122.5</v>
      </c>
      <c r="BL5" s="252">
        <v>559</v>
      </c>
      <c r="BM5" s="252">
        <v>46769</v>
      </c>
      <c r="BN5" s="257">
        <f t="shared" si="18"/>
        <v>11692.25</v>
      </c>
      <c r="BO5" s="375">
        <v>498</v>
      </c>
      <c r="BP5" s="375">
        <v>47074</v>
      </c>
      <c r="BQ5" s="376">
        <f t="shared" si="19"/>
        <v>11768.5</v>
      </c>
    </row>
    <row r="6" spans="1:69">
      <c r="A6" s="199" t="s">
        <v>1702</v>
      </c>
      <c r="B6" s="26" t="s">
        <v>8</v>
      </c>
      <c r="C6" s="24" t="str">
        <f>VLOOKUP(B6,Remark!C:D,2,0)</f>
        <v>Kerry</v>
      </c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>
        <v>62</v>
      </c>
      <c r="T6" s="29">
        <v>6452</v>
      </c>
      <c r="U6" s="58">
        <f t="shared" si="3"/>
        <v>1613</v>
      </c>
      <c r="V6" s="28">
        <f>158+65</f>
        <v>223</v>
      </c>
      <c r="W6" s="28">
        <f>13558+4861</f>
        <v>18419</v>
      </c>
      <c r="X6" s="58">
        <f t="shared" si="4"/>
        <v>4604.75</v>
      </c>
      <c r="Y6" s="28">
        <v>289</v>
      </c>
      <c r="Z6" s="28">
        <v>21917</v>
      </c>
      <c r="AA6" s="58">
        <f t="shared" si="5"/>
        <v>5479.25</v>
      </c>
      <c r="AB6" s="28">
        <v>330</v>
      </c>
      <c r="AC6" s="28">
        <v>32740</v>
      </c>
      <c r="AD6" s="58">
        <f t="shared" si="6"/>
        <v>8185</v>
      </c>
      <c r="AE6" s="75">
        <v>395</v>
      </c>
      <c r="AF6" s="75">
        <v>33699</v>
      </c>
      <c r="AG6" s="58">
        <f t="shared" si="7"/>
        <v>8424.75</v>
      </c>
      <c r="AH6" s="102">
        <v>379</v>
      </c>
      <c r="AI6" s="102">
        <v>34641</v>
      </c>
      <c r="AJ6" s="119">
        <f t="shared" si="8"/>
        <v>8660.25</v>
      </c>
      <c r="AK6" s="98">
        <v>464</v>
      </c>
      <c r="AL6" s="98">
        <v>38420</v>
      </c>
      <c r="AM6" s="189">
        <f t="shared" si="9"/>
        <v>9605</v>
      </c>
      <c r="AN6" s="192">
        <v>506</v>
      </c>
      <c r="AO6" s="98">
        <v>40952</v>
      </c>
      <c r="AP6" s="120">
        <f t="shared" si="10"/>
        <v>10238</v>
      </c>
      <c r="AQ6" s="75">
        <v>536</v>
      </c>
      <c r="AR6" s="75">
        <v>41620</v>
      </c>
      <c r="AS6" s="120">
        <f t="shared" si="11"/>
        <v>10405</v>
      </c>
      <c r="AT6" s="75">
        <v>665</v>
      </c>
      <c r="AU6" s="75">
        <v>58953</v>
      </c>
      <c r="AV6" s="120">
        <f t="shared" si="12"/>
        <v>14738.25</v>
      </c>
      <c r="AW6" s="252">
        <v>852</v>
      </c>
      <c r="AX6" s="252">
        <v>68098</v>
      </c>
      <c r="AY6" s="257">
        <f t="shared" si="13"/>
        <v>17024.5</v>
      </c>
      <c r="AZ6" s="252">
        <v>61898</v>
      </c>
      <c r="BA6" s="252">
        <v>744</v>
      </c>
      <c r="BB6" s="257">
        <f t="shared" si="14"/>
        <v>186</v>
      </c>
      <c r="BC6" s="252">
        <v>847</v>
      </c>
      <c r="BD6" s="252">
        <v>76683</v>
      </c>
      <c r="BE6" s="257">
        <f t="shared" si="15"/>
        <v>19170.75</v>
      </c>
      <c r="BF6" s="252">
        <v>707</v>
      </c>
      <c r="BG6" s="252">
        <v>64327</v>
      </c>
      <c r="BH6" s="257">
        <f t="shared" si="16"/>
        <v>16081.75</v>
      </c>
      <c r="BI6" s="252">
        <v>712</v>
      </c>
      <c r="BJ6" s="252">
        <v>61944</v>
      </c>
      <c r="BK6" s="257">
        <f t="shared" si="17"/>
        <v>15486</v>
      </c>
      <c r="BL6" s="252">
        <v>767</v>
      </c>
      <c r="BM6" s="252">
        <v>70207</v>
      </c>
      <c r="BN6" s="257">
        <f t="shared" si="18"/>
        <v>17551.75</v>
      </c>
      <c r="BO6" s="375">
        <v>779</v>
      </c>
      <c r="BP6" s="375">
        <v>83909</v>
      </c>
      <c r="BQ6" s="376">
        <f t="shared" si="19"/>
        <v>20977.25</v>
      </c>
    </row>
    <row r="7" spans="1:69">
      <c r="A7" s="199" t="s">
        <v>1703</v>
      </c>
      <c r="B7" s="26" t="s">
        <v>9</v>
      </c>
      <c r="C7" s="24" t="str">
        <f>VLOOKUP(B7,Remark!C:D,2,0)</f>
        <v>Kerry</v>
      </c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>
        <v>54</v>
      </c>
      <c r="T7" s="29">
        <v>7784</v>
      </c>
      <c r="U7" s="58">
        <f t="shared" si="3"/>
        <v>1946</v>
      </c>
      <c r="V7" s="28">
        <f>92+33</f>
        <v>125</v>
      </c>
      <c r="W7" s="28">
        <f>9338+2919</f>
        <v>12257</v>
      </c>
      <c r="X7" s="58">
        <f t="shared" si="4"/>
        <v>3064.25</v>
      </c>
      <c r="Y7" s="28">
        <v>205</v>
      </c>
      <c r="Z7" s="28">
        <v>23929</v>
      </c>
      <c r="AA7" s="58">
        <f t="shared" si="5"/>
        <v>5982.25</v>
      </c>
      <c r="AB7" s="28">
        <v>211</v>
      </c>
      <c r="AC7" s="28">
        <v>20937</v>
      </c>
      <c r="AD7" s="58">
        <f t="shared" si="6"/>
        <v>5234.25</v>
      </c>
      <c r="AE7" s="75">
        <v>230</v>
      </c>
      <c r="AF7" s="75">
        <v>24886</v>
      </c>
      <c r="AG7" s="58">
        <f t="shared" si="7"/>
        <v>6221.5</v>
      </c>
      <c r="AH7" s="102">
        <v>205</v>
      </c>
      <c r="AI7" s="102">
        <v>20699</v>
      </c>
      <c r="AJ7" s="119">
        <f t="shared" si="8"/>
        <v>5174.75</v>
      </c>
      <c r="AK7" s="98">
        <v>220</v>
      </c>
      <c r="AL7" s="98">
        <v>19946</v>
      </c>
      <c r="AM7" s="189">
        <f t="shared" si="9"/>
        <v>4986.5</v>
      </c>
      <c r="AN7" s="192">
        <v>311</v>
      </c>
      <c r="AO7" s="98">
        <v>33257</v>
      </c>
      <c r="AP7" s="120">
        <f t="shared" si="10"/>
        <v>8314.25</v>
      </c>
      <c r="AQ7" s="75">
        <v>246</v>
      </c>
      <c r="AR7" s="75">
        <v>24630</v>
      </c>
      <c r="AS7" s="120">
        <f t="shared" si="11"/>
        <v>6157.5</v>
      </c>
      <c r="AT7" s="75">
        <v>362</v>
      </c>
      <c r="AU7" s="75">
        <v>35884</v>
      </c>
      <c r="AV7" s="120">
        <f t="shared" si="12"/>
        <v>8971</v>
      </c>
      <c r="AW7" s="252">
        <v>452</v>
      </c>
      <c r="AX7" s="252">
        <v>45016</v>
      </c>
      <c r="AY7" s="257">
        <f t="shared" si="13"/>
        <v>11254</v>
      </c>
      <c r="AZ7" s="252">
        <v>44407</v>
      </c>
      <c r="BA7" s="252">
        <v>461</v>
      </c>
      <c r="BB7" s="257">
        <f t="shared" si="14"/>
        <v>115.25</v>
      </c>
      <c r="BC7" s="252">
        <v>504</v>
      </c>
      <c r="BD7" s="252">
        <v>47028</v>
      </c>
      <c r="BE7" s="257">
        <f t="shared" si="15"/>
        <v>11757</v>
      </c>
      <c r="BF7" s="252">
        <v>499</v>
      </c>
      <c r="BG7" s="252">
        <v>47289</v>
      </c>
      <c r="BH7" s="257">
        <f t="shared" si="16"/>
        <v>11822.25</v>
      </c>
      <c r="BI7" s="252">
        <v>532</v>
      </c>
      <c r="BJ7" s="252">
        <v>51646</v>
      </c>
      <c r="BK7" s="257">
        <f t="shared" si="17"/>
        <v>12911.5</v>
      </c>
      <c r="BL7" s="252">
        <v>564</v>
      </c>
      <c r="BM7" s="252">
        <v>53146</v>
      </c>
      <c r="BN7" s="257">
        <f t="shared" si="18"/>
        <v>13286.5</v>
      </c>
      <c r="BO7" s="375">
        <v>514</v>
      </c>
      <c r="BP7" s="375">
        <v>51108</v>
      </c>
      <c r="BQ7" s="376">
        <f t="shared" si="19"/>
        <v>12777</v>
      </c>
    </row>
    <row r="8" spans="1:69">
      <c r="A8" s="199" t="s">
        <v>1704</v>
      </c>
      <c r="B8" s="26" t="s">
        <v>10</v>
      </c>
      <c r="C8" s="24" t="str">
        <f>VLOOKUP(B8,Remark!C:D,2,0)</f>
        <v>Kerry</v>
      </c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>
        <f>95+3</f>
        <v>98</v>
      </c>
      <c r="T8" s="29">
        <f>7079+317</f>
        <v>7396</v>
      </c>
      <c r="U8" s="58">
        <f t="shared" si="3"/>
        <v>1849</v>
      </c>
      <c r="V8" s="28">
        <f>3+110</f>
        <v>113</v>
      </c>
      <c r="W8" s="28">
        <f>237+10064</f>
        <v>10301</v>
      </c>
      <c r="X8" s="58">
        <f t="shared" si="4"/>
        <v>2575.25</v>
      </c>
      <c r="Y8" s="28">
        <v>192</v>
      </c>
      <c r="Z8" s="28">
        <v>20072</v>
      </c>
      <c r="AA8" s="58">
        <f t="shared" si="5"/>
        <v>5018</v>
      </c>
      <c r="AB8" s="28">
        <v>272</v>
      </c>
      <c r="AC8" s="28">
        <v>24488</v>
      </c>
      <c r="AD8" s="58">
        <f t="shared" si="6"/>
        <v>6122</v>
      </c>
      <c r="AE8" s="75">
        <v>252</v>
      </c>
      <c r="AF8" s="75">
        <v>20198</v>
      </c>
      <c r="AG8" s="58">
        <f t="shared" si="7"/>
        <v>5049.5</v>
      </c>
      <c r="AH8" s="102">
        <v>393</v>
      </c>
      <c r="AI8" s="102">
        <v>29703</v>
      </c>
      <c r="AJ8" s="119">
        <f t="shared" si="8"/>
        <v>7425.75</v>
      </c>
      <c r="AK8" s="98">
        <v>422</v>
      </c>
      <c r="AL8" s="98">
        <v>32418</v>
      </c>
      <c r="AM8" s="189">
        <f t="shared" si="9"/>
        <v>8104.5</v>
      </c>
      <c r="AN8" s="192">
        <v>482</v>
      </c>
      <c r="AO8" s="98">
        <v>39262</v>
      </c>
      <c r="AP8" s="120">
        <f t="shared" si="10"/>
        <v>9815.5</v>
      </c>
      <c r="AQ8" s="75">
        <v>608</v>
      </c>
      <c r="AR8" s="75">
        <v>46902</v>
      </c>
      <c r="AS8" s="120">
        <f t="shared" si="11"/>
        <v>11725.5</v>
      </c>
      <c r="AT8" s="75">
        <v>728</v>
      </c>
      <c r="AU8" s="75">
        <v>54940</v>
      </c>
      <c r="AV8" s="120">
        <f t="shared" si="12"/>
        <v>13735</v>
      </c>
      <c r="AW8" s="252">
        <v>734</v>
      </c>
      <c r="AX8" s="252">
        <v>61488</v>
      </c>
      <c r="AY8" s="257">
        <f t="shared" si="13"/>
        <v>15372</v>
      </c>
      <c r="AZ8" s="252">
        <v>55350</v>
      </c>
      <c r="BA8" s="252">
        <v>656</v>
      </c>
      <c r="BB8" s="257">
        <f t="shared" si="14"/>
        <v>164</v>
      </c>
      <c r="BC8" s="252">
        <v>780</v>
      </c>
      <c r="BD8" s="252">
        <v>68566</v>
      </c>
      <c r="BE8" s="257">
        <f t="shared" si="15"/>
        <v>17141.5</v>
      </c>
      <c r="BF8" s="252">
        <v>944</v>
      </c>
      <c r="BG8" s="252">
        <v>76028</v>
      </c>
      <c r="BH8" s="257">
        <f t="shared" si="16"/>
        <v>19007</v>
      </c>
      <c r="BI8" s="252">
        <v>830</v>
      </c>
      <c r="BJ8" s="252">
        <v>74324</v>
      </c>
      <c r="BK8" s="257">
        <f t="shared" si="17"/>
        <v>18581</v>
      </c>
      <c r="BL8" s="252">
        <v>790</v>
      </c>
      <c r="BM8" s="252">
        <v>67072</v>
      </c>
      <c r="BN8" s="257">
        <f t="shared" si="18"/>
        <v>16768</v>
      </c>
      <c r="BO8" s="375">
        <v>664</v>
      </c>
      <c r="BP8" s="375">
        <v>61312</v>
      </c>
      <c r="BQ8" s="376">
        <f t="shared" si="19"/>
        <v>15328</v>
      </c>
    </row>
    <row r="9" spans="1:69">
      <c r="A9" s="199" t="s">
        <v>1705</v>
      </c>
      <c r="B9" s="26" t="s">
        <v>11</v>
      </c>
      <c r="C9" s="24" t="str">
        <f>VLOOKUP(B9,Remark!C:D,2,0)</f>
        <v>Kerry</v>
      </c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>
        <v>40</v>
      </c>
      <c r="T9" s="29">
        <v>3288</v>
      </c>
      <c r="U9" s="58">
        <f t="shared" si="3"/>
        <v>822</v>
      </c>
      <c r="V9" s="28">
        <f>78+16</f>
        <v>94</v>
      </c>
      <c r="W9" s="28">
        <f>5998+1410</f>
        <v>7408</v>
      </c>
      <c r="X9" s="58">
        <f t="shared" si="4"/>
        <v>1852</v>
      </c>
      <c r="Y9" s="28">
        <v>178</v>
      </c>
      <c r="Z9" s="28">
        <v>17946</v>
      </c>
      <c r="AA9" s="58">
        <f t="shared" si="5"/>
        <v>4486.5</v>
      </c>
      <c r="AB9" s="28">
        <v>268</v>
      </c>
      <c r="AC9" s="28">
        <v>26460</v>
      </c>
      <c r="AD9" s="58">
        <f t="shared" si="6"/>
        <v>6615</v>
      </c>
      <c r="AE9" s="75">
        <v>643</v>
      </c>
      <c r="AF9" s="75">
        <v>56259</v>
      </c>
      <c r="AG9" s="58">
        <f t="shared" si="7"/>
        <v>14064.75</v>
      </c>
      <c r="AH9" s="102">
        <v>423</v>
      </c>
      <c r="AI9" s="102">
        <v>40033</v>
      </c>
      <c r="AJ9" s="119">
        <f t="shared" si="8"/>
        <v>10008.25</v>
      </c>
      <c r="AK9" s="98">
        <v>380</v>
      </c>
      <c r="AL9" s="98">
        <v>29864</v>
      </c>
      <c r="AM9" s="189">
        <f t="shared" si="9"/>
        <v>7466</v>
      </c>
      <c r="AN9" s="192">
        <v>450</v>
      </c>
      <c r="AO9" s="98">
        <v>40666</v>
      </c>
      <c r="AP9" s="120">
        <f t="shared" si="10"/>
        <v>10166.5</v>
      </c>
      <c r="AQ9" s="75">
        <v>799</v>
      </c>
      <c r="AR9" s="75">
        <v>58061</v>
      </c>
      <c r="AS9" s="120">
        <f t="shared" si="11"/>
        <v>14515.25</v>
      </c>
      <c r="AT9" s="75">
        <v>923</v>
      </c>
      <c r="AU9" s="75">
        <v>71227</v>
      </c>
      <c r="AV9" s="120">
        <f t="shared" si="12"/>
        <v>17806.75</v>
      </c>
      <c r="AW9" s="252">
        <v>1012</v>
      </c>
      <c r="AX9" s="252">
        <v>83358</v>
      </c>
      <c r="AY9" s="257">
        <f t="shared" si="13"/>
        <v>20839.5</v>
      </c>
      <c r="AZ9" s="252">
        <v>81875</v>
      </c>
      <c r="BA9" s="252">
        <v>1077</v>
      </c>
      <c r="BB9" s="257">
        <f t="shared" si="14"/>
        <v>269.25</v>
      </c>
      <c r="BC9" s="252">
        <v>1133</v>
      </c>
      <c r="BD9" s="252">
        <v>85265</v>
      </c>
      <c r="BE9" s="257">
        <f t="shared" si="15"/>
        <v>21316.25</v>
      </c>
      <c r="BF9" s="252">
        <v>1107</v>
      </c>
      <c r="BG9" s="252">
        <v>96145</v>
      </c>
      <c r="BH9" s="257">
        <f t="shared" si="16"/>
        <v>24036.25</v>
      </c>
      <c r="BI9" s="252">
        <v>1153</v>
      </c>
      <c r="BJ9" s="252">
        <v>102013</v>
      </c>
      <c r="BK9" s="257">
        <f t="shared" si="17"/>
        <v>25503.25</v>
      </c>
      <c r="BL9" s="252">
        <v>1180</v>
      </c>
      <c r="BM9" s="252">
        <v>104332</v>
      </c>
      <c r="BN9" s="257">
        <f t="shared" si="18"/>
        <v>26083</v>
      </c>
      <c r="BO9" s="375">
        <v>995</v>
      </c>
      <c r="BP9" s="375">
        <v>93775</v>
      </c>
      <c r="BQ9" s="376">
        <f t="shared" si="19"/>
        <v>23443.75</v>
      </c>
    </row>
    <row r="10" spans="1:69">
      <c r="A10" s="199" t="s">
        <v>1706</v>
      </c>
      <c r="B10" s="26" t="s">
        <v>13</v>
      </c>
      <c r="C10" s="24" t="str">
        <f>VLOOKUP(B10,Remark!C:D,2,0)</f>
        <v>SUKS</v>
      </c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>
        <v>82</v>
      </c>
      <c r="T10" s="29">
        <v>6740</v>
      </c>
      <c r="U10" s="58">
        <f t="shared" si="3"/>
        <v>1685</v>
      </c>
      <c r="V10" s="28">
        <f>96+43</f>
        <v>139</v>
      </c>
      <c r="W10" s="28">
        <f>7690+3363</f>
        <v>11053</v>
      </c>
      <c r="X10" s="58">
        <f t="shared" si="4"/>
        <v>2763.25</v>
      </c>
      <c r="Y10" s="28">
        <v>200</v>
      </c>
      <c r="Z10" s="28">
        <v>16776</v>
      </c>
      <c r="AA10" s="58">
        <f t="shared" si="5"/>
        <v>4194</v>
      </c>
      <c r="AB10" s="28">
        <v>325</v>
      </c>
      <c r="AC10" s="28">
        <v>30091</v>
      </c>
      <c r="AD10" s="58">
        <f t="shared" si="6"/>
        <v>7522.75</v>
      </c>
      <c r="AE10" s="75">
        <v>388</v>
      </c>
      <c r="AF10" s="75">
        <v>36410</v>
      </c>
      <c r="AG10" s="58">
        <f t="shared" si="7"/>
        <v>9102.5</v>
      </c>
      <c r="AH10" s="102">
        <v>380</v>
      </c>
      <c r="AI10" s="102">
        <v>31934</v>
      </c>
      <c r="AJ10" s="119">
        <f t="shared" si="8"/>
        <v>7983.5</v>
      </c>
      <c r="AK10" s="98">
        <v>333</v>
      </c>
      <c r="AL10" s="98">
        <v>28971</v>
      </c>
      <c r="AM10" s="189">
        <f t="shared" si="9"/>
        <v>7242.75</v>
      </c>
      <c r="AN10" s="192">
        <v>505</v>
      </c>
      <c r="AO10" s="98">
        <v>40263</v>
      </c>
      <c r="AP10" s="120">
        <f t="shared" si="10"/>
        <v>10065.75</v>
      </c>
      <c r="AQ10" s="75">
        <v>483</v>
      </c>
      <c r="AR10" s="75">
        <v>39879</v>
      </c>
      <c r="AS10" s="120">
        <f t="shared" si="11"/>
        <v>9969.75</v>
      </c>
      <c r="AT10" s="75">
        <v>521</v>
      </c>
      <c r="AU10" s="75">
        <v>43607</v>
      </c>
      <c r="AV10" s="120">
        <f t="shared" si="12"/>
        <v>10901.75</v>
      </c>
      <c r="AW10" s="252">
        <v>551</v>
      </c>
      <c r="AX10" s="252">
        <v>48391</v>
      </c>
      <c r="AY10" s="257">
        <f t="shared" si="13"/>
        <v>12097.75</v>
      </c>
      <c r="AZ10" s="252">
        <v>38846</v>
      </c>
      <c r="BA10" s="252">
        <v>472</v>
      </c>
      <c r="BB10" s="257">
        <f t="shared" si="14"/>
        <v>118</v>
      </c>
      <c r="BC10" s="252">
        <v>595</v>
      </c>
      <c r="BD10" s="252">
        <f>48957+9593.5</f>
        <v>58550.5</v>
      </c>
      <c r="BE10" s="257">
        <f t="shared" si="15"/>
        <v>14637.625</v>
      </c>
      <c r="BF10" s="252">
        <v>700</v>
      </c>
      <c r="BG10" s="252">
        <v>62416</v>
      </c>
      <c r="BH10" s="257">
        <f t="shared" si="16"/>
        <v>15604</v>
      </c>
      <c r="BI10" s="252">
        <v>807</v>
      </c>
      <c r="BJ10" s="252">
        <v>70047</v>
      </c>
      <c r="BK10" s="257">
        <f t="shared" si="17"/>
        <v>17511.75</v>
      </c>
      <c r="BL10" s="252">
        <v>634</v>
      </c>
      <c r="BM10" s="252">
        <v>56928</v>
      </c>
      <c r="BN10" s="257">
        <f t="shared" si="18"/>
        <v>14232</v>
      </c>
      <c r="BO10" s="375">
        <v>637</v>
      </c>
      <c r="BP10" s="375">
        <v>59973</v>
      </c>
      <c r="BQ10" s="376">
        <f t="shared" si="19"/>
        <v>14993.25</v>
      </c>
    </row>
    <row r="11" spans="1:69">
      <c r="A11" s="199" t="s">
        <v>1707</v>
      </c>
      <c r="B11" s="26" t="s">
        <v>15</v>
      </c>
      <c r="C11" s="24" t="str">
        <f>VLOOKUP(B11,Remark!C:D,2,0)</f>
        <v>BKAE</v>
      </c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>
        <v>58</v>
      </c>
      <c r="T11" s="29">
        <v>4508</v>
      </c>
      <c r="U11" s="58">
        <f t="shared" si="3"/>
        <v>1127</v>
      </c>
      <c r="V11" s="28">
        <f>17+91</f>
        <v>108</v>
      </c>
      <c r="W11" s="28">
        <f>1719+8399</f>
        <v>10118</v>
      </c>
      <c r="X11" s="58">
        <f t="shared" si="4"/>
        <v>2529.5</v>
      </c>
      <c r="Y11" s="28">
        <v>186</v>
      </c>
      <c r="Z11" s="28">
        <v>15516</v>
      </c>
      <c r="AA11" s="58">
        <f t="shared" si="5"/>
        <v>3879</v>
      </c>
      <c r="AB11" s="28">
        <v>144</v>
      </c>
      <c r="AC11" s="28">
        <v>12430</v>
      </c>
      <c r="AD11" s="58">
        <f t="shared" si="6"/>
        <v>3107.5</v>
      </c>
      <c r="AE11" s="75">
        <v>141</v>
      </c>
      <c r="AF11" s="75">
        <v>14575</v>
      </c>
      <c r="AG11" s="58">
        <f t="shared" si="7"/>
        <v>3643.75</v>
      </c>
      <c r="AH11" s="102">
        <v>199</v>
      </c>
      <c r="AI11" s="102">
        <v>14951</v>
      </c>
      <c r="AJ11" s="119">
        <f t="shared" si="8"/>
        <v>3737.75</v>
      </c>
      <c r="AK11" s="98">
        <v>267</v>
      </c>
      <c r="AL11" s="98">
        <v>19251</v>
      </c>
      <c r="AM11" s="189">
        <f t="shared" si="9"/>
        <v>4812.75</v>
      </c>
      <c r="AN11" s="192">
        <v>214</v>
      </c>
      <c r="AO11" s="98">
        <v>21258</v>
      </c>
      <c r="AP11" s="120">
        <f t="shared" si="10"/>
        <v>5314.5</v>
      </c>
      <c r="AQ11" s="75">
        <v>410</v>
      </c>
      <c r="AR11" s="75">
        <v>37770</v>
      </c>
      <c r="AS11" s="120">
        <f t="shared" si="11"/>
        <v>9442.5</v>
      </c>
      <c r="AT11" s="75">
        <v>307</v>
      </c>
      <c r="AU11" s="75">
        <v>26023</v>
      </c>
      <c r="AV11" s="120">
        <f t="shared" si="12"/>
        <v>6505.75</v>
      </c>
      <c r="AW11" s="252">
        <v>288</v>
      </c>
      <c r="AX11" s="252">
        <v>21312</v>
      </c>
      <c r="AY11" s="257">
        <f t="shared" si="13"/>
        <v>5328</v>
      </c>
      <c r="AZ11" s="252">
        <v>16568</v>
      </c>
      <c r="BA11" s="252">
        <v>186</v>
      </c>
      <c r="BB11" s="257">
        <f t="shared" si="14"/>
        <v>46.5</v>
      </c>
      <c r="BC11" s="252">
        <v>128</v>
      </c>
      <c r="BD11" s="252">
        <f>11440+4095.5</f>
        <v>15535.5</v>
      </c>
      <c r="BE11" s="257">
        <f t="shared" si="15"/>
        <v>3883.875</v>
      </c>
      <c r="BF11" s="252">
        <v>166</v>
      </c>
      <c r="BG11" s="252">
        <v>16264</v>
      </c>
      <c r="BH11" s="257">
        <f t="shared" si="16"/>
        <v>4066</v>
      </c>
      <c r="BI11" s="252">
        <v>204</v>
      </c>
      <c r="BJ11" s="252">
        <v>18548</v>
      </c>
      <c r="BK11" s="257">
        <f t="shared" si="17"/>
        <v>4637</v>
      </c>
      <c r="BL11" s="252">
        <v>178</v>
      </c>
      <c r="BM11" s="252">
        <v>17304</v>
      </c>
      <c r="BN11" s="257">
        <f t="shared" si="18"/>
        <v>4326</v>
      </c>
      <c r="BO11" s="375">
        <v>137</v>
      </c>
      <c r="BP11" s="375">
        <v>14527</v>
      </c>
      <c r="BQ11" s="376">
        <f t="shared" si="19"/>
        <v>3631.75</v>
      </c>
    </row>
    <row r="12" spans="1:69">
      <c r="A12" s="199" t="s">
        <v>1708</v>
      </c>
      <c r="B12" s="26" t="s">
        <v>17</v>
      </c>
      <c r="C12" s="24" t="str">
        <f>VLOOKUP(B12,Remark!C:D,2,0)</f>
        <v>CHC4</v>
      </c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30">
        <v>33</v>
      </c>
      <c r="T12" s="30">
        <v>3309</v>
      </c>
      <c r="U12" s="58">
        <f t="shared" si="3"/>
        <v>827.25</v>
      </c>
      <c r="V12" s="28">
        <f>52+202</f>
        <v>254</v>
      </c>
      <c r="W12" s="28">
        <f>4712+17938</f>
        <v>22650</v>
      </c>
      <c r="X12" s="58">
        <f t="shared" si="4"/>
        <v>5662.5</v>
      </c>
      <c r="Y12" s="28">
        <v>470</v>
      </c>
      <c r="Z12" s="28">
        <v>40906</v>
      </c>
      <c r="AA12" s="58">
        <f t="shared" si="5"/>
        <v>10226.5</v>
      </c>
      <c r="AB12" s="28">
        <v>504</v>
      </c>
      <c r="AC12" s="28">
        <v>46954</v>
      </c>
      <c r="AD12" s="58">
        <f t="shared" si="6"/>
        <v>11738.5</v>
      </c>
      <c r="AE12" s="75">
        <v>725</v>
      </c>
      <c r="AF12" s="75">
        <v>77231</v>
      </c>
      <c r="AG12" s="58">
        <f t="shared" si="7"/>
        <v>19307.75</v>
      </c>
      <c r="AH12" s="102">
        <v>903</v>
      </c>
      <c r="AI12" s="102">
        <v>90665</v>
      </c>
      <c r="AJ12" s="119">
        <f t="shared" si="8"/>
        <v>22666.25</v>
      </c>
      <c r="AK12" s="98">
        <v>1110</v>
      </c>
      <c r="AL12" s="98">
        <v>111550</v>
      </c>
      <c r="AM12" s="189">
        <f t="shared" si="9"/>
        <v>27887.5</v>
      </c>
      <c r="AN12" s="192">
        <v>1083</v>
      </c>
      <c r="AO12" s="98">
        <v>106391</v>
      </c>
      <c r="AP12" s="120">
        <f t="shared" si="10"/>
        <v>26597.75</v>
      </c>
      <c r="AQ12" s="75">
        <v>1182</v>
      </c>
      <c r="AR12" s="75">
        <v>117106</v>
      </c>
      <c r="AS12" s="120">
        <f t="shared" si="11"/>
        <v>29276.5</v>
      </c>
      <c r="AT12" s="75">
        <v>1379</v>
      </c>
      <c r="AU12" s="75">
        <v>141163</v>
      </c>
      <c r="AV12" s="120">
        <f t="shared" si="12"/>
        <v>35290.75</v>
      </c>
      <c r="AW12" s="252">
        <v>1336</v>
      </c>
      <c r="AX12" s="252">
        <v>132576</v>
      </c>
      <c r="AY12" s="257">
        <f t="shared" si="13"/>
        <v>33144</v>
      </c>
      <c r="AZ12" s="252">
        <v>134009</v>
      </c>
      <c r="BA12" s="252">
        <v>1349</v>
      </c>
      <c r="BB12" s="257">
        <f t="shared" si="14"/>
        <v>337.25</v>
      </c>
      <c r="BC12" s="252">
        <v>1657</v>
      </c>
      <c r="BD12" s="252">
        <f>163659+33165</f>
        <v>196824</v>
      </c>
      <c r="BE12" s="257">
        <f t="shared" si="15"/>
        <v>49206</v>
      </c>
      <c r="BF12" s="252">
        <v>1396</v>
      </c>
      <c r="BG12" s="252">
        <v>141524</v>
      </c>
      <c r="BH12" s="257">
        <f t="shared" si="16"/>
        <v>35381</v>
      </c>
      <c r="BI12" s="252">
        <v>1456</v>
      </c>
      <c r="BJ12" s="252">
        <v>155384</v>
      </c>
      <c r="BK12" s="257">
        <f t="shared" si="17"/>
        <v>38846</v>
      </c>
      <c r="BL12" s="252">
        <v>1369</v>
      </c>
      <c r="BM12" s="252">
        <v>153657</v>
      </c>
      <c r="BN12" s="257">
        <f t="shared" si="18"/>
        <v>38414.25</v>
      </c>
      <c r="BO12" s="375">
        <v>1278</v>
      </c>
      <c r="BP12" s="375">
        <v>142460</v>
      </c>
      <c r="BQ12" s="376">
        <f t="shared" si="19"/>
        <v>35615</v>
      </c>
    </row>
    <row r="13" spans="1:69">
      <c r="A13" s="199" t="s">
        <v>1709</v>
      </c>
      <c r="B13" s="26" t="s">
        <v>18</v>
      </c>
      <c r="C13" s="24" t="str">
        <f>VLOOKUP(B13,Remark!C:D,2,0)</f>
        <v>Kerry</v>
      </c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>
        <v>29</v>
      </c>
      <c r="T13" s="29">
        <v>2879</v>
      </c>
      <c r="U13" s="58">
        <f t="shared" si="3"/>
        <v>719.75</v>
      </c>
      <c r="V13" s="28">
        <f>125+65</f>
        <v>190</v>
      </c>
      <c r="W13" s="28">
        <f>12115+5943</f>
        <v>18058</v>
      </c>
      <c r="X13" s="58">
        <f t="shared" si="4"/>
        <v>4514.5</v>
      </c>
      <c r="Y13" s="28">
        <v>450</v>
      </c>
      <c r="Z13" s="28">
        <v>42092</v>
      </c>
      <c r="AA13" s="58">
        <f t="shared" si="5"/>
        <v>10523</v>
      </c>
      <c r="AB13" s="28">
        <v>678</v>
      </c>
      <c r="AC13" s="28">
        <v>61006</v>
      </c>
      <c r="AD13" s="58">
        <f t="shared" si="6"/>
        <v>15251.5</v>
      </c>
      <c r="AE13" s="75">
        <v>899</v>
      </c>
      <c r="AF13" s="75">
        <v>87315</v>
      </c>
      <c r="AG13" s="58">
        <f>AF13*25%</f>
        <v>21828.75</v>
      </c>
      <c r="AH13" s="102">
        <v>1193</v>
      </c>
      <c r="AI13" s="102">
        <v>98315</v>
      </c>
      <c r="AJ13" s="119">
        <f t="shared" si="8"/>
        <v>24578.75</v>
      </c>
      <c r="AK13" s="98">
        <v>1244</v>
      </c>
      <c r="AL13" s="98">
        <v>109412</v>
      </c>
      <c r="AM13" s="189">
        <f t="shared" si="9"/>
        <v>27353</v>
      </c>
      <c r="AN13" s="192">
        <v>1698</v>
      </c>
      <c r="AO13" s="98">
        <v>146042</v>
      </c>
      <c r="AP13" s="120">
        <f t="shared" si="10"/>
        <v>36510.5</v>
      </c>
      <c r="AQ13" s="75">
        <v>1373</v>
      </c>
      <c r="AR13" s="75">
        <v>124115</v>
      </c>
      <c r="AS13" s="120">
        <f t="shared" si="11"/>
        <v>31028.75</v>
      </c>
      <c r="AT13" s="75">
        <v>1643</v>
      </c>
      <c r="AU13" s="75">
        <v>138711</v>
      </c>
      <c r="AV13" s="120">
        <f t="shared" si="12"/>
        <v>34677.75</v>
      </c>
      <c r="AW13" s="252">
        <v>1559</v>
      </c>
      <c r="AX13" s="252">
        <v>131391</v>
      </c>
      <c r="AY13" s="257">
        <f t="shared" si="13"/>
        <v>32847.75</v>
      </c>
      <c r="AZ13" s="252">
        <v>124406</v>
      </c>
      <c r="BA13" s="252">
        <v>1442</v>
      </c>
      <c r="BB13" s="257">
        <f t="shared" si="14"/>
        <v>360.5</v>
      </c>
      <c r="BC13" s="252">
        <v>1892</v>
      </c>
      <c r="BD13" s="252">
        <v>152746</v>
      </c>
      <c r="BE13" s="257">
        <f t="shared" si="15"/>
        <v>38186.5</v>
      </c>
      <c r="BF13" s="252">
        <v>1821</v>
      </c>
      <c r="BG13" s="252">
        <v>155301</v>
      </c>
      <c r="BH13" s="257">
        <f t="shared" si="16"/>
        <v>38825.25</v>
      </c>
      <c r="BI13" s="252">
        <v>2046</v>
      </c>
      <c r="BJ13" s="252">
        <v>165180</v>
      </c>
      <c r="BK13" s="257">
        <f t="shared" si="17"/>
        <v>41295</v>
      </c>
      <c r="BL13" s="252">
        <v>1785</v>
      </c>
      <c r="BM13" s="252">
        <v>149857</v>
      </c>
      <c r="BN13" s="257">
        <f t="shared" si="18"/>
        <v>37464.25</v>
      </c>
      <c r="BO13" s="375">
        <v>1705</v>
      </c>
      <c r="BP13" s="375">
        <v>149147</v>
      </c>
      <c r="BQ13" s="376">
        <f t="shared" si="19"/>
        <v>37286.75</v>
      </c>
    </row>
    <row r="14" spans="1:69">
      <c r="A14" s="228"/>
      <c r="B14" s="229" t="s">
        <v>20</v>
      </c>
      <c r="C14" s="230" t="str">
        <f>VLOOKUP(B14,Remark!C:D,2,0)</f>
        <v>TPLU</v>
      </c>
      <c r="D14" s="231"/>
      <c r="E14" s="231"/>
      <c r="F14" s="231"/>
      <c r="G14" s="231"/>
      <c r="H14" s="231"/>
      <c r="I14" s="231"/>
      <c r="J14" s="231"/>
      <c r="K14" s="231"/>
      <c r="L14" s="231"/>
      <c r="M14" s="231"/>
      <c r="N14" s="231"/>
      <c r="O14" s="231"/>
      <c r="P14" s="231"/>
      <c r="Q14" s="231"/>
      <c r="R14" s="231"/>
      <c r="S14" s="231">
        <v>61</v>
      </c>
      <c r="T14" s="231">
        <v>4595</v>
      </c>
      <c r="U14" s="232">
        <f t="shared" si="3"/>
        <v>1148.75</v>
      </c>
      <c r="V14" s="233">
        <v>9</v>
      </c>
      <c r="W14" s="233">
        <v>931</v>
      </c>
      <c r="X14" s="232">
        <f t="shared" si="4"/>
        <v>232.75</v>
      </c>
      <c r="Y14" s="233">
        <v>0</v>
      </c>
      <c r="Z14" s="233">
        <v>0</v>
      </c>
      <c r="AA14" s="233"/>
      <c r="AB14" s="233">
        <v>0</v>
      </c>
      <c r="AC14" s="233">
        <v>0</v>
      </c>
      <c r="AD14" s="233">
        <v>0</v>
      </c>
      <c r="AE14" s="233">
        <v>0</v>
      </c>
      <c r="AF14" s="233">
        <v>0</v>
      </c>
      <c r="AG14" s="233">
        <v>0</v>
      </c>
      <c r="AH14" s="233">
        <v>0</v>
      </c>
      <c r="AI14" s="233">
        <v>0</v>
      </c>
      <c r="AJ14" s="234">
        <v>0</v>
      </c>
      <c r="AK14" s="234">
        <v>0</v>
      </c>
      <c r="AL14" s="234">
        <v>0</v>
      </c>
      <c r="AM14" s="235">
        <v>0</v>
      </c>
      <c r="AN14" s="235">
        <v>0</v>
      </c>
      <c r="AO14" s="235">
        <v>0</v>
      </c>
      <c r="AP14" s="235">
        <v>0</v>
      </c>
      <c r="AQ14" s="233">
        <v>0</v>
      </c>
      <c r="AR14" s="233">
        <v>0</v>
      </c>
      <c r="AS14" s="236">
        <f t="shared" si="11"/>
        <v>0</v>
      </c>
      <c r="AT14" s="233">
        <v>0</v>
      </c>
      <c r="AU14" s="233">
        <v>0</v>
      </c>
      <c r="AV14" s="236">
        <f t="shared" si="12"/>
        <v>0</v>
      </c>
      <c r="AW14" s="253">
        <v>0</v>
      </c>
      <c r="AX14" s="253">
        <v>0</v>
      </c>
      <c r="AY14" s="254">
        <f t="shared" si="13"/>
        <v>0</v>
      </c>
      <c r="AZ14" s="253">
        <v>0</v>
      </c>
      <c r="BA14" s="253">
        <v>0</v>
      </c>
      <c r="BB14" s="254">
        <f t="shared" si="14"/>
        <v>0</v>
      </c>
      <c r="BC14" s="253">
        <v>0</v>
      </c>
      <c r="BD14" s="253">
        <v>0</v>
      </c>
      <c r="BE14" s="254">
        <f t="shared" si="15"/>
        <v>0</v>
      </c>
      <c r="BF14" s="253">
        <v>0</v>
      </c>
      <c r="BG14" s="253">
        <v>0</v>
      </c>
      <c r="BH14" s="254">
        <f t="shared" si="16"/>
        <v>0</v>
      </c>
      <c r="BI14" s="253">
        <v>0</v>
      </c>
      <c r="BJ14" s="253">
        <v>0</v>
      </c>
      <c r="BK14" s="254">
        <f t="shared" si="17"/>
        <v>0</v>
      </c>
      <c r="BL14" s="253">
        <v>0</v>
      </c>
      <c r="BM14" s="253">
        <v>0</v>
      </c>
      <c r="BN14" s="254">
        <f t="shared" si="18"/>
        <v>0</v>
      </c>
      <c r="BO14" s="381">
        <v>0</v>
      </c>
      <c r="BP14" s="381">
        <v>0</v>
      </c>
      <c r="BQ14" s="382">
        <f t="shared" si="19"/>
        <v>0</v>
      </c>
    </row>
    <row r="15" spans="1:69">
      <c r="A15" s="228"/>
      <c r="B15" s="229" t="s">
        <v>22</v>
      </c>
      <c r="C15" s="230" t="str">
        <f>VLOOKUP(B15,Remark!C:D,2,0)</f>
        <v>KVIL</v>
      </c>
      <c r="D15" s="231"/>
      <c r="E15" s="231"/>
      <c r="F15" s="231"/>
      <c r="G15" s="231"/>
      <c r="H15" s="231"/>
      <c r="I15" s="231"/>
      <c r="J15" s="231"/>
      <c r="K15" s="231"/>
      <c r="L15" s="231"/>
      <c r="M15" s="231"/>
      <c r="N15" s="231"/>
      <c r="O15" s="231"/>
      <c r="P15" s="231"/>
      <c r="Q15" s="231"/>
      <c r="R15" s="231"/>
      <c r="S15" s="231"/>
      <c r="T15" s="231"/>
      <c r="U15" s="231"/>
      <c r="V15" s="233"/>
      <c r="W15" s="233"/>
      <c r="X15" s="233"/>
      <c r="Y15" s="233">
        <v>0</v>
      </c>
      <c r="Z15" s="233">
        <v>0</v>
      </c>
      <c r="AA15" s="233"/>
      <c r="AB15" s="233">
        <v>0</v>
      </c>
      <c r="AC15" s="233">
        <v>0</v>
      </c>
      <c r="AD15" s="233">
        <v>0</v>
      </c>
      <c r="AE15" s="233">
        <v>0</v>
      </c>
      <c r="AF15" s="233">
        <v>0</v>
      </c>
      <c r="AG15" s="233">
        <v>0</v>
      </c>
      <c r="AH15" s="233">
        <v>0</v>
      </c>
      <c r="AI15" s="233">
        <v>0</v>
      </c>
      <c r="AJ15" s="234">
        <v>0</v>
      </c>
      <c r="AK15" s="234">
        <v>0</v>
      </c>
      <c r="AL15" s="234">
        <v>0</v>
      </c>
      <c r="AM15" s="235">
        <v>0</v>
      </c>
      <c r="AN15" s="235">
        <v>0</v>
      </c>
      <c r="AO15" s="235">
        <v>0</v>
      </c>
      <c r="AP15" s="235">
        <v>0</v>
      </c>
      <c r="AQ15" s="233">
        <v>0</v>
      </c>
      <c r="AR15" s="233">
        <v>0</v>
      </c>
      <c r="AS15" s="236">
        <f t="shared" si="11"/>
        <v>0</v>
      </c>
      <c r="AT15" s="233">
        <v>0</v>
      </c>
      <c r="AU15" s="233">
        <v>0</v>
      </c>
      <c r="AV15" s="236">
        <f t="shared" si="12"/>
        <v>0</v>
      </c>
      <c r="AW15" s="253">
        <v>0</v>
      </c>
      <c r="AX15" s="253">
        <v>0</v>
      </c>
      <c r="AY15" s="254">
        <f t="shared" si="13"/>
        <v>0</v>
      </c>
      <c r="AZ15" s="253">
        <v>0</v>
      </c>
      <c r="BA15" s="253">
        <v>0</v>
      </c>
      <c r="BB15" s="254">
        <f t="shared" si="14"/>
        <v>0</v>
      </c>
      <c r="BC15" s="253">
        <v>0</v>
      </c>
      <c r="BD15" s="253">
        <v>0</v>
      </c>
      <c r="BE15" s="254">
        <f t="shared" si="15"/>
        <v>0</v>
      </c>
      <c r="BF15" s="253">
        <v>0</v>
      </c>
      <c r="BG15" s="253">
        <v>0</v>
      </c>
      <c r="BH15" s="254">
        <f t="shared" si="16"/>
        <v>0</v>
      </c>
      <c r="BI15" s="253">
        <v>0</v>
      </c>
      <c r="BJ15" s="253">
        <v>0</v>
      </c>
      <c r="BK15" s="254">
        <f t="shared" si="17"/>
        <v>0</v>
      </c>
      <c r="BL15" s="253">
        <v>0</v>
      </c>
      <c r="BM15" s="253">
        <v>0</v>
      </c>
      <c r="BN15" s="254">
        <f t="shared" si="18"/>
        <v>0</v>
      </c>
      <c r="BO15" s="381">
        <v>0</v>
      </c>
      <c r="BP15" s="381">
        <v>0</v>
      </c>
      <c r="BQ15" s="382">
        <f t="shared" si="19"/>
        <v>0</v>
      </c>
    </row>
    <row r="16" spans="1:69">
      <c r="A16" s="199" t="s">
        <v>1710</v>
      </c>
      <c r="B16" s="26" t="s">
        <v>24</v>
      </c>
      <c r="C16" s="24" t="str">
        <f>VLOOKUP(B16,Remark!C:D,2,0)</f>
        <v>HPPY</v>
      </c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8">
        <f>199+79</f>
        <v>278</v>
      </c>
      <c r="W16" s="28">
        <f>22269+7039</f>
        <v>29308</v>
      </c>
      <c r="X16" s="58">
        <f t="shared" ref="X16:X19" si="20">W16*25%</f>
        <v>7327</v>
      </c>
      <c r="Y16" s="28">
        <v>484</v>
      </c>
      <c r="Z16" s="28">
        <v>50742</v>
      </c>
      <c r="AA16" s="58">
        <f t="shared" ref="AA16:AA28" si="21">Z16*25%</f>
        <v>12685.5</v>
      </c>
      <c r="AB16" s="28">
        <v>688</v>
      </c>
      <c r="AC16" s="28">
        <v>73712</v>
      </c>
      <c r="AD16" s="58">
        <f t="shared" si="6"/>
        <v>18428</v>
      </c>
      <c r="AE16" s="75">
        <v>857</v>
      </c>
      <c r="AF16" s="75">
        <v>90255</v>
      </c>
      <c r="AG16" s="58">
        <f t="shared" ref="AG16:AG39" si="22">AF16*25%</f>
        <v>22563.75</v>
      </c>
      <c r="AH16" s="102">
        <v>1330</v>
      </c>
      <c r="AI16" s="102">
        <v>123440</v>
      </c>
      <c r="AJ16" s="119">
        <f>AI16*25%</f>
        <v>30860</v>
      </c>
      <c r="AK16" s="98">
        <v>1535</v>
      </c>
      <c r="AL16" s="98">
        <v>156097</v>
      </c>
      <c r="AM16" s="189">
        <f t="shared" si="9"/>
        <v>39024.25</v>
      </c>
      <c r="AN16" s="192">
        <v>1738</v>
      </c>
      <c r="AO16" s="98">
        <v>164344</v>
      </c>
      <c r="AP16" s="120">
        <f t="shared" ref="AP16:AP61" si="23">AO16*25%</f>
        <v>41086</v>
      </c>
      <c r="AQ16" s="75">
        <v>1657</v>
      </c>
      <c r="AR16" s="75">
        <v>137165</v>
      </c>
      <c r="AS16" s="120">
        <f t="shared" si="11"/>
        <v>34291.25</v>
      </c>
      <c r="AT16" s="75">
        <v>1773</v>
      </c>
      <c r="AU16" s="75">
        <v>155275</v>
      </c>
      <c r="AV16" s="120">
        <f t="shared" si="12"/>
        <v>38818.75</v>
      </c>
      <c r="AW16" s="252">
        <v>2006</v>
      </c>
      <c r="AX16" s="252">
        <v>173674</v>
      </c>
      <c r="AY16" s="257">
        <f t="shared" si="13"/>
        <v>43418.5</v>
      </c>
      <c r="AZ16" s="252">
        <v>158092</v>
      </c>
      <c r="BA16" s="252">
        <v>1912</v>
      </c>
      <c r="BB16" s="257">
        <f t="shared" si="14"/>
        <v>478</v>
      </c>
      <c r="BC16" s="252">
        <v>2640</v>
      </c>
      <c r="BD16" s="252">
        <f>204844+39045</f>
        <v>243889</v>
      </c>
      <c r="BE16" s="257">
        <f t="shared" si="15"/>
        <v>60972.25</v>
      </c>
      <c r="BF16" s="252">
        <v>1609</v>
      </c>
      <c r="BG16" s="252">
        <v>151707</v>
      </c>
      <c r="BH16" s="257">
        <f t="shared" si="16"/>
        <v>37926.75</v>
      </c>
      <c r="BI16" s="252">
        <v>1798</v>
      </c>
      <c r="BJ16" s="252">
        <v>171036</v>
      </c>
      <c r="BK16" s="257">
        <f t="shared" si="17"/>
        <v>42759</v>
      </c>
      <c r="BL16" s="252">
        <v>1630</v>
      </c>
      <c r="BM16" s="252">
        <v>168536</v>
      </c>
      <c r="BN16" s="257">
        <f t="shared" si="18"/>
        <v>42134</v>
      </c>
      <c r="BO16" s="375">
        <v>1737</v>
      </c>
      <c r="BP16" s="375">
        <v>186111</v>
      </c>
      <c r="BQ16" s="376">
        <f t="shared" si="19"/>
        <v>46527.75</v>
      </c>
    </row>
    <row r="17" spans="1:69">
      <c r="A17" s="199" t="s">
        <v>1711</v>
      </c>
      <c r="B17" s="26" t="s">
        <v>26</v>
      </c>
      <c r="C17" s="24" t="str">
        <f>VLOOKUP(B17,Remark!C:D,2,0)</f>
        <v>SMUT</v>
      </c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8">
        <f>63+29</f>
        <v>92</v>
      </c>
      <c r="W17" s="28">
        <f>4899+2011</f>
        <v>6910</v>
      </c>
      <c r="X17" s="58">
        <f t="shared" si="20"/>
        <v>1727.5</v>
      </c>
      <c r="Y17" s="28">
        <v>142</v>
      </c>
      <c r="Z17" s="28">
        <v>10556</v>
      </c>
      <c r="AA17" s="58">
        <f t="shared" si="21"/>
        <v>2639</v>
      </c>
      <c r="AB17" s="28">
        <v>199</v>
      </c>
      <c r="AC17" s="28">
        <v>14343</v>
      </c>
      <c r="AD17" s="58">
        <f t="shared" si="6"/>
        <v>3585.75</v>
      </c>
      <c r="AE17" s="75">
        <v>310</v>
      </c>
      <c r="AF17" s="75">
        <v>20964</v>
      </c>
      <c r="AG17" s="58">
        <f t="shared" si="22"/>
        <v>5241</v>
      </c>
      <c r="AH17" s="102">
        <v>360</v>
      </c>
      <c r="AI17" s="102">
        <v>25610</v>
      </c>
      <c r="AJ17" s="119">
        <f t="shared" ref="AJ17:AJ40" si="24">AI17*25%</f>
        <v>6402.5</v>
      </c>
      <c r="AK17" s="98">
        <v>326</v>
      </c>
      <c r="AL17" s="98">
        <v>20910</v>
      </c>
      <c r="AM17" s="189">
        <f t="shared" si="9"/>
        <v>5227.5</v>
      </c>
      <c r="AN17" s="192">
        <v>610</v>
      </c>
      <c r="AO17" s="98">
        <v>41002</v>
      </c>
      <c r="AP17" s="120">
        <f t="shared" si="23"/>
        <v>10250.5</v>
      </c>
      <c r="AQ17" s="75">
        <v>437</v>
      </c>
      <c r="AR17" s="75">
        <v>29009</v>
      </c>
      <c r="AS17" s="120">
        <f t="shared" si="11"/>
        <v>7252.25</v>
      </c>
      <c r="AT17" s="75">
        <v>492</v>
      </c>
      <c r="AU17" s="75">
        <v>34214</v>
      </c>
      <c r="AV17" s="120">
        <f t="shared" si="12"/>
        <v>8553.5</v>
      </c>
      <c r="AW17" s="252">
        <v>507</v>
      </c>
      <c r="AX17" s="252">
        <v>38413</v>
      </c>
      <c r="AY17" s="257">
        <f t="shared" si="13"/>
        <v>9603.25</v>
      </c>
      <c r="AZ17" s="252">
        <v>37820</v>
      </c>
      <c r="BA17" s="252">
        <v>500</v>
      </c>
      <c r="BB17" s="257">
        <f t="shared" si="14"/>
        <v>125</v>
      </c>
      <c r="BC17" s="252">
        <v>494</v>
      </c>
      <c r="BD17" s="252">
        <f>36202+9330</f>
        <v>45532</v>
      </c>
      <c r="BE17" s="257">
        <f t="shared" si="15"/>
        <v>11383</v>
      </c>
      <c r="BF17" s="252">
        <v>460</v>
      </c>
      <c r="BG17" s="252">
        <v>31572</v>
      </c>
      <c r="BH17" s="257">
        <f t="shared" si="16"/>
        <v>7893</v>
      </c>
      <c r="BI17" s="252">
        <v>442</v>
      </c>
      <c r="BJ17" s="252">
        <v>33118</v>
      </c>
      <c r="BK17" s="257">
        <f t="shared" si="17"/>
        <v>8279.5</v>
      </c>
      <c r="BL17" s="252">
        <v>483</v>
      </c>
      <c r="BM17" s="252">
        <v>37063</v>
      </c>
      <c r="BN17" s="257">
        <f t="shared" si="18"/>
        <v>9265.75</v>
      </c>
      <c r="BO17" s="375">
        <v>427</v>
      </c>
      <c r="BP17" s="375">
        <v>33517</v>
      </c>
      <c r="BQ17" s="376">
        <f t="shared" si="19"/>
        <v>8379.25</v>
      </c>
    </row>
    <row r="18" spans="1:69">
      <c r="A18" s="199" t="s">
        <v>1712</v>
      </c>
      <c r="B18" s="26" t="s">
        <v>27</v>
      </c>
      <c r="C18" s="24" t="str">
        <f>VLOOKUP(B18,Remark!C:D,2,0)</f>
        <v>Kerry</v>
      </c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8">
        <f>354+101</f>
        <v>455</v>
      </c>
      <c r="W18" s="28">
        <f>29148+10165</f>
        <v>39313</v>
      </c>
      <c r="X18" s="58">
        <f t="shared" si="20"/>
        <v>9828.25</v>
      </c>
      <c r="Y18" s="28">
        <v>807</v>
      </c>
      <c r="Z18" s="28">
        <v>70423</v>
      </c>
      <c r="AA18" s="58">
        <f t="shared" si="21"/>
        <v>17605.75</v>
      </c>
      <c r="AB18" s="28">
        <v>1262</v>
      </c>
      <c r="AC18" s="28">
        <v>106314</v>
      </c>
      <c r="AD18" s="58">
        <f t="shared" si="6"/>
        <v>26578.5</v>
      </c>
      <c r="AE18" s="75">
        <v>1446</v>
      </c>
      <c r="AF18" s="75">
        <v>125708</v>
      </c>
      <c r="AG18" s="58">
        <f t="shared" si="22"/>
        <v>31427</v>
      </c>
      <c r="AH18" s="102">
        <v>2087</v>
      </c>
      <c r="AI18" s="102">
        <v>181257</v>
      </c>
      <c r="AJ18" s="119">
        <f t="shared" si="24"/>
        <v>45314.25</v>
      </c>
      <c r="AK18" s="98">
        <v>2378</v>
      </c>
      <c r="AL18" s="98">
        <v>191584</v>
      </c>
      <c r="AM18" s="189">
        <f t="shared" si="9"/>
        <v>47896</v>
      </c>
      <c r="AN18" s="192">
        <v>2243</v>
      </c>
      <c r="AO18" s="98">
        <v>178591</v>
      </c>
      <c r="AP18" s="120">
        <f t="shared" si="23"/>
        <v>44647.75</v>
      </c>
      <c r="AQ18" s="75">
        <v>2110</v>
      </c>
      <c r="AR18" s="75">
        <v>168914</v>
      </c>
      <c r="AS18" s="120">
        <f t="shared" si="11"/>
        <v>42228.5</v>
      </c>
      <c r="AT18" s="75">
        <v>2438</v>
      </c>
      <c r="AU18" s="75">
        <v>192526</v>
      </c>
      <c r="AV18" s="120">
        <f t="shared" si="12"/>
        <v>48131.5</v>
      </c>
      <c r="AW18" s="252">
        <v>2262</v>
      </c>
      <c r="AX18" s="252">
        <v>176886</v>
      </c>
      <c r="AY18" s="257">
        <f t="shared" si="13"/>
        <v>44221.5</v>
      </c>
      <c r="AZ18" s="252">
        <v>165718</v>
      </c>
      <c r="BA18" s="252">
        <v>2102</v>
      </c>
      <c r="BB18" s="257">
        <f t="shared" si="14"/>
        <v>525.5</v>
      </c>
      <c r="BC18" s="252">
        <v>2427</v>
      </c>
      <c r="BD18" s="252">
        <v>202451</v>
      </c>
      <c r="BE18" s="257">
        <f t="shared" si="15"/>
        <v>50612.75</v>
      </c>
      <c r="BF18" s="252">
        <v>1876</v>
      </c>
      <c r="BG18" s="252">
        <v>158284</v>
      </c>
      <c r="BH18" s="257">
        <f t="shared" si="16"/>
        <v>39571</v>
      </c>
      <c r="BI18" s="252">
        <v>1746</v>
      </c>
      <c r="BJ18" s="252">
        <v>152586</v>
      </c>
      <c r="BK18" s="257">
        <f t="shared" si="17"/>
        <v>38146.5</v>
      </c>
      <c r="BL18" s="252">
        <v>1194</v>
      </c>
      <c r="BM18" s="252">
        <v>110940</v>
      </c>
      <c r="BN18" s="257">
        <f t="shared" si="18"/>
        <v>27735</v>
      </c>
      <c r="BO18" s="375">
        <v>1506</v>
      </c>
      <c r="BP18" s="375">
        <v>138562</v>
      </c>
      <c r="BQ18" s="376">
        <f t="shared" si="19"/>
        <v>34640.5</v>
      </c>
    </row>
    <row r="19" spans="1:69">
      <c r="A19" s="199" t="s">
        <v>1713</v>
      </c>
      <c r="B19" s="26" t="s">
        <v>28</v>
      </c>
      <c r="C19" s="24" t="str">
        <f>VLOOKUP(B19,Remark!C:D,2,0)</f>
        <v>CHC4</v>
      </c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8">
        <f>113+324</f>
        <v>437</v>
      </c>
      <c r="W19" s="28">
        <f>7787+26700</f>
        <v>34487</v>
      </c>
      <c r="X19" s="58">
        <f t="shared" si="20"/>
        <v>8621.75</v>
      </c>
      <c r="Y19" s="28">
        <v>543</v>
      </c>
      <c r="Z19" s="28">
        <v>46681</v>
      </c>
      <c r="AA19" s="58">
        <f t="shared" si="21"/>
        <v>11670.25</v>
      </c>
      <c r="AB19" s="28">
        <v>934</v>
      </c>
      <c r="AC19" s="28">
        <v>75868</v>
      </c>
      <c r="AD19" s="58">
        <f t="shared" si="6"/>
        <v>18967</v>
      </c>
      <c r="AE19" s="75">
        <v>1224</v>
      </c>
      <c r="AF19" s="75">
        <v>110620</v>
      </c>
      <c r="AG19" s="58">
        <f t="shared" si="22"/>
        <v>27655</v>
      </c>
      <c r="AH19" s="102">
        <v>1472</v>
      </c>
      <c r="AI19" s="102">
        <v>118596</v>
      </c>
      <c r="AJ19" s="119">
        <f t="shared" si="24"/>
        <v>29649</v>
      </c>
      <c r="AK19" s="98">
        <v>1723</v>
      </c>
      <c r="AL19" s="98">
        <v>135659</v>
      </c>
      <c r="AM19" s="189">
        <f t="shared" si="9"/>
        <v>33914.75</v>
      </c>
      <c r="AN19" s="192">
        <v>1935</v>
      </c>
      <c r="AO19" s="98">
        <v>148850</v>
      </c>
      <c r="AP19" s="120">
        <f t="shared" si="23"/>
        <v>37212.5</v>
      </c>
      <c r="AQ19" s="75">
        <v>1709</v>
      </c>
      <c r="AR19" s="75">
        <v>134419</v>
      </c>
      <c r="AS19" s="120">
        <f t="shared" si="11"/>
        <v>33604.75</v>
      </c>
      <c r="AT19" s="75">
        <v>1419</v>
      </c>
      <c r="AU19" s="75">
        <v>130377</v>
      </c>
      <c r="AV19" s="120">
        <f t="shared" si="12"/>
        <v>32594.25</v>
      </c>
      <c r="AW19" s="252">
        <v>1320</v>
      </c>
      <c r="AX19" s="252">
        <v>121974</v>
      </c>
      <c r="AY19" s="257">
        <f t="shared" si="13"/>
        <v>30493.5</v>
      </c>
      <c r="AZ19" s="252">
        <v>114185</v>
      </c>
      <c r="BA19" s="252">
        <v>1267</v>
      </c>
      <c r="BB19" s="257">
        <f t="shared" si="14"/>
        <v>316.75</v>
      </c>
      <c r="BC19" s="252">
        <v>1484</v>
      </c>
      <c r="BD19" s="252">
        <f>137604+28229.5</f>
        <v>165833.5</v>
      </c>
      <c r="BE19" s="257">
        <f t="shared" si="15"/>
        <v>41458.375</v>
      </c>
      <c r="BF19" s="252">
        <v>1399</v>
      </c>
      <c r="BG19" s="252">
        <v>131491</v>
      </c>
      <c r="BH19" s="257">
        <f t="shared" si="16"/>
        <v>32872.75</v>
      </c>
      <c r="BI19" s="252">
        <v>1424</v>
      </c>
      <c r="BJ19" s="252">
        <v>140214</v>
      </c>
      <c r="BK19" s="257">
        <f t="shared" si="17"/>
        <v>35053.5</v>
      </c>
      <c r="BL19" s="252">
        <v>1261</v>
      </c>
      <c r="BM19" s="252">
        <v>123121</v>
      </c>
      <c r="BN19" s="257">
        <f t="shared" si="18"/>
        <v>30780.25</v>
      </c>
      <c r="BO19" s="375">
        <v>1377</v>
      </c>
      <c r="BP19" s="375">
        <v>138047</v>
      </c>
      <c r="BQ19" s="376">
        <f t="shared" si="19"/>
        <v>34511.75</v>
      </c>
    </row>
    <row r="20" spans="1:69">
      <c r="A20" s="199" t="s">
        <v>1714</v>
      </c>
      <c r="B20" s="31" t="s">
        <v>30</v>
      </c>
      <c r="C20" s="24" t="str">
        <f>VLOOKUP(B20,Remark!C:D,2,0)</f>
        <v>PINK</v>
      </c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8"/>
      <c r="W20" s="28"/>
      <c r="X20" s="28"/>
      <c r="Y20" s="28">
        <v>137</v>
      </c>
      <c r="Z20" s="28">
        <v>15305</v>
      </c>
      <c r="AA20" s="58">
        <f t="shared" si="21"/>
        <v>3826.25</v>
      </c>
      <c r="AB20" s="28">
        <v>305</v>
      </c>
      <c r="AC20" s="28">
        <v>34453</v>
      </c>
      <c r="AD20" s="58">
        <f t="shared" si="6"/>
        <v>8613.25</v>
      </c>
      <c r="AE20" s="75">
        <v>792</v>
      </c>
      <c r="AF20" s="75">
        <v>129208</v>
      </c>
      <c r="AG20" s="58">
        <f t="shared" si="22"/>
        <v>32302</v>
      </c>
      <c r="AH20" s="102">
        <v>647</v>
      </c>
      <c r="AI20" s="102">
        <v>70171</v>
      </c>
      <c r="AJ20" s="119">
        <f t="shared" si="24"/>
        <v>17542.75</v>
      </c>
      <c r="AK20" s="98">
        <v>789</v>
      </c>
      <c r="AL20" s="98">
        <v>87423</v>
      </c>
      <c r="AM20" s="189">
        <f t="shared" si="9"/>
        <v>21855.75</v>
      </c>
      <c r="AN20" s="192">
        <v>1278</v>
      </c>
      <c r="AO20" s="98">
        <v>134328</v>
      </c>
      <c r="AP20" s="120">
        <f t="shared" si="23"/>
        <v>33582</v>
      </c>
      <c r="AQ20" s="75">
        <v>1013</v>
      </c>
      <c r="AR20" s="75">
        <v>101239</v>
      </c>
      <c r="AS20" s="120">
        <f t="shared" si="11"/>
        <v>25309.75</v>
      </c>
      <c r="AT20" s="75">
        <v>1104</v>
      </c>
      <c r="AU20" s="75">
        <v>112940</v>
      </c>
      <c r="AV20" s="120">
        <f t="shared" si="12"/>
        <v>28235</v>
      </c>
      <c r="AW20" s="252">
        <v>1007</v>
      </c>
      <c r="AX20" s="252">
        <v>113581</v>
      </c>
      <c r="AY20" s="257">
        <f t="shared" si="13"/>
        <v>28395.25</v>
      </c>
      <c r="AZ20" s="252">
        <v>99330</v>
      </c>
      <c r="BA20" s="252">
        <v>938</v>
      </c>
      <c r="BB20" s="257">
        <f t="shared" si="14"/>
        <v>234.5</v>
      </c>
      <c r="BC20" s="252">
        <v>990</v>
      </c>
      <c r="BD20" s="252">
        <f>102626+24598</f>
        <v>127224</v>
      </c>
      <c r="BE20" s="257">
        <f t="shared" si="15"/>
        <v>31806</v>
      </c>
      <c r="BF20" s="252">
        <v>1036</v>
      </c>
      <c r="BG20" s="252">
        <v>106592</v>
      </c>
      <c r="BH20" s="257">
        <f t="shared" si="16"/>
        <v>26648</v>
      </c>
      <c r="BI20" s="252">
        <v>1061</v>
      </c>
      <c r="BJ20" s="252">
        <v>108477</v>
      </c>
      <c r="BK20" s="257">
        <f t="shared" si="17"/>
        <v>27119.25</v>
      </c>
      <c r="BL20" s="252">
        <v>1052</v>
      </c>
      <c r="BM20" s="252">
        <v>113802</v>
      </c>
      <c r="BN20" s="257">
        <f t="shared" si="18"/>
        <v>28450.5</v>
      </c>
      <c r="BO20" s="375">
        <v>1054</v>
      </c>
      <c r="BP20" s="375">
        <v>122028</v>
      </c>
      <c r="BQ20" s="376">
        <f t="shared" si="19"/>
        <v>30507</v>
      </c>
    </row>
    <row r="21" spans="1:69">
      <c r="A21" s="199" t="s">
        <v>1715</v>
      </c>
      <c r="B21" s="31" t="s">
        <v>31</v>
      </c>
      <c r="C21" s="24" t="str">
        <f>VLOOKUP(B21,Remark!C:D,2,0)</f>
        <v>PINK</v>
      </c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8"/>
      <c r="W21" s="28"/>
      <c r="X21" s="28"/>
      <c r="Y21" s="28">
        <v>236</v>
      </c>
      <c r="Z21" s="28">
        <v>25662</v>
      </c>
      <c r="AA21" s="58">
        <f t="shared" si="21"/>
        <v>6415.5</v>
      </c>
      <c r="AB21" s="28">
        <v>298</v>
      </c>
      <c r="AC21" s="28">
        <v>28462</v>
      </c>
      <c r="AD21" s="58">
        <f t="shared" si="6"/>
        <v>7115.5</v>
      </c>
      <c r="AE21" s="75">
        <v>789</v>
      </c>
      <c r="AF21" s="75">
        <v>67109</v>
      </c>
      <c r="AG21" s="58">
        <f t="shared" si="22"/>
        <v>16777.25</v>
      </c>
      <c r="AH21" s="102">
        <v>467</v>
      </c>
      <c r="AI21" s="102">
        <v>44981</v>
      </c>
      <c r="AJ21" s="119">
        <f t="shared" si="24"/>
        <v>11245.25</v>
      </c>
      <c r="AK21" s="98">
        <v>560</v>
      </c>
      <c r="AL21" s="98">
        <v>52486</v>
      </c>
      <c r="AM21" s="189">
        <f t="shared" si="9"/>
        <v>13121.5</v>
      </c>
      <c r="AN21" s="192">
        <v>642</v>
      </c>
      <c r="AO21" s="98">
        <v>60612</v>
      </c>
      <c r="AP21" s="120">
        <f t="shared" si="23"/>
        <v>15153</v>
      </c>
      <c r="AQ21" s="75">
        <v>670</v>
      </c>
      <c r="AR21" s="75">
        <v>57484</v>
      </c>
      <c r="AS21" s="120">
        <f t="shared" si="11"/>
        <v>14371</v>
      </c>
      <c r="AT21" s="75">
        <v>866</v>
      </c>
      <c r="AU21" s="75">
        <v>75864</v>
      </c>
      <c r="AV21" s="120">
        <f t="shared" si="12"/>
        <v>18966</v>
      </c>
      <c r="AW21" s="252">
        <v>792</v>
      </c>
      <c r="AX21" s="252">
        <v>73212</v>
      </c>
      <c r="AY21" s="257">
        <f t="shared" si="13"/>
        <v>18303</v>
      </c>
      <c r="AZ21" s="252">
        <v>89134</v>
      </c>
      <c r="BA21" s="252">
        <v>884</v>
      </c>
      <c r="BB21" s="257">
        <f t="shared" si="14"/>
        <v>221</v>
      </c>
      <c r="BC21" s="252">
        <v>974</v>
      </c>
      <c r="BD21" s="252">
        <f>96442+22062.5</f>
        <v>118504.5</v>
      </c>
      <c r="BE21" s="257">
        <f t="shared" si="15"/>
        <v>29626.125</v>
      </c>
      <c r="BF21" s="252">
        <v>848</v>
      </c>
      <c r="BG21" s="252">
        <v>82060</v>
      </c>
      <c r="BH21" s="257">
        <f t="shared" si="16"/>
        <v>20515</v>
      </c>
      <c r="BI21" s="252">
        <v>842</v>
      </c>
      <c r="BJ21" s="252">
        <v>80306</v>
      </c>
      <c r="BK21" s="257">
        <f t="shared" si="17"/>
        <v>20076.5</v>
      </c>
      <c r="BL21" s="252">
        <v>705</v>
      </c>
      <c r="BM21" s="252">
        <v>73411</v>
      </c>
      <c r="BN21" s="257">
        <f t="shared" si="18"/>
        <v>18352.75</v>
      </c>
      <c r="BO21" s="375">
        <v>635</v>
      </c>
      <c r="BP21" s="375">
        <v>63233</v>
      </c>
      <c r="BQ21" s="376">
        <f t="shared" si="19"/>
        <v>15808.25</v>
      </c>
    </row>
    <row r="22" spans="1:69">
      <c r="A22" s="199" t="s">
        <v>1716</v>
      </c>
      <c r="B22" s="31" t="s">
        <v>33</v>
      </c>
      <c r="C22" s="24" t="s">
        <v>5</v>
      </c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8"/>
      <c r="W22" s="28"/>
      <c r="X22" s="28"/>
      <c r="Y22" s="28">
        <v>257</v>
      </c>
      <c r="Z22" s="28">
        <v>29129</v>
      </c>
      <c r="AA22" s="58">
        <f t="shared" si="21"/>
        <v>7282.25</v>
      </c>
      <c r="AB22" s="28">
        <v>650</v>
      </c>
      <c r="AC22" s="28">
        <v>74196</v>
      </c>
      <c r="AD22" s="58">
        <f t="shared" si="6"/>
        <v>18549</v>
      </c>
      <c r="AE22" s="75">
        <v>788</v>
      </c>
      <c r="AF22" s="75">
        <v>89356</v>
      </c>
      <c r="AG22" s="58">
        <f t="shared" si="22"/>
        <v>22339</v>
      </c>
      <c r="AH22" s="102">
        <v>894</v>
      </c>
      <c r="AI22" s="102">
        <v>103444</v>
      </c>
      <c r="AJ22" s="119">
        <f t="shared" si="24"/>
        <v>25861</v>
      </c>
      <c r="AK22" s="98">
        <v>1044</v>
      </c>
      <c r="AL22" s="98">
        <v>110396</v>
      </c>
      <c r="AM22" s="189">
        <f t="shared" si="9"/>
        <v>27599</v>
      </c>
      <c r="AN22" s="192">
        <v>1158</v>
      </c>
      <c r="AO22" s="98">
        <v>115358</v>
      </c>
      <c r="AP22" s="120">
        <f t="shared" si="23"/>
        <v>28839.5</v>
      </c>
      <c r="AQ22" s="75">
        <v>1154</v>
      </c>
      <c r="AR22" s="75">
        <v>115810</v>
      </c>
      <c r="AS22" s="120">
        <f t="shared" si="11"/>
        <v>28952.5</v>
      </c>
      <c r="AT22" s="75">
        <v>1365</v>
      </c>
      <c r="AU22" s="75">
        <v>142161</v>
      </c>
      <c r="AV22" s="120">
        <f t="shared" si="12"/>
        <v>35540.25</v>
      </c>
      <c r="AW22" s="252">
        <v>1148</v>
      </c>
      <c r="AX22" s="252">
        <v>123646</v>
      </c>
      <c r="AY22" s="257">
        <f t="shared" si="13"/>
        <v>30911.5</v>
      </c>
      <c r="AZ22" s="252">
        <v>120448</v>
      </c>
      <c r="BA22" s="252">
        <v>1120</v>
      </c>
      <c r="BB22" s="257">
        <f t="shared" si="14"/>
        <v>280</v>
      </c>
      <c r="BC22" s="252">
        <v>1162</v>
      </c>
      <c r="BD22" s="252">
        <v>123290</v>
      </c>
      <c r="BE22" s="257">
        <f t="shared" si="15"/>
        <v>30822.5</v>
      </c>
      <c r="BF22" s="252">
        <v>713</v>
      </c>
      <c r="BG22" s="252">
        <v>74923</v>
      </c>
      <c r="BH22" s="257">
        <f t="shared" si="16"/>
        <v>18730.75</v>
      </c>
      <c r="BI22" s="252">
        <v>0</v>
      </c>
      <c r="BJ22" s="252">
        <v>0</v>
      </c>
      <c r="BK22" s="257">
        <f t="shared" si="17"/>
        <v>0</v>
      </c>
      <c r="BL22" s="252">
        <v>0</v>
      </c>
      <c r="BM22" s="252">
        <v>0</v>
      </c>
      <c r="BN22" s="257">
        <f t="shared" si="18"/>
        <v>0</v>
      </c>
      <c r="BO22" s="375">
        <v>0</v>
      </c>
      <c r="BP22" s="375">
        <v>0</v>
      </c>
      <c r="BQ22" s="376">
        <f t="shared" si="19"/>
        <v>0</v>
      </c>
    </row>
    <row r="23" spans="1:69">
      <c r="A23" s="199" t="s">
        <v>1717</v>
      </c>
      <c r="B23" s="31" t="s">
        <v>35</v>
      </c>
      <c r="C23" s="24" t="str">
        <f>VLOOKUP(B23,Remark!C:D,2,0)</f>
        <v>TSIT</v>
      </c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8"/>
      <c r="W23" s="28"/>
      <c r="X23" s="28"/>
      <c r="Y23" s="28">
        <v>109</v>
      </c>
      <c r="Z23" s="28">
        <v>9907</v>
      </c>
      <c r="AA23" s="58">
        <f t="shared" si="21"/>
        <v>2476.75</v>
      </c>
      <c r="AB23" s="28">
        <v>120</v>
      </c>
      <c r="AC23" s="28">
        <v>11974</v>
      </c>
      <c r="AD23" s="58">
        <f t="shared" si="6"/>
        <v>2993.5</v>
      </c>
      <c r="AE23" s="75">
        <v>152</v>
      </c>
      <c r="AF23" s="75">
        <v>16184</v>
      </c>
      <c r="AG23" s="58">
        <f t="shared" si="22"/>
        <v>4046</v>
      </c>
      <c r="AH23" s="102">
        <v>174</v>
      </c>
      <c r="AI23" s="102">
        <v>19246</v>
      </c>
      <c r="AJ23" s="119">
        <f t="shared" si="24"/>
        <v>4811.5</v>
      </c>
      <c r="AK23" s="98">
        <v>175</v>
      </c>
      <c r="AL23" s="98">
        <v>17089</v>
      </c>
      <c r="AM23" s="189">
        <f t="shared" si="9"/>
        <v>4272.25</v>
      </c>
      <c r="AN23" s="192">
        <v>334</v>
      </c>
      <c r="AO23" s="98">
        <v>33628</v>
      </c>
      <c r="AP23" s="120">
        <f t="shared" si="23"/>
        <v>8407</v>
      </c>
      <c r="AQ23" s="75">
        <v>311</v>
      </c>
      <c r="AR23" s="75">
        <v>30085</v>
      </c>
      <c r="AS23" s="120">
        <f t="shared" si="11"/>
        <v>7521.25</v>
      </c>
      <c r="AT23" s="75">
        <v>555</v>
      </c>
      <c r="AU23" s="75">
        <v>54417</v>
      </c>
      <c r="AV23" s="120">
        <f t="shared" si="12"/>
        <v>13604.25</v>
      </c>
      <c r="AW23" s="252">
        <v>546</v>
      </c>
      <c r="AX23" s="252">
        <v>52588</v>
      </c>
      <c r="AY23" s="257">
        <f t="shared" si="13"/>
        <v>13147</v>
      </c>
      <c r="AZ23" s="252">
        <v>49316</v>
      </c>
      <c r="BA23" s="252">
        <v>530</v>
      </c>
      <c r="BB23" s="257">
        <f t="shared" si="14"/>
        <v>132.5</v>
      </c>
      <c r="BC23" s="252">
        <v>461</v>
      </c>
      <c r="BD23" s="252">
        <f>41817+12196.5</f>
        <v>54013.5</v>
      </c>
      <c r="BE23" s="257">
        <f t="shared" si="15"/>
        <v>13503.375</v>
      </c>
      <c r="BF23" s="252">
        <v>362</v>
      </c>
      <c r="BG23" s="252">
        <v>33066</v>
      </c>
      <c r="BH23" s="257">
        <f t="shared" si="16"/>
        <v>8266.5</v>
      </c>
      <c r="BI23" s="252">
        <v>417</v>
      </c>
      <c r="BJ23" s="252">
        <v>35149</v>
      </c>
      <c r="BK23" s="257">
        <f t="shared" si="17"/>
        <v>8787.25</v>
      </c>
      <c r="BL23" s="252">
        <v>284</v>
      </c>
      <c r="BM23" s="252">
        <v>30398</v>
      </c>
      <c r="BN23" s="257">
        <f t="shared" si="18"/>
        <v>7599.5</v>
      </c>
      <c r="BO23" s="375">
        <v>283</v>
      </c>
      <c r="BP23" s="375">
        <v>29657</v>
      </c>
      <c r="BQ23" s="376">
        <f t="shared" si="19"/>
        <v>7414.25</v>
      </c>
    </row>
    <row r="24" spans="1:69">
      <c r="A24" s="199" t="s">
        <v>1718</v>
      </c>
      <c r="B24" s="31" t="s">
        <v>37</v>
      </c>
      <c r="C24" s="24" t="s">
        <v>307</v>
      </c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8"/>
      <c r="W24" s="28"/>
      <c r="X24" s="28"/>
      <c r="Y24" s="28">
        <v>296</v>
      </c>
      <c r="Z24" s="28">
        <v>26756</v>
      </c>
      <c r="AA24" s="58">
        <f t="shared" si="21"/>
        <v>6689</v>
      </c>
      <c r="AB24" s="28">
        <v>550</v>
      </c>
      <c r="AC24" s="28">
        <v>48898</v>
      </c>
      <c r="AD24" s="58">
        <f t="shared" si="6"/>
        <v>12224.5</v>
      </c>
      <c r="AE24" s="75">
        <v>668</v>
      </c>
      <c r="AF24" s="75">
        <v>61180</v>
      </c>
      <c r="AG24" s="58">
        <f t="shared" si="22"/>
        <v>15295</v>
      </c>
      <c r="AH24" s="102">
        <v>774</v>
      </c>
      <c r="AI24" s="102">
        <v>64270</v>
      </c>
      <c r="AJ24" s="119">
        <f t="shared" si="24"/>
        <v>16067.5</v>
      </c>
      <c r="AK24" s="98">
        <v>1020</v>
      </c>
      <c r="AL24" s="98">
        <v>85728</v>
      </c>
      <c r="AM24" s="189">
        <f t="shared" si="9"/>
        <v>21432</v>
      </c>
      <c r="AN24" s="192">
        <v>1095</v>
      </c>
      <c r="AO24" s="98">
        <v>91789</v>
      </c>
      <c r="AP24" s="120">
        <f t="shared" si="23"/>
        <v>22947.25</v>
      </c>
      <c r="AQ24" s="75">
        <v>1211</v>
      </c>
      <c r="AR24" s="75">
        <v>101149</v>
      </c>
      <c r="AS24" s="120">
        <f t="shared" si="11"/>
        <v>25287.25</v>
      </c>
      <c r="AT24" s="75">
        <v>1458</v>
      </c>
      <c r="AU24" s="75">
        <v>115362</v>
      </c>
      <c r="AV24" s="120">
        <f t="shared" si="12"/>
        <v>28840.5</v>
      </c>
      <c r="AW24" s="252">
        <v>1446</v>
      </c>
      <c r="AX24" s="252">
        <v>117038</v>
      </c>
      <c r="AY24" s="257">
        <f t="shared" si="13"/>
        <v>29259.5</v>
      </c>
      <c r="AZ24" s="252">
        <v>129490</v>
      </c>
      <c r="BA24" s="252">
        <v>1492</v>
      </c>
      <c r="BB24" s="257">
        <f t="shared" si="14"/>
        <v>373</v>
      </c>
      <c r="BC24" s="252">
        <v>1766</v>
      </c>
      <c r="BD24" s="252">
        <f>140236+31999.5</f>
        <v>172235.5</v>
      </c>
      <c r="BE24" s="257">
        <f t="shared" si="15"/>
        <v>43058.875</v>
      </c>
      <c r="BF24" s="252">
        <v>1316</v>
      </c>
      <c r="BG24" s="252">
        <v>104422</v>
      </c>
      <c r="BH24" s="257">
        <f t="shared" si="16"/>
        <v>26105.5</v>
      </c>
      <c r="BI24" s="252">
        <v>1167</v>
      </c>
      <c r="BJ24" s="252">
        <v>99791</v>
      </c>
      <c r="BK24" s="257">
        <f t="shared" si="17"/>
        <v>24947.75</v>
      </c>
      <c r="BL24" s="252">
        <v>937</v>
      </c>
      <c r="BM24" s="252">
        <v>82515</v>
      </c>
      <c r="BN24" s="257">
        <f t="shared" si="18"/>
        <v>20628.75</v>
      </c>
      <c r="BO24" s="375">
        <v>966</v>
      </c>
      <c r="BP24" s="375">
        <v>83390</v>
      </c>
      <c r="BQ24" s="376">
        <f t="shared" si="19"/>
        <v>20847.5</v>
      </c>
    </row>
    <row r="25" spans="1:69">
      <c r="A25" s="199" t="s">
        <v>1719</v>
      </c>
      <c r="B25" s="31" t="s">
        <v>39</v>
      </c>
      <c r="C25" s="24" t="s">
        <v>43</v>
      </c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8"/>
      <c r="W25" s="28"/>
      <c r="X25" s="28"/>
      <c r="Y25" s="28">
        <v>141</v>
      </c>
      <c r="Z25" s="28">
        <v>12645</v>
      </c>
      <c r="AA25" s="58">
        <f t="shared" si="21"/>
        <v>3161.25</v>
      </c>
      <c r="AB25" s="28">
        <v>265</v>
      </c>
      <c r="AC25" s="28">
        <v>23253</v>
      </c>
      <c r="AD25" s="58">
        <f t="shared" si="6"/>
        <v>5813.25</v>
      </c>
      <c r="AE25" s="75">
        <v>395</v>
      </c>
      <c r="AF25" s="75">
        <v>39129</v>
      </c>
      <c r="AG25" s="58">
        <f t="shared" si="22"/>
        <v>9782.25</v>
      </c>
      <c r="AH25" s="102">
        <v>427</v>
      </c>
      <c r="AI25" s="102">
        <v>37927</v>
      </c>
      <c r="AJ25" s="119">
        <f t="shared" si="24"/>
        <v>9481.75</v>
      </c>
      <c r="AK25" s="98">
        <v>545</v>
      </c>
      <c r="AL25" s="98">
        <v>47769</v>
      </c>
      <c r="AM25" s="189">
        <f t="shared" si="9"/>
        <v>11942.25</v>
      </c>
      <c r="AN25" s="192">
        <v>709</v>
      </c>
      <c r="AO25" s="98">
        <v>58831</v>
      </c>
      <c r="AP25" s="120">
        <f t="shared" si="23"/>
        <v>14707.75</v>
      </c>
      <c r="AQ25" s="75">
        <v>678</v>
      </c>
      <c r="AR25" s="75">
        <v>53334</v>
      </c>
      <c r="AS25" s="120">
        <f t="shared" si="11"/>
        <v>13333.5</v>
      </c>
      <c r="AT25" s="75">
        <v>864</v>
      </c>
      <c r="AU25" s="75">
        <v>63896</v>
      </c>
      <c r="AV25" s="120">
        <f t="shared" si="12"/>
        <v>15974</v>
      </c>
      <c r="AW25" s="252">
        <v>835</v>
      </c>
      <c r="AX25" s="252">
        <v>66285</v>
      </c>
      <c r="AY25" s="257">
        <f t="shared" si="13"/>
        <v>16571.25</v>
      </c>
      <c r="AZ25" s="252">
        <v>64501</v>
      </c>
      <c r="BA25" s="252">
        <v>789</v>
      </c>
      <c r="BB25" s="257">
        <f t="shared" si="14"/>
        <v>197.25</v>
      </c>
      <c r="BC25" s="252">
        <v>947</v>
      </c>
      <c r="BD25" s="252">
        <f>74559+15928</f>
        <v>90487</v>
      </c>
      <c r="BE25" s="257">
        <f t="shared" si="15"/>
        <v>22621.75</v>
      </c>
      <c r="BF25" s="252">
        <v>935</v>
      </c>
      <c r="BG25" s="252">
        <v>75983</v>
      </c>
      <c r="BH25" s="257">
        <f t="shared" si="16"/>
        <v>18995.75</v>
      </c>
      <c r="BI25" s="252">
        <v>930</v>
      </c>
      <c r="BJ25" s="252">
        <v>74658</v>
      </c>
      <c r="BK25" s="257">
        <f t="shared" si="17"/>
        <v>18664.5</v>
      </c>
      <c r="BL25" s="252">
        <v>966</v>
      </c>
      <c r="BM25" s="252">
        <v>80416</v>
      </c>
      <c r="BN25" s="257">
        <f t="shared" si="18"/>
        <v>20104</v>
      </c>
      <c r="BO25" s="375">
        <v>944</v>
      </c>
      <c r="BP25" s="375">
        <v>81502</v>
      </c>
      <c r="BQ25" s="376">
        <f t="shared" si="19"/>
        <v>20375.5</v>
      </c>
    </row>
    <row r="26" spans="1:69">
      <c r="A26" s="199" t="s">
        <v>1722</v>
      </c>
      <c r="B26" s="31" t="s">
        <v>41</v>
      </c>
      <c r="C26" s="24" t="s">
        <v>5</v>
      </c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8"/>
      <c r="W26" s="28"/>
      <c r="X26" s="28"/>
      <c r="Y26" s="28">
        <v>121</v>
      </c>
      <c r="Z26" s="28">
        <v>11699</v>
      </c>
      <c r="AA26" s="58">
        <f t="shared" si="21"/>
        <v>2924.75</v>
      </c>
      <c r="AB26" s="28">
        <v>306</v>
      </c>
      <c r="AC26" s="28">
        <v>24508</v>
      </c>
      <c r="AD26" s="58">
        <f t="shared" si="6"/>
        <v>6127</v>
      </c>
      <c r="AE26" s="75">
        <v>383</v>
      </c>
      <c r="AF26" s="75">
        <v>32393</v>
      </c>
      <c r="AG26" s="58">
        <f t="shared" si="22"/>
        <v>8098.25</v>
      </c>
      <c r="AH26" s="102">
        <v>553</v>
      </c>
      <c r="AI26" s="102">
        <v>42673</v>
      </c>
      <c r="AJ26" s="119">
        <f t="shared" si="24"/>
        <v>10668.25</v>
      </c>
      <c r="AK26" s="98">
        <v>553</v>
      </c>
      <c r="AL26" s="98">
        <v>44431</v>
      </c>
      <c r="AM26" s="189">
        <f t="shared" si="9"/>
        <v>11107.75</v>
      </c>
      <c r="AN26" s="192">
        <v>873</v>
      </c>
      <c r="AO26" s="98">
        <v>75915</v>
      </c>
      <c r="AP26" s="120">
        <f t="shared" si="23"/>
        <v>18978.75</v>
      </c>
      <c r="AQ26" s="75">
        <v>994</v>
      </c>
      <c r="AR26" s="75">
        <v>81982</v>
      </c>
      <c r="AS26" s="120">
        <f t="shared" si="11"/>
        <v>20495.5</v>
      </c>
      <c r="AT26" s="75">
        <v>1271</v>
      </c>
      <c r="AU26" s="75">
        <v>100925</v>
      </c>
      <c r="AV26" s="120">
        <f t="shared" si="12"/>
        <v>25231.25</v>
      </c>
      <c r="AW26" s="252">
        <v>1331</v>
      </c>
      <c r="AX26" s="252">
        <v>110831</v>
      </c>
      <c r="AY26" s="257">
        <f t="shared" si="13"/>
        <v>27707.75</v>
      </c>
      <c r="AZ26" s="252">
        <v>108595</v>
      </c>
      <c r="BA26" s="252">
        <v>1237</v>
      </c>
      <c r="BB26" s="257">
        <f t="shared" si="14"/>
        <v>309.25</v>
      </c>
      <c r="BC26" s="252">
        <v>1454</v>
      </c>
      <c r="BD26" s="252">
        <v>127698</v>
      </c>
      <c r="BE26" s="257">
        <f t="shared" si="15"/>
        <v>31924.5</v>
      </c>
      <c r="BF26" s="252">
        <v>1460</v>
      </c>
      <c r="BG26" s="252">
        <v>123872</v>
      </c>
      <c r="BH26" s="257">
        <f t="shared" si="16"/>
        <v>30968</v>
      </c>
      <c r="BI26" s="252">
        <v>1689</v>
      </c>
      <c r="BJ26" s="252">
        <v>146861</v>
      </c>
      <c r="BK26" s="257">
        <f t="shared" si="17"/>
        <v>36715.25</v>
      </c>
      <c r="BL26" s="252">
        <v>1593</v>
      </c>
      <c r="BM26" s="252">
        <v>146283</v>
      </c>
      <c r="BN26" s="257">
        <f t="shared" si="18"/>
        <v>36570.75</v>
      </c>
      <c r="BO26" s="375">
        <v>1574</v>
      </c>
      <c r="BP26" s="375">
        <v>172626</v>
      </c>
      <c r="BQ26" s="376">
        <f t="shared" si="19"/>
        <v>43156.5</v>
      </c>
    </row>
    <row r="27" spans="1:69">
      <c r="A27" s="199" t="s">
        <v>1720</v>
      </c>
      <c r="B27" s="31" t="s">
        <v>42</v>
      </c>
      <c r="C27" s="24" t="str">
        <f>VLOOKUP(B27,Remark!C:D,2,0)</f>
        <v>HPPY</v>
      </c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8"/>
      <c r="W27" s="28"/>
      <c r="X27" s="28"/>
      <c r="Y27" s="28">
        <v>146</v>
      </c>
      <c r="Z27" s="28">
        <v>13010</v>
      </c>
      <c r="AA27" s="58">
        <f t="shared" si="21"/>
        <v>3252.5</v>
      </c>
      <c r="AB27" s="28">
        <v>254</v>
      </c>
      <c r="AC27" s="28">
        <v>24822</v>
      </c>
      <c r="AD27" s="58">
        <f t="shared" si="6"/>
        <v>6205.5</v>
      </c>
      <c r="AE27" s="75">
        <v>319</v>
      </c>
      <c r="AF27" s="75">
        <v>30535</v>
      </c>
      <c r="AG27" s="58">
        <f t="shared" si="22"/>
        <v>7633.75</v>
      </c>
      <c r="AH27" s="102">
        <v>309</v>
      </c>
      <c r="AI27" s="102">
        <v>28999</v>
      </c>
      <c r="AJ27" s="119">
        <f t="shared" si="24"/>
        <v>7249.75</v>
      </c>
      <c r="AK27" s="98">
        <v>355</v>
      </c>
      <c r="AL27" s="98">
        <v>31925</v>
      </c>
      <c r="AM27" s="189">
        <f t="shared" si="9"/>
        <v>7981.25</v>
      </c>
      <c r="AN27" s="192">
        <v>409</v>
      </c>
      <c r="AO27" s="98">
        <v>38253</v>
      </c>
      <c r="AP27" s="120">
        <f t="shared" si="23"/>
        <v>9563.25</v>
      </c>
      <c r="AQ27" s="75">
        <v>407</v>
      </c>
      <c r="AR27" s="75">
        <v>33289</v>
      </c>
      <c r="AS27" s="120">
        <f t="shared" si="11"/>
        <v>8322.25</v>
      </c>
      <c r="AT27" s="75">
        <v>438</v>
      </c>
      <c r="AU27" s="75">
        <v>37234</v>
      </c>
      <c r="AV27" s="120">
        <f t="shared" si="12"/>
        <v>9308.5</v>
      </c>
      <c r="AW27" s="252">
        <v>327</v>
      </c>
      <c r="AX27" s="252">
        <v>29379</v>
      </c>
      <c r="AY27" s="257">
        <f t="shared" si="13"/>
        <v>7344.75</v>
      </c>
      <c r="AZ27" s="252">
        <v>34069</v>
      </c>
      <c r="BA27" s="252">
        <v>375</v>
      </c>
      <c r="BB27" s="257">
        <f t="shared" si="14"/>
        <v>93.75</v>
      </c>
      <c r="BC27" s="252">
        <v>377</v>
      </c>
      <c r="BD27" s="252">
        <f>35173+8423.5</f>
        <v>43596.5</v>
      </c>
      <c r="BE27" s="257">
        <f t="shared" si="15"/>
        <v>10899.125</v>
      </c>
      <c r="BF27" s="252">
        <v>388</v>
      </c>
      <c r="BG27" s="252">
        <v>32130</v>
      </c>
      <c r="BH27" s="257">
        <f t="shared" si="16"/>
        <v>8032.5</v>
      </c>
      <c r="BI27" s="252">
        <v>472</v>
      </c>
      <c r="BJ27" s="252">
        <v>40744</v>
      </c>
      <c r="BK27" s="257">
        <f t="shared" si="17"/>
        <v>10186</v>
      </c>
      <c r="BL27" s="252">
        <v>389</v>
      </c>
      <c r="BM27" s="252">
        <v>37283</v>
      </c>
      <c r="BN27" s="257">
        <f t="shared" si="18"/>
        <v>9320.75</v>
      </c>
      <c r="BO27" s="375">
        <v>448</v>
      </c>
      <c r="BP27" s="375">
        <v>40490</v>
      </c>
      <c r="BQ27" s="376">
        <f t="shared" si="19"/>
        <v>10122.5</v>
      </c>
    </row>
    <row r="28" spans="1:69">
      <c r="A28" s="199" t="s">
        <v>1726</v>
      </c>
      <c r="B28" s="31" t="s">
        <v>44</v>
      </c>
      <c r="C28" s="24" t="s">
        <v>125</v>
      </c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8"/>
      <c r="W28" s="28"/>
      <c r="X28" s="28"/>
      <c r="Y28" s="28">
        <v>288</v>
      </c>
      <c r="Z28" s="28">
        <v>22018</v>
      </c>
      <c r="AA28" s="58">
        <f t="shared" si="21"/>
        <v>5504.5</v>
      </c>
      <c r="AB28" s="28">
        <v>455</v>
      </c>
      <c r="AC28" s="28">
        <v>35981</v>
      </c>
      <c r="AD28" s="58">
        <f t="shared" si="6"/>
        <v>8995.25</v>
      </c>
      <c r="AE28" s="75">
        <v>640</v>
      </c>
      <c r="AF28" s="75">
        <v>56188</v>
      </c>
      <c r="AG28" s="58">
        <f t="shared" si="22"/>
        <v>14047</v>
      </c>
      <c r="AH28" s="102">
        <v>756</v>
      </c>
      <c r="AI28" s="102">
        <v>71314</v>
      </c>
      <c r="AJ28" s="119">
        <f t="shared" si="24"/>
        <v>17828.5</v>
      </c>
      <c r="AK28" s="98">
        <v>928</v>
      </c>
      <c r="AL28" s="98">
        <v>74596</v>
      </c>
      <c r="AM28" s="189">
        <f t="shared" si="9"/>
        <v>18649</v>
      </c>
      <c r="AN28" s="192">
        <v>987</v>
      </c>
      <c r="AO28" s="98">
        <v>83733</v>
      </c>
      <c r="AP28" s="120">
        <f t="shared" si="23"/>
        <v>20933.25</v>
      </c>
      <c r="AQ28" s="75">
        <v>937</v>
      </c>
      <c r="AR28" s="75">
        <v>77615</v>
      </c>
      <c r="AS28" s="120">
        <f t="shared" si="11"/>
        <v>19403.75</v>
      </c>
      <c r="AT28" s="75">
        <v>908</v>
      </c>
      <c r="AU28" s="75">
        <v>76790</v>
      </c>
      <c r="AV28" s="120">
        <f t="shared" si="12"/>
        <v>19197.5</v>
      </c>
      <c r="AW28" s="252">
        <v>933</v>
      </c>
      <c r="AX28" s="252">
        <v>79387</v>
      </c>
      <c r="AY28" s="257">
        <f t="shared" si="13"/>
        <v>19846.75</v>
      </c>
      <c r="AZ28" s="252">
        <v>85697</v>
      </c>
      <c r="BA28" s="252">
        <v>989</v>
      </c>
      <c r="BB28" s="257">
        <f t="shared" si="14"/>
        <v>247.25</v>
      </c>
      <c r="BC28" s="252">
        <v>1212</v>
      </c>
      <c r="BD28" s="252">
        <f>104032+21177</f>
        <v>125209</v>
      </c>
      <c r="BE28" s="257">
        <f t="shared" si="15"/>
        <v>31302.25</v>
      </c>
      <c r="BF28" s="252">
        <v>1134</v>
      </c>
      <c r="BG28" s="252">
        <v>99194</v>
      </c>
      <c r="BH28" s="257">
        <f t="shared" si="16"/>
        <v>24798.5</v>
      </c>
      <c r="BI28" s="252">
        <v>1042</v>
      </c>
      <c r="BJ28" s="252">
        <v>89734</v>
      </c>
      <c r="BK28" s="257">
        <f t="shared" si="17"/>
        <v>22433.5</v>
      </c>
      <c r="BL28" s="252">
        <v>1028</v>
      </c>
      <c r="BM28" s="252">
        <v>93480</v>
      </c>
      <c r="BN28" s="257">
        <f t="shared" si="18"/>
        <v>23370</v>
      </c>
      <c r="BO28" s="375">
        <v>1257</v>
      </c>
      <c r="BP28" s="375">
        <v>117961</v>
      </c>
      <c r="BQ28" s="376">
        <f t="shared" si="19"/>
        <v>29490.25</v>
      </c>
    </row>
    <row r="29" spans="1:69">
      <c r="A29" s="199" t="s">
        <v>1728</v>
      </c>
      <c r="B29" s="26" t="s">
        <v>831</v>
      </c>
      <c r="C29" s="24" t="str">
        <f>VLOOKUP(B29,Remark!C:D,2,0)</f>
        <v>TEPA</v>
      </c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8"/>
      <c r="W29" s="28"/>
      <c r="X29" s="28"/>
      <c r="Y29" s="28"/>
      <c r="Z29" s="28"/>
      <c r="AA29" s="28"/>
      <c r="AB29" s="28">
        <v>98</v>
      </c>
      <c r="AC29" s="28">
        <v>6810</v>
      </c>
      <c r="AD29" s="58">
        <f t="shared" si="6"/>
        <v>1702.5</v>
      </c>
      <c r="AE29" s="75">
        <v>277</v>
      </c>
      <c r="AF29" s="75">
        <v>24237</v>
      </c>
      <c r="AG29" s="58">
        <f t="shared" si="22"/>
        <v>6059.25</v>
      </c>
      <c r="AH29" s="102">
        <v>455</v>
      </c>
      <c r="AI29" s="102">
        <v>39809</v>
      </c>
      <c r="AJ29" s="119">
        <f t="shared" si="24"/>
        <v>9952.25</v>
      </c>
      <c r="AK29" s="98">
        <v>359</v>
      </c>
      <c r="AL29" s="98">
        <v>27091</v>
      </c>
      <c r="AM29" s="189">
        <f t="shared" si="9"/>
        <v>6772.75</v>
      </c>
      <c r="AN29" s="192">
        <v>555</v>
      </c>
      <c r="AO29" s="98">
        <v>43951</v>
      </c>
      <c r="AP29" s="120">
        <f t="shared" si="23"/>
        <v>10987.75</v>
      </c>
      <c r="AQ29" s="75">
        <v>536</v>
      </c>
      <c r="AR29" s="75">
        <v>42162</v>
      </c>
      <c r="AS29" s="120">
        <f t="shared" si="11"/>
        <v>10540.5</v>
      </c>
      <c r="AT29" s="75">
        <v>666</v>
      </c>
      <c r="AU29" s="75">
        <v>63840</v>
      </c>
      <c r="AV29" s="120">
        <f t="shared" si="12"/>
        <v>15960</v>
      </c>
      <c r="AW29" s="252">
        <v>851</v>
      </c>
      <c r="AX29" s="252">
        <v>84967</v>
      </c>
      <c r="AY29" s="257">
        <f t="shared" si="13"/>
        <v>21241.75</v>
      </c>
      <c r="AZ29" s="252">
        <v>105127</v>
      </c>
      <c r="BA29" s="252">
        <v>969</v>
      </c>
      <c r="BB29" s="257">
        <f t="shared" si="14"/>
        <v>242.25</v>
      </c>
      <c r="BC29" s="252">
        <v>1063</v>
      </c>
      <c r="BD29" s="252">
        <f>113259+26039.5</f>
        <v>139298.5</v>
      </c>
      <c r="BE29" s="257">
        <f t="shared" si="15"/>
        <v>34824.625</v>
      </c>
      <c r="BF29" s="252">
        <v>1129</v>
      </c>
      <c r="BG29" s="252">
        <v>117783</v>
      </c>
      <c r="BH29" s="257">
        <f t="shared" si="16"/>
        <v>29445.75</v>
      </c>
      <c r="BI29" s="252">
        <v>1203</v>
      </c>
      <c r="BJ29" s="252">
        <v>127843</v>
      </c>
      <c r="BK29" s="257">
        <f t="shared" si="17"/>
        <v>31960.75</v>
      </c>
      <c r="BL29" s="252">
        <v>1248</v>
      </c>
      <c r="BM29" s="252">
        <v>129868</v>
      </c>
      <c r="BN29" s="257">
        <f t="shared" si="18"/>
        <v>32467</v>
      </c>
      <c r="BO29" s="375">
        <v>1128</v>
      </c>
      <c r="BP29" s="375">
        <v>122348</v>
      </c>
      <c r="BQ29" s="376">
        <f t="shared" si="19"/>
        <v>30587</v>
      </c>
    </row>
    <row r="30" spans="1:69">
      <c r="A30" s="199" t="s">
        <v>1729</v>
      </c>
      <c r="B30" s="26" t="s">
        <v>832</v>
      </c>
      <c r="C30" s="24" t="str">
        <f>VLOOKUP(B30,Remark!C:D,2,0)</f>
        <v>Kerry</v>
      </c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8"/>
      <c r="W30" s="28"/>
      <c r="X30" s="28"/>
      <c r="Y30" s="28"/>
      <c r="Z30" s="28"/>
      <c r="AA30" s="28"/>
      <c r="AB30" s="28">
        <v>211</v>
      </c>
      <c r="AC30" s="28">
        <v>22167</v>
      </c>
      <c r="AD30" s="58">
        <f t="shared" si="6"/>
        <v>5541.75</v>
      </c>
      <c r="AE30" s="75">
        <v>411</v>
      </c>
      <c r="AF30" s="75">
        <v>39121</v>
      </c>
      <c r="AG30" s="58">
        <f t="shared" si="22"/>
        <v>9780.25</v>
      </c>
      <c r="AH30" s="102">
        <v>617</v>
      </c>
      <c r="AI30" s="102">
        <v>55199</v>
      </c>
      <c r="AJ30" s="119">
        <f t="shared" si="24"/>
        <v>13799.75</v>
      </c>
      <c r="AK30" s="98">
        <v>818</v>
      </c>
      <c r="AL30" s="98">
        <v>75412</v>
      </c>
      <c r="AM30" s="189">
        <f t="shared" si="9"/>
        <v>18853</v>
      </c>
      <c r="AN30" s="192">
        <v>1178</v>
      </c>
      <c r="AO30" s="98">
        <v>104408</v>
      </c>
      <c r="AP30" s="120">
        <f t="shared" si="23"/>
        <v>26102</v>
      </c>
      <c r="AQ30" s="75">
        <v>1349</v>
      </c>
      <c r="AR30" s="75">
        <v>118465</v>
      </c>
      <c r="AS30" s="120">
        <f t="shared" si="11"/>
        <v>29616.25</v>
      </c>
      <c r="AT30" s="75">
        <v>1699</v>
      </c>
      <c r="AU30" s="75">
        <v>151055</v>
      </c>
      <c r="AV30" s="120">
        <f t="shared" si="12"/>
        <v>37763.75</v>
      </c>
      <c r="AW30" s="252">
        <v>1708</v>
      </c>
      <c r="AX30" s="252">
        <v>151224</v>
      </c>
      <c r="AY30" s="257">
        <f t="shared" si="13"/>
        <v>37806</v>
      </c>
      <c r="AZ30" s="252">
        <v>142184</v>
      </c>
      <c r="BA30" s="252">
        <v>1512</v>
      </c>
      <c r="BB30" s="257">
        <f t="shared" si="14"/>
        <v>378</v>
      </c>
      <c r="BC30" s="252">
        <v>1919</v>
      </c>
      <c r="BD30" s="252">
        <f>169489+35168</f>
        <v>204657</v>
      </c>
      <c r="BE30" s="257">
        <f t="shared" si="15"/>
        <v>51164.25</v>
      </c>
      <c r="BF30" s="252">
        <v>1899</v>
      </c>
      <c r="BG30" s="252">
        <v>178979</v>
      </c>
      <c r="BH30" s="257">
        <f t="shared" si="16"/>
        <v>44744.75</v>
      </c>
      <c r="BI30" s="252">
        <v>1831</v>
      </c>
      <c r="BJ30" s="252">
        <v>180215</v>
      </c>
      <c r="BK30" s="257">
        <f t="shared" si="17"/>
        <v>45053.75</v>
      </c>
      <c r="BL30" s="252">
        <v>1777</v>
      </c>
      <c r="BM30" s="252">
        <v>170761</v>
      </c>
      <c r="BN30" s="257">
        <f t="shared" si="18"/>
        <v>42690.25</v>
      </c>
      <c r="BO30" s="375">
        <v>1837</v>
      </c>
      <c r="BP30" s="375">
        <v>177135</v>
      </c>
      <c r="BQ30" s="376">
        <f t="shared" si="19"/>
        <v>44283.75</v>
      </c>
    </row>
    <row r="31" spans="1:69">
      <c r="A31" s="199" t="s">
        <v>1727</v>
      </c>
      <c r="B31" s="26" t="s">
        <v>833</v>
      </c>
      <c r="C31" s="24" t="str">
        <f>VLOOKUP(B31,Remark!C:D,2,0)</f>
        <v>TUPM</v>
      </c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8"/>
      <c r="W31" s="28"/>
      <c r="X31" s="28"/>
      <c r="Y31" s="28"/>
      <c r="Z31" s="28"/>
      <c r="AA31" s="28"/>
      <c r="AB31" s="28">
        <v>506</v>
      </c>
      <c r="AC31" s="28">
        <v>54470</v>
      </c>
      <c r="AD31" s="58">
        <f t="shared" si="6"/>
        <v>13617.5</v>
      </c>
      <c r="AE31" s="75">
        <v>1029</v>
      </c>
      <c r="AF31" s="75">
        <v>121443</v>
      </c>
      <c r="AG31" s="58">
        <f t="shared" si="22"/>
        <v>30360.75</v>
      </c>
      <c r="AH31" s="102">
        <v>1517</v>
      </c>
      <c r="AI31" s="102">
        <v>181997</v>
      </c>
      <c r="AJ31" s="119">
        <f t="shared" si="24"/>
        <v>45499.25</v>
      </c>
      <c r="AK31" s="98">
        <v>1454</v>
      </c>
      <c r="AL31" s="98">
        <v>169934</v>
      </c>
      <c r="AM31" s="189">
        <f t="shared" si="9"/>
        <v>42483.5</v>
      </c>
      <c r="AN31" s="192">
        <v>1625</v>
      </c>
      <c r="AO31" s="98">
        <v>181641</v>
      </c>
      <c r="AP31" s="120">
        <f t="shared" si="23"/>
        <v>45410.25</v>
      </c>
      <c r="AQ31" s="75">
        <v>1630</v>
      </c>
      <c r="AR31" s="75">
        <v>184744</v>
      </c>
      <c r="AS31" s="120">
        <f t="shared" si="11"/>
        <v>46186</v>
      </c>
      <c r="AT31" s="75">
        <v>1891</v>
      </c>
      <c r="AU31" s="75">
        <v>207523</v>
      </c>
      <c r="AV31" s="120">
        <f t="shared" si="12"/>
        <v>51880.75</v>
      </c>
      <c r="AW31" s="252">
        <v>1147</v>
      </c>
      <c r="AX31" s="252">
        <v>123055</v>
      </c>
      <c r="AY31" s="257">
        <f t="shared" si="13"/>
        <v>30763.75</v>
      </c>
      <c r="AZ31" s="252">
        <v>86594</v>
      </c>
      <c r="BA31" s="252">
        <v>838</v>
      </c>
      <c r="BB31" s="257">
        <f t="shared" si="14"/>
        <v>209.5</v>
      </c>
      <c r="BC31" s="252">
        <v>829</v>
      </c>
      <c r="BD31" s="252">
        <f>82027+21439</f>
        <v>103466</v>
      </c>
      <c r="BE31" s="257">
        <f t="shared" si="15"/>
        <v>25866.5</v>
      </c>
      <c r="BF31" s="252">
        <v>724</v>
      </c>
      <c r="BG31" s="252">
        <v>70470</v>
      </c>
      <c r="BH31" s="257">
        <f t="shared" si="16"/>
        <v>17617.5</v>
      </c>
      <c r="BI31" s="252">
        <v>669</v>
      </c>
      <c r="BJ31" s="252">
        <v>67617</v>
      </c>
      <c r="BK31" s="257">
        <f t="shared" si="17"/>
        <v>16904.25</v>
      </c>
      <c r="BL31" s="252">
        <v>585</v>
      </c>
      <c r="BM31" s="252">
        <v>57895</v>
      </c>
      <c r="BN31" s="257">
        <f t="shared" si="18"/>
        <v>14473.75</v>
      </c>
      <c r="BO31" s="375">
        <v>628</v>
      </c>
      <c r="BP31" s="375">
        <v>73790</v>
      </c>
      <c r="BQ31" s="376">
        <f t="shared" si="19"/>
        <v>18447.5</v>
      </c>
    </row>
    <row r="32" spans="1:69">
      <c r="A32" s="199" t="s">
        <v>1733</v>
      </c>
      <c r="B32" s="26" t="s">
        <v>834</v>
      </c>
      <c r="C32" s="24" t="str">
        <f>VLOOKUP(B32,Remark!C:D,2,0)</f>
        <v>BPEE</v>
      </c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8"/>
      <c r="W32" s="28"/>
      <c r="X32" s="28"/>
      <c r="Y32" s="28"/>
      <c r="Z32" s="28"/>
      <c r="AA32" s="28"/>
      <c r="AB32" s="28">
        <v>140</v>
      </c>
      <c r="AC32" s="28">
        <v>10884</v>
      </c>
      <c r="AD32" s="58">
        <f t="shared" si="6"/>
        <v>2721</v>
      </c>
      <c r="AE32" s="75">
        <v>335</v>
      </c>
      <c r="AF32" s="75">
        <v>28399</v>
      </c>
      <c r="AG32" s="58">
        <f t="shared" si="22"/>
        <v>7099.75</v>
      </c>
      <c r="AH32" s="102">
        <v>384</v>
      </c>
      <c r="AI32" s="102">
        <v>35476</v>
      </c>
      <c r="AJ32" s="119">
        <f t="shared" si="24"/>
        <v>8869</v>
      </c>
      <c r="AK32" s="98">
        <v>413</v>
      </c>
      <c r="AL32" s="98">
        <v>32781</v>
      </c>
      <c r="AM32" s="189">
        <f t="shared" si="9"/>
        <v>8195.25</v>
      </c>
      <c r="AN32" s="192">
        <v>614</v>
      </c>
      <c r="AO32" s="98">
        <v>44584</v>
      </c>
      <c r="AP32" s="120">
        <f t="shared" si="23"/>
        <v>11146</v>
      </c>
      <c r="AQ32" s="75">
        <v>726</v>
      </c>
      <c r="AR32" s="75">
        <v>55948</v>
      </c>
      <c r="AS32" s="120">
        <f t="shared" si="11"/>
        <v>13987</v>
      </c>
      <c r="AT32" s="75">
        <v>834</v>
      </c>
      <c r="AU32" s="75">
        <v>71116</v>
      </c>
      <c r="AV32" s="120">
        <f t="shared" si="12"/>
        <v>17779</v>
      </c>
      <c r="AW32" s="252">
        <v>863</v>
      </c>
      <c r="AX32" s="252">
        <v>72303</v>
      </c>
      <c r="AY32" s="257">
        <f t="shared" si="13"/>
        <v>18075.75</v>
      </c>
      <c r="AZ32" s="252">
        <v>72924</v>
      </c>
      <c r="BA32" s="252">
        <v>856</v>
      </c>
      <c r="BB32" s="257">
        <f t="shared" si="14"/>
        <v>214</v>
      </c>
      <c r="BC32" s="252">
        <v>889</v>
      </c>
      <c r="BD32" s="252">
        <f>74945+18017</f>
        <v>92962</v>
      </c>
      <c r="BE32" s="257">
        <f t="shared" si="15"/>
        <v>23240.5</v>
      </c>
      <c r="BF32" s="252">
        <v>946</v>
      </c>
      <c r="BG32" s="252">
        <v>85196</v>
      </c>
      <c r="BH32" s="257">
        <f t="shared" si="16"/>
        <v>21299</v>
      </c>
      <c r="BI32" s="252">
        <v>919</v>
      </c>
      <c r="BJ32" s="252">
        <v>80019</v>
      </c>
      <c r="BK32" s="257">
        <f t="shared" si="17"/>
        <v>20004.75</v>
      </c>
      <c r="BL32" s="252">
        <v>813</v>
      </c>
      <c r="BM32" s="252">
        <v>73629</v>
      </c>
      <c r="BN32" s="257">
        <f t="shared" si="18"/>
        <v>18407.25</v>
      </c>
      <c r="BO32" s="375">
        <v>791</v>
      </c>
      <c r="BP32" s="375">
        <v>72225</v>
      </c>
      <c r="BQ32" s="376">
        <f t="shared" si="19"/>
        <v>18056.25</v>
      </c>
    </row>
    <row r="33" spans="1:69">
      <c r="A33" s="199" t="s">
        <v>1730</v>
      </c>
      <c r="B33" s="26" t="s">
        <v>835</v>
      </c>
      <c r="C33" s="24" t="str">
        <f>VLOOKUP(B33,Remark!C:D,2,0)</f>
        <v>BYAI</v>
      </c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8"/>
      <c r="W33" s="28"/>
      <c r="X33" s="28"/>
      <c r="Y33" s="28"/>
      <c r="Z33" s="28"/>
      <c r="AA33" s="28"/>
      <c r="AB33" s="28">
        <v>73</v>
      </c>
      <c r="AC33" s="28">
        <v>6271</v>
      </c>
      <c r="AD33" s="58">
        <f t="shared" si="6"/>
        <v>1567.75</v>
      </c>
      <c r="AE33" s="75">
        <v>108</v>
      </c>
      <c r="AF33" s="75">
        <v>7834</v>
      </c>
      <c r="AG33" s="58">
        <f t="shared" si="22"/>
        <v>1958.5</v>
      </c>
      <c r="AH33" s="102">
        <v>85</v>
      </c>
      <c r="AI33" s="102">
        <v>7081</v>
      </c>
      <c r="AJ33" s="119">
        <f t="shared" si="24"/>
        <v>1770.25</v>
      </c>
      <c r="AK33" s="98">
        <v>113</v>
      </c>
      <c r="AL33" s="98">
        <v>10847</v>
      </c>
      <c r="AM33" s="189">
        <f t="shared" si="9"/>
        <v>2711.75</v>
      </c>
      <c r="AN33" s="192">
        <v>159</v>
      </c>
      <c r="AO33" s="98">
        <v>13585</v>
      </c>
      <c r="AP33" s="120">
        <f t="shared" si="23"/>
        <v>3396.25</v>
      </c>
      <c r="AQ33" s="75">
        <v>223</v>
      </c>
      <c r="AR33" s="75">
        <v>18495</v>
      </c>
      <c r="AS33" s="120">
        <f t="shared" si="11"/>
        <v>4623.75</v>
      </c>
      <c r="AT33" s="75">
        <v>253</v>
      </c>
      <c r="AU33" s="75">
        <v>19889</v>
      </c>
      <c r="AV33" s="120">
        <f t="shared" si="12"/>
        <v>4972.25</v>
      </c>
      <c r="AW33" s="252">
        <v>272</v>
      </c>
      <c r="AX33" s="252">
        <v>18936</v>
      </c>
      <c r="AY33" s="257">
        <f t="shared" si="13"/>
        <v>4734</v>
      </c>
      <c r="AZ33" s="252">
        <v>26607</v>
      </c>
      <c r="BA33" s="252">
        <v>355</v>
      </c>
      <c r="BB33" s="257">
        <f t="shared" si="14"/>
        <v>88.75</v>
      </c>
      <c r="BC33" s="252">
        <v>259</v>
      </c>
      <c r="BD33" s="252">
        <f>21699+6563</f>
        <v>28262</v>
      </c>
      <c r="BE33" s="257">
        <f t="shared" si="15"/>
        <v>7065.5</v>
      </c>
      <c r="BF33" s="252">
        <v>281</v>
      </c>
      <c r="BG33" s="252">
        <v>23427</v>
      </c>
      <c r="BH33" s="257">
        <f t="shared" si="16"/>
        <v>5856.75</v>
      </c>
      <c r="BI33" s="252">
        <v>842</v>
      </c>
      <c r="BJ33" s="252">
        <v>60184</v>
      </c>
      <c r="BK33" s="257">
        <f t="shared" si="17"/>
        <v>15046</v>
      </c>
      <c r="BL33" s="252">
        <v>340</v>
      </c>
      <c r="BM33" s="252">
        <v>28190</v>
      </c>
      <c r="BN33" s="257">
        <f t="shared" si="18"/>
        <v>7047.5</v>
      </c>
      <c r="BO33" s="375">
        <v>351</v>
      </c>
      <c r="BP33" s="375">
        <v>29611</v>
      </c>
      <c r="BQ33" s="376">
        <f t="shared" si="19"/>
        <v>7402.75</v>
      </c>
    </row>
    <row r="34" spans="1:69">
      <c r="A34" s="199" t="s">
        <v>1731</v>
      </c>
      <c r="B34" s="26" t="s">
        <v>836</v>
      </c>
      <c r="C34" s="24" t="str">
        <f>VLOOKUP(B34,Remark!C:D,2,0)</f>
        <v>Kerry</v>
      </c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8"/>
      <c r="W34" s="28"/>
      <c r="X34" s="28"/>
      <c r="Y34" s="28"/>
      <c r="Z34" s="28"/>
      <c r="AA34" s="28"/>
      <c r="AB34" s="28">
        <v>97</v>
      </c>
      <c r="AC34" s="28">
        <v>7689</v>
      </c>
      <c r="AD34" s="58">
        <f t="shared" si="6"/>
        <v>1922.25</v>
      </c>
      <c r="AE34" s="75">
        <v>321</v>
      </c>
      <c r="AF34" s="75">
        <v>25655</v>
      </c>
      <c r="AG34" s="58">
        <f t="shared" si="22"/>
        <v>6413.75</v>
      </c>
      <c r="AH34" s="102">
        <v>363</v>
      </c>
      <c r="AI34" s="102">
        <v>35187</v>
      </c>
      <c r="AJ34" s="119">
        <f t="shared" si="24"/>
        <v>8796.75</v>
      </c>
      <c r="AK34" s="98">
        <v>342</v>
      </c>
      <c r="AL34" s="98">
        <v>35534</v>
      </c>
      <c r="AM34" s="189">
        <f t="shared" si="9"/>
        <v>8883.5</v>
      </c>
      <c r="AN34" s="192">
        <v>510</v>
      </c>
      <c r="AO34" s="98">
        <v>45106</v>
      </c>
      <c r="AP34" s="120">
        <f t="shared" si="23"/>
        <v>11276.5</v>
      </c>
      <c r="AQ34" s="75">
        <v>477</v>
      </c>
      <c r="AR34" s="75">
        <v>39771</v>
      </c>
      <c r="AS34" s="120">
        <f t="shared" si="11"/>
        <v>9942.75</v>
      </c>
      <c r="AT34" s="75">
        <v>601</v>
      </c>
      <c r="AU34" s="75">
        <v>53841</v>
      </c>
      <c r="AV34" s="120">
        <f t="shared" si="12"/>
        <v>13460.25</v>
      </c>
      <c r="AW34" s="252">
        <v>583</v>
      </c>
      <c r="AX34" s="252">
        <v>55737</v>
      </c>
      <c r="AY34" s="257">
        <f t="shared" si="13"/>
        <v>13934.25</v>
      </c>
      <c r="AZ34" s="252">
        <v>64260</v>
      </c>
      <c r="BA34" s="252">
        <v>632</v>
      </c>
      <c r="BB34" s="257">
        <f t="shared" si="14"/>
        <v>158</v>
      </c>
      <c r="BC34" s="252">
        <v>948</v>
      </c>
      <c r="BD34" s="252">
        <v>86302</v>
      </c>
      <c r="BE34" s="257">
        <f t="shared" si="15"/>
        <v>21575.5</v>
      </c>
      <c r="BF34" s="252">
        <v>874</v>
      </c>
      <c r="BG34" s="252">
        <v>88588</v>
      </c>
      <c r="BH34" s="257">
        <f t="shared" si="16"/>
        <v>22147</v>
      </c>
      <c r="BI34" s="252">
        <v>844</v>
      </c>
      <c r="BJ34" s="252">
        <v>88416</v>
      </c>
      <c r="BK34" s="257">
        <f t="shared" si="17"/>
        <v>22104</v>
      </c>
      <c r="BL34" s="252">
        <v>901</v>
      </c>
      <c r="BM34" s="252">
        <v>92793</v>
      </c>
      <c r="BN34" s="257">
        <f t="shared" si="18"/>
        <v>23198.25</v>
      </c>
      <c r="BO34" s="375">
        <v>606</v>
      </c>
      <c r="BP34" s="375">
        <v>58610</v>
      </c>
      <c r="BQ34" s="376">
        <f t="shared" si="19"/>
        <v>14652.5</v>
      </c>
    </row>
    <row r="35" spans="1:69" ht="14.25" customHeight="1">
      <c r="A35" s="199" t="s">
        <v>1732</v>
      </c>
      <c r="B35" s="26" t="s">
        <v>837</v>
      </c>
      <c r="C35" s="24" t="s">
        <v>130</v>
      </c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8"/>
      <c r="W35" s="28"/>
      <c r="X35" s="28"/>
      <c r="Y35" s="28"/>
      <c r="Z35" s="28"/>
      <c r="AA35" s="28"/>
      <c r="AB35" s="28">
        <v>44</v>
      </c>
      <c r="AC35" s="28">
        <v>2540</v>
      </c>
      <c r="AD35" s="58">
        <f t="shared" si="6"/>
        <v>635</v>
      </c>
      <c r="AE35" s="75">
        <v>139</v>
      </c>
      <c r="AF35" s="75">
        <v>11609</v>
      </c>
      <c r="AG35" s="58">
        <f t="shared" si="22"/>
        <v>2902.25</v>
      </c>
      <c r="AH35" s="102">
        <v>179</v>
      </c>
      <c r="AI35" s="102">
        <v>14137</v>
      </c>
      <c r="AJ35" s="119">
        <f t="shared" si="24"/>
        <v>3534.25</v>
      </c>
      <c r="AK35" s="98">
        <v>210</v>
      </c>
      <c r="AL35" s="98">
        <v>15092</v>
      </c>
      <c r="AM35" s="189">
        <f t="shared" si="9"/>
        <v>3773</v>
      </c>
      <c r="AN35" s="192">
        <v>406</v>
      </c>
      <c r="AO35" s="98">
        <v>30068</v>
      </c>
      <c r="AP35" s="120">
        <f t="shared" si="23"/>
        <v>7517</v>
      </c>
      <c r="AQ35" s="75">
        <v>405</v>
      </c>
      <c r="AR35" s="75">
        <v>29517</v>
      </c>
      <c r="AS35" s="120">
        <f t="shared" si="11"/>
        <v>7379.25</v>
      </c>
      <c r="AT35" s="75">
        <v>538</v>
      </c>
      <c r="AU35" s="75">
        <v>40982</v>
      </c>
      <c r="AV35" s="120">
        <f t="shared" si="12"/>
        <v>10245.5</v>
      </c>
      <c r="AW35" s="252">
        <v>503</v>
      </c>
      <c r="AX35" s="252">
        <v>42463</v>
      </c>
      <c r="AY35" s="257">
        <f t="shared" si="13"/>
        <v>10615.75</v>
      </c>
      <c r="AZ35" s="252">
        <v>42038</v>
      </c>
      <c r="BA35" s="252">
        <v>522</v>
      </c>
      <c r="BB35" s="257">
        <f t="shared" si="14"/>
        <v>130.5</v>
      </c>
      <c r="BC35" s="252">
        <v>614</v>
      </c>
      <c r="BD35" s="252">
        <v>47352</v>
      </c>
      <c r="BE35" s="257">
        <f t="shared" si="15"/>
        <v>11838</v>
      </c>
      <c r="BF35" s="252">
        <v>505</v>
      </c>
      <c r="BG35" s="252">
        <v>41659</v>
      </c>
      <c r="BH35" s="257">
        <f t="shared" si="16"/>
        <v>10414.75</v>
      </c>
      <c r="BI35" s="252">
        <v>510</v>
      </c>
      <c r="BJ35" s="252">
        <v>46330</v>
      </c>
      <c r="BK35" s="257">
        <f t="shared" si="17"/>
        <v>11582.5</v>
      </c>
      <c r="BL35" s="252">
        <v>608</v>
      </c>
      <c r="BM35" s="252">
        <v>43610</v>
      </c>
      <c r="BN35" s="257">
        <f t="shared" si="18"/>
        <v>10902.5</v>
      </c>
      <c r="BO35" s="375">
        <v>557</v>
      </c>
      <c r="BP35" s="375">
        <v>44347</v>
      </c>
      <c r="BQ35" s="376">
        <f t="shared" si="19"/>
        <v>11086.75</v>
      </c>
    </row>
    <row r="36" spans="1:69">
      <c r="A36" s="199" t="s">
        <v>1734</v>
      </c>
      <c r="B36" s="26" t="s">
        <v>838</v>
      </c>
      <c r="C36" s="24" t="str">
        <f>VLOOKUP(B36,Remark!C:D,2,0)</f>
        <v>Kerry</v>
      </c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8"/>
      <c r="W36" s="28"/>
      <c r="X36" s="28"/>
      <c r="Y36" s="28"/>
      <c r="Z36" s="28"/>
      <c r="AA36" s="28"/>
      <c r="AB36" s="28">
        <v>40</v>
      </c>
      <c r="AC36" s="28">
        <v>3822</v>
      </c>
      <c r="AD36" s="58">
        <f t="shared" si="6"/>
        <v>955.5</v>
      </c>
      <c r="AE36" s="75">
        <v>228</v>
      </c>
      <c r="AF36" s="75">
        <v>23238</v>
      </c>
      <c r="AG36" s="58">
        <f t="shared" si="22"/>
        <v>5809.5</v>
      </c>
      <c r="AH36" s="102">
        <v>322</v>
      </c>
      <c r="AI36" s="102">
        <v>30722</v>
      </c>
      <c r="AJ36" s="119">
        <f t="shared" si="24"/>
        <v>7680.5</v>
      </c>
      <c r="AK36" s="98">
        <v>404</v>
      </c>
      <c r="AL36" s="98">
        <v>36082</v>
      </c>
      <c r="AM36" s="189">
        <f t="shared" si="9"/>
        <v>9020.5</v>
      </c>
      <c r="AN36" s="192">
        <v>534</v>
      </c>
      <c r="AO36" s="98">
        <v>47648</v>
      </c>
      <c r="AP36" s="120">
        <f t="shared" si="23"/>
        <v>11912</v>
      </c>
      <c r="AQ36" s="75">
        <v>598</v>
      </c>
      <c r="AR36" s="75">
        <v>53537</v>
      </c>
      <c r="AS36" s="120">
        <f t="shared" si="11"/>
        <v>13384.25</v>
      </c>
      <c r="AT36" s="75">
        <v>691</v>
      </c>
      <c r="AU36" s="75">
        <v>61381</v>
      </c>
      <c r="AV36" s="120">
        <f t="shared" si="12"/>
        <v>15345.25</v>
      </c>
      <c r="AW36" s="252">
        <v>645</v>
      </c>
      <c r="AX36" s="252">
        <v>58105</v>
      </c>
      <c r="AY36" s="257">
        <f t="shared" si="13"/>
        <v>14526.25</v>
      </c>
      <c r="AZ36" s="252">
        <v>63424</v>
      </c>
      <c r="BA36" s="252">
        <v>702</v>
      </c>
      <c r="BB36" s="257">
        <f t="shared" si="14"/>
        <v>175.5</v>
      </c>
      <c r="BC36" s="252">
        <v>728</v>
      </c>
      <c r="BD36" s="252">
        <v>65750</v>
      </c>
      <c r="BE36" s="257">
        <f t="shared" si="15"/>
        <v>16437.5</v>
      </c>
      <c r="BF36" s="252">
        <v>775</v>
      </c>
      <c r="BG36" s="252">
        <v>70317</v>
      </c>
      <c r="BH36" s="257">
        <f t="shared" si="16"/>
        <v>17579.25</v>
      </c>
      <c r="BI36" s="252">
        <v>677</v>
      </c>
      <c r="BJ36" s="252">
        <v>57335</v>
      </c>
      <c r="BK36" s="257">
        <f t="shared" si="17"/>
        <v>14333.75</v>
      </c>
      <c r="BL36" s="252">
        <v>649</v>
      </c>
      <c r="BM36" s="252">
        <v>60753</v>
      </c>
      <c r="BN36" s="257">
        <f t="shared" si="18"/>
        <v>15188.25</v>
      </c>
      <c r="BO36" s="375">
        <v>623</v>
      </c>
      <c r="BP36" s="375">
        <v>57697</v>
      </c>
      <c r="BQ36" s="376">
        <f t="shared" si="19"/>
        <v>14424.25</v>
      </c>
    </row>
    <row r="37" spans="1:69">
      <c r="A37" s="199" t="s">
        <v>1735</v>
      </c>
      <c r="B37" s="118" t="s">
        <v>839</v>
      </c>
      <c r="C37" s="24" t="str">
        <f>VLOOKUP(B37,Remark!C:D,2,0)</f>
        <v>Kerry</v>
      </c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8"/>
      <c r="W37" s="28"/>
      <c r="X37" s="28"/>
      <c r="Y37" s="28"/>
      <c r="Z37" s="28"/>
      <c r="AA37" s="28"/>
      <c r="AB37" s="28">
        <v>33</v>
      </c>
      <c r="AC37" s="28">
        <v>2603</v>
      </c>
      <c r="AD37" s="58">
        <f t="shared" si="6"/>
        <v>650.75</v>
      </c>
      <c r="AE37" s="75">
        <v>182</v>
      </c>
      <c r="AF37" s="75">
        <v>18826</v>
      </c>
      <c r="AG37" s="58">
        <f t="shared" si="22"/>
        <v>4706.5</v>
      </c>
      <c r="AH37" s="102">
        <v>169</v>
      </c>
      <c r="AI37" s="102">
        <v>14499</v>
      </c>
      <c r="AJ37" s="119">
        <f t="shared" si="24"/>
        <v>3624.75</v>
      </c>
      <c r="AK37" s="98">
        <v>202</v>
      </c>
      <c r="AL37" s="98">
        <v>18520</v>
      </c>
      <c r="AM37" s="189">
        <f t="shared" si="9"/>
        <v>4630</v>
      </c>
      <c r="AN37" s="192">
        <v>300</v>
      </c>
      <c r="AO37" s="98">
        <v>27760</v>
      </c>
      <c r="AP37" s="120">
        <f t="shared" si="23"/>
        <v>6940</v>
      </c>
      <c r="AQ37" s="75">
        <v>337</v>
      </c>
      <c r="AR37" s="75">
        <v>31858</v>
      </c>
      <c r="AS37" s="120">
        <f t="shared" si="11"/>
        <v>7964.5</v>
      </c>
      <c r="AT37" s="75">
        <v>440</v>
      </c>
      <c r="AU37" s="75">
        <v>39994</v>
      </c>
      <c r="AV37" s="120">
        <f t="shared" si="12"/>
        <v>9998.5</v>
      </c>
      <c r="AW37" s="252">
        <v>473</v>
      </c>
      <c r="AX37" s="252">
        <v>42895</v>
      </c>
      <c r="AY37" s="257">
        <f t="shared" si="13"/>
        <v>10723.75</v>
      </c>
      <c r="AZ37" s="252">
        <v>51805</v>
      </c>
      <c r="BA37" s="252">
        <v>613</v>
      </c>
      <c r="BB37" s="257">
        <f t="shared" si="14"/>
        <v>153.25</v>
      </c>
      <c r="BC37" s="252">
        <v>726</v>
      </c>
      <c r="BD37" s="252">
        <v>62764</v>
      </c>
      <c r="BE37" s="257">
        <f t="shared" si="15"/>
        <v>15691</v>
      </c>
      <c r="BF37" s="252">
        <v>578</v>
      </c>
      <c r="BG37" s="252">
        <v>45726</v>
      </c>
      <c r="BH37" s="257">
        <f t="shared" si="16"/>
        <v>11431.5</v>
      </c>
      <c r="BI37" s="252">
        <v>523</v>
      </c>
      <c r="BJ37" s="252">
        <v>46331</v>
      </c>
      <c r="BK37" s="257">
        <f t="shared" si="17"/>
        <v>11582.75</v>
      </c>
      <c r="BL37" s="252">
        <v>529</v>
      </c>
      <c r="BM37" s="252">
        <v>45755</v>
      </c>
      <c r="BN37" s="257">
        <f t="shared" si="18"/>
        <v>11438.75</v>
      </c>
      <c r="BO37" s="375">
        <v>478</v>
      </c>
      <c r="BP37" s="375">
        <v>43822</v>
      </c>
      <c r="BQ37" s="376">
        <f t="shared" si="19"/>
        <v>10955.5</v>
      </c>
    </row>
    <row r="38" spans="1:69" ht="12" customHeight="1">
      <c r="A38" s="199" t="s">
        <v>1736</v>
      </c>
      <c r="B38" s="118" t="s">
        <v>840</v>
      </c>
      <c r="C38" s="24" t="str">
        <f>VLOOKUP(B38,Remark!C:D,2,0)</f>
        <v>MAHA</v>
      </c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8"/>
      <c r="W38" s="28"/>
      <c r="X38" s="28"/>
      <c r="Y38" s="28"/>
      <c r="Z38" s="28"/>
      <c r="AA38" s="28"/>
      <c r="AB38" s="28">
        <v>11</v>
      </c>
      <c r="AC38" s="28">
        <v>779</v>
      </c>
      <c r="AD38" s="58">
        <f t="shared" si="6"/>
        <v>194.75</v>
      </c>
      <c r="AE38" s="75">
        <v>187</v>
      </c>
      <c r="AF38" s="75">
        <v>12399</v>
      </c>
      <c r="AG38" s="58">
        <f t="shared" si="22"/>
        <v>3099.75</v>
      </c>
      <c r="AH38" s="102">
        <v>374</v>
      </c>
      <c r="AI38" s="102">
        <v>22638</v>
      </c>
      <c r="AJ38" s="119">
        <f t="shared" si="24"/>
        <v>5659.5</v>
      </c>
      <c r="AK38" s="98">
        <v>500</v>
      </c>
      <c r="AL38" s="98">
        <v>35988</v>
      </c>
      <c r="AM38" s="189">
        <f t="shared" si="9"/>
        <v>8997</v>
      </c>
      <c r="AN38" s="192">
        <v>541</v>
      </c>
      <c r="AO38" s="98">
        <v>44839</v>
      </c>
      <c r="AP38" s="120">
        <f t="shared" si="23"/>
        <v>11209.75</v>
      </c>
      <c r="AQ38" s="75">
        <v>526</v>
      </c>
      <c r="AR38" s="75">
        <v>39184</v>
      </c>
      <c r="AS38" s="120">
        <f t="shared" si="11"/>
        <v>9796</v>
      </c>
      <c r="AT38" s="75">
        <v>622</v>
      </c>
      <c r="AU38" s="75">
        <v>45850</v>
      </c>
      <c r="AV38" s="120">
        <f t="shared" si="12"/>
        <v>11462.5</v>
      </c>
      <c r="AW38" s="252">
        <v>622</v>
      </c>
      <c r="AX38" s="252">
        <v>49144</v>
      </c>
      <c r="AY38" s="257">
        <f t="shared" si="13"/>
        <v>12286</v>
      </c>
      <c r="AZ38" s="252">
        <v>41808</v>
      </c>
      <c r="BA38" s="252">
        <v>542</v>
      </c>
      <c r="BB38" s="257">
        <f t="shared" si="14"/>
        <v>135.5</v>
      </c>
      <c r="BC38" s="252">
        <v>576</v>
      </c>
      <c r="BD38" s="252">
        <f>46870+10316.5</f>
        <v>57186.5</v>
      </c>
      <c r="BE38" s="257">
        <f t="shared" si="15"/>
        <v>14296.625</v>
      </c>
      <c r="BF38" s="252">
        <v>529</v>
      </c>
      <c r="BG38" s="252">
        <v>44347</v>
      </c>
      <c r="BH38" s="257">
        <f t="shared" si="16"/>
        <v>11086.75</v>
      </c>
      <c r="BI38" s="252">
        <v>510</v>
      </c>
      <c r="BJ38" s="252">
        <v>41040</v>
      </c>
      <c r="BK38" s="257">
        <f t="shared" si="17"/>
        <v>10260</v>
      </c>
      <c r="BL38" s="252">
        <v>499</v>
      </c>
      <c r="BM38" s="252">
        <v>41745</v>
      </c>
      <c r="BN38" s="257">
        <f t="shared" si="18"/>
        <v>10436.25</v>
      </c>
      <c r="BO38" s="375">
        <v>519</v>
      </c>
      <c r="BP38" s="375">
        <v>43969</v>
      </c>
      <c r="BQ38" s="376">
        <f t="shared" si="19"/>
        <v>10992.25</v>
      </c>
    </row>
    <row r="39" spans="1:69" ht="14.25" customHeight="1">
      <c r="A39" s="199" t="s">
        <v>1737</v>
      </c>
      <c r="B39" s="21" t="s">
        <v>1093</v>
      </c>
      <c r="C39" s="24" t="str">
        <f>VLOOKUP(B39,Remark!C:D,2,0)</f>
        <v>Kerry</v>
      </c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8"/>
      <c r="W39" s="28"/>
      <c r="X39" s="28"/>
      <c r="Y39" s="28"/>
      <c r="Z39" s="28"/>
      <c r="AA39" s="28"/>
      <c r="AB39" s="28"/>
      <c r="AC39" s="28"/>
      <c r="AD39" s="58"/>
      <c r="AE39" s="75">
        <v>271</v>
      </c>
      <c r="AF39" s="75">
        <v>30449</v>
      </c>
      <c r="AG39" s="58">
        <f t="shared" si="22"/>
        <v>7612.25</v>
      </c>
      <c r="AH39" s="102">
        <v>732</v>
      </c>
      <c r="AI39" s="102">
        <v>73882</v>
      </c>
      <c r="AJ39" s="119">
        <f t="shared" si="24"/>
        <v>18470.5</v>
      </c>
      <c r="AK39" s="98">
        <v>990</v>
      </c>
      <c r="AL39" s="98">
        <v>87262</v>
      </c>
      <c r="AM39" s="189">
        <f t="shared" si="9"/>
        <v>21815.5</v>
      </c>
      <c r="AN39" s="192">
        <v>1584</v>
      </c>
      <c r="AO39" s="98">
        <v>143948</v>
      </c>
      <c r="AP39" s="120">
        <f t="shared" si="23"/>
        <v>35987</v>
      </c>
      <c r="AQ39" s="75">
        <v>1624</v>
      </c>
      <c r="AR39" s="75">
        <v>149226</v>
      </c>
      <c r="AS39" s="120">
        <f t="shared" si="11"/>
        <v>37306.5</v>
      </c>
      <c r="AT39" s="75">
        <v>1381</v>
      </c>
      <c r="AU39" s="75">
        <v>127795</v>
      </c>
      <c r="AV39" s="120">
        <f t="shared" si="12"/>
        <v>31948.75</v>
      </c>
      <c r="AW39" s="252">
        <v>1260</v>
      </c>
      <c r="AX39" s="252">
        <v>120240</v>
      </c>
      <c r="AY39" s="257">
        <f t="shared" si="13"/>
        <v>30060</v>
      </c>
      <c r="AZ39" s="252">
        <v>113299</v>
      </c>
      <c r="BA39" s="252">
        <v>1145</v>
      </c>
      <c r="BB39" s="257">
        <f t="shared" si="14"/>
        <v>286.25</v>
      </c>
      <c r="BC39" s="252">
        <v>1358</v>
      </c>
      <c r="BD39" s="252">
        <v>130516</v>
      </c>
      <c r="BE39" s="257">
        <f t="shared" si="15"/>
        <v>32629</v>
      </c>
      <c r="BF39" s="252">
        <v>1123</v>
      </c>
      <c r="BG39" s="252">
        <v>106061</v>
      </c>
      <c r="BH39" s="257">
        <f t="shared" si="16"/>
        <v>26515.25</v>
      </c>
      <c r="BI39" s="252">
        <v>1297</v>
      </c>
      <c r="BJ39" s="252">
        <v>129023</v>
      </c>
      <c r="BK39" s="257">
        <f t="shared" si="17"/>
        <v>32255.75</v>
      </c>
      <c r="BL39" s="252">
        <v>1177</v>
      </c>
      <c r="BM39" s="252">
        <v>124451</v>
      </c>
      <c r="BN39" s="257">
        <f t="shared" si="18"/>
        <v>31112.75</v>
      </c>
      <c r="BO39" s="375">
        <v>1186</v>
      </c>
      <c r="BP39" s="375">
        <v>131896</v>
      </c>
      <c r="BQ39" s="376">
        <f t="shared" si="19"/>
        <v>32974</v>
      </c>
    </row>
    <row r="40" spans="1:69">
      <c r="A40" s="199" t="s">
        <v>1738</v>
      </c>
      <c r="B40" s="21" t="s">
        <v>1363</v>
      </c>
      <c r="C40" s="24" t="s">
        <v>932</v>
      </c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8"/>
      <c r="W40" s="28"/>
      <c r="X40" s="28"/>
      <c r="Y40" s="28"/>
      <c r="Z40" s="28"/>
      <c r="AA40" s="28"/>
      <c r="AB40" s="28"/>
      <c r="AC40" s="28"/>
      <c r="AD40" s="58"/>
      <c r="AE40" s="75"/>
      <c r="AF40" s="75"/>
      <c r="AG40" s="58"/>
      <c r="AH40" s="102">
        <v>111</v>
      </c>
      <c r="AI40" s="102">
        <v>8879</v>
      </c>
      <c r="AJ40" s="119">
        <f t="shared" si="24"/>
        <v>2219.75</v>
      </c>
      <c r="AK40" s="98">
        <v>426</v>
      </c>
      <c r="AL40" s="98">
        <v>35484</v>
      </c>
      <c r="AM40" s="189">
        <f t="shared" si="9"/>
        <v>8871</v>
      </c>
      <c r="AN40" s="192">
        <v>561</v>
      </c>
      <c r="AO40" s="98">
        <v>46027</v>
      </c>
      <c r="AP40" s="120">
        <f t="shared" si="23"/>
        <v>11506.75</v>
      </c>
      <c r="AQ40" s="75">
        <v>491</v>
      </c>
      <c r="AR40" s="75">
        <v>39103</v>
      </c>
      <c r="AS40" s="120">
        <f t="shared" si="11"/>
        <v>9775.75</v>
      </c>
      <c r="AT40" s="75">
        <v>732</v>
      </c>
      <c r="AU40" s="75">
        <v>60984</v>
      </c>
      <c r="AV40" s="120">
        <f t="shared" si="12"/>
        <v>15246</v>
      </c>
      <c r="AW40" s="252">
        <v>652</v>
      </c>
      <c r="AX40" s="252">
        <v>52816</v>
      </c>
      <c r="AY40" s="257">
        <f t="shared" si="13"/>
        <v>13204</v>
      </c>
      <c r="AZ40" s="252">
        <v>65196</v>
      </c>
      <c r="BA40" s="252">
        <v>784</v>
      </c>
      <c r="BB40" s="257">
        <f t="shared" si="14"/>
        <v>196</v>
      </c>
      <c r="BC40" s="252">
        <v>735</v>
      </c>
      <c r="BD40" s="252">
        <f>66871+16103</f>
        <v>82974</v>
      </c>
      <c r="BE40" s="257">
        <f t="shared" si="15"/>
        <v>20743.5</v>
      </c>
      <c r="BF40" s="252">
        <v>698</v>
      </c>
      <c r="BG40" s="252">
        <v>62326</v>
      </c>
      <c r="BH40" s="257">
        <f t="shared" si="16"/>
        <v>15581.5</v>
      </c>
      <c r="BI40" s="252">
        <v>707</v>
      </c>
      <c r="BJ40" s="252">
        <v>60565</v>
      </c>
      <c r="BK40" s="257">
        <f t="shared" si="17"/>
        <v>15141.25</v>
      </c>
      <c r="BL40" s="252">
        <v>635</v>
      </c>
      <c r="BM40" s="252">
        <v>54899</v>
      </c>
      <c r="BN40" s="257">
        <f t="shared" si="18"/>
        <v>13724.75</v>
      </c>
      <c r="BO40" s="375">
        <v>698</v>
      </c>
      <c r="BP40" s="375">
        <v>65100</v>
      </c>
      <c r="BQ40" s="376">
        <f t="shared" si="19"/>
        <v>16275</v>
      </c>
    </row>
    <row r="41" spans="1:69">
      <c r="A41" s="199" t="s">
        <v>1739</v>
      </c>
      <c r="B41" s="21" t="s">
        <v>1542</v>
      </c>
      <c r="C41" s="24" t="str">
        <f>VLOOKUP(B41,Remark!C:D,2,0)</f>
        <v>Kerry</v>
      </c>
      <c r="AH41" s="19"/>
      <c r="AI41" s="19"/>
      <c r="AJ41" s="102"/>
      <c r="AK41" s="98">
        <v>35</v>
      </c>
      <c r="AL41" s="98">
        <v>3900</v>
      </c>
      <c r="AM41" s="189">
        <f t="shared" si="9"/>
        <v>975</v>
      </c>
      <c r="AN41" s="192">
        <v>64</v>
      </c>
      <c r="AO41" s="98">
        <v>7434</v>
      </c>
      <c r="AP41" s="120">
        <f t="shared" si="23"/>
        <v>1858.5</v>
      </c>
      <c r="AQ41" s="206">
        <v>100</v>
      </c>
      <c r="AR41" s="206">
        <v>9730</v>
      </c>
      <c r="AS41" s="120">
        <f t="shared" si="11"/>
        <v>2432.5</v>
      </c>
      <c r="AT41" s="206">
        <v>171</v>
      </c>
      <c r="AU41" s="206">
        <v>17775</v>
      </c>
      <c r="AV41" s="120">
        <f t="shared" si="12"/>
        <v>4443.75</v>
      </c>
      <c r="AW41" s="252">
        <v>179</v>
      </c>
      <c r="AX41" s="252">
        <v>18127</v>
      </c>
      <c r="AY41" s="257">
        <f t="shared" si="13"/>
        <v>4531.75</v>
      </c>
      <c r="AZ41" s="252">
        <v>15603</v>
      </c>
      <c r="BA41" s="252">
        <v>195</v>
      </c>
      <c r="BB41" s="257">
        <f t="shared" si="14"/>
        <v>48.75</v>
      </c>
      <c r="BC41" s="252">
        <v>202</v>
      </c>
      <c r="BD41" s="252">
        <v>15658</v>
      </c>
      <c r="BE41" s="257">
        <f t="shared" si="15"/>
        <v>3914.5</v>
      </c>
      <c r="BF41" s="252">
        <v>138</v>
      </c>
      <c r="BG41" s="252">
        <v>12794</v>
      </c>
      <c r="BH41" s="257">
        <f t="shared" si="16"/>
        <v>3198.5</v>
      </c>
      <c r="BI41" s="252">
        <v>251</v>
      </c>
      <c r="BJ41" s="252">
        <v>23539</v>
      </c>
      <c r="BK41" s="257">
        <f t="shared" si="17"/>
        <v>5884.75</v>
      </c>
      <c r="BL41" s="252">
        <v>207</v>
      </c>
      <c r="BM41" s="252">
        <v>22721</v>
      </c>
      <c r="BN41" s="257">
        <f t="shared" si="18"/>
        <v>5680.25</v>
      </c>
      <c r="BO41" s="375">
        <v>256</v>
      </c>
      <c r="BP41" s="375">
        <v>23654</v>
      </c>
      <c r="BQ41" s="376">
        <f t="shared" si="19"/>
        <v>5913.5</v>
      </c>
    </row>
    <row r="42" spans="1:69">
      <c r="A42" s="199" t="s">
        <v>1740</v>
      </c>
      <c r="B42" s="21" t="s">
        <v>1543</v>
      </c>
      <c r="C42" s="24" t="s">
        <v>5</v>
      </c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8"/>
      <c r="W42" s="28"/>
      <c r="X42" s="28"/>
      <c r="Y42" s="28"/>
      <c r="Z42" s="28"/>
      <c r="AA42" s="28"/>
      <c r="AB42" s="28"/>
      <c r="AC42" s="28"/>
      <c r="AD42" s="58"/>
      <c r="AE42" s="75"/>
      <c r="AF42" s="75"/>
      <c r="AG42" s="154"/>
      <c r="AH42" s="102"/>
      <c r="AI42" s="102"/>
      <c r="AJ42" s="119"/>
      <c r="AK42" s="98">
        <v>71</v>
      </c>
      <c r="AL42" s="98">
        <v>6875</v>
      </c>
      <c r="AM42" s="189">
        <f t="shared" si="9"/>
        <v>1718.75</v>
      </c>
      <c r="AN42" s="192">
        <v>105</v>
      </c>
      <c r="AO42" s="98">
        <v>10773</v>
      </c>
      <c r="AP42" s="120">
        <f t="shared" si="23"/>
        <v>2693.25</v>
      </c>
      <c r="AQ42" s="75">
        <v>179</v>
      </c>
      <c r="AR42" s="75">
        <v>19501</v>
      </c>
      <c r="AS42" s="120">
        <f t="shared" si="11"/>
        <v>4875.25</v>
      </c>
      <c r="AT42" s="75">
        <v>340</v>
      </c>
      <c r="AU42" s="75">
        <v>34776</v>
      </c>
      <c r="AV42" s="120">
        <f t="shared" si="12"/>
        <v>8694</v>
      </c>
      <c r="AW42" s="252">
        <v>369</v>
      </c>
      <c r="AX42" s="252">
        <v>35103</v>
      </c>
      <c r="AY42" s="257">
        <f t="shared" si="13"/>
        <v>8775.75</v>
      </c>
      <c r="AZ42" s="252">
        <v>42501</v>
      </c>
      <c r="BA42" s="252">
        <v>465</v>
      </c>
      <c r="BB42" s="257">
        <f t="shared" si="14"/>
        <v>116.25</v>
      </c>
      <c r="BC42" s="252">
        <v>491</v>
      </c>
      <c r="BD42" s="252">
        <v>44745</v>
      </c>
      <c r="BE42" s="257">
        <f t="shared" si="15"/>
        <v>11186.25</v>
      </c>
      <c r="BF42" s="252">
        <v>460</v>
      </c>
      <c r="BG42" s="252">
        <v>38840</v>
      </c>
      <c r="BH42" s="257">
        <f t="shared" si="16"/>
        <v>9710</v>
      </c>
      <c r="BI42" s="252">
        <v>471</v>
      </c>
      <c r="BJ42" s="252">
        <v>40429</v>
      </c>
      <c r="BK42" s="257">
        <f t="shared" si="17"/>
        <v>10107.25</v>
      </c>
      <c r="BL42" s="252">
        <v>480</v>
      </c>
      <c r="BM42" s="252">
        <v>47136</v>
      </c>
      <c r="BN42" s="257">
        <f t="shared" si="18"/>
        <v>11784</v>
      </c>
      <c r="BO42" s="375">
        <v>497</v>
      </c>
      <c r="BP42" s="375">
        <v>50933</v>
      </c>
      <c r="BQ42" s="376">
        <f t="shared" si="19"/>
        <v>12733.25</v>
      </c>
    </row>
    <row r="43" spans="1:69">
      <c r="A43" s="199" t="s">
        <v>2179</v>
      </c>
      <c r="B43" s="21" t="s">
        <v>1544</v>
      </c>
      <c r="C43" s="24" t="s">
        <v>961</v>
      </c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8"/>
      <c r="W43" s="28"/>
      <c r="X43" s="28"/>
      <c r="Y43" s="28"/>
      <c r="Z43" s="28"/>
      <c r="AA43" s="28"/>
      <c r="AB43" s="28"/>
      <c r="AC43" s="28"/>
      <c r="AD43" s="58"/>
      <c r="AE43" s="75"/>
      <c r="AF43" s="75"/>
      <c r="AG43" s="154"/>
      <c r="AH43" s="102"/>
      <c r="AI43" s="102"/>
      <c r="AJ43" s="119"/>
      <c r="AK43" s="98">
        <v>5</v>
      </c>
      <c r="AL43" s="98">
        <v>331</v>
      </c>
      <c r="AM43" s="189">
        <f t="shared" si="9"/>
        <v>82.75</v>
      </c>
      <c r="AN43" s="192">
        <v>25</v>
      </c>
      <c r="AO43" s="98">
        <v>2355</v>
      </c>
      <c r="AP43" s="120">
        <f t="shared" si="23"/>
        <v>588.75</v>
      </c>
      <c r="AQ43" s="75">
        <v>32</v>
      </c>
      <c r="AR43" s="75">
        <v>3692</v>
      </c>
      <c r="AS43" s="120">
        <f t="shared" si="11"/>
        <v>923</v>
      </c>
      <c r="AT43" s="75">
        <v>71</v>
      </c>
      <c r="AU43" s="75">
        <v>6031</v>
      </c>
      <c r="AV43" s="120">
        <f t="shared" si="12"/>
        <v>1507.75</v>
      </c>
      <c r="AW43" s="252">
        <v>87</v>
      </c>
      <c r="AX43" s="252">
        <v>7159</v>
      </c>
      <c r="AY43" s="257">
        <f t="shared" si="13"/>
        <v>1789.75</v>
      </c>
      <c r="AZ43" s="252">
        <v>7129</v>
      </c>
      <c r="BA43" s="252">
        <v>89</v>
      </c>
      <c r="BB43" s="257">
        <f t="shared" si="14"/>
        <v>22.25</v>
      </c>
      <c r="BC43" s="252">
        <v>111</v>
      </c>
      <c r="BD43" s="252">
        <f>9929+1760</f>
        <v>11689</v>
      </c>
      <c r="BE43" s="257">
        <f t="shared" si="15"/>
        <v>2922.25</v>
      </c>
      <c r="BF43" s="252">
        <v>103</v>
      </c>
      <c r="BG43" s="252">
        <v>8001</v>
      </c>
      <c r="BH43" s="257">
        <f t="shared" si="16"/>
        <v>2000.25</v>
      </c>
      <c r="BI43" s="252">
        <v>118</v>
      </c>
      <c r="BJ43" s="252">
        <v>9880</v>
      </c>
      <c r="BK43" s="257">
        <f t="shared" si="17"/>
        <v>2470</v>
      </c>
      <c r="BL43" s="252">
        <v>154</v>
      </c>
      <c r="BM43" s="252">
        <v>12442</v>
      </c>
      <c r="BN43" s="257">
        <f t="shared" si="18"/>
        <v>3110.5</v>
      </c>
      <c r="BO43" s="375">
        <v>110</v>
      </c>
      <c r="BP43" s="375">
        <v>9414</v>
      </c>
      <c r="BQ43" s="376">
        <f t="shared" si="19"/>
        <v>2353.5</v>
      </c>
    </row>
    <row r="44" spans="1:69">
      <c r="A44" s="199" t="s">
        <v>1741</v>
      </c>
      <c r="B44" s="21" t="s">
        <v>1545</v>
      </c>
      <c r="C44" s="24" t="str">
        <f>VLOOKUP(B44,Remark!C:D,2,0)</f>
        <v>Kerry</v>
      </c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8"/>
      <c r="W44" s="28"/>
      <c r="X44" s="28"/>
      <c r="Y44" s="28"/>
      <c r="Z44" s="28"/>
      <c r="AA44" s="28"/>
      <c r="AB44" s="28"/>
      <c r="AC44" s="28"/>
      <c r="AD44" s="58"/>
      <c r="AE44" s="75"/>
      <c r="AF44" s="75"/>
      <c r="AG44" s="154"/>
      <c r="AH44" s="102"/>
      <c r="AI44" s="102"/>
      <c r="AJ44" s="119"/>
      <c r="AK44" s="98">
        <v>2</v>
      </c>
      <c r="AL44" s="98">
        <v>268</v>
      </c>
      <c r="AM44" s="189">
        <f t="shared" si="9"/>
        <v>67</v>
      </c>
      <c r="AN44" s="192">
        <v>117</v>
      </c>
      <c r="AO44" s="98">
        <v>10063</v>
      </c>
      <c r="AP44" s="120">
        <f t="shared" si="23"/>
        <v>2515.75</v>
      </c>
      <c r="AQ44" s="75">
        <v>152</v>
      </c>
      <c r="AR44" s="75">
        <v>13486</v>
      </c>
      <c r="AS44" s="120">
        <f t="shared" si="11"/>
        <v>3371.5</v>
      </c>
      <c r="AT44" s="75">
        <v>226</v>
      </c>
      <c r="AU44" s="75">
        <v>21372</v>
      </c>
      <c r="AV44" s="120">
        <f t="shared" si="12"/>
        <v>5343</v>
      </c>
      <c r="AW44" s="252">
        <v>310</v>
      </c>
      <c r="AX44" s="252">
        <v>29266</v>
      </c>
      <c r="AY44" s="257">
        <f t="shared" si="13"/>
        <v>7316.5</v>
      </c>
      <c r="AZ44" s="252">
        <v>36950</v>
      </c>
      <c r="BA44" s="252">
        <v>340</v>
      </c>
      <c r="BB44" s="257">
        <f t="shared" si="14"/>
        <v>85</v>
      </c>
      <c r="BC44" s="252">
        <v>366</v>
      </c>
      <c r="BD44" s="252">
        <v>38244</v>
      </c>
      <c r="BE44" s="257">
        <f t="shared" si="15"/>
        <v>9561</v>
      </c>
      <c r="BF44" s="252">
        <v>213</v>
      </c>
      <c r="BG44" s="252">
        <v>17403</v>
      </c>
      <c r="BH44" s="257">
        <f t="shared" si="16"/>
        <v>4350.75</v>
      </c>
      <c r="BI44" s="252">
        <v>211</v>
      </c>
      <c r="BJ44" s="252">
        <v>21033</v>
      </c>
      <c r="BK44" s="257">
        <f t="shared" si="17"/>
        <v>5258.25</v>
      </c>
      <c r="BL44" s="252">
        <v>226</v>
      </c>
      <c r="BM44" s="252">
        <v>19414</v>
      </c>
      <c r="BN44" s="257">
        <f t="shared" si="18"/>
        <v>4853.5</v>
      </c>
      <c r="BO44" s="375">
        <v>298</v>
      </c>
      <c r="BP44" s="375">
        <v>23898</v>
      </c>
      <c r="BQ44" s="376">
        <f t="shared" si="19"/>
        <v>5974.5</v>
      </c>
    </row>
    <row r="45" spans="1:69">
      <c r="A45" s="199" t="s">
        <v>1742</v>
      </c>
      <c r="B45" s="21" t="s">
        <v>1364</v>
      </c>
      <c r="C45" s="24" t="str">
        <f>VLOOKUP(B45,Remark!C:D,2,0)</f>
        <v>Kerry</v>
      </c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8"/>
      <c r="W45" s="28"/>
      <c r="X45" s="28"/>
      <c r="Y45" s="28"/>
      <c r="Z45" s="28"/>
      <c r="AA45" s="28"/>
      <c r="AB45" s="28"/>
      <c r="AC45" s="28"/>
      <c r="AD45" s="58"/>
      <c r="AE45" s="75"/>
      <c r="AF45" s="75"/>
      <c r="AG45" s="154"/>
      <c r="AH45" s="102">
        <v>18</v>
      </c>
      <c r="AI45" s="102">
        <v>1961</v>
      </c>
      <c r="AJ45" s="119">
        <f>AI45*25%</f>
        <v>490.25</v>
      </c>
      <c r="AK45" s="98">
        <v>396</v>
      </c>
      <c r="AL45" s="98">
        <v>37041</v>
      </c>
      <c r="AM45" s="189">
        <f t="shared" si="9"/>
        <v>9260.25</v>
      </c>
      <c r="AN45" s="192">
        <v>390</v>
      </c>
      <c r="AO45" s="98">
        <v>36402</v>
      </c>
      <c r="AP45" s="120">
        <f t="shared" si="23"/>
        <v>9100.5</v>
      </c>
      <c r="AQ45" s="75">
        <v>481</v>
      </c>
      <c r="AR45" s="75">
        <v>40765</v>
      </c>
      <c r="AS45" s="120">
        <f t="shared" si="11"/>
        <v>10191.25</v>
      </c>
      <c r="AT45" s="75">
        <v>610</v>
      </c>
      <c r="AU45" s="75">
        <v>49230</v>
      </c>
      <c r="AV45" s="120">
        <f t="shared" si="12"/>
        <v>12307.5</v>
      </c>
      <c r="AW45" s="252">
        <v>598</v>
      </c>
      <c r="AX45" s="252">
        <v>46990</v>
      </c>
      <c r="AY45" s="257">
        <f t="shared" si="13"/>
        <v>11747.5</v>
      </c>
      <c r="AZ45" s="252">
        <v>45156</v>
      </c>
      <c r="BA45" s="252">
        <v>592</v>
      </c>
      <c r="BB45" s="257">
        <f t="shared" si="14"/>
        <v>148</v>
      </c>
      <c r="BC45" s="252">
        <v>760</v>
      </c>
      <c r="BD45" s="252">
        <v>58466</v>
      </c>
      <c r="BE45" s="257">
        <f t="shared" si="15"/>
        <v>14616.5</v>
      </c>
      <c r="BF45" s="252">
        <v>529</v>
      </c>
      <c r="BG45" s="252">
        <v>49553</v>
      </c>
      <c r="BH45" s="257">
        <f t="shared" si="16"/>
        <v>12388.25</v>
      </c>
      <c r="BI45" s="252">
        <v>928</v>
      </c>
      <c r="BJ45" s="252">
        <v>78106</v>
      </c>
      <c r="BK45" s="257">
        <f t="shared" si="17"/>
        <v>19526.5</v>
      </c>
      <c r="BL45" s="252">
        <v>522</v>
      </c>
      <c r="BM45" s="252">
        <v>45046</v>
      </c>
      <c r="BN45" s="257">
        <f t="shared" si="18"/>
        <v>11261.5</v>
      </c>
      <c r="BO45" s="375">
        <v>564</v>
      </c>
      <c r="BP45" s="375">
        <v>46322</v>
      </c>
      <c r="BQ45" s="376">
        <f t="shared" si="19"/>
        <v>11580.5</v>
      </c>
    </row>
    <row r="46" spans="1:69">
      <c r="A46" s="199" t="s">
        <v>1743</v>
      </c>
      <c r="B46" s="21" t="s">
        <v>1546</v>
      </c>
      <c r="C46" s="24" t="str">
        <f>VLOOKUP(B46,Remark!C:D,2,0)</f>
        <v>Kerry</v>
      </c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8"/>
      <c r="W46" s="28"/>
      <c r="X46" s="28"/>
      <c r="Y46" s="28"/>
      <c r="Z46" s="28"/>
      <c r="AA46" s="28"/>
      <c r="AB46" s="28"/>
      <c r="AC46" s="28"/>
      <c r="AD46" s="58"/>
      <c r="AE46" s="75"/>
      <c r="AF46" s="75"/>
      <c r="AG46" s="58"/>
      <c r="AH46" s="102"/>
      <c r="AI46" s="102"/>
      <c r="AJ46" s="119"/>
      <c r="AK46" s="98">
        <v>42</v>
      </c>
      <c r="AL46" s="98">
        <v>3445</v>
      </c>
      <c r="AM46" s="189">
        <f t="shared" si="9"/>
        <v>861.25</v>
      </c>
      <c r="AN46" s="192">
        <v>439</v>
      </c>
      <c r="AO46" s="98">
        <v>34061</v>
      </c>
      <c r="AP46" s="120">
        <f t="shared" si="23"/>
        <v>8515.25</v>
      </c>
      <c r="AQ46" s="75">
        <v>557</v>
      </c>
      <c r="AR46" s="75">
        <v>44073</v>
      </c>
      <c r="AS46" s="120">
        <f t="shared" si="11"/>
        <v>11018.25</v>
      </c>
      <c r="AT46" s="75">
        <v>725</v>
      </c>
      <c r="AU46" s="75">
        <v>61541</v>
      </c>
      <c r="AV46" s="120">
        <f t="shared" si="12"/>
        <v>15385.25</v>
      </c>
      <c r="AW46" s="252">
        <v>828</v>
      </c>
      <c r="AX46" s="252">
        <v>64080</v>
      </c>
      <c r="AY46" s="257">
        <f t="shared" si="13"/>
        <v>16020</v>
      </c>
      <c r="AZ46" s="252">
        <v>76306</v>
      </c>
      <c r="BA46" s="252">
        <v>946</v>
      </c>
      <c r="BB46" s="257">
        <f t="shared" si="14"/>
        <v>236.5</v>
      </c>
      <c r="BC46" s="252">
        <v>636</v>
      </c>
      <c r="BD46" s="252">
        <v>55590</v>
      </c>
      <c r="BE46" s="257">
        <f t="shared" si="15"/>
        <v>13897.5</v>
      </c>
      <c r="BF46" s="252">
        <v>799</v>
      </c>
      <c r="BG46" s="252">
        <v>65429</v>
      </c>
      <c r="BH46" s="257">
        <f t="shared" si="16"/>
        <v>16357.25</v>
      </c>
      <c r="BI46" s="252">
        <v>696</v>
      </c>
      <c r="BJ46" s="252">
        <v>56216</v>
      </c>
      <c r="BK46" s="257">
        <f t="shared" si="17"/>
        <v>14054</v>
      </c>
      <c r="BL46" s="252">
        <v>675</v>
      </c>
      <c r="BM46" s="252">
        <v>57215</v>
      </c>
      <c r="BN46" s="257">
        <f t="shared" si="18"/>
        <v>14303.75</v>
      </c>
      <c r="BO46" s="375">
        <v>744</v>
      </c>
      <c r="BP46" s="375">
        <v>59914</v>
      </c>
      <c r="BQ46" s="376">
        <f t="shared" si="19"/>
        <v>14978.5</v>
      </c>
    </row>
    <row r="47" spans="1:69">
      <c r="A47" s="199" t="s">
        <v>2180</v>
      </c>
      <c r="B47" s="21" t="s">
        <v>1547</v>
      </c>
      <c r="C47" s="24" t="str">
        <f>VLOOKUP(B47,Remark!C:D,2,0)</f>
        <v>Kerry</v>
      </c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8"/>
      <c r="W47" s="28"/>
      <c r="X47" s="28"/>
      <c r="Y47" s="28"/>
      <c r="Z47" s="28"/>
      <c r="AA47" s="28"/>
      <c r="AB47" s="28"/>
      <c r="AC47" s="28"/>
      <c r="AD47" s="58"/>
      <c r="AE47" s="75"/>
      <c r="AF47" s="75"/>
      <c r="AG47" s="58"/>
      <c r="AH47" s="102"/>
      <c r="AI47" s="102"/>
      <c r="AJ47" s="119"/>
      <c r="AK47" s="98">
        <v>2</v>
      </c>
      <c r="AL47" s="98">
        <v>134</v>
      </c>
      <c r="AM47" s="189">
        <f t="shared" si="9"/>
        <v>33.5</v>
      </c>
      <c r="AN47" s="192">
        <v>39</v>
      </c>
      <c r="AO47" s="98">
        <v>4993</v>
      </c>
      <c r="AP47" s="120">
        <f t="shared" si="23"/>
        <v>1248.25</v>
      </c>
      <c r="AQ47" s="75">
        <v>99</v>
      </c>
      <c r="AR47" s="75">
        <v>12507</v>
      </c>
      <c r="AS47" s="120">
        <f t="shared" si="11"/>
        <v>3126.75</v>
      </c>
      <c r="AT47" s="75">
        <v>111</v>
      </c>
      <c r="AU47" s="75">
        <v>10827</v>
      </c>
      <c r="AV47" s="120">
        <f t="shared" si="12"/>
        <v>2706.75</v>
      </c>
      <c r="AW47" s="252">
        <v>110</v>
      </c>
      <c r="AX47" s="252">
        <v>10628</v>
      </c>
      <c r="AY47" s="257">
        <f t="shared" si="13"/>
        <v>2657</v>
      </c>
      <c r="AZ47" s="252">
        <v>16044</v>
      </c>
      <c r="BA47" s="252">
        <v>152</v>
      </c>
      <c r="BB47" s="257">
        <f t="shared" si="14"/>
        <v>38</v>
      </c>
      <c r="BC47" s="252">
        <v>164</v>
      </c>
      <c r="BD47" s="252">
        <v>15470</v>
      </c>
      <c r="BE47" s="257">
        <f t="shared" si="15"/>
        <v>3867.5</v>
      </c>
      <c r="BF47" s="252">
        <v>179</v>
      </c>
      <c r="BG47" s="252">
        <v>15465</v>
      </c>
      <c r="BH47" s="257">
        <f t="shared" si="16"/>
        <v>3866.25</v>
      </c>
      <c r="BI47" s="252">
        <v>173</v>
      </c>
      <c r="BJ47" s="252">
        <v>15211</v>
      </c>
      <c r="BK47" s="257">
        <f t="shared" si="17"/>
        <v>3802.75</v>
      </c>
      <c r="BL47" s="252">
        <v>138</v>
      </c>
      <c r="BM47" s="252">
        <v>12826</v>
      </c>
      <c r="BN47" s="257">
        <f t="shared" si="18"/>
        <v>3206.5</v>
      </c>
      <c r="BO47" s="375">
        <v>189</v>
      </c>
      <c r="BP47" s="375">
        <v>18637</v>
      </c>
      <c r="BQ47" s="376">
        <f t="shared" si="19"/>
        <v>4659.25</v>
      </c>
    </row>
    <row r="48" spans="1:69">
      <c r="A48" s="199" t="s">
        <v>1744</v>
      </c>
      <c r="B48" s="21" t="s">
        <v>1548</v>
      </c>
      <c r="C48" s="24" t="str">
        <f>VLOOKUP(B48,Remark!C:D,2,0)</f>
        <v>Kerry</v>
      </c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8"/>
      <c r="W48" s="28"/>
      <c r="X48" s="28"/>
      <c r="Y48" s="28"/>
      <c r="Z48" s="28"/>
      <c r="AA48" s="28"/>
      <c r="AB48" s="28"/>
      <c r="AC48" s="28"/>
      <c r="AD48" s="58"/>
      <c r="AE48" s="75"/>
      <c r="AF48" s="75"/>
      <c r="AG48" s="58"/>
      <c r="AH48" s="102"/>
      <c r="AI48" s="102"/>
      <c r="AJ48" s="119"/>
      <c r="AK48" s="98">
        <v>19</v>
      </c>
      <c r="AL48" s="98">
        <v>1029</v>
      </c>
      <c r="AM48" s="189">
        <f t="shared" si="9"/>
        <v>257.25</v>
      </c>
      <c r="AN48" s="192">
        <v>121</v>
      </c>
      <c r="AO48" s="98">
        <v>11859</v>
      </c>
      <c r="AP48" s="120">
        <f t="shared" si="23"/>
        <v>2964.75</v>
      </c>
      <c r="AQ48" s="75">
        <v>142</v>
      </c>
      <c r="AR48" s="75">
        <v>13264</v>
      </c>
      <c r="AS48" s="120">
        <f t="shared" si="11"/>
        <v>3316</v>
      </c>
      <c r="AT48" s="75">
        <v>182</v>
      </c>
      <c r="AU48" s="75">
        <v>15846</v>
      </c>
      <c r="AV48" s="120">
        <f t="shared" si="12"/>
        <v>3961.5</v>
      </c>
      <c r="AW48" s="252">
        <v>282</v>
      </c>
      <c r="AX48" s="252">
        <v>24504</v>
      </c>
      <c r="AY48" s="257">
        <f t="shared" si="13"/>
        <v>6126</v>
      </c>
      <c r="AZ48" s="252">
        <v>16168</v>
      </c>
      <c r="BA48" s="252">
        <v>166</v>
      </c>
      <c r="BB48" s="257">
        <f t="shared" si="14"/>
        <v>41.5</v>
      </c>
      <c r="BC48" s="252">
        <v>123</v>
      </c>
      <c r="BD48" s="252">
        <v>11411</v>
      </c>
      <c r="BE48" s="257">
        <f t="shared" si="15"/>
        <v>2852.75</v>
      </c>
      <c r="BF48" s="252">
        <v>183</v>
      </c>
      <c r="BG48" s="252">
        <v>16673</v>
      </c>
      <c r="BH48" s="257">
        <f t="shared" si="16"/>
        <v>4168.25</v>
      </c>
      <c r="BI48" s="252">
        <v>143</v>
      </c>
      <c r="BJ48" s="252">
        <v>13589</v>
      </c>
      <c r="BK48" s="257">
        <f t="shared" si="17"/>
        <v>3397.25</v>
      </c>
      <c r="BL48" s="252">
        <v>144</v>
      </c>
      <c r="BM48" s="252">
        <v>12284</v>
      </c>
      <c r="BN48" s="257">
        <f t="shared" si="18"/>
        <v>3071</v>
      </c>
      <c r="BO48" s="375">
        <v>152</v>
      </c>
      <c r="BP48" s="375">
        <v>14092</v>
      </c>
      <c r="BQ48" s="376">
        <f t="shared" si="19"/>
        <v>3523</v>
      </c>
    </row>
    <row r="49" spans="1:69">
      <c r="A49" s="199" t="s">
        <v>2181</v>
      </c>
      <c r="B49" s="21" t="s">
        <v>1549</v>
      </c>
      <c r="C49" s="24" t="str">
        <f>VLOOKUP(B49,Remark!C:D,2,0)</f>
        <v>Kerry</v>
      </c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8"/>
      <c r="W49" s="28"/>
      <c r="X49" s="28"/>
      <c r="Y49" s="28"/>
      <c r="Z49" s="28"/>
      <c r="AA49" s="28"/>
      <c r="AB49" s="28"/>
      <c r="AC49" s="28"/>
      <c r="AD49" s="58"/>
      <c r="AE49" s="75"/>
      <c r="AF49" s="75"/>
      <c r="AG49" s="58"/>
      <c r="AH49" s="102"/>
      <c r="AI49" s="102"/>
      <c r="AJ49" s="119"/>
      <c r="AK49" s="98">
        <v>7</v>
      </c>
      <c r="AL49" s="98">
        <v>529</v>
      </c>
      <c r="AM49" s="189">
        <f t="shared" si="9"/>
        <v>132.25</v>
      </c>
      <c r="AN49" s="192">
        <v>51</v>
      </c>
      <c r="AO49" s="98">
        <v>3823</v>
      </c>
      <c r="AP49" s="120">
        <f t="shared" si="23"/>
        <v>955.75</v>
      </c>
      <c r="AQ49" s="75">
        <v>42</v>
      </c>
      <c r="AR49" s="75">
        <v>3544</v>
      </c>
      <c r="AS49" s="120">
        <f t="shared" si="11"/>
        <v>886</v>
      </c>
      <c r="AT49" s="75">
        <v>121</v>
      </c>
      <c r="AU49" s="75">
        <v>9655</v>
      </c>
      <c r="AV49" s="120">
        <f t="shared" si="12"/>
        <v>2413.75</v>
      </c>
      <c r="AW49" s="252">
        <v>70</v>
      </c>
      <c r="AX49" s="252">
        <v>6126</v>
      </c>
      <c r="AY49" s="257">
        <f t="shared" si="13"/>
        <v>1531.5</v>
      </c>
      <c r="AZ49" s="252">
        <v>6952</v>
      </c>
      <c r="BA49" s="252">
        <v>84</v>
      </c>
      <c r="BB49" s="257">
        <f t="shared" si="14"/>
        <v>21</v>
      </c>
      <c r="BC49" s="252">
        <v>91</v>
      </c>
      <c r="BD49" s="252">
        <v>7493</v>
      </c>
      <c r="BE49" s="257">
        <f t="shared" si="15"/>
        <v>1873.25</v>
      </c>
      <c r="BF49" s="252">
        <v>89</v>
      </c>
      <c r="BG49" s="252">
        <v>6933</v>
      </c>
      <c r="BH49" s="257">
        <f t="shared" si="16"/>
        <v>1733.25</v>
      </c>
      <c r="BI49" s="252">
        <v>110</v>
      </c>
      <c r="BJ49" s="252">
        <v>9268</v>
      </c>
      <c r="BK49" s="257">
        <f t="shared" si="17"/>
        <v>2317</v>
      </c>
      <c r="BL49" s="252">
        <v>84</v>
      </c>
      <c r="BM49" s="252">
        <v>7714</v>
      </c>
      <c r="BN49" s="257">
        <f t="shared" si="18"/>
        <v>1928.5</v>
      </c>
      <c r="BO49" s="375">
        <v>89</v>
      </c>
      <c r="BP49" s="375">
        <v>7817</v>
      </c>
      <c r="BQ49" s="376">
        <f t="shared" si="19"/>
        <v>1954.25</v>
      </c>
    </row>
    <row r="50" spans="1:69">
      <c r="A50" s="199" t="s">
        <v>1745</v>
      </c>
      <c r="B50" s="21" t="s">
        <v>1550</v>
      </c>
      <c r="C50" s="24" t="str">
        <f>VLOOKUP(B50,Remark!C:D,2,0)</f>
        <v>LAMB</v>
      </c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8"/>
      <c r="W50" s="28"/>
      <c r="X50" s="28"/>
      <c r="Y50" s="28"/>
      <c r="Z50" s="28"/>
      <c r="AA50" s="28"/>
      <c r="AB50" s="28"/>
      <c r="AC50" s="28"/>
      <c r="AD50" s="58"/>
      <c r="AE50" s="75"/>
      <c r="AF50" s="75"/>
      <c r="AG50" s="58"/>
      <c r="AH50" s="102"/>
      <c r="AI50" s="102"/>
      <c r="AJ50" s="119"/>
      <c r="AK50" s="98">
        <v>12</v>
      </c>
      <c r="AL50" s="98">
        <v>1020</v>
      </c>
      <c r="AM50" s="189">
        <f t="shared" si="9"/>
        <v>255</v>
      </c>
      <c r="AN50" s="192">
        <v>92</v>
      </c>
      <c r="AO50" s="98">
        <v>6898</v>
      </c>
      <c r="AP50" s="120">
        <f t="shared" si="23"/>
        <v>1724.5</v>
      </c>
      <c r="AQ50" s="75">
        <v>115</v>
      </c>
      <c r="AR50" s="75">
        <v>9707</v>
      </c>
      <c r="AS50" s="120">
        <f t="shared" si="11"/>
        <v>2426.75</v>
      </c>
      <c r="AT50" s="75">
        <v>240</v>
      </c>
      <c r="AU50" s="75">
        <v>19910</v>
      </c>
      <c r="AV50" s="120">
        <f t="shared" si="12"/>
        <v>4977.5</v>
      </c>
      <c r="AW50" s="252">
        <v>206</v>
      </c>
      <c r="AX50" s="252">
        <v>16980</v>
      </c>
      <c r="AY50" s="257">
        <f t="shared" si="13"/>
        <v>4245</v>
      </c>
      <c r="AZ50" s="252">
        <v>18367</v>
      </c>
      <c r="BA50" s="252">
        <v>241</v>
      </c>
      <c r="BB50" s="257">
        <f t="shared" si="14"/>
        <v>60.25</v>
      </c>
      <c r="BC50" s="252">
        <v>232</v>
      </c>
      <c r="BD50" s="252">
        <f>19058+4531.5</f>
        <v>23589.5</v>
      </c>
      <c r="BE50" s="257">
        <f t="shared" si="15"/>
        <v>5897.375</v>
      </c>
      <c r="BF50" s="252">
        <v>303</v>
      </c>
      <c r="BG50" s="252">
        <v>23509</v>
      </c>
      <c r="BH50" s="257">
        <f t="shared" si="16"/>
        <v>5877.25</v>
      </c>
      <c r="BI50" s="252">
        <v>294</v>
      </c>
      <c r="BJ50" s="252">
        <v>23064</v>
      </c>
      <c r="BK50" s="257">
        <f t="shared" si="17"/>
        <v>5766</v>
      </c>
      <c r="BL50" s="252">
        <v>295</v>
      </c>
      <c r="BM50" s="252">
        <v>24509</v>
      </c>
      <c r="BN50" s="257">
        <f t="shared" si="18"/>
        <v>6127.25</v>
      </c>
      <c r="BO50" s="375">
        <v>235</v>
      </c>
      <c r="BP50" s="375">
        <v>20443</v>
      </c>
      <c r="BQ50" s="376">
        <f t="shared" si="19"/>
        <v>5110.75</v>
      </c>
    </row>
    <row r="51" spans="1:69">
      <c r="A51" s="199" t="s">
        <v>1746</v>
      </c>
      <c r="B51" s="21" t="s">
        <v>1551</v>
      </c>
      <c r="C51" s="24" t="str">
        <f>VLOOKUP(B51,Remark!C:D,2,0)</f>
        <v>Kerry</v>
      </c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8"/>
      <c r="W51" s="28"/>
      <c r="X51" s="28"/>
      <c r="Y51" s="28"/>
      <c r="Z51" s="28"/>
      <c r="AA51" s="28"/>
      <c r="AB51" s="28"/>
      <c r="AC51" s="28"/>
      <c r="AD51" s="58"/>
      <c r="AE51" s="75"/>
      <c r="AF51" s="75"/>
      <c r="AG51" s="58"/>
      <c r="AH51" s="102"/>
      <c r="AI51" s="102"/>
      <c r="AJ51" s="119"/>
      <c r="AK51" s="98">
        <v>3</v>
      </c>
      <c r="AL51" s="98">
        <v>197</v>
      </c>
      <c r="AM51" s="189">
        <f t="shared" si="9"/>
        <v>49.25</v>
      </c>
      <c r="AN51" s="192">
        <v>68</v>
      </c>
      <c r="AO51" s="98">
        <v>5864</v>
      </c>
      <c r="AP51" s="120">
        <f t="shared" si="23"/>
        <v>1466</v>
      </c>
      <c r="AQ51" s="75">
        <v>116</v>
      </c>
      <c r="AR51" s="75">
        <v>10086</v>
      </c>
      <c r="AS51" s="120">
        <f t="shared" si="11"/>
        <v>2521.5</v>
      </c>
      <c r="AT51" s="75">
        <v>205</v>
      </c>
      <c r="AU51" s="75">
        <v>16557</v>
      </c>
      <c r="AV51" s="120">
        <f t="shared" si="12"/>
        <v>4139.25</v>
      </c>
      <c r="AW51" s="252">
        <v>249</v>
      </c>
      <c r="AX51" s="252">
        <v>18481</v>
      </c>
      <c r="AY51" s="257">
        <f t="shared" si="13"/>
        <v>4620.25</v>
      </c>
      <c r="AZ51" s="252">
        <v>15628</v>
      </c>
      <c r="BA51" s="252">
        <v>210</v>
      </c>
      <c r="BB51" s="257">
        <f t="shared" si="14"/>
        <v>52.5</v>
      </c>
      <c r="BC51" s="252">
        <v>252</v>
      </c>
      <c r="BD51" s="252">
        <v>17414</v>
      </c>
      <c r="BE51" s="257">
        <f t="shared" si="15"/>
        <v>4353.5</v>
      </c>
      <c r="BF51" s="252">
        <v>224</v>
      </c>
      <c r="BG51" s="252">
        <v>17488</v>
      </c>
      <c r="BH51" s="257">
        <f t="shared" si="16"/>
        <v>4372</v>
      </c>
      <c r="BI51" s="252">
        <v>196</v>
      </c>
      <c r="BJ51" s="252">
        <v>14962</v>
      </c>
      <c r="BK51" s="257">
        <f t="shared" si="17"/>
        <v>3740.5</v>
      </c>
      <c r="BL51" s="252">
        <v>242</v>
      </c>
      <c r="BM51" s="252">
        <v>16834</v>
      </c>
      <c r="BN51" s="257">
        <f t="shared" si="18"/>
        <v>4208.5</v>
      </c>
      <c r="BO51" s="375">
        <v>222</v>
      </c>
      <c r="BP51" s="375">
        <v>18244</v>
      </c>
      <c r="BQ51" s="376">
        <f t="shared" si="19"/>
        <v>4561</v>
      </c>
    </row>
    <row r="52" spans="1:69">
      <c r="A52" s="199" t="s">
        <v>1747</v>
      </c>
      <c r="B52" s="21" t="s">
        <v>1552</v>
      </c>
      <c r="C52" s="24" t="str">
        <f>VLOOKUP(B52,Remark!C:D,2,0)</f>
        <v>Kerry</v>
      </c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8"/>
      <c r="W52" s="28"/>
      <c r="X52" s="28"/>
      <c r="Y52" s="28"/>
      <c r="Z52" s="28"/>
      <c r="AA52" s="28"/>
      <c r="AB52" s="28"/>
      <c r="AC52" s="28"/>
      <c r="AD52" s="58"/>
      <c r="AE52" s="75"/>
      <c r="AF52" s="75"/>
      <c r="AG52" s="58"/>
      <c r="AH52" s="102"/>
      <c r="AI52" s="102"/>
      <c r="AJ52" s="119"/>
      <c r="AK52" s="98">
        <v>6</v>
      </c>
      <c r="AL52" s="98">
        <v>664</v>
      </c>
      <c r="AM52" s="189">
        <f t="shared" si="9"/>
        <v>166</v>
      </c>
      <c r="AN52" s="192">
        <v>105</v>
      </c>
      <c r="AO52" s="98">
        <v>9139</v>
      </c>
      <c r="AP52" s="120">
        <f t="shared" si="23"/>
        <v>2284.75</v>
      </c>
      <c r="AQ52" s="75">
        <v>135</v>
      </c>
      <c r="AR52" s="75">
        <v>11007</v>
      </c>
      <c r="AS52" s="120">
        <f t="shared" si="11"/>
        <v>2751.75</v>
      </c>
      <c r="AT52" s="75">
        <v>249</v>
      </c>
      <c r="AU52" s="75">
        <v>21367</v>
      </c>
      <c r="AV52" s="120">
        <f t="shared" si="12"/>
        <v>5341.75</v>
      </c>
      <c r="AW52" s="252">
        <v>260</v>
      </c>
      <c r="AX52" s="252">
        <v>22968</v>
      </c>
      <c r="AY52" s="257">
        <f t="shared" si="13"/>
        <v>5742</v>
      </c>
      <c r="AZ52" s="252">
        <v>21987</v>
      </c>
      <c r="BA52" s="252">
        <v>261</v>
      </c>
      <c r="BB52" s="257">
        <f t="shared" si="14"/>
        <v>65.25</v>
      </c>
      <c r="BC52" s="252">
        <v>251</v>
      </c>
      <c r="BD52" s="252">
        <v>23163</v>
      </c>
      <c r="BE52" s="257">
        <f t="shared" si="15"/>
        <v>5790.75</v>
      </c>
      <c r="BF52" s="252">
        <v>246</v>
      </c>
      <c r="BG52" s="252">
        <v>20208</v>
      </c>
      <c r="BH52" s="257">
        <f t="shared" si="16"/>
        <v>5052</v>
      </c>
      <c r="BI52" s="252">
        <v>353</v>
      </c>
      <c r="BJ52" s="252">
        <v>31155</v>
      </c>
      <c r="BK52" s="257">
        <f t="shared" si="17"/>
        <v>7788.75</v>
      </c>
      <c r="BL52" s="252">
        <v>352</v>
      </c>
      <c r="BM52" s="252">
        <v>35170</v>
      </c>
      <c r="BN52" s="257">
        <f t="shared" si="18"/>
        <v>8792.5</v>
      </c>
      <c r="BO52" s="375">
        <v>283</v>
      </c>
      <c r="BP52" s="375">
        <v>27353</v>
      </c>
      <c r="BQ52" s="376">
        <f t="shared" si="19"/>
        <v>6838.25</v>
      </c>
    </row>
    <row r="53" spans="1:69">
      <c r="A53" s="199" t="s">
        <v>1748</v>
      </c>
      <c r="B53" s="21" t="s">
        <v>1553</v>
      </c>
      <c r="C53" s="24" t="str">
        <f>VLOOKUP(B53,Remark!C:D,2,0)</f>
        <v>MAHA</v>
      </c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8"/>
      <c r="W53" s="28"/>
      <c r="X53" s="28"/>
      <c r="Y53" s="28"/>
      <c r="Z53" s="28"/>
      <c r="AA53" s="28"/>
      <c r="AB53" s="28"/>
      <c r="AC53" s="28"/>
      <c r="AD53" s="58"/>
      <c r="AE53" s="75"/>
      <c r="AF53" s="75"/>
      <c r="AG53" s="58"/>
      <c r="AH53" s="102"/>
      <c r="AI53" s="102"/>
      <c r="AJ53" s="119"/>
      <c r="AK53" s="98">
        <v>3</v>
      </c>
      <c r="AL53" s="98">
        <v>257</v>
      </c>
      <c r="AM53" s="189">
        <f t="shared" si="9"/>
        <v>64.25</v>
      </c>
      <c r="AN53" s="192">
        <v>82</v>
      </c>
      <c r="AO53" s="98">
        <v>7346</v>
      </c>
      <c r="AP53" s="120">
        <f t="shared" si="23"/>
        <v>1836.5</v>
      </c>
      <c r="AQ53" s="75">
        <v>121</v>
      </c>
      <c r="AR53" s="75">
        <v>10141</v>
      </c>
      <c r="AS53" s="120">
        <f t="shared" si="11"/>
        <v>2535.25</v>
      </c>
      <c r="AT53" s="75">
        <v>213</v>
      </c>
      <c r="AU53" s="75">
        <v>17383</v>
      </c>
      <c r="AV53" s="120">
        <f t="shared" si="12"/>
        <v>4345.75</v>
      </c>
      <c r="AW53" s="252">
        <v>219</v>
      </c>
      <c r="AX53" s="252">
        <v>17309</v>
      </c>
      <c r="AY53" s="257">
        <f t="shared" si="13"/>
        <v>4327.25</v>
      </c>
      <c r="AZ53" s="252">
        <v>16318</v>
      </c>
      <c r="BA53" s="252">
        <v>202</v>
      </c>
      <c r="BB53" s="257">
        <f t="shared" si="14"/>
        <v>50.5</v>
      </c>
      <c r="BC53" s="252">
        <v>198</v>
      </c>
      <c r="BD53" s="252">
        <f>15322+4029</f>
        <v>19351</v>
      </c>
      <c r="BE53" s="257">
        <f t="shared" si="15"/>
        <v>4837.75</v>
      </c>
      <c r="BF53" s="252">
        <v>277</v>
      </c>
      <c r="BG53" s="252">
        <v>22559</v>
      </c>
      <c r="BH53" s="257">
        <f t="shared" si="16"/>
        <v>5639.75</v>
      </c>
      <c r="BI53" s="252">
        <v>266</v>
      </c>
      <c r="BJ53" s="252">
        <v>22092</v>
      </c>
      <c r="BK53" s="257">
        <f t="shared" si="17"/>
        <v>5523</v>
      </c>
      <c r="BL53" s="252">
        <v>212</v>
      </c>
      <c r="BM53" s="252">
        <v>18854</v>
      </c>
      <c r="BN53" s="257">
        <f t="shared" si="18"/>
        <v>4713.5</v>
      </c>
      <c r="BO53" s="375">
        <v>240</v>
      </c>
      <c r="BP53" s="375">
        <v>19558</v>
      </c>
      <c r="BQ53" s="376">
        <f t="shared" si="19"/>
        <v>4889.5</v>
      </c>
    </row>
    <row r="54" spans="1:69">
      <c r="A54" s="199" t="s">
        <v>1749</v>
      </c>
      <c r="B54" s="21" t="s">
        <v>1554</v>
      </c>
      <c r="C54" s="24" t="str">
        <f>VLOOKUP(B54,Remark!C:D,2,0)</f>
        <v>Kerry</v>
      </c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8"/>
      <c r="W54" s="28"/>
      <c r="X54" s="28"/>
      <c r="Y54" s="28"/>
      <c r="Z54" s="28"/>
      <c r="AA54" s="28"/>
      <c r="AB54" s="28"/>
      <c r="AC54" s="28"/>
      <c r="AD54" s="58"/>
      <c r="AE54" s="75"/>
      <c r="AF54" s="75"/>
      <c r="AG54" s="58"/>
      <c r="AH54" s="102"/>
      <c r="AI54" s="102"/>
      <c r="AJ54" s="119"/>
      <c r="AK54" s="98">
        <v>19</v>
      </c>
      <c r="AL54" s="98">
        <v>1705</v>
      </c>
      <c r="AM54" s="189">
        <f t="shared" si="9"/>
        <v>426.25</v>
      </c>
      <c r="AN54" s="192">
        <v>137</v>
      </c>
      <c r="AO54" s="98">
        <v>10695</v>
      </c>
      <c r="AP54" s="120">
        <f t="shared" si="23"/>
        <v>2673.75</v>
      </c>
      <c r="AQ54" s="75">
        <v>194</v>
      </c>
      <c r="AR54" s="75">
        <v>15720</v>
      </c>
      <c r="AS54" s="120">
        <f t="shared" si="11"/>
        <v>3930</v>
      </c>
      <c r="AT54" s="75">
        <v>252</v>
      </c>
      <c r="AU54" s="75">
        <v>21756</v>
      </c>
      <c r="AV54" s="120">
        <f t="shared" si="12"/>
        <v>5439</v>
      </c>
      <c r="AW54" s="252">
        <v>287</v>
      </c>
      <c r="AX54" s="252">
        <v>24415</v>
      </c>
      <c r="AY54" s="257">
        <f t="shared" si="13"/>
        <v>6103.75</v>
      </c>
      <c r="AZ54" s="252">
        <v>22214</v>
      </c>
      <c r="BA54" s="252">
        <v>254</v>
      </c>
      <c r="BB54" s="257">
        <f t="shared" si="14"/>
        <v>63.5</v>
      </c>
      <c r="BC54" s="252">
        <v>374</v>
      </c>
      <c r="BD54" s="252">
        <v>32962</v>
      </c>
      <c r="BE54" s="257">
        <f t="shared" si="15"/>
        <v>8240.5</v>
      </c>
      <c r="BF54" s="252">
        <v>362</v>
      </c>
      <c r="BG54" s="252">
        <v>29380</v>
      </c>
      <c r="BH54" s="257">
        <f t="shared" si="16"/>
        <v>7345</v>
      </c>
      <c r="BI54" s="252">
        <v>303</v>
      </c>
      <c r="BJ54" s="252">
        <v>28847</v>
      </c>
      <c r="BK54" s="257">
        <f t="shared" si="17"/>
        <v>7211.75</v>
      </c>
      <c r="BL54" s="252">
        <v>287</v>
      </c>
      <c r="BM54" s="252">
        <v>27021</v>
      </c>
      <c r="BN54" s="257">
        <f t="shared" si="18"/>
        <v>6755.25</v>
      </c>
      <c r="BO54" s="375">
        <v>373</v>
      </c>
      <c r="BP54" s="375">
        <v>34409</v>
      </c>
      <c r="BQ54" s="376">
        <f t="shared" si="19"/>
        <v>8602.25</v>
      </c>
    </row>
    <row r="55" spans="1:69">
      <c r="A55" s="199" t="s">
        <v>1750</v>
      </c>
      <c r="B55" s="21" t="s">
        <v>1555</v>
      </c>
      <c r="C55" s="24" t="str">
        <f>VLOOKUP(B55,Remark!C:D,2,0)</f>
        <v>Kerry</v>
      </c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8"/>
      <c r="W55" s="28"/>
      <c r="X55" s="28"/>
      <c r="Y55" s="28"/>
      <c r="Z55" s="28"/>
      <c r="AA55" s="28"/>
      <c r="AB55" s="28"/>
      <c r="AC55" s="28"/>
      <c r="AD55" s="58"/>
      <c r="AE55" s="75"/>
      <c r="AF55" s="75"/>
      <c r="AG55" s="58"/>
      <c r="AH55" s="102"/>
      <c r="AI55" s="102"/>
      <c r="AJ55" s="119"/>
      <c r="AK55" s="98">
        <v>0</v>
      </c>
      <c r="AL55" s="98">
        <v>0</v>
      </c>
      <c r="AM55" s="189">
        <f t="shared" si="9"/>
        <v>0</v>
      </c>
      <c r="AN55" s="192">
        <v>58</v>
      </c>
      <c r="AO55" s="98">
        <v>7086</v>
      </c>
      <c r="AP55" s="120">
        <f t="shared" si="23"/>
        <v>1771.5</v>
      </c>
      <c r="AQ55" s="75">
        <v>132</v>
      </c>
      <c r="AR55" s="75">
        <v>16322</v>
      </c>
      <c r="AS55" s="120">
        <f t="shared" si="11"/>
        <v>4080.5</v>
      </c>
      <c r="AT55" s="75">
        <v>113</v>
      </c>
      <c r="AU55" s="75">
        <v>13959</v>
      </c>
      <c r="AV55" s="120">
        <f t="shared" si="12"/>
        <v>3489.75</v>
      </c>
      <c r="AW55" s="252">
        <v>123</v>
      </c>
      <c r="AX55" s="252">
        <v>16319</v>
      </c>
      <c r="AY55" s="257">
        <f t="shared" si="13"/>
        <v>4079.75</v>
      </c>
      <c r="AZ55" s="252">
        <v>16547</v>
      </c>
      <c r="BA55" s="252">
        <v>129</v>
      </c>
      <c r="BB55" s="257">
        <f t="shared" si="14"/>
        <v>32.25</v>
      </c>
      <c r="BC55" s="252">
        <v>275</v>
      </c>
      <c r="BD55" s="252">
        <v>27221</v>
      </c>
      <c r="BE55" s="257">
        <f t="shared" si="15"/>
        <v>6805.25</v>
      </c>
      <c r="BF55" s="252">
        <v>167</v>
      </c>
      <c r="BG55" s="252">
        <v>19943</v>
      </c>
      <c r="BH55" s="257">
        <f t="shared" si="16"/>
        <v>4985.75</v>
      </c>
      <c r="BI55" s="252">
        <v>155</v>
      </c>
      <c r="BJ55" s="252">
        <v>16293</v>
      </c>
      <c r="BK55" s="257">
        <f t="shared" si="17"/>
        <v>4073.25</v>
      </c>
      <c r="BL55" s="252">
        <v>121</v>
      </c>
      <c r="BM55" s="252">
        <v>12531</v>
      </c>
      <c r="BN55" s="257">
        <f t="shared" si="18"/>
        <v>3132.75</v>
      </c>
      <c r="BO55" s="375">
        <v>148</v>
      </c>
      <c r="BP55" s="375">
        <v>16384</v>
      </c>
      <c r="BQ55" s="376">
        <f t="shared" si="19"/>
        <v>4096</v>
      </c>
    </row>
    <row r="56" spans="1:69">
      <c r="A56" s="199" t="s">
        <v>1751</v>
      </c>
      <c r="B56" s="21" t="s">
        <v>1556</v>
      </c>
      <c r="C56" s="24" t="str">
        <f>VLOOKUP(B56,Remark!C:D,2,0)</f>
        <v>Kerry</v>
      </c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8"/>
      <c r="W56" s="28"/>
      <c r="X56" s="28"/>
      <c r="Y56" s="28"/>
      <c r="Z56" s="28"/>
      <c r="AA56" s="28"/>
      <c r="AB56" s="28"/>
      <c r="AC56" s="28"/>
      <c r="AD56" s="58"/>
      <c r="AE56" s="75"/>
      <c r="AF56" s="75"/>
      <c r="AG56" s="58"/>
      <c r="AH56" s="102"/>
      <c r="AI56" s="102"/>
      <c r="AJ56" s="119"/>
      <c r="AK56" s="98">
        <v>24</v>
      </c>
      <c r="AL56" s="98">
        <v>2392</v>
      </c>
      <c r="AM56" s="189">
        <f t="shared" si="9"/>
        <v>598</v>
      </c>
      <c r="AN56" s="192">
        <v>246</v>
      </c>
      <c r="AO56" s="98">
        <v>18688</v>
      </c>
      <c r="AP56" s="120">
        <f t="shared" si="23"/>
        <v>4672</v>
      </c>
      <c r="AQ56" s="75">
        <v>286</v>
      </c>
      <c r="AR56" s="75">
        <v>22812</v>
      </c>
      <c r="AS56" s="120">
        <f t="shared" si="11"/>
        <v>5703</v>
      </c>
      <c r="AT56" s="75">
        <v>407</v>
      </c>
      <c r="AU56" s="75">
        <v>30709</v>
      </c>
      <c r="AV56" s="120">
        <f t="shared" si="12"/>
        <v>7677.25</v>
      </c>
      <c r="AW56" s="252">
        <v>353</v>
      </c>
      <c r="AX56" s="252">
        <v>29277</v>
      </c>
      <c r="AY56" s="257">
        <f t="shared" si="13"/>
        <v>7319.25</v>
      </c>
      <c r="AZ56" s="252">
        <v>31484</v>
      </c>
      <c r="BA56" s="252">
        <v>396</v>
      </c>
      <c r="BB56" s="257">
        <f t="shared" si="14"/>
        <v>99</v>
      </c>
      <c r="BC56" s="252">
        <v>404</v>
      </c>
      <c r="BD56" s="252">
        <v>34254</v>
      </c>
      <c r="BE56" s="257">
        <f t="shared" si="15"/>
        <v>8563.5</v>
      </c>
      <c r="BF56" s="252">
        <v>469</v>
      </c>
      <c r="BG56" s="252">
        <v>43263</v>
      </c>
      <c r="BH56" s="257">
        <f t="shared" si="16"/>
        <v>10815.75</v>
      </c>
      <c r="BI56" s="252">
        <v>493</v>
      </c>
      <c r="BJ56" s="252">
        <v>40127</v>
      </c>
      <c r="BK56" s="257">
        <f t="shared" si="17"/>
        <v>10031.75</v>
      </c>
      <c r="BL56" s="252">
        <v>561</v>
      </c>
      <c r="BM56" s="252">
        <v>46543</v>
      </c>
      <c r="BN56" s="257">
        <f t="shared" si="18"/>
        <v>11635.75</v>
      </c>
      <c r="BO56" s="375">
        <v>478</v>
      </c>
      <c r="BP56" s="375">
        <v>41226</v>
      </c>
      <c r="BQ56" s="376">
        <f t="shared" si="19"/>
        <v>10306.5</v>
      </c>
    </row>
    <row r="57" spans="1:69">
      <c r="A57" s="199" t="s">
        <v>1752</v>
      </c>
      <c r="B57" s="21" t="s">
        <v>1557</v>
      </c>
      <c r="C57" s="24" t="str">
        <f>VLOOKUP(B57,Remark!C:D,2,0)</f>
        <v>Kerry</v>
      </c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8"/>
      <c r="W57" s="28"/>
      <c r="X57" s="28"/>
      <c r="Y57" s="28"/>
      <c r="Z57" s="28"/>
      <c r="AA57" s="28"/>
      <c r="AB57" s="28"/>
      <c r="AC57" s="28"/>
      <c r="AD57" s="58"/>
      <c r="AE57" s="75"/>
      <c r="AF57" s="75"/>
      <c r="AG57" s="58"/>
      <c r="AH57" s="102"/>
      <c r="AI57" s="102"/>
      <c r="AJ57" s="119"/>
      <c r="AK57" s="98">
        <v>0</v>
      </c>
      <c r="AL57" s="98">
        <v>0</v>
      </c>
      <c r="AM57" s="189">
        <f t="shared" si="9"/>
        <v>0</v>
      </c>
      <c r="AN57" s="192">
        <v>63</v>
      </c>
      <c r="AO57" s="98">
        <v>5511</v>
      </c>
      <c r="AP57" s="120">
        <f t="shared" si="23"/>
        <v>1377.75</v>
      </c>
      <c r="AQ57" s="75">
        <v>136</v>
      </c>
      <c r="AR57" s="75">
        <v>11734</v>
      </c>
      <c r="AS57" s="120">
        <f t="shared" si="11"/>
        <v>2933.5</v>
      </c>
      <c r="AT57" s="75">
        <v>153</v>
      </c>
      <c r="AU57" s="75">
        <v>11457</v>
      </c>
      <c r="AV57" s="120">
        <f t="shared" si="12"/>
        <v>2864.25</v>
      </c>
      <c r="AW57" s="252">
        <v>171</v>
      </c>
      <c r="AX57" s="252">
        <v>13873</v>
      </c>
      <c r="AY57" s="257">
        <f t="shared" si="13"/>
        <v>3468.25</v>
      </c>
      <c r="AZ57" s="252">
        <v>16511</v>
      </c>
      <c r="BA57" s="252">
        <v>199</v>
      </c>
      <c r="BB57" s="257">
        <f t="shared" si="14"/>
        <v>49.75</v>
      </c>
      <c r="BC57" s="252">
        <v>214</v>
      </c>
      <c r="BD57" s="252">
        <v>16368</v>
      </c>
      <c r="BE57" s="257">
        <f t="shared" si="15"/>
        <v>4092</v>
      </c>
      <c r="BF57" s="252">
        <v>199</v>
      </c>
      <c r="BG57" s="252">
        <v>14201</v>
      </c>
      <c r="BH57" s="257">
        <f t="shared" si="16"/>
        <v>3550.25</v>
      </c>
      <c r="BI57" s="252">
        <v>184</v>
      </c>
      <c r="BJ57" s="252">
        <v>14620</v>
      </c>
      <c r="BK57" s="257">
        <f t="shared" si="17"/>
        <v>3655</v>
      </c>
      <c r="BL57" s="252">
        <v>207</v>
      </c>
      <c r="BM57" s="252">
        <v>16277</v>
      </c>
      <c r="BN57" s="257">
        <f t="shared" si="18"/>
        <v>4069.25</v>
      </c>
      <c r="BO57" s="375">
        <v>168</v>
      </c>
      <c r="BP57" s="375">
        <v>12712</v>
      </c>
      <c r="BQ57" s="376">
        <f t="shared" si="19"/>
        <v>3178</v>
      </c>
    </row>
    <row r="58" spans="1:69">
      <c r="A58" s="199" t="s">
        <v>1753</v>
      </c>
      <c r="B58" s="21" t="s">
        <v>1558</v>
      </c>
      <c r="C58" s="24" t="str">
        <f>VLOOKUP(B58,Remark!C:D,2,0)</f>
        <v>Kerry</v>
      </c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8"/>
      <c r="W58" s="28"/>
      <c r="X58" s="28"/>
      <c r="Y58" s="28"/>
      <c r="Z58" s="28"/>
      <c r="AA58" s="28"/>
      <c r="AB58" s="28"/>
      <c r="AC58" s="28"/>
      <c r="AD58" s="58"/>
      <c r="AE58" s="75"/>
      <c r="AF58" s="75"/>
      <c r="AG58" s="58"/>
      <c r="AH58" s="102"/>
      <c r="AI58" s="102"/>
      <c r="AJ58" s="119"/>
      <c r="AK58" s="98">
        <v>0</v>
      </c>
      <c r="AL58" s="98">
        <v>0</v>
      </c>
      <c r="AM58" s="189">
        <f t="shared" si="9"/>
        <v>0</v>
      </c>
      <c r="AN58" s="192">
        <v>80</v>
      </c>
      <c r="AO58" s="98">
        <v>5920</v>
      </c>
      <c r="AP58" s="120">
        <f t="shared" si="23"/>
        <v>1480</v>
      </c>
      <c r="AQ58" s="75">
        <v>220</v>
      </c>
      <c r="AR58" s="75">
        <v>17882</v>
      </c>
      <c r="AS58" s="120">
        <f t="shared" si="11"/>
        <v>4470.5</v>
      </c>
      <c r="AT58" s="75">
        <v>206</v>
      </c>
      <c r="AU58" s="75">
        <v>16418</v>
      </c>
      <c r="AV58" s="120">
        <f t="shared" si="12"/>
        <v>4104.5</v>
      </c>
      <c r="AW58" s="252">
        <v>186</v>
      </c>
      <c r="AX58" s="252">
        <v>15654</v>
      </c>
      <c r="AY58" s="257">
        <f t="shared" si="13"/>
        <v>3913.5</v>
      </c>
      <c r="AZ58" s="252">
        <v>18012</v>
      </c>
      <c r="BA58" s="252">
        <v>230</v>
      </c>
      <c r="BB58" s="257">
        <f t="shared" si="14"/>
        <v>57.5</v>
      </c>
      <c r="BC58" s="252">
        <v>164</v>
      </c>
      <c r="BD58" s="252">
        <v>14450</v>
      </c>
      <c r="BE58" s="257">
        <f t="shared" si="15"/>
        <v>3612.5</v>
      </c>
      <c r="BF58" s="252">
        <v>180</v>
      </c>
      <c r="BG58" s="252">
        <v>13496</v>
      </c>
      <c r="BH58" s="257">
        <f t="shared" si="16"/>
        <v>3374</v>
      </c>
      <c r="BI58" s="252">
        <v>196</v>
      </c>
      <c r="BJ58" s="252">
        <v>14422</v>
      </c>
      <c r="BK58" s="257">
        <f t="shared" si="17"/>
        <v>3605.5</v>
      </c>
      <c r="BL58" s="252">
        <v>214</v>
      </c>
      <c r="BM58" s="252">
        <v>18188</v>
      </c>
      <c r="BN58" s="257">
        <f t="shared" si="18"/>
        <v>4547</v>
      </c>
      <c r="BO58" s="375">
        <v>193</v>
      </c>
      <c r="BP58" s="375">
        <v>15477</v>
      </c>
      <c r="BQ58" s="376">
        <f t="shared" si="19"/>
        <v>3869.25</v>
      </c>
    </row>
    <row r="59" spans="1:69">
      <c r="A59" s="199" t="s">
        <v>1754</v>
      </c>
      <c r="B59" s="21" t="s">
        <v>1559</v>
      </c>
      <c r="C59" s="24" t="str">
        <f>VLOOKUP(B59,Remark!C:D,2,0)</f>
        <v>Kerry</v>
      </c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8"/>
      <c r="W59" s="28"/>
      <c r="X59" s="28"/>
      <c r="Y59" s="28"/>
      <c r="Z59" s="28"/>
      <c r="AA59" s="28"/>
      <c r="AB59" s="28"/>
      <c r="AC59" s="28"/>
      <c r="AD59" s="58"/>
      <c r="AE59" s="75"/>
      <c r="AF59" s="75"/>
      <c r="AG59" s="58"/>
      <c r="AH59" s="102"/>
      <c r="AI59" s="102"/>
      <c r="AJ59" s="119"/>
      <c r="AK59" s="98">
        <v>0</v>
      </c>
      <c r="AL59" s="98">
        <v>0</v>
      </c>
      <c r="AM59" s="189">
        <f t="shared" si="9"/>
        <v>0</v>
      </c>
      <c r="AN59" s="192">
        <v>49</v>
      </c>
      <c r="AO59" s="98">
        <v>3809</v>
      </c>
      <c r="AP59" s="120">
        <f>AO59*25%</f>
        <v>952.25</v>
      </c>
      <c r="AQ59" s="75">
        <v>108</v>
      </c>
      <c r="AR59" s="75">
        <v>8920</v>
      </c>
      <c r="AS59" s="120">
        <f t="shared" si="11"/>
        <v>2230</v>
      </c>
      <c r="AT59" s="75">
        <v>206</v>
      </c>
      <c r="AU59" s="75">
        <v>16086</v>
      </c>
      <c r="AV59" s="120">
        <f t="shared" si="12"/>
        <v>4021.5</v>
      </c>
      <c r="AW59" s="252">
        <v>203</v>
      </c>
      <c r="AX59" s="252">
        <v>15767</v>
      </c>
      <c r="AY59" s="257">
        <f t="shared" si="13"/>
        <v>3941.75</v>
      </c>
      <c r="AZ59" s="252">
        <v>18425</v>
      </c>
      <c r="BA59" s="252">
        <v>217</v>
      </c>
      <c r="BB59" s="257">
        <f t="shared" si="14"/>
        <v>54.25</v>
      </c>
      <c r="BC59" s="252">
        <v>233</v>
      </c>
      <c r="BD59" s="252">
        <v>22763</v>
      </c>
      <c r="BE59" s="257">
        <f t="shared" si="15"/>
        <v>5690.75</v>
      </c>
      <c r="BF59" s="252">
        <v>172</v>
      </c>
      <c r="BG59" s="252">
        <v>13926</v>
      </c>
      <c r="BH59" s="257">
        <f t="shared" si="16"/>
        <v>3481.5</v>
      </c>
      <c r="BI59" s="252">
        <v>219</v>
      </c>
      <c r="BJ59" s="252">
        <v>16189</v>
      </c>
      <c r="BK59" s="257">
        <f t="shared" si="17"/>
        <v>4047.25</v>
      </c>
      <c r="BL59" s="252">
        <v>188</v>
      </c>
      <c r="BM59" s="252">
        <v>14962</v>
      </c>
      <c r="BN59" s="257">
        <f t="shared" si="18"/>
        <v>3740.5</v>
      </c>
      <c r="BO59" s="375">
        <v>205</v>
      </c>
      <c r="BP59" s="375">
        <v>15185</v>
      </c>
      <c r="BQ59" s="376">
        <f t="shared" si="19"/>
        <v>3796.25</v>
      </c>
    </row>
    <row r="60" spans="1:69">
      <c r="A60" s="199" t="s">
        <v>1755</v>
      </c>
      <c r="B60" s="200" t="s">
        <v>1697</v>
      </c>
      <c r="C60" s="24" t="str">
        <f>VLOOKUP(B60,Remark!C:D,2,0)</f>
        <v>MCCS</v>
      </c>
      <c r="AK60" s="20"/>
      <c r="AL60" s="20"/>
      <c r="AM60" s="20"/>
      <c r="AN60" s="98">
        <v>15</v>
      </c>
      <c r="AO60" s="98">
        <v>1053</v>
      </c>
      <c r="AP60" s="120">
        <f t="shared" si="23"/>
        <v>263.25</v>
      </c>
      <c r="AQ60" s="75">
        <v>133</v>
      </c>
      <c r="AR60" s="75">
        <v>10011</v>
      </c>
      <c r="AS60" s="120">
        <f t="shared" si="11"/>
        <v>2502.75</v>
      </c>
      <c r="AT60" s="75">
        <v>205</v>
      </c>
      <c r="AU60" s="75">
        <v>16533</v>
      </c>
      <c r="AV60" s="120">
        <f t="shared" si="12"/>
        <v>4133.25</v>
      </c>
      <c r="AW60" s="252">
        <v>173</v>
      </c>
      <c r="AX60" s="252">
        <v>15325</v>
      </c>
      <c r="AY60" s="257">
        <f t="shared" si="13"/>
        <v>3831.25</v>
      </c>
      <c r="AZ60" s="252">
        <v>16841</v>
      </c>
      <c r="BA60" s="252">
        <v>193</v>
      </c>
      <c r="BB60" s="257">
        <f t="shared" si="14"/>
        <v>48.25</v>
      </c>
      <c r="BC60" s="252">
        <v>232</v>
      </c>
      <c r="BD60" s="252">
        <f>19644+4162</f>
        <v>23806</v>
      </c>
      <c r="BE60" s="257">
        <f t="shared" si="15"/>
        <v>5951.5</v>
      </c>
      <c r="BF60" s="252">
        <v>200</v>
      </c>
      <c r="BG60" s="252">
        <v>17210</v>
      </c>
      <c r="BH60" s="257">
        <f t="shared" si="16"/>
        <v>4302.5</v>
      </c>
      <c r="BI60" s="252">
        <v>244</v>
      </c>
      <c r="BJ60" s="252">
        <v>20292</v>
      </c>
      <c r="BK60" s="257">
        <f t="shared" si="17"/>
        <v>5073</v>
      </c>
      <c r="BL60" s="252">
        <v>270</v>
      </c>
      <c r="BM60" s="252">
        <v>21114</v>
      </c>
      <c r="BN60" s="257">
        <f t="shared" si="18"/>
        <v>5278.5</v>
      </c>
      <c r="BO60" s="375">
        <v>238</v>
      </c>
      <c r="BP60" s="375">
        <v>19578</v>
      </c>
      <c r="BQ60" s="376">
        <f t="shared" si="19"/>
        <v>4894.5</v>
      </c>
    </row>
    <row r="61" spans="1:69">
      <c r="A61" s="199" t="s">
        <v>2182</v>
      </c>
      <c r="B61" s="248" t="s">
        <v>1698</v>
      </c>
      <c r="C61" s="249" t="str">
        <f>VLOOKUP(B61,Remark!C:D,2,0)</f>
        <v>Kerry</v>
      </c>
      <c r="AK61" s="250"/>
      <c r="AL61" s="250"/>
      <c r="AM61" s="250"/>
      <c r="AN61" s="251">
        <v>5</v>
      </c>
      <c r="AO61" s="251">
        <v>605</v>
      </c>
      <c r="AP61" s="247">
        <f t="shared" si="23"/>
        <v>151.25</v>
      </c>
      <c r="AQ61" s="206">
        <v>137</v>
      </c>
      <c r="AR61" s="206">
        <v>12881</v>
      </c>
      <c r="AS61" s="247">
        <f t="shared" si="11"/>
        <v>3220.25</v>
      </c>
      <c r="AT61" s="206">
        <v>152</v>
      </c>
      <c r="AU61" s="206">
        <v>14102</v>
      </c>
      <c r="AV61" s="247">
        <f t="shared" si="12"/>
        <v>3525.5</v>
      </c>
      <c r="AW61" s="252">
        <v>191</v>
      </c>
      <c r="AX61" s="252">
        <v>15809</v>
      </c>
      <c r="AY61" s="258">
        <f t="shared" si="13"/>
        <v>3952.25</v>
      </c>
      <c r="AZ61" s="252">
        <v>15765</v>
      </c>
      <c r="BA61" s="252">
        <v>179</v>
      </c>
      <c r="BB61" s="258">
        <f t="shared" si="14"/>
        <v>44.75</v>
      </c>
      <c r="BC61" s="252">
        <v>163</v>
      </c>
      <c r="BD61" s="252">
        <v>13879</v>
      </c>
      <c r="BE61" s="258">
        <f t="shared" si="15"/>
        <v>3469.75</v>
      </c>
      <c r="BF61" s="252">
        <v>201</v>
      </c>
      <c r="BG61" s="252">
        <v>15313</v>
      </c>
      <c r="BH61" s="258">
        <f t="shared" si="16"/>
        <v>3828.25</v>
      </c>
      <c r="BI61" s="252">
        <v>244</v>
      </c>
      <c r="BJ61" s="252">
        <v>20518</v>
      </c>
      <c r="BK61" s="258">
        <f t="shared" si="17"/>
        <v>5129.5</v>
      </c>
      <c r="BL61" s="252">
        <v>253</v>
      </c>
      <c r="BM61" s="252">
        <v>23365</v>
      </c>
      <c r="BN61" s="258">
        <f t="shared" si="18"/>
        <v>5841.25</v>
      </c>
      <c r="BO61" s="375">
        <v>257</v>
      </c>
      <c r="BP61" s="375">
        <v>22333</v>
      </c>
      <c r="BQ61" s="377">
        <f t="shared" si="19"/>
        <v>5583.25</v>
      </c>
    </row>
    <row r="62" spans="1:69">
      <c r="A62" s="199" t="s">
        <v>2261</v>
      </c>
      <c r="B62" s="19" t="s">
        <v>2256</v>
      </c>
      <c r="C62" s="227" t="s">
        <v>5</v>
      </c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252">
        <v>863</v>
      </c>
      <c r="AX62" s="252">
        <v>72303</v>
      </c>
      <c r="AY62" s="258">
        <f t="shared" si="13"/>
        <v>18075.75</v>
      </c>
      <c r="AZ62" s="252">
        <v>10604</v>
      </c>
      <c r="BA62" s="252">
        <v>128</v>
      </c>
      <c r="BB62" s="258">
        <f t="shared" si="14"/>
        <v>32</v>
      </c>
      <c r="BC62" s="252">
        <v>158</v>
      </c>
      <c r="BD62" s="252">
        <v>14062</v>
      </c>
      <c r="BE62" s="258">
        <f t="shared" si="15"/>
        <v>3515.5</v>
      </c>
      <c r="BF62" s="252">
        <v>209</v>
      </c>
      <c r="BG62" s="252">
        <v>16929</v>
      </c>
      <c r="BH62" s="258">
        <f t="shared" si="16"/>
        <v>4232.25</v>
      </c>
      <c r="BI62" s="252">
        <v>207</v>
      </c>
      <c r="BJ62" s="252">
        <v>15451</v>
      </c>
      <c r="BK62" s="258">
        <f t="shared" si="17"/>
        <v>3862.75</v>
      </c>
      <c r="BL62" s="252">
        <v>212</v>
      </c>
      <c r="BM62" s="252">
        <v>16076</v>
      </c>
      <c r="BN62" s="258">
        <f t="shared" si="18"/>
        <v>4019</v>
      </c>
      <c r="BO62" s="375">
        <v>216</v>
      </c>
      <c r="BP62" s="375">
        <v>14526</v>
      </c>
      <c r="BQ62" s="377">
        <f t="shared" si="19"/>
        <v>3631.5</v>
      </c>
    </row>
    <row r="63" spans="1:69">
      <c r="A63" s="199" t="s">
        <v>2262</v>
      </c>
      <c r="B63" s="19" t="s">
        <v>2257</v>
      </c>
      <c r="C63" s="249" t="s">
        <v>5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252">
        <v>11</v>
      </c>
      <c r="AX63" s="252">
        <v>801</v>
      </c>
      <c r="AY63" s="258">
        <f t="shared" si="13"/>
        <v>200.25</v>
      </c>
      <c r="AZ63" s="252">
        <v>13291</v>
      </c>
      <c r="BA63" s="252">
        <v>159</v>
      </c>
      <c r="BB63" s="258">
        <f t="shared" si="14"/>
        <v>39.75</v>
      </c>
      <c r="BC63" s="252">
        <v>253</v>
      </c>
      <c r="BD63" s="252">
        <v>23211</v>
      </c>
      <c r="BE63" s="258">
        <f t="shared" si="15"/>
        <v>5802.75</v>
      </c>
      <c r="BF63" s="252">
        <v>236</v>
      </c>
      <c r="BG63" s="252">
        <v>19964</v>
      </c>
      <c r="BH63" s="258">
        <f t="shared" si="16"/>
        <v>4991</v>
      </c>
      <c r="BI63" s="252">
        <v>282</v>
      </c>
      <c r="BJ63" s="252">
        <v>20522</v>
      </c>
      <c r="BK63" s="258">
        <f t="shared" si="17"/>
        <v>5130.5</v>
      </c>
      <c r="BL63" s="252">
        <v>322</v>
      </c>
      <c r="BM63" s="252">
        <v>23292</v>
      </c>
      <c r="BN63" s="258">
        <f t="shared" si="18"/>
        <v>5823</v>
      </c>
      <c r="BO63" s="375">
        <v>367</v>
      </c>
      <c r="BP63" s="375">
        <v>26909</v>
      </c>
      <c r="BQ63" s="377">
        <f t="shared" si="19"/>
        <v>6727.25</v>
      </c>
    </row>
    <row r="64" spans="1:69">
      <c r="A64" s="199" t="s">
        <v>2263</v>
      </c>
      <c r="B64" s="19" t="s">
        <v>2258</v>
      </c>
      <c r="C64" s="227" t="s">
        <v>5</v>
      </c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252">
        <v>18</v>
      </c>
      <c r="AX64" s="252">
        <v>1318</v>
      </c>
      <c r="AY64" s="258">
        <f t="shared" si="13"/>
        <v>329.5</v>
      </c>
      <c r="AZ64" s="252">
        <v>6010</v>
      </c>
      <c r="BA64" s="252">
        <v>42</v>
      </c>
      <c r="BB64" s="258">
        <f t="shared" si="14"/>
        <v>10.5</v>
      </c>
      <c r="BC64" s="252">
        <v>60</v>
      </c>
      <c r="BD64" s="252">
        <v>5826</v>
      </c>
      <c r="BE64" s="258">
        <f t="shared" si="15"/>
        <v>1456.5</v>
      </c>
      <c r="BF64" s="252">
        <v>77</v>
      </c>
      <c r="BG64" s="252">
        <v>7683</v>
      </c>
      <c r="BH64" s="258">
        <f t="shared" si="16"/>
        <v>1920.75</v>
      </c>
      <c r="BI64" s="252">
        <v>78</v>
      </c>
      <c r="BJ64" s="252">
        <v>8758</v>
      </c>
      <c r="BK64" s="258">
        <f t="shared" si="17"/>
        <v>2189.5</v>
      </c>
      <c r="BL64" s="252">
        <v>58</v>
      </c>
      <c r="BM64" s="252">
        <v>5632</v>
      </c>
      <c r="BN64" s="258">
        <f t="shared" si="18"/>
        <v>1408</v>
      </c>
      <c r="BO64" s="375">
        <v>63</v>
      </c>
      <c r="BP64" s="375">
        <v>6877</v>
      </c>
      <c r="BQ64" s="377">
        <f t="shared" si="19"/>
        <v>1719.25</v>
      </c>
    </row>
    <row r="65" spans="1:69">
      <c r="A65" s="199" t="s">
        <v>2264</v>
      </c>
      <c r="B65" s="19" t="s">
        <v>2259</v>
      </c>
      <c r="C65" s="227" t="s">
        <v>5</v>
      </c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252">
        <v>9</v>
      </c>
      <c r="AX65" s="252">
        <v>579</v>
      </c>
      <c r="AY65" s="258">
        <f t="shared" si="13"/>
        <v>144.75</v>
      </c>
      <c r="AZ65" s="252">
        <v>8726</v>
      </c>
      <c r="BA65" s="252">
        <v>84</v>
      </c>
      <c r="BB65" s="258">
        <f t="shared" si="14"/>
        <v>21</v>
      </c>
      <c r="BC65" s="252">
        <v>131</v>
      </c>
      <c r="BD65" s="252">
        <v>14265</v>
      </c>
      <c r="BE65" s="258">
        <f t="shared" si="15"/>
        <v>3566.25</v>
      </c>
      <c r="BF65" s="252">
        <v>190</v>
      </c>
      <c r="BG65" s="252">
        <v>19062</v>
      </c>
      <c r="BH65" s="258">
        <f t="shared" si="16"/>
        <v>4765.5</v>
      </c>
      <c r="BI65" s="252">
        <v>226</v>
      </c>
      <c r="BJ65" s="252">
        <v>21490</v>
      </c>
      <c r="BK65" s="258">
        <f t="shared" si="17"/>
        <v>5372.5</v>
      </c>
      <c r="BL65" s="252">
        <v>234</v>
      </c>
      <c r="BM65" s="252">
        <v>21740</v>
      </c>
      <c r="BN65" s="258">
        <f t="shared" si="18"/>
        <v>5435</v>
      </c>
      <c r="BO65" s="375">
        <v>449</v>
      </c>
      <c r="BP65" s="375">
        <v>38943</v>
      </c>
      <c r="BQ65" s="377">
        <f t="shared" si="19"/>
        <v>9735.75</v>
      </c>
    </row>
    <row r="66" spans="1:69">
      <c r="A66" s="199" t="s">
        <v>2265</v>
      </c>
      <c r="B66" s="19" t="s">
        <v>2260</v>
      </c>
      <c r="C66" s="227" t="s">
        <v>5</v>
      </c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252">
        <v>9</v>
      </c>
      <c r="AX66" s="252">
        <v>751</v>
      </c>
      <c r="AY66" s="258">
        <f t="shared" si="13"/>
        <v>187.75</v>
      </c>
      <c r="AZ66" s="252">
        <v>17351</v>
      </c>
      <c r="BA66" s="252">
        <v>159</v>
      </c>
      <c r="BB66" s="258">
        <f t="shared" si="14"/>
        <v>39.75</v>
      </c>
      <c r="BC66" s="252">
        <v>246</v>
      </c>
      <c r="BD66" s="252">
        <v>21660</v>
      </c>
      <c r="BE66" s="258">
        <f t="shared" si="15"/>
        <v>5415</v>
      </c>
      <c r="BF66" s="252">
        <v>233</v>
      </c>
      <c r="BG66" s="252">
        <v>22321</v>
      </c>
      <c r="BH66" s="258">
        <f t="shared" si="16"/>
        <v>5580.25</v>
      </c>
      <c r="BI66" s="252">
        <v>258</v>
      </c>
      <c r="BJ66" s="252">
        <v>25048</v>
      </c>
      <c r="BK66" s="258">
        <f t="shared" si="17"/>
        <v>6262</v>
      </c>
      <c r="BL66" s="252">
        <v>208</v>
      </c>
      <c r="BM66" s="252">
        <v>19006</v>
      </c>
      <c r="BN66" s="258">
        <f t="shared" si="18"/>
        <v>4751.5</v>
      </c>
      <c r="BO66" s="375">
        <v>210</v>
      </c>
      <c r="BP66" s="375">
        <v>18674</v>
      </c>
      <c r="BQ66" s="377">
        <f t="shared" si="19"/>
        <v>4668.5</v>
      </c>
    </row>
    <row r="67" spans="1:69">
      <c r="A67" s="199" t="s">
        <v>2266</v>
      </c>
      <c r="B67" s="19" t="s">
        <v>2699</v>
      </c>
      <c r="C67" s="324" t="s">
        <v>5</v>
      </c>
      <c r="D67" s="325"/>
      <c r="E67" s="325"/>
      <c r="F67" s="325"/>
      <c r="G67" s="325"/>
      <c r="H67" s="325"/>
      <c r="I67" s="325"/>
      <c r="J67" s="325"/>
      <c r="K67" s="325"/>
      <c r="L67" s="325"/>
      <c r="M67" s="325"/>
      <c r="N67" s="325"/>
      <c r="O67" s="325"/>
      <c r="P67" s="325"/>
      <c r="Q67" s="325"/>
      <c r="R67" s="325"/>
      <c r="S67" s="325"/>
      <c r="T67" s="325"/>
      <c r="U67" s="325"/>
      <c r="V67" s="325"/>
      <c r="W67" s="325"/>
      <c r="X67" s="325"/>
      <c r="Y67" s="325"/>
      <c r="Z67" s="325"/>
      <c r="AA67" s="325"/>
      <c r="AB67" s="325"/>
      <c r="AC67" s="325"/>
      <c r="AD67" s="325"/>
      <c r="AE67" s="325"/>
      <c r="AF67" s="325"/>
      <c r="AG67" s="325"/>
      <c r="AH67" s="325"/>
      <c r="AI67" s="325"/>
      <c r="AJ67" s="325"/>
      <c r="AK67" s="325"/>
      <c r="AL67" s="325"/>
      <c r="AM67" s="325"/>
      <c r="AN67" s="325"/>
      <c r="AO67" s="325"/>
      <c r="AP67" s="325"/>
      <c r="AQ67" s="325"/>
      <c r="AR67" s="325"/>
      <c r="AS67" s="325"/>
      <c r="AT67" s="325"/>
      <c r="AU67" s="325"/>
      <c r="AV67" s="325"/>
      <c r="AW67" s="326">
        <v>10</v>
      </c>
      <c r="AX67" s="326">
        <v>514</v>
      </c>
      <c r="AY67" s="258">
        <f t="shared" si="13"/>
        <v>128.5</v>
      </c>
      <c r="AZ67" s="327">
        <v>12963</v>
      </c>
      <c r="BA67" s="327">
        <v>133</v>
      </c>
      <c r="BB67" s="258">
        <f t="shared" si="14"/>
        <v>33.25</v>
      </c>
      <c r="BC67" s="327">
        <v>188</v>
      </c>
      <c r="BD67" s="327">
        <v>17844</v>
      </c>
      <c r="BE67" s="258">
        <f t="shared" si="15"/>
        <v>4461</v>
      </c>
      <c r="BF67" s="326">
        <v>135</v>
      </c>
      <c r="BG67" s="326">
        <v>12505</v>
      </c>
      <c r="BH67" s="258">
        <f t="shared" si="16"/>
        <v>3126.25</v>
      </c>
      <c r="BI67" s="326">
        <v>306</v>
      </c>
      <c r="BJ67" s="326">
        <v>26804</v>
      </c>
      <c r="BK67" s="258">
        <f t="shared" si="17"/>
        <v>6701</v>
      </c>
      <c r="BL67" s="326">
        <v>288</v>
      </c>
      <c r="BM67" s="326">
        <v>25094</v>
      </c>
      <c r="BN67" s="258">
        <f t="shared" si="18"/>
        <v>6273.5</v>
      </c>
      <c r="BO67" s="378">
        <v>292</v>
      </c>
      <c r="BP67" s="378">
        <v>25538</v>
      </c>
      <c r="BQ67" s="377">
        <f t="shared" si="19"/>
        <v>6384.5</v>
      </c>
    </row>
    <row r="68" spans="1:69">
      <c r="A68" s="199" t="s">
        <v>3800</v>
      </c>
      <c r="B68" s="325" t="s">
        <v>3799</v>
      </c>
      <c r="C68" s="363" t="s">
        <v>5</v>
      </c>
      <c r="D68" s="325"/>
      <c r="E68" s="325"/>
      <c r="F68" s="325"/>
      <c r="G68" s="325"/>
      <c r="H68" s="325"/>
      <c r="I68" s="325"/>
      <c r="J68" s="325"/>
      <c r="K68" s="325"/>
      <c r="L68" s="325"/>
      <c r="M68" s="325"/>
      <c r="N68" s="325"/>
      <c r="O68" s="325"/>
      <c r="P68" s="325"/>
      <c r="Q68" s="325"/>
      <c r="R68" s="325"/>
      <c r="S68" s="325"/>
      <c r="T68" s="325"/>
      <c r="U68" s="325"/>
      <c r="V68" s="325"/>
      <c r="W68" s="325"/>
      <c r="X68" s="325"/>
      <c r="Y68" s="325"/>
      <c r="Z68" s="325"/>
      <c r="AA68" s="325"/>
      <c r="AB68" s="325"/>
      <c r="AC68" s="325"/>
      <c r="AD68" s="325"/>
      <c r="AE68" s="325"/>
      <c r="AF68" s="325"/>
      <c r="AG68" s="325"/>
      <c r="AH68" s="325"/>
      <c r="AI68" s="325"/>
      <c r="AJ68" s="325"/>
      <c r="AK68" s="325"/>
      <c r="AL68" s="325"/>
      <c r="AM68" s="325"/>
      <c r="AN68" s="325"/>
      <c r="AO68" s="325"/>
      <c r="AP68" s="325"/>
      <c r="AQ68" s="325"/>
      <c r="AR68" s="325"/>
      <c r="AS68" s="325"/>
      <c r="AT68" s="325"/>
      <c r="AU68" s="325"/>
      <c r="AV68" s="325"/>
      <c r="AW68" s="325"/>
      <c r="AX68" s="325"/>
      <c r="AY68" s="325"/>
      <c r="AZ68" s="325"/>
      <c r="BA68" s="325"/>
      <c r="BB68" s="325"/>
      <c r="BC68" s="325"/>
      <c r="BD68" s="325"/>
      <c r="BE68" s="325"/>
      <c r="BF68" s="326">
        <v>118</v>
      </c>
      <c r="BG68" s="326">
        <v>12128</v>
      </c>
      <c r="BH68" s="258">
        <f t="shared" si="16"/>
        <v>3032</v>
      </c>
      <c r="BI68" s="326">
        <v>671</v>
      </c>
      <c r="BJ68" s="326">
        <v>70277</v>
      </c>
      <c r="BK68" s="258">
        <f t="shared" si="17"/>
        <v>17569.25</v>
      </c>
      <c r="BL68" s="326">
        <v>797</v>
      </c>
      <c r="BM68" s="326">
        <v>82883</v>
      </c>
      <c r="BN68" s="258">
        <f t="shared" si="18"/>
        <v>20720.75</v>
      </c>
      <c r="BO68" s="378">
        <v>861</v>
      </c>
      <c r="BP68" s="378">
        <v>93261</v>
      </c>
      <c r="BQ68" s="377">
        <f t="shared" si="19"/>
        <v>23315.25</v>
      </c>
    </row>
    <row r="69" spans="1:69">
      <c r="A69" s="199" t="s">
        <v>5751</v>
      </c>
      <c r="B69" s="19" t="s">
        <v>5749</v>
      </c>
      <c r="C69" s="227" t="s">
        <v>5</v>
      </c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364">
        <v>182</v>
      </c>
      <c r="BM69" s="364">
        <v>14902</v>
      </c>
      <c r="BN69" s="258">
        <f t="shared" si="18"/>
        <v>3725.5</v>
      </c>
      <c r="BO69" s="28">
        <v>231</v>
      </c>
      <c r="BP69" s="28">
        <v>22965</v>
      </c>
      <c r="BQ69" s="377">
        <f t="shared" si="19"/>
        <v>5741.25</v>
      </c>
    </row>
    <row r="70" spans="1:69">
      <c r="A70" s="199" t="s">
        <v>5752</v>
      </c>
      <c r="B70" s="325" t="s">
        <v>5750</v>
      </c>
      <c r="C70" s="363" t="s">
        <v>12</v>
      </c>
      <c r="D70" s="325"/>
      <c r="E70" s="325"/>
      <c r="F70" s="325"/>
      <c r="G70" s="325"/>
      <c r="H70" s="325"/>
      <c r="I70" s="325"/>
      <c r="J70" s="325"/>
      <c r="K70" s="325"/>
      <c r="L70" s="325"/>
      <c r="M70" s="325"/>
      <c r="N70" s="325"/>
      <c r="O70" s="325"/>
      <c r="P70" s="325"/>
      <c r="Q70" s="325"/>
      <c r="R70" s="325"/>
      <c r="S70" s="325"/>
      <c r="T70" s="325"/>
      <c r="U70" s="325"/>
      <c r="V70" s="325"/>
      <c r="W70" s="325"/>
      <c r="X70" s="325"/>
      <c r="Y70" s="325"/>
      <c r="Z70" s="325"/>
      <c r="AA70" s="325"/>
      <c r="AB70" s="325"/>
      <c r="AC70" s="325"/>
      <c r="AD70" s="325"/>
      <c r="AE70" s="325"/>
      <c r="AF70" s="325"/>
      <c r="AG70" s="325"/>
      <c r="AH70" s="325"/>
      <c r="AI70" s="325"/>
      <c r="AJ70" s="325"/>
      <c r="AK70" s="325"/>
      <c r="AL70" s="325"/>
      <c r="AM70" s="325"/>
      <c r="AN70" s="325"/>
      <c r="AO70" s="325"/>
      <c r="AP70" s="325"/>
      <c r="AQ70" s="325"/>
      <c r="AR70" s="325"/>
      <c r="AS70" s="325"/>
      <c r="AT70" s="325"/>
      <c r="AU70" s="325"/>
      <c r="AV70" s="325"/>
      <c r="AW70" s="325"/>
      <c r="AX70" s="325"/>
      <c r="AY70" s="325"/>
      <c r="AZ70" s="325"/>
      <c r="BA70" s="325"/>
      <c r="BB70" s="325"/>
      <c r="BC70" s="325"/>
      <c r="BD70" s="325"/>
      <c r="BE70" s="325"/>
      <c r="BF70" s="325"/>
      <c r="BG70" s="325"/>
      <c r="BH70" s="325"/>
      <c r="BI70" s="325"/>
      <c r="BJ70" s="325"/>
      <c r="BK70" s="325"/>
      <c r="BL70" s="374">
        <v>78</v>
      </c>
      <c r="BM70" s="374">
        <v>6688</v>
      </c>
      <c r="BN70" s="258">
        <f t="shared" ref="BN70" si="25">BM70*25%</f>
        <v>1672</v>
      </c>
      <c r="BO70" s="379">
        <v>170</v>
      </c>
      <c r="BP70" s="379">
        <v>13638</v>
      </c>
      <c r="BQ70" s="377">
        <f t="shared" ref="BQ70:BQ72" si="26">BP70*25%</f>
        <v>3409.5</v>
      </c>
    </row>
    <row r="71" spans="1:69">
      <c r="A71" s="199" t="s">
        <v>6952</v>
      </c>
      <c r="B71" s="19" t="s">
        <v>6950</v>
      </c>
      <c r="C71" s="227" t="s">
        <v>5</v>
      </c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380">
        <v>64</v>
      </c>
      <c r="BP71" s="380">
        <v>4680</v>
      </c>
      <c r="BQ71" s="377">
        <f t="shared" si="26"/>
        <v>1170</v>
      </c>
    </row>
    <row r="72" spans="1:69">
      <c r="A72" s="199" t="s">
        <v>6953</v>
      </c>
      <c r="B72" s="19" t="s">
        <v>6951</v>
      </c>
      <c r="C72" s="227" t="s">
        <v>204</v>
      </c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380">
        <v>2</v>
      </c>
      <c r="BP72" s="380">
        <v>448</v>
      </c>
      <c r="BQ72" s="377">
        <f t="shared" si="26"/>
        <v>112</v>
      </c>
    </row>
    <row r="73" spans="1:69">
      <c r="A73" s="410" t="s">
        <v>924</v>
      </c>
      <c r="B73" s="411"/>
      <c r="C73" s="412"/>
      <c r="D73" s="32">
        <f t="shared" ref="D73:AA73" si="27">SUM(D3:D38)</f>
        <v>106</v>
      </c>
      <c r="E73" s="32">
        <f t="shared" si="27"/>
        <v>11206</v>
      </c>
      <c r="F73" s="32">
        <f t="shared" si="27"/>
        <v>2801.5</v>
      </c>
      <c r="G73" s="32">
        <f t="shared" si="27"/>
        <v>771</v>
      </c>
      <c r="H73" s="32">
        <f t="shared" si="27"/>
        <v>68167</v>
      </c>
      <c r="I73" s="32">
        <f t="shared" si="27"/>
        <v>17041.75</v>
      </c>
      <c r="J73" s="32">
        <f t="shared" si="27"/>
        <v>1180</v>
      </c>
      <c r="K73" s="32">
        <f t="shared" si="27"/>
        <v>103631</v>
      </c>
      <c r="L73" s="32">
        <f t="shared" si="27"/>
        <v>25907.75</v>
      </c>
      <c r="M73" s="32">
        <f t="shared" si="27"/>
        <v>1393</v>
      </c>
      <c r="N73" s="32">
        <f t="shared" si="27"/>
        <v>130955</v>
      </c>
      <c r="O73" s="32">
        <f t="shared" si="27"/>
        <v>32738.75</v>
      </c>
      <c r="P73" s="32">
        <f t="shared" si="27"/>
        <v>1918</v>
      </c>
      <c r="Q73" s="32">
        <f t="shared" si="27"/>
        <v>179246</v>
      </c>
      <c r="R73" s="32">
        <f t="shared" si="27"/>
        <v>44811.5</v>
      </c>
      <c r="S73" s="32">
        <f t="shared" si="27"/>
        <v>3341</v>
      </c>
      <c r="T73" s="32">
        <f t="shared" si="27"/>
        <v>300931</v>
      </c>
      <c r="U73" s="32">
        <f t="shared" si="27"/>
        <v>75232.75</v>
      </c>
      <c r="V73" s="32">
        <f t="shared" si="27"/>
        <v>5129</v>
      </c>
      <c r="W73" s="32">
        <f t="shared" si="27"/>
        <v>443513</v>
      </c>
      <c r="X73" s="32">
        <f t="shared" si="27"/>
        <v>110878.25</v>
      </c>
      <c r="Y73" s="32">
        <f t="shared" si="27"/>
        <v>9019</v>
      </c>
      <c r="Z73" s="32">
        <f t="shared" si="27"/>
        <v>809079</v>
      </c>
      <c r="AA73" s="32">
        <f t="shared" si="27"/>
        <v>202269.75</v>
      </c>
      <c r="AB73" s="81">
        <f t="shared" ref="AB73:AG73" si="28">SUM(AB3:AB39)</f>
        <v>13275</v>
      </c>
      <c r="AC73" s="81">
        <f t="shared" si="28"/>
        <v>1208977</v>
      </c>
      <c r="AD73" s="81">
        <f t="shared" si="28"/>
        <v>302244.25</v>
      </c>
      <c r="AE73" s="81">
        <f t="shared" si="28"/>
        <v>19647</v>
      </c>
      <c r="AF73" s="81">
        <f t="shared" si="28"/>
        <v>1902933</v>
      </c>
      <c r="AG73" s="81">
        <f t="shared" si="28"/>
        <v>475733.25</v>
      </c>
      <c r="AH73" s="81">
        <f>SUM(AH3:AH45)</f>
        <v>24341</v>
      </c>
      <c r="AI73" s="81">
        <f>SUM(AI3:AI45)</f>
        <v>2198076</v>
      </c>
      <c r="AJ73" s="153">
        <f>SUM(AJ3:AJ45)</f>
        <v>549519</v>
      </c>
      <c r="AK73" s="153">
        <f>SUM(AK3:AK58)</f>
        <v>27960</v>
      </c>
      <c r="AL73" s="153">
        <f>SUM(AL3:AL58)</f>
        <v>2467225</v>
      </c>
      <c r="AM73" s="153">
        <f>SUM(AM3:AM58)</f>
        <v>616806.25</v>
      </c>
      <c r="AN73" s="153">
        <f t="shared" ref="AN73:AV73" si="29">SUM(AN3:AN61)</f>
        <v>35491</v>
      </c>
      <c r="AO73" s="153">
        <f t="shared" si="29"/>
        <v>3090498</v>
      </c>
      <c r="AP73" s="153">
        <f t="shared" si="29"/>
        <v>772624.5</v>
      </c>
      <c r="AQ73" s="153">
        <f t="shared" si="29"/>
        <v>36312</v>
      </c>
      <c r="AR73" s="153">
        <f t="shared" si="29"/>
        <v>3114568</v>
      </c>
      <c r="AS73" s="153">
        <f t="shared" si="29"/>
        <v>778642</v>
      </c>
      <c r="AT73" s="153">
        <f t="shared" si="29"/>
        <v>43006</v>
      </c>
      <c r="AU73" s="153">
        <f t="shared" si="29"/>
        <v>3715740</v>
      </c>
      <c r="AV73" s="153">
        <f t="shared" si="29"/>
        <v>928935</v>
      </c>
      <c r="AW73" s="255">
        <f>SUM(AW3:AW67)</f>
        <v>42558</v>
      </c>
      <c r="AX73" s="255">
        <f>SUM(AX3:AX67)</f>
        <v>3714746</v>
      </c>
      <c r="AY73" s="256">
        <f>AX73*25%</f>
        <v>928686.5</v>
      </c>
      <c r="AZ73" s="255">
        <f t="shared" ref="AZ73:BE73" si="30">SUM(AZ3:AZ67)</f>
        <v>3734580</v>
      </c>
      <c r="BA73" s="255">
        <f t="shared" si="30"/>
        <v>42402</v>
      </c>
      <c r="BB73" s="256">
        <f t="shared" si="30"/>
        <v>10600.5</v>
      </c>
      <c r="BC73" s="255">
        <f t="shared" si="30"/>
        <v>47442</v>
      </c>
      <c r="BD73" s="255">
        <f t="shared" si="30"/>
        <v>4598720</v>
      </c>
      <c r="BE73" s="256">
        <f t="shared" si="30"/>
        <v>1149680</v>
      </c>
      <c r="BF73" s="255">
        <f t="shared" ref="BF73:BK73" si="31">SUM(BF3:BF68)</f>
        <v>43407</v>
      </c>
      <c r="BG73" s="255">
        <f t="shared" si="31"/>
        <v>3841353</v>
      </c>
      <c r="BH73" s="256">
        <f t="shared" si="31"/>
        <v>960338.25</v>
      </c>
      <c r="BI73" s="255">
        <f t="shared" si="31"/>
        <v>44927</v>
      </c>
      <c r="BJ73" s="255">
        <f t="shared" si="31"/>
        <v>4032891</v>
      </c>
      <c r="BK73" s="256">
        <f t="shared" si="31"/>
        <v>1008222.75</v>
      </c>
      <c r="BL73" s="255">
        <f>SUM(BL3:BL70)</f>
        <v>41910</v>
      </c>
      <c r="BM73" s="255">
        <f>SUM(BM3:BM70)</f>
        <v>3867194</v>
      </c>
      <c r="BN73" s="256">
        <f>SUM(BN3:BN70)</f>
        <v>966798.5</v>
      </c>
      <c r="BO73" s="255">
        <f>SUM(BO3:BO72)</f>
        <v>41912</v>
      </c>
      <c r="BP73" s="255">
        <f>SUM(BP3:BP72)</f>
        <v>3991814</v>
      </c>
      <c r="BQ73" s="256">
        <f>SUM(BQ3:BQ72)</f>
        <v>997953.5</v>
      </c>
    </row>
  </sheetData>
  <autoFilter ref="A1:AV73" xr:uid="{DA56C537-1A16-4D33-990E-6411A1AD78D1}"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  <filterColumn colId="21" showButton="0"/>
    <filterColumn colId="22" showButton="0"/>
    <filterColumn colId="24" showButton="0"/>
    <filterColumn colId="25" showButton="0"/>
    <filterColumn colId="27" showButton="0"/>
    <filterColumn colId="28" showButton="0"/>
    <filterColumn colId="30" showButton="0"/>
    <filterColumn colId="31" showButton="0"/>
    <filterColumn colId="33" showButton="0"/>
    <filterColumn colId="34" showButton="0"/>
    <filterColumn colId="36" showButton="0"/>
    <filterColumn colId="37" showButton="0"/>
    <filterColumn colId="39" showButton="0"/>
    <filterColumn colId="40" showButton="0"/>
    <filterColumn colId="42" showButton="0"/>
    <filterColumn colId="43" showButton="0"/>
    <filterColumn colId="45" showButton="0"/>
    <filterColumn colId="46" showButton="0"/>
  </autoFilter>
  <mergeCells count="26">
    <mergeCell ref="BI1:BK1"/>
    <mergeCell ref="BF1:BH1"/>
    <mergeCell ref="BC1:BE1"/>
    <mergeCell ref="AZ1:BB1"/>
    <mergeCell ref="AT1:AV1"/>
    <mergeCell ref="G1:I1"/>
    <mergeCell ref="AN1:AP1"/>
    <mergeCell ref="AK1:AM1"/>
    <mergeCell ref="AH1:AJ1"/>
    <mergeCell ref="AQ1:AS1"/>
    <mergeCell ref="BO1:BQ1"/>
    <mergeCell ref="A73:C73"/>
    <mergeCell ref="P1:R1"/>
    <mergeCell ref="AE1:AG1"/>
    <mergeCell ref="J1:L1"/>
    <mergeCell ref="M1:O1"/>
    <mergeCell ref="AB1:AD1"/>
    <mergeCell ref="Y1:AA1"/>
    <mergeCell ref="V1:X1"/>
    <mergeCell ref="S1:U1"/>
    <mergeCell ref="A1:A2"/>
    <mergeCell ref="B1:B2"/>
    <mergeCell ref="C1:C2"/>
    <mergeCell ref="BL1:BN1"/>
    <mergeCell ref="D1:F1"/>
    <mergeCell ref="AW1:AY1"/>
  </mergeCells>
  <pageMargins left="0.7" right="0.7" top="0.75" bottom="0.75" header="0.3" footer="0.3"/>
  <pageSetup paperSize="260" orientation="portrait" horizontalDpi="203" verticalDpi="203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BS1128"/>
  <sheetViews>
    <sheetView showGridLines="0" zoomScale="80" zoomScaleNormal="80" workbookViewId="0">
      <pane xSplit="2" ySplit="2" topLeftCell="E1089" activePane="bottomRight" state="frozen"/>
      <selection pane="topRight" activeCell="C1" sqref="C1"/>
      <selection pane="bottomLeft" activeCell="A3" sqref="A3"/>
      <selection pane="bottomRight" activeCell="BS3" sqref="BS3:BS1127"/>
    </sheetView>
  </sheetViews>
  <sheetFormatPr defaultColWidth="9.140625" defaultRowHeight="15.75" customHeight="1"/>
  <cols>
    <col min="1" max="1" width="6" style="333" customWidth="1"/>
    <col min="2" max="2" width="54.7109375" style="54" customWidth="1"/>
    <col min="3" max="4" width="45.5703125" style="54" hidden="1" customWidth="1"/>
    <col min="5" max="5" width="9.140625" style="54"/>
    <col min="6" max="25" width="9.42578125" style="54" hidden="1" customWidth="1"/>
    <col min="26" max="26" width="9.7109375" style="54" hidden="1" customWidth="1"/>
    <col min="27" max="27" width="9.42578125" style="54" hidden="1" customWidth="1"/>
    <col min="28" max="28" width="10" style="54" hidden="1" customWidth="1"/>
    <col min="29" max="29" width="11" style="54" hidden="1" customWidth="1"/>
    <col min="30" max="30" width="9.42578125" style="54" hidden="1" customWidth="1"/>
    <col min="31" max="31" width="10" style="54" hidden="1" customWidth="1"/>
    <col min="32" max="33" width="11" style="54" hidden="1" customWidth="1"/>
    <col min="34" max="34" width="12.42578125" style="54" hidden="1" customWidth="1"/>
    <col min="35" max="35" width="12.28515625" style="54" hidden="1" customWidth="1"/>
    <col min="36" max="36" width="9" style="54" hidden="1" customWidth="1"/>
    <col min="37" max="37" width="12" style="54" hidden="1" customWidth="1"/>
    <col min="38" max="38" width="9.7109375" style="54" hidden="1" customWidth="1"/>
    <col min="39" max="40" width="11.28515625" style="54" hidden="1" customWidth="1"/>
    <col min="41" max="41" width="10" style="54" hidden="1" customWidth="1"/>
    <col min="42" max="42" width="11" style="54" hidden="1" customWidth="1"/>
    <col min="43" max="44" width="16.140625" style="54" hidden="1" customWidth="1"/>
    <col min="45" max="45" width="13.140625" style="54" hidden="1" customWidth="1"/>
    <col min="46" max="46" width="16.7109375" style="54" hidden="1" customWidth="1"/>
    <col min="47" max="47" width="17.42578125" style="54" hidden="1" customWidth="1"/>
    <col min="48" max="48" width="13.140625" style="54" hidden="1" customWidth="1"/>
    <col min="49" max="49" width="16.7109375" style="54" hidden="1" customWidth="1"/>
    <col min="50" max="50" width="17.42578125" style="54" hidden="1" customWidth="1"/>
    <col min="51" max="51" width="13.140625" style="54" hidden="1" customWidth="1"/>
    <col min="52" max="52" width="16.7109375" style="54" hidden="1" customWidth="1"/>
    <col min="53" max="53" width="17.42578125" style="54" hidden="1" customWidth="1"/>
    <col min="54" max="54" width="13.140625" style="54" hidden="1" customWidth="1"/>
    <col min="55" max="55" width="16.7109375" style="54" hidden="1" customWidth="1"/>
    <col min="56" max="56" width="17.42578125" style="54" hidden="1" customWidth="1"/>
    <col min="57" max="57" width="13.140625" style="54" hidden="1" customWidth="1"/>
    <col min="58" max="58" width="16.7109375" style="54" hidden="1" customWidth="1"/>
    <col min="59" max="59" width="17.42578125" style="54" hidden="1" customWidth="1"/>
    <col min="60" max="60" width="13.140625" style="54" hidden="1" customWidth="1"/>
    <col min="61" max="61" width="16.7109375" style="54" hidden="1" customWidth="1"/>
    <col min="62" max="62" width="17.42578125" style="54" hidden="1" customWidth="1"/>
    <col min="63" max="63" width="13.140625" style="54" hidden="1" customWidth="1"/>
    <col min="64" max="64" width="16.7109375" style="54" hidden="1" customWidth="1"/>
    <col min="65" max="65" width="17.42578125" style="54" hidden="1" customWidth="1"/>
    <col min="66" max="66" width="13.140625" style="54" hidden="1" customWidth="1"/>
    <col min="67" max="67" width="16.7109375" style="54" hidden="1" customWidth="1"/>
    <col min="68" max="68" width="17.42578125" style="54" hidden="1" customWidth="1"/>
    <col min="69" max="69" width="13.140625" style="54" customWidth="1"/>
    <col min="70" max="70" width="16.7109375" style="54" customWidth="1"/>
    <col min="71" max="71" width="17.42578125" style="54" customWidth="1"/>
    <col min="72" max="16384" width="9.140625" style="54"/>
  </cols>
  <sheetData>
    <row r="1" spans="1:71" ht="15.75" customHeight="1">
      <c r="A1" s="422" t="s">
        <v>0</v>
      </c>
      <c r="B1" s="424" t="s">
        <v>2</v>
      </c>
      <c r="C1" s="244"/>
      <c r="D1" s="244"/>
      <c r="E1" s="426" t="s">
        <v>1</v>
      </c>
      <c r="F1" s="419">
        <v>42795</v>
      </c>
      <c r="G1" s="420"/>
      <c r="H1" s="421"/>
      <c r="I1" s="419">
        <v>42826</v>
      </c>
      <c r="J1" s="420"/>
      <c r="K1" s="421"/>
      <c r="L1" s="419">
        <v>42856</v>
      </c>
      <c r="M1" s="420"/>
      <c r="N1" s="421"/>
      <c r="O1" s="419">
        <v>42887</v>
      </c>
      <c r="P1" s="420"/>
      <c r="Q1" s="421"/>
      <c r="R1" s="419">
        <v>42917</v>
      </c>
      <c r="S1" s="420"/>
      <c r="T1" s="421"/>
      <c r="U1" s="419">
        <v>42948</v>
      </c>
      <c r="V1" s="420"/>
      <c r="W1" s="421"/>
      <c r="X1" s="419">
        <v>42979</v>
      </c>
      <c r="Y1" s="420"/>
      <c r="Z1" s="421"/>
      <c r="AA1" s="419">
        <v>43009</v>
      </c>
      <c r="AB1" s="420"/>
      <c r="AC1" s="421"/>
      <c r="AD1" s="418">
        <v>43040</v>
      </c>
      <c r="AE1" s="418"/>
      <c r="AF1" s="418"/>
      <c r="AG1" s="418">
        <v>43070</v>
      </c>
      <c r="AH1" s="418"/>
      <c r="AI1" s="418"/>
      <c r="AJ1" s="418">
        <v>43101</v>
      </c>
      <c r="AK1" s="418"/>
      <c r="AL1" s="418"/>
      <c r="AM1" s="418">
        <v>43132</v>
      </c>
      <c r="AN1" s="418"/>
      <c r="AO1" s="418"/>
      <c r="AP1" s="418">
        <v>43160</v>
      </c>
      <c r="AQ1" s="418"/>
      <c r="AR1" s="418"/>
      <c r="AS1" s="418">
        <v>43191</v>
      </c>
      <c r="AT1" s="418"/>
      <c r="AU1" s="418"/>
      <c r="AV1" s="418">
        <v>43221</v>
      </c>
      <c r="AW1" s="418"/>
      <c r="AX1" s="418"/>
      <c r="AY1" s="418">
        <v>43252</v>
      </c>
      <c r="AZ1" s="418"/>
      <c r="BA1" s="418"/>
      <c r="BB1" s="418">
        <v>43282</v>
      </c>
      <c r="BC1" s="418"/>
      <c r="BD1" s="418"/>
      <c r="BE1" s="418">
        <v>43313</v>
      </c>
      <c r="BF1" s="418"/>
      <c r="BG1" s="418"/>
      <c r="BH1" s="418">
        <v>43344</v>
      </c>
      <c r="BI1" s="418"/>
      <c r="BJ1" s="418"/>
      <c r="BK1" s="418">
        <v>43374</v>
      </c>
      <c r="BL1" s="418"/>
      <c r="BM1" s="418"/>
      <c r="BN1" s="418">
        <v>43405</v>
      </c>
      <c r="BO1" s="418"/>
      <c r="BP1" s="418"/>
      <c r="BQ1" s="418">
        <v>43435</v>
      </c>
      <c r="BR1" s="418"/>
      <c r="BS1" s="418"/>
    </row>
    <row r="2" spans="1:71" ht="15.75" customHeight="1">
      <c r="A2" s="423"/>
      <c r="B2" s="425"/>
      <c r="C2" s="245"/>
      <c r="D2" s="245"/>
      <c r="E2" s="427"/>
      <c r="F2" s="34" t="s">
        <v>923</v>
      </c>
      <c r="G2" s="34" t="s">
        <v>922</v>
      </c>
      <c r="H2" s="59">
        <v>0.25</v>
      </c>
      <c r="I2" s="34" t="s">
        <v>923</v>
      </c>
      <c r="J2" s="34" t="s">
        <v>922</v>
      </c>
      <c r="K2" s="59">
        <v>0.25</v>
      </c>
      <c r="L2" s="34" t="s">
        <v>923</v>
      </c>
      <c r="M2" s="34" t="s">
        <v>922</v>
      </c>
      <c r="N2" s="59">
        <v>0.25</v>
      </c>
      <c r="O2" s="34" t="s">
        <v>923</v>
      </c>
      <c r="P2" s="34" t="s">
        <v>922</v>
      </c>
      <c r="Q2" s="59">
        <v>0.25</v>
      </c>
      <c r="R2" s="34" t="s">
        <v>923</v>
      </c>
      <c r="S2" s="34" t="s">
        <v>922</v>
      </c>
      <c r="T2" s="59">
        <v>0.25</v>
      </c>
      <c r="U2" s="34" t="s">
        <v>923</v>
      </c>
      <c r="V2" s="35" t="s">
        <v>922</v>
      </c>
      <c r="W2" s="59">
        <v>0.25</v>
      </c>
      <c r="X2" s="34" t="s">
        <v>923</v>
      </c>
      <c r="Y2" s="35" t="s">
        <v>922</v>
      </c>
      <c r="Z2" s="59">
        <v>0.25</v>
      </c>
      <c r="AA2" s="34" t="s">
        <v>923</v>
      </c>
      <c r="AB2" s="35" t="s">
        <v>922</v>
      </c>
      <c r="AC2" s="59">
        <v>0.25</v>
      </c>
      <c r="AD2" s="34" t="s">
        <v>923</v>
      </c>
      <c r="AE2" s="35" t="s">
        <v>922</v>
      </c>
      <c r="AF2" s="59">
        <v>0.25</v>
      </c>
      <c r="AG2" s="34" t="s">
        <v>923</v>
      </c>
      <c r="AH2" s="35" t="s">
        <v>922</v>
      </c>
      <c r="AI2" s="59">
        <v>0.25</v>
      </c>
      <c r="AJ2" s="34" t="s">
        <v>923</v>
      </c>
      <c r="AK2" s="35" t="s">
        <v>922</v>
      </c>
      <c r="AL2" s="59">
        <v>0.25</v>
      </c>
      <c r="AM2" s="34" t="s">
        <v>923</v>
      </c>
      <c r="AN2" s="35" t="s">
        <v>922</v>
      </c>
      <c r="AO2" s="59">
        <v>0.25</v>
      </c>
      <c r="AP2" s="34" t="s">
        <v>923</v>
      </c>
      <c r="AQ2" s="35" t="s">
        <v>922</v>
      </c>
      <c r="AR2" s="59">
        <v>0.25</v>
      </c>
      <c r="AS2" s="34" t="s">
        <v>923</v>
      </c>
      <c r="AT2" s="35" t="s">
        <v>922</v>
      </c>
      <c r="AU2" s="59">
        <v>0.25</v>
      </c>
      <c r="AV2" s="34" t="s">
        <v>923</v>
      </c>
      <c r="AW2" s="35" t="s">
        <v>922</v>
      </c>
      <c r="AX2" s="59">
        <v>0.25</v>
      </c>
      <c r="AY2" s="34" t="s">
        <v>923</v>
      </c>
      <c r="AZ2" s="35" t="s">
        <v>922</v>
      </c>
      <c r="BA2" s="59">
        <v>0.25</v>
      </c>
      <c r="BB2" s="34" t="s">
        <v>923</v>
      </c>
      <c r="BC2" s="35" t="s">
        <v>922</v>
      </c>
      <c r="BD2" s="59">
        <v>0.25</v>
      </c>
      <c r="BE2" s="34" t="s">
        <v>923</v>
      </c>
      <c r="BF2" s="35" t="s">
        <v>922</v>
      </c>
      <c r="BG2" s="59">
        <v>0.25</v>
      </c>
      <c r="BH2" s="34" t="s">
        <v>923</v>
      </c>
      <c r="BI2" s="35" t="s">
        <v>922</v>
      </c>
      <c r="BJ2" s="59">
        <v>0.25</v>
      </c>
      <c r="BK2" s="34" t="s">
        <v>923</v>
      </c>
      <c r="BL2" s="35" t="s">
        <v>922</v>
      </c>
      <c r="BM2" s="59">
        <v>0.25</v>
      </c>
      <c r="BN2" s="34" t="s">
        <v>923</v>
      </c>
      <c r="BO2" s="35" t="s">
        <v>922</v>
      </c>
      <c r="BP2" s="59">
        <v>0.25</v>
      </c>
      <c r="BQ2" s="34" t="s">
        <v>923</v>
      </c>
      <c r="BR2" s="35" t="s">
        <v>922</v>
      </c>
      <c r="BS2" s="59">
        <v>0.25</v>
      </c>
    </row>
    <row r="3" spans="1:71" ht="15.4" customHeight="1">
      <c r="A3" s="331">
        <v>1</v>
      </c>
      <c r="B3" s="387" t="s">
        <v>46</v>
      </c>
      <c r="C3" s="387"/>
      <c r="D3" s="387"/>
      <c r="E3" s="207" t="str">
        <f>VLOOKUP(B3,Remark!G:H,2,0)</f>
        <v>Kerry</v>
      </c>
      <c r="F3" s="207">
        <v>79</v>
      </c>
      <c r="G3" s="207">
        <v>5005</v>
      </c>
      <c r="H3" s="207">
        <f>G3*25%</f>
        <v>1251.25</v>
      </c>
      <c r="I3" s="207">
        <v>97</v>
      </c>
      <c r="J3" s="207">
        <v>6851</v>
      </c>
      <c r="K3" s="207">
        <f t="shared" ref="K3:K4" si="0">J3*25%</f>
        <v>1712.75</v>
      </c>
      <c r="L3" s="207">
        <v>123</v>
      </c>
      <c r="M3" s="207">
        <v>8589</v>
      </c>
      <c r="N3" s="207">
        <f>M3*25%</f>
        <v>2147.25</v>
      </c>
      <c r="O3" s="388">
        <v>139</v>
      </c>
      <c r="P3" s="388">
        <v>9101</v>
      </c>
      <c r="Q3" s="207">
        <f>P3*25%</f>
        <v>2275.25</v>
      </c>
      <c r="R3" s="207">
        <v>123</v>
      </c>
      <c r="S3" s="207">
        <v>8033</v>
      </c>
      <c r="T3" s="207">
        <f>S3*25%</f>
        <v>2008.25</v>
      </c>
      <c r="U3" s="207">
        <v>162</v>
      </c>
      <c r="V3" s="207">
        <v>11574</v>
      </c>
      <c r="W3" s="207">
        <f t="shared" ref="W3:W34" si="1">V3*25%</f>
        <v>2893.5</v>
      </c>
      <c r="X3" s="207">
        <f>VLOOKUP(A3,[1]sum!$A$2:$H$154,7,FALSE)</f>
        <v>137</v>
      </c>
      <c r="Y3" s="207">
        <f>VLOOKUP(A3,[1]sum!$A$2:$H$154,8,FALSE)</f>
        <v>9127</v>
      </c>
      <c r="Z3" s="207">
        <f>Y3*25%</f>
        <v>2281.75</v>
      </c>
      <c r="AA3" s="207">
        <v>199</v>
      </c>
      <c r="AB3" s="207">
        <v>12785</v>
      </c>
      <c r="AC3" s="207">
        <f>AB3*25%</f>
        <v>3196.25</v>
      </c>
      <c r="AD3" s="207">
        <v>139</v>
      </c>
      <c r="AE3" s="207">
        <v>9057</v>
      </c>
      <c r="AF3" s="207">
        <f>AE3*25%</f>
        <v>2264.25</v>
      </c>
      <c r="AG3" s="207">
        <v>192</v>
      </c>
      <c r="AH3" s="207">
        <v>11228</v>
      </c>
      <c r="AI3" s="207">
        <f>AH3*25%</f>
        <v>2807</v>
      </c>
      <c r="AJ3" s="207">
        <v>270</v>
      </c>
      <c r="AK3" s="207">
        <v>16142</v>
      </c>
      <c r="AL3" s="207">
        <f>AK3*25%</f>
        <v>4035.5</v>
      </c>
      <c r="AM3" s="207">
        <v>276</v>
      </c>
      <c r="AN3" s="207">
        <v>16784</v>
      </c>
      <c r="AO3" s="207">
        <f>AN3*25%</f>
        <v>4196</v>
      </c>
      <c r="AP3" s="388">
        <v>272</v>
      </c>
      <c r="AQ3" s="387">
        <v>15756</v>
      </c>
      <c r="AR3" s="207">
        <f t="shared" ref="AR3:AR66" si="2">AQ3*25%</f>
        <v>3939</v>
      </c>
      <c r="AS3" s="389">
        <v>226</v>
      </c>
      <c r="AT3" s="389">
        <v>13950</v>
      </c>
      <c r="AU3" s="388">
        <f>AT3*25%</f>
        <v>3487.5</v>
      </c>
      <c r="AV3" s="389">
        <v>304</v>
      </c>
      <c r="AW3" s="389">
        <v>17840</v>
      </c>
      <c r="AX3" s="388">
        <f>AW3*25%</f>
        <v>4460</v>
      </c>
      <c r="AY3" s="387">
        <v>314</v>
      </c>
      <c r="AZ3" s="387">
        <v>19594</v>
      </c>
      <c r="BA3" s="388">
        <f>AZ3*25%</f>
        <v>4898.5</v>
      </c>
      <c r="BB3" s="389">
        <v>303</v>
      </c>
      <c r="BC3" s="389">
        <v>18853</v>
      </c>
      <c r="BD3" s="388">
        <f>BC3*25%</f>
        <v>4713.25</v>
      </c>
      <c r="BE3" s="389">
        <v>396</v>
      </c>
      <c r="BF3" s="389">
        <v>25252</v>
      </c>
      <c r="BG3" s="388">
        <f>BF3*25%</f>
        <v>6313</v>
      </c>
      <c r="BH3" s="388">
        <v>312</v>
      </c>
      <c r="BI3" s="388">
        <v>19792</v>
      </c>
      <c r="BJ3" s="388">
        <f>BI3*25%</f>
        <v>4948</v>
      </c>
      <c r="BK3" s="388">
        <v>436</v>
      </c>
      <c r="BL3" s="388">
        <v>25484</v>
      </c>
      <c r="BM3" s="388">
        <f>BL3*25%</f>
        <v>6371</v>
      </c>
      <c r="BN3" s="388">
        <v>388</v>
      </c>
      <c r="BO3" s="388">
        <v>25012</v>
      </c>
      <c r="BP3" s="388">
        <f>BO3*25%</f>
        <v>6253</v>
      </c>
      <c r="BQ3" s="388">
        <v>222</v>
      </c>
      <c r="BR3" s="388">
        <v>13582</v>
      </c>
      <c r="BS3" s="388">
        <f>BR3*25%</f>
        <v>3395.5</v>
      </c>
    </row>
    <row r="4" spans="1:71" ht="15.4" customHeight="1">
      <c r="A4" s="331">
        <v>2</v>
      </c>
      <c r="B4" s="387" t="s">
        <v>47</v>
      </c>
      <c r="C4" s="387"/>
      <c r="D4" s="387"/>
      <c r="E4" s="207" t="str">
        <f>VLOOKUP(B4,Remark!G:H,2,0)</f>
        <v>KVIL</v>
      </c>
      <c r="F4" s="207">
        <v>34</v>
      </c>
      <c r="G4" s="207">
        <v>2510</v>
      </c>
      <c r="H4" s="207">
        <f>G4*25%</f>
        <v>627.5</v>
      </c>
      <c r="I4" s="207">
        <v>49</v>
      </c>
      <c r="J4" s="207">
        <v>3143</v>
      </c>
      <c r="K4" s="207">
        <f t="shared" si="0"/>
        <v>785.75</v>
      </c>
      <c r="L4" s="207">
        <v>52</v>
      </c>
      <c r="M4" s="207">
        <v>4376</v>
      </c>
      <c r="N4" s="207">
        <f t="shared" ref="N4:N5" si="3">M4*25%</f>
        <v>1094</v>
      </c>
      <c r="O4" s="388">
        <v>56</v>
      </c>
      <c r="P4" s="388">
        <v>4220</v>
      </c>
      <c r="Q4" s="207">
        <f t="shared" ref="Q4:Q10" si="4">P4*25%</f>
        <v>1055</v>
      </c>
      <c r="R4" s="207">
        <v>84</v>
      </c>
      <c r="S4" s="207">
        <v>5968</v>
      </c>
      <c r="T4" s="207">
        <f t="shared" ref="T4:T10" si="5">S4*25%</f>
        <v>1492</v>
      </c>
      <c r="U4" s="207">
        <v>108</v>
      </c>
      <c r="V4" s="207">
        <v>6440</v>
      </c>
      <c r="W4" s="207">
        <f t="shared" si="1"/>
        <v>1610</v>
      </c>
      <c r="X4" s="207">
        <f>VLOOKUP(A4,[1]sum!$A$2:$H$154,7,FALSE)</f>
        <v>106</v>
      </c>
      <c r="Y4" s="207">
        <f>VLOOKUP(A4,[1]sum!$A$2:$H$154,8,FALSE)</f>
        <v>6518</v>
      </c>
      <c r="Z4" s="207">
        <f t="shared" ref="Z4:Z67" si="6">Y4*25%</f>
        <v>1629.5</v>
      </c>
      <c r="AA4" s="207">
        <v>78</v>
      </c>
      <c r="AB4" s="207">
        <v>4794</v>
      </c>
      <c r="AC4" s="207">
        <f t="shared" ref="AC4:AC67" si="7">AB4*25%</f>
        <v>1198.5</v>
      </c>
      <c r="AD4" s="207">
        <v>131</v>
      </c>
      <c r="AE4" s="207">
        <v>8621</v>
      </c>
      <c r="AF4" s="207">
        <f t="shared" ref="AF4:AF67" si="8">AE4*25%</f>
        <v>2155.25</v>
      </c>
      <c r="AG4" s="207">
        <v>100</v>
      </c>
      <c r="AH4" s="207">
        <v>6408</v>
      </c>
      <c r="AI4" s="207">
        <f t="shared" ref="AI4:AI67" si="9">AH4*25%</f>
        <v>1602</v>
      </c>
      <c r="AJ4" s="207">
        <v>130</v>
      </c>
      <c r="AK4" s="207">
        <v>7530</v>
      </c>
      <c r="AL4" s="207">
        <f t="shared" ref="AL4:AL67" si="10">AK4*25%</f>
        <v>1882.5</v>
      </c>
      <c r="AM4" s="207">
        <v>61</v>
      </c>
      <c r="AN4" s="207">
        <v>3935</v>
      </c>
      <c r="AO4" s="207">
        <f t="shared" ref="AO4:AO67" si="11">AN4*25%</f>
        <v>983.75</v>
      </c>
      <c r="AP4" s="388">
        <v>61</v>
      </c>
      <c r="AQ4" s="387">
        <v>4683</v>
      </c>
      <c r="AR4" s="207">
        <f t="shared" si="2"/>
        <v>1170.75</v>
      </c>
      <c r="AS4" s="389">
        <v>101</v>
      </c>
      <c r="AT4" s="389">
        <v>5935</v>
      </c>
      <c r="AU4" s="388">
        <f t="shared" ref="AU4:AU67" si="12">AT4*25%</f>
        <v>1483.75</v>
      </c>
      <c r="AV4" s="389">
        <v>123</v>
      </c>
      <c r="AW4" s="389">
        <v>7953</v>
      </c>
      <c r="AX4" s="388">
        <f t="shared" ref="AX4:AX67" si="13">AW4*25%</f>
        <v>1988.25</v>
      </c>
      <c r="AY4" s="387">
        <v>129</v>
      </c>
      <c r="AZ4" s="387">
        <v>7899</v>
      </c>
      <c r="BA4" s="388">
        <f t="shared" ref="BA4:BA67" si="14">AZ4*25%</f>
        <v>1974.75</v>
      </c>
      <c r="BB4" s="389">
        <v>143</v>
      </c>
      <c r="BC4" s="389">
        <v>8621</v>
      </c>
      <c r="BD4" s="388">
        <f t="shared" ref="BD4:BD67" si="15">BC4*25%</f>
        <v>2155.25</v>
      </c>
      <c r="BE4" s="389">
        <v>149</v>
      </c>
      <c r="BF4" s="389">
        <v>10203</v>
      </c>
      <c r="BG4" s="388">
        <f t="shared" ref="BG4:BG67" si="16">BF4*25%</f>
        <v>2550.75</v>
      </c>
      <c r="BH4" s="388">
        <v>174</v>
      </c>
      <c r="BI4" s="388">
        <v>11482</v>
      </c>
      <c r="BJ4" s="388">
        <f t="shared" ref="BJ4:BJ67" si="17">BI4*25%</f>
        <v>2870.5</v>
      </c>
      <c r="BK4" s="388">
        <v>186</v>
      </c>
      <c r="BL4" s="388">
        <v>12186</v>
      </c>
      <c r="BM4" s="388">
        <f t="shared" ref="BM4:BM67" si="18">BL4*25%</f>
        <v>3046.5</v>
      </c>
      <c r="BN4" s="388">
        <v>165</v>
      </c>
      <c r="BO4" s="388">
        <v>10999</v>
      </c>
      <c r="BP4" s="388">
        <f t="shared" ref="BP4:BP67" si="19">BO4*25%</f>
        <v>2749.75</v>
      </c>
      <c r="BQ4" s="388">
        <v>208</v>
      </c>
      <c r="BR4" s="388">
        <v>13788</v>
      </c>
      <c r="BS4" s="388">
        <f t="shared" ref="BS4:BS67" si="20">BR4*25%</f>
        <v>3447</v>
      </c>
    </row>
    <row r="5" spans="1:71" ht="15.4" customHeight="1">
      <c r="A5" s="331">
        <v>3</v>
      </c>
      <c r="B5" s="387" t="s">
        <v>48</v>
      </c>
      <c r="C5" s="387"/>
      <c r="D5" s="387"/>
      <c r="E5" s="207" t="str">
        <f>VLOOKUP(B5,Remark!G:H,2,0)</f>
        <v>Kerry</v>
      </c>
      <c r="F5" s="388"/>
      <c r="G5" s="388"/>
      <c r="H5" s="388"/>
      <c r="I5" s="388"/>
      <c r="J5" s="388"/>
      <c r="K5" s="388"/>
      <c r="L5" s="207">
        <v>103</v>
      </c>
      <c r="M5" s="207">
        <v>6981</v>
      </c>
      <c r="N5" s="207">
        <f t="shared" si="3"/>
        <v>1745.25</v>
      </c>
      <c r="O5" s="388">
        <v>219</v>
      </c>
      <c r="P5" s="388">
        <v>15285</v>
      </c>
      <c r="Q5" s="207">
        <f t="shared" si="4"/>
        <v>3821.25</v>
      </c>
      <c r="R5" s="207">
        <v>231</v>
      </c>
      <c r="S5" s="207">
        <v>15617</v>
      </c>
      <c r="T5" s="207">
        <f t="shared" si="5"/>
        <v>3904.25</v>
      </c>
      <c r="U5" s="207">
        <v>202</v>
      </c>
      <c r="V5" s="207">
        <v>15050</v>
      </c>
      <c r="W5" s="207">
        <f t="shared" si="1"/>
        <v>3762.5</v>
      </c>
      <c r="X5" s="207">
        <f>VLOOKUP(A5,[1]sum!$A$2:$H$154,7,FALSE)</f>
        <v>187</v>
      </c>
      <c r="Y5" s="207">
        <f>VLOOKUP(A5,[1]sum!$A$2:$H$154,8,FALSE)</f>
        <v>12685</v>
      </c>
      <c r="Z5" s="207">
        <f t="shared" si="6"/>
        <v>3171.25</v>
      </c>
      <c r="AA5" s="207">
        <v>236</v>
      </c>
      <c r="AB5" s="207">
        <v>14936</v>
      </c>
      <c r="AC5" s="207">
        <f t="shared" si="7"/>
        <v>3734</v>
      </c>
      <c r="AD5" s="207">
        <v>273</v>
      </c>
      <c r="AE5" s="207">
        <v>16763</v>
      </c>
      <c r="AF5" s="207">
        <f t="shared" si="8"/>
        <v>4190.75</v>
      </c>
      <c r="AG5" s="207">
        <v>197</v>
      </c>
      <c r="AH5" s="207">
        <v>13307</v>
      </c>
      <c r="AI5" s="207">
        <f t="shared" si="9"/>
        <v>3326.75</v>
      </c>
      <c r="AJ5" s="207">
        <v>168</v>
      </c>
      <c r="AK5" s="207">
        <v>10516</v>
      </c>
      <c r="AL5" s="207">
        <f t="shared" si="10"/>
        <v>2629</v>
      </c>
      <c r="AM5" s="207">
        <v>232</v>
      </c>
      <c r="AN5" s="207">
        <v>15104</v>
      </c>
      <c r="AO5" s="207">
        <f t="shared" si="11"/>
        <v>3776</v>
      </c>
      <c r="AP5" s="388">
        <v>269</v>
      </c>
      <c r="AQ5" s="387">
        <v>16295</v>
      </c>
      <c r="AR5" s="207">
        <f t="shared" si="2"/>
        <v>4073.75</v>
      </c>
      <c r="AS5" s="389">
        <v>189</v>
      </c>
      <c r="AT5" s="389">
        <v>12851</v>
      </c>
      <c r="AU5" s="388">
        <f t="shared" si="12"/>
        <v>3212.75</v>
      </c>
      <c r="AV5" s="389">
        <v>351</v>
      </c>
      <c r="AW5" s="389">
        <v>20789</v>
      </c>
      <c r="AX5" s="388">
        <f t="shared" si="13"/>
        <v>5197.25</v>
      </c>
      <c r="AY5" s="387">
        <v>322</v>
      </c>
      <c r="AZ5" s="387">
        <v>19958</v>
      </c>
      <c r="BA5" s="388">
        <f t="shared" si="14"/>
        <v>4989.5</v>
      </c>
      <c r="BB5" s="389">
        <v>339</v>
      </c>
      <c r="BC5" s="389">
        <v>20261</v>
      </c>
      <c r="BD5" s="388">
        <f t="shared" si="15"/>
        <v>5065.25</v>
      </c>
      <c r="BE5" s="389">
        <v>315</v>
      </c>
      <c r="BF5" s="389">
        <v>20145</v>
      </c>
      <c r="BG5" s="388">
        <f t="shared" si="16"/>
        <v>5036.25</v>
      </c>
      <c r="BH5" s="388">
        <v>312</v>
      </c>
      <c r="BI5" s="388">
        <v>20120</v>
      </c>
      <c r="BJ5" s="388">
        <f t="shared" si="17"/>
        <v>5030</v>
      </c>
      <c r="BK5" s="388">
        <v>421</v>
      </c>
      <c r="BL5" s="388">
        <v>26187</v>
      </c>
      <c r="BM5" s="388">
        <f t="shared" si="18"/>
        <v>6546.75</v>
      </c>
      <c r="BN5" s="388">
        <v>363</v>
      </c>
      <c r="BO5" s="388">
        <v>22349</v>
      </c>
      <c r="BP5" s="388">
        <f t="shared" si="19"/>
        <v>5587.25</v>
      </c>
      <c r="BQ5" s="388">
        <v>328</v>
      </c>
      <c r="BR5" s="388">
        <v>20944</v>
      </c>
      <c r="BS5" s="388">
        <f t="shared" si="20"/>
        <v>5236</v>
      </c>
    </row>
    <row r="6" spans="1:71" ht="15.4" customHeight="1">
      <c r="A6" s="331">
        <v>4</v>
      </c>
      <c r="B6" s="387" t="s">
        <v>49</v>
      </c>
      <c r="C6" s="387"/>
      <c r="D6" s="387"/>
      <c r="E6" s="207" t="str">
        <f>VLOOKUP(B6,Remark!G:H,2,0)</f>
        <v>Kerry</v>
      </c>
      <c r="F6" s="207"/>
      <c r="G6" s="207"/>
      <c r="H6" s="207"/>
      <c r="I6" s="388"/>
      <c r="J6" s="388"/>
      <c r="K6" s="207"/>
      <c r="L6" s="388"/>
      <c r="M6" s="388"/>
      <c r="N6" s="388"/>
      <c r="O6" s="388">
        <v>2</v>
      </c>
      <c r="P6" s="388">
        <v>134</v>
      </c>
      <c r="Q6" s="207">
        <f t="shared" si="4"/>
        <v>33.5</v>
      </c>
      <c r="R6" s="207">
        <v>21</v>
      </c>
      <c r="S6" s="207">
        <v>1607</v>
      </c>
      <c r="T6" s="207">
        <f t="shared" si="5"/>
        <v>401.75</v>
      </c>
      <c r="U6" s="207">
        <v>54</v>
      </c>
      <c r="V6" s="207">
        <v>4414</v>
      </c>
      <c r="W6" s="207">
        <f t="shared" si="1"/>
        <v>1103.5</v>
      </c>
      <c r="X6" s="207">
        <f>VLOOKUP(A6,[1]sum!$A$2:$H$154,7,FALSE)</f>
        <v>62</v>
      </c>
      <c r="Y6" s="207">
        <f>VLOOKUP(A6,[1]sum!$A$2:$H$154,8,FALSE)</f>
        <v>4494</v>
      </c>
      <c r="Z6" s="207">
        <f t="shared" si="6"/>
        <v>1123.5</v>
      </c>
      <c r="AA6" s="207">
        <v>83</v>
      </c>
      <c r="AB6" s="207">
        <v>6025</v>
      </c>
      <c r="AC6" s="207">
        <f t="shared" si="7"/>
        <v>1506.25</v>
      </c>
      <c r="AD6" s="207">
        <v>77</v>
      </c>
      <c r="AE6" s="207">
        <v>5063</v>
      </c>
      <c r="AF6" s="207">
        <f t="shared" si="8"/>
        <v>1265.75</v>
      </c>
      <c r="AG6" s="207">
        <v>50</v>
      </c>
      <c r="AH6" s="207">
        <v>3546</v>
      </c>
      <c r="AI6" s="207">
        <f t="shared" si="9"/>
        <v>886.5</v>
      </c>
      <c r="AJ6" s="207">
        <v>109</v>
      </c>
      <c r="AK6" s="207">
        <v>6691</v>
      </c>
      <c r="AL6" s="207">
        <f t="shared" si="10"/>
        <v>1672.75</v>
      </c>
      <c r="AM6" s="207">
        <v>125</v>
      </c>
      <c r="AN6" s="207">
        <v>8027</v>
      </c>
      <c r="AO6" s="207">
        <f t="shared" si="11"/>
        <v>2006.75</v>
      </c>
      <c r="AP6" s="388">
        <v>190</v>
      </c>
      <c r="AQ6" s="387">
        <v>11798</v>
      </c>
      <c r="AR6" s="207">
        <f t="shared" si="2"/>
        <v>2949.5</v>
      </c>
      <c r="AS6" s="389">
        <v>178</v>
      </c>
      <c r="AT6" s="389">
        <v>11094</v>
      </c>
      <c r="AU6" s="388">
        <f t="shared" si="12"/>
        <v>2773.5</v>
      </c>
      <c r="AV6" s="389">
        <v>224</v>
      </c>
      <c r="AW6" s="389">
        <v>13960</v>
      </c>
      <c r="AX6" s="388">
        <f t="shared" si="13"/>
        <v>3490</v>
      </c>
      <c r="AY6" s="387">
        <v>272</v>
      </c>
      <c r="AZ6" s="387">
        <v>17396</v>
      </c>
      <c r="BA6" s="388">
        <f t="shared" si="14"/>
        <v>4349</v>
      </c>
      <c r="BB6" s="389">
        <v>198</v>
      </c>
      <c r="BC6" s="389">
        <v>12966</v>
      </c>
      <c r="BD6" s="388">
        <f t="shared" si="15"/>
        <v>3241.5</v>
      </c>
      <c r="BE6" s="389">
        <v>269</v>
      </c>
      <c r="BF6" s="389">
        <v>17467</v>
      </c>
      <c r="BG6" s="388">
        <f t="shared" si="16"/>
        <v>4366.75</v>
      </c>
      <c r="BH6" s="388">
        <v>297</v>
      </c>
      <c r="BI6" s="388">
        <v>20239</v>
      </c>
      <c r="BJ6" s="388">
        <f t="shared" si="17"/>
        <v>5059.75</v>
      </c>
      <c r="BK6" s="388">
        <v>307</v>
      </c>
      <c r="BL6" s="388">
        <v>22161</v>
      </c>
      <c r="BM6" s="388">
        <f t="shared" si="18"/>
        <v>5540.25</v>
      </c>
      <c r="BN6" s="388">
        <v>264</v>
      </c>
      <c r="BO6" s="388">
        <v>17868</v>
      </c>
      <c r="BP6" s="388">
        <f t="shared" si="19"/>
        <v>4467</v>
      </c>
      <c r="BQ6" s="388">
        <v>318</v>
      </c>
      <c r="BR6" s="388">
        <v>22118</v>
      </c>
      <c r="BS6" s="388">
        <f t="shared" si="20"/>
        <v>5529.5</v>
      </c>
    </row>
    <row r="7" spans="1:71" ht="15.4" customHeight="1">
      <c r="A7" s="331">
        <v>5</v>
      </c>
      <c r="B7" s="387" t="s">
        <v>50</v>
      </c>
      <c r="C7" s="387"/>
      <c r="D7" s="387"/>
      <c r="E7" s="207" t="str">
        <f>VLOOKUP(B7,Remark!G:H,2,0)</f>
        <v>Kerry</v>
      </c>
      <c r="F7" s="388"/>
      <c r="G7" s="388"/>
      <c r="H7" s="388"/>
      <c r="I7" s="388"/>
      <c r="J7" s="388"/>
      <c r="K7" s="388"/>
      <c r="L7" s="388"/>
      <c r="M7" s="388"/>
      <c r="N7" s="388"/>
      <c r="O7" s="388">
        <v>5</v>
      </c>
      <c r="P7" s="388">
        <v>431</v>
      </c>
      <c r="Q7" s="207">
        <f t="shared" si="4"/>
        <v>107.75</v>
      </c>
      <c r="R7" s="207">
        <v>68</v>
      </c>
      <c r="S7" s="207">
        <v>4232</v>
      </c>
      <c r="T7" s="207">
        <f t="shared" si="5"/>
        <v>1058</v>
      </c>
      <c r="U7" s="207">
        <v>42</v>
      </c>
      <c r="V7" s="207">
        <v>2610</v>
      </c>
      <c r="W7" s="207">
        <f t="shared" si="1"/>
        <v>652.5</v>
      </c>
      <c r="X7" s="207">
        <f>VLOOKUP(A7,[1]sum!$A$2:$H$154,7,FALSE)</f>
        <v>51</v>
      </c>
      <c r="Y7" s="207">
        <f>VLOOKUP(A7,[1]sum!$A$2:$H$154,8,FALSE)</f>
        <v>3797</v>
      </c>
      <c r="Z7" s="207">
        <f t="shared" si="6"/>
        <v>949.25</v>
      </c>
      <c r="AA7" s="207">
        <v>128</v>
      </c>
      <c r="AB7" s="207">
        <v>8796</v>
      </c>
      <c r="AC7" s="207">
        <f t="shared" si="7"/>
        <v>2199</v>
      </c>
      <c r="AD7" s="207">
        <v>228</v>
      </c>
      <c r="AE7" s="207">
        <v>14244</v>
      </c>
      <c r="AF7" s="207">
        <f t="shared" si="8"/>
        <v>3561</v>
      </c>
      <c r="AG7" s="207">
        <v>240</v>
      </c>
      <c r="AH7" s="207">
        <v>14252</v>
      </c>
      <c r="AI7" s="207">
        <f t="shared" si="9"/>
        <v>3563</v>
      </c>
      <c r="AJ7" s="207">
        <v>253</v>
      </c>
      <c r="AK7" s="207">
        <v>16267</v>
      </c>
      <c r="AL7" s="207">
        <f t="shared" si="10"/>
        <v>4066.75</v>
      </c>
      <c r="AM7" s="207">
        <v>346</v>
      </c>
      <c r="AN7" s="207">
        <v>21838</v>
      </c>
      <c r="AO7" s="207">
        <f t="shared" si="11"/>
        <v>5459.5</v>
      </c>
      <c r="AP7" s="388">
        <v>380</v>
      </c>
      <c r="AQ7" s="387">
        <v>24164</v>
      </c>
      <c r="AR7" s="207">
        <f t="shared" si="2"/>
        <v>6041</v>
      </c>
      <c r="AS7" s="389">
        <v>324</v>
      </c>
      <c r="AT7" s="389">
        <v>20976</v>
      </c>
      <c r="AU7" s="388">
        <f t="shared" si="12"/>
        <v>5244</v>
      </c>
      <c r="AV7" s="389">
        <v>414</v>
      </c>
      <c r="AW7" s="389">
        <v>26238</v>
      </c>
      <c r="AX7" s="388">
        <f t="shared" si="13"/>
        <v>6559.5</v>
      </c>
      <c r="AY7" s="387">
        <v>429</v>
      </c>
      <c r="AZ7" s="387">
        <v>26919</v>
      </c>
      <c r="BA7" s="388">
        <f t="shared" si="14"/>
        <v>6729.75</v>
      </c>
      <c r="BB7" s="389">
        <v>511</v>
      </c>
      <c r="BC7" s="389">
        <v>31117</v>
      </c>
      <c r="BD7" s="388">
        <f t="shared" si="15"/>
        <v>7779.25</v>
      </c>
      <c r="BE7" s="389">
        <v>541</v>
      </c>
      <c r="BF7" s="389">
        <v>32975</v>
      </c>
      <c r="BG7" s="388">
        <f t="shared" si="16"/>
        <v>8243.75</v>
      </c>
      <c r="BH7" s="388">
        <v>512</v>
      </c>
      <c r="BI7" s="388">
        <v>32480</v>
      </c>
      <c r="BJ7" s="388">
        <f t="shared" si="17"/>
        <v>8120</v>
      </c>
      <c r="BK7" s="388">
        <v>489</v>
      </c>
      <c r="BL7" s="388">
        <v>33315</v>
      </c>
      <c r="BM7" s="388">
        <f t="shared" si="18"/>
        <v>8328.75</v>
      </c>
      <c r="BN7" s="388">
        <v>613</v>
      </c>
      <c r="BO7" s="388">
        <v>40311</v>
      </c>
      <c r="BP7" s="388">
        <f t="shared" si="19"/>
        <v>10077.75</v>
      </c>
      <c r="BQ7" s="388">
        <v>572</v>
      </c>
      <c r="BR7" s="388">
        <v>39828</v>
      </c>
      <c r="BS7" s="388">
        <f t="shared" si="20"/>
        <v>9957</v>
      </c>
    </row>
    <row r="8" spans="1:71" ht="15.4" customHeight="1">
      <c r="A8" s="331">
        <v>6</v>
      </c>
      <c r="B8" s="387" t="s">
        <v>51</v>
      </c>
      <c r="C8" s="387"/>
      <c r="D8" s="387"/>
      <c r="E8" s="207" t="str">
        <f>VLOOKUP(B8,Remark!G:H,2,0)</f>
        <v>Kerry</v>
      </c>
      <c r="F8" s="207"/>
      <c r="G8" s="207"/>
      <c r="H8" s="207"/>
      <c r="I8" s="388"/>
      <c r="J8" s="388"/>
      <c r="K8" s="207"/>
      <c r="L8" s="388"/>
      <c r="M8" s="388"/>
      <c r="N8" s="388"/>
      <c r="O8" s="388">
        <v>6</v>
      </c>
      <c r="P8" s="388">
        <v>466</v>
      </c>
      <c r="Q8" s="207">
        <f t="shared" si="4"/>
        <v>116.5</v>
      </c>
      <c r="R8" s="207">
        <v>53</v>
      </c>
      <c r="S8" s="207">
        <v>3239</v>
      </c>
      <c r="T8" s="207">
        <f t="shared" si="5"/>
        <v>809.75</v>
      </c>
      <c r="U8" s="207">
        <v>69</v>
      </c>
      <c r="V8" s="207">
        <v>5423</v>
      </c>
      <c r="W8" s="207">
        <f t="shared" si="1"/>
        <v>1355.75</v>
      </c>
      <c r="X8" s="207">
        <f>VLOOKUP(A8,[1]sum!$A$2:$H$154,7,FALSE)</f>
        <v>103</v>
      </c>
      <c r="Y8" s="207">
        <f>VLOOKUP(A8,[1]sum!$A$2:$H$154,8,FALSE)</f>
        <v>8701</v>
      </c>
      <c r="Z8" s="207">
        <f t="shared" si="6"/>
        <v>2175.25</v>
      </c>
      <c r="AA8" s="207">
        <v>99</v>
      </c>
      <c r="AB8" s="207">
        <v>6869</v>
      </c>
      <c r="AC8" s="207">
        <f t="shared" si="7"/>
        <v>1717.25</v>
      </c>
      <c r="AD8" s="207">
        <v>87</v>
      </c>
      <c r="AE8" s="207">
        <v>4885</v>
      </c>
      <c r="AF8" s="207">
        <f t="shared" si="8"/>
        <v>1221.25</v>
      </c>
      <c r="AG8" s="207">
        <v>125</v>
      </c>
      <c r="AH8" s="207">
        <v>7379</v>
      </c>
      <c r="AI8" s="207">
        <f t="shared" si="9"/>
        <v>1844.75</v>
      </c>
      <c r="AJ8" s="207">
        <v>100</v>
      </c>
      <c r="AK8" s="207">
        <v>6812</v>
      </c>
      <c r="AL8" s="207">
        <f t="shared" si="10"/>
        <v>1703</v>
      </c>
      <c r="AM8" s="207">
        <v>112</v>
      </c>
      <c r="AN8" s="207">
        <v>7212</v>
      </c>
      <c r="AO8" s="207">
        <f t="shared" si="11"/>
        <v>1803</v>
      </c>
      <c r="AP8" s="388">
        <v>173</v>
      </c>
      <c r="AQ8" s="387">
        <v>10767</v>
      </c>
      <c r="AR8" s="207">
        <f t="shared" si="2"/>
        <v>2691.75</v>
      </c>
      <c r="AS8" s="389">
        <v>115</v>
      </c>
      <c r="AT8" s="389">
        <v>7585</v>
      </c>
      <c r="AU8" s="388">
        <f t="shared" si="12"/>
        <v>1896.25</v>
      </c>
      <c r="AV8" s="389">
        <v>208</v>
      </c>
      <c r="AW8" s="389">
        <v>12572</v>
      </c>
      <c r="AX8" s="388">
        <f t="shared" si="13"/>
        <v>3143</v>
      </c>
      <c r="AY8" s="387">
        <v>216</v>
      </c>
      <c r="AZ8" s="387">
        <v>13692</v>
      </c>
      <c r="BA8" s="388">
        <f t="shared" si="14"/>
        <v>3423</v>
      </c>
      <c r="BB8" s="389">
        <v>214</v>
      </c>
      <c r="BC8" s="389">
        <v>13622</v>
      </c>
      <c r="BD8" s="388">
        <f t="shared" si="15"/>
        <v>3405.5</v>
      </c>
      <c r="BE8" s="389">
        <v>179</v>
      </c>
      <c r="BF8" s="389">
        <v>12697</v>
      </c>
      <c r="BG8" s="388">
        <f t="shared" si="16"/>
        <v>3174.25</v>
      </c>
      <c r="BH8" s="388">
        <v>194</v>
      </c>
      <c r="BI8" s="388">
        <v>12782</v>
      </c>
      <c r="BJ8" s="388">
        <f t="shared" si="17"/>
        <v>3195.5</v>
      </c>
      <c r="BK8" s="388">
        <v>262</v>
      </c>
      <c r="BL8" s="388">
        <v>17754</v>
      </c>
      <c r="BM8" s="388">
        <f t="shared" si="18"/>
        <v>4438.5</v>
      </c>
      <c r="BN8" s="388">
        <v>228</v>
      </c>
      <c r="BO8" s="388">
        <v>15864</v>
      </c>
      <c r="BP8" s="388">
        <f t="shared" si="19"/>
        <v>3966</v>
      </c>
      <c r="BQ8" s="388">
        <v>236</v>
      </c>
      <c r="BR8" s="388">
        <v>17112</v>
      </c>
      <c r="BS8" s="388">
        <f t="shared" si="20"/>
        <v>4278</v>
      </c>
    </row>
    <row r="9" spans="1:71" ht="15.4" customHeight="1">
      <c r="A9" s="331">
        <v>7</v>
      </c>
      <c r="B9" s="387" t="s">
        <v>52</v>
      </c>
      <c r="C9" s="387"/>
      <c r="D9" s="387"/>
      <c r="E9" s="207" t="str">
        <f>VLOOKUP(B9,Remark!G:H,2,0)</f>
        <v>Kerry</v>
      </c>
      <c r="F9" s="207"/>
      <c r="G9" s="207"/>
      <c r="H9" s="207"/>
      <c r="I9" s="388"/>
      <c r="J9" s="388"/>
      <c r="K9" s="207"/>
      <c r="L9" s="388"/>
      <c r="M9" s="388"/>
      <c r="N9" s="388"/>
      <c r="O9" s="388">
        <v>13</v>
      </c>
      <c r="P9" s="388">
        <v>835</v>
      </c>
      <c r="Q9" s="207">
        <f t="shared" si="4"/>
        <v>208.75</v>
      </c>
      <c r="R9" s="207">
        <v>106</v>
      </c>
      <c r="S9" s="207">
        <v>7454</v>
      </c>
      <c r="T9" s="207">
        <f t="shared" si="5"/>
        <v>1863.5</v>
      </c>
      <c r="U9" s="207">
        <v>174</v>
      </c>
      <c r="V9" s="207">
        <v>11250</v>
      </c>
      <c r="W9" s="207">
        <f t="shared" si="1"/>
        <v>2812.5</v>
      </c>
      <c r="X9" s="207">
        <f>VLOOKUP(A9,[1]sum!$A$2:$H$154,7,FALSE)</f>
        <v>101</v>
      </c>
      <c r="Y9" s="207">
        <f>VLOOKUP(A9,[1]sum!$A$2:$H$154,8,FALSE)</f>
        <v>8243</v>
      </c>
      <c r="Z9" s="207">
        <f t="shared" si="6"/>
        <v>2060.75</v>
      </c>
      <c r="AA9" s="207">
        <v>173</v>
      </c>
      <c r="AB9" s="207">
        <v>15271</v>
      </c>
      <c r="AC9" s="207">
        <f t="shared" si="7"/>
        <v>3817.75</v>
      </c>
      <c r="AD9" s="207">
        <v>135</v>
      </c>
      <c r="AE9" s="207">
        <v>9881</v>
      </c>
      <c r="AF9" s="207">
        <f t="shared" si="8"/>
        <v>2470.25</v>
      </c>
      <c r="AG9" s="207">
        <v>116</v>
      </c>
      <c r="AH9" s="207">
        <v>6896</v>
      </c>
      <c r="AI9" s="207">
        <f t="shared" si="9"/>
        <v>1724</v>
      </c>
      <c r="AJ9" s="207">
        <v>220</v>
      </c>
      <c r="AK9" s="207">
        <v>13220</v>
      </c>
      <c r="AL9" s="207">
        <f t="shared" si="10"/>
        <v>3305</v>
      </c>
      <c r="AM9" s="207">
        <v>253</v>
      </c>
      <c r="AN9" s="207">
        <v>14331</v>
      </c>
      <c r="AO9" s="207">
        <f t="shared" si="11"/>
        <v>3582.75</v>
      </c>
      <c r="AP9" s="388">
        <v>214</v>
      </c>
      <c r="AQ9" s="387">
        <v>13266</v>
      </c>
      <c r="AR9" s="207">
        <f t="shared" si="2"/>
        <v>3316.5</v>
      </c>
      <c r="AS9" s="389">
        <v>195</v>
      </c>
      <c r="AT9" s="389">
        <v>11541</v>
      </c>
      <c r="AU9" s="388">
        <f t="shared" si="12"/>
        <v>2885.25</v>
      </c>
      <c r="AV9" s="389">
        <v>194</v>
      </c>
      <c r="AW9" s="389">
        <v>11318</v>
      </c>
      <c r="AX9" s="388">
        <f t="shared" si="13"/>
        <v>2829.5</v>
      </c>
      <c r="AY9" s="387">
        <v>249</v>
      </c>
      <c r="AZ9" s="387">
        <v>14731</v>
      </c>
      <c r="BA9" s="388">
        <f t="shared" si="14"/>
        <v>3682.75</v>
      </c>
      <c r="BB9" s="389">
        <v>313</v>
      </c>
      <c r="BC9" s="389">
        <v>19335</v>
      </c>
      <c r="BD9" s="388">
        <f t="shared" si="15"/>
        <v>4833.75</v>
      </c>
      <c r="BE9" s="389">
        <v>326</v>
      </c>
      <c r="BF9" s="389">
        <v>20274</v>
      </c>
      <c r="BG9" s="388">
        <f t="shared" si="16"/>
        <v>5068.5</v>
      </c>
      <c r="BH9" s="388">
        <v>285</v>
      </c>
      <c r="BI9" s="388">
        <v>18087</v>
      </c>
      <c r="BJ9" s="388">
        <f t="shared" si="17"/>
        <v>4521.75</v>
      </c>
      <c r="BK9" s="388">
        <v>258</v>
      </c>
      <c r="BL9" s="388">
        <v>16202</v>
      </c>
      <c r="BM9" s="388">
        <f t="shared" si="18"/>
        <v>4050.5</v>
      </c>
      <c r="BN9" s="388">
        <v>273</v>
      </c>
      <c r="BO9" s="388">
        <v>17687</v>
      </c>
      <c r="BP9" s="388">
        <f t="shared" si="19"/>
        <v>4421.75</v>
      </c>
      <c r="BQ9" s="388">
        <v>268</v>
      </c>
      <c r="BR9" s="388">
        <v>17684</v>
      </c>
      <c r="BS9" s="388">
        <f t="shared" si="20"/>
        <v>4421</v>
      </c>
    </row>
    <row r="10" spans="1:71" ht="15.4" customHeight="1">
      <c r="A10" s="331">
        <v>8</v>
      </c>
      <c r="B10" s="387" t="s">
        <v>53</v>
      </c>
      <c r="C10" s="387"/>
      <c r="D10" s="387"/>
      <c r="E10" s="207" t="str">
        <f>VLOOKUP(B10,Remark!G:H,2,0)</f>
        <v>Kerry</v>
      </c>
      <c r="F10" s="207"/>
      <c r="G10" s="207"/>
      <c r="H10" s="207"/>
      <c r="I10" s="388"/>
      <c r="J10" s="388"/>
      <c r="K10" s="207"/>
      <c r="L10" s="388"/>
      <c r="M10" s="388"/>
      <c r="N10" s="388"/>
      <c r="O10" s="388">
        <v>20</v>
      </c>
      <c r="P10" s="388">
        <v>1364</v>
      </c>
      <c r="Q10" s="207">
        <f t="shared" si="4"/>
        <v>341</v>
      </c>
      <c r="R10" s="207">
        <v>51</v>
      </c>
      <c r="S10" s="207">
        <v>3905</v>
      </c>
      <c r="T10" s="207">
        <f t="shared" si="5"/>
        <v>976.25</v>
      </c>
      <c r="U10" s="207">
        <v>73</v>
      </c>
      <c r="V10" s="207">
        <v>5691</v>
      </c>
      <c r="W10" s="207">
        <f t="shared" si="1"/>
        <v>1422.75</v>
      </c>
      <c r="X10" s="207">
        <f>VLOOKUP(A10,[1]sum!$A$2:$H$154,7,FALSE)</f>
        <v>122</v>
      </c>
      <c r="Y10" s="207">
        <f>VLOOKUP(A10,[1]sum!$A$2:$H$154,8,FALSE)</f>
        <v>8666</v>
      </c>
      <c r="Z10" s="207">
        <f t="shared" si="6"/>
        <v>2166.5</v>
      </c>
      <c r="AA10" s="207">
        <v>92</v>
      </c>
      <c r="AB10" s="207">
        <v>6212</v>
      </c>
      <c r="AC10" s="207">
        <f t="shared" si="7"/>
        <v>1553</v>
      </c>
      <c r="AD10" s="207">
        <v>48</v>
      </c>
      <c r="AE10" s="207">
        <v>3064</v>
      </c>
      <c r="AF10" s="207">
        <f t="shared" si="8"/>
        <v>766</v>
      </c>
      <c r="AG10" s="207">
        <v>56</v>
      </c>
      <c r="AH10" s="207">
        <v>4208</v>
      </c>
      <c r="AI10" s="207">
        <f t="shared" si="9"/>
        <v>1052</v>
      </c>
      <c r="AJ10" s="207">
        <v>178</v>
      </c>
      <c r="AK10" s="207">
        <v>11086</v>
      </c>
      <c r="AL10" s="207">
        <f t="shared" si="10"/>
        <v>2771.5</v>
      </c>
      <c r="AM10" s="207">
        <v>89</v>
      </c>
      <c r="AN10" s="207">
        <v>6071</v>
      </c>
      <c r="AO10" s="207">
        <f t="shared" si="11"/>
        <v>1517.75</v>
      </c>
      <c r="AP10" s="388">
        <v>132</v>
      </c>
      <c r="AQ10" s="387">
        <v>9056</v>
      </c>
      <c r="AR10" s="207">
        <f t="shared" si="2"/>
        <v>2264</v>
      </c>
      <c r="AS10" s="389">
        <v>171</v>
      </c>
      <c r="AT10" s="389">
        <v>11069</v>
      </c>
      <c r="AU10" s="388">
        <f t="shared" si="12"/>
        <v>2767.25</v>
      </c>
      <c r="AV10" s="389">
        <v>93</v>
      </c>
      <c r="AW10" s="389">
        <v>6859</v>
      </c>
      <c r="AX10" s="388">
        <f t="shared" si="13"/>
        <v>1714.75</v>
      </c>
      <c r="AY10" s="387">
        <v>98</v>
      </c>
      <c r="AZ10" s="387">
        <v>7242</v>
      </c>
      <c r="BA10" s="388">
        <f t="shared" si="14"/>
        <v>1810.5</v>
      </c>
      <c r="BB10" s="389">
        <v>123</v>
      </c>
      <c r="BC10" s="389">
        <v>7989</v>
      </c>
      <c r="BD10" s="388">
        <f t="shared" si="15"/>
        <v>1997.25</v>
      </c>
      <c r="BE10" s="389">
        <v>106</v>
      </c>
      <c r="BF10" s="389">
        <v>6818</v>
      </c>
      <c r="BG10" s="388">
        <f t="shared" si="16"/>
        <v>1704.5</v>
      </c>
      <c r="BH10" s="388">
        <v>98</v>
      </c>
      <c r="BI10" s="388">
        <v>7462</v>
      </c>
      <c r="BJ10" s="388">
        <f t="shared" si="17"/>
        <v>1865.5</v>
      </c>
      <c r="BK10" s="388">
        <v>99</v>
      </c>
      <c r="BL10" s="388">
        <v>7033</v>
      </c>
      <c r="BM10" s="388">
        <f t="shared" si="18"/>
        <v>1758.25</v>
      </c>
      <c r="BN10" s="388">
        <v>109</v>
      </c>
      <c r="BO10" s="388">
        <v>7867</v>
      </c>
      <c r="BP10" s="388">
        <f t="shared" si="19"/>
        <v>1966.75</v>
      </c>
      <c r="BQ10" s="388">
        <v>108</v>
      </c>
      <c r="BR10" s="388">
        <v>7400</v>
      </c>
      <c r="BS10" s="388">
        <f t="shared" si="20"/>
        <v>1850</v>
      </c>
    </row>
    <row r="11" spans="1:71" ht="15.4" customHeight="1">
      <c r="A11" s="331">
        <v>9</v>
      </c>
      <c r="B11" s="387" t="s">
        <v>54</v>
      </c>
      <c r="C11" s="387"/>
      <c r="D11" s="387"/>
      <c r="E11" s="207" t="str">
        <f>VLOOKUP(B11,Remark!G:H,2,0)</f>
        <v>Kerry</v>
      </c>
      <c r="F11" s="390"/>
      <c r="G11" s="390"/>
      <c r="H11" s="390"/>
      <c r="I11" s="390"/>
      <c r="J11" s="390"/>
      <c r="K11" s="390"/>
      <c r="L11" s="390"/>
      <c r="M11" s="390"/>
      <c r="N11" s="390"/>
      <c r="O11" s="390"/>
      <c r="P11" s="390"/>
      <c r="Q11" s="390"/>
      <c r="R11" s="207"/>
      <c r="S11" s="207"/>
      <c r="T11" s="207"/>
      <c r="U11" s="207">
        <v>81</v>
      </c>
      <c r="V11" s="207">
        <v>6151</v>
      </c>
      <c r="W11" s="207">
        <f t="shared" si="1"/>
        <v>1537.75</v>
      </c>
      <c r="X11" s="207">
        <f>VLOOKUP(A11,[1]sum!$A$2:$H$154,7,FALSE)</f>
        <v>76</v>
      </c>
      <c r="Y11" s="207">
        <f>VLOOKUP(A11,[1]sum!$A$2:$H$154,8,FALSE)</f>
        <v>5672</v>
      </c>
      <c r="Z11" s="207">
        <f t="shared" si="6"/>
        <v>1418</v>
      </c>
      <c r="AA11" s="207">
        <v>99</v>
      </c>
      <c r="AB11" s="207">
        <v>7373</v>
      </c>
      <c r="AC11" s="207">
        <f t="shared" si="7"/>
        <v>1843.25</v>
      </c>
      <c r="AD11" s="207">
        <v>101</v>
      </c>
      <c r="AE11" s="207">
        <v>8083</v>
      </c>
      <c r="AF11" s="207">
        <f t="shared" si="8"/>
        <v>2020.75</v>
      </c>
      <c r="AG11" s="207">
        <v>132</v>
      </c>
      <c r="AH11" s="207">
        <v>9844</v>
      </c>
      <c r="AI11" s="207">
        <f t="shared" si="9"/>
        <v>2461</v>
      </c>
      <c r="AJ11" s="207">
        <v>182</v>
      </c>
      <c r="AK11" s="207">
        <v>12246</v>
      </c>
      <c r="AL11" s="207">
        <f t="shared" si="10"/>
        <v>3061.5</v>
      </c>
      <c r="AM11" s="207">
        <v>210</v>
      </c>
      <c r="AN11" s="207">
        <v>13922</v>
      </c>
      <c r="AO11" s="207">
        <f t="shared" si="11"/>
        <v>3480.5</v>
      </c>
      <c r="AP11" s="388">
        <v>280</v>
      </c>
      <c r="AQ11" s="387">
        <v>20720</v>
      </c>
      <c r="AR11" s="207">
        <f t="shared" si="2"/>
        <v>5180</v>
      </c>
      <c r="AS11" s="389">
        <v>167</v>
      </c>
      <c r="AT11" s="389">
        <v>14521</v>
      </c>
      <c r="AU11" s="388">
        <f t="shared" si="12"/>
        <v>3630.25</v>
      </c>
      <c r="AV11" s="389">
        <v>346</v>
      </c>
      <c r="AW11" s="389">
        <v>24094</v>
      </c>
      <c r="AX11" s="388">
        <f t="shared" si="13"/>
        <v>6023.5</v>
      </c>
      <c r="AY11" s="387">
        <v>0</v>
      </c>
      <c r="AZ11" s="387">
        <v>0</v>
      </c>
      <c r="BA11" s="388">
        <f t="shared" si="14"/>
        <v>0</v>
      </c>
      <c r="BB11" s="389">
        <v>0</v>
      </c>
      <c r="BC11" s="389">
        <v>0</v>
      </c>
      <c r="BD11" s="388">
        <f t="shared" si="15"/>
        <v>0</v>
      </c>
      <c r="BE11" s="389">
        <v>0</v>
      </c>
      <c r="BF11" s="389">
        <v>0</v>
      </c>
      <c r="BG11" s="388">
        <f t="shared" si="16"/>
        <v>0</v>
      </c>
      <c r="BH11" s="388">
        <v>0</v>
      </c>
      <c r="BI11" s="388">
        <v>0</v>
      </c>
      <c r="BJ11" s="388">
        <f t="shared" si="17"/>
        <v>0</v>
      </c>
      <c r="BK11" s="388">
        <v>0</v>
      </c>
      <c r="BL11" s="388">
        <v>0</v>
      </c>
      <c r="BM11" s="388">
        <f t="shared" si="18"/>
        <v>0</v>
      </c>
      <c r="BN11" s="388">
        <v>0</v>
      </c>
      <c r="BO11" s="388">
        <v>0</v>
      </c>
      <c r="BP11" s="388">
        <f t="shared" si="19"/>
        <v>0</v>
      </c>
      <c r="BQ11" s="388">
        <v>0</v>
      </c>
      <c r="BR11" s="388">
        <v>0</v>
      </c>
      <c r="BS11" s="388">
        <f t="shared" si="20"/>
        <v>0</v>
      </c>
    </row>
    <row r="12" spans="1:71" ht="15.4" customHeight="1">
      <c r="A12" s="331">
        <v>10</v>
      </c>
      <c r="B12" s="387" t="s">
        <v>55</v>
      </c>
      <c r="C12" s="387"/>
      <c r="D12" s="387"/>
      <c r="E12" s="207" t="str">
        <f>VLOOKUP(B12,Remark!G:H,2,0)</f>
        <v>TPLU</v>
      </c>
      <c r="F12" s="390"/>
      <c r="G12" s="390"/>
      <c r="H12" s="390"/>
      <c r="I12" s="390"/>
      <c r="J12" s="390"/>
      <c r="K12" s="390"/>
      <c r="L12" s="390"/>
      <c r="M12" s="390"/>
      <c r="N12" s="390"/>
      <c r="O12" s="390"/>
      <c r="P12" s="390"/>
      <c r="Q12" s="390"/>
      <c r="R12" s="207"/>
      <c r="S12" s="207"/>
      <c r="T12" s="207"/>
      <c r="U12" s="207">
        <v>12</v>
      </c>
      <c r="V12" s="207">
        <v>788</v>
      </c>
      <c r="W12" s="207">
        <f t="shared" si="1"/>
        <v>197</v>
      </c>
      <c r="X12" s="207">
        <f>VLOOKUP(A12,[1]sum!$A$2:$H$154,7,FALSE)</f>
        <v>107</v>
      </c>
      <c r="Y12" s="207">
        <f>VLOOKUP(A12,[1]sum!$A$2:$H$154,8,FALSE)</f>
        <v>7457</v>
      </c>
      <c r="Z12" s="207">
        <f t="shared" si="6"/>
        <v>1864.25</v>
      </c>
      <c r="AA12" s="207">
        <v>92</v>
      </c>
      <c r="AB12" s="207">
        <v>6384</v>
      </c>
      <c r="AC12" s="207">
        <f t="shared" si="7"/>
        <v>1596</v>
      </c>
      <c r="AD12" s="207">
        <v>188</v>
      </c>
      <c r="AE12" s="207">
        <v>12860</v>
      </c>
      <c r="AF12" s="207">
        <f t="shared" si="8"/>
        <v>3215</v>
      </c>
      <c r="AG12" s="207">
        <v>176</v>
      </c>
      <c r="AH12" s="207">
        <v>11320</v>
      </c>
      <c r="AI12" s="207">
        <f t="shared" si="9"/>
        <v>2830</v>
      </c>
      <c r="AJ12" s="207">
        <v>206</v>
      </c>
      <c r="AK12" s="207">
        <v>13370</v>
      </c>
      <c r="AL12" s="207">
        <f t="shared" si="10"/>
        <v>3342.5</v>
      </c>
      <c r="AM12" s="207">
        <v>174</v>
      </c>
      <c r="AN12" s="207">
        <v>11078</v>
      </c>
      <c r="AO12" s="207">
        <f t="shared" si="11"/>
        <v>2769.5</v>
      </c>
      <c r="AP12" s="388">
        <v>203</v>
      </c>
      <c r="AQ12" s="387">
        <v>14109</v>
      </c>
      <c r="AR12" s="207">
        <f t="shared" si="2"/>
        <v>3527.25</v>
      </c>
      <c r="AS12" s="389">
        <v>157</v>
      </c>
      <c r="AT12" s="389">
        <v>10351</v>
      </c>
      <c r="AU12" s="388">
        <f t="shared" si="12"/>
        <v>2587.75</v>
      </c>
      <c r="AV12" s="389">
        <v>198</v>
      </c>
      <c r="AW12" s="389">
        <v>14466</v>
      </c>
      <c r="AX12" s="388">
        <f t="shared" si="13"/>
        <v>3616.5</v>
      </c>
      <c r="AY12" s="387">
        <v>123</v>
      </c>
      <c r="AZ12" s="387">
        <v>8761</v>
      </c>
      <c r="BA12" s="388">
        <f t="shared" si="14"/>
        <v>2190.25</v>
      </c>
      <c r="BB12" s="389">
        <v>136</v>
      </c>
      <c r="BC12" s="389">
        <v>9312</v>
      </c>
      <c r="BD12" s="388">
        <f t="shared" si="15"/>
        <v>2328</v>
      </c>
      <c r="BE12" s="389">
        <v>152</v>
      </c>
      <c r="BF12" s="389">
        <v>9564</v>
      </c>
      <c r="BG12" s="388">
        <f t="shared" si="16"/>
        <v>2391</v>
      </c>
      <c r="BH12" s="388">
        <v>120</v>
      </c>
      <c r="BI12" s="388">
        <v>8020</v>
      </c>
      <c r="BJ12" s="388">
        <f t="shared" si="17"/>
        <v>2005</v>
      </c>
      <c r="BK12" s="388">
        <v>114</v>
      </c>
      <c r="BL12" s="388">
        <v>7554</v>
      </c>
      <c r="BM12" s="388">
        <f t="shared" si="18"/>
        <v>1888.5</v>
      </c>
      <c r="BN12" s="388">
        <v>117</v>
      </c>
      <c r="BO12" s="388">
        <v>7611</v>
      </c>
      <c r="BP12" s="388">
        <f t="shared" si="19"/>
        <v>1902.75</v>
      </c>
      <c r="BQ12" s="388">
        <v>143</v>
      </c>
      <c r="BR12" s="388">
        <v>9161</v>
      </c>
      <c r="BS12" s="388">
        <f t="shared" si="20"/>
        <v>2290.25</v>
      </c>
    </row>
    <row r="13" spans="1:71" ht="15.4" customHeight="1">
      <c r="A13" s="331">
        <v>11</v>
      </c>
      <c r="B13" s="387" t="s">
        <v>56</v>
      </c>
      <c r="C13" s="387"/>
      <c r="D13" s="387"/>
      <c r="E13" s="207" t="str">
        <f>VLOOKUP(B13,Remark!G:H,2,0)</f>
        <v>PINK</v>
      </c>
      <c r="F13" s="390"/>
      <c r="G13" s="390"/>
      <c r="H13" s="390"/>
      <c r="I13" s="390"/>
      <c r="J13" s="390"/>
      <c r="K13" s="390"/>
      <c r="L13" s="390"/>
      <c r="M13" s="390"/>
      <c r="N13" s="390"/>
      <c r="O13" s="390"/>
      <c r="P13" s="390"/>
      <c r="Q13" s="390"/>
      <c r="R13" s="207"/>
      <c r="S13" s="207"/>
      <c r="T13" s="207"/>
      <c r="U13" s="207">
        <v>46</v>
      </c>
      <c r="V13" s="207">
        <v>8361</v>
      </c>
      <c r="W13" s="207">
        <f t="shared" si="1"/>
        <v>2090.25</v>
      </c>
      <c r="X13" s="207">
        <f>VLOOKUP(A13,[1]sum!$A$2:$H$154,7,FALSE)</f>
        <v>150</v>
      </c>
      <c r="Y13" s="207">
        <f>VLOOKUP(A13,[1]sum!$A$2:$H$154,8,FALSE)</f>
        <v>11322</v>
      </c>
      <c r="Z13" s="207">
        <f t="shared" si="6"/>
        <v>2830.5</v>
      </c>
      <c r="AA13" s="207">
        <v>215</v>
      </c>
      <c r="AB13" s="207">
        <v>14197</v>
      </c>
      <c r="AC13" s="207">
        <f t="shared" si="7"/>
        <v>3549.25</v>
      </c>
      <c r="AD13" s="207">
        <v>246</v>
      </c>
      <c r="AE13" s="207">
        <v>16046</v>
      </c>
      <c r="AF13" s="207">
        <f t="shared" si="8"/>
        <v>4011.5</v>
      </c>
      <c r="AG13" s="207">
        <v>324</v>
      </c>
      <c r="AH13" s="207">
        <v>19964</v>
      </c>
      <c r="AI13" s="207">
        <f t="shared" si="9"/>
        <v>4991</v>
      </c>
      <c r="AJ13" s="207">
        <v>468</v>
      </c>
      <c r="AK13" s="207">
        <v>27796</v>
      </c>
      <c r="AL13" s="207">
        <f t="shared" si="10"/>
        <v>6949</v>
      </c>
      <c r="AM13" s="207">
        <v>425</v>
      </c>
      <c r="AN13" s="207">
        <v>26987</v>
      </c>
      <c r="AO13" s="207">
        <f t="shared" si="11"/>
        <v>6746.75</v>
      </c>
      <c r="AP13" s="388">
        <v>288</v>
      </c>
      <c r="AQ13" s="387">
        <v>19760</v>
      </c>
      <c r="AR13" s="207">
        <f t="shared" si="2"/>
        <v>4940</v>
      </c>
      <c r="AS13" s="389">
        <v>337</v>
      </c>
      <c r="AT13" s="389">
        <v>21879</v>
      </c>
      <c r="AU13" s="388">
        <f t="shared" si="12"/>
        <v>5469.75</v>
      </c>
      <c r="AV13" s="389">
        <v>416</v>
      </c>
      <c r="AW13" s="389">
        <v>25880</v>
      </c>
      <c r="AX13" s="388">
        <f t="shared" si="13"/>
        <v>6470</v>
      </c>
      <c r="AY13" s="387">
        <v>310</v>
      </c>
      <c r="AZ13" s="387">
        <v>24746</v>
      </c>
      <c r="BA13" s="388">
        <f t="shared" si="14"/>
        <v>6186.5</v>
      </c>
      <c r="BB13" s="389">
        <v>380</v>
      </c>
      <c r="BC13" s="389">
        <v>33848</v>
      </c>
      <c r="BD13" s="388">
        <f t="shared" si="15"/>
        <v>8462</v>
      </c>
      <c r="BE13" s="389">
        <v>472</v>
      </c>
      <c r="BF13" s="389">
        <v>32056</v>
      </c>
      <c r="BG13" s="388">
        <f t="shared" si="16"/>
        <v>8014</v>
      </c>
      <c r="BH13" s="388">
        <v>377</v>
      </c>
      <c r="BI13" s="388">
        <v>23583</v>
      </c>
      <c r="BJ13" s="388">
        <f t="shared" si="17"/>
        <v>5895.75</v>
      </c>
      <c r="BK13" s="388">
        <v>499</v>
      </c>
      <c r="BL13" s="388">
        <v>29405</v>
      </c>
      <c r="BM13" s="388">
        <f t="shared" si="18"/>
        <v>7351.25</v>
      </c>
      <c r="BN13" s="388">
        <v>427</v>
      </c>
      <c r="BO13" s="388">
        <v>26261</v>
      </c>
      <c r="BP13" s="388">
        <f t="shared" si="19"/>
        <v>6565.25</v>
      </c>
      <c r="BQ13" s="388">
        <v>402</v>
      </c>
      <c r="BR13" s="388">
        <v>24906</v>
      </c>
      <c r="BS13" s="388">
        <f t="shared" si="20"/>
        <v>6226.5</v>
      </c>
    </row>
    <row r="14" spans="1:71" ht="15.4" customHeight="1">
      <c r="A14" s="331">
        <v>12</v>
      </c>
      <c r="B14" s="387" t="s">
        <v>57</v>
      </c>
      <c r="C14" s="387"/>
      <c r="D14" s="387"/>
      <c r="E14" s="207" t="str">
        <f>VLOOKUP(B14,Remark!G:H,2,0)</f>
        <v>TPLU</v>
      </c>
      <c r="F14" s="390"/>
      <c r="G14" s="390"/>
      <c r="H14" s="390"/>
      <c r="I14" s="390"/>
      <c r="J14" s="390"/>
      <c r="K14" s="390"/>
      <c r="L14" s="390"/>
      <c r="M14" s="390"/>
      <c r="N14" s="390"/>
      <c r="O14" s="390"/>
      <c r="P14" s="390"/>
      <c r="Q14" s="390"/>
      <c r="R14" s="207"/>
      <c r="S14" s="207"/>
      <c r="T14" s="207"/>
      <c r="U14" s="207">
        <v>34</v>
      </c>
      <c r="V14" s="207">
        <v>2494</v>
      </c>
      <c r="W14" s="207">
        <f t="shared" si="1"/>
        <v>623.5</v>
      </c>
      <c r="X14" s="207">
        <f>VLOOKUP(A14,[1]sum!$A$2:$H$154,7,FALSE)</f>
        <v>87</v>
      </c>
      <c r="Y14" s="207">
        <f>VLOOKUP(A14,[1]sum!$A$2:$H$154,8,FALSE)</f>
        <v>6257</v>
      </c>
      <c r="Z14" s="207">
        <f t="shared" si="6"/>
        <v>1564.25</v>
      </c>
      <c r="AA14" s="207">
        <v>101</v>
      </c>
      <c r="AB14" s="207">
        <v>7419</v>
      </c>
      <c r="AC14" s="207">
        <f t="shared" si="7"/>
        <v>1854.75</v>
      </c>
      <c r="AD14" s="207">
        <v>216</v>
      </c>
      <c r="AE14" s="207">
        <v>13708</v>
      </c>
      <c r="AF14" s="207">
        <f t="shared" si="8"/>
        <v>3427</v>
      </c>
      <c r="AG14" s="207">
        <v>259</v>
      </c>
      <c r="AH14" s="207">
        <v>15877</v>
      </c>
      <c r="AI14" s="207">
        <f t="shared" si="9"/>
        <v>3969.25</v>
      </c>
      <c r="AJ14" s="207">
        <v>260</v>
      </c>
      <c r="AK14" s="207">
        <v>15200</v>
      </c>
      <c r="AL14" s="207">
        <f t="shared" si="10"/>
        <v>3800</v>
      </c>
      <c r="AM14" s="207">
        <v>273</v>
      </c>
      <c r="AN14" s="207">
        <v>16223</v>
      </c>
      <c r="AO14" s="207">
        <f t="shared" si="11"/>
        <v>4055.75</v>
      </c>
      <c r="AP14" s="388">
        <v>203</v>
      </c>
      <c r="AQ14" s="387">
        <v>12997</v>
      </c>
      <c r="AR14" s="207">
        <f t="shared" si="2"/>
        <v>3249.25</v>
      </c>
      <c r="AS14" s="389">
        <v>204</v>
      </c>
      <c r="AT14" s="389">
        <v>12980</v>
      </c>
      <c r="AU14" s="388">
        <f t="shared" si="12"/>
        <v>3245</v>
      </c>
      <c r="AV14" s="389">
        <v>293</v>
      </c>
      <c r="AW14" s="389">
        <v>18427</v>
      </c>
      <c r="AX14" s="388">
        <f t="shared" si="13"/>
        <v>4606.75</v>
      </c>
      <c r="AY14" s="387">
        <v>310</v>
      </c>
      <c r="AZ14" s="387">
        <v>19150</v>
      </c>
      <c r="BA14" s="388">
        <f t="shared" si="14"/>
        <v>4787.5</v>
      </c>
      <c r="BB14" s="389">
        <v>316</v>
      </c>
      <c r="BC14" s="389">
        <v>19288</v>
      </c>
      <c r="BD14" s="388">
        <f t="shared" si="15"/>
        <v>4822</v>
      </c>
      <c r="BE14" s="389">
        <v>389</v>
      </c>
      <c r="BF14" s="389">
        <v>24323</v>
      </c>
      <c r="BG14" s="388">
        <f t="shared" si="16"/>
        <v>6080.75</v>
      </c>
      <c r="BH14" s="388">
        <v>411</v>
      </c>
      <c r="BI14" s="388">
        <v>24773</v>
      </c>
      <c r="BJ14" s="388">
        <f t="shared" si="17"/>
        <v>6193.25</v>
      </c>
      <c r="BK14" s="388">
        <v>421</v>
      </c>
      <c r="BL14" s="388">
        <v>25191</v>
      </c>
      <c r="BM14" s="388">
        <f t="shared" si="18"/>
        <v>6297.75</v>
      </c>
      <c r="BN14" s="388">
        <v>346</v>
      </c>
      <c r="BO14" s="388">
        <v>21730</v>
      </c>
      <c r="BP14" s="388">
        <f t="shared" si="19"/>
        <v>5432.5</v>
      </c>
      <c r="BQ14" s="388">
        <v>338</v>
      </c>
      <c r="BR14" s="388">
        <v>21442</v>
      </c>
      <c r="BS14" s="388">
        <f t="shared" si="20"/>
        <v>5360.5</v>
      </c>
    </row>
    <row r="15" spans="1:71" ht="15.4" customHeight="1">
      <c r="A15" s="331">
        <v>13</v>
      </c>
      <c r="B15" s="387" t="s">
        <v>59</v>
      </c>
      <c r="C15" s="387"/>
      <c r="D15" s="387"/>
      <c r="E15" s="207" t="str">
        <f>VLOOKUP(B15,Remark!G:H,2,0)</f>
        <v>NLCH</v>
      </c>
      <c r="F15" s="390"/>
      <c r="G15" s="390"/>
      <c r="H15" s="390"/>
      <c r="I15" s="390"/>
      <c r="J15" s="390"/>
      <c r="K15" s="390"/>
      <c r="L15" s="390"/>
      <c r="M15" s="390"/>
      <c r="N15" s="390"/>
      <c r="O15" s="390"/>
      <c r="P15" s="390"/>
      <c r="Q15" s="390"/>
      <c r="R15" s="207"/>
      <c r="S15" s="207"/>
      <c r="T15" s="207"/>
      <c r="U15" s="207">
        <v>32</v>
      </c>
      <c r="V15" s="207">
        <v>2156</v>
      </c>
      <c r="W15" s="207">
        <f t="shared" si="1"/>
        <v>539</v>
      </c>
      <c r="X15" s="207">
        <f>VLOOKUP(A15,[1]sum!$A$2:$H$154,7,FALSE)</f>
        <v>92</v>
      </c>
      <c r="Y15" s="207">
        <f>VLOOKUP(A15,[1]sum!$A$2:$H$154,8,FALSE)</f>
        <v>6104</v>
      </c>
      <c r="Z15" s="207">
        <f t="shared" si="6"/>
        <v>1526</v>
      </c>
      <c r="AA15" s="207">
        <v>139</v>
      </c>
      <c r="AB15" s="207">
        <v>10109</v>
      </c>
      <c r="AC15" s="207">
        <f t="shared" si="7"/>
        <v>2527.25</v>
      </c>
      <c r="AD15" s="207">
        <v>107</v>
      </c>
      <c r="AE15" s="207">
        <v>7573</v>
      </c>
      <c r="AF15" s="207">
        <f t="shared" si="8"/>
        <v>1893.25</v>
      </c>
      <c r="AG15" s="207">
        <v>192</v>
      </c>
      <c r="AH15" s="207">
        <v>12684</v>
      </c>
      <c r="AI15" s="207">
        <f t="shared" si="9"/>
        <v>3171</v>
      </c>
      <c r="AJ15" s="207">
        <v>181</v>
      </c>
      <c r="AK15" s="207">
        <v>11291</v>
      </c>
      <c r="AL15" s="207">
        <f t="shared" si="10"/>
        <v>2822.75</v>
      </c>
      <c r="AM15" s="207">
        <v>220</v>
      </c>
      <c r="AN15" s="207">
        <v>13964</v>
      </c>
      <c r="AO15" s="207">
        <f t="shared" si="11"/>
        <v>3491</v>
      </c>
      <c r="AP15" s="388">
        <v>216</v>
      </c>
      <c r="AQ15" s="387">
        <v>14888</v>
      </c>
      <c r="AR15" s="207">
        <f t="shared" si="2"/>
        <v>3722</v>
      </c>
      <c r="AS15" s="389">
        <v>122</v>
      </c>
      <c r="AT15" s="389">
        <v>9562</v>
      </c>
      <c r="AU15" s="388">
        <f t="shared" si="12"/>
        <v>2390.5</v>
      </c>
      <c r="AV15" s="389">
        <v>248</v>
      </c>
      <c r="AW15" s="389">
        <v>17032</v>
      </c>
      <c r="AX15" s="388">
        <f t="shared" si="13"/>
        <v>4258</v>
      </c>
      <c r="AY15" s="387">
        <v>313</v>
      </c>
      <c r="AZ15" s="387">
        <v>20239</v>
      </c>
      <c r="BA15" s="388">
        <f t="shared" si="14"/>
        <v>5059.75</v>
      </c>
      <c r="BB15" s="389">
        <v>371</v>
      </c>
      <c r="BC15" s="389">
        <v>28081</v>
      </c>
      <c r="BD15" s="388">
        <f t="shared" si="15"/>
        <v>7020.25</v>
      </c>
      <c r="BE15" s="389">
        <v>50</v>
      </c>
      <c r="BF15" s="389">
        <v>3738</v>
      </c>
      <c r="BG15" s="388">
        <f t="shared" si="16"/>
        <v>934.5</v>
      </c>
      <c r="BH15" s="388">
        <v>411</v>
      </c>
      <c r="BI15" s="388">
        <v>26405</v>
      </c>
      <c r="BJ15" s="388">
        <f t="shared" si="17"/>
        <v>6601.25</v>
      </c>
      <c r="BK15" s="388">
        <v>483</v>
      </c>
      <c r="BL15" s="388">
        <v>31689</v>
      </c>
      <c r="BM15" s="388">
        <f t="shared" si="18"/>
        <v>7922.25</v>
      </c>
      <c r="BN15" s="388">
        <v>448</v>
      </c>
      <c r="BO15" s="388">
        <v>29700</v>
      </c>
      <c r="BP15" s="388">
        <f t="shared" si="19"/>
        <v>7425</v>
      </c>
      <c r="BQ15" s="388">
        <v>357</v>
      </c>
      <c r="BR15" s="388">
        <v>24943</v>
      </c>
      <c r="BS15" s="388">
        <f t="shared" si="20"/>
        <v>6235.75</v>
      </c>
    </row>
    <row r="16" spans="1:71" ht="15.4" customHeight="1">
      <c r="A16" s="331">
        <v>14</v>
      </c>
      <c r="B16" s="387" t="s">
        <v>60</v>
      </c>
      <c r="C16" s="387"/>
      <c r="D16" s="387"/>
      <c r="E16" s="207" t="str">
        <f>VLOOKUP(B16,Remark!G:H,2,0)</f>
        <v>NLCH</v>
      </c>
      <c r="F16" s="390"/>
      <c r="G16" s="390"/>
      <c r="H16" s="390"/>
      <c r="I16" s="390"/>
      <c r="J16" s="390"/>
      <c r="K16" s="390"/>
      <c r="L16" s="390"/>
      <c r="M16" s="390"/>
      <c r="N16" s="390"/>
      <c r="O16" s="390"/>
      <c r="P16" s="390"/>
      <c r="Q16" s="390"/>
      <c r="R16" s="207"/>
      <c r="S16" s="207"/>
      <c r="T16" s="207"/>
      <c r="U16" s="207">
        <v>40</v>
      </c>
      <c r="V16" s="207">
        <v>2936</v>
      </c>
      <c r="W16" s="207">
        <f t="shared" si="1"/>
        <v>734</v>
      </c>
      <c r="X16" s="207">
        <f>VLOOKUP(A16,[1]sum!$A$2:$H$154,7,FALSE)</f>
        <v>84</v>
      </c>
      <c r="Y16" s="207">
        <f>VLOOKUP(A16,[1]sum!$A$2:$H$154,8,FALSE)</f>
        <v>5780</v>
      </c>
      <c r="Z16" s="207">
        <f t="shared" si="6"/>
        <v>1445</v>
      </c>
      <c r="AA16" s="207">
        <v>105</v>
      </c>
      <c r="AB16" s="207">
        <v>7567</v>
      </c>
      <c r="AC16" s="207">
        <f t="shared" si="7"/>
        <v>1891.75</v>
      </c>
      <c r="AD16" s="207">
        <v>93</v>
      </c>
      <c r="AE16" s="207">
        <v>7891</v>
      </c>
      <c r="AF16" s="207">
        <f t="shared" si="8"/>
        <v>1972.75</v>
      </c>
      <c r="AG16" s="207">
        <v>141</v>
      </c>
      <c r="AH16" s="207">
        <v>10107</v>
      </c>
      <c r="AI16" s="207">
        <f t="shared" si="9"/>
        <v>2526.75</v>
      </c>
      <c r="AJ16" s="207">
        <v>140</v>
      </c>
      <c r="AK16" s="207">
        <v>9400</v>
      </c>
      <c r="AL16" s="207">
        <f t="shared" si="10"/>
        <v>2350</v>
      </c>
      <c r="AM16" s="207">
        <v>145</v>
      </c>
      <c r="AN16" s="207">
        <v>10251</v>
      </c>
      <c r="AO16" s="207">
        <f t="shared" si="11"/>
        <v>2562.75</v>
      </c>
      <c r="AP16" s="388">
        <v>136</v>
      </c>
      <c r="AQ16" s="387">
        <v>7888</v>
      </c>
      <c r="AR16" s="207">
        <f t="shared" si="2"/>
        <v>1972</v>
      </c>
      <c r="AS16" s="389">
        <v>207</v>
      </c>
      <c r="AT16" s="389">
        <v>13745</v>
      </c>
      <c r="AU16" s="388">
        <f t="shared" si="12"/>
        <v>3436.25</v>
      </c>
      <c r="AV16" s="389">
        <v>156</v>
      </c>
      <c r="AW16" s="389">
        <v>10264</v>
      </c>
      <c r="AX16" s="388">
        <f t="shared" si="13"/>
        <v>2566</v>
      </c>
      <c r="AY16" s="387">
        <v>166</v>
      </c>
      <c r="AZ16" s="387">
        <v>11402</v>
      </c>
      <c r="BA16" s="388">
        <f t="shared" si="14"/>
        <v>2850.5</v>
      </c>
      <c r="BB16" s="389">
        <v>190</v>
      </c>
      <c r="BC16" s="389">
        <v>13034</v>
      </c>
      <c r="BD16" s="388">
        <f t="shared" si="15"/>
        <v>3258.5</v>
      </c>
      <c r="BE16" s="389">
        <v>246</v>
      </c>
      <c r="BF16" s="389">
        <v>17046</v>
      </c>
      <c r="BG16" s="388">
        <f t="shared" si="16"/>
        <v>4261.5</v>
      </c>
      <c r="BH16" s="388">
        <v>193</v>
      </c>
      <c r="BI16" s="388">
        <v>13751</v>
      </c>
      <c r="BJ16" s="388">
        <f t="shared" si="17"/>
        <v>3437.75</v>
      </c>
      <c r="BK16" s="388">
        <v>230</v>
      </c>
      <c r="BL16" s="388">
        <v>14446</v>
      </c>
      <c r="BM16" s="388">
        <f t="shared" si="18"/>
        <v>3611.5</v>
      </c>
      <c r="BN16" s="388">
        <v>252</v>
      </c>
      <c r="BO16" s="388">
        <v>18136</v>
      </c>
      <c r="BP16" s="388">
        <f t="shared" si="19"/>
        <v>4534</v>
      </c>
      <c r="BQ16" s="388">
        <v>256</v>
      </c>
      <c r="BR16" s="388">
        <v>19000</v>
      </c>
      <c r="BS16" s="388">
        <f t="shared" si="20"/>
        <v>4750</v>
      </c>
    </row>
    <row r="17" spans="1:71" ht="15.4" customHeight="1">
      <c r="A17" s="331">
        <v>15</v>
      </c>
      <c r="B17" s="387" t="s">
        <v>61</v>
      </c>
      <c r="C17" s="387"/>
      <c r="D17" s="387"/>
      <c r="E17" s="207" t="str">
        <f>VLOOKUP(B17,Remark!G:H,2,0)</f>
        <v>Kerry</v>
      </c>
      <c r="F17" s="390"/>
      <c r="G17" s="390"/>
      <c r="H17" s="390"/>
      <c r="I17" s="390"/>
      <c r="J17" s="390"/>
      <c r="K17" s="390"/>
      <c r="L17" s="390"/>
      <c r="M17" s="390"/>
      <c r="N17" s="390"/>
      <c r="O17" s="390"/>
      <c r="P17" s="390"/>
      <c r="Q17" s="390"/>
      <c r="R17" s="207"/>
      <c r="S17" s="207"/>
      <c r="T17" s="207"/>
      <c r="U17" s="207">
        <v>45</v>
      </c>
      <c r="V17" s="207">
        <v>2859</v>
      </c>
      <c r="W17" s="207">
        <f t="shared" si="1"/>
        <v>714.75</v>
      </c>
      <c r="X17" s="207">
        <f>VLOOKUP(A17,[1]sum!$A$2:$H$154,7,FALSE)</f>
        <v>119</v>
      </c>
      <c r="Y17" s="207">
        <f>VLOOKUP(A17,[1]sum!$A$2:$H$154,8,FALSE)</f>
        <v>8177</v>
      </c>
      <c r="Z17" s="207">
        <f t="shared" si="6"/>
        <v>2044.25</v>
      </c>
      <c r="AA17" s="207">
        <v>165</v>
      </c>
      <c r="AB17" s="207">
        <v>10103</v>
      </c>
      <c r="AC17" s="207">
        <f t="shared" si="7"/>
        <v>2525.75</v>
      </c>
      <c r="AD17" s="207">
        <v>191</v>
      </c>
      <c r="AE17" s="207">
        <v>12065</v>
      </c>
      <c r="AF17" s="207">
        <f t="shared" si="8"/>
        <v>3016.25</v>
      </c>
      <c r="AG17" s="207">
        <v>208</v>
      </c>
      <c r="AH17" s="207">
        <v>14408</v>
      </c>
      <c r="AI17" s="207">
        <f t="shared" si="9"/>
        <v>3602</v>
      </c>
      <c r="AJ17" s="207">
        <v>251</v>
      </c>
      <c r="AK17" s="207">
        <v>14821</v>
      </c>
      <c r="AL17" s="207">
        <f t="shared" si="10"/>
        <v>3705.25</v>
      </c>
      <c r="AM17" s="207">
        <v>251</v>
      </c>
      <c r="AN17" s="207">
        <v>16753</v>
      </c>
      <c r="AO17" s="207">
        <f t="shared" si="11"/>
        <v>4188.25</v>
      </c>
      <c r="AP17" s="388">
        <v>314</v>
      </c>
      <c r="AQ17" s="387">
        <v>20146</v>
      </c>
      <c r="AR17" s="207">
        <f t="shared" si="2"/>
        <v>5036.5</v>
      </c>
      <c r="AS17" s="389">
        <v>323</v>
      </c>
      <c r="AT17" s="389">
        <v>18993</v>
      </c>
      <c r="AU17" s="388">
        <f t="shared" si="12"/>
        <v>4748.25</v>
      </c>
      <c r="AV17" s="389">
        <v>398</v>
      </c>
      <c r="AW17" s="389">
        <v>23298</v>
      </c>
      <c r="AX17" s="388">
        <f t="shared" si="13"/>
        <v>5824.5</v>
      </c>
      <c r="AY17" s="387">
        <v>345</v>
      </c>
      <c r="AZ17" s="387">
        <v>21907</v>
      </c>
      <c r="BA17" s="388">
        <f t="shared" si="14"/>
        <v>5476.75</v>
      </c>
      <c r="BB17" s="389">
        <v>256</v>
      </c>
      <c r="BC17" s="389">
        <v>16416</v>
      </c>
      <c r="BD17" s="388">
        <f t="shared" si="15"/>
        <v>4104</v>
      </c>
      <c r="BE17" s="389">
        <v>289</v>
      </c>
      <c r="BF17" s="389">
        <v>18915</v>
      </c>
      <c r="BG17" s="388">
        <f t="shared" si="16"/>
        <v>4728.75</v>
      </c>
      <c r="BH17" s="388">
        <v>280</v>
      </c>
      <c r="BI17" s="388">
        <v>18244</v>
      </c>
      <c r="BJ17" s="388">
        <f t="shared" si="17"/>
        <v>4561</v>
      </c>
      <c r="BK17" s="388">
        <v>347</v>
      </c>
      <c r="BL17" s="388">
        <v>22545</v>
      </c>
      <c r="BM17" s="388">
        <f t="shared" si="18"/>
        <v>5636.25</v>
      </c>
      <c r="BN17" s="388">
        <v>324</v>
      </c>
      <c r="BO17" s="388">
        <v>20564</v>
      </c>
      <c r="BP17" s="388">
        <f t="shared" si="19"/>
        <v>5141</v>
      </c>
      <c r="BQ17" s="388">
        <v>304</v>
      </c>
      <c r="BR17" s="388">
        <v>20556</v>
      </c>
      <c r="BS17" s="388">
        <f t="shared" si="20"/>
        <v>5139</v>
      </c>
    </row>
    <row r="18" spans="1:71" ht="15.4" customHeight="1">
      <c r="A18" s="331">
        <v>16</v>
      </c>
      <c r="B18" s="387" t="s">
        <v>62</v>
      </c>
      <c r="C18" s="387"/>
      <c r="D18" s="387"/>
      <c r="E18" s="207" t="str">
        <f>VLOOKUP(B18,Remark!G:H,2,0)</f>
        <v>TPLU</v>
      </c>
      <c r="F18" s="390"/>
      <c r="G18" s="390"/>
      <c r="H18" s="390"/>
      <c r="I18" s="390"/>
      <c r="J18" s="390"/>
      <c r="K18" s="390"/>
      <c r="L18" s="390"/>
      <c r="M18" s="390"/>
      <c r="N18" s="390"/>
      <c r="O18" s="390"/>
      <c r="P18" s="390"/>
      <c r="Q18" s="390"/>
      <c r="R18" s="207"/>
      <c r="S18" s="207"/>
      <c r="T18" s="207"/>
      <c r="U18" s="207">
        <v>68</v>
      </c>
      <c r="V18" s="207">
        <f>3494+938</f>
        <v>4432</v>
      </c>
      <c r="W18" s="207">
        <f t="shared" si="1"/>
        <v>1108</v>
      </c>
      <c r="X18" s="207">
        <f>VLOOKUP(A18,[1]sum!$A$2:$H$154,7,FALSE)</f>
        <v>99</v>
      </c>
      <c r="Y18" s="207">
        <f>VLOOKUP(A18,[1]sum!$A$2:$H$154,8,FALSE)</f>
        <v>6545</v>
      </c>
      <c r="Z18" s="207">
        <f t="shared" si="6"/>
        <v>1636.25</v>
      </c>
      <c r="AA18" s="207">
        <v>83</v>
      </c>
      <c r="AB18" s="207">
        <v>6497</v>
      </c>
      <c r="AC18" s="207">
        <f t="shared" si="7"/>
        <v>1624.25</v>
      </c>
      <c r="AD18" s="207">
        <v>135</v>
      </c>
      <c r="AE18" s="207">
        <v>9817</v>
      </c>
      <c r="AF18" s="207">
        <f t="shared" si="8"/>
        <v>2454.25</v>
      </c>
      <c r="AG18" s="207">
        <v>147</v>
      </c>
      <c r="AH18" s="207">
        <v>11329</v>
      </c>
      <c r="AI18" s="207">
        <f t="shared" si="9"/>
        <v>2832.25</v>
      </c>
      <c r="AJ18" s="207">
        <v>151</v>
      </c>
      <c r="AK18" s="207">
        <v>9261</v>
      </c>
      <c r="AL18" s="207">
        <f t="shared" si="10"/>
        <v>2315.25</v>
      </c>
      <c r="AM18" s="207">
        <v>131</v>
      </c>
      <c r="AN18" s="207">
        <v>9477</v>
      </c>
      <c r="AO18" s="207">
        <f t="shared" si="11"/>
        <v>2369.25</v>
      </c>
      <c r="AP18" s="388">
        <v>82</v>
      </c>
      <c r="AQ18" s="387">
        <v>5578</v>
      </c>
      <c r="AR18" s="207">
        <f t="shared" si="2"/>
        <v>1394.5</v>
      </c>
      <c r="AS18" s="389">
        <v>0</v>
      </c>
      <c r="AT18" s="389">
        <v>0</v>
      </c>
      <c r="AU18" s="388">
        <f t="shared" si="12"/>
        <v>0</v>
      </c>
      <c r="AV18" s="389">
        <v>0</v>
      </c>
      <c r="AW18" s="389">
        <v>0</v>
      </c>
      <c r="AX18" s="388">
        <f t="shared" si="13"/>
        <v>0</v>
      </c>
      <c r="AY18" s="387">
        <v>0</v>
      </c>
      <c r="AZ18" s="387">
        <v>0</v>
      </c>
      <c r="BA18" s="388">
        <f t="shared" si="14"/>
        <v>0</v>
      </c>
      <c r="BB18" s="389">
        <v>0</v>
      </c>
      <c r="BC18" s="389">
        <v>0</v>
      </c>
      <c r="BD18" s="388">
        <f t="shared" si="15"/>
        <v>0</v>
      </c>
      <c r="BE18" s="389">
        <v>0</v>
      </c>
      <c r="BF18" s="389">
        <v>0</v>
      </c>
      <c r="BG18" s="388">
        <f t="shared" si="16"/>
        <v>0</v>
      </c>
      <c r="BH18" s="388">
        <v>0</v>
      </c>
      <c r="BI18" s="388">
        <v>0</v>
      </c>
      <c r="BJ18" s="388">
        <f t="shared" si="17"/>
        <v>0</v>
      </c>
      <c r="BK18" s="388">
        <v>0</v>
      </c>
      <c r="BL18" s="388">
        <v>0</v>
      </c>
      <c r="BM18" s="388">
        <f t="shared" si="18"/>
        <v>0</v>
      </c>
      <c r="BN18" s="388">
        <v>0</v>
      </c>
      <c r="BO18" s="388">
        <v>0</v>
      </c>
      <c r="BP18" s="388">
        <f t="shared" si="19"/>
        <v>0</v>
      </c>
      <c r="BQ18" s="388">
        <v>0</v>
      </c>
      <c r="BR18" s="388">
        <v>0</v>
      </c>
      <c r="BS18" s="388">
        <f t="shared" si="20"/>
        <v>0</v>
      </c>
    </row>
    <row r="19" spans="1:71" ht="15.4" customHeight="1">
      <c r="A19" s="331">
        <v>17</v>
      </c>
      <c r="B19" s="387" t="s">
        <v>63</v>
      </c>
      <c r="C19" s="387"/>
      <c r="D19" s="387"/>
      <c r="E19" s="207" t="str">
        <f>VLOOKUP(B19,Remark!G:H,2,0)</f>
        <v>Kerry</v>
      </c>
      <c r="F19" s="390"/>
      <c r="G19" s="390"/>
      <c r="H19" s="390"/>
      <c r="I19" s="390"/>
      <c r="J19" s="390"/>
      <c r="K19" s="390"/>
      <c r="L19" s="390"/>
      <c r="M19" s="390"/>
      <c r="N19" s="390"/>
      <c r="O19" s="390"/>
      <c r="P19" s="390"/>
      <c r="Q19" s="390"/>
      <c r="R19" s="207"/>
      <c r="S19" s="207"/>
      <c r="T19" s="207"/>
      <c r="U19" s="207">
        <v>44</v>
      </c>
      <c r="V19" s="207">
        <v>2936</v>
      </c>
      <c r="W19" s="207">
        <f t="shared" si="1"/>
        <v>734</v>
      </c>
      <c r="X19" s="207">
        <f>VLOOKUP(A19,[1]sum!$A$2:$H$154,7,FALSE)</f>
        <v>123</v>
      </c>
      <c r="Y19" s="207">
        <f>VLOOKUP(A19,[1]sum!$A$2:$H$154,8,FALSE)</f>
        <v>8453</v>
      </c>
      <c r="Z19" s="207">
        <f t="shared" si="6"/>
        <v>2113.25</v>
      </c>
      <c r="AA19" s="207">
        <v>107</v>
      </c>
      <c r="AB19" s="207">
        <v>7681</v>
      </c>
      <c r="AC19" s="207">
        <f t="shared" si="7"/>
        <v>1920.25</v>
      </c>
      <c r="AD19" s="207">
        <v>174</v>
      </c>
      <c r="AE19" s="207">
        <v>12178</v>
      </c>
      <c r="AF19" s="207">
        <f t="shared" si="8"/>
        <v>3044.5</v>
      </c>
      <c r="AG19" s="207">
        <v>146</v>
      </c>
      <c r="AH19" s="207">
        <v>8606</v>
      </c>
      <c r="AI19" s="207">
        <f t="shared" si="9"/>
        <v>2151.5</v>
      </c>
      <c r="AJ19" s="207">
        <v>152</v>
      </c>
      <c r="AK19" s="207">
        <v>9408</v>
      </c>
      <c r="AL19" s="207">
        <f t="shared" si="10"/>
        <v>2352</v>
      </c>
      <c r="AM19" s="207">
        <v>156</v>
      </c>
      <c r="AN19" s="207">
        <v>9664</v>
      </c>
      <c r="AO19" s="207">
        <f t="shared" si="11"/>
        <v>2416</v>
      </c>
      <c r="AP19" s="388">
        <v>200</v>
      </c>
      <c r="AQ19" s="387">
        <v>12236</v>
      </c>
      <c r="AR19" s="207">
        <f t="shared" si="2"/>
        <v>3059</v>
      </c>
      <c r="AS19" s="389">
        <v>149</v>
      </c>
      <c r="AT19" s="389">
        <v>9247</v>
      </c>
      <c r="AU19" s="388">
        <f t="shared" si="12"/>
        <v>2311.75</v>
      </c>
      <c r="AV19" s="389">
        <v>233</v>
      </c>
      <c r="AW19" s="389">
        <v>14971</v>
      </c>
      <c r="AX19" s="388">
        <f t="shared" si="13"/>
        <v>3742.75</v>
      </c>
      <c r="AY19" s="387">
        <v>165</v>
      </c>
      <c r="AZ19" s="387">
        <v>11279</v>
      </c>
      <c r="BA19" s="388">
        <f t="shared" si="14"/>
        <v>2819.75</v>
      </c>
      <c r="BB19" s="389">
        <v>213</v>
      </c>
      <c r="BC19" s="389">
        <v>12483</v>
      </c>
      <c r="BD19" s="388">
        <f t="shared" si="15"/>
        <v>3120.75</v>
      </c>
      <c r="BE19" s="389">
        <v>212</v>
      </c>
      <c r="BF19" s="389">
        <v>14368</v>
      </c>
      <c r="BG19" s="388">
        <f t="shared" si="16"/>
        <v>3592</v>
      </c>
      <c r="BH19" s="388">
        <v>168</v>
      </c>
      <c r="BI19" s="388">
        <v>10856</v>
      </c>
      <c r="BJ19" s="388">
        <f t="shared" si="17"/>
        <v>2714</v>
      </c>
      <c r="BK19" s="388">
        <v>215</v>
      </c>
      <c r="BL19" s="388">
        <v>13405</v>
      </c>
      <c r="BM19" s="388">
        <f t="shared" si="18"/>
        <v>3351.25</v>
      </c>
      <c r="BN19" s="388">
        <v>203</v>
      </c>
      <c r="BO19" s="388">
        <v>12065</v>
      </c>
      <c r="BP19" s="388">
        <f t="shared" si="19"/>
        <v>3016.25</v>
      </c>
      <c r="BQ19" s="388">
        <v>192</v>
      </c>
      <c r="BR19" s="388">
        <v>12456</v>
      </c>
      <c r="BS19" s="388">
        <f t="shared" si="20"/>
        <v>3114</v>
      </c>
    </row>
    <row r="20" spans="1:71" ht="15.4" customHeight="1">
      <c r="A20" s="331">
        <v>18</v>
      </c>
      <c r="B20" s="387" t="s">
        <v>64</v>
      </c>
      <c r="C20" s="387"/>
      <c r="D20" s="387"/>
      <c r="E20" s="207" t="str">
        <f>VLOOKUP(B20,Remark!G:H,2,0)</f>
        <v>NLCH</v>
      </c>
      <c r="F20" s="390"/>
      <c r="G20" s="390"/>
      <c r="H20" s="390"/>
      <c r="I20" s="390"/>
      <c r="J20" s="390"/>
      <c r="K20" s="390"/>
      <c r="L20" s="390"/>
      <c r="M20" s="390"/>
      <c r="N20" s="390"/>
      <c r="O20" s="390"/>
      <c r="P20" s="390"/>
      <c r="Q20" s="390"/>
      <c r="R20" s="207"/>
      <c r="S20" s="207"/>
      <c r="T20" s="207"/>
      <c r="U20" s="207">
        <v>67</v>
      </c>
      <c r="V20" s="207">
        <v>4861</v>
      </c>
      <c r="W20" s="207">
        <f t="shared" si="1"/>
        <v>1215.25</v>
      </c>
      <c r="X20" s="207">
        <f>VLOOKUP(A20,[1]sum!$A$2:$H$154,7,FALSE)</f>
        <v>100</v>
      </c>
      <c r="Y20" s="207">
        <f>VLOOKUP(A20,[1]sum!$A$2:$H$154,8,FALSE)</f>
        <v>6876</v>
      </c>
      <c r="Z20" s="207">
        <f t="shared" si="6"/>
        <v>1719</v>
      </c>
      <c r="AA20" s="207">
        <v>176</v>
      </c>
      <c r="AB20" s="207">
        <v>12488</v>
      </c>
      <c r="AC20" s="207">
        <f t="shared" si="7"/>
        <v>3122</v>
      </c>
      <c r="AD20" s="207">
        <v>293</v>
      </c>
      <c r="AE20" s="207">
        <v>18963</v>
      </c>
      <c r="AF20" s="207">
        <f t="shared" si="8"/>
        <v>4740.75</v>
      </c>
      <c r="AG20" s="207">
        <v>268</v>
      </c>
      <c r="AH20" s="207">
        <v>16652</v>
      </c>
      <c r="AI20" s="207">
        <f t="shared" si="9"/>
        <v>4163</v>
      </c>
      <c r="AJ20" s="207">
        <v>253</v>
      </c>
      <c r="AK20" s="207">
        <v>16199</v>
      </c>
      <c r="AL20" s="207">
        <f t="shared" si="10"/>
        <v>4049.75</v>
      </c>
      <c r="AM20" s="207">
        <v>297</v>
      </c>
      <c r="AN20" s="207">
        <v>18371</v>
      </c>
      <c r="AO20" s="207">
        <f t="shared" si="11"/>
        <v>4592.75</v>
      </c>
      <c r="AP20" s="388">
        <v>365</v>
      </c>
      <c r="AQ20" s="387">
        <v>24511</v>
      </c>
      <c r="AR20" s="207">
        <f t="shared" si="2"/>
        <v>6127.75</v>
      </c>
      <c r="AS20" s="389">
        <v>370</v>
      </c>
      <c r="AT20" s="389">
        <v>23098</v>
      </c>
      <c r="AU20" s="388">
        <f t="shared" si="12"/>
        <v>5774.5</v>
      </c>
      <c r="AV20" s="389">
        <v>386</v>
      </c>
      <c r="AW20" s="389">
        <v>23394</v>
      </c>
      <c r="AX20" s="388">
        <f t="shared" si="13"/>
        <v>5848.5</v>
      </c>
      <c r="AY20" s="387">
        <v>375</v>
      </c>
      <c r="AZ20" s="387">
        <v>23805</v>
      </c>
      <c r="BA20" s="388">
        <f t="shared" si="14"/>
        <v>5951.25</v>
      </c>
      <c r="BB20" s="389">
        <v>209</v>
      </c>
      <c r="BC20" s="389">
        <v>13759</v>
      </c>
      <c r="BD20" s="388">
        <f t="shared" si="15"/>
        <v>3439.75</v>
      </c>
      <c r="BE20" s="389">
        <v>22</v>
      </c>
      <c r="BF20" s="389">
        <v>1786</v>
      </c>
      <c r="BG20" s="388">
        <f t="shared" si="16"/>
        <v>446.5</v>
      </c>
      <c r="BH20" s="388">
        <v>447</v>
      </c>
      <c r="BI20" s="388">
        <v>26997</v>
      </c>
      <c r="BJ20" s="388">
        <f t="shared" si="17"/>
        <v>6749.25</v>
      </c>
      <c r="BK20" s="388">
        <v>618</v>
      </c>
      <c r="BL20" s="388">
        <v>35582</v>
      </c>
      <c r="BM20" s="388">
        <f t="shared" si="18"/>
        <v>8895.5</v>
      </c>
      <c r="BN20" s="388">
        <v>715</v>
      </c>
      <c r="BO20" s="388">
        <v>41641</v>
      </c>
      <c r="BP20" s="388">
        <f t="shared" si="19"/>
        <v>10410.25</v>
      </c>
      <c r="BQ20" s="388">
        <v>881</v>
      </c>
      <c r="BR20" s="388">
        <v>49251</v>
      </c>
      <c r="BS20" s="388">
        <f t="shared" si="20"/>
        <v>12312.75</v>
      </c>
    </row>
    <row r="21" spans="1:71" ht="15.4" customHeight="1">
      <c r="A21" s="331">
        <v>19</v>
      </c>
      <c r="B21" s="387" t="s">
        <v>65</v>
      </c>
      <c r="C21" s="387"/>
      <c r="D21" s="387"/>
      <c r="E21" s="207" t="str">
        <f>VLOOKUP(B21,Remark!G:H,2,0)</f>
        <v>Kerry</v>
      </c>
      <c r="F21" s="390"/>
      <c r="G21" s="390"/>
      <c r="H21" s="390"/>
      <c r="I21" s="390"/>
      <c r="J21" s="390"/>
      <c r="K21" s="390"/>
      <c r="L21" s="390"/>
      <c r="M21" s="390"/>
      <c r="N21" s="390"/>
      <c r="O21" s="390"/>
      <c r="P21" s="390"/>
      <c r="Q21" s="390"/>
      <c r="R21" s="207"/>
      <c r="S21" s="207"/>
      <c r="T21" s="207"/>
      <c r="U21" s="207">
        <v>64</v>
      </c>
      <c r="V21" s="207">
        <v>4560</v>
      </c>
      <c r="W21" s="207">
        <f t="shared" si="1"/>
        <v>1140</v>
      </c>
      <c r="X21" s="207">
        <f>VLOOKUP(A21,[1]sum!$A$2:$H$154,7,FALSE)</f>
        <v>106</v>
      </c>
      <c r="Y21" s="207">
        <f>VLOOKUP(A21,[1]sum!$A$2:$H$154,8,FALSE)</f>
        <v>6702</v>
      </c>
      <c r="Z21" s="207">
        <f t="shared" si="6"/>
        <v>1675.5</v>
      </c>
      <c r="AA21" s="207">
        <v>152</v>
      </c>
      <c r="AB21" s="207">
        <v>10888</v>
      </c>
      <c r="AC21" s="207">
        <f t="shared" si="7"/>
        <v>2722</v>
      </c>
      <c r="AD21" s="207">
        <v>153</v>
      </c>
      <c r="AE21" s="207">
        <v>10287</v>
      </c>
      <c r="AF21" s="207">
        <f t="shared" si="8"/>
        <v>2571.75</v>
      </c>
      <c r="AG21" s="207">
        <v>171</v>
      </c>
      <c r="AH21" s="207">
        <v>11621</v>
      </c>
      <c r="AI21" s="207">
        <f t="shared" si="9"/>
        <v>2905.25</v>
      </c>
      <c r="AJ21" s="207">
        <v>212</v>
      </c>
      <c r="AK21" s="207">
        <v>12856</v>
      </c>
      <c r="AL21" s="207">
        <f t="shared" si="10"/>
        <v>3214</v>
      </c>
      <c r="AM21" s="207">
        <v>176</v>
      </c>
      <c r="AN21" s="207">
        <v>10924</v>
      </c>
      <c r="AO21" s="207">
        <f t="shared" si="11"/>
        <v>2731</v>
      </c>
      <c r="AP21" s="388">
        <v>164</v>
      </c>
      <c r="AQ21" s="387">
        <v>10204</v>
      </c>
      <c r="AR21" s="207">
        <f t="shared" si="2"/>
        <v>2551</v>
      </c>
      <c r="AS21" s="389">
        <v>140</v>
      </c>
      <c r="AT21" s="389">
        <v>8852</v>
      </c>
      <c r="AU21" s="388">
        <f t="shared" si="12"/>
        <v>2213</v>
      </c>
      <c r="AV21" s="389">
        <v>148</v>
      </c>
      <c r="AW21" s="389">
        <v>9172</v>
      </c>
      <c r="AX21" s="388">
        <f t="shared" si="13"/>
        <v>2293</v>
      </c>
      <c r="AY21" s="387">
        <v>149</v>
      </c>
      <c r="AZ21" s="387">
        <v>9595</v>
      </c>
      <c r="BA21" s="388">
        <f t="shared" si="14"/>
        <v>2398.75</v>
      </c>
      <c r="BB21" s="389">
        <v>135</v>
      </c>
      <c r="BC21" s="389">
        <v>8841</v>
      </c>
      <c r="BD21" s="388">
        <f t="shared" si="15"/>
        <v>2210.25</v>
      </c>
      <c r="BE21" s="389">
        <v>159</v>
      </c>
      <c r="BF21" s="389">
        <v>10789</v>
      </c>
      <c r="BG21" s="388">
        <f t="shared" si="16"/>
        <v>2697.25</v>
      </c>
      <c r="BH21" s="388">
        <v>151</v>
      </c>
      <c r="BI21" s="388">
        <v>8965</v>
      </c>
      <c r="BJ21" s="388">
        <f t="shared" si="17"/>
        <v>2241.25</v>
      </c>
      <c r="BK21" s="388">
        <v>178</v>
      </c>
      <c r="BL21" s="388">
        <v>10630</v>
      </c>
      <c r="BM21" s="388">
        <f t="shared" si="18"/>
        <v>2657.5</v>
      </c>
      <c r="BN21" s="388">
        <v>186</v>
      </c>
      <c r="BO21" s="388">
        <v>12374</v>
      </c>
      <c r="BP21" s="388">
        <f t="shared" si="19"/>
        <v>3093.5</v>
      </c>
      <c r="BQ21" s="388">
        <v>118</v>
      </c>
      <c r="BR21" s="388">
        <v>8374</v>
      </c>
      <c r="BS21" s="388">
        <f t="shared" si="20"/>
        <v>2093.5</v>
      </c>
    </row>
    <row r="22" spans="1:71" ht="15.4" customHeight="1">
      <c r="A22" s="331">
        <v>20</v>
      </c>
      <c r="B22" s="387" t="s">
        <v>67</v>
      </c>
      <c r="C22" s="387"/>
      <c r="D22" s="387"/>
      <c r="E22" s="207" t="str">
        <f>VLOOKUP(B22,Remark!G:H,2,0)</f>
        <v>TKRU</v>
      </c>
      <c r="F22" s="390"/>
      <c r="G22" s="390"/>
      <c r="H22" s="390"/>
      <c r="I22" s="390"/>
      <c r="J22" s="390"/>
      <c r="K22" s="390"/>
      <c r="L22" s="390"/>
      <c r="M22" s="390"/>
      <c r="N22" s="390"/>
      <c r="O22" s="390"/>
      <c r="P22" s="390"/>
      <c r="Q22" s="390"/>
      <c r="R22" s="207"/>
      <c r="S22" s="207"/>
      <c r="T22" s="207"/>
      <c r="U22" s="207">
        <v>30</v>
      </c>
      <c r="V22" s="207">
        <v>2190</v>
      </c>
      <c r="W22" s="207">
        <f t="shared" si="1"/>
        <v>547.5</v>
      </c>
      <c r="X22" s="207">
        <f>VLOOKUP(A22,[1]sum!$A$2:$H$154,7,FALSE)</f>
        <v>55</v>
      </c>
      <c r="Y22" s="207">
        <f>VLOOKUP(A22,[1]sum!$A$2:$H$154,8,FALSE)</f>
        <v>3501</v>
      </c>
      <c r="Z22" s="207">
        <f t="shared" si="6"/>
        <v>875.25</v>
      </c>
      <c r="AA22" s="207">
        <v>44</v>
      </c>
      <c r="AB22" s="207">
        <v>2788</v>
      </c>
      <c r="AC22" s="207">
        <f t="shared" si="7"/>
        <v>697</v>
      </c>
      <c r="AD22" s="207">
        <v>29</v>
      </c>
      <c r="AE22" s="207">
        <v>1855</v>
      </c>
      <c r="AF22" s="207">
        <f t="shared" si="8"/>
        <v>463.75</v>
      </c>
      <c r="AG22" s="207">
        <v>35</v>
      </c>
      <c r="AH22" s="207">
        <v>2005</v>
      </c>
      <c r="AI22" s="207">
        <f t="shared" si="9"/>
        <v>501.25</v>
      </c>
      <c r="AJ22" s="207">
        <v>34</v>
      </c>
      <c r="AK22" s="207">
        <v>1978</v>
      </c>
      <c r="AL22" s="207">
        <f t="shared" si="10"/>
        <v>494.5</v>
      </c>
      <c r="AM22" s="207">
        <v>33</v>
      </c>
      <c r="AN22" s="207">
        <v>2059</v>
      </c>
      <c r="AO22" s="207">
        <f t="shared" si="11"/>
        <v>514.75</v>
      </c>
      <c r="AP22" s="388">
        <v>46</v>
      </c>
      <c r="AQ22" s="387">
        <v>3062</v>
      </c>
      <c r="AR22" s="207">
        <f t="shared" si="2"/>
        <v>765.5</v>
      </c>
      <c r="AS22" s="389">
        <v>46</v>
      </c>
      <c r="AT22" s="389">
        <v>3926</v>
      </c>
      <c r="AU22" s="388">
        <f t="shared" si="12"/>
        <v>981.5</v>
      </c>
      <c r="AV22" s="389">
        <v>96</v>
      </c>
      <c r="AW22" s="389">
        <v>5716</v>
      </c>
      <c r="AX22" s="388">
        <f t="shared" si="13"/>
        <v>1429</v>
      </c>
      <c r="AY22" s="387">
        <v>45</v>
      </c>
      <c r="AZ22" s="387">
        <v>3563</v>
      </c>
      <c r="BA22" s="388">
        <f t="shared" si="14"/>
        <v>890.75</v>
      </c>
      <c r="BB22" s="389">
        <v>46</v>
      </c>
      <c r="BC22" s="389">
        <v>2818</v>
      </c>
      <c r="BD22" s="388">
        <f t="shared" si="15"/>
        <v>704.5</v>
      </c>
      <c r="BE22" s="389">
        <v>48</v>
      </c>
      <c r="BF22" s="389">
        <v>3808</v>
      </c>
      <c r="BG22" s="388">
        <f t="shared" si="16"/>
        <v>952</v>
      </c>
      <c r="BH22" s="388">
        <v>52</v>
      </c>
      <c r="BI22" s="388">
        <v>3628</v>
      </c>
      <c r="BJ22" s="388">
        <f t="shared" si="17"/>
        <v>907</v>
      </c>
      <c r="BK22" s="388">
        <v>41</v>
      </c>
      <c r="BL22" s="388">
        <v>2547</v>
      </c>
      <c r="BM22" s="388">
        <f t="shared" si="18"/>
        <v>636.75</v>
      </c>
      <c r="BN22" s="388">
        <v>42</v>
      </c>
      <c r="BO22" s="388">
        <v>2974</v>
      </c>
      <c r="BP22" s="388">
        <f t="shared" si="19"/>
        <v>743.5</v>
      </c>
      <c r="BQ22" s="388">
        <v>37</v>
      </c>
      <c r="BR22" s="388">
        <v>2643</v>
      </c>
      <c r="BS22" s="388">
        <f t="shared" si="20"/>
        <v>660.75</v>
      </c>
    </row>
    <row r="23" spans="1:71" ht="15.4" customHeight="1">
      <c r="A23" s="331">
        <v>21</v>
      </c>
      <c r="B23" s="387" t="s">
        <v>68</v>
      </c>
      <c r="C23" s="387"/>
      <c r="D23" s="387"/>
      <c r="E23" s="207" t="str">
        <f>VLOOKUP(B23,Remark!G:H,2,0)</f>
        <v>TPLU</v>
      </c>
      <c r="F23" s="390"/>
      <c r="G23" s="390"/>
      <c r="H23" s="390"/>
      <c r="I23" s="390"/>
      <c r="J23" s="390"/>
      <c r="K23" s="390"/>
      <c r="L23" s="390"/>
      <c r="M23" s="390"/>
      <c r="N23" s="390"/>
      <c r="O23" s="390"/>
      <c r="P23" s="390"/>
      <c r="Q23" s="390"/>
      <c r="R23" s="207"/>
      <c r="S23" s="207"/>
      <c r="T23" s="207"/>
      <c r="U23" s="207">
        <v>39</v>
      </c>
      <c r="V23" s="207">
        <v>2685</v>
      </c>
      <c r="W23" s="207">
        <f t="shared" si="1"/>
        <v>671.25</v>
      </c>
      <c r="X23" s="207">
        <f>VLOOKUP(A23,[1]sum!$A$2:$H$154,7,FALSE)</f>
        <v>51</v>
      </c>
      <c r="Y23" s="207">
        <f>VLOOKUP(A23,[1]sum!$A$2:$H$154,8,FALSE)</f>
        <v>3985</v>
      </c>
      <c r="Z23" s="207">
        <f t="shared" si="6"/>
        <v>996.25</v>
      </c>
      <c r="AA23" s="207">
        <v>82</v>
      </c>
      <c r="AB23" s="207">
        <v>6190</v>
      </c>
      <c r="AC23" s="207">
        <f t="shared" si="7"/>
        <v>1547.5</v>
      </c>
      <c r="AD23" s="207">
        <v>104</v>
      </c>
      <c r="AE23" s="207">
        <v>7820</v>
      </c>
      <c r="AF23" s="207">
        <f t="shared" si="8"/>
        <v>1955</v>
      </c>
      <c r="AG23" s="207">
        <v>84</v>
      </c>
      <c r="AH23" s="207">
        <v>6312</v>
      </c>
      <c r="AI23" s="207">
        <f t="shared" si="9"/>
        <v>1578</v>
      </c>
      <c r="AJ23" s="207">
        <v>102</v>
      </c>
      <c r="AK23" s="207">
        <v>6306</v>
      </c>
      <c r="AL23" s="207">
        <f t="shared" si="10"/>
        <v>1576.5</v>
      </c>
      <c r="AM23" s="207">
        <v>124</v>
      </c>
      <c r="AN23" s="207">
        <v>8020</v>
      </c>
      <c r="AO23" s="207">
        <f t="shared" si="11"/>
        <v>2005</v>
      </c>
      <c r="AP23" s="388">
        <v>163</v>
      </c>
      <c r="AQ23" s="387">
        <v>10421</v>
      </c>
      <c r="AR23" s="207">
        <f t="shared" si="2"/>
        <v>2605.25</v>
      </c>
      <c r="AS23" s="389">
        <v>117</v>
      </c>
      <c r="AT23" s="389">
        <v>8659</v>
      </c>
      <c r="AU23" s="388">
        <f t="shared" si="12"/>
        <v>2164.75</v>
      </c>
      <c r="AV23" s="389">
        <v>182</v>
      </c>
      <c r="AW23" s="389">
        <v>11610</v>
      </c>
      <c r="AX23" s="388">
        <f t="shared" si="13"/>
        <v>2902.5</v>
      </c>
      <c r="AY23" s="387">
        <v>234</v>
      </c>
      <c r="AZ23" s="387">
        <v>15790</v>
      </c>
      <c r="BA23" s="388">
        <f t="shared" si="14"/>
        <v>3947.5</v>
      </c>
      <c r="BB23" s="389">
        <v>278</v>
      </c>
      <c r="BC23" s="389">
        <v>19714</v>
      </c>
      <c r="BD23" s="388">
        <f t="shared" si="15"/>
        <v>4928.5</v>
      </c>
      <c r="BE23" s="389">
        <v>328</v>
      </c>
      <c r="BF23" s="389">
        <v>21852</v>
      </c>
      <c r="BG23" s="388">
        <f t="shared" si="16"/>
        <v>5463</v>
      </c>
      <c r="BH23" s="388">
        <v>261</v>
      </c>
      <c r="BI23" s="388">
        <v>17935</v>
      </c>
      <c r="BJ23" s="388">
        <f t="shared" si="17"/>
        <v>4483.75</v>
      </c>
      <c r="BK23" s="388">
        <v>307</v>
      </c>
      <c r="BL23" s="388">
        <v>19873</v>
      </c>
      <c r="BM23" s="388">
        <f t="shared" si="18"/>
        <v>4968.25</v>
      </c>
      <c r="BN23" s="388">
        <v>304</v>
      </c>
      <c r="BO23" s="388">
        <v>19580</v>
      </c>
      <c r="BP23" s="388">
        <f t="shared" si="19"/>
        <v>4895</v>
      </c>
      <c r="BQ23" s="388">
        <v>271</v>
      </c>
      <c r="BR23" s="388">
        <v>18469</v>
      </c>
      <c r="BS23" s="388">
        <f t="shared" si="20"/>
        <v>4617.25</v>
      </c>
    </row>
    <row r="24" spans="1:71" ht="15.4" customHeight="1">
      <c r="A24" s="331">
        <v>22</v>
      </c>
      <c r="B24" s="387" t="s">
        <v>69</v>
      </c>
      <c r="C24" s="387"/>
      <c r="D24" s="387"/>
      <c r="E24" s="207" t="str">
        <f>VLOOKUP(B24,Remark!G:H,2,0)</f>
        <v>SUKS</v>
      </c>
      <c r="F24" s="390"/>
      <c r="G24" s="390"/>
      <c r="H24" s="390"/>
      <c r="I24" s="390"/>
      <c r="J24" s="390"/>
      <c r="K24" s="390"/>
      <c r="L24" s="390"/>
      <c r="M24" s="390"/>
      <c r="N24" s="390"/>
      <c r="O24" s="390"/>
      <c r="P24" s="390"/>
      <c r="Q24" s="390"/>
      <c r="R24" s="207"/>
      <c r="S24" s="207"/>
      <c r="T24" s="207"/>
      <c r="U24" s="207">
        <v>40</v>
      </c>
      <c r="V24" s="207">
        <v>2416</v>
      </c>
      <c r="W24" s="207">
        <f t="shared" si="1"/>
        <v>604</v>
      </c>
      <c r="X24" s="207">
        <f>VLOOKUP(A24,[1]sum!$A$2:$H$154,7,FALSE)</f>
        <v>53</v>
      </c>
      <c r="Y24" s="207">
        <f>VLOOKUP(A24,[1]sum!$A$2:$H$154,8,FALSE)</f>
        <v>3231</v>
      </c>
      <c r="Z24" s="207">
        <f t="shared" si="6"/>
        <v>807.75</v>
      </c>
      <c r="AA24" s="207">
        <v>103</v>
      </c>
      <c r="AB24" s="207">
        <v>6125</v>
      </c>
      <c r="AC24" s="207">
        <f t="shared" si="7"/>
        <v>1531.25</v>
      </c>
      <c r="AD24" s="207">
        <v>95</v>
      </c>
      <c r="AE24" s="207">
        <v>5837</v>
      </c>
      <c r="AF24" s="207">
        <f t="shared" si="8"/>
        <v>1459.25</v>
      </c>
      <c r="AG24" s="207">
        <v>148</v>
      </c>
      <c r="AH24" s="207">
        <v>8676</v>
      </c>
      <c r="AI24" s="207">
        <f t="shared" si="9"/>
        <v>2169</v>
      </c>
      <c r="AJ24" s="207">
        <v>95</v>
      </c>
      <c r="AK24" s="207">
        <v>5445</v>
      </c>
      <c r="AL24" s="207">
        <f t="shared" si="10"/>
        <v>1361.25</v>
      </c>
      <c r="AM24" s="207">
        <v>79</v>
      </c>
      <c r="AN24" s="207">
        <v>5553</v>
      </c>
      <c r="AO24" s="207">
        <f t="shared" si="11"/>
        <v>1388.25</v>
      </c>
      <c r="AP24" s="388">
        <v>91</v>
      </c>
      <c r="AQ24" s="387">
        <v>6865</v>
      </c>
      <c r="AR24" s="207">
        <f t="shared" si="2"/>
        <v>1716.25</v>
      </c>
      <c r="AS24" s="389">
        <v>85</v>
      </c>
      <c r="AT24" s="389">
        <v>5411</v>
      </c>
      <c r="AU24" s="388">
        <f t="shared" si="12"/>
        <v>1352.75</v>
      </c>
      <c r="AV24" s="389">
        <v>81</v>
      </c>
      <c r="AW24" s="389">
        <v>5051</v>
      </c>
      <c r="AX24" s="388">
        <f t="shared" si="13"/>
        <v>1262.75</v>
      </c>
      <c r="AY24" s="387">
        <v>112</v>
      </c>
      <c r="AZ24" s="387">
        <v>7004</v>
      </c>
      <c r="BA24" s="388">
        <f t="shared" si="14"/>
        <v>1751</v>
      </c>
      <c r="BB24" s="389">
        <v>86</v>
      </c>
      <c r="BC24" s="389">
        <v>6478</v>
      </c>
      <c r="BD24" s="388">
        <f t="shared" si="15"/>
        <v>1619.5</v>
      </c>
      <c r="BE24" s="389">
        <v>140</v>
      </c>
      <c r="BF24" s="389">
        <v>9756</v>
      </c>
      <c r="BG24" s="388">
        <f t="shared" si="16"/>
        <v>2439</v>
      </c>
      <c r="BH24" s="388">
        <v>118</v>
      </c>
      <c r="BI24" s="388">
        <v>7894</v>
      </c>
      <c r="BJ24" s="388">
        <f t="shared" si="17"/>
        <v>1973.5</v>
      </c>
      <c r="BK24" s="388">
        <v>150</v>
      </c>
      <c r="BL24" s="388">
        <v>10630</v>
      </c>
      <c r="BM24" s="388">
        <f t="shared" si="18"/>
        <v>2657.5</v>
      </c>
      <c r="BN24" s="388">
        <v>90</v>
      </c>
      <c r="BO24" s="388">
        <v>5662</v>
      </c>
      <c r="BP24" s="388">
        <f t="shared" si="19"/>
        <v>1415.5</v>
      </c>
      <c r="BQ24" s="388">
        <v>159</v>
      </c>
      <c r="BR24" s="388">
        <v>12657</v>
      </c>
      <c r="BS24" s="388">
        <f t="shared" si="20"/>
        <v>3164.25</v>
      </c>
    </row>
    <row r="25" spans="1:71" ht="15.4" customHeight="1">
      <c r="A25" s="331">
        <v>23</v>
      </c>
      <c r="B25" s="387" t="s">
        <v>70</v>
      </c>
      <c r="C25" s="387"/>
      <c r="D25" s="387"/>
      <c r="E25" s="207" t="str">
        <f>VLOOKUP(B25,Remark!G:H,2,0)</f>
        <v>TKRU</v>
      </c>
      <c r="F25" s="390"/>
      <c r="G25" s="390"/>
      <c r="H25" s="390"/>
      <c r="I25" s="390"/>
      <c r="J25" s="390"/>
      <c r="K25" s="390"/>
      <c r="L25" s="390"/>
      <c r="M25" s="390"/>
      <c r="N25" s="390"/>
      <c r="O25" s="390"/>
      <c r="P25" s="390"/>
      <c r="Q25" s="390"/>
      <c r="R25" s="207"/>
      <c r="S25" s="207"/>
      <c r="T25" s="207"/>
      <c r="U25" s="207">
        <v>13</v>
      </c>
      <c r="V25" s="207">
        <v>679</v>
      </c>
      <c r="W25" s="207">
        <f t="shared" si="1"/>
        <v>169.75</v>
      </c>
      <c r="X25" s="207">
        <f>VLOOKUP(A25,[1]sum!$A$2:$H$154,7,FALSE)</f>
        <v>54</v>
      </c>
      <c r="Y25" s="207">
        <f>VLOOKUP(A25,[1]sum!$A$2:$H$154,8,FALSE)</f>
        <v>3754</v>
      </c>
      <c r="Z25" s="207">
        <f t="shared" si="6"/>
        <v>938.5</v>
      </c>
      <c r="AA25" s="207">
        <v>40</v>
      </c>
      <c r="AB25" s="207">
        <v>2916</v>
      </c>
      <c r="AC25" s="207">
        <f t="shared" si="7"/>
        <v>729</v>
      </c>
      <c r="AD25" s="207">
        <v>70</v>
      </c>
      <c r="AE25" s="207">
        <v>4554</v>
      </c>
      <c r="AF25" s="207">
        <f t="shared" si="8"/>
        <v>1138.5</v>
      </c>
      <c r="AG25" s="207">
        <v>49</v>
      </c>
      <c r="AH25" s="207">
        <v>3331</v>
      </c>
      <c r="AI25" s="207">
        <f t="shared" si="9"/>
        <v>832.75</v>
      </c>
      <c r="AJ25" s="207">
        <v>64</v>
      </c>
      <c r="AK25" s="207">
        <v>3636</v>
      </c>
      <c r="AL25" s="207">
        <f t="shared" si="10"/>
        <v>909</v>
      </c>
      <c r="AM25" s="207">
        <v>33</v>
      </c>
      <c r="AN25" s="207">
        <v>1763</v>
      </c>
      <c r="AO25" s="207">
        <f t="shared" si="11"/>
        <v>440.75</v>
      </c>
      <c r="AP25" s="388">
        <v>37</v>
      </c>
      <c r="AQ25" s="387">
        <v>2203</v>
      </c>
      <c r="AR25" s="207">
        <f t="shared" si="2"/>
        <v>550.75</v>
      </c>
      <c r="AS25" s="389">
        <v>80</v>
      </c>
      <c r="AT25" s="389">
        <v>4544</v>
      </c>
      <c r="AU25" s="388">
        <f t="shared" si="12"/>
        <v>1136</v>
      </c>
      <c r="AV25" s="389">
        <v>63</v>
      </c>
      <c r="AW25" s="389">
        <v>4081</v>
      </c>
      <c r="AX25" s="388">
        <f t="shared" si="13"/>
        <v>1020.25</v>
      </c>
      <c r="AY25" s="387">
        <v>53</v>
      </c>
      <c r="AZ25" s="387">
        <v>3419</v>
      </c>
      <c r="BA25" s="388">
        <f t="shared" si="14"/>
        <v>854.75</v>
      </c>
      <c r="BB25" s="389">
        <v>41</v>
      </c>
      <c r="BC25" s="389">
        <v>2559</v>
      </c>
      <c r="BD25" s="388">
        <f t="shared" si="15"/>
        <v>639.75</v>
      </c>
      <c r="BE25" s="389">
        <v>48</v>
      </c>
      <c r="BF25" s="389">
        <v>2932</v>
      </c>
      <c r="BG25" s="388">
        <f t="shared" si="16"/>
        <v>733</v>
      </c>
      <c r="BH25" s="388">
        <v>45</v>
      </c>
      <c r="BI25" s="388">
        <v>2559</v>
      </c>
      <c r="BJ25" s="388">
        <f t="shared" si="17"/>
        <v>639.75</v>
      </c>
      <c r="BK25" s="388">
        <v>45</v>
      </c>
      <c r="BL25" s="388">
        <v>2983</v>
      </c>
      <c r="BM25" s="388">
        <f t="shared" si="18"/>
        <v>745.75</v>
      </c>
      <c r="BN25" s="388">
        <v>44</v>
      </c>
      <c r="BO25" s="388">
        <v>2604</v>
      </c>
      <c r="BP25" s="388">
        <f t="shared" si="19"/>
        <v>651</v>
      </c>
      <c r="BQ25" s="388">
        <v>55</v>
      </c>
      <c r="BR25" s="388">
        <v>3237</v>
      </c>
      <c r="BS25" s="388">
        <f t="shared" si="20"/>
        <v>809.25</v>
      </c>
    </row>
    <row r="26" spans="1:71" ht="14.65" customHeight="1">
      <c r="A26" s="331">
        <v>24</v>
      </c>
      <c r="B26" s="387" t="s">
        <v>71</v>
      </c>
      <c r="C26" s="387"/>
      <c r="D26" s="387"/>
      <c r="E26" s="207" t="str">
        <f>VLOOKUP(B26,Remark!G:H,2,0)</f>
        <v>TKRU</v>
      </c>
      <c r="F26" s="390"/>
      <c r="G26" s="390"/>
      <c r="H26" s="390"/>
      <c r="I26" s="390"/>
      <c r="J26" s="390"/>
      <c r="K26" s="390"/>
      <c r="L26" s="390"/>
      <c r="M26" s="390"/>
      <c r="N26" s="390"/>
      <c r="O26" s="390"/>
      <c r="P26" s="390"/>
      <c r="Q26" s="390"/>
      <c r="R26" s="207"/>
      <c r="S26" s="207"/>
      <c r="T26" s="207"/>
      <c r="U26" s="207">
        <v>55</v>
      </c>
      <c r="V26" s="207">
        <v>3513</v>
      </c>
      <c r="W26" s="207">
        <f t="shared" si="1"/>
        <v>878.25</v>
      </c>
      <c r="X26" s="207">
        <f>VLOOKUP(A26,[1]sum!$A$2:$H$154,7,FALSE)</f>
        <v>74</v>
      </c>
      <c r="Y26" s="207">
        <f>VLOOKUP(A26,[1]sum!$A$2:$H$154,8,FALSE)</f>
        <v>5078</v>
      </c>
      <c r="Z26" s="207">
        <f t="shared" si="6"/>
        <v>1269.5</v>
      </c>
      <c r="AA26" s="207">
        <v>68</v>
      </c>
      <c r="AB26" s="207">
        <v>4400</v>
      </c>
      <c r="AC26" s="207">
        <f t="shared" si="7"/>
        <v>1100</v>
      </c>
      <c r="AD26" s="207">
        <v>85</v>
      </c>
      <c r="AE26" s="207">
        <v>5251</v>
      </c>
      <c r="AF26" s="207">
        <f t="shared" si="8"/>
        <v>1312.75</v>
      </c>
      <c r="AG26" s="207">
        <v>69</v>
      </c>
      <c r="AH26" s="207">
        <v>3759</v>
      </c>
      <c r="AI26" s="207">
        <f t="shared" si="9"/>
        <v>939.75</v>
      </c>
      <c r="AJ26" s="207">
        <v>64</v>
      </c>
      <c r="AK26" s="207">
        <v>3872</v>
      </c>
      <c r="AL26" s="207">
        <f t="shared" si="10"/>
        <v>968</v>
      </c>
      <c r="AM26" s="207">
        <v>47</v>
      </c>
      <c r="AN26" s="207">
        <v>2729</v>
      </c>
      <c r="AO26" s="207">
        <f t="shared" si="11"/>
        <v>682.25</v>
      </c>
      <c r="AP26" s="388">
        <v>85</v>
      </c>
      <c r="AQ26" s="387">
        <v>6219</v>
      </c>
      <c r="AR26" s="207">
        <f t="shared" si="2"/>
        <v>1554.75</v>
      </c>
      <c r="AS26" s="389">
        <v>59</v>
      </c>
      <c r="AT26" s="389">
        <v>3897</v>
      </c>
      <c r="AU26" s="388">
        <f t="shared" si="12"/>
        <v>974.25</v>
      </c>
      <c r="AV26" s="389">
        <v>0</v>
      </c>
      <c r="AW26" s="389">
        <v>0</v>
      </c>
      <c r="AX26" s="388">
        <f t="shared" si="13"/>
        <v>0</v>
      </c>
      <c r="AY26" s="387">
        <v>0</v>
      </c>
      <c r="AZ26" s="387">
        <v>0</v>
      </c>
      <c r="BA26" s="388">
        <f t="shared" si="14"/>
        <v>0</v>
      </c>
      <c r="BB26" s="389">
        <v>0</v>
      </c>
      <c r="BC26" s="389">
        <v>0</v>
      </c>
      <c r="BD26" s="388">
        <f t="shared" si="15"/>
        <v>0</v>
      </c>
      <c r="BE26" s="389">
        <v>0</v>
      </c>
      <c r="BF26" s="389">
        <v>0</v>
      </c>
      <c r="BG26" s="388">
        <f t="shared" si="16"/>
        <v>0</v>
      </c>
      <c r="BH26" s="388">
        <v>0</v>
      </c>
      <c r="BI26" s="388">
        <v>0</v>
      </c>
      <c r="BJ26" s="388">
        <f t="shared" si="17"/>
        <v>0</v>
      </c>
      <c r="BK26" s="388">
        <v>0</v>
      </c>
      <c r="BL26" s="388">
        <v>0</v>
      </c>
      <c r="BM26" s="388">
        <f t="shared" si="18"/>
        <v>0</v>
      </c>
      <c r="BN26" s="388">
        <v>0</v>
      </c>
      <c r="BO26" s="388">
        <v>0</v>
      </c>
      <c r="BP26" s="388">
        <f t="shared" si="19"/>
        <v>0</v>
      </c>
      <c r="BQ26" s="388">
        <v>0</v>
      </c>
      <c r="BR26" s="388">
        <v>0</v>
      </c>
      <c r="BS26" s="388">
        <f t="shared" si="20"/>
        <v>0</v>
      </c>
    </row>
    <row r="27" spans="1:71" ht="14.65" customHeight="1">
      <c r="A27" s="331">
        <v>25</v>
      </c>
      <c r="B27" s="387" t="s">
        <v>72</v>
      </c>
      <c r="C27" s="387"/>
      <c r="D27" s="387"/>
      <c r="E27" s="207" t="str">
        <f>VLOOKUP(B27,Remark!G:H,2,0)</f>
        <v>Kerry</v>
      </c>
      <c r="F27" s="390"/>
      <c r="G27" s="390"/>
      <c r="H27" s="390"/>
      <c r="I27" s="390"/>
      <c r="J27" s="390"/>
      <c r="K27" s="390"/>
      <c r="L27" s="390"/>
      <c r="M27" s="390"/>
      <c r="N27" s="390"/>
      <c r="O27" s="390"/>
      <c r="P27" s="390"/>
      <c r="Q27" s="390"/>
      <c r="R27" s="207"/>
      <c r="S27" s="207"/>
      <c r="T27" s="207"/>
      <c r="U27" s="207">
        <v>69</v>
      </c>
      <c r="V27" s="207">
        <v>4471</v>
      </c>
      <c r="W27" s="207">
        <f t="shared" si="1"/>
        <v>1117.75</v>
      </c>
      <c r="X27" s="207">
        <f>VLOOKUP(A27,[1]sum!$A$2:$H$154,7,FALSE)</f>
        <v>178</v>
      </c>
      <c r="Y27" s="207">
        <f>VLOOKUP(A27,[1]sum!$A$2:$H$154,8,FALSE)</f>
        <v>11902</v>
      </c>
      <c r="Z27" s="207">
        <f t="shared" si="6"/>
        <v>2975.5</v>
      </c>
      <c r="AA27" s="207">
        <v>121</v>
      </c>
      <c r="AB27" s="207">
        <v>8743</v>
      </c>
      <c r="AC27" s="207">
        <f t="shared" si="7"/>
        <v>2185.75</v>
      </c>
      <c r="AD27" s="207">
        <v>237</v>
      </c>
      <c r="AE27" s="207">
        <v>14203</v>
      </c>
      <c r="AF27" s="207">
        <f t="shared" si="8"/>
        <v>3550.75</v>
      </c>
      <c r="AG27" s="207">
        <v>264</v>
      </c>
      <c r="AH27" s="207">
        <v>16760</v>
      </c>
      <c r="AI27" s="207">
        <f t="shared" si="9"/>
        <v>4190</v>
      </c>
      <c r="AJ27" s="207">
        <v>315</v>
      </c>
      <c r="AK27" s="207">
        <v>19177</v>
      </c>
      <c r="AL27" s="207">
        <f t="shared" si="10"/>
        <v>4794.25</v>
      </c>
      <c r="AM27" s="207">
        <v>351</v>
      </c>
      <c r="AN27" s="207">
        <v>23533</v>
      </c>
      <c r="AO27" s="207">
        <f t="shared" si="11"/>
        <v>5883.25</v>
      </c>
      <c r="AP27" s="388">
        <v>446</v>
      </c>
      <c r="AQ27" s="387">
        <v>28754</v>
      </c>
      <c r="AR27" s="207">
        <f t="shared" si="2"/>
        <v>7188.5</v>
      </c>
      <c r="AS27" s="389">
        <v>337</v>
      </c>
      <c r="AT27" s="389">
        <v>24167</v>
      </c>
      <c r="AU27" s="388">
        <f t="shared" si="12"/>
        <v>6041.75</v>
      </c>
      <c r="AV27" s="389">
        <v>489</v>
      </c>
      <c r="AW27" s="389">
        <v>30687</v>
      </c>
      <c r="AX27" s="388">
        <f t="shared" si="13"/>
        <v>7671.75</v>
      </c>
      <c r="AY27" s="387">
        <v>503</v>
      </c>
      <c r="AZ27" s="387">
        <v>31805</v>
      </c>
      <c r="BA27" s="388">
        <f t="shared" si="14"/>
        <v>7951.25</v>
      </c>
      <c r="BB27" s="389">
        <v>423</v>
      </c>
      <c r="BC27" s="389">
        <v>25873</v>
      </c>
      <c r="BD27" s="388">
        <f t="shared" si="15"/>
        <v>6468.25</v>
      </c>
      <c r="BE27" s="389">
        <v>397</v>
      </c>
      <c r="BF27" s="389">
        <v>25667</v>
      </c>
      <c r="BG27" s="388">
        <f t="shared" si="16"/>
        <v>6416.75</v>
      </c>
      <c r="BH27" s="388">
        <v>337</v>
      </c>
      <c r="BI27" s="388">
        <v>21143</v>
      </c>
      <c r="BJ27" s="388">
        <f t="shared" si="17"/>
        <v>5285.75</v>
      </c>
      <c r="BK27" s="388">
        <v>468</v>
      </c>
      <c r="BL27" s="388">
        <v>27548</v>
      </c>
      <c r="BM27" s="388">
        <f t="shared" si="18"/>
        <v>6887</v>
      </c>
      <c r="BN27" s="388">
        <v>410</v>
      </c>
      <c r="BO27" s="388">
        <v>26674</v>
      </c>
      <c r="BP27" s="388">
        <f t="shared" si="19"/>
        <v>6668.5</v>
      </c>
      <c r="BQ27" s="388">
        <v>382</v>
      </c>
      <c r="BR27" s="388">
        <v>26070</v>
      </c>
      <c r="BS27" s="388">
        <f t="shared" si="20"/>
        <v>6517.5</v>
      </c>
    </row>
    <row r="28" spans="1:71" ht="14.65" customHeight="1">
      <c r="A28" s="331">
        <v>26</v>
      </c>
      <c r="B28" s="387" t="s">
        <v>73</v>
      </c>
      <c r="C28" s="387"/>
      <c r="D28" s="387"/>
      <c r="E28" s="207" t="str">
        <f>VLOOKUP(B28,Remark!G:H,2,0)</f>
        <v>RMA2</v>
      </c>
      <c r="F28" s="390"/>
      <c r="G28" s="390"/>
      <c r="H28" s="390"/>
      <c r="I28" s="390"/>
      <c r="J28" s="390"/>
      <c r="K28" s="390"/>
      <c r="L28" s="390"/>
      <c r="M28" s="390"/>
      <c r="N28" s="390"/>
      <c r="O28" s="390"/>
      <c r="P28" s="390"/>
      <c r="Q28" s="390"/>
      <c r="R28" s="207"/>
      <c r="S28" s="207"/>
      <c r="T28" s="207"/>
      <c r="U28" s="207">
        <v>80</v>
      </c>
      <c r="V28" s="207">
        <v>5156</v>
      </c>
      <c r="W28" s="207">
        <f t="shared" si="1"/>
        <v>1289</v>
      </c>
      <c r="X28" s="207">
        <f>VLOOKUP(A28,[1]sum!$A$2:$H$154,7,FALSE)</f>
        <v>129</v>
      </c>
      <c r="Y28" s="207">
        <f>VLOOKUP(A28,[1]sum!$A$2:$H$154,8,FALSE)</f>
        <v>9411</v>
      </c>
      <c r="Z28" s="207">
        <f t="shared" si="6"/>
        <v>2352.75</v>
      </c>
      <c r="AA28" s="207">
        <v>208</v>
      </c>
      <c r="AB28" s="207">
        <v>12664</v>
      </c>
      <c r="AC28" s="207">
        <f t="shared" si="7"/>
        <v>3166</v>
      </c>
      <c r="AD28" s="207">
        <v>182</v>
      </c>
      <c r="AE28" s="207">
        <v>9994</v>
      </c>
      <c r="AF28" s="207">
        <f t="shared" si="8"/>
        <v>2498.5</v>
      </c>
      <c r="AG28" s="207">
        <v>235</v>
      </c>
      <c r="AH28" s="207">
        <v>13973</v>
      </c>
      <c r="AI28" s="207">
        <f t="shared" si="9"/>
        <v>3493.25</v>
      </c>
      <c r="AJ28" s="207">
        <v>345</v>
      </c>
      <c r="AK28" s="207">
        <v>18471</v>
      </c>
      <c r="AL28" s="207">
        <f t="shared" si="10"/>
        <v>4617.75</v>
      </c>
      <c r="AM28" s="207">
        <v>331</v>
      </c>
      <c r="AN28" s="207">
        <v>18721</v>
      </c>
      <c r="AO28" s="207">
        <f t="shared" si="11"/>
        <v>4680.25</v>
      </c>
      <c r="AP28" s="388">
        <v>380</v>
      </c>
      <c r="AQ28" s="387">
        <v>22484</v>
      </c>
      <c r="AR28" s="207">
        <f t="shared" si="2"/>
        <v>5621</v>
      </c>
      <c r="AS28" s="389">
        <v>234</v>
      </c>
      <c r="AT28" s="389">
        <v>15162</v>
      </c>
      <c r="AU28" s="388">
        <f t="shared" si="12"/>
        <v>3790.5</v>
      </c>
      <c r="AV28" s="389">
        <v>349</v>
      </c>
      <c r="AW28" s="389">
        <v>20351</v>
      </c>
      <c r="AX28" s="388">
        <f t="shared" si="13"/>
        <v>5087.75</v>
      </c>
      <c r="AY28" s="387">
        <v>394</v>
      </c>
      <c r="AZ28" s="387">
        <v>23574</v>
      </c>
      <c r="BA28" s="388">
        <f t="shared" si="14"/>
        <v>5893.5</v>
      </c>
      <c r="BB28" s="389">
        <v>359</v>
      </c>
      <c r="BC28" s="389">
        <v>21141</v>
      </c>
      <c r="BD28" s="388">
        <f t="shared" si="15"/>
        <v>5285.25</v>
      </c>
      <c r="BE28" s="389">
        <v>409</v>
      </c>
      <c r="BF28" s="389">
        <v>25175</v>
      </c>
      <c r="BG28" s="388">
        <f t="shared" si="16"/>
        <v>6293.75</v>
      </c>
      <c r="BH28" s="388">
        <v>444</v>
      </c>
      <c r="BI28" s="388">
        <v>27020</v>
      </c>
      <c r="BJ28" s="388">
        <f t="shared" si="17"/>
        <v>6755</v>
      </c>
      <c r="BK28" s="388">
        <v>371</v>
      </c>
      <c r="BL28" s="388">
        <v>23449</v>
      </c>
      <c r="BM28" s="388">
        <f t="shared" si="18"/>
        <v>5862.25</v>
      </c>
      <c r="BN28" s="388">
        <v>289</v>
      </c>
      <c r="BO28" s="388">
        <v>19955</v>
      </c>
      <c r="BP28" s="388">
        <f t="shared" si="19"/>
        <v>4988.75</v>
      </c>
      <c r="BQ28" s="388">
        <v>301</v>
      </c>
      <c r="BR28" s="388">
        <v>20799</v>
      </c>
      <c r="BS28" s="388">
        <f t="shared" si="20"/>
        <v>5199.75</v>
      </c>
    </row>
    <row r="29" spans="1:71" ht="14.65" customHeight="1">
      <c r="A29" s="331">
        <v>27</v>
      </c>
      <c r="B29" s="387" t="s">
        <v>74</v>
      </c>
      <c r="C29" s="387"/>
      <c r="D29" s="387"/>
      <c r="E29" s="207" t="str">
        <f>VLOOKUP(B29,Remark!G:H,2,0)</f>
        <v>RMA2</v>
      </c>
      <c r="F29" s="390"/>
      <c r="G29" s="390"/>
      <c r="H29" s="390"/>
      <c r="I29" s="390"/>
      <c r="J29" s="390"/>
      <c r="K29" s="390"/>
      <c r="L29" s="390"/>
      <c r="M29" s="390"/>
      <c r="N29" s="390"/>
      <c r="O29" s="390"/>
      <c r="P29" s="390"/>
      <c r="Q29" s="390"/>
      <c r="R29" s="207"/>
      <c r="S29" s="207"/>
      <c r="T29" s="207"/>
      <c r="U29" s="207">
        <v>104</v>
      </c>
      <c r="V29" s="207">
        <v>6832</v>
      </c>
      <c r="W29" s="207">
        <f t="shared" si="1"/>
        <v>1708</v>
      </c>
      <c r="X29" s="207">
        <f>VLOOKUP(A29,[1]sum!$A$2:$H$154,7,FALSE)</f>
        <v>101</v>
      </c>
      <c r="Y29" s="207">
        <f>VLOOKUP(A29,[1]sum!$A$2:$H$154,8,FALSE)</f>
        <v>6519</v>
      </c>
      <c r="Z29" s="207">
        <f t="shared" si="6"/>
        <v>1629.75</v>
      </c>
      <c r="AA29" s="207">
        <v>120</v>
      </c>
      <c r="AB29" s="207">
        <v>8080</v>
      </c>
      <c r="AC29" s="207">
        <f t="shared" si="7"/>
        <v>2020</v>
      </c>
      <c r="AD29" s="207">
        <v>209</v>
      </c>
      <c r="AE29" s="207">
        <v>12263</v>
      </c>
      <c r="AF29" s="207">
        <f t="shared" si="8"/>
        <v>3065.75</v>
      </c>
      <c r="AG29" s="207">
        <v>213</v>
      </c>
      <c r="AH29" s="207">
        <v>12855</v>
      </c>
      <c r="AI29" s="207">
        <f t="shared" si="9"/>
        <v>3213.75</v>
      </c>
      <c r="AJ29" s="207">
        <v>281</v>
      </c>
      <c r="AK29" s="207">
        <v>17595</v>
      </c>
      <c r="AL29" s="207">
        <f t="shared" si="10"/>
        <v>4398.75</v>
      </c>
      <c r="AM29" s="207">
        <v>360</v>
      </c>
      <c r="AN29" s="207">
        <v>21620</v>
      </c>
      <c r="AO29" s="207">
        <f t="shared" si="11"/>
        <v>5405</v>
      </c>
      <c r="AP29" s="388">
        <v>355</v>
      </c>
      <c r="AQ29" s="387">
        <v>22325</v>
      </c>
      <c r="AR29" s="207">
        <f t="shared" si="2"/>
        <v>5581.25</v>
      </c>
      <c r="AS29" s="389">
        <v>300</v>
      </c>
      <c r="AT29" s="389">
        <v>19116</v>
      </c>
      <c r="AU29" s="388">
        <f t="shared" si="12"/>
        <v>4779</v>
      </c>
      <c r="AV29" s="389">
        <v>392</v>
      </c>
      <c r="AW29" s="389">
        <v>24252</v>
      </c>
      <c r="AX29" s="388">
        <f t="shared" si="13"/>
        <v>6063</v>
      </c>
      <c r="AY29" s="387">
        <v>496</v>
      </c>
      <c r="AZ29" s="387">
        <v>29448</v>
      </c>
      <c r="BA29" s="388">
        <f t="shared" si="14"/>
        <v>7362</v>
      </c>
      <c r="BB29" s="389">
        <v>390</v>
      </c>
      <c r="BC29" s="389">
        <v>23110</v>
      </c>
      <c r="BD29" s="388">
        <f t="shared" si="15"/>
        <v>5777.5</v>
      </c>
      <c r="BE29" s="389">
        <v>430</v>
      </c>
      <c r="BF29" s="389">
        <v>26074</v>
      </c>
      <c r="BG29" s="388">
        <f t="shared" si="16"/>
        <v>6518.5</v>
      </c>
      <c r="BH29" s="388">
        <v>439</v>
      </c>
      <c r="BI29" s="388">
        <v>27253</v>
      </c>
      <c r="BJ29" s="388">
        <f t="shared" si="17"/>
        <v>6813.25</v>
      </c>
      <c r="BK29" s="388">
        <v>419</v>
      </c>
      <c r="BL29" s="388">
        <v>25845</v>
      </c>
      <c r="BM29" s="388">
        <f t="shared" si="18"/>
        <v>6461.25</v>
      </c>
      <c r="BN29" s="388">
        <v>305</v>
      </c>
      <c r="BO29" s="388">
        <v>20055</v>
      </c>
      <c r="BP29" s="388">
        <f t="shared" si="19"/>
        <v>5013.75</v>
      </c>
      <c r="BQ29" s="388">
        <v>274</v>
      </c>
      <c r="BR29" s="388">
        <v>19094</v>
      </c>
      <c r="BS29" s="388">
        <f t="shared" si="20"/>
        <v>4773.5</v>
      </c>
    </row>
    <row r="30" spans="1:71" ht="14.65" customHeight="1">
      <c r="A30" s="331">
        <v>28</v>
      </c>
      <c r="B30" s="387" t="s">
        <v>75</v>
      </c>
      <c r="C30" s="387"/>
      <c r="D30" s="387"/>
      <c r="E30" s="207" t="str">
        <f>VLOOKUP(B30,Remark!G:H,2,0)</f>
        <v>RMA2</v>
      </c>
      <c r="F30" s="390"/>
      <c r="G30" s="390"/>
      <c r="H30" s="390"/>
      <c r="I30" s="390"/>
      <c r="J30" s="390"/>
      <c r="K30" s="390"/>
      <c r="L30" s="390"/>
      <c r="M30" s="390"/>
      <c r="N30" s="390"/>
      <c r="O30" s="390"/>
      <c r="P30" s="390"/>
      <c r="Q30" s="390"/>
      <c r="R30" s="207"/>
      <c r="S30" s="207"/>
      <c r="T30" s="207"/>
      <c r="U30" s="207">
        <v>22</v>
      </c>
      <c r="V30" s="207">
        <v>1338</v>
      </c>
      <c r="W30" s="207">
        <f t="shared" si="1"/>
        <v>334.5</v>
      </c>
      <c r="X30" s="207">
        <f>VLOOKUP(A30,[1]sum!$A$2:$H$154,7,FALSE)</f>
        <v>67</v>
      </c>
      <c r="Y30" s="207">
        <f>VLOOKUP(A30,[1]sum!$A$2:$H$154,8,FALSE)</f>
        <v>4361</v>
      </c>
      <c r="Z30" s="207">
        <f t="shared" si="6"/>
        <v>1090.25</v>
      </c>
      <c r="AA30" s="207">
        <v>81</v>
      </c>
      <c r="AB30" s="207">
        <v>5131</v>
      </c>
      <c r="AC30" s="207">
        <f t="shared" si="7"/>
        <v>1282.75</v>
      </c>
      <c r="AD30" s="207">
        <v>78</v>
      </c>
      <c r="AE30" s="207">
        <v>4922</v>
      </c>
      <c r="AF30" s="207">
        <f t="shared" si="8"/>
        <v>1230.5</v>
      </c>
      <c r="AG30" s="207">
        <v>130</v>
      </c>
      <c r="AH30" s="207">
        <v>7946</v>
      </c>
      <c r="AI30" s="207">
        <f t="shared" si="9"/>
        <v>1986.5</v>
      </c>
      <c r="AJ30" s="207">
        <v>138</v>
      </c>
      <c r="AK30" s="207">
        <v>9514</v>
      </c>
      <c r="AL30" s="207">
        <f t="shared" si="10"/>
        <v>2378.5</v>
      </c>
      <c r="AM30" s="207">
        <v>0</v>
      </c>
      <c r="AN30" s="207">
        <v>0</v>
      </c>
      <c r="AO30" s="207">
        <f t="shared" si="11"/>
        <v>0</v>
      </c>
      <c r="AP30" s="388">
        <v>137</v>
      </c>
      <c r="AQ30" s="387">
        <v>8803</v>
      </c>
      <c r="AR30" s="207">
        <f t="shared" si="2"/>
        <v>2200.75</v>
      </c>
      <c r="AS30" s="389">
        <v>65</v>
      </c>
      <c r="AT30" s="389">
        <v>4615</v>
      </c>
      <c r="AU30" s="388">
        <f t="shared" si="12"/>
        <v>1153.75</v>
      </c>
      <c r="AV30" s="389">
        <v>142</v>
      </c>
      <c r="AW30" s="389">
        <v>9734</v>
      </c>
      <c r="AX30" s="388">
        <f t="shared" si="13"/>
        <v>2433.5</v>
      </c>
      <c r="AY30" s="387">
        <v>133</v>
      </c>
      <c r="AZ30" s="387">
        <v>8711</v>
      </c>
      <c r="BA30" s="388">
        <f t="shared" si="14"/>
        <v>2177.75</v>
      </c>
      <c r="BB30" s="389">
        <v>160</v>
      </c>
      <c r="BC30" s="389">
        <v>9720</v>
      </c>
      <c r="BD30" s="388">
        <f t="shared" si="15"/>
        <v>2430</v>
      </c>
      <c r="BE30" s="389">
        <v>220</v>
      </c>
      <c r="BF30" s="389">
        <v>13816</v>
      </c>
      <c r="BG30" s="388">
        <f t="shared" si="16"/>
        <v>3454</v>
      </c>
      <c r="BH30" s="388">
        <v>205</v>
      </c>
      <c r="BI30" s="388">
        <v>14451</v>
      </c>
      <c r="BJ30" s="388">
        <f t="shared" si="17"/>
        <v>3612.75</v>
      </c>
      <c r="BK30" s="388">
        <v>201</v>
      </c>
      <c r="BL30" s="388">
        <v>12747</v>
      </c>
      <c r="BM30" s="388">
        <f t="shared" si="18"/>
        <v>3186.75</v>
      </c>
      <c r="BN30" s="388">
        <v>149</v>
      </c>
      <c r="BO30" s="388">
        <v>9547</v>
      </c>
      <c r="BP30" s="388">
        <f t="shared" si="19"/>
        <v>2386.75</v>
      </c>
      <c r="BQ30" s="388">
        <v>146</v>
      </c>
      <c r="BR30" s="388">
        <v>8958</v>
      </c>
      <c r="BS30" s="388">
        <f t="shared" si="20"/>
        <v>2239.5</v>
      </c>
    </row>
    <row r="31" spans="1:71" ht="14.65" customHeight="1">
      <c r="A31" s="331">
        <v>29</v>
      </c>
      <c r="B31" s="387" t="s">
        <v>76</v>
      </c>
      <c r="C31" s="387"/>
      <c r="D31" s="387"/>
      <c r="E31" s="207" t="str">
        <f>VLOOKUP(B31,Remark!G:H,2,0)</f>
        <v>SUKS</v>
      </c>
      <c r="F31" s="390"/>
      <c r="G31" s="390"/>
      <c r="H31" s="390"/>
      <c r="I31" s="390"/>
      <c r="J31" s="390"/>
      <c r="K31" s="390"/>
      <c r="L31" s="390"/>
      <c r="M31" s="390"/>
      <c r="N31" s="390"/>
      <c r="O31" s="390"/>
      <c r="P31" s="390"/>
      <c r="Q31" s="390"/>
      <c r="R31" s="207"/>
      <c r="S31" s="207"/>
      <c r="T31" s="207"/>
      <c r="U31" s="207">
        <v>38</v>
      </c>
      <c r="V31" s="207">
        <v>2906</v>
      </c>
      <c r="W31" s="207">
        <f t="shared" si="1"/>
        <v>726.5</v>
      </c>
      <c r="X31" s="207">
        <f>VLOOKUP(A31,[1]sum!$A$2:$H$154,7,FALSE)</f>
        <v>78</v>
      </c>
      <c r="Y31" s="207">
        <f>VLOOKUP(A31,[1]sum!$A$2:$H$154,8,FALSE)</f>
        <v>5590</v>
      </c>
      <c r="Z31" s="207">
        <f t="shared" si="6"/>
        <v>1397.5</v>
      </c>
      <c r="AA31" s="207">
        <v>97</v>
      </c>
      <c r="AB31" s="207">
        <v>6887</v>
      </c>
      <c r="AC31" s="207">
        <f t="shared" si="7"/>
        <v>1721.75</v>
      </c>
      <c r="AD31" s="207">
        <v>105</v>
      </c>
      <c r="AE31" s="207">
        <v>6339</v>
      </c>
      <c r="AF31" s="207">
        <f t="shared" si="8"/>
        <v>1584.75</v>
      </c>
      <c r="AG31" s="207">
        <v>195</v>
      </c>
      <c r="AH31" s="207">
        <v>11837</v>
      </c>
      <c r="AI31" s="207">
        <f t="shared" si="9"/>
        <v>2959.25</v>
      </c>
      <c r="AJ31" s="207">
        <v>119</v>
      </c>
      <c r="AK31" s="207">
        <v>7849</v>
      </c>
      <c r="AL31" s="207">
        <f t="shared" si="10"/>
        <v>1962.25</v>
      </c>
      <c r="AM31" s="207">
        <v>55</v>
      </c>
      <c r="AN31" s="207">
        <v>3897</v>
      </c>
      <c r="AO31" s="207">
        <f t="shared" si="11"/>
        <v>974.25</v>
      </c>
      <c r="AP31" s="388">
        <v>77</v>
      </c>
      <c r="AQ31" s="387">
        <v>5115</v>
      </c>
      <c r="AR31" s="207">
        <f t="shared" si="2"/>
        <v>1278.75</v>
      </c>
      <c r="AS31" s="389">
        <v>38</v>
      </c>
      <c r="AT31" s="389">
        <v>3438</v>
      </c>
      <c r="AU31" s="388">
        <f t="shared" si="12"/>
        <v>859.5</v>
      </c>
      <c r="AV31" s="389">
        <v>91</v>
      </c>
      <c r="AW31" s="389">
        <v>6425</v>
      </c>
      <c r="AX31" s="388">
        <f t="shared" si="13"/>
        <v>1606.25</v>
      </c>
      <c r="AY31" s="387">
        <v>104</v>
      </c>
      <c r="AZ31" s="387">
        <v>7512</v>
      </c>
      <c r="BA31" s="388">
        <f t="shared" si="14"/>
        <v>1878</v>
      </c>
      <c r="BB31" s="389">
        <v>92</v>
      </c>
      <c r="BC31" s="389">
        <v>6572</v>
      </c>
      <c r="BD31" s="388">
        <f t="shared" si="15"/>
        <v>1643</v>
      </c>
      <c r="BE31" s="389">
        <v>132</v>
      </c>
      <c r="BF31" s="389">
        <v>7736</v>
      </c>
      <c r="BG31" s="388">
        <f t="shared" si="16"/>
        <v>1934</v>
      </c>
      <c r="BH31" s="388">
        <v>149</v>
      </c>
      <c r="BI31" s="388">
        <v>9551</v>
      </c>
      <c r="BJ31" s="388">
        <f t="shared" si="17"/>
        <v>2387.75</v>
      </c>
      <c r="BK31" s="388">
        <v>155</v>
      </c>
      <c r="BL31" s="388">
        <v>10293</v>
      </c>
      <c r="BM31" s="388">
        <f t="shared" si="18"/>
        <v>2573.25</v>
      </c>
      <c r="BN31" s="388">
        <v>141</v>
      </c>
      <c r="BO31" s="388">
        <v>9175</v>
      </c>
      <c r="BP31" s="388">
        <f t="shared" si="19"/>
        <v>2293.75</v>
      </c>
      <c r="BQ31" s="388">
        <v>124</v>
      </c>
      <c r="BR31" s="388">
        <v>8200</v>
      </c>
      <c r="BS31" s="388">
        <f t="shared" si="20"/>
        <v>2050</v>
      </c>
    </row>
    <row r="32" spans="1:71" ht="14.65" customHeight="1">
      <c r="A32" s="331">
        <v>30</v>
      </c>
      <c r="B32" s="387" t="s">
        <v>77</v>
      </c>
      <c r="C32" s="387"/>
      <c r="D32" s="387"/>
      <c r="E32" s="207" t="str">
        <f>VLOOKUP(B32,Remark!G:H,2,0)</f>
        <v>RMA2</v>
      </c>
      <c r="F32" s="390"/>
      <c r="G32" s="390"/>
      <c r="H32" s="390"/>
      <c r="I32" s="390"/>
      <c r="J32" s="390"/>
      <c r="K32" s="390"/>
      <c r="L32" s="390"/>
      <c r="M32" s="390"/>
      <c r="N32" s="390"/>
      <c r="O32" s="390"/>
      <c r="P32" s="390"/>
      <c r="Q32" s="390"/>
      <c r="R32" s="207"/>
      <c r="S32" s="207"/>
      <c r="T32" s="207"/>
      <c r="U32" s="207">
        <v>24</v>
      </c>
      <c r="V32" s="207">
        <v>1736</v>
      </c>
      <c r="W32" s="207">
        <f t="shared" si="1"/>
        <v>434</v>
      </c>
      <c r="X32" s="207">
        <f>VLOOKUP(A32,[1]sum!$A$2:$H$154,7,FALSE)</f>
        <v>108</v>
      </c>
      <c r="Y32" s="207">
        <f>VLOOKUP(A32,[1]sum!$A$2:$H$154,8,FALSE)</f>
        <v>7868</v>
      </c>
      <c r="Z32" s="207">
        <f t="shared" si="6"/>
        <v>1967</v>
      </c>
      <c r="AA32" s="207">
        <v>59</v>
      </c>
      <c r="AB32" s="207">
        <v>3921</v>
      </c>
      <c r="AC32" s="207">
        <f t="shared" si="7"/>
        <v>980.25</v>
      </c>
      <c r="AD32" s="207">
        <v>133</v>
      </c>
      <c r="AE32" s="207">
        <v>8251</v>
      </c>
      <c r="AF32" s="207">
        <f t="shared" si="8"/>
        <v>2062.75</v>
      </c>
      <c r="AG32" s="207">
        <v>159</v>
      </c>
      <c r="AH32" s="207">
        <v>9605</v>
      </c>
      <c r="AI32" s="207">
        <f t="shared" si="9"/>
        <v>2401.25</v>
      </c>
      <c r="AJ32" s="207">
        <v>210</v>
      </c>
      <c r="AK32" s="207">
        <v>12618</v>
      </c>
      <c r="AL32" s="207">
        <f t="shared" si="10"/>
        <v>3154.5</v>
      </c>
      <c r="AM32" s="207">
        <v>303</v>
      </c>
      <c r="AN32" s="207">
        <v>15957</v>
      </c>
      <c r="AO32" s="207">
        <f t="shared" si="11"/>
        <v>3989.25</v>
      </c>
      <c r="AP32" s="388">
        <v>210</v>
      </c>
      <c r="AQ32" s="387">
        <v>12338</v>
      </c>
      <c r="AR32" s="207">
        <f t="shared" si="2"/>
        <v>3084.5</v>
      </c>
      <c r="AS32" s="389">
        <v>113</v>
      </c>
      <c r="AT32" s="389">
        <v>7507</v>
      </c>
      <c r="AU32" s="388">
        <f t="shared" si="12"/>
        <v>1876.75</v>
      </c>
      <c r="AV32" s="389">
        <v>190</v>
      </c>
      <c r="AW32" s="389">
        <v>11322</v>
      </c>
      <c r="AX32" s="388">
        <f t="shared" si="13"/>
        <v>2830.5</v>
      </c>
      <c r="AY32" s="387">
        <v>90</v>
      </c>
      <c r="AZ32" s="387">
        <v>5862</v>
      </c>
      <c r="BA32" s="388">
        <f t="shared" si="14"/>
        <v>1465.5</v>
      </c>
      <c r="BB32" s="389">
        <v>0</v>
      </c>
      <c r="BC32" s="389">
        <v>0</v>
      </c>
      <c r="BD32" s="388">
        <f t="shared" si="15"/>
        <v>0</v>
      </c>
      <c r="BE32" s="389">
        <v>60</v>
      </c>
      <c r="BF32" s="389">
        <v>4516</v>
      </c>
      <c r="BG32" s="388">
        <f t="shared" si="16"/>
        <v>1129</v>
      </c>
      <c r="BH32" s="388">
        <v>70</v>
      </c>
      <c r="BI32" s="388">
        <v>4286</v>
      </c>
      <c r="BJ32" s="388">
        <f t="shared" si="17"/>
        <v>1071.5</v>
      </c>
      <c r="BK32" s="388">
        <v>51</v>
      </c>
      <c r="BL32" s="388">
        <v>3129</v>
      </c>
      <c r="BM32" s="388">
        <f t="shared" si="18"/>
        <v>782.25</v>
      </c>
      <c r="BN32" s="388">
        <v>70</v>
      </c>
      <c r="BO32" s="388">
        <v>4166</v>
      </c>
      <c r="BP32" s="388">
        <f t="shared" si="19"/>
        <v>1041.5</v>
      </c>
      <c r="BQ32" s="388">
        <v>63</v>
      </c>
      <c r="BR32" s="388">
        <v>4121</v>
      </c>
      <c r="BS32" s="388">
        <f t="shared" si="20"/>
        <v>1030.25</v>
      </c>
    </row>
    <row r="33" spans="1:71" ht="14.65" customHeight="1">
      <c r="A33" s="331"/>
      <c r="B33" s="387" t="s">
        <v>78</v>
      </c>
      <c r="C33" s="387"/>
      <c r="D33" s="387"/>
      <c r="E33" s="207" t="str">
        <f>VLOOKUP(B33,Remark!G:H,2,0)</f>
        <v>RMA2</v>
      </c>
      <c r="F33" s="390"/>
      <c r="G33" s="390"/>
      <c r="H33" s="390"/>
      <c r="I33" s="390"/>
      <c r="J33" s="390"/>
      <c r="K33" s="390"/>
      <c r="L33" s="390"/>
      <c r="M33" s="390"/>
      <c r="N33" s="390"/>
      <c r="O33" s="390"/>
      <c r="P33" s="390"/>
      <c r="Q33" s="390"/>
      <c r="R33" s="207"/>
      <c r="S33" s="207"/>
      <c r="T33" s="207"/>
      <c r="U33" s="207">
        <v>33</v>
      </c>
      <c r="V33" s="207">
        <v>2215</v>
      </c>
      <c r="W33" s="207">
        <f t="shared" si="1"/>
        <v>553.75</v>
      </c>
      <c r="X33" s="207" t="e">
        <f>VLOOKUP(A33,[1]sum!$A$2:$H$154,7,FALSE)</f>
        <v>#N/A</v>
      </c>
      <c r="Y33" s="207" t="e">
        <f>VLOOKUP(A33,[1]sum!$A$2:$H$154,8,FALSE)</f>
        <v>#N/A</v>
      </c>
      <c r="Z33" s="207" t="e">
        <f t="shared" si="6"/>
        <v>#N/A</v>
      </c>
      <c r="AA33" s="207">
        <v>77</v>
      </c>
      <c r="AB33" s="207">
        <v>5611</v>
      </c>
      <c r="AC33" s="207">
        <f t="shared" si="7"/>
        <v>1402.75</v>
      </c>
      <c r="AD33" s="207"/>
      <c r="AE33" s="207"/>
      <c r="AF33" s="207">
        <f t="shared" si="8"/>
        <v>0</v>
      </c>
      <c r="AG33" s="207"/>
      <c r="AH33" s="207"/>
      <c r="AI33" s="207">
        <f t="shared" si="9"/>
        <v>0</v>
      </c>
      <c r="AJ33" s="207"/>
      <c r="AK33" s="207"/>
      <c r="AL33" s="207">
        <f t="shared" si="10"/>
        <v>0</v>
      </c>
      <c r="AM33" s="207">
        <v>4</v>
      </c>
      <c r="AN33" s="207">
        <v>396</v>
      </c>
      <c r="AO33" s="207">
        <f t="shared" si="11"/>
        <v>99</v>
      </c>
      <c r="AP33" s="388">
        <v>3</v>
      </c>
      <c r="AQ33" s="387">
        <v>277</v>
      </c>
      <c r="AR33" s="207">
        <f t="shared" si="2"/>
        <v>69.25</v>
      </c>
      <c r="AS33" s="389">
        <v>2</v>
      </c>
      <c r="AT33" s="389">
        <v>158</v>
      </c>
      <c r="AU33" s="388">
        <f t="shared" si="12"/>
        <v>39.5</v>
      </c>
      <c r="AV33" s="389">
        <v>0</v>
      </c>
      <c r="AW33" s="389">
        <v>0</v>
      </c>
      <c r="AX33" s="388">
        <f t="shared" si="13"/>
        <v>0</v>
      </c>
      <c r="AY33" s="387">
        <v>0</v>
      </c>
      <c r="AZ33" s="387">
        <v>0</v>
      </c>
      <c r="BA33" s="388">
        <f t="shared" si="14"/>
        <v>0</v>
      </c>
      <c r="BB33" s="389">
        <v>0</v>
      </c>
      <c r="BC33" s="389">
        <v>0</v>
      </c>
      <c r="BD33" s="388">
        <f t="shared" si="15"/>
        <v>0</v>
      </c>
      <c r="BE33" s="389">
        <v>0</v>
      </c>
      <c r="BF33" s="389">
        <v>0</v>
      </c>
      <c r="BG33" s="388">
        <f t="shared" si="16"/>
        <v>0</v>
      </c>
      <c r="BH33" s="388">
        <v>0</v>
      </c>
      <c r="BI33" s="388">
        <v>0</v>
      </c>
      <c r="BJ33" s="388">
        <f t="shared" si="17"/>
        <v>0</v>
      </c>
      <c r="BK33" s="388">
        <v>0</v>
      </c>
      <c r="BL33" s="388">
        <v>0</v>
      </c>
      <c r="BM33" s="388">
        <f t="shared" si="18"/>
        <v>0</v>
      </c>
      <c r="BN33" s="388">
        <v>0</v>
      </c>
      <c r="BO33" s="388">
        <v>0</v>
      </c>
      <c r="BP33" s="388">
        <f t="shared" si="19"/>
        <v>0</v>
      </c>
      <c r="BQ33" s="388">
        <v>0</v>
      </c>
      <c r="BR33" s="388">
        <v>0</v>
      </c>
      <c r="BS33" s="388">
        <f t="shared" si="20"/>
        <v>0</v>
      </c>
    </row>
    <row r="34" spans="1:71" ht="14.65" customHeight="1">
      <c r="A34" s="331">
        <v>31</v>
      </c>
      <c r="B34" s="387" t="s">
        <v>79</v>
      </c>
      <c r="C34" s="387"/>
      <c r="D34" s="387"/>
      <c r="E34" s="207" t="str">
        <f>VLOOKUP(B34,Remark!G:H,2,0)</f>
        <v>TPLU</v>
      </c>
      <c r="F34" s="390"/>
      <c r="G34" s="390"/>
      <c r="H34" s="390"/>
      <c r="I34" s="390"/>
      <c r="J34" s="390"/>
      <c r="K34" s="390"/>
      <c r="L34" s="390"/>
      <c r="M34" s="390"/>
      <c r="N34" s="390"/>
      <c r="O34" s="390"/>
      <c r="P34" s="390"/>
      <c r="Q34" s="390"/>
      <c r="R34" s="207"/>
      <c r="S34" s="207"/>
      <c r="T34" s="207"/>
      <c r="U34" s="207">
        <v>107</v>
      </c>
      <c r="V34" s="207">
        <v>7469</v>
      </c>
      <c r="W34" s="207">
        <f t="shared" si="1"/>
        <v>1867.25</v>
      </c>
      <c r="X34" s="207">
        <f>VLOOKUP(A34,[1]sum!$A$2:$H$154,7,FALSE)</f>
        <v>166</v>
      </c>
      <c r="Y34" s="207">
        <f>VLOOKUP(A34,[1]sum!$A$2:$H$154,8,FALSE)</f>
        <v>11034</v>
      </c>
      <c r="Z34" s="207">
        <f t="shared" si="6"/>
        <v>2758.5</v>
      </c>
      <c r="AA34" s="207">
        <v>302</v>
      </c>
      <c r="AB34" s="207">
        <v>21262</v>
      </c>
      <c r="AC34" s="207">
        <f t="shared" si="7"/>
        <v>5315.5</v>
      </c>
      <c r="AD34" s="207">
        <v>230</v>
      </c>
      <c r="AE34" s="207">
        <v>15086</v>
      </c>
      <c r="AF34" s="207">
        <f t="shared" si="8"/>
        <v>3771.5</v>
      </c>
      <c r="AG34" s="207">
        <v>279</v>
      </c>
      <c r="AH34" s="207">
        <v>17617</v>
      </c>
      <c r="AI34" s="207">
        <f t="shared" si="9"/>
        <v>4404.25</v>
      </c>
      <c r="AJ34" s="207">
        <v>303</v>
      </c>
      <c r="AK34" s="207">
        <v>18861</v>
      </c>
      <c r="AL34" s="207">
        <f t="shared" si="10"/>
        <v>4715.25</v>
      </c>
      <c r="AM34" s="207">
        <v>412</v>
      </c>
      <c r="AN34" s="207">
        <v>27092</v>
      </c>
      <c r="AO34" s="207">
        <f t="shared" si="11"/>
        <v>6773</v>
      </c>
      <c r="AP34" s="388">
        <v>596</v>
      </c>
      <c r="AQ34" s="387">
        <v>37736</v>
      </c>
      <c r="AR34" s="207">
        <f t="shared" si="2"/>
        <v>9434</v>
      </c>
      <c r="AS34" s="389">
        <v>441</v>
      </c>
      <c r="AT34" s="389">
        <v>30651</v>
      </c>
      <c r="AU34" s="388">
        <f t="shared" si="12"/>
        <v>7662.75</v>
      </c>
      <c r="AV34" s="389">
        <v>683</v>
      </c>
      <c r="AW34" s="389">
        <v>44093</v>
      </c>
      <c r="AX34" s="388">
        <f t="shared" si="13"/>
        <v>11023.25</v>
      </c>
      <c r="AY34" s="387">
        <v>763</v>
      </c>
      <c r="AZ34" s="387">
        <v>49301</v>
      </c>
      <c r="BA34" s="388">
        <f t="shared" si="14"/>
        <v>12325.25</v>
      </c>
      <c r="BB34" s="389">
        <v>755</v>
      </c>
      <c r="BC34" s="389">
        <v>53213</v>
      </c>
      <c r="BD34" s="388">
        <f t="shared" si="15"/>
        <v>13303.25</v>
      </c>
      <c r="BE34" s="389">
        <v>746</v>
      </c>
      <c r="BF34" s="389">
        <v>53230</v>
      </c>
      <c r="BG34" s="388">
        <f t="shared" si="16"/>
        <v>13307.5</v>
      </c>
      <c r="BH34" s="388">
        <v>729</v>
      </c>
      <c r="BI34" s="388">
        <v>48195</v>
      </c>
      <c r="BJ34" s="388">
        <f t="shared" si="17"/>
        <v>12048.75</v>
      </c>
      <c r="BK34" s="388">
        <v>856</v>
      </c>
      <c r="BL34" s="388">
        <v>54964</v>
      </c>
      <c r="BM34" s="388">
        <f t="shared" si="18"/>
        <v>13741</v>
      </c>
      <c r="BN34" s="388">
        <v>878</v>
      </c>
      <c r="BO34" s="388">
        <v>54810</v>
      </c>
      <c r="BP34" s="388">
        <f t="shared" si="19"/>
        <v>13702.5</v>
      </c>
      <c r="BQ34" s="388">
        <v>760</v>
      </c>
      <c r="BR34" s="388">
        <v>49164</v>
      </c>
      <c r="BS34" s="388">
        <f t="shared" si="20"/>
        <v>12291</v>
      </c>
    </row>
    <row r="35" spans="1:71" ht="14.65" customHeight="1">
      <c r="A35" s="331">
        <v>32</v>
      </c>
      <c r="B35" s="387" t="s">
        <v>80</v>
      </c>
      <c r="C35" s="387"/>
      <c r="D35" s="387"/>
      <c r="E35" s="207" t="str">
        <f>VLOOKUP(B35,Remark!G:H,2,0)</f>
        <v>SUKS</v>
      </c>
      <c r="F35" s="390"/>
      <c r="G35" s="390"/>
      <c r="H35" s="390"/>
      <c r="I35" s="390"/>
      <c r="J35" s="390"/>
      <c r="K35" s="390"/>
      <c r="L35" s="390"/>
      <c r="M35" s="390"/>
      <c r="N35" s="390"/>
      <c r="O35" s="390"/>
      <c r="P35" s="390"/>
      <c r="Q35" s="390"/>
      <c r="R35" s="207"/>
      <c r="S35" s="207"/>
      <c r="T35" s="207"/>
      <c r="U35" s="207">
        <v>11</v>
      </c>
      <c r="V35" s="207">
        <v>669</v>
      </c>
      <c r="W35" s="207">
        <f t="shared" ref="W35:W66" si="21">V35*25%</f>
        <v>167.25</v>
      </c>
      <c r="X35" s="207">
        <f>VLOOKUP(A35,[1]sum!$A$2:$H$154,7,FALSE)</f>
        <v>160</v>
      </c>
      <c r="Y35" s="207">
        <f>VLOOKUP(A35,[1]sum!$A$2:$H$154,8,FALSE)</f>
        <v>9632</v>
      </c>
      <c r="Z35" s="207">
        <f t="shared" si="6"/>
        <v>2408</v>
      </c>
      <c r="AA35" s="207">
        <v>111</v>
      </c>
      <c r="AB35" s="207">
        <v>7233</v>
      </c>
      <c r="AC35" s="207">
        <f t="shared" si="7"/>
        <v>1808.25</v>
      </c>
      <c r="AD35" s="207">
        <v>221</v>
      </c>
      <c r="AE35" s="207">
        <v>12499</v>
      </c>
      <c r="AF35" s="207">
        <f t="shared" si="8"/>
        <v>3124.75</v>
      </c>
      <c r="AG35" s="207">
        <v>155</v>
      </c>
      <c r="AH35" s="207">
        <v>10393</v>
      </c>
      <c r="AI35" s="207">
        <f t="shared" si="9"/>
        <v>2598.25</v>
      </c>
      <c r="AJ35" s="207">
        <v>228</v>
      </c>
      <c r="AK35" s="207">
        <v>14620</v>
      </c>
      <c r="AL35" s="207">
        <f t="shared" si="10"/>
        <v>3655</v>
      </c>
      <c r="AM35" s="207">
        <v>294</v>
      </c>
      <c r="AN35" s="207">
        <v>18890</v>
      </c>
      <c r="AO35" s="207">
        <f t="shared" si="11"/>
        <v>4722.5</v>
      </c>
      <c r="AP35" s="388">
        <v>301</v>
      </c>
      <c r="AQ35" s="387">
        <v>19139</v>
      </c>
      <c r="AR35" s="207">
        <f t="shared" si="2"/>
        <v>4784.75</v>
      </c>
      <c r="AS35" s="389">
        <v>323</v>
      </c>
      <c r="AT35" s="389">
        <v>21661</v>
      </c>
      <c r="AU35" s="388">
        <f t="shared" si="12"/>
        <v>5415.25</v>
      </c>
      <c r="AV35" s="389">
        <v>377</v>
      </c>
      <c r="AW35" s="389">
        <v>23991</v>
      </c>
      <c r="AX35" s="388">
        <f t="shared" si="13"/>
        <v>5997.75</v>
      </c>
      <c r="AY35" s="387">
        <v>328</v>
      </c>
      <c r="AZ35" s="387">
        <v>22300</v>
      </c>
      <c r="BA35" s="388">
        <f t="shared" si="14"/>
        <v>5575</v>
      </c>
      <c r="BB35" s="389">
        <v>359</v>
      </c>
      <c r="BC35" s="389">
        <v>25277</v>
      </c>
      <c r="BD35" s="388">
        <f t="shared" si="15"/>
        <v>6319.25</v>
      </c>
      <c r="BE35" s="389">
        <v>377</v>
      </c>
      <c r="BF35" s="389">
        <v>26123</v>
      </c>
      <c r="BG35" s="388">
        <f t="shared" si="16"/>
        <v>6530.75</v>
      </c>
      <c r="BH35" s="388">
        <v>363</v>
      </c>
      <c r="BI35" s="388">
        <v>23297</v>
      </c>
      <c r="BJ35" s="388">
        <f t="shared" si="17"/>
        <v>5824.25</v>
      </c>
      <c r="BK35" s="388">
        <v>362</v>
      </c>
      <c r="BL35" s="388">
        <v>24346</v>
      </c>
      <c r="BM35" s="388">
        <f t="shared" si="18"/>
        <v>6086.5</v>
      </c>
      <c r="BN35" s="388">
        <v>344</v>
      </c>
      <c r="BO35" s="388">
        <v>24816</v>
      </c>
      <c r="BP35" s="388">
        <f t="shared" si="19"/>
        <v>6204</v>
      </c>
      <c r="BQ35" s="388">
        <v>304</v>
      </c>
      <c r="BR35" s="388">
        <v>22020</v>
      </c>
      <c r="BS35" s="388">
        <f t="shared" si="20"/>
        <v>5505</v>
      </c>
    </row>
    <row r="36" spans="1:71" ht="14.65" customHeight="1">
      <c r="A36" s="331">
        <v>33</v>
      </c>
      <c r="B36" s="387" t="s">
        <v>81</v>
      </c>
      <c r="C36" s="387"/>
      <c r="D36" s="387"/>
      <c r="E36" s="207" t="str">
        <f>VLOOKUP(B36,Remark!G:H,2,0)</f>
        <v>TPLU</v>
      </c>
      <c r="F36" s="390"/>
      <c r="G36" s="390"/>
      <c r="H36" s="390"/>
      <c r="I36" s="390"/>
      <c r="J36" s="390"/>
      <c r="K36" s="390"/>
      <c r="L36" s="390"/>
      <c r="M36" s="390"/>
      <c r="N36" s="390"/>
      <c r="O36" s="390"/>
      <c r="P36" s="390"/>
      <c r="Q36" s="390"/>
      <c r="R36" s="207"/>
      <c r="S36" s="207"/>
      <c r="T36" s="207"/>
      <c r="U36" s="207">
        <v>42</v>
      </c>
      <c r="V36" s="207">
        <v>2866</v>
      </c>
      <c r="W36" s="207">
        <f t="shared" si="21"/>
        <v>716.5</v>
      </c>
      <c r="X36" s="207">
        <f>VLOOKUP(A36,[1]sum!$A$2:$H$154,7,FALSE)</f>
        <v>68</v>
      </c>
      <c r="Y36" s="207">
        <f>VLOOKUP(A36,[1]sum!$A$2:$H$154,8,FALSE)</f>
        <v>4680</v>
      </c>
      <c r="Z36" s="207">
        <f t="shared" si="6"/>
        <v>1170</v>
      </c>
      <c r="AA36" s="207">
        <v>113</v>
      </c>
      <c r="AB36" s="207">
        <v>7143</v>
      </c>
      <c r="AC36" s="207">
        <f t="shared" si="7"/>
        <v>1785.75</v>
      </c>
      <c r="AD36" s="207">
        <v>206</v>
      </c>
      <c r="AE36" s="207">
        <v>12638</v>
      </c>
      <c r="AF36" s="207">
        <f t="shared" si="8"/>
        <v>3159.5</v>
      </c>
      <c r="AG36" s="207">
        <v>221</v>
      </c>
      <c r="AH36" s="207">
        <v>15335</v>
      </c>
      <c r="AI36" s="207">
        <f t="shared" si="9"/>
        <v>3833.75</v>
      </c>
      <c r="AJ36" s="207">
        <v>253</v>
      </c>
      <c r="AK36" s="207">
        <v>15003</v>
      </c>
      <c r="AL36" s="207">
        <f t="shared" si="10"/>
        <v>3750.75</v>
      </c>
      <c r="AM36" s="207">
        <v>239</v>
      </c>
      <c r="AN36" s="207">
        <v>14741</v>
      </c>
      <c r="AO36" s="207">
        <f t="shared" si="11"/>
        <v>3685.25</v>
      </c>
      <c r="AP36" s="388">
        <v>129</v>
      </c>
      <c r="AQ36" s="387">
        <v>7479</v>
      </c>
      <c r="AR36" s="207">
        <f t="shared" si="2"/>
        <v>1869.75</v>
      </c>
      <c r="AS36" s="389">
        <v>23</v>
      </c>
      <c r="AT36" s="389">
        <v>1377</v>
      </c>
      <c r="AU36" s="388">
        <f t="shared" si="12"/>
        <v>344.25</v>
      </c>
      <c r="AV36" s="389">
        <v>0</v>
      </c>
      <c r="AW36" s="389">
        <v>0</v>
      </c>
      <c r="AX36" s="388">
        <f t="shared" si="13"/>
        <v>0</v>
      </c>
      <c r="AY36" s="387">
        <v>0</v>
      </c>
      <c r="AZ36" s="387">
        <v>0</v>
      </c>
      <c r="BA36" s="388">
        <f t="shared" si="14"/>
        <v>0</v>
      </c>
      <c r="BB36" s="389">
        <v>0</v>
      </c>
      <c r="BC36" s="389">
        <v>0</v>
      </c>
      <c r="BD36" s="388">
        <f t="shared" si="15"/>
        <v>0</v>
      </c>
      <c r="BE36" s="389">
        <v>0</v>
      </c>
      <c r="BF36" s="389">
        <v>0</v>
      </c>
      <c r="BG36" s="388">
        <f t="shared" si="16"/>
        <v>0</v>
      </c>
      <c r="BH36" s="388">
        <v>0</v>
      </c>
      <c r="BI36" s="388">
        <v>0</v>
      </c>
      <c r="BJ36" s="388">
        <f t="shared" si="17"/>
        <v>0</v>
      </c>
      <c r="BK36" s="388">
        <v>0</v>
      </c>
      <c r="BL36" s="388">
        <v>0</v>
      </c>
      <c r="BM36" s="388">
        <f t="shared" si="18"/>
        <v>0</v>
      </c>
      <c r="BN36" s="388">
        <v>0</v>
      </c>
      <c r="BO36" s="388">
        <v>0</v>
      </c>
      <c r="BP36" s="388">
        <f t="shared" si="19"/>
        <v>0</v>
      </c>
      <c r="BQ36" s="388">
        <v>0</v>
      </c>
      <c r="BR36" s="388">
        <v>0</v>
      </c>
      <c r="BS36" s="388">
        <f t="shared" si="20"/>
        <v>0</v>
      </c>
    </row>
    <row r="37" spans="1:71" ht="14.65" customHeight="1">
      <c r="A37" s="331">
        <v>34</v>
      </c>
      <c r="B37" s="387" t="s">
        <v>82</v>
      </c>
      <c r="C37" s="387"/>
      <c r="D37" s="387"/>
      <c r="E37" s="207" t="str">
        <f>VLOOKUP(B37,Remark!G:H,2,0)</f>
        <v>TPLU</v>
      </c>
      <c r="F37" s="390"/>
      <c r="G37" s="390"/>
      <c r="H37" s="390"/>
      <c r="I37" s="390"/>
      <c r="J37" s="390"/>
      <c r="K37" s="390"/>
      <c r="L37" s="390"/>
      <c r="M37" s="390"/>
      <c r="N37" s="390"/>
      <c r="O37" s="390"/>
      <c r="P37" s="390"/>
      <c r="Q37" s="390"/>
      <c r="R37" s="207"/>
      <c r="S37" s="207"/>
      <c r="T37" s="207"/>
      <c r="U37" s="207">
        <v>56</v>
      </c>
      <c r="V37" s="207">
        <v>3840</v>
      </c>
      <c r="W37" s="207">
        <f t="shared" si="21"/>
        <v>960</v>
      </c>
      <c r="X37" s="207">
        <f>VLOOKUP(A37,[1]sum!$A$2:$H$154,7,FALSE)</f>
        <v>102</v>
      </c>
      <c r="Y37" s="207">
        <f>VLOOKUP(A37,[1]sum!$A$2:$H$154,8,FALSE)</f>
        <v>7354</v>
      </c>
      <c r="Z37" s="207">
        <f t="shared" si="6"/>
        <v>1838.5</v>
      </c>
      <c r="AA37" s="207">
        <v>168</v>
      </c>
      <c r="AB37" s="207">
        <v>10680</v>
      </c>
      <c r="AC37" s="207">
        <f t="shared" si="7"/>
        <v>2670</v>
      </c>
      <c r="AD37" s="207">
        <v>175</v>
      </c>
      <c r="AE37" s="207">
        <v>10329</v>
      </c>
      <c r="AF37" s="207">
        <f t="shared" si="8"/>
        <v>2582.25</v>
      </c>
      <c r="AG37" s="207">
        <v>186</v>
      </c>
      <c r="AH37" s="207">
        <v>11878</v>
      </c>
      <c r="AI37" s="207">
        <f t="shared" si="9"/>
        <v>2969.5</v>
      </c>
      <c r="AJ37" s="207">
        <v>186</v>
      </c>
      <c r="AK37" s="207">
        <v>10602</v>
      </c>
      <c r="AL37" s="207">
        <f t="shared" si="10"/>
        <v>2650.5</v>
      </c>
      <c r="AM37" s="207">
        <v>220</v>
      </c>
      <c r="AN37" s="207">
        <v>13372</v>
      </c>
      <c r="AO37" s="207">
        <f t="shared" si="11"/>
        <v>3343</v>
      </c>
      <c r="AP37" s="388">
        <v>166</v>
      </c>
      <c r="AQ37" s="387">
        <v>10986</v>
      </c>
      <c r="AR37" s="207">
        <f t="shared" si="2"/>
        <v>2746.5</v>
      </c>
      <c r="AS37" s="389">
        <v>165</v>
      </c>
      <c r="AT37" s="389">
        <v>9835</v>
      </c>
      <c r="AU37" s="388">
        <f t="shared" si="12"/>
        <v>2458.75</v>
      </c>
      <c r="AV37" s="389">
        <v>438</v>
      </c>
      <c r="AW37" s="389">
        <v>26282</v>
      </c>
      <c r="AX37" s="388">
        <f t="shared" si="13"/>
        <v>6570.5</v>
      </c>
      <c r="AY37" s="387">
        <v>432</v>
      </c>
      <c r="AZ37" s="387">
        <v>25704</v>
      </c>
      <c r="BA37" s="388">
        <f t="shared" si="14"/>
        <v>6426</v>
      </c>
      <c r="BB37" s="389">
        <v>400</v>
      </c>
      <c r="BC37" s="389">
        <v>23200</v>
      </c>
      <c r="BD37" s="388">
        <f t="shared" si="15"/>
        <v>5800</v>
      </c>
      <c r="BE37" s="389">
        <v>387</v>
      </c>
      <c r="BF37" s="389">
        <v>22725</v>
      </c>
      <c r="BG37" s="388">
        <f t="shared" si="16"/>
        <v>5681.25</v>
      </c>
      <c r="BH37" s="388">
        <v>330</v>
      </c>
      <c r="BI37" s="388">
        <v>18066</v>
      </c>
      <c r="BJ37" s="388">
        <f t="shared" si="17"/>
        <v>4516.5</v>
      </c>
      <c r="BK37" s="388">
        <v>380</v>
      </c>
      <c r="BL37" s="388">
        <v>22884</v>
      </c>
      <c r="BM37" s="388">
        <f t="shared" si="18"/>
        <v>5721</v>
      </c>
      <c r="BN37" s="388">
        <v>371</v>
      </c>
      <c r="BO37" s="388">
        <v>22065</v>
      </c>
      <c r="BP37" s="388">
        <f t="shared" si="19"/>
        <v>5516.25</v>
      </c>
      <c r="BQ37" s="388">
        <v>335</v>
      </c>
      <c r="BR37" s="388">
        <v>19569</v>
      </c>
      <c r="BS37" s="388">
        <f t="shared" si="20"/>
        <v>4892.25</v>
      </c>
    </row>
    <row r="38" spans="1:71" ht="14.65" customHeight="1">
      <c r="A38" s="331">
        <v>35</v>
      </c>
      <c r="B38" s="387" t="s">
        <v>83</v>
      </c>
      <c r="C38" s="387"/>
      <c r="D38" s="387"/>
      <c r="E38" s="207" t="str">
        <f>VLOOKUP(B38,Remark!G:H,2,0)</f>
        <v>Kerry</v>
      </c>
      <c r="F38" s="390"/>
      <c r="G38" s="390"/>
      <c r="H38" s="390"/>
      <c r="I38" s="390"/>
      <c r="J38" s="390"/>
      <c r="K38" s="390"/>
      <c r="L38" s="390"/>
      <c r="M38" s="390"/>
      <c r="N38" s="390"/>
      <c r="O38" s="390"/>
      <c r="P38" s="390"/>
      <c r="Q38" s="390"/>
      <c r="R38" s="207"/>
      <c r="S38" s="207"/>
      <c r="T38" s="207"/>
      <c r="U38" s="207">
        <v>10</v>
      </c>
      <c r="V38" s="207">
        <v>598</v>
      </c>
      <c r="W38" s="207">
        <f t="shared" si="21"/>
        <v>149.5</v>
      </c>
      <c r="X38" s="207">
        <f>VLOOKUP(A38,[1]sum!$A$2:$H$154,7,FALSE)</f>
        <v>63</v>
      </c>
      <c r="Y38" s="207">
        <f>VLOOKUP(A38,[1]sum!$A$2:$H$154,8,FALSE)</f>
        <v>4057</v>
      </c>
      <c r="Z38" s="207">
        <f t="shared" si="6"/>
        <v>1014.25</v>
      </c>
      <c r="AA38" s="207">
        <v>132</v>
      </c>
      <c r="AB38" s="207">
        <v>7988</v>
      </c>
      <c r="AC38" s="207">
        <f t="shared" si="7"/>
        <v>1997</v>
      </c>
      <c r="AD38" s="207">
        <v>125</v>
      </c>
      <c r="AE38" s="207">
        <v>8179</v>
      </c>
      <c r="AF38" s="207">
        <f t="shared" si="8"/>
        <v>2044.75</v>
      </c>
      <c r="AG38" s="207">
        <v>159</v>
      </c>
      <c r="AH38" s="207">
        <v>10221</v>
      </c>
      <c r="AI38" s="207">
        <f t="shared" si="9"/>
        <v>2555.25</v>
      </c>
      <c r="AJ38" s="207">
        <v>126</v>
      </c>
      <c r="AK38" s="207">
        <v>8534</v>
      </c>
      <c r="AL38" s="207">
        <f t="shared" si="10"/>
        <v>2133.5</v>
      </c>
      <c r="AM38" s="207">
        <v>192</v>
      </c>
      <c r="AN38" s="207">
        <v>11184</v>
      </c>
      <c r="AO38" s="207">
        <f t="shared" si="11"/>
        <v>2796</v>
      </c>
      <c r="AP38" s="388">
        <v>169</v>
      </c>
      <c r="AQ38" s="387">
        <v>12287</v>
      </c>
      <c r="AR38" s="207">
        <f t="shared" si="2"/>
        <v>3071.75</v>
      </c>
      <c r="AS38" s="389">
        <v>185</v>
      </c>
      <c r="AT38" s="389">
        <v>12011</v>
      </c>
      <c r="AU38" s="388">
        <f t="shared" si="12"/>
        <v>3002.75</v>
      </c>
      <c r="AV38" s="389">
        <v>204</v>
      </c>
      <c r="AW38" s="389">
        <v>14380</v>
      </c>
      <c r="AX38" s="388">
        <f t="shared" si="13"/>
        <v>3595</v>
      </c>
      <c r="AY38" s="387">
        <v>160</v>
      </c>
      <c r="AZ38" s="387">
        <v>12592</v>
      </c>
      <c r="BA38" s="388">
        <f t="shared" si="14"/>
        <v>3148</v>
      </c>
      <c r="BB38" s="389">
        <v>185</v>
      </c>
      <c r="BC38" s="389">
        <v>12683</v>
      </c>
      <c r="BD38" s="388">
        <f t="shared" si="15"/>
        <v>3170.75</v>
      </c>
      <c r="BE38" s="389">
        <v>290</v>
      </c>
      <c r="BF38" s="389">
        <v>19370</v>
      </c>
      <c r="BG38" s="388">
        <f t="shared" si="16"/>
        <v>4842.5</v>
      </c>
      <c r="BH38" s="388">
        <v>230</v>
      </c>
      <c r="BI38" s="388">
        <v>15666</v>
      </c>
      <c r="BJ38" s="388">
        <f t="shared" si="17"/>
        <v>3916.5</v>
      </c>
      <c r="BK38" s="388">
        <v>214</v>
      </c>
      <c r="BL38" s="388">
        <v>15514</v>
      </c>
      <c r="BM38" s="388">
        <f t="shared" si="18"/>
        <v>3878.5</v>
      </c>
      <c r="BN38" s="388">
        <v>244</v>
      </c>
      <c r="BO38" s="388">
        <v>17264</v>
      </c>
      <c r="BP38" s="388">
        <f t="shared" si="19"/>
        <v>4316</v>
      </c>
      <c r="BQ38" s="388">
        <v>227</v>
      </c>
      <c r="BR38" s="388">
        <v>16737</v>
      </c>
      <c r="BS38" s="388">
        <f t="shared" si="20"/>
        <v>4184.25</v>
      </c>
    </row>
    <row r="39" spans="1:71" ht="14.65" customHeight="1">
      <c r="A39" s="331">
        <v>36</v>
      </c>
      <c r="B39" s="387" t="s">
        <v>85</v>
      </c>
      <c r="C39" s="387"/>
      <c r="D39" s="387"/>
      <c r="E39" s="207" t="str">
        <f>VLOOKUP(B39,Remark!G:H,2,0)</f>
        <v>ONUT</v>
      </c>
      <c r="F39" s="390"/>
      <c r="G39" s="390"/>
      <c r="H39" s="390"/>
      <c r="I39" s="390"/>
      <c r="J39" s="390"/>
      <c r="K39" s="390"/>
      <c r="L39" s="390"/>
      <c r="M39" s="390"/>
      <c r="N39" s="390"/>
      <c r="O39" s="390"/>
      <c r="P39" s="390"/>
      <c r="Q39" s="390"/>
      <c r="R39" s="207"/>
      <c r="S39" s="207"/>
      <c r="T39" s="207"/>
      <c r="U39" s="207">
        <v>14</v>
      </c>
      <c r="V39" s="207">
        <v>974</v>
      </c>
      <c r="W39" s="207">
        <f t="shared" si="21"/>
        <v>243.5</v>
      </c>
      <c r="X39" s="207">
        <f>VLOOKUP(A39,[1]sum!$A$2:$H$154,7,FALSE)</f>
        <v>69</v>
      </c>
      <c r="Y39" s="207">
        <f>VLOOKUP(A39,[1]sum!$A$2:$H$154,8,FALSE)</f>
        <v>4539</v>
      </c>
      <c r="Z39" s="207">
        <f t="shared" si="6"/>
        <v>1134.75</v>
      </c>
      <c r="AA39" s="207">
        <v>81</v>
      </c>
      <c r="AB39" s="207">
        <v>6363</v>
      </c>
      <c r="AC39" s="207">
        <f t="shared" si="7"/>
        <v>1590.75</v>
      </c>
      <c r="AD39" s="207">
        <v>72</v>
      </c>
      <c r="AE39" s="207">
        <v>4588</v>
      </c>
      <c r="AF39" s="207">
        <f t="shared" si="8"/>
        <v>1147</v>
      </c>
      <c r="AG39" s="207">
        <v>131</v>
      </c>
      <c r="AH39" s="207">
        <v>7597</v>
      </c>
      <c r="AI39" s="207">
        <f t="shared" si="9"/>
        <v>1899.25</v>
      </c>
      <c r="AJ39" s="207">
        <v>166</v>
      </c>
      <c r="AK39" s="207">
        <v>10786</v>
      </c>
      <c r="AL39" s="207">
        <f t="shared" si="10"/>
        <v>2696.5</v>
      </c>
      <c r="AM39" s="207">
        <v>135</v>
      </c>
      <c r="AN39" s="207">
        <v>8793</v>
      </c>
      <c r="AO39" s="207">
        <f t="shared" si="11"/>
        <v>2198.25</v>
      </c>
      <c r="AP39" s="388">
        <v>75</v>
      </c>
      <c r="AQ39" s="387">
        <v>5405</v>
      </c>
      <c r="AR39" s="207">
        <f t="shared" si="2"/>
        <v>1351.25</v>
      </c>
      <c r="AS39" s="389">
        <v>103</v>
      </c>
      <c r="AT39" s="389">
        <v>5965</v>
      </c>
      <c r="AU39" s="388">
        <f t="shared" si="12"/>
        <v>1491.25</v>
      </c>
      <c r="AV39" s="389">
        <v>132</v>
      </c>
      <c r="AW39" s="389">
        <v>7888</v>
      </c>
      <c r="AX39" s="388">
        <f t="shared" si="13"/>
        <v>1972</v>
      </c>
      <c r="AY39" s="387">
        <v>105</v>
      </c>
      <c r="AZ39" s="387">
        <v>7003</v>
      </c>
      <c r="BA39" s="388">
        <f t="shared" si="14"/>
        <v>1750.75</v>
      </c>
      <c r="BB39" s="389">
        <v>109</v>
      </c>
      <c r="BC39" s="389">
        <v>7139</v>
      </c>
      <c r="BD39" s="388">
        <f t="shared" si="15"/>
        <v>1784.75</v>
      </c>
      <c r="BE39" s="389">
        <v>110</v>
      </c>
      <c r="BF39" s="389">
        <v>7626</v>
      </c>
      <c r="BG39" s="388">
        <f t="shared" si="16"/>
        <v>1906.5</v>
      </c>
      <c r="BH39" s="388">
        <v>83</v>
      </c>
      <c r="BI39" s="388">
        <v>5529</v>
      </c>
      <c r="BJ39" s="388">
        <f t="shared" si="17"/>
        <v>1382.25</v>
      </c>
      <c r="BK39" s="388">
        <v>103</v>
      </c>
      <c r="BL39" s="388">
        <v>5985</v>
      </c>
      <c r="BM39" s="388">
        <f t="shared" si="18"/>
        <v>1496.25</v>
      </c>
      <c r="BN39" s="388">
        <v>54</v>
      </c>
      <c r="BO39" s="388">
        <v>3954</v>
      </c>
      <c r="BP39" s="388">
        <f t="shared" si="19"/>
        <v>988.5</v>
      </c>
      <c r="BQ39" s="388">
        <v>96</v>
      </c>
      <c r="BR39" s="388">
        <v>7288</v>
      </c>
      <c r="BS39" s="388">
        <f t="shared" si="20"/>
        <v>1822</v>
      </c>
    </row>
    <row r="40" spans="1:71" ht="14.65" customHeight="1">
      <c r="A40" s="331">
        <v>37</v>
      </c>
      <c r="B40" s="387" t="s">
        <v>86</v>
      </c>
      <c r="C40" s="387"/>
      <c r="D40" s="387"/>
      <c r="E40" s="207" t="str">
        <f>VLOOKUP(B40,Remark!G:H,2,0)</f>
        <v>KVIL</v>
      </c>
      <c r="F40" s="390"/>
      <c r="G40" s="390"/>
      <c r="H40" s="390"/>
      <c r="I40" s="390"/>
      <c r="J40" s="390"/>
      <c r="K40" s="390"/>
      <c r="L40" s="390"/>
      <c r="M40" s="390"/>
      <c r="N40" s="390"/>
      <c r="O40" s="390"/>
      <c r="P40" s="390"/>
      <c r="Q40" s="390"/>
      <c r="R40" s="207"/>
      <c r="S40" s="207"/>
      <c r="T40" s="207"/>
      <c r="U40" s="207">
        <v>6</v>
      </c>
      <c r="V40" s="207">
        <v>258</v>
      </c>
      <c r="W40" s="207">
        <f t="shared" si="21"/>
        <v>64.5</v>
      </c>
      <c r="X40" s="207">
        <f>VLOOKUP(A40,[1]sum!$A$2:$H$154,7,FALSE)</f>
        <v>51</v>
      </c>
      <c r="Y40" s="207">
        <f>VLOOKUP(A40,[1]sum!$A$2:$H$154,8,FALSE)</f>
        <v>3025</v>
      </c>
      <c r="Z40" s="207">
        <f t="shared" si="6"/>
        <v>756.25</v>
      </c>
      <c r="AA40" s="207">
        <v>84</v>
      </c>
      <c r="AB40" s="207">
        <v>5412</v>
      </c>
      <c r="AC40" s="207">
        <f t="shared" si="7"/>
        <v>1353</v>
      </c>
      <c r="AD40" s="207">
        <v>28</v>
      </c>
      <c r="AE40" s="207">
        <v>1828</v>
      </c>
      <c r="AF40" s="207">
        <f t="shared" si="8"/>
        <v>457</v>
      </c>
      <c r="AG40" s="207">
        <v>52</v>
      </c>
      <c r="AH40" s="207">
        <v>3772</v>
      </c>
      <c r="AI40" s="207">
        <f t="shared" si="9"/>
        <v>943</v>
      </c>
      <c r="AJ40" s="207">
        <v>137</v>
      </c>
      <c r="AK40" s="207">
        <v>8771</v>
      </c>
      <c r="AL40" s="207">
        <f t="shared" si="10"/>
        <v>2192.75</v>
      </c>
      <c r="AM40" s="207">
        <v>96</v>
      </c>
      <c r="AN40" s="207">
        <v>5116</v>
      </c>
      <c r="AO40" s="207">
        <f t="shared" si="11"/>
        <v>1279</v>
      </c>
      <c r="AP40" s="388">
        <v>166</v>
      </c>
      <c r="AQ40" s="387">
        <v>10238</v>
      </c>
      <c r="AR40" s="207">
        <f t="shared" si="2"/>
        <v>2559.5</v>
      </c>
      <c r="AS40" s="389">
        <v>140</v>
      </c>
      <c r="AT40" s="389">
        <v>9352</v>
      </c>
      <c r="AU40" s="388">
        <f t="shared" si="12"/>
        <v>2338</v>
      </c>
      <c r="AV40" s="389">
        <v>192</v>
      </c>
      <c r="AW40" s="389">
        <v>12960</v>
      </c>
      <c r="AX40" s="388">
        <f t="shared" si="13"/>
        <v>3240</v>
      </c>
      <c r="AY40" s="387">
        <v>218</v>
      </c>
      <c r="AZ40" s="387">
        <v>14810</v>
      </c>
      <c r="BA40" s="388">
        <f t="shared" si="14"/>
        <v>3702.5</v>
      </c>
      <c r="BB40" s="389">
        <v>161</v>
      </c>
      <c r="BC40" s="389">
        <v>10603</v>
      </c>
      <c r="BD40" s="388">
        <f t="shared" si="15"/>
        <v>2650.75</v>
      </c>
      <c r="BE40" s="389">
        <v>177</v>
      </c>
      <c r="BF40" s="389">
        <v>12031</v>
      </c>
      <c r="BG40" s="388">
        <f t="shared" si="16"/>
        <v>3007.75</v>
      </c>
      <c r="BH40" s="388">
        <v>176</v>
      </c>
      <c r="BI40" s="388">
        <v>10396</v>
      </c>
      <c r="BJ40" s="388">
        <f t="shared" si="17"/>
        <v>2599</v>
      </c>
      <c r="BK40" s="388">
        <v>143</v>
      </c>
      <c r="BL40" s="388">
        <v>8237</v>
      </c>
      <c r="BM40" s="388">
        <f t="shared" si="18"/>
        <v>2059.25</v>
      </c>
      <c r="BN40" s="388">
        <v>116</v>
      </c>
      <c r="BO40" s="388">
        <v>7536</v>
      </c>
      <c r="BP40" s="388">
        <f t="shared" si="19"/>
        <v>1884</v>
      </c>
      <c r="BQ40" s="388">
        <v>118</v>
      </c>
      <c r="BR40" s="388">
        <v>7882</v>
      </c>
      <c r="BS40" s="388">
        <f t="shared" si="20"/>
        <v>1970.5</v>
      </c>
    </row>
    <row r="41" spans="1:71" ht="14.65" customHeight="1">
      <c r="A41" s="331">
        <v>38</v>
      </c>
      <c r="B41" s="387" t="s">
        <v>87</v>
      </c>
      <c r="C41" s="387"/>
      <c r="D41" s="387"/>
      <c r="E41" s="207" t="str">
        <f>VLOOKUP(B41,Remark!G:H,2,0)</f>
        <v>KVIL</v>
      </c>
      <c r="F41" s="390"/>
      <c r="G41" s="390"/>
      <c r="H41" s="390"/>
      <c r="I41" s="390"/>
      <c r="J41" s="390"/>
      <c r="K41" s="390"/>
      <c r="L41" s="390"/>
      <c r="M41" s="390"/>
      <c r="N41" s="390"/>
      <c r="O41" s="390"/>
      <c r="P41" s="390"/>
      <c r="Q41" s="390"/>
      <c r="R41" s="207"/>
      <c r="S41" s="207"/>
      <c r="T41" s="207"/>
      <c r="U41" s="207">
        <v>51</v>
      </c>
      <c r="V41" s="207">
        <v>3437</v>
      </c>
      <c r="W41" s="207">
        <f t="shared" si="21"/>
        <v>859.25</v>
      </c>
      <c r="X41" s="207">
        <f>VLOOKUP(A41,[1]sum!$A$2:$H$154,7,FALSE)</f>
        <v>93</v>
      </c>
      <c r="Y41" s="207">
        <f>VLOOKUP(A41,[1]sum!$A$2:$H$154,8,FALSE)</f>
        <v>5871</v>
      </c>
      <c r="Z41" s="207">
        <f t="shared" si="6"/>
        <v>1467.75</v>
      </c>
      <c r="AA41" s="207">
        <v>57</v>
      </c>
      <c r="AB41" s="207">
        <v>3759</v>
      </c>
      <c r="AC41" s="207">
        <f t="shared" si="7"/>
        <v>939.75</v>
      </c>
      <c r="AD41" s="207">
        <v>93</v>
      </c>
      <c r="AE41" s="207">
        <v>5999</v>
      </c>
      <c r="AF41" s="207">
        <f t="shared" si="8"/>
        <v>1499.75</v>
      </c>
      <c r="AG41" s="207">
        <v>79</v>
      </c>
      <c r="AH41" s="207">
        <v>5145</v>
      </c>
      <c r="AI41" s="207">
        <f t="shared" si="9"/>
        <v>1286.25</v>
      </c>
      <c r="AJ41" s="207">
        <v>100</v>
      </c>
      <c r="AK41" s="207">
        <v>6132</v>
      </c>
      <c r="AL41" s="207">
        <f t="shared" si="10"/>
        <v>1533</v>
      </c>
      <c r="AM41" s="207">
        <v>126</v>
      </c>
      <c r="AN41" s="207">
        <v>7618</v>
      </c>
      <c r="AO41" s="207">
        <f t="shared" si="11"/>
        <v>1904.5</v>
      </c>
      <c r="AP41" s="388">
        <v>129</v>
      </c>
      <c r="AQ41" s="387">
        <v>8179</v>
      </c>
      <c r="AR41" s="207">
        <f t="shared" si="2"/>
        <v>2044.75</v>
      </c>
      <c r="AS41" s="389">
        <v>75</v>
      </c>
      <c r="AT41" s="389">
        <v>4869</v>
      </c>
      <c r="AU41" s="388">
        <f t="shared" si="12"/>
        <v>1217.25</v>
      </c>
      <c r="AV41" s="389">
        <v>112</v>
      </c>
      <c r="AW41" s="389">
        <v>6616</v>
      </c>
      <c r="AX41" s="388">
        <f t="shared" si="13"/>
        <v>1654</v>
      </c>
      <c r="AY41" s="387">
        <v>78</v>
      </c>
      <c r="AZ41" s="387">
        <v>4950</v>
      </c>
      <c r="BA41" s="388">
        <f t="shared" si="14"/>
        <v>1237.5</v>
      </c>
      <c r="BB41" s="389">
        <v>92</v>
      </c>
      <c r="BC41" s="389">
        <v>5800</v>
      </c>
      <c r="BD41" s="388">
        <f t="shared" si="15"/>
        <v>1450</v>
      </c>
      <c r="BE41" s="389">
        <v>115</v>
      </c>
      <c r="BF41" s="389">
        <v>7565</v>
      </c>
      <c r="BG41" s="388">
        <f t="shared" si="16"/>
        <v>1891.25</v>
      </c>
      <c r="BH41" s="388">
        <v>95</v>
      </c>
      <c r="BI41" s="388">
        <v>6025</v>
      </c>
      <c r="BJ41" s="388">
        <f t="shared" si="17"/>
        <v>1506.25</v>
      </c>
      <c r="BK41" s="388">
        <v>120</v>
      </c>
      <c r="BL41" s="388">
        <v>8396</v>
      </c>
      <c r="BM41" s="388">
        <f t="shared" si="18"/>
        <v>2099</v>
      </c>
      <c r="BN41" s="388">
        <v>91</v>
      </c>
      <c r="BO41" s="388">
        <v>5681</v>
      </c>
      <c r="BP41" s="388">
        <f t="shared" si="19"/>
        <v>1420.25</v>
      </c>
      <c r="BQ41" s="388">
        <v>106</v>
      </c>
      <c r="BR41" s="388">
        <v>7850</v>
      </c>
      <c r="BS41" s="388">
        <f t="shared" si="20"/>
        <v>1962.5</v>
      </c>
    </row>
    <row r="42" spans="1:71" ht="14.65" customHeight="1">
      <c r="A42" s="331">
        <v>39</v>
      </c>
      <c r="B42" s="387" t="s">
        <v>88</v>
      </c>
      <c r="C42" s="387"/>
      <c r="D42" s="387"/>
      <c r="E42" s="207" t="str">
        <f>VLOOKUP(B42,Remark!G:H,2,0)</f>
        <v>KVIL</v>
      </c>
      <c r="F42" s="390"/>
      <c r="G42" s="390"/>
      <c r="H42" s="390"/>
      <c r="I42" s="390"/>
      <c r="J42" s="390"/>
      <c r="K42" s="390"/>
      <c r="L42" s="390"/>
      <c r="M42" s="390"/>
      <c r="N42" s="390"/>
      <c r="O42" s="390"/>
      <c r="P42" s="390"/>
      <c r="Q42" s="390"/>
      <c r="R42" s="207"/>
      <c r="S42" s="207"/>
      <c r="T42" s="207"/>
      <c r="U42" s="207">
        <v>12</v>
      </c>
      <c r="V42" s="207">
        <v>772</v>
      </c>
      <c r="W42" s="207">
        <f t="shared" si="21"/>
        <v>193</v>
      </c>
      <c r="X42" s="207">
        <f>VLOOKUP(A42,[1]sum!$A$2:$H$154,7,FALSE)</f>
        <v>61</v>
      </c>
      <c r="Y42" s="207">
        <f>VLOOKUP(A42,[1]sum!$A$2:$H$154,8,FALSE)</f>
        <v>3939</v>
      </c>
      <c r="Z42" s="207">
        <f t="shared" si="6"/>
        <v>984.75</v>
      </c>
      <c r="AA42" s="207">
        <v>64</v>
      </c>
      <c r="AB42" s="207">
        <v>4944</v>
      </c>
      <c r="AC42" s="207">
        <f t="shared" si="7"/>
        <v>1236</v>
      </c>
      <c r="AD42" s="207">
        <v>81</v>
      </c>
      <c r="AE42" s="207">
        <v>4815</v>
      </c>
      <c r="AF42" s="207">
        <f t="shared" si="8"/>
        <v>1203.75</v>
      </c>
      <c r="AG42" s="207">
        <v>80</v>
      </c>
      <c r="AH42" s="207">
        <v>5520</v>
      </c>
      <c r="AI42" s="207">
        <f t="shared" si="9"/>
        <v>1380</v>
      </c>
      <c r="AJ42" s="207">
        <v>92</v>
      </c>
      <c r="AK42" s="207">
        <v>5636</v>
      </c>
      <c r="AL42" s="207">
        <f t="shared" si="10"/>
        <v>1409</v>
      </c>
      <c r="AM42" s="207">
        <v>130</v>
      </c>
      <c r="AN42" s="207">
        <v>8330</v>
      </c>
      <c r="AO42" s="207">
        <f t="shared" si="11"/>
        <v>2082.5</v>
      </c>
      <c r="AP42" s="388">
        <v>156</v>
      </c>
      <c r="AQ42" s="387">
        <v>10372</v>
      </c>
      <c r="AR42" s="207">
        <f t="shared" si="2"/>
        <v>2593</v>
      </c>
      <c r="AS42" s="389">
        <v>136</v>
      </c>
      <c r="AT42" s="389">
        <v>7328</v>
      </c>
      <c r="AU42" s="388">
        <f t="shared" si="12"/>
        <v>1832</v>
      </c>
      <c r="AV42" s="389">
        <v>128</v>
      </c>
      <c r="AW42" s="389">
        <v>9728</v>
      </c>
      <c r="AX42" s="388">
        <f t="shared" si="13"/>
        <v>2432</v>
      </c>
      <c r="AY42" s="387">
        <v>119</v>
      </c>
      <c r="AZ42" s="387">
        <v>8341</v>
      </c>
      <c r="BA42" s="388">
        <f t="shared" si="14"/>
        <v>2085.25</v>
      </c>
      <c r="BB42" s="389">
        <v>172</v>
      </c>
      <c r="BC42" s="389">
        <v>12420</v>
      </c>
      <c r="BD42" s="388">
        <f t="shared" si="15"/>
        <v>3105</v>
      </c>
      <c r="BE42" s="389">
        <v>181</v>
      </c>
      <c r="BF42" s="389">
        <v>11971</v>
      </c>
      <c r="BG42" s="388">
        <f t="shared" si="16"/>
        <v>2992.75</v>
      </c>
      <c r="BH42" s="388">
        <v>135</v>
      </c>
      <c r="BI42" s="388">
        <v>9981</v>
      </c>
      <c r="BJ42" s="388">
        <f t="shared" si="17"/>
        <v>2495.25</v>
      </c>
      <c r="BK42" s="388">
        <v>149</v>
      </c>
      <c r="BL42" s="388">
        <v>9535</v>
      </c>
      <c r="BM42" s="388">
        <f t="shared" si="18"/>
        <v>2383.75</v>
      </c>
      <c r="BN42" s="388">
        <v>152</v>
      </c>
      <c r="BO42" s="388">
        <v>10008</v>
      </c>
      <c r="BP42" s="388">
        <f t="shared" si="19"/>
        <v>2502</v>
      </c>
      <c r="BQ42" s="388">
        <v>127</v>
      </c>
      <c r="BR42" s="388">
        <v>8673</v>
      </c>
      <c r="BS42" s="388">
        <f t="shared" si="20"/>
        <v>2168.25</v>
      </c>
    </row>
    <row r="43" spans="1:71" ht="14.65" customHeight="1">
      <c r="A43" s="331">
        <v>40</v>
      </c>
      <c r="B43" s="387" t="s">
        <v>89</v>
      </c>
      <c r="C43" s="387"/>
      <c r="D43" s="387"/>
      <c r="E43" s="207" t="str">
        <f>VLOOKUP(B43,Remark!G:H,2,0)</f>
        <v>KVIL</v>
      </c>
      <c r="F43" s="390"/>
      <c r="G43" s="390"/>
      <c r="H43" s="390"/>
      <c r="I43" s="390"/>
      <c r="J43" s="390"/>
      <c r="K43" s="390"/>
      <c r="L43" s="390"/>
      <c r="M43" s="390"/>
      <c r="N43" s="390"/>
      <c r="O43" s="390"/>
      <c r="P43" s="390"/>
      <c r="Q43" s="390"/>
      <c r="R43" s="207"/>
      <c r="S43" s="207"/>
      <c r="T43" s="207"/>
      <c r="U43" s="207">
        <v>13</v>
      </c>
      <c r="V43" s="207">
        <v>1023</v>
      </c>
      <c r="W43" s="207">
        <f t="shared" si="21"/>
        <v>255.75</v>
      </c>
      <c r="X43" s="207">
        <f>VLOOKUP(A43,[1]sum!$A$2:$H$154,7,FALSE)</f>
        <v>33</v>
      </c>
      <c r="Y43" s="207">
        <f>VLOOKUP(A43,[1]sum!$A$2:$H$154,8,FALSE)</f>
        <v>2319</v>
      </c>
      <c r="Z43" s="207">
        <f t="shared" si="6"/>
        <v>579.75</v>
      </c>
      <c r="AA43" s="207">
        <v>21</v>
      </c>
      <c r="AB43" s="207">
        <v>1979</v>
      </c>
      <c r="AC43" s="207">
        <f t="shared" si="7"/>
        <v>494.75</v>
      </c>
      <c r="AD43" s="207">
        <v>32</v>
      </c>
      <c r="AE43" s="207">
        <v>2020</v>
      </c>
      <c r="AF43" s="207">
        <f t="shared" si="8"/>
        <v>505</v>
      </c>
      <c r="AG43" s="207">
        <v>16</v>
      </c>
      <c r="AH43" s="207">
        <v>964</v>
      </c>
      <c r="AI43" s="207">
        <f t="shared" si="9"/>
        <v>241</v>
      </c>
      <c r="AJ43" s="207">
        <v>19</v>
      </c>
      <c r="AK43" s="207">
        <v>1189</v>
      </c>
      <c r="AL43" s="207">
        <f t="shared" si="10"/>
        <v>297.25</v>
      </c>
      <c r="AM43" s="207">
        <v>14</v>
      </c>
      <c r="AN43" s="207">
        <v>898</v>
      </c>
      <c r="AO43" s="207">
        <f t="shared" si="11"/>
        <v>224.5</v>
      </c>
      <c r="AP43" s="388">
        <v>71</v>
      </c>
      <c r="AQ43" s="387">
        <v>3633</v>
      </c>
      <c r="AR43" s="207">
        <f t="shared" si="2"/>
        <v>908.25</v>
      </c>
      <c r="AS43" s="389">
        <v>46</v>
      </c>
      <c r="AT43" s="389">
        <v>3038</v>
      </c>
      <c r="AU43" s="388">
        <f t="shared" si="12"/>
        <v>759.5</v>
      </c>
      <c r="AV43" s="389">
        <v>30</v>
      </c>
      <c r="AW43" s="389">
        <v>1878</v>
      </c>
      <c r="AX43" s="388">
        <f t="shared" si="13"/>
        <v>469.5</v>
      </c>
      <c r="AY43" s="387">
        <v>46</v>
      </c>
      <c r="AZ43" s="387">
        <v>2614</v>
      </c>
      <c r="BA43" s="388">
        <f t="shared" si="14"/>
        <v>653.5</v>
      </c>
      <c r="BB43" s="389">
        <v>31</v>
      </c>
      <c r="BC43" s="389">
        <v>1897</v>
      </c>
      <c r="BD43" s="388">
        <f t="shared" si="15"/>
        <v>474.25</v>
      </c>
      <c r="BE43" s="389">
        <v>42</v>
      </c>
      <c r="BF43" s="389">
        <v>2954</v>
      </c>
      <c r="BG43" s="388">
        <f t="shared" si="16"/>
        <v>738.5</v>
      </c>
      <c r="BH43" s="388">
        <v>31</v>
      </c>
      <c r="BI43" s="388">
        <v>2365</v>
      </c>
      <c r="BJ43" s="388">
        <f t="shared" si="17"/>
        <v>591.25</v>
      </c>
      <c r="BK43" s="388">
        <v>46</v>
      </c>
      <c r="BL43" s="388">
        <v>3794</v>
      </c>
      <c r="BM43" s="388">
        <f t="shared" si="18"/>
        <v>948.5</v>
      </c>
      <c r="BN43" s="388">
        <v>33</v>
      </c>
      <c r="BO43" s="388">
        <v>2503</v>
      </c>
      <c r="BP43" s="388">
        <f t="shared" si="19"/>
        <v>625.75</v>
      </c>
      <c r="BQ43" s="388">
        <v>41</v>
      </c>
      <c r="BR43" s="388">
        <v>3363</v>
      </c>
      <c r="BS43" s="388">
        <f t="shared" si="20"/>
        <v>840.75</v>
      </c>
    </row>
    <row r="44" spans="1:71" ht="14.65" customHeight="1">
      <c r="A44" s="331">
        <v>41</v>
      </c>
      <c r="B44" s="387" t="s">
        <v>90</v>
      </c>
      <c r="C44" s="387"/>
      <c r="D44" s="387"/>
      <c r="E44" s="207" t="str">
        <f>VLOOKUP(B44,Remark!G:H,2,0)</f>
        <v>KVIL</v>
      </c>
      <c r="F44" s="390"/>
      <c r="G44" s="390"/>
      <c r="H44" s="390"/>
      <c r="I44" s="390"/>
      <c r="J44" s="390"/>
      <c r="K44" s="390"/>
      <c r="L44" s="390"/>
      <c r="M44" s="390"/>
      <c r="N44" s="390"/>
      <c r="O44" s="390"/>
      <c r="P44" s="390"/>
      <c r="Q44" s="390"/>
      <c r="R44" s="207"/>
      <c r="S44" s="207"/>
      <c r="T44" s="207"/>
      <c r="U44" s="207">
        <v>41</v>
      </c>
      <c r="V44" s="207">
        <v>3119</v>
      </c>
      <c r="W44" s="207">
        <f t="shared" si="21"/>
        <v>779.75</v>
      </c>
      <c r="X44" s="207">
        <f>VLOOKUP(A44,[1]sum!$A$2:$H$154,7,FALSE)</f>
        <v>50</v>
      </c>
      <c r="Y44" s="207">
        <f>VLOOKUP(A44,[1]sum!$A$2:$H$154,8,FALSE)</f>
        <v>3602</v>
      </c>
      <c r="Z44" s="207">
        <f t="shared" si="6"/>
        <v>900.5</v>
      </c>
      <c r="AA44" s="207">
        <v>95</v>
      </c>
      <c r="AB44" s="207">
        <v>7645</v>
      </c>
      <c r="AC44" s="207">
        <f t="shared" si="7"/>
        <v>1911.25</v>
      </c>
      <c r="AD44" s="207">
        <v>96</v>
      </c>
      <c r="AE44" s="207">
        <v>6664</v>
      </c>
      <c r="AF44" s="207">
        <f t="shared" si="8"/>
        <v>1666</v>
      </c>
      <c r="AG44" s="207">
        <v>95</v>
      </c>
      <c r="AH44" s="207">
        <v>6549</v>
      </c>
      <c r="AI44" s="207">
        <f t="shared" si="9"/>
        <v>1637.25</v>
      </c>
      <c r="AJ44" s="207">
        <v>84</v>
      </c>
      <c r="AK44" s="207">
        <v>5708</v>
      </c>
      <c r="AL44" s="207">
        <f t="shared" si="10"/>
        <v>1427</v>
      </c>
      <c r="AM44" s="207">
        <v>102</v>
      </c>
      <c r="AN44" s="207">
        <v>6750</v>
      </c>
      <c r="AO44" s="207">
        <f t="shared" si="11"/>
        <v>1687.5</v>
      </c>
      <c r="AP44" s="388">
        <v>126</v>
      </c>
      <c r="AQ44" s="387">
        <v>7686</v>
      </c>
      <c r="AR44" s="207">
        <f t="shared" si="2"/>
        <v>1921.5</v>
      </c>
      <c r="AS44" s="389">
        <v>150</v>
      </c>
      <c r="AT44" s="389">
        <v>9302</v>
      </c>
      <c r="AU44" s="388">
        <f t="shared" si="12"/>
        <v>2325.5</v>
      </c>
      <c r="AV44" s="389">
        <v>118</v>
      </c>
      <c r="AW44" s="389">
        <v>7242</v>
      </c>
      <c r="AX44" s="388">
        <f t="shared" si="13"/>
        <v>1810.5</v>
      </c>
      <c r="AY44" s="387">
        <v>175</v>
      </c>
      <c r="AZ44" s="387">
        <v>11565</v>
      </c>
      <c r="BA44" s="388">
        <f t="shared" si="14"/>
        <v>2891.25</v>
      </c>
      <c r="BB44" s="389">
        <v>206</v>
      </c>
      <c r="BC44" s="389">
        <v>12686</v>
      </c>
      <c r="BD44" s="388">
        <f t="shared" si="15"/>
        <v>3171.5</v>
      </c>
      <c r="BE44" s="389">
        <v>190</v>
      </c>
      <c r="BF44" s="389">
        <v>11674</v>
      </c>
      <c r="BG44" s="388">
        <f t="shared" si="16"/>
        <v>2918.5</v>
      </c>
      <c r="BH44" s="388">
        <v>165</v>
      </c>
      <c r="BI44" s="388">
        <v>10779</v>
      </c>
      <c r="BJ44" s="388">
        <f t="shared" si="17"/>
        <v>2694.75</v>
      </c>
      <c r="BK44" s="388">
        <v>186</v>
      </c>
      <c r="BL44" s="388">
        <v>11794</v>
      </c>
      <c r="BM44" s="388">
        <f t="shared" si="18"/>
        <v>2948.5</v>
      </c>
      <c r="BN44" s="388">
        <v>139</v>
      </c>
      <c r="BO44" s="388">
        <v>10005</v>
      </c>
      <c r="BP44" s="388">
        <f t="shared" si="19"/>
        <v>2501.25</v>
      </c>
      <c r="BQ44" s="388">
        <v>120</v>
      </c>
      <c r="BR44" s="388">
        <v>8036</v>
      </c>
      <c r="BS44" s="388">
        <f t="shared" si="20"/>
        <v>2009</v>
      </c>
    </row>
    <row r="45" spans="1:71" ht="14.65" customHeight="1">
      <c r="A45" s="331">
        <v>42</v>
      </c>
      <c r="B45" s="387" t="s">
        <v>91</v>
      </c>
      <c r="C45" s="387"/>
      <c r="D45" s="387"/>
      <c r="E45" s="207" t="str">
        <f>VLOOKUP(B45,Remark!G:H,2,0)</f>
        <v>KVIL</v>
      </c>
      <c r="F45" s="390"/>
      <c r="G45" s="390"/>
      <c r="H45" s="390"/>
      <c r="I45" s="390"/>
      <c r="J45" s="390"/>
      <c r="K45" s="390"/>
      <c r="L45" s="390"/>
      <c r="M45" s="390"/>
      <c r="N45" s="390"/>
      <c r="O45" s="390"/>
      <c r="P45" s="390"/>
      <c r="Q45" s="390"/>
      <c r="R45" s="207"/>
      <c r="S45" s="207"/>
      <c r="T45" s="207"/>
      <c r="U45" s="207">
        <v>48</v>
      </c>
      <c r="V45" s="207">
        <v>2664</v>
      </c>
      <c r="W45" s="207">
        <f t="shared" si="21"/>
        <v>666</v>
      </c>
      <c r="X45" s="207">
        <f>VLOOKUP(A45,[1]sum!$A$2:$H$154,7,FALSE)</f>
        <v>103</v>
      </c>
      <c r="Y45" s="207">
        <f>VLOOKUP(A45,[1]sum!$A$2:$H$154,8,FALSE)</f>
        <v>7345</v>
      </c>
      <c r="Z45" s="207">
        <f t="shared" si="6"/>
        <v>1836.25</v>
      </c>
      <c r="AA45" s="207">
        <v>104</v>
      </c>
      <c r="AB45" s="207">
        <v>6172</v>
      </c>
      <c r="AC45" s="207">
        <f t="shared" si="7"/>
        <v>1543</v>
      </c>
      <c r="AD45" s="207">
        <v>163</v>
      </c>
      <c r="AE45" s="207">
        <v>9565</v>
      </c>
      <c r="AF45" s="207">
        <f t="shared" si="8"/>
        <v>2391.25</v>
      </c>
      <c r="AG45" s="207">
        <v>159</v>
      </c>
      <c r="AH45" s="207">
        <v>10257</v>
      </c>
      <c r="AI45" s="207">
        <f t="shared" si="9"/>
        <v>2564.25</v>
      </c>
      <c r="AJ45" s="207">
        <v>120</v>
      </c>
      <c r="AK45" s="207">
        <v>7664</v>
      </c>
      <c r="AL45" s="207">
        <f t="shared" si="10"/>
        <v>1916</v>
      </c>
      <c r="AM45" s="207">
        <v>167</v>
      </c>
      <c r="AN45" s="207">
        <v>10793</v>
      </c>
      <c r="AO45" s="207">
        <f t="shared" si="11"/>
        <v>2698.25</v>
      </c>
      <c r="AP45" s="388">
        <v>166</v>
      </c>
      <c r="AQ45" s="387">
        <v>10690</v>
      </c>
      <c r="AR45" s="207">
        <f t="shared" si="2"/>
        <v>2672.5</v>
      </c>
      <c r="AS45" s="389">
        <v>189</v>
      </c>
      <c r="AT45" s="389">
        <v>12355</v>
      </c>
      <c r="AU45" s="388">
        <f t="shared" si="12"/>
        <v>3088.75</v>
      </c>
      <c r="AV45" s="389">
        <v>247</v>
      </c>
      <c r="AW45" s="389">
        <v>16181</v>
      </c>
      <c r="AX45" s="388">
        <f t="shared" si="13"/>
        <v>4045.25</v>
      </c>
      <c r="AY45" s="387">
        <v>181</v>
      </c>
      <c r="AZ45" s="387">
        <v>11659</v>
      </c>
      <c r="BA45" s="388">
        <f t="shared" si="14"/>
        <v>2914.75</v>
      </c>
      <c r="BB45" s="389">
        <v>222</v>
      </c>
      <c r="BC45" s="389">
        <v>14050</v>
      </c>
      <c r="BD45" s="388">
        <f t="shared" si="15"/>
        <v>3512.5</v>
      </c>
      <c r="BE45" s="389">
        <v>144</v>
      </c>
      <c r="BF45" s="389">
        <v>10772</v>
      </c>
      <c r="BG45" s="388">
        <f t="shared" si="16"/>
        <v>2693</v>
      </c>
      <c r="BH45" s="388">
        <v>187</v>
      </c>
      <c r="BI45" s="388">
        <v>13953</v>
      </c>
      <c r="BJ45" s="388">
        <f t="shared" si="17"/>
        <v>3488.25</v>
      </c>
      <c r="BK45" s="388">
        <v>269</v>
      </c>
      <c r="BL45" s="388">
        <v>18367</v>
      </c>
      <c r="BM45" s="388">
        <f t="shared" si="18"/>
        <v>4591.75</v>
      </c>
      <c r="BN45" s="388">
        <v>257</v>
      </c>
      <c r="BO45" s="388">
        <v>17135</v>
      </c>
      <c r="BP45" s="388">
        <f t="shared" si="19"/>
        <v>4283.75</v>
      </c>
      <c r="BQ45" s="388">
        <v>335</v>
      </c>
      <c r="BR45" s="388">
        <v>22433</v>
      </c>
      <c r="BS45" s="388">
        <f t="shared" si="20"/>
        <v>5608.25</v>
      </c>
    </row>
    <row r="46" spans="1:71" ht="14.65" customHeight="1">
      <c r="A46" s="331">
        <v>43</v>
      </c>
      <c r="B46" s="387" t="s">
        <v>92</v>
      </c>
      <c r="C46" s="387"/>
      <c r="D46" s="387"/>
      <c r="E46" s="207" t="str">
        <f>VLOOKUP(B46,Remark!G:H,2,0)</f>
        <v>KVIL</v>
      </c>
      <c r="F46" s="390"/>
      <c r="G46" s="390"/>
      <c r="H46" s="390"/>
      <c r="I46" s="390"/>
      <c r="J46" s="390"/>
      <c r="K46" s="390"/>
      <c r="L46" s="390"/>
      <c r="M46" s="390"/>
      <c r="N46" s="390"/>
      <c r="O46" s="390"/>
      <c r="P46" s="390"/>
      <c r="Q46" s="390"/>
      <c r="R46" s="207"/>
      <c r="S46" s="207"/>
      <c r="T46" s="207"/>
      <c r="U46" s="207">
        <v>18</v>
      </c>
      <c r="V46" s="207">
        <v>1302</v>
      </c>
      <c r="W46" s="207">
        <f t="shared" si="21"/>
        <v>325.5</v>
      </c>
      <c r="X46" s="207">
        <f>VLOOKUP(A46,[1]sum!$A$2:$H$154,7,FALSE)</f>
        <v>50</v>
      </c>
      <c r="Y46" s="207">
        <f>VLOOKUP(A46,[1]sum!$A$2:$H$154,8,FALSE)</f>
        <v>2902</v>
      </c>
      <c r="Z46" s="207">
        <f t="shared" si="6"/>
        <v>725.5</v>
      </c>
      <c r="AA46" s="207">
        <v>42</v>
      </c>
      <c r="AB46" s="207">
        <v>3222</v>
      </c>
      <c r="AC46" s="207">
        <f t="shared" si="7"/>
        <v>805.5</v>
      </c>
      <c r="AD46" s="207">
        <v>100</v>
      </c>
      <c r="AE46" s="207">
        <v>4428</v>
      </c>
      <c r="AF46" s="207">
        <f t="shared" si="8"/>
        <v>1107</v>
      </c>
      <c r="AG46" s="207">
        <v>83</v>
      </c>
      <c r="AH46" s="207">
        <v>5537</v>
      </c>
      <c r="AI46" s="207">
        <f t="shared" si="9"/>
        <v>1384.25</v>
      </c>
      <c r="AJ46" s="207">
        <v>77</v>
      </c>
      <c r="AK46" s="207">
        <v>4951</v>
      </c>
      <c r="AL46" s="207">
        <f t="shared" si="10"/>
        <v>1237.75</v>
      </c>
      <c r="AM46" s="207">
        <v>28</v>
      </c>
      <c r="AN46" s="207">
        <v>1544</v>
      </c>
      <c r="AO46" s="207">
        <f t="shared" si="11"/>
        <v>386</v>
      </c>
      <c r="AP46" s="388">
        <v>23</v>
      </c>
      <c r="AQ46" s="387">
        <v>1885</v>
      </c>
      <c r="AR46" s="207">
        <f t="shared" si="2"/>
        <v>471.25</v>
      </c>
      <c r="AS46" s="389">
        <v>55</v>
      </c>
      <c r="AT46" s="389">
        <v>2789</v>
      </c>
      <c r="AU46" s="388">
        <f t="shared" si="12"/>
        <v>697.25</v>
      </c>
      <c r="AV46" s="389">
        <v>117</v>
      </c>
      <c r="AW46" s="389">
        <v>8299</v>
      </c>
      <c r="AX46" s="388">
        <f t="shared" si="13"/>
        <v>2074.75</v>
      </c>
      <c r="AY46" s="387">
        <v>108</v>
      </c>
      <c r="AZ46" s="387">
        <v>7476</v>
      </c>
      <c r="BA46" s="388">
        <f t="shared" si="14"/>
        <v>1869</v>
      </c>
      <c r="BB46" s="389">
        <v>109</v>
      </c>
      <c r="BC46" s="389">
        <v>8271</v>
      </c>
      <c r="BD46" s="388">
        <f t="shared" si="15"/>
        <v>2067.75</v>
      </c>
      <c r="BE46" s="389">
        <v>141</v>
      </c>
      <c r="BF46" s="389">
        <v>10723</v>
      </c>
      <c r="BG46" s="388">
        <f t="shared" si="16"/>
        <v>2680.75</v>
      </c>
      <c r="BH46" s="388">
        <v>166</v>
      </c>
      <c r="BI46" s="388">
        <v>11594</v>
      </c>
      <c r="BJ46" s="388">
        <f t="shared" si="17"/>
        <v>2898.5</v>
      </c>
      <c r="BK46" s="388">
        <v>154</v>
      </c>
      <c r="BL46" s="388">
        <v>10674</v>
      </c>
      <c r="BM46" s="388">
        <f t="shared" si="18"/>
        <v>2668.5</v>
      </c>
      <c r="BN46" s="388">
        <v>124</v>
      </c>
      <c r="BO46" s="388">
        <v>8680</v>
      </c>
      <c r="BP46" s="388">
        <f t="shared" si="19"/>
        <v>2170</v>
      </c>
      <c r="BQ46" s="388">
        <v>171</v>
      </c>
      <c r="BR46" s="388">
        <v>13617</v>
      </c>
      <c r="BS46" s="388">
        <f t="shared" si="20"/>
        <v>3404.25</v>
      </c>
    </row>
    <row r="47" spans="1:71" ht="14.65" customHeight="1">
      <c r="A47" s="331">
        <v>44</v>
      </c>
      <c r="B47" s="387" t="s">
        <v>93</v>
      </c>
      <c r="C47" s="387"/>
      <c r="D47" s="387"/>
      <c r="E47" s="207" t="str">
        <f>VLOOKUP(B47,Remark!G:H,2,0)</f>
        <v>KVIL</v>
      </c>
      <c r="F47" s="390"/>
      <c r="G47" s="390"/>
      <c r="H47" s="390"/>
      <c r="I47" s="390"/>
      <c r="J47" s="390"/>
      <c r="K47" s="390"/>
      <c r="L47" s="390"/>
      <c r="M47" s="390"/>
      <c r="N47" s="390"/>
      <c r="O47" s="390"/>
      <c r="P47" s="390"/>
      <c r="Q47" s="390"/>
      <c r="R47" s="207"/>
      <c r="S47" s="207"/>
      <c r="T47" s="207"/>
      <c r="U47" s="207">
        <v>10</v>
      </c>
      <c r="V47" s="207">
        <v>618</v>
      </c>
      <c r="W47" s="207">
        <f t="shared" si="21"/>
        <v>154.5</v>
      </c>
      <c r="X47" s="207">
        <f>VLOOKUP(A47,[1]sum!$A$2:$H$154,7,FALSE)</f>
        <v>35</v>
      </c>
      <c r="Y47" s="207">
        <f>VLOOKUP(A47,[1]sum!$A$2:$H$154,8,FALSE)</f>
        <v>2337</v>
      </c>
      <c r="Z47" s="207">
        <f t="shared" si="6"/>
        <v>584.25</v>
      </c>
      <c r="AA47" s="207">
        <v>45</v>
      </c>
      <c r="AB47" s="207">
        <v>3171</v>
      </c>
      <c r="AC47" s="207">
        <f t="shared" si="7"/>
        <v>792.75</v>
      </c>
      <c r="AD47" s="207">
        <v>97</v>
      </c>
      <c r="AE47" s="207">
        <v>5695</v>
      </c>
      <c r="AF47" s="207">
        <f t="shared" si="8"/>
        <v>1423.75</v>
      </c>
      <c r="AG47" s="207">
        <v>125</v>
      </c>
      <c r="AH47" s="207">
        <v>8659</v>
      </c>
      <c r="AI47" s="207">
        <f t="shared" si="9"/>
        <v>2164.75</v>
      </c>
      <c r="AJ47" s="207">
        <v>76</v>
      </c>
      <c r="AK47" s="207">
        <v>4164</v>
      </c>
      <c r="AL47" s="207">
        <f t="shared" si="10"/>
        <v>1041</v>
      </c>
      <c r="AM47" s="207">
        <v>60</v>
      </c>
      <c r="AN47" s="207">
        <v>4076</v>
      </c>
      <c r="AO47" s="207">
        <f t="shared" si="11"/>
        <v>1019</v>
      </c>
      <c r="AP47" s="388">
        <v>60</v>
      </c>
      <c r="AQ47" s="387">
        <v>4644</v>
      </c>
      <c r="AR47" s="207">
        <f t="shared" si="2"/>
        <v>1161</v>
      </c>
      <c r="AS47" s="389">
        <v>70</v>
      </c>
      <c r="AT47" s="389">
        <v>4518</v>
      </c>
      <c r="AU47" s="388">
        <f t="shared" si="12"/>
        <v>1129.5</v>
      </c>
      <c r="AV47" s="389">
        <v>90</v>
      </c>
      <c r="AW47" s="389">
        <v>6674</v>
      </c>
      <c r="AX47" s="388">
        <f t="shared" si="13"/>
        <v>1668.5</v>
      </c>
      <c r="AY47" s="387">
        <v>97</v>
      </c>
      <c r="AZ47" s="387">
        <v>8039</v>
      </c>
      <c r="BA47" s="388">
        <f t="shared" si="14"/>
        <v>2009.75</v>
      </c>
      <c r="BB47" s="389">
        <v>120</v>
      </c>
      <c r="BC47" s="389">
        <v>9764</v>
      </c>
      <c r="BD47" s="388">
        <f t="shared" si="15"/>
        <v>2441</v>
      </c>
      <c r="BE47" s="389">
        <v>140</v>
      </c>
      <c r="BF47" s="389">
        <v>11076</v>
      </c>
      <c r="BG47" s="388">
        <f t="shared" si="16"/>
        <v>2769</v>
      </c>
      <c r="BH47" s="388">
        <v>150</v>
      </c>
      <c r="BI47" s="388">
        <v>11302</v>
      </c>
      <c r="BJ47" s="388">
        <f t="shared" si="17"/>
        <v>2825.5</v>
      </c>
      <c r="BK47" s="388">
        <v>135</v>
      </c>
      <c r="BL47" s="388">
        <v>10021</v>
      </c>
      <c r="BM47" s="388">
        <f t="shared" si="18"/>
        <v>2505.25</v>
      </c>
      <c r="BN47" s="388">
        <v>181</v>
      </c>
      <c r="BO47" s="388">
        <v>14671</v>
      </c>
      <c r="BP47" s="388">
        <f t="shared" si="19"/>
        <v>3667.75</v>
      </c>
      <c r="BQ47" s="388">
        <v>161</v>
      </c>
      <c r="BR47" s="388">
        <v>13231</v>
      </c>
      <c r="BS47" s="388">
        <f t="shared" si="20"/>
        <v>3307.75</v>
      </c>
    </row>
    <row r="48" spans="1:71" ht="14.65" customHeight="1">
      <c r="A48" s="331">
        <v>45</v>
      </c>
      <c r="B48" s="387" t="s">
        <v>94</v>
      </c>
      <c r="C48" s="387"/>
      <c r="D48" s="387"/>
      <c r="E48" s="207" t="str">
        <f>VLOOKUP(B48,Remark!G:H,2,0)</f>
        <v>KVIL</v>
      </c>
      <c r="F48" s="390"/>
      <c r="G48" s="390"/>
      <c r="H48" s="390"/>
      <c r="I48" s="390"/>
      <c r="J48" s="390"/>
      <c r="K48" s="390"/>
      <c r="L48" s="390"/>
      <c r="M48" s="390"/>
      <c r="N48" s="390"/>
      <c r="O48" s="390"/>
      <c r="P48" s="390"/>
      <c r="Q48" s="390"/>
      <c r="R48" s="207"/>
      <c r="S48" s="207"/>
      <c r="T48" s="207"/>
      <c r="U48" s="207">
        <v>7</v>
      </c>
      <c r="V48" s="207">
        <v>589</v>
      </c>
      <c r="W48" s="207">
        <f t="shared" si="21"/>
        <v>147.25</v>
      </c>
      <c r="X48" s="207">
        <f>VLOOKUP(A48,[1]sum!$A$2:$H$154,7,FALSE)</f>
        <v>29</v>
      </c>
      <c r="Y48" s="207">
        <f>VLOOKUP(A48,[1]sum!$A$2:$H$154,8,FALSE)</f>
        <v>2167</v>
      </c>
      <c r="Z48" s="207">
        <f t="shared" si="6"/>
        <v>541.75</v>
      </c>
      <c r="AA48" s="207">
        <v>25</v>
      </c>
      <c r="AB48" s="207">
        <v>1579</v>
      </c>
      <c r="AC48" s="207">
        <f t="shared" si="7"/>
        <v>394.75</v>
      </c>
      <c r="AD48" s="207">
        <v>49</v>
      </c>
      <c r="AE48" s="207">
        <v>2827</v>
      </c>
      <c r="AF48" s="207">
        <f t="shared" si="8"/>
        <v>706.75</v>
      </c>
      <c r="AG48" s="207">
        <v>75</v>
      </c>
      <c r="AH48" s="207">
        <v>5417</v>
      </c>
      <c r="AI48" s="207">
        <f t="shared" si="9"/>
        <v>1354.25</v>
      </c>
      <c r="AJ48" s="207">
        <v>101</v>
      </c>
      <c r="AK48" s="207">
        <v>6063</v>
      </c>
      <c r="AL48" s="207">
        <f t="shared" si="10"/>
        <v>1515.75</v>
      </c>
      <c r="AM48" s="207">
        <v>94</v>
      </c>
      <c r="AN48" s="207">
        <v>5682</v>
      </c>
      <c r="AO48" s="207">
        <f t="shared" si="11"/>
        <v>1420.5</v>
      </c>
      <c r="AP48" s="388">
        <v>142</v>
      </c>
      <c r="AQ48" s="387">
        <v>9726</v>
      </c>
      <c r="AR48" s="207">
        <f t="shared" si="2"/>
        <v>2431.5</v>
      </c>
      <c r="AS48" s="389">
        <v>137</v>
      </c>
      <c r="AT48" s="389">
        <v>8915</v>
      </c>
      <c r="AU48" s="388">
        <f t="shared" si="12"/>
        <v>2228.75</v>
      </c>
      <c r="AV48" s="389">
        <v>129</v>
      </c>
      <c r="AW48" s="389">
        <v>8243</v>
      </c>
      <c r="AX48" s="388">
        <f t="shared" si="13"/>
        <v>2060.75</v>
      </c>
      <c r="AY48" s="387">
        <v>95</v>
      </c>
      <c r="AZ48" s="387">
        <v>7117</v>
      </c>
      <c r="BA48" s="388">
        <f t="shared" si="14"/>
        <v>1779.25</v>
      </c>
      <c r="BB48" s="389">
        <v>94</v>
      </c>
      <c r="BC48" s="389">
        <v>6126</v>
      </c>
      <c r="BD48" s="388">
        <f t="shared" si="15"/>
        <v>1531.5</v>
      </c>
      <c r="BE48" s="389">
        <v>120</v>
      </c>
      <c r="BF48" s="389">
        <v>8996</v>
      </c>
      <c r="BG48" s="388">
        <f t="shared" si="16"/>
        <v>2249</v>
      </c>
      <c r="BH48" s="388">
        <v>114</v>
      </c>
      <c r="BI48" s="388">
        <v>7646</v>
      </c>
      <c r="BJ48" s="388">
        <f t="shared" si="17"/>
        <v>1911.5</v>
      </c>
      <c r="BK48" s="388">
        <v>86</v>
      </c>
      <c r="BL48" s="388">
        <v>6022</v>
      </c>
      <c r="BM48" s="388">
        <f t="shared" si="18"/>
        <v>1505.5</v>
      </c>
      <c r="BN48" s="388">
        <v>94</v>
      </c>
      <c r="BO48" s="388">
        <v>6338</v>
      </c>
      <c r="BP48" s="388">
        <f t="shared" si="19"/>
        <v>1584.5</v>
      </c>
      <c r="BQ48" s="388">
        <v>126</v>
      </c>
      <c r="BR48" s="388">
        <v>8054</v>
      </c>
      <c r="BS48" s="388">
        <f t="shared" si="20"/>
        <v>2013.5</v>
      </c>
    </row>
    <row r="49" spans="1:71" ht="14.65" customHeight="1">
      <c r="A49" s="331">
        <v>46</v>
      </c>
      <c r="B49" s="387" t="s">
        <v>95</v>
      </c>
      <c r="C49" s="387"/>
      <c r="D49" s="387"/>
      <c r="E49" s="207" t="str">
        <f>VLOOKUP(B49,Remark!G:H,2,0)</f>
        <v>KVIL</v>
      </c>
      <c r="F49" s="390"/>
      <c r="G49" s="390"/>
      <c r="H49" s="390"/>
      <c r="I49" s="390"/>
      <c r="J49" s="390"/>
      <c r="K49" s="390"/>
      <c r="L49" s="390"/>
      <c r="M49" s="390"/>
      <c r="N49" s="390"/>
      <c r="O49" s="390"/>
      <c r="P49" s="390"/>
      <c r="Q49" s="390"/>
      <c r="R49" s="207"/>
      <c r="S49" s="207"/>
      <c r="T49" s="207"/>
      <c r="U49" s="207">
        <v>10</v>
      </c>
      <c r="V49" s="207">
        <v>694</v>
      </c>
      <c r="W49" s="207">
        <f t="shared" si="21"/>
        <v>173.5</v>
      </c>
      <c r="X49" s="207">
        <f>VLOOKUP(A49,[1]sum!$A$2:$H$154,7,FALSE)</f>
        <v>44</v>
      </c>
      <c r="Y49" s="207">
        <f>VLOOKUP(A49,[1]sum!$A$2:$H$154,8,FALSE)</f>
        <v>3848</v>
      </c>
      <c r="Z49" s="207">
        <f t="shared" si="6"/>
        <v>962</v>
      </c>
      <c r="AA49" s="207">
        <v>15</v>
      </c>
      <c r="AB49" s="207">
        <v>1281</v>
      </c>
      <c r="AC49" s="207">
        <f t="shared" si="7"/>
        <v>320.25</v>
      </c>
      <c r="AD49" s="207">
        <v>52</v>
      </c>
      <c r="AE49" s="207">
        <v>3056</v>
      </c>
      <c r="AF49" s="207">
        <f t="shared" si="8"/>
        <v>764</v>
      </c>
      <c r="AG49" s="207">
        <v>21</v>
      </c>
      <c r="AH49" s="207">
        <v>1671</v>
      </c>
      <c r="AI49" s="207">
        <f t="shared" si="9"/>
        <v>417.75</v>
      </c>
      <c r="AJ49" s="207">
        <v>20</v>
      </c>
      <c r="AK49" s="207">
        <v>1400</v>
      </c>
      <c r="AL49" s="207">
        <f t="shared" si="10"/>
        <v>350</v>
      </c>
      <c r="AM49" s="207">
        <v>31</v>
      </c>
      <c r="AN49" s="207">
        <v>2101</v>
      </c>
      <c r="AO49" s="207">
        <f t="shared" si="11"/>
        <v>525.25</v>
      </c>
      <c r="AP49" s="388">
        <v>31</v>
      </c>
      <c r="AQ49" s="387">
        <v>1761</v>
      </c>
      <c r="AR49" s="207">
        <f t="shared" si="2"/>
        <v>440.25</v>
      </c>
      <c r="AS49" s="389">
        <v>120</v>
      </c>
      <c r="AT49" s="389">
        <v>6976</v>
      </c>
      <c r="AU49" s="388">
        <f t="shared" si="12"/>
        <v>1744</v>
      </c>
      <c r="AV49" s="389">
        <v>26</v>
      </c>
      <c r="AW49" s="389">
        <v>1666</v>
      </c>
      <c r="AX49" s="388">
        <f t="shared" si="13"/>
        <v>416.5</v>
      </c>
      <c r="AY49" s="387">
        <v>28</v>
      </c>
      <c r="AZ49" s="387">
        <v>1948</v>
      </c>
      <c r="BA49" s="388">
        <f t="shared" si="14"/>
        <v>487</v>
      </c>
      <c r="BB49" s="389">
        <v>45</v>
      </c>
      <c r="BC49" s="389">
        <v>2959</v>
      </c>
      <c r="BD49" s="388">
        <f t="shared" si="15"/>
        <v>739.75</v>
      </c>
      <c r="BE49" s="389">
        <v>31</v>
      </c>
      <c r="BF49" s="389">
        <v>2173</v>
      </c>
      <c r="BG49" s="388">
        <f t="shared" si="16"/>
        <v>543.25</v>
      </c>
      <c r="BH49" s="388">
        <v>26</v>
      </c>
      <c r="BI49" s="388">
        <v>1830</v>
      </c>
      <c r="BJ49" s="388">
        <f t="shared" si="17"/>
        <v>457.5</v>
      </c>
      <c r="BK49" s="388">
        <v>24</v>
      </c>
      <c r="BL49" s="388">
        <v>1880</v>
      </c>
      <c r="BM49" s="388">
        <f t="shared" si="18"/>
        <v>470</v>
      </c>
      <c r="BN49" s="388">
        <v>39</v>
      </c>
      <c r="BO49" s="388">
        <v>2681</v>
      </c>
      <c r="BP49" s="388">
        <f t="shared" si="19"/>
        <v>670.25</v>
      </c>
      <c r="BQ49" s="388">
        <v>44</v>
      </c>
      <c r="BR49" s="388">
        <v>2664</v>
      </c>
      <c r="BS49" s="388">
        <f t="shared" si="20"/>
        <v>666</v>
      </c>
    </row>
    <row r="50" spans="1:71" ht="14.65" customHeight="1">
      <c r="A50" s="331">
        <v>47</v>
      </c>
      <c r="B50" s="387" t="s">
        <v>96</v>
      </c>
      <c r="C50" s="387"/>
      <c r="D50" s="387"/>
      <c r="E50" s="207" t="str">
        <f>VLOOKUP(B50,Remark!G:H,2,0)</f>
        <v>KVIL</v>
      </c>
      <c r="F50" s="390"/>
      <c r="G50" s="390"/>
      <c r="H50" s="390"/>
      <c r="I50" s="390"/>
      <c r="J50" s="390"/>
      <c r="K50" s="390"/>
      <c r="L50" s="390"/>
      <c r="M50" s="390"/>
      <c r="N50" s="390"/>
      <c r="O50" s="390"/>
      <c r="P50" s="390"/>
      <c r="Q50" s="390"/>
      <c r="R50" s="207"/>
      <c r="S50" s="207"/>
      <c r="T50" s="207"/>
      <c r="U50" s="207">
        <v>13</v>
      </c>
      <c r="V50" s="207">
        <v>1143</v>
      </c>
      <c r="W50" s="207">
        <f t="shared" si="21"/>
        <v>285.75</v>
      </c>
      <c r="X50" s="207">
        <f>VLOOKUP(A50,[1]sum!$A$2:$H$154,7,FALSE)</f>
        <v>45</v>
      </c>
      <c r="Y50" s="207">
        <f>VLOOKUP(A50,[1]sum!$A$2:$H$154,8,FALSE)</f>
        <v>3123</v>
      </c>
      <c r="Z50" s="207">
        <f t="shared" si="6"/>
        <v>780.75</v>
      </c>
      <c r="AA50" s="207">
        <v>87</v>
      </c>
      <c r="AB50" s="207">
        <v>5269</v>
      </c>
      <c r="AC50" s="207">
        <f t="shared" si="7"/>
        <v>1317.25</v>
      </c>
      <c r="AD50" s="207">
        <v>81</v>
      </c>
      <c r="AE50" s="207">
        <v>5675</v>
      </c>
      <c r="AF50" s="207">
        <f t="shared" si="8"/>
        <v>1418.75</v>
      </c>
      <c r="AG50" s="207">
        <v>91</v>
      </c>
      <c r="AH50" s="207">
        <v>5049</v>
      </c>
      <c r="AI50" s="207">
        <f t="shared" si="9"/>
        <v>1262.25</v>
      </c>
      <c r="AJ50" s="207">
        <v>91</v>
      </c>
      <c r="AK50" s="207">
        <v>5349</v>
      </c>
      <c r="AL50" s="207">
        <f t="shared" si="10"/>
        <v>1337.25</v>
      </c>
      <c r="AM50" s="207">
        <v>94</v>
      </c>
      <c r="AN50" s="207">
        <v>6966</v>
      </c>
      <c r="AO50" s="207">
        <f t="shared" si="11"/>
        <v>1741.5</v>
      </c>
      <c r="AP50" s="388">
        <v>60</v>
      </c>
      <c r="AQ50" s="387">
        <v>4876</v>
      </c>
      <c r="AR50" s="207">
        <f t="shared" si="2"/>
        <v>1219</v>
      </c>
      <c r="AS50" s="389">
        <v>81</v>
      </c>
      <c r="AT50" s="389">
        <v>5415</v>
      </c>
      <c r="AU50" s="388">
        <f t="shared" si="12"/>
        <v>1353.75</v>
      </c>
      <c r="AV50" s="389">
        <v>100</v>
      </c>
      <c r="AW50" s="389">
        <v>7280</v>
      </c>
      <c r="AX50" s="388">
        <f t="shared" si="13"/>
        <v>1820</v>
      </c>
      <c r="AY50" s="387">
        <v>106</v>
      </c>
      <c r="AZ50" s="387">
        <v>8026</v>
      </c>
      <c r="BA50" s="388">
        <f t="shared" si="14"/>
        <v>2006.5</v>
      </c>
      <c r="BB50" s="389">
        <v>135</v>
      </c>
      <c r="BC50" s="389">
        <v>8581</v>
      </c>
      <c r="BD50" s="388">
        <f t="shared" si="15"/>
        <v>2145.25</v>
      </c>
      <c r="BE50" s="389">
        <v>159</v>
      </c>
      <c r="BF50" s="389">
        <v>11021</v>
      </c>
      <c r="BG50" s="388">
        <f t="shared" si="16"/>
        <v>2755.25</v>
      </c>
      <c r="BH50" s="388">
        <v>158</v>
      </c>
      <c r="BI50" s="388">
        <v>11094</v>
      </c>
      <c r="BJ50" s="388">
        <f t="shared" si="17"/>
        <v>2773.5</v>
      </c>
      <c r="BK50" s="388">
        <v>147</v>
      </c>
      <c r="BL50" s="388">
        <v>10585</v>
      </c>
      <c r="BM50" s="388">
        <f t="shared" si="18"/>
        <v>2646.25</v>
      </c>
      <c r="BN50" s="388">
        <v>150</v>
      </c>
      <c r="BO50" s="388">
        <v>10926</v>
      </c>
      <c r="BP50" s="388">
        <f t="shared" si="19"/>
        <v>2731.5</v>
      </c>
      <c r="BQ50" s="388">
        <v>153</v>
      </c>
      <c r="BR50" s="388">
        <v>11475</v>
      </c>
      <c r="BS50" s="388">
        <f t="shared" si="20"/>
        <v>2868.75</v>
      </c>
    </row>
    <row r="51" spans="1:71" ht="14.65" customHeight="1">
      <c r="A51" s="331">
        <v>48</v>
      </c>
      <c r="B51" s="387" t="s">
        <v>97</v>
      </c>
      <c r="C51" s="387"/>
      <c r="D51" s="387"/>
      <c r="E51" s="207" t="str">
        <f>VLOOKUP(B51,Remark!G:H,2,0)</f>
        <v>KVIL</v>
      </c>
      <c r="F51" s="390"/>
      <c r="G51" s="390"/>
      <c r="H51" s="390"/>
      <c r="I51" s="390"/>
      <c r="J51" s="390"/>
      <c r="K51" s="390"/>
      <c r="L51" s="390"/>
      <c r="M51" s="390"/>
      <c r="N51" s="390"/>
      <c r="O51" s="390"/>
      <c r="P51" s="390"/>
      <c r="Q51" s="390"/>
      <c r="R51" s="207"/>
      <c r="S51" s="207"/>
      <c r="T51" s="207"/>
      <c r="U51" s="207">
        <v>46</v>
      </c>
      <c r="V51" s="207">
        <v>2786</v>
      </c>
      <c r="W51" s="207">
        <f t="shared" si="21"/>
        <v>696.5</v>
      </c>
      <c r="X51" s="207">
        <f>VLOOKUP(A51,[1]sum!$A$2:$H$154,7,FALSE)</f>
        <v>38</v>
      </c>
      <c r="Y51" s="207">
        <f>VLOOKUP(A51,[1]sum!$A$2:$H$154,8,FALSE)</f>
        <v>2866</v>
      </c>
      <c r="Z51" s="207">
        <f t="shared" si="6"/>
        <v>716.5</v>
      </c>
      <c r="AA51" s="207">
        <v>109</v>
      </c>
      <c r="AB51" s="207">
        <v>6787</v>
      </c>
      <c r="AC51" s="207">
        <f t="shared" si="7"/>
        <v>1696.75</v>
      </c>
      <c r="AD51" s="207">
        <v>139</v>
      </c>
      <c r="AE51" s="207">
        <v>7937</v>
      </c>
      <c r="AF51" s="207">
        <f t="shared" si="8"/>
        <v>1984.25</v>
      </c>
      <c r="AG51" s="207">
        <v>140</v>
      </c>
      <c r="AH51" s="207">
        <v>8720</v>
      </c>
      <c r="AI51" s="207">
        <f t="shared" si="9"/>
        <v>2180</v>
      </c>
      <c r="AJ51" s="207">
        <v>188</v>
      </c>
      <c r="AK51" s="207">
        <v>10632</v>
      </c>
      <c r="AL51" s="207">
        <f t="shared" si="10"/>
        <v>2658</v>
      </c>
      <c r="AM51" s="207">
        <v>269</v>
      </c>
      <c r="AN51" s="207">
        <v>15063</v>
      </c>
      <c r="AO51" s="207">
        <f t="shared" si="11"/>
        <v>3765.75</v>
      </c>
      <c r="AP51" s="388">
        <v>248</v>
      </c>
      <c r="AQ51" s="387">
        <v>14816</v>
      </c>
      <c r="AR51" s="207">
        <f t="shared" si="2"/>
        <v>3704</v>
      </c>
      <c r="AS51" s="389">
        <v>127</v>
      </c>
      <c r="AT51" s="389">
        <v>7913</v>
      </c>
      <c r="AU51" s="388">
        <f t="shared" si="12"/>
        <v>1978.25</v>
      </c>
      <c r="AV51" s="389">
        <v>320</v>
      </c>
      <c r="AW51" s="389">
        <v>18276</v>
      </c>
      <c r="AX51" s="388">
        <f t="shared" si="13"/>
        <v>4569</v>
      </c>
      <c r="AY51" s="387">
        <v>304</v>
      </c>
      <c r="AZ51" s="387">
        <v>17204</v>
      </c>
      <c r="BA51" s="388">
        <f t="shared" si="14"/>
        <v>4301</v>
      </c>
      <c r="BB51" s="389">
        <v>347</v>
      </c>
      <c r="BC51" s="389">
        <v>21269</v>
      </c>
      <c r="BD51" s="388">
        <f t="shared" si="15"/>
        <v>5317.25</v>
      </c>
      <c r="BE51" s="389">
        <v>578</v>
      </c>
      <c r="BF51" s="389">
        <v>33354</v>
      </c>
      <c r="BG51" s="388">
        <f t="shared" si="16"/>
        <v>8338.5</v>
      </c>
      <c r="BH51" s="388">
        <v>431</v>
      </c>
      <c r="BI51" s="388">
        <v>28157</v>
      </c>
      <c r="BJ51" s="388">
        <f t="shared" si="17"/>
        <v>7039.25</v>
      </c>
      <c r="BK51" s="388">
        <v>415</v>
      </c>
      <c r="BL51" s="388">
        <v>26481</v>
      </c>
      <c r="BM51" s="388">
        <f t="shared" si="18"/>
        <v>6620.25</v>
      </c>
      <c r="BN51" s="388">
        <v>466</v>
      </c>
      <c r="BO51" s="388">
        <v>28594</v>
      </c>
      <c r="BP51" s="388">
        <f t="shared" si="19"/>
        <v>7148.5</v>
      </c>
      <c r="BQ51" s="388">
        <v>450</v>
      </c>
      <c r="BR51" s="388">
        <v>28390</v>
      </c>
      <c r="BS51" s="388">
        <f t="shared" si="20"/>
        <v>7097.5</v>
      </c>
    </row>
    <row r="52" spans="1:71" ht="14.65" customHeight="1">
      <c r="A52" s="331">
        <v>49</v>
      </c>
      <c r="B52" s="387" t="s">
        <v>98</v>
      </c>
      <c r="C52" s="387"/>
      <c r="D52" s="387"/>
      <c r="E52" s="207" t="str">
        <f>VLOOKUP(B52,Remark!G:H,2,0)</f>
        <v>Kerry</v>
      </c>
      <c r="F52" s="390"/>
      <c r="G52" s="390"/>
      <c r="H52" s="390"/>
      <c r="I52" s="390"/>
      <c r="J52" s="390"/>
      <c r="K52" s="390"/>
      <c r="L52" s="390"/>
      <c r="M52" s="390"/>
      <c r="N52" s="390"/>
      <c r="O52" s="390"/>
      <c r="P52" s="390"/>
      <c r="Q52" s="390"/>
      <c r="R52" s="207"/>
      <c r="S52" s="207"/>
      <c r="T52" s="207"/>
      <c r="U52" s="207">
        <v>19</v>
      </c>
      <c r="V52" s="207">
        <v>1757</v>
      </c>
      <c r="W52" s="207">
        <f t="shared" si="21"/>
        <v>439.25</v>
      </c>
      <c r="X52" s="207">
        <f>VLOOKUP(A52,[1]sum!$A$2:$H$154,7,FALSE)</f>
        <v>71</v>
      </c>
      <c r="Y52" s="207">
        <f>VLOOKUP(A52,[1]sum!$A$2:$H$154,8,FALSE)</f>
        <v>4761</v>
      </c>
      <c r="Z52" s="207">
        <f t="shared" si="6"/>
        <v>1190.25</v>
      </c>
      <c r="AA52" s="207">
        <v>68</v>
      </c>
      <c r="AB52" s="207">
        <v>4964</v>
      </c>
      <c r="AC52" s="207">
        <f t="shared" si="7"/>
        <v>1241</v>
      </c>
      <c r="AD52" s="207">
        <v>55</v>
      </c>
      <c r="AE52" s="207">
        <v>3481</v>
      </c>
      <c r="AF52" s="207">
        <f t="shared" si="8"/>
        <v>870.25</v>
      </c>
      <c r="AG52" s="207">
        <v>56</v>
      </c>
      <c r="AH52" s="207">
        <v>3472</v>
      </c>
      <c r="AI52" s="207">
        <f t="shared" si="9"/>
        <v>868</v>
      </c>
      <c r="AJ52" s="207">
        <v>63</v>
      </c>
      <c r="AK52" s="207">
        <v>3221</v>
      </c>
      <c r="AL52" s="207">
        <f t="shared" si="10"/>
        <v>805.25</v>
      </c>
      <c r="AM52" s="207">
        <v>86</v>
      </c>
      <c r="AN52" s="207">
        <v>5694</v>
      </c>
      <c r="AO52" s="207">
        <f t="shared" si="11"/>
        <v>1423.5</v>
      </c>
      <c r="AP52" s="388">
        <v>128</v>
      </c>
      <c r="AQ52" s="387">
        <v>9340</v>
      </c>
      <c r="AR52" s="207">
        <f t="shared" si="2"/>
        <v>2335</v>
      </c>
      <c r="AS52" s="389">
        <v>86</v>
      </c>
      <c r="AT52" s="389">
        <v>5938</v>
      </c>
      <c r="AU52" s="388">
        <f t="shared" si="12"/>
        <v>1484.5</v>
      </c>
      <c r="AV52" s="389">
        <v>99</v>
      </c>
      <c r="AW52" s="389">
        <v>6153</v>
      </c>
      <c r="AX52" s="388">
        <f t="shared" si="13"/>
        <v>1538.25</v>
      </c>
      <c r="AY52" s="387">
        <v>64</v>
      </c>
      <c r="AZ52" s="387">
        <v>4172</v>
      </c>
      <c r="BA52" s="388">
        <f t="shared" si="14"/>
        <v>1043</v>
      </c>
      <c r="BB52" s="389">
        <v>33</v>
      </c>
      <c r="BC52" s="389">
        <v>2427</v>
      </c>
      <c r="BD52" s="388">
        <f t="shared" si="15"/>
        <v>606.75</v>
      </c>
      <c r="BE52" s="389">
        <v>0</v>
      </c>
      <c r="BF52" s="389">
        <v>0</v>
      </c>
      <c r="BG52" s="388">
        <f t="shared" si="16"/>
        <v>0</v>
      </c>
      <c r="BH52" s="388">
        <v>0</v>
      </c>
      <c r="BI52" s="388">
        <v>0</v>
      </c>
      <c r="BJ52" s="388">
        <f t="shared" si="17"/>
        <v>0</v>
      </c>
      <c r="BK52" s="388">
        <v>0</v>
      </c>
      <c r="BL52" s="388">
        <v>0</v>
      </c>
      <c r="BM52" s="388">
        <f t="shared" si="18"/>
        <v>0</v>
      </c>
      <c r="BN52" s="388">
        <v>0</v>
      </c>
      <c r="BO52" s="388">
        <v>0</v>
      </c>
      <c r="BP52" s="388">
        <f t="shared" si="19"/>
        <v>0</v>
      </c>
      <c r="BQ52" s="388">
        <v>0</v>
      </c>
      <c r="BR52" s="388">
        <v>0</v>
      </c>
      <c r="BS52" s="388">
        <f t="shared" si="20"/>
        <v>0</v>
      </c>
    </row>
    <row r="53" spans="1:71" ht="14.65" customHeight="1">
      <c r="A53" s="331">
        <v>50</v>
      </c>
      <c r="B53" s="387" t="s">
        <v>99</v>
      </c>
      <c r="C53" s="387"/>
      <c r="D53" s="387"/>
      <c r="E53" s="207" t="str">
        <f>VLOOKUP(B53,Remark!G:H,2,0)</f>
        <v>Kerry</v>
      </c>
      <c r="F53" s="390"/>
      <c r="G53" s="390"/>
      <c r="H53" s="390"/>
      <c r="I53" s="390"/>
      <c r="J53" s="390"/>
      <c r="K53" s="390"/>
      <c r="L53" s="390"/>
      <c r="M53" s="390"/>
      <c r="N53" s="390"/>
      <c r="O53" s="390"/>
      <c r="P53" s="390"/>
      <c r="Q53" s="390"/>
      <c r="R53" s="207"/>
      <c r="S53" s="207"/>
      <c r="T53" s="207"/>
      <c r="U53" s="207">
        <v>72</v>
      </c>
      <c r="V53" s="207">
        <v>4808</v>
      </c>
      <c r="W53" s="207">
        <f t="shared" si="21"/>
        <v>1202</v>
      </c>
      <c r="X53" s="207">
        <f>VLOOKUP(A53,[1]sum!$A$2:$H$154,7,FALSE)</f>
        <v>52</v>
      </c>
      <c r="Y53" s="207">
        <f>VLOOKUP(A53,[1]sum!$A$2:$H$154,8,FALSE)</f>
        <v>3612</v>
      </c>
      <c r="Z53" s="207">
        <f t="shared" si="6"/>
        <v>903</v>
      </c>
      <c r="AA53" s="207">
        <v>81</v>
      </c>
      <c r="AB53" s="207">
        <v>5131</v>
      </c>
      <c r="AC53" s="207">
        <f t="shared" si="7"/>
        <v>1282.75</v>
      </c>
      <c r="AD53" s="207">
        <v>120</v>
      </c>
      <c r="AE53" s="207">
        <v>7716</v>
      </c>
      <c r="AF53" s="207">
        <f t="shared" si="8"/>
        <v>1929</v>
      </c>
      <c r="AG53" s="207">
        <v>209</v>
      </c>
      <c r="AH53" s="207">
        <v>14267</v>
      </c>
      <c r="AI53" s="207">
        <f t="shared" si="9"/>
        <v>3566.75</v>
      </c>
      <c r="AJ53" s="207">
        <v>206</v>
      </c>
      <c r="AK53" s="207">
        <v>12774</v>
      </c>
      <c r="AL53" s="207">
        <f t="shared" si="10"/>
        <v>3193.5</v>
      </c>
      <c r="AM53" s="207">
        <v>228</v>
      </c>
      <c r="AN53" s="207">
        <v>14168</v>
      </c>
      <c r="AO53" s="207">
        <f t="shared" si="11"/>
        <v>3542</v>
      </c>
      <c r="AP53" s="388">
        <v>231</v>
      </c>
      <c r="AQ53" s="387">
        <v>15677</v>
      </c>
      <c r="AR53" s="207">
        <f t="shared" si="2"/>
        <v>3919.25</v>
      </c>
      <c r="AS53" s="389">
        <v>221</v>
      </c>
      <c r="AT53" s="389">
        <v>14447</v>
      </c>
      <c r="AU53" s="388">
        <f t="shared" si="12"/>
        <v>3611.75</v>
      </c>
      <c r="AV53" s="389">
        <v>207</v>
      </c>
      <c r="AW53" s="389">
        <v>12757</v>
      </c>
      <c r="AX53" s="388">
        <f t="shared" si="13"/>
        <v>3189.25</v>
      </c>
      <c r="AY53" s="387">
        <v>191</v>
      </c>
      <c r="AZ53" s="387">
        <v>13033</v>
      </c>
      <c r="BA53" s="388">
        <f t="shared" si="14"/>
        <v>3258.25</v>
      </c>
      <c r="BB53" s="389">
        <v>202</v>
      </c>
      <c r="BC53" s="389">
        <v>13214</v>
      </c>
      <c r="BD53" s="388">
        <f t="shared" si="15"/>
        <v>3303.5</v>
      </c>
      <c r="BE53" s="389">
        <v>256</v>
      </c>
      <c r="BF53" s="389">
        <v>16684</v>
      </c>
      <c r="BG53" s="388">
        <f t="shared" si="16"/>
        <v>4171</v>
      </c>
      <c r="BH53" s="388">
        <v>211</v>
      </c>
      <c r="BI53" s="388">
        <v>13945</v>
      </c>
      <c r="BJ53" s="388">
        <f t="shared" si="17"/>
        <v>3486.25</v>
      </c>
      <c r="BK53" s="388">
        <v>220</v>
      </c>
      <c r="BL53" s="388">
        <v>13700</v>
      </c>
      <c r="BM53" s="388">
        <f t="shared" si="18"/>
        <v>3425</v>
      </c>
      <c r="BN53" s="388">
        <v>221</v>
      </c>
      <c r="BO53" s="388">
        <v>13827</v>
      </c>
      <c r="BP53" s="388">
        <f t="shared" si="19"/>
        <v>3456.75</v>
      </c>
      <c r="BQ53" s="388">
        <v>200</v>
      </c>
      <c r="BR53" s="388">
        <v>12328</v>
      </c>
      <c r="BS53" s="388">
        <f t="shared" si="20"/>
        <v>3082</v>
      </c>
    </row>
    <row r="54" spans="1:71" ht="14.65" customHeight="1">
      <c r="A54" s="331">
        <v>51</v>
      </c>
      <c r="B54" s="387" t="s">
        <v>100</v>
      </c>
      <c r="C54" s="387"/>
      <c r="D54" s="387"/>
      <c r="E54" s="207" t="str">
        <f>VLOOKUP(B54,Remark!G:H,2,0)</f>
        <v>Kerry</v>
      </c>
      <c r="F54" s="390"/>
      <c r="G54" s="390"/>
      <c r="H54" s="390"/>
      <c r="I54" s="390"/>
      <c r="J54" s="390"/>
      <c r="K54" s="390"/>
      <c r="L54" s="390"/>
      <c r="M54" s="390"/>
      <c r="N54" s="390"/>
      <c r="O54" s="390"/>
      <c r="P54" s="390"/>
      <c r="Q54" s="390"/>
      <c r="R54" s="207"/>
      <c r="S54" s="207"/>
      <c r="T54" s="207"/>
      <c r="U54" s="207">
        <v>33</v>
      </c>
      <c r="V54" s="207">
        <v>2179</v>
      </c>
      <c r="W54" s="207">
        <f t="shared" si="21"/>
        <v>544.75</v>
      </c>
      <c r="X54" s="207">
        <f>VLOOKUP(A54,[1]sum!$A$2:$H$154,7,FALSE)</f>
        <v>79</v>
      </c>
      <c r="Y54" s="207">
        <f>VLOOKUP(A54,[1]sum!$A$2:$H$154,8,FALSE)</f>
        <v>5469</v>
      </c>
      <c r="Z54" s="207">
        <f t="shared" si="6"/>
        <v>1367.25</v>
      </c>
      <c r="AA54" s="207">
        <v>97</v>
      </c>
      <c r="AB54" s="207">
        <v>6459</v>
      </c>
      <c r="AC54" s="207">
        <f t="shared" si="7"/>
        <v>1614.75</v>
      </c>
      <c r="AD54" s="207">
        <v>58</v>
      </c>
      <c r="AE54" s="207">
        <v>3570</v>
      </c>
      <c r="AF54" s="207">
        <f t="shared" si="8"/>
        <v>892.5</v>
      </c>
      <c r="AG54" s="207">
        <v>78</v>
      </c>
      <c r="AH54" s="207">
        <v>5250</v>
      </c>
      <c r="AI54" s="207">
        <f t="shared" si="9"/>
        <v>1312.5</v>
      </c>
      <c r="AJ54" s="207">
        <v>149</v>
      </c>
      <c r="AK54" s="207">
        <v>9651</v>
      </c>
      <c r="AL54" s="207">
        <f t="shared" si="10"/>
        <v>2412.75</v>
      </c>
      <c r="AM54" s="207">
        <v>193</v>
      </c>
      <c r="AN54" s="207">
        <v>12687</v>
      </c>
      <c r="AO54" s="207">
        <f t="shared" si="11"/>
        <v>3171.75</v>
      </c>
      <c r="AP54" s="388">
        <v>210</v>
      </c>
      <c r="AQ54" s="387">
        <v>14266</v>
      </c>
      <c r="AR54" s="207">
        <f t="shared" si="2"/>
        <v>3566.5</v>
      </c>
      <c r="AS54" s="389">
        <v>131</v>
      </c>
      <c r="AT54" s="389">
        <v>9537</v>
      </c>
      <c r="AU54" s="388">
        <f t="shared" si="12"/>
        <v>2384.25</v>
      </c>
      <c r="AV54" s="389">
        <v>273</v>
      </c>
      <c r="AW54" s="389">
        <v>16111</v>
      </c>
      <c r="AX54" s="388">
        <f t="shared" si="13"/>
        <v>4027.75</v>
      </c>
      <c r="AY54" s="387">
        <v>372</v>
      </c>
      <c r="AZ54" s="387">
        <v>21540</v>
      </c>
      <c r="BA54" s="388">
        <f t="shared" si="14"/>
        <v>5385</v>
      </c>
      <c r="BB54" s="389">
        <v>261</v>
      </c>
      <c r="BC54" s="389">
        <v>16311</v>
      </c>
      <c r="BD54" s="388">
        <f t="shared" si="15"/>
        <v>4077.75</v>
      </c>
      <c r="BE54" s="389">
        <v>412</v>
      </c>
      <c r="BF54" s="389">
        <v>25084</v>
      </c>
      <c r="BG54" s="388">
        <f t="shared" si="16"/>
        <v>6271</v>
      </c>
      <c r="BH54" s="388">
        <v>318</v>
      </c>
      <c r="BI54" s="388">
        <v>19126</v>
      </c>
      <c r="BJ54" s="388">
        <f t="shared" si="17"/>
        <v>4781.5</v>
      </c>
      <c r="BK54" s="388">
        <v>420</v>
      </c>
      <c r="BL54" s="388">
        <v>25164</v>
      </c>
      <c r="BM54" s="388">
        <f t="shared" si="18"/>
        <v>6291</v>
      </c>
      <c r="BN54" s="388">
        <v>351</v>
      </c>
      <c r="BO54" s="388">
        <v>21897</v>
      </c>
      <c r="BP54" s="388">
        <f t="shared" si="19"/>
        <v>5474.25</v>
      </c>
      <c r="BQ54" s="388">
        <v>361</v>
      </c>
      <c r="BR54" s="388">
        <v>22667</v>
      </c>
      <c r="BS54" s="388">
        <f t="shared" si="20"/>
        <v>5666.75</v>
      </c>
    </row>
    <row r="55" spans="1:71" ht="14.65" customHeight="1">
      <c r="A55" s="331">
        <v>52</v>
      </c>
      <c r="B55" s="387" t="s">
        <v>101</v>
      </c>
      <c r="C55" s="387"/>
      <c r="D55" s="387"/>
      <c r="E55" s="207" t="str">
        <f>VLOOKUP(B55,Remark!G:H,2,0)</f>
        <v>Kerry</v>
      </c>
      <c r="F55" s="390"/>
      <c r="G55" s="390"/>
      <c r="H55" s="390"/>
      <c r="I55" s="390"/>
      <c r="J55" s="390"/>
      <c r="K55" s="390"/>
      <c r="L55" s="390"/>
      <c r="M55" s="390"/>
      <c r="N55" s="390"/>
      <c r="O55" s="390"/>
      <c r="P55" s="390"/>
      <c r="Q55" s="390"/>
      <c r="R55" s="207"/>
      <c r="S55" s="207"/>
      <c r="T55" s="207"/>
      <c r="U55" s="207">
        <v>29</v>
      </c>
      <c r="V55" s="207">
        <v>2511</v>
      </c>
      <c r="W55" s="207">
        <f t="shared" si="21"/>
        <v>627.75</v>
      </c>
      <c r="X55" s="207">
        <f>VLOOKUP(A55,[1]sum!$A$2:$H$154,7,FALSE)</f>
        <v>77</v>
      </c>
      <c r="Y55" s="207">
        <f>VLOOKUP(A55,[1]sum!$A$2:$H$154,8,FALSE)</f>
        <v>6267</v>
      </c>
      <c r="Z55" s="207">
        <f t="shared" si="6"/>
        <v>1566.75</v>
      </c>
      <c r="AA55" s="207">
        <v>49</v>
      </c>
      <c r="AB55" s="207">
        <v>4319</v>
      </c>
      <c r="AC55" s="207">
        <f t="shared" si="7"/>
        <v>1079.75</v>
      </c>
      <c r="AD55" s="207">
        <v>145</v>
      </c>
      <c r="AE55" s="207">
        <v>10371</v>
      </c>
      <c r="AF55" s="207">
        <f t="shared" si="8"/>
        <v>2592.75</v>
      </c>
      <c r="AG55" s="207">
        <v>141</v>
      </c>
      <c r="AH55" s="207">
        <v>9951</v>
      </c>
      <c r="AI55" s="207">
        <f t="shared" si="9"/>
        <v>2487.75</v>
      </c>
      <c r="AJ55" s="207">
        <v>173</v>
      </c>
      <c r="AK55" s="207">
        <v>10199</v>
      </c>
      <c r="AL55" s="207">
        <f t="shared" si="10"/>
        <v>2549.75</v>
      </c>
      <c r="AM55" s="207">
        <v>82</v>
      </c>
      <c r="AN55" s="207">
        <v>6914</v>
      </c>
      <c r="AO55" s="207">
        <f t="shared" si="11"/>
        <v>1728.5</v>
      </c>
      <c r="AP55" s="388">
        <v>118</v>
      </c>
      <c r="AQ55" s="387">
        <v>9022</v>
      </c>
      <c r="AR55" s="207">
        <f t="shared" si="2"/>
        <v>2255.5</v>
      </c>
      <c r="AS55" s="389">
        <v>98</v>
      </c>
      <c r="AT55" s="389">
        <v>9010</v>
      </c>
      <c r="AU55" s="388">
        <f t="shared" si="12"/>
        <v>2252.5</v>
      </c>
      <c r="AV55" s="389">
        <v>162</v>
      </c>
      <c r="AW55" s="389">
        <v>11766</v>
      </c>
      <c r="AX55" s="388">
        <f t="shared" si="13"/>
        <v>2941.5</v>
      </c>
      <c r="AY55" s="387">
        <v>269</v>
      </c>
      <c r="AZ55" s="387">
        <v>18887</v>
      </c>
      <c r="BA55" s="388">
        <f t="shared" si="14"/>
        <v>4721.75</v>
      </c>
      <c r="BB55" s="389">
        <v>327</v>
      </c>
      <c r="BC55" s="389">
        <v>21853</v>
      </c>
      <c r="BD55" s="388">
        <f t="shared" si="15"/>
        <v>5463.25</v>
      </c>
      <c r="BE55" s="389">
        <v>326</v>
      </c>
      <c r="BF55" s="389">
        <v>23270</v>
      </c>
      <c r="BG55" s="388">
        <f t="shared" si="16"/>
        <v>5817.5</v>
      </c>
      <c r="BH55" s="388">
        <v>464</v>
      </c>
      <c r="BI55" s="388">
        <v>29664</v>
      </c>
      <c r="BJ55" s="388">
        <f t="shared" si="17"/>
        <v>7416</v>
      </c>
      <c r="BK55" s="388">
        <v>480</v>
      </c>
      <c r="BL55" s="388">
        <v>31644</v>
      </c>
      <c r="BM55" s="388">
        <f t="shared" si="18"/>
        <v>7911</v>
      </c>
      <c r="BN55" s="388">
        <v>459</v>
      </c>
      <c r="BO55" s="388">
        <v>31761</v>
      </c>
      <c r="BP55" s="388">
        <f t="shared" si="19"/>
        <v>7940.25</v>
      </c>
      <c r="BQ55" s="388">
        <v>337</v>
      </c>
      <c r="BR55" s="388">
        <v>23539</v>
      </c>
      <c r="BS55" s="388">
        <f t="shared" si="20"/>
        <v>5884.75</v>
      </c>
    </row>
    <row r="56" spans="1:71" ht="14.65" customHeight="1">
      <c r="A56" s="331">
        <v>53</v>
      </c>
      <c r="B56" s="387" t="s">
        <v>102</v>
      </c>
      <c r="C56" s="387"/>
      <c r="D56" s="387"/>
      <c r="E56" s="207" t="str">
        <f>VLOOKUP(B56,Remark!G:H,2,0)</f>
        <v>Kerry</v>
      </c>
      <c r="F56" s="390"/>
      <c r="G56" s="390"/>
      <c r="H56" s="390"/>
      <c r="I56" s="390"/>
      <c r="J56" s="390"/>
      <c r="K56" s="390"/>
      <c r="L56" s="390"/>
      <c r="M56" s="390"/>
      <c r="N56" s="390"/>
      <c r="O56" s="390"/>
      <c r="P56" s="390"/>
      <c r="Q56" s="390"/>
      <c r="R56" s="207"/>
      <c r="S56" s="207"/>
      <c r="T56" s="207"/>
      <c r="U56" s="207">
        <v>31</v>
      </c>
      <c r="V56" s="207">
        <v>2629</v>
      </c>
      <c r="W56" s="207">
        <f t="shared" si="21"/>
        <v>657.25</v>
      </c>
      <c r="X56" s="207">
        <f>VLOOKUP(A56,[1]sum!$A$2:$H$154,7,FALSE)</f>
        <v>51</v>
      </c>
      <c r="Y56" s="207">
        <f>VLOOKUP(A56,[1]sum!$A$2:$H$154,8,FALSE)</f>
        <v>3493</v>
      </c>
      <c r="Z56" s="207">
        <f t="shared" si="6"/>
        <v>873.25</v>
      </c>
      <c r="AA56" s="207">
        <v>80</v>
      </c>
      <c r="AB56" s="207">
        <v>4880</v>
      </c>
      <c r="AC56" s="207">
        <f t="shared" si="7"/>
        <v>1220</v>
      </c>
      <c r="AD56" s="207">
        <v>82</v>
      </c>
      <c r="AE56" s="207">
        <v>5758</v>
      </c>
      <c r="AF56" s="207">
        <f t="shared" si="8"/>
        <v>1439.5</v>
      </c>
      <c r="AG56" s="207">
        <v>145</v>
      </c>
      <c r="AH56" s="207">
        <v>9827</v>
      </c>
      <c r="AI56" s="207">
        <f t="shared" si="9"/>
        <v>2456.75</v>
      </c>
      <c r="AJ56" s="207">
        <v>129</v>
      </c>
      <c r="AK56" s="207">
        <v>9851</v>
      </c>
      <c r="AL56" s="207">
        <f t="shared" si="10"/>
        <v>2462.75</v>
      </c>
      <c r="AM56" s="207">
        <v>259</v>
      </c>
      <c r="AN56" s="207">
        <v>16669</v>
      </c>
      <c r="AO56" s="207">
        <f t="shared" si="11"/>
        <v>4167.25</v>
      </c>
      <c r="AP56" s="388">
        <v>192</v>
      </c>
      <c r="AQ56" s="387">
        <v>13452</v>
      </c>
      <c r="AR56" s="207">
        <f t="shared" si="2"/>
        <v>3363</v>
      </c>
      <c r="AS56" s="389">
        <v>175</v>
      </c>
      <c r="AT56" s="389">
        <v>12233</v>
      </c>
      <c r="AU56" s="388">
        <f t="shared" si="12"/>
        <v>3058.25</v>
      </c>
      <c r="AV56" s="389">
        <v>141</v>
      </c>
      <c r="AW56" s="389">
        <v>10687</v>
      </c>
      <c r="AX56" s="388">
        <f t="shared" si="13"/>
        <v>2671.75</v>
      </c>
      <c r="AY56" s="387">
        <v>223</v>
      </c>
      <c r="AZ56" s="387">
        <v>15825</v>
      </c>
      <c r="BA56" s="388">
        <f t="shared" si="14"/>
        <v>3956.25</v>
      </c>
      <c r="BB56" s="389">
        <v>176</v>
      </c>
      <c r="BC56" s="389">
        <v>12972</v>
      </c>
      <c r="BD56" s="388">
        <f t="shared" si="15"/>
        <v>3243</v>
      </c>
      <c r="BE56" s="389">
        <v>332</v>
      </c>
      <c r="BF56" s="389">
        <v>22340</v>
      </c>
      <c r="BG56" s="388">
        <f t="shared" si="16"/>
        <v>5585</v>
      </c>
      <c r="BH56" s="388">
        <v>368</v>
      </c>
      <c r="BI56" s="388">
        <v>26812</v>
      </c>
      <c r="BJ56" s="388">
        <f t="shared" si="17"/>
        <v>6703</v>
      </c>
      <c r="BK56" s="388">
        <v>292</v>
      </c>
      <c r="BL56" s="388">
        <v>20812</v>
      </c>
      <c r="BM56" s="388">
        <f t="shared" si="18"/>
        <v>5203</v>
      </c>
      <c r="BN56" s="388">
        <v>308</v>
      </c>
      <c r="BO56" s="388">
        <v>23156</v>
      </c>
      <c r="BP56" s="388">
        <f t="shared" si="19"/>
        <v>5789</v>
      </c>
      <c r="BQ56" s="388">
        <v>280</v>
      </c>
      <c r="BR56" s="388">
        <v>21820</v>
      </c>
      <c r="BS56" s="388">
        <f t="shared" si="20"/>
        <v>5455</v>
      </c>
    </row>
    <row r="57" spans="1:71" ht="14.65" customHeight="1">
      <c r="A57" s="331">
        <v>54</v>
      </c>
      <c r="B57" s="387" t="s">
        <v>103</v>
      </c>
      <c r="C57" s="387"/>
      <c r="D57" s="387"/>
      <c r="E57" s="207" t="str">
        <f>VLOOKUP(B57,Remark!G:H,2,0)</f>
        <v>Kerry</v>
      </c>
      <c r="F57" s="390"/>
      <c r="G57" s="390"/>
      <c r="H57" s="390"/>
      <c r="I57" s="390"/>
      <c r="J57" s="390"/>
      <c r="K57" s="390"/>
      <c r="L57" s="390"/>
      <c r="M57" s="390"/>
      <c r="N57" s="390"/>
      <c r="O57" s="390"/>
      <c r="P57" s="390"/>
      <c r="Q57" s="390"/>
      <c r="R57" s="207"/>
      <c r="S57" s="207"/>
      <c r="T57" s="207"/>
      <c r="U57" s="207"/>
      <c r="V57" s="207">
        <v>0</v>
      </c>
      <c r="W57" s="207">
        <f t="shared" si="21"/>
        <v>0</v>
      </c>
      <c r="X57" s="207">
        <f>VLOOKUP(A57,[1]sum!$A$2:$H$154,7,FALSE)</f>
        <v>78</v>
      </c>
      <c r="Y57" s="207">
        <f>VLOOKUP(A57,[1]sum!$A$2:$H$154,8,FALSE)</f>
        <v>5242</v>
      </c>
      <c r="Z57" s="207">
        <f t="shared" si="6"/>
        <v>1310.5</v>
      </c>
      <c r="AA57" s="207">
        <v>99</v>
      </c>
      <c r="AB57" s="207">
        <v>6013</v>
      </c>
      <c r="AC57" s="207">
        <f t="shared" si="7"/>
        <v>1503.25</v>
      </c>
      <c r="AD57" s="207">
        <v>87</v>
      </c>
      <c r="AE57" s="207">
        <v>5841</v>
      </c>
      <c r="AF57" s="207">
        <f t="shared" si="8"/>
        <v>1460.25</v>
      </c>
      <c r="AG57" s="207">
        <v>126</v>
      </c>
      <c r="AH57" s="207">
        <v>7626</v>
      </c>
      <c r="AI57" s="207">
        <f t="shared" si="9"/>
        <v>1906.5</v>
      </c>
      <c r="AJ57" s="207">
        <v>70</v>
      </c>
      <c r="AK57" s="207">
        <v>4506</v>
      </c>
      <c r="AL57" s="207">
        <f t="shared" si="10"/>
        <v>1126.5</v>
      </c>
      <c r="AM57" s="207">
        <v>94</v>
      </c>
      <c r="AN57" s="207">
        <v>5930</v>
      </c>
      <c r="AO57" s="207">
        <f t="shared" si="11"/>
        <v>1482.5</v>
      </c>
      <c r="AP57" s="388">
        <v>103</v>
      </c>
      <c r="AQ57" s="387">
        <v>6965</v>
      </c>
      <c r="AR57" s="207">
        <f t="shared" si="2"/>
        <v>1741.25</v>
      </c>
      <c r="AS57" s="389">
        <v>80</v>
      </c>
      <c r="AT57" s="389">
        <v>5332</v>
      </c>
      <c r="AU57" s="388">
        <f t="shared" si="12"/>
        <v>1333</v>
      </c>
      <c r="AV57" s="389">
        <v>190</v>
      </c>
      <c r="AW57" s="389">
        <v>11446</v>
      </c>
      <c r="AX57" s="388">
        <f t="shared" si="13"/>
        <v>2861.5</v>
      </c>
      <c r="AY57" s="387">
        <v>210</v>
      </c>
      <c r="AZ57" s="387">
        <v>13918</v>
      </c>
      <c r="BA57" s="388">
        <f t="shared" si="14"/>
        <v>3479.5</v>
      </c>
      <c r="BB57" s="389">
        <v>301</v>
      </c>
      <c r="BC57" s="389">
        <v>19343</v>
      </c>
      <c r="BD57" s="388">
        <f t="shared" si="15"/>
        <v>4835.75</v>
      </c>
      <c r="BE57" s="389">
        <v>305</v>
      </c>
      <c r="BF57" s="389">
        <v>21519</v>
      </c>
      <c r="BG57" s="388">
        <f t="shared" si="16"/>
        <v>5379.75</v>
      </c>
      <c r="BH57" s="388">
        <v>334</v>
      </c>
      <c r="BI57" s="388">
        <v>23202</v>
      </c>
      <c r="BJ57" s="388">
        <f t="shared" si="17"/>
        <v>5800.5</v>
      </c>
      <c r="BK57" s="388">
        <v>282</v>
      </c>
      <c r="BL57" s="388">
        <v>19158</v>
      </c>
      <c r="BM57" s="388">
        <f t="shared" si="18"/>
        <v>4789.5</v>
      </c>
      <c r="BN57" s="388">
        <v>306</v>
      </c>
      <c r="BO57" s="388">
        <v>20278</v>
      </c>
      <c r="BP57" s="388">
        <f t="shared" si="19"/>
        <v>5069.5</v>
      </c>
      <c r="BQ57" s="388">
        <v>300</v>
      </c>
      <c r="BR57" s="388">
        <v>20948</v>
      </c>
      <c r="BS57" s="388">
        <f t="shared" si="20"/>
        <v>5237</v>
      </c>
    </row>
    <row r="58" spans="1:71" ht="14.65" customHeight="1">
      <c r="A58" s="331">
        <v>55</v>
      </c>
      <c r="B58" s="387" t="s">
        <v>104</v>
      </c>
      <c r="C58" s="387"/>
      <c r="D58" s="387"/>
      <c r="E58" s="207" t="str">
        <f>VLOOKUP(B58,Remark!G:H,2,0)</f>
        <v>Kerry</v>
      </c>
      <c r="F58" s="390"/>
      <c r="G58" s="390"/>
      <c r="H58" s="390"/>
      <c r="I58" s="390"/>
      <c r="J58" s="390"/>
      <c r="K58" s="390"/>
      <c r="L58" s="390"/>
      <c r="M58" s="390"/>
      <c r="N58" s="390"/>
      <c r="O58" s="390"/>
      <c r="P58" s="390"/>
      <c r="Q58" s="390"/>
      <c r="R58" s="207"/>
      <c r="S58" s="207"/>
      <c r="T58" s="207"/>
      <c r="U58" s="207">
        <v>71</v>
      </c>
      <c r="V58" s="207">
        <v>5529</v>
      </c>
      <c r="W58" s="207">
        <f t="shared" si="21"/>
        <v>1382.25</v>
      </c>
      <c r="X58" s="207">
        <f>VLOOKUP(A58,[1]sum!$A$2:$H$154,7,FALSE)</f>
        <v>112</v>
      </c>
      <c r="Y58" s="207">
        <f>VLOOKUP(A58,[1]sum!$A$2:$H$154,8,FALSE)</f>
        <v>7444</v>
      </c>
      <c r="Z58" s="207">
        <f t="shared" si="6"/>
        <v>1861</v>
      </c>
      <c r="AA58" s="207">
        <v>122</v>
      </c>
      <c r="AB58" s="207">
        <v>7662</v>
      </c>
      <c r="AC58" s="207">
        <f t="shared" si="7"/>
        <v>1915.5</v>
      </c>
      <c r="AD58" s="207">
        <v>78</v>
      </c>
      <c r="AE58" s="207">
        <v>4798</v>
      </c>
      <c r="AF58" s="207">
        <f t="shared" si="8"/>
        <v>1199.5</v>
      </c>
      <c r="AG58" s="207">
        <v>94</v>
      </c>
      <c r="AH58" s="207">
        <v>5606</v>
      </c>
      <c r="AI58" s="207">
        <f t="shared" si="9"/>
        <v>1401.5</v>
      </c>
      <c r="AJ58" s="207">
        <v>122</v>
      </c>
      <c r="AK58" s="207">
        <v>6318</v>
      </c>
      <c r="AL58" s="207">
        <f t="shared" si="10"/>
        <v>1579.5</v>
      </c>
      <c r="AM58" s="207">
        <v>128</v>
      </c>
      <c r="AN58" s="207">
        <v>6880</v>
      </c>
      <c r="AO58" s="207">
        <f t="shared" si="11"/>
        <v>1720</v>
      </c>
      <c r="AP58" s="388">
        <v>155</v>
      </c>
      <c r="AQ58" s="387">
        <v>9621</v>
      </c>
      <c r="AR58" s="207">
        <f t="shared" si="2"/>
        <v>2405.25</v>
      </c>
      <c r="AS58" s="389">
        <v>111</v>
      </c>
      <c r="AT58" s="389">
        <v>6313</v>
      </c>
      <c r="AU58" s="388">
        <f t="shared" si="12"/>
        <v>1578.25</v>
      </c>
      <c r="AV58" s="389">
        <v>118</v>
      </c>
      <c r="AW58" s="389">
        <v>7458</v>
      </c>
      <c r="AX58" s="388">
        <f t="shared" si="13"/>
        <v>1864.5</v>
      </c>
      <c r="AY58" s="387">
        <v>130</v>
      </c>
      <c r="AZ58" s="387">
        <v>8046</v>
      </c>
      <c r="BA58" s="388">
        <f t="shared" si="14"/>
        <v>2011.5</v>
      </c>
      <c r="BB58" s="389">
        <v>84</v>
      </c>
      <c r="BC58" s="389">
        <v>4856</v>
      </c>
      <c r="BD58" s="388">
        <f t="shared" si="15"/>
        <v>1214</v>
      </c>
      <c r="BE58" s="389">
        <v>165</v>
      </c>
      <c r="BF58" s="389">
        <v>9767</v>
      </c>
      <c r="BG58" s="388">
        <f t="shared" si="16"/>
        <v>2441.75</v>
      </c>
      <c r="BH58" s="388">
        <v>122</v>
      </c>
      <c r="BI58" s="388">
        <v>7542</v>
      </c>
      <c r="BJ58" s="388">
        <f t="shared" si="17"/>
        <v>1885.5</v>
      </c>
      <c r="BK58" s="388">
        <v>167</v>
      </c>
      <c r="BL58" s="388">
        <v>9897</v>
      </c>
      <c r="BM58" s="388">
        <f t="shared" si="18"/>
        <v>2474.25</v>
      </c>
      <c r="BN58" s="388">
        <v>150</v>
      </c>
      <c r="BO58" s="388">
        <v>8542</v>
      </c>
      <c r="BP58" s="388">
        <f t="shared" si="19"/>
        <v>2135.5</v>
      </c>
      <c r="BQ58" s="388">
        <v>125</v>
      </c>
      <c r="BR58" s="388">
        <v>7771</v>
      </c>
      <c r="BS58" s="388">
        <f t="shared" si="20"/>
        <v>1942.75</v>
      </c>
    </row>
    <row r="59" spans="1:71" ht="14.65" customHeight="1">
      <c r="A59" s="331">
        <v>56</v>
      </c>
      <c r="B59" s="387" t="s">
        <v>105</v>
      </c>
      <c r="C59" s="387"/>
      <c r="D59" s="387"/>
      <c r="E59" s="207" t="str">
        <f>VLOOKUP(B59,Remark!G:H,2,0)</f>
        <v>Kerry</v>
      </c>
      <c r="F59" s="390"/>
      <c r="G59" s="390"/>
      <c r="H59" s="390"/>
      <c r="I59" s="390"/>
      <c r="J59" s="390"/>
      <c r="K59" s="390"/>
      <c r="L59" s="390"/>
      <c r="M59" s="390"/>
      <c r="N59" s="390"/>
      <c r="O59" s="390"/>
      <c r="P59" s="390"/>
      <c r="Q59" s="390"/>
      <c r="R59" s="207"/>
      <c r="S59" s="207"/>
      <c r="T59" s="207"/>
      <c r="U59" s="207">
        <v>40</v>
      </c>
      <c r="V59" s="207">
        <v>3572</v>
      </c>
      <c r="W59" s="207">
        <f t="shared" si="21"/>
        <v>893</v>
      </c>
      <c r="X59" s="207">
        <f>VLOOKUP(A59,[1]sum!$A$2:$H$154,7,FALSE)</f>
        <v>93</v>
      </c>
      <c r="Y59" s="207">
        <f>VLOOKUP(A59,[1]sum!$A$2:$H$154,8,FALSE)</f>
        <v>7459</v>
      </c>
      <c r="Z59" s="207">
        <f t="shared" si="6"/>
        <v>1864.75</v>
      </c>
      <c r="AA59" s="207">
        <v>97</v>
      </c>
      <c r="AB59" s="207">
        <v>6779</v>
      </c>
      <c r="AC59" s="207">
        <f t="shared" si="7"/>
        <v>1694.75</v>
      </c>
      <c r="AD59" s="207">
        <v>29</v>
      </c>
      <c r="AE59" s="207">
        <v>1979</v>
      </c>
      <c r="AF59" s="207">
        <f t="shared" si="8"/>
        <v>494.75</v>
      </c>
      <c r="AG59" s="207">
        <v>69</v>
      </c>
      <c r="AH59" s="207">
        <v>4927</v>
      </c>
      <c r="AI59" s="207">
        <f t="shared" si="9"/>
        <v>1231.75</v>
      </c>
      <c r="AJ59" s="207">
        <v>72</v>
      </c>
      <c r="AK59" s="207">
        <v>4280</v>
      </c>
      <c r="AL59" s="207">
        <f t="shared" si="10"/>
        <v>1070</v>
      </c>
      <c r="AM59" s="207">
        <v>80</v>
      </c>
      <c r="AN59" s="207">
        <v>4968</v>
      </c>
      <c r="AO59" s="207">
        <f t="shared" si="11"/>
        <v>1242</v>
      </c>
      <c r="AP59" s="388">
        <v>73</v>
      </c>
      <c r="AQ59" s="387">
        <v>5587</v>
      </c>
      <c r="AR59" s="207">
        <f t="shared" si="2"/>
        <v>1396.75</v>
      </c>
      <c r="AS59" s="389">
        <v>67</v>
      </c>
      <c r="AT59" s="389">
        <v>4429</v>
      </c>
      <c r="AU59" s="388">
        <f t="shared" si="12"/>
        <v>1107.25</v>
      </c>
      <c r="AV59" s="389">
        <v>117</v>
      </c>
      <c r="AW59" s="389">
        <v>7695</v>
      </c>
      <c r="AX59" s="388">
        <f t="shared" si="13"/>
        <v>1923.75</v>
      </c>
      <c r="AY59" s="387">
        <v>99</v>
      </c>
      <c r="AZ59" s="387">
        <v>6745</v>
      </c>
      <c r="BA59" s="388">
        <f t="shared" si="14"/>
        <v>1686.25</v>
      </c>
      <c r="BB59" s="389">
        <v>112</v>
      </c>
      <c r="BC59" s="389">
        <v>7324</v>
      </c>
      <c r="BD59" s="388">
        <f t="shared" si="15"/>
        <v>1831</v>
      </c>
      <c r="BE59" s="389">
        <v>105</v>
      </c>
      <c r="BF59" s="389">
        <v>6687</v>
      </c>
      <c r="BG59" s="388">
        <f t="shared" si="16"/>
        <v>1671.75</v>
      </c>
      <c r="BH59" s="388">
        <v>145</v>
      </c>
      <c r="BI59" s="388">
        <v>9859</v>
      </c>
      <c r="BJ59" s="388">
        <f t="shared" si="17"/>
        <v>2464.75</v>
      </c>
      <c r="BK59" s="388">
        <v>96</v>
      </c>
      <c r="BL59" s="388">
        <v>6284</v>
      </c>
      <c r="BM59" s="388">
        <f t="shared" si="18"/>
        <v>1571</v>
      </c>
      <c r="BN59" s="388">
        <v>131</v>
      </c>
      <c r="BO59" s="388">
        <v>7901</v>
      </c>
      <c r="BP59" s="388">
        <f t="shared" si="19"/>
        <v>1975.25</v>
      </c>
      <c r="BQ59" s="388">
        <v>139</v>
      </c>
      <c r="BR59" s="388">
        <v>9173</v>
      </c>
      <c r="BS59" s="388">
        <f t="shared" si="20"/>
        <v>2293.25</v>
      </c>
    </row>
    <row r="60" spans="1:71" ht="14.65" customHeight="1">
      <c r="A60" s="331">
        <v>57</v>
      </c>
      <c r="B60" s="387" t="s">
        <v>106</v>
      </c>
      <c r="C60" s="387"/>
      <c r="D60" s="387"/>
      <c r="E60" s="207" t="str">
        <f>VLOOKUP(B60,Remark!G:H,2,0)</f>
        <v>Kerry</v>
      </c>
      <c r="F60" s="390"/>
      <c r="G60" s="390"/>
      <c r="H60" s="390"/>
      <c r="I60" s="390"/>
      <c r="J60" s="390"/>
      <c r="K60" s="390"/>
      <c r="L60" s="390"/>
      <c r="M60" s="390"/>
      <c r="N60" s="390"/>
      <c r="O60" s="390"/>
      <c r="P60" s="390"/>
      <c r="Q60" s="390"/>
      <c r="R60" s="207"/>
      <c r="S60" s="207"/>
      <c r="T60" s="207"/>
      <c r="U60" s="207">
        <v>59</v>
      </c>
      <c r="V60" s="207">
        <v>3749</v>
      </c>
      <c r="W60" s="207">
        <f t="shared" si="21"/>
        <v>937.25</v>
      </c>
      <c r="X60" s="207">
        <f>VLOOKUP(A60,[1]sum!$A$2:$H$154,7,FALSE)</f>
        <v>145</v>
      </c>
      <c r="Y60" s="207">
        <f>VLOOKUP(A60,[1]sum!$A$2:$H$154,8,FALSE)</f>
        <v>10027</v>
      </c>
      <c r="Z60" s="207">
        <f t="shared" si="6"/>
        <v>2506.75</v>
      </c>
      <c r="AA60" s="207">
        <v>122</v>
      </c>
      <c r="AB60" s="207">
        <v>7658</v>
      </c>
      <c r="AC60" s="207">
        <f t="shared" si="7"/>
        <v>1914.5</v>
      </c>
      <c r="AD60" s="207">
        <v>116</v>
      </c>
      <c r="AE60" s="207">
        <v>6076</v>
      </c>
      <c r="AF60" s="207">
        <f t="shared" si="8"/>
        <v>1519</v>
      </c>
      <c r="AG60" s="207">
        <v>132</v>
      </c>
      <c r="AH60" s="207">
        <v>8596</v>
      </c>
      <c r="AI60" s="207">
        <f t="shared" si="9"/>
        <v>2149</v>
      </c>
      <c r="AJ60" s="207">
        <v>139</v>
      </c>
      <c r="AK60" s="207">
        <v>8265</v>
      </c>
      <c r="AL60" s="207">
        <f t="shared" si="10"/>
        <v>2066.25</v>
      </c>
      <c r="AM60" s="207">
        <v>121</v>
      </c>
      <c r="AN60" s="207">
        <v>7991</v>
      </c>
      <c r="AO60" s="207">
        <f t="shared" si="11"/>
        <v>1997.75</v>
      </c>
      <c r="AP60" s="388">
        <v>168</v>
      </c>
      <c r="AQ60" s="387">
        <v>9348</v>
      </c>
      <c r="AR60" s="207">
        <f t="shared" si="2"/>
        <v>2337</v>
      </c>
      <c r="AS60" s="389">
        <v>132</v>
      </c>
      <c r="AT60" s="389">
        <v>7276</v>
      </c>
      <c r="AU60" s="388">
        <f t="shared" si="12"/>
        <v>1819</v>
      </c>
      <c r="AV60" s="389">
        <v>245</v>
      </c>
      <c r="AW60" s="389">
        <v>15131</v>
      </c>
      <c r="AX60" s="388">
        <f t="shared" si="13"/>
        <v>3782.75</v>
      </c>
      <c r="AY60" s="387">
        <v>288</v>
      </c>
      <c r="AZ60" s="387">
        <v>16372</v>
      </c>
      <c r="BA60" s="388">
        <f t="shared" si="14"/>
        <v>4093</v>
      </c>
      <c r="BB60" s="389">
        <v>313</v>
      </c>
      <c r="BC60" s="389">
        <v>18043</v>
      </c>
      <c r="BD60" s="388">
        <f t="shared" si="15"/>
        <v>4510.75</v>
      </c>
      <c r="BE60" s="389">
        <v>263</v>
      </c>
      <c r="BF60" s="389">
        <v>17617</v>
      </c>
      <c r="BG60" s="388">
        <f t="shared" si="16"/>
        <v>4404.25</v>
      </c>
      <c r="BH60" s="388">
        <v>307</v>
      </c>
      <c r="BI60" s="388">
        <v>18593</v>
      </c>
      <c r="BJ60" s="388">
        <f t="shared" si="17"/>
        <v>4648.25</v>
      </c>
      <c r="BK60" s="388">
        <v>257</v>
      </c>
      <c r="BL60" s="388">
        <v>15895</v>
      </c>
      <c r="BM60" s="388">
        <f t="shared" si="18"/>
        <v>3973.75</v>
      </c>
      <c r="BN60" s="388">
        <v>318</v>
      </c>
      <c r="BO60" s="388">
        <v>19014</v>
      </c>
      <c r="BP60" s="388">
        <f t="shared" si="19"/>
        <v>4753.5</v>
      </c>
      <c r="BQ60" s="388">
        <v>356</v>
      </c>
      <c r="BR60" s="388">
        <v>22464</v>
      </c>
      <c r="BS60" s="388">
        <f t="shared" si="20"/>
        <v>5616</v>
      </c>
    </row>
    <row r="61" spans="1:71" ht="14.65" customHeight="1">
      <c r="A61" s="331">
        <v>58</v>
      </c>
      <c r="B61" s="387" t="s">
        <v>107</v>
      </c>
      <c r="C61" s="387"/>
      <c r="D61" s="387"/>
      <c r="E61" s="207" t="str">
        <f>VLOOKUP(B61,Remark!G:H,2,0)</f>
        <v>Kerry</v>
      </c>
      <c r="F61" s="390"/>
      <c r="G61" s="390"/>
      <c r="H61" s="390"/>
      <c r="I61" s="390"/>
      <c r="J61" s="390"/>
      <c r="K61" s="390"/>
      <c r="L61" s="390"/>
      <c r="M61" s="390"/>
      <c r="N61" s="390"/>
      <c r="O61" s="390"/>
      <c r="P61" s="390"/>
      <c r="Q61" s="390"/>
      <c r="R61" s="207"/>
      <c r="S61" s="207"/>
      <c r="T61" s="207"/>
      <c r="U61" s="207">
        <v>46</v>
      </c>
      <c r="V61" s="207">
        <v>2902</v>
      </c>
      <c r="W61" s="207">
        <f t="shared" si="21"/>
        <v>725.5</v>
      </c>
      <c r="X61" s="207">
        <f>VLOOKUP(A61,[1]sum!$A$2:$H$154,7,FALSE)</f>
        <v>109</v>
      </c>
      <c r="Y61" s="207">
        <f>VLOOKUP(A61,[1]sum!$A$2:$H$154,8,FALSE)</f>
        <v>7011</v>
      </c>
      <c r="Z61" s="207">
        <f t="shared" si="6"/>
        <v>1752.75</v>
      </c>
      <c r="AA61" s="207">
        <v>58</v>
      </c>
      <c r="AB61" s="207">
        <v>4614</v>
      </c>
      <c r="AC61" s="207">
        <f t="shared" si="7"/>
        <v>1153.5</v>
      </c>
      <c r="AD61" s="207">
        <v>117</v>
      </c>
      <c r="AE61" s="207">
        <v>7063</v>
      </c>
      <c r="AF61" s="207">
        <f t="shared" si="8"/>
        <v>1765.75</v>
      </c>
      <c r="AG61" s="207">
        <v>154</v>
      </c>
      <c r="AH61" s="207">
        <v>8962</v>
      </c>
      <c r="AI61" s="207">
        <f t="shared" si="9"/>
        <v>2240.5</v>
      </c>
      <c r="AJ61" s="207">
        <v>191</v>
      </c>
      <c r="AK61" s="207">
        <v>10665</v>
      </c>
      <c r="AL61" s="207">
        <f t="shared" si="10"/>
        <v>2666.25</v>
      </c>
      <c r="AM61" s="207">
        <v>191</v>
      </c>
      <c r="AN61" s="207">
        <v>10865</v>
      </c>
      <c r="AO61" s="207">
        <f t="shared" si="11"/>
        <v>2716.25</v>
      </c>
      <c r="AP61" s="388">
        <v>265</v>
      </c>
      <c r="AQ61" s="387">
        <v>15291</v>
      </c>
      <c r="AR61" s="207">
        <f t="shared" si="2"/>
        <v>3822.75</v>
      </c>
      <c r="AS61" s="389">
        <v>394</v>
      </c>
      <c r="AT61" s="389">
        <v>25494</v>
      </c>
      <c r="AU61" s="388">
        <f t="shared" si="12"/>
        <v>6373.5</v>
      </c>
      <c r="AV61" s="389">
        <v>561</v>
      </c>
      <c r="AW61" s="389">
        <v>34615</v>
      </c>
      <c r="AX61" s="388">
        <f t="shared" si="13"/>
        <v>8653.75</v>
      </c>
      <c r="AY61" s="387">
        <v>647</v>
      </c>
      <c r="AZ61" s="387">
        <v>39773</v>
      </c>
      <c r="BA61" s="388">
        <f t="shared" si="14"/>
        <v>9943.25</v>
      </c>
      <c r="BB61" s="389">
        <v>622</v>
      </c>
      <c r="BC61" s="389">
        <v>38466</v>
      </c>
      <c r="BD61" s="388">
        <f t="shared" si="15"/>
        <v>9616.5</v>
      </c>
      <c r="BE61" s="389">
        <v>668</v>
      </c>
      <c r="BF61" s="389">
        <v>42604</v>
      </c>
      <c r="BG61" s="388">
        <f t="shared" si="16"/>
        <v>10651</v>
      </c>
      <c r="BH61" s="388">
        <v>645</v>
      </c>
      <c r="BI61" s="388">
        <v>40875</v>
      </c>
      <c r="BJ61" s="388">
        <f t="shared" si="17"/>
        <v>10218.75</v>
      </c>
      <c r="BK61" s="388">
        <v>925</v>
      </c>
      <c r="BL61" s="388">
        <v>57339</v>
      </c>
      <c r="BM61" s="388">
        <f t="shared" si="18"/>
        <v>14334.75</v>
      </c>
      <c r="BN61" s="388">
        <v>948</v>
      </c>
      <c r="BO61" s="388">
        <v>57896</v>
      </c>
      <c r="BP61" s="388">
        <f t="shared" si="19"/>
        <v>14474</v>
      </c>
      <c r="BQ61" s="388">
        <v>928</v>
      </c>
      <c r="BR61" s="388">
        <v>56916</v>
      </c>
      <c r="BS61" s="388">
        <f t="shared" si="20"/>
        <v>14229</v>
      </c>
    </row>
    <row r="62" spans="1:71" ht="14.65" customHeight="1">
      <c r="A62" s="331">
        <v>59</v>
      </c>
      <c r="B62" s="387" t="s">
        <v>108</v>
      </c>
      <c r="C62" s="387"/>
      <c r="D62" s="387"/>
      <c r="E62" s="207" t="str">
        <f>VLOOKUP(B62,Remark!G:H,2,0)</f>
        <v>Kerry</v>
      </c>
      <c r="F62" s="390"/>
      <c r="G62" s="390"/>
      <c r="H62" s="390"/>
      <c r="I62" s="390"/>
      <c r="J62" s="390"/>
      <c r="K62" s="390"/>
      <c r="L62" s="390"/>
      <c r="M62" s="390"/>
      <c r="N62" s="390"/>
      <c r="O62" s="390"/>
      <c r="P62" s="390"/>
      <c r="Q62" s="390"/>
      <c r="R62" s="207"/>
      <c r="S62" s="207"/>
      <c r="T62" s="207"/>
      <c r="U62" s="207">
        <v>37</v>
      </c>
      <c r="V62" s="207">
        <v>2655</v>
      </c>
      <c r="W62" s="207">
        <f t="shared" si="21"/>
        <v>663.75</v>
      </c>
      <c r="X62" s="207">
        <f>VLOOKUP(A62,[1]sum!$A$2:$H$154,7,FALSE)</f>
        <v>95</v>
      </c>
      <c r="Y62" s="207">
        <f>VLOOKUP(A62,[1]sum!$A$2:$H$154,8,FALSE)</f>
        <v>6165</v>
      </c>
      <c r="Z62" s="207">
        <f t="shared" si="6"/>
        <v>1541.25</v>
      </c>
      <c r="AA62" s="207">
        <v>67</v>
      </c>
      <c r="AB62" s="207">
        <v>5033</v>
      </c>
      <c r="AC62" s="207">
        <f t="shared" si="7"/>
        <v>1258.25</v>
      </c>
      <c r="AD62" s="207">
        <v>88</v>
      </c>
      <c r="AE62" s="207">
        <v>6020</v>
      </c>
      <c r="AF62" s="207">
        <f t="shared" si="8"/>
        <v>1505</v>
      </c>
      <c r="AG62" s="207">
        <v>90</v>
      </c>
      <c r="AH62" s="207">
        <v>6370</v>
      </c>
      <c r="AI62" s="207">
        <f t="shared" si="9"/>
        <v>1592.5</v>
      </c>
      <c r="AJ62" s="207">
        <v>100</v>
      </c>
      <c r="AK62" s="207">
        <v>7284</v>
      </c>
      <c r="AL62" s="207">
        <f t="shared" si="10"/>
        <v>1821</v>
      </c>
      <c r="AM62" s="207">
        <v>94</v>
      </c>
      <c r="AN62" s="207">
        <v>8334</v>
      </c>
      <c r="AO62" s="207">
        <f t="shared" si="11"/>
        <v>2083.5</v>
      </c>
      <c r="AP62" s="388">
        <v>181</v>
      </c>
      <c r="AQ62" s="387">
        <v>15783</v>
      </c>
      <c r="AR62" s="207">
        <f t="shared" si="2"/>
        <v>3945.75</v>
      </c>
      <c r="AS62" s="389">
        <v>150</v>
      </c>
      <c r="AT62" s="389">
        <v>11438</v>
      </c>
      <c r="AU62" s="388">
        <f t="shared" si="12"/>
        <v>2859.5</v>
      </c>
      <c r="AV62" s="389">
        <v>208</v>
      </c>
      <c r="AW62" s="389">
        <v>14792</v>
      </c>
      <c r="AX62" s="388">
        <f t="shared" si="13"/>
        <v>3698</v>
      </c>
      <c r="AY62" s="387">
        <v>156</v>
      </c>
      <c r="AZ62" s="387">
        <v>10608</v>
      </c>
      <c r="BA62" s="388">
        <f t="shared" si="14"/>
        <v>2652</v>
      </c>
      <c r="BB62" s="389">
        <v>173</v>
      </c>
      <c r="BC62" s="389">
        <v>13103</v>
      </c>
      <c r="BD62" s="388">
        <f t="shared" si="15"/>
        <v>3275.75</v>
      </c>
      <c r="BE62" s="389">
        <v>210</v>
      </c>
      <c r="BF62" s="389">
        <v>15446</v>
      </c>
      <c r="BG62" s="388">
        <f t="shared" si="16"/>
        <v>3861.5</v>
      </c>
      <c r="BH62" s="388">
        <v>148</v>
      </c>
      <c r="BI62" s="388">
        <v>9400</v>
      </c>
      <c r="BJ62" s="388">
        <f t="shared" si="17"/>
        <v>2350</v>
      </c>
      <c r="BK62" s="388">
        <v>183</v>
      </c>
      <c r="BL62" s="388">
        <v>12765</v>
      </c>
      <c r="BM62" s="388">
        <f t="shared" si="18"/>
        <v>3191.25</v>
      </c>
      <c r="BN62" s="388">
        <v>185</v>
      </c>
      <c r="BO62" s="388">
        <v>13935</v>
      </c>
      <c r="BP62" s="388">
        <f t="shared" si="19"/>
        <v>3483.75</v>
      </c>
      <c r="BQ62" s="388">
        <v>194</v>
      </c>
      <c r="BR62" s="388">
        <v>14102</v>
      </c>
      <c r="BS62" s="388">
        <f t="shared" si="20"/>
        <v>3525.5</v>
      </c>
    </row>
    <row r="63" spans="1:71" ht="14.65" customHeight="1">
      <c r="A63" s="331">
        <v>60</v>
      </c>
      <c r="B63" s="387" t="s">
        <v>109</v>
      </c>
      <c r="C63" s="387"/>
      <c r="D63" s="387"/>
      <c r="E63" s="207" t="str">
        <f>VLOOKUP(B63,Remark!G:H,2,0)</f>
        <v>Kerry</v>
      </c>
      <c r="F63" s="390"/>
      <c r="G63" s="390"/>
      <c r="H63" s="390"/>
      <c r="I63" s="390"/>
      <c r="J63" s="390"/>
      <c r="K63" s="390"/>
      <c r="L63" s="390"/>
      <c r="M63" s="390"/>
      <c r="N63" s="390"/>
      <c r="O63" s="390"/>
      <c r="P63" s="390"/>
      <c r="Q63" s="390"/>
      <c r="R63" s="207"/>
      <c r="S63" s="207"/>
      <c r="T63" s="207"/>
      <c r="U63" s="207">
        <v>25</v>
      </c>
      <c r="V63" s="207">
        <v>1991</v>
      </c>
      <c r="W63" s="207">
        <f t="shared" si="21"/>
        <v>497.75</v>
      </c>
      <c r="X63" s="207">
        <f>VLOOKUP(A63,[1]sum!$A$2:$H$154,7,FALSE)</f>
        <v>49</v>
      </c>
      <c r="Y63" s="207">
        <f>VLOOKUP(A63,[1]sum!$A$2:$H$154,8,FALSE)</f>
        <v>3163</v>
      </c>
      <c r="Z63" s="207">
        <f t="shared" si="6"/>
        <v>790.75</v>
      </c>
      <c r="AA63" s="207">
        <v>97</v>
      </c>
      <c r="AB63" s="207">
        <v>5823</v>
      </c>
      <c r="AC63" s="207">
        <f t="shared" si="7"/>
        <v>1455.75</v>
      </c>
      <c r="AD63" s="207">
        <v>61</v>
      </c>
      <c r="AE63" s="207">
        <v>3451</v>
      </c>
      <c r="AF63" s="207">
        <f t="shared" si="8"/>
        <v>862.75</v>
      </c>
      <c r="AG63" s="207">
        <v>48</v>
      </c>
      <c r="AH63" s="207">
        <v>2848</v>
      </c>
      <c r="AI63" s="207">
        <f t="shared" si="9"/>
        <v>712</v>
      </c>
      <c r="AJ63" s="207">
        <v>58</v>
      </c>
      <c r="AK63" s="207">
        <v>3494</v>
      </c>
      <c r="AL63" s="207">
        <f t="shared" si="10"/>
        <v>873.5</v>
      </c>
      <c r="AM63" s="207">
        <v>121</v>
      </c>
      <c r="AN63" s="207">
        <v>6751</v>
      </c>
      <c r="AO63" s="207">
        <f t="shared" si="11"/>
        <v>1687.75</v>
      </c>
      <c r="AP63" s="388">
        <v>100</v>
      </c>
      <c r="AQ63" s="387">
        <v>6656</v>
      </c>
      <c r="AR63" s="207">
        <f t="shared" si="2"/>
        <v>1664</v>
      </c>
      <c r="AS63" s="389">
        <v>235</v>
      </c>
      <c r="AT63" s="389">
        <v>14285</v>
      </c>
      <c r="AU63" s="388">
        <f t="shared" si="12"/>
        <v>3571.25</v>
      </c>
      <c r="AV63" s="389">
        <v>376</v>
      </c>
      <c r="AW63" s="389">
        <v>21048</v>
      </c>
      <c r="AX63" s="388">
        <f t="shared" si="13"/>
        <v>5262</v>
      </c>
      <c r="AY63" s="387">
        <v>319</v>
      </c>
      <c r="AZ63" s="387">
        <v>18441</v>
      </c>
      <c r="BA63" s="388">
        <f t="shared" si="14"/>
        <v>4610.25</v>
      </c>
      <c r="BB63" s="389">
        <v>134</v>
      </c>
      <c r="BC63" s="389">
        <v>8902</v>
      </c>
      <c r="BD63" s="388">
        <f t="shared" si="15"/>
        <v>2225.5</v>
      </c>
      <c r="BE63" s="389">
        <v>147</v>
      </c>
      <c r="BF63" s="389">
        <v>9889</v>
      </c>
      <c r="BG63" s="388">
        <f t="shared" si="16"/>
        <v>2472.25</v>
      </c>
      <c r="BH63" s="388">
        <v>137</v>
      </c>
      <c r="BI63" s="388">
        <v>9211</v>
      </c>
      <c r="BJ63" s="388">
        <f t="shared" si="17"/>
        <v>2302.75</v>
      </c>
      <c r="BK63" s="388">
        <v>170</v>
      </c>
      <c r="BL63" s="388">
        <v>11142</v>
      </c>
      <c r="BM63" s="388">
        <f t="shared" si="18"/>
        <v>2785.5</v>
      </c>
      <c r="BN63" s="388">
        <v>192</v>
      </c>
      <c r="BO63" s="388">
        <v>11964</v>
      </c>
      <c r="BP63" s="388">
        <f t="shared" si="19"/>
        <v>2991</v>
      </c>
      <c r="BQ63" s="388">
        <v>132</v>
      </c>
      <c r="BR63" s="388">
        <v>8808</v>
      </c>
      <c r="BS63" s="388">
        <f t="shared" si="20"/>
        <v>2202</v>
      </c>
    </row>
    <row r="64" spans="1:71" ht="14.65" customHeight="1">
      <c r="A64" s="331">
        <v>61</v>
      </c>
      <c r="B64" s="387" t="s">
        <v>110</v>
      </c>
      <c r="C64" s="387"/>
      <c r="D64" s="387"/>
      <c r="E64" s="207" t="str">
        <f>VLOOKUP(B64,Remark!G:H,2,0)</f>
        <v>Kerry</v>
      </c>
      <c r="F64" s="390"/>
      <c r="G64" s="390"/>
      <c r="H64" s="390"/>
      <c r="I64" s="390"/>
      <c r="J64" s="390"/>
      <c r="K64" s="390"/>
      <c r="L64" s="390"/>
      <c r="M64" s="390"/>
      <c r="N64" s="390"/>
      <c r="O64" s="390"/>
      <c r="P64" s="390"/>
      <c r="Q64" s="390"/>
      <c r="R64" s="207"/>
      <c r="S64" s="207"/>
      <c r="T64" s="207"/>
      <c r="U64" s="207">
        <v>22</v>
      </c>
      <c r="V64" s="207">
        <v>1242</v>
      </c>
      <c r="W64" s="207">
        <f t="shared" si="21"/>
        <v>310.5</v>
      </c>
      <c r="X64" s="207">
        <f>VLOOKUP(A64,[1]sum!$A$2:$H$154,7,FALSE)</f>
        <v>71</v>
      </c>
      <c r="Y64" s="207">
        <f>VLOOKUP(A64,[1]sum!$A$2:$H$154,8,FALSE)</f>
        <v>5209</v>
      </c>
      <c r="Z64" s="207">
        <f t="shared" si="6"/>
        <v>1302.25</v>
      </c>
      <c r="AA64" s="207">
        <v>54</v>
      </c>
      <c r="AB64" s="207">
        <v>3254</v>
      </c>
      <c r="AC64" s="207">
        <f t="shared" si="7"/>
        <v>813.5</v>
      </c>
      <c r="AD64" s="207">
        <v>76</v>
      </c>
      <c r="AE64" s="207">
        <v>4936</v>
      </c>
      <c r="AF64" s="207">
        <f t="shared" si="8"/>
        <v>1234</v>
      </c>
      <c r="AG64" s="207">
        <v>100</v>
      </c>
      <c r="AH64" s="207">
        <v>6196</v>
      </c>
      <c r="AI64" s="207">
        <f t="shared" si="9"/>
        <v>1549</v>
      </c>
      <c r="AJ64" s="207">
        <v>174</v>
      </c>
      <c r="AK64" s="207">
        <v>8818</v>
      </c>
      <c r="AL64" s="207">
        <f t="shared" si="10"/>
        <v>2204.5</v>
      </c>
      <c r="AM64" s="207">
        <v>171</v>
      </c>
      <c r="AN64" s="207">
        <v>10085</v>
      </c>
      <c r="AO64" s="207">
        <f t="shared" si="11"/>
        <v>2521.25</v>
      </c>
      <c r="AP64" s="388">
        <v>80</v>
      </c>
      <c r="AQ64" s="387">
        <v>5388</v>
      </c>
      <c r="AR64" s="207">
        <f t="shared" si="2"/>
        <v>1347</v>
      </c>
      <c r="AS64" s="389">
        <v>115</v>
      </c>
      <c r="AT64" s="389">
        <v>6721</v>
      </c>
      <c r="AU64" s="388">
        <f t="shared" si="12"/>
        <v>1680.25</v>
      </c>
      <c r="AV64" s="389">
        <v>112</v>
      </c>
      <c r="AW64" s="389">
        <v>7720</v>
      </c>
      <c r="AX64" s="388">
        <f t="shared" si="13"/>
        <v>1930</v>
      </c>
      <c r="AY64" s="387">
        <v>150</v>
      </c>
      <c r="AZ64" s="387">
        <v>8998</v>
      </c>
      <c r="BA64" s="388">
        <f t="shared" si="14"/>
        <v>2249.5</v>
      </c>
      <c r="BB64" s="389">
        <v>171</v>
      </c>
      <c r="BC64" s="389">
        <v>11121</v>
      </c>
      <c r="BD64" s="388">
        <f t="shared" si="15"/>
        <v>2780.25</v>
      </c>
      <c r="BE64" s="389">
        <v>161</v>
      </c>
      <c r="BF64" s="389">
        <v>10307</v>
      </c>
      <c r="BG64" s="388">
        <f t="shared" si="16"/>
        <v>2576.75</v>
      </c>
      <c r="BH64" s="388">
        <v>137</v>
      </c>
      <c r="BI64" s="388">
        <v>8835</v>
      </c>
      <c r="BJ64" s="388">
        <f t="shared" si="17"/>
        <v>2208.75</v>
      </c>
      <c r="BK64" s="388">
        <v>128</v>
      </c>
      <c r="BL64" s="388">
        <v>8896</v>
      </c>
      <c r="BM64" s="388">
        <f t="shared" si="18"/>
        <v>2224</v>
      </c>
      <c r="BN64" s="388">
        <v>128</v>
      </c>
      <c r="BO64" s="388">
        <v>8632</v>
      </c>
      <c r="BP64" s="388">
        <f t="shared" si="19"/>
        <v>2158</v>
      </c>
      <c r="BQ64" s="388">
        <v>113</v>
      </c>
      <c r="BR64" s="388">
        <v>8283</v>
      </c>
      <c r="BS64" s="388">
        <f t="shared" si="20"/>
        <v>2070.75</v>
      </c>
    </row>
    <row r="65" spans="1:71" ht="14.65" customHeight="1">
      <c r="A65" s="331">
        <v>62</v>
      </c>
      <c r="B65" s="387" t="s">
        <v>111</v>
      </c>
      <c r="C65" s="387"/>
      <c r="D65" s="387"/>
      <c r="E65" s="207" t="str">
        <f>VLOOKUP(B65,Remark!G:H,2,0)</f>
        <v>Kerry</v>
      </c>
      <c r="F65" s="390"/>
      <c r="G65" s="390"/>
      <c r="H65" s="390"/>
      <c r="I65" s="390"/>
      <c r="J65" s="390"/>
      <c r="K65" s="390"/>
      <c r="L65" s="390"/>
      <c r="M65" s="390"/>
      <c r="N65" s="390"/>
      <c r="O65" s="390"/>
      <c r="P65" s="390"/>
      <c r="Q65" s="390"/>
      <c r="R65" s="207"/>
      <c r="S65" s="207"/>
      <c r="T65" s="207"/>
      <c r="U65" s="207"/>
      <c r="V65" s="207"/>
      <c r="W65" s="207">
        <f t="shared" si="21"/>
        <v>0</v>
      </c>
      <c r="X65" s="207">
        <f>VLOOKUP(A65,[1]sum!$A$2:$H$154,7,FALSE)</f>
        <v>76</v>
      </c>
      <c r="Y65" s="207">
        <f>VLOOKUP(A65,[1]sum!$A$2:$H$154,8,FALSE)</f>
        <v>4852</v>
      </c>
      <c r="Z65" s="207">
        <f t="shared" si="6"/>
        <v>1213</v>
      </c>
      <c r="AA65" s="207">
        <v>194</v>
      </c>
      <c r="AB65" s="207">
        <v>12458</v>
      </c>
      <c r="AC65" s="207">
        <f t="shared" si="7"/>
        <v>3114.5</v>
      </c>
      <c r="AD65" s="207">
        <v>157</v>
      </c>
      <c r="AE65" s="207">
        <v>11559</v>
      </c>
      <c r="AF65" s="207">
        <f t="shared" si="8"/>
        <v>2889.75</v>
      </c>
      <c r="AG65" s="207">
        <v>324</v>
      </c>
      <c r="AH65" s="207">
        <v>19636</v>
      </c>
      <c r="AI65" s="207">
        <f t="shared" si="9"/>
        <v>4909</v>
      </c>
      <c r="AJ65" s="207">
        <v>375</v>
      </c>
      <c r="AK65" s="207">
        <v>21589</v>
      </c>
      <c r="AL65" s="207">
        <f t="shared" si="10"/>
        <v>5397.25</v>
      </c>
      <c r="AM65" s="207">
        <v>423</v>
      </c>
      <c r="AN65" s="207">
        <v>24197</v>
      </c>
      <c r="AO65" s="207">
        <f t="shared" si="11"/>
        <v>6049.25</v>
      </c>
      <c r="AP65" s="388">
        <v>443</v>
      </c>
      <c r="AQ65" s="387">
        <v>28173</v>
      </c>
      <c r="AR65" s="207">
        <f t="shared" si="2"/>
        <v>7043.25</v>
      </c>
      <c r="AS65" s="389">
        <v>408</v>
      </c>
      <c r="AT65" s="389">
        <v>26100</v>
      </c>
      <c r="AU65" s="388">
        <f t="shared" si="12"/>
        <v>6525</v>
      </c>
      <c r="AV65" s="389">
        <v>716</v>
      </c>
      <c r="AW65" s="389">
        <v>43528</v>
      </c>
      <c r="AX65" s="388">
        <f t="shared" si="13"/>
        <v>10882</v>
      </c>
      <c r="AY65" s="387">
        <v>708</v>
      </c>
      <c r="AZ65" s="387">
        <v>44052</v>
      </c>
      <c r="BA65" s="388">
        <f t="shared" si="14"/>
        <v>11013</v>
      </c>
      <c r="BB65" s="389">
        <v>617</v>
      </c>
      <c r="BC65" s="389">
        <v>37815</v>
      </c>
      <c r="BD65" s="388">
        <f t="shared" si="15"/>
        <v>9453.75</v>
      </c>
      <c r="BE65" s="389">
        <v>14</v>
      </c>
      <c r="BF65" s="389">
        <v>890</v>
      </c>
      <c r="BG65" s="388">
        <f t="shared" si="16"/>
        <v>222.5</v>
      </c>
      <c r="BH65" s="388">
        <v>551</v>
      </c>
      <c r="BI65" s="388">
        <v>35617</v>
      </c>
      <c r="BJ65" s="388">
        <f t="shared" si="17"/>
        <v>8904.25</v>
      </c>
      <c r="BK65" s="388">
        <v>690</v>
      </c>
      <c r="BL65" s="388">
        <v>46442</v>
      </c>
      <c r="BM65" s="388">
        <f t="shared" si="18"/>
        <v>11610.5</v>
      </c>
      <c r="BN65" s="388">
        <v>746</v>
      </c>
      <c r="BO65" s="388">
        <v>47926</v>
      </c>
      <c r="BP65" s="388">
        <f t="shared" si="19"/>
        <v>11981.5</v>
      </c>
      <c r="BQ65" s="388">
        <v>727</v>
      </c>
      <c r="BR65" s="388">
        <v>49169</v>
      </c>
      <c r="BS65" s="388">
        <f t="shared" si="20"/>
        <v>12292.25</v>
      </c>
    </row>
    <row r="66" spans="1:71" ht="14.65" customHeight="1">
      <c r="A66" s="331">
        <v>63</v>
      </c>
      <c r="B66" s="387" t="s">
        <v>112</v>
      </c>
      <c r="C66" s="387"/>
      <c r="D66" s="387"/>
      <c r="E66" s="207" t="str">
        <f>VLOOKUP(B66,Remark!G:H,2,0)</f>
        <v>Kerry</v>
      </c>
      <c r="F66" s="390"/>
      <c r="G66" s="390"/>
      <c r="H66" s="390"/>
      <c r="I66" s="390"/>
      <c r="J66" s="390"/>
      <c r="K66" s="390"/>
      <c r="L66" s="390"/>
      <c r="M66" s="390"/>
      <c r="N66" s="390"/>
      <c r="O66" s="390"/>
      <c r="P66" s="390"/>
      <c r="Q66" s="390"/>
      <c r="R66" s="207"/>
      <c r="S66" s="207"/>
      <c r="T66" s="207"/>
      <c r="U66" s="207">
        <v>38</v>
      </c>
      <c r="V66" s="207">
        <v>2578</v>
      </c>
      <c r="W66" s="207">
        <f t="shared" si="21"/>
        <v>644.5</v>
      </c>
      <c r="X66" s="207">
        <f>VLOOKUP(A66,[1]sum!$A$2:$H$154,7,FALSE)</f>
        <v>53</v>
      </c>
      <c r="Y66" s="207">
        <f>VLOOKUP(A66,[1]sum!$A$2:$H$154,8,FALSE)</f>
        <v>3595</v>
      </c>
      <c r="Z66" s="207">
        <f t="shared" si="6"/>
        <v>898.75</v>
      </c>
      <c r="AA66" s="207">
        <v>88</v>
      </c>
      <c r="AB66" s="207">
        <v>5476</v>
      </c>
      <c r="AC66" s="207">
        <f t="shared" si="7"/>
        <v>1369</v>
      </c>
      <c r="AD66" s="207">
        <v>88</v>
      </c>
      <c r="AE66" s="207">
        <v>5968</v>
      </c>
      <c r="AF66" s="207">
        <f t="shared" si="8"/>
        <v>1492</v>
      </c>
      <c r="AG66" s="207">
        <v>135</v>
      </c>
      <c r="AH66" s="207">
        <v>8585</v>
      </c>
      <c r="AI66" s="207">
        <f t="shared" si="9"/>
        <v>2146.25</v>
      </c>
      <c r="AJ66" s="207">
        <v>185</v>
      </c>
      <c r="AK66" s="207">
        <v>10619</v>
      </c>
      <c r="AL66" s="207">
        <f t="shared" si="10"/>
        <v>2654.75</v>
      </c>
      <c r="AM66" s="207">
        <v>150</v>
      </c>
      <c r="AN66" s="207">
        <v>9398</v>
      </c>
      <c r="AO66" s="207">
        <f t="shared" si="11"/>
        <v>2349.5</v>
      </c>
      <c r="AP66" s="388">
        <v>139</v>
      </c>
      <c r="AQ66" s="387">
        <v>9369</v>
      </c>
      <c r="AR66" s="207">
        <f t="shared" si="2"/>
        <v>2342.25</v>
      </c>
      <c r="AS66" s="389">
        <v>198</v>
      </c>
      <c r="AT66" s="389">
        <v>11522</v>
      </c>
      <c r="AU66" s="388">
        <f t="shared" si="12"/>
        <v>2880.5</v>
      </c>
      <c r="AV66" s="389">
        <v>197</v>
      </c>
      <c r="AW66" s="389">
        <v>12763</v>
      </c>
      <c r="AX66" s="388">
        <f t="shared" si="13"/>
        <v>3190.75</v>
      </c>
      <c r="AY66" s="387">
        <v>120</v>
      </c>
      <c r="AZ66" s="387">
        <v>8108</v>
      </c>
      <c r="BA66" s="388">
        <f t="shared" si="14"/>
        <v>2027</v>
      </c>
      <c r="BB66" s="389">
        <v>103</v>
      </c>
      <c r="BC66" s="389">
        <v>6813</v>
      </c>
      <c r="BD66" s="388">
        <f t="shared" si="15"/>
        <v>1703.25</v>
      </c>
      <c r="BE66" s="389">
        <v>119</v>
      </c>
      <c r="BF66" s="389">
        <v>8013</v>
      </c>
      <c r="BG66" s="388">
        <f t="shared" si="16"/>
        <v>2003.25</v>
      </c>
      <c r="BH66" s="388">
        <v>103</v>
      </c>
      <c r="BI66" s="388">
        <v>7021</v>
      </c>
      <c r="BJ66" s="388">
        <f t="shared" si="17"/>
        <v>1755.25</v>
      </c>
      <c r="BK66" s="388">
        <v>156</v>
      </c>
      <c r="BL66" s="388">
        <v>10596</v>
      </c>
      <c r="BM66" s="388">
        <f t="shared" si="18"/>
        <v>2649</v>
      </c>
      <c r="BN66" s="388">
        <v>130</v>
      </c>
      <c r="BO66" s="388">
        <v>8410</v>
      </c>
      <c r="BP66" s="388">
        <f t="shared" si="19"/>
        <v>2102.5</v>
      </c>
      <c r="BQ66" s="388">
        <v>185</v>
      </c>
      <c r="BR66" s="388">
        <v>12659</v>
      </c>
      <c r="BS66" s="388">
        <f t="shared" si="20"/>
        <v>3164.75</v>
      </c>
    </row>
    <row r="67" spans="1:71" ht="14.65" customHeight="1">
      <c r="A67" s="331">
        <v>64</v>
      </c>
      <c r="B67" s="387" t="s">
        <v>113</v>
      </c>
      <c r="C67" s="387"/>
      <c r="D67" s="387"/>
      <c r="E67" s="207" t="str">
        <f>VLOOKUP(B67,Remark!G:H,2,0)</f>
        <v>Kerry</v>
      </c>
      <c r="F67" s="390"/>
      <c r="G67" s="390"/>
      <c r="H67" s="390"/>
      <c r="I67" s="390"/>
      <c r="J67" s="390"/>
      <c r="K67" s="390"/>
      <c r="L67" s="390"/>
      <c r="M67" s="390"/>
      <c r="N67" s="390"/>
      <c r="O67" s="390"/>
      <c r="P67" s="390"/>
      <c r="Q67" s="390"/>
      <c r="R67" s="207"/>
      <c r="S67" s="207"/>
      <c r="T67" s="207"/>
      <c r="U67" s="207">
        <v>12</v>
      </c>
      <c r="V67" s="207">
        <v>616</v>
      </c>
      <c r="W67" s="207">
        <f t="shared" ref="W67:W71" si="22">V67*25%</f>
        <v>154</v>
      </c>
      <c r="X67" s="207">
        <f>VLOOKUP(A67,[1]sum!$A$2:$H$154,7,FALSE)</f>
        <v>103</v>
      </c>
      <c r="Y67" s="207">
        <f>VLOOKUP(A67,[1]sum!$A$2:$H$154,8,FALSE)</f>
        <v>6661</v>
      </c>
      <c r="Z67" s="207">
        <f t="shared" si="6"/>
        <v>1665.25</v>
      </c>
      <c r="AA67" s="207">
        <v>69</v>
      </c>
      <c r="AB67" s="207">
        <v>5155</v>
      </c>
      <c r="AC67" s="207">
        <f t="shared" si="7"/>
        <v>1288.75</v>
      </c>
      <c r="AD67" s="207">
        <v>127</v>
      </c>
      <c r="AE67" s="207">
        <v>7949</v>
      </c>
      <c r="AF67" s="207">
        <f t="shared" si="8"/>
        <v>1987.25</v>
      </c>
      <c r="AG67" s="207">
        <v>92</v>
      </c>
      <c r="AH67" s="207">
        <v>5916</v>
      </c>
      <c r="AI67" s="207">
        <f t="shared" si="9"/>
        <v>1479</v>
      </c>
      <c r="AJ67" s="207">
        <v>54</v>
      </c>
      <c r="AK67" s="207">
        <v>3766</v>
      </c>
      <c r="AL67" s="207">
        <f t="shared" si="10"/>
        <v>941.5</v>
      </c>
      <c r="AM67" s="207">
        <v>6</v>
      </c>
      <c r="AN67" s="207">
        <v>714</v>
      </c>
      <c r="AO67" s="207">
        <f t="shared" si="11"/>
        <v>178.5</v>
      </c>
      <c r="AP67" s="388">
        <v>14</v>
      </c>
      <c r="AQ67" s="387">
        <v>926</v>
      </c>
      <c r="AR67" s="207">
        <f t="shared" ref="AR67:AR318" si="23">AQ67*25%</f>
        <v>231.5</v>
      </c>
      <c r="AS67" s="389">
        <v>43</v>
      </c>
      <c r="AT67" s="389">
        <v>3209</v>
      </c>
      <c r="AU67" s="388">
        <f t="shared" si="12"/>
        <v>802.25</v>
      </c>
      <c r="AV67" s="389">
        <v>69</v>
      </c>
      <c r="AW67" s="389">
        <v>5163</v>
      </c>
      <c r="AX67" s="388">
        <f t="shared" si="13"/>
        <v>1290.75</v>
      </c>
      <c r="AY67" s="387">
        <v>82</v>
      </c>
      <c r="AZ67" s="387">
        <v>5830</v>
      </c>
      <c r="BA67" s="388">
        <f t="shared" si="14"/>
        <v>1457.5</v>
      </c>
      <c r="BB67" s="389">
        <v>40</v>
      </c>
      <c r="BC67" s="389">
        <v>3280</v>
      </c>
      <c r="BD67" s="388">
        <f t="shared" si="15"/>
        <v>820</v>
      </c>
      <c r="BE67" s="389">
        <v>64</v>
      </c>
      <c r="BF67" s="389">
        <v>4904</v>
      </c>
      <c r="BG67" s="388">
        <f t="shared" si="16"/>
        <v>1226</v>
      </c>
      <c r="BH67" s="388">
        <v>45</v>
      </c>
      <c r="BI67" s="388">
        <v>3067</v>
      </c>
      <c r="BJ67" s="388">
        <f t="shared" si="17"/>
        <v>766.75</v>
      </c>
      <c r="BK67" s="388">
        <v>64</v>
      </c>
      <c r="BL67" s="388">
        <v>3856</v>
      </c>
      <c r="BM67" s="388">
        <f t="shared" si="18"/>
        <v>964</v>
      </c>
      <c r="BN67" s="388">
        <v>43</v>
      </c>
      <c r="BO67" s="388">
        <v>2917</v>
      </c>
      <c r="BP67" s="388">
        <f t="shared" si="19"/>
        <v>729.25</v>
      </c>
      <c r="BQ67" s="388">
        <v>47</v>
      </c>
      <c r="BR67" s="388">
        <v>3585</v>
      </c>
      <c r="BS67" s="388">
        <f t="shared" si="20"/>
        <v>896.25</v>
      </c>
    </row>
    <row r="68" spans="1:71" ht="14.65" customHeight="1">
      <c r="A68" s="331">
        <v>65</v>
      </c>
      <c r="B68" s="387" t="s">
        <v>114</v>
      </c>
      <c r="C68" s="387"/>
      <c r="D68" s="387"/>
      <c r="E68" s="207" t="str">
        <f>VLOOKUP(B68,Remark!G:H,2,0)</f>
        <v>Kerry</v>
      </c>
      <c r="F68" s="390"/>
      <c r="G68" s="390"/>
      <c r="H68" s="390"/>
      <c r="I68" s="390"/>
      <c r="J68" s="390"/>
      <c r="K68" s="390"/>
      <c r="L68" s="390"/>
      <c r="M68" s="390"/>
      <c r="N68" s="390"/>
      <c r="O68" s="390"/>
      <c r="P68" s="390"/>
      <c r="Q68" s="390"/>
      <c r="R68" s="207"/>
      <c r="S68" s="207"/>
      <c r="T68" s="207"/>
      <c r="U68" s="207">
        <v>46</v>
      </c>
      <c r="V68" s="207">
        <v>3258</v>
      </c>
      <c r="W68" s="207">
        <f t="shared" si="22"/>
        <v>814.5</v>
      </c>
      <c r="X68" s="207">
        <f>VLOOKUP(A68,[1]sum!$A$2:$H$154,7,FALSE)</f>
        <v>29</v>
      </c>
      <c r="Y68" s="207">
        <f>VLOOKUP(A68,[1]sum!$A$2:$H$154,8,FALSE)</f>
        <v>1835</v>
      </c>
      <c r="Z68" s="207">
        <f t="shared" ref="Z68:Z318" si="24">Y68*25%</f>
        <v>458.75</v>
      </c>
      <c r="AA68" s="207">
        <v>147</v>
      </c>
      <c r="AB68" s="207">
        <v>8745</v>
      </c>
      <c r="AC68" s="207">
        <f t="shared" ref="AC68:AC318" si="25">AB68*25%</f>
        <v>2186.25</v>
      </c>
      <c r="AD68" s="207">
        <v>144</v>
      </c>
      <c r="AE68" s="207">
        <v>8128</v>
      </c>
      <c r="AF68" s="207">
        <f t="shared" ref="AF68:AF318" si="26">AE68*25%</f>
        <v>2032</v>
      </c>
      <c r="AG68" s="207">
        <v>152</v>
      </c>
      <c r="AH68" s="207">
        <v>9820</v>
      </c>
      <c r="AI68" s="207">
        <f t="shared" ref="AI68:AI318" si="27">AH68*25%</f>
        <v>2455</v>
      </c>
      <c r="AJ68" s="207">
        <v>248</v>
      </c>
      <c r="AK68" s="207">
        <v>14208</v>
      </c>
      <c r="AL68" s="207">
        <f t="shared" ref="AL68:AL318" si="28">AK68*25%</f>
        <v>3552</v>
      </c>
      <c r="AM68" s="207">
        <v>250</v>
      </c>
      <c r="AN68" s="207">
        <v>14622</v>
      </c>
      <c r="AO68" s="207">
        <f t="shared" ref="AO68:AO318" si="29">AN68*25%</f>
        <v>3655.5</v>
      </c>
      <c r="AP68" s="388">
        <v>295</v>
      </c>
      <c r="AQ68" s="387">
        <v>16957</v>
      </c>
      <c r="AR68" s="207">
        <f t="shared" si="23"/>
        <v>4239.25</v>
      </c>
      <c r="AS68" s="389">
        <v>189</v>
      </c>
      <c r="AT68" s="389">
        <v>11559</v>
      </c>
      <c r="AU68" s="388">
        <f t="shared" ref="AU68:AU318" si="30">AT68*25%</f>
        <v>2889.75</v>
      </c>
      <c r="AV68" s="389">
        <v>289</v>
      </c>
      <c r="AW68" s="389">
        <v>17091</v>
      </c>
      <c r="AX68" s="388">
        <f t="shared" ref="AX68:AX232" si="31">AW68*25%</f>
        <v>4272.75</v>
      </c>
      <c r="AY68" s="387">
        <v>211</v>
      </c>
      <c r="AZ68" s="387">
        <v>13433</v>
      </c>
      <c r="BA68" s="388">
        <f t="shared" ref="BA68:BA130" si="32">AZ68*25%</f>
        <v>3358.25</v>
      </c>
      <c r="BB68" s="389">
        <v>241</v>
      </c>
      <c r="BC68" s="389">
        <v>15275</v>
      </c>
      <c r="BD68" s="388">
        <f t="shared" ref="BD68:BD130" si="33">BC68*25%</f>
        <v>3818.75</v>
      </c>
      <c r="BE68" s="389">
        <v>262</v>
      </c>
      <c r="BF68" s="389">
        <v>15862</v>
      </c>
      <c r="BG68" s="388">
        <f t="shared" ref="BG68:BG130" si="34">BF68*25%</f>
        <v>3965.5</v>
      </c>
      <c r="BH68" s="388">
        <v>284</v>
      </c>
      <c r="BI68" s="388">
        <v>17376</v>
      </c>
      <c r="BJ68" s="388">
        <f t="shared" ref="BJ68:BJ131" si="35">BI68*25%</f>
        <v>4344</v>
      </c>
      <c r="BK68" s="388">
        <v>381</v>
      </c>
      <c r="BL68" s="388">
        <v>20807</v>
      </c>
      <c r="BM68" s="388">
        <f t="shared" ref="BM68:BM131" si="36">BL68*25%</f>
        <v>5201.75</v>
      </c>
      <c r="BN68" s="388">
        <v>320</v>
      </c>
      <c r="BO68" s="388">
        <v>18000</v>
      </c>
      <c r="BP68" s="388">
        <f t="shared" ref="BP68:BP131" si="37">BO68*25%</f>
        <v>4500</v>
      </c>
      <c r="BQ68" s="388">
        <v>364</v>
      </c>
      <c r="BR68" s="388">
        <v>20824</v>
      </c>
      <c r="BS68" s="388">
        <f t="shared" ref="BS68:BS131" si="38">BR68*25%</f>
        <v>5206</v>
      </c>
    </row>
    <row r="69" spans="1:71" ht="14.65" customHeight="1">
      <c r="A69" s="331">
        <v>66</v>
      </c>
      <c r="B69" s="387" t="s">
        <v>115</v>
      </c>
      <c r="C69" s="387"/>
      <c r="D69" s="387"/>
      <c r="E69" s="207" t="str">
        <f>VLOOKUP(B69,Remark!G:H,2,0)</f>
        <v>Kerry</v>
      </c>
      <c r="F69" s="390"/>
      <c r="G69" s="390"/>
      <c r="H69" s="390"/>
      <c r="I69" s="390"/>
      <c r="J69" s="390"/>
      <c r="K69" s="390"/>
      <c r="L69" s="390"/>
      <c r="M69" s="390"/>
      <c r="N69" s="390"/>
      <c r="O69" s="390"/>
      <c r="P69" s="390"/>
      <c r="Q69" s="390"/>
      <c r="R69" s="207"/>
      <c r="S69" s="207"/>
      <c r="T69" s="207"/>
      <c r="U69" s="207">
        <v>15</v>
      </c>
      <c r="V69" s="207">
        <v>1109</v>
      </c>
      <c r="W69" s="207">
        <f t="shared" si="22"/>
        <v>277.25</v>
      </c>
      <c r="X69" s="207">
        <f>VLOOKUP(A69,[1]sum!$A$2:$H$154,7,FALSE)</f>
        <v>76</v>
      </c>
      <c r="Y69" s="207">
        <f>VLOOKUP(A69,[1]sum!$A$2:$H$154,8,FALSE)</f>
        <v>5328</v>
      </c>
      <c r="Z69" s="207">
        <f t="shared" si="24"/>
        <v>1332</v>
      </c>
      <c r="AA69" s="207">
        <v>51</v>
      </c>
      <c r="AB69" s="207">
        <v>3017</v>
      </c>
      <c r="AC69" s="207">
        <f t="shared" si="25"/>
        <v>754.25</v>
      </c>
      <c r="AD69" s="207">
        <v>123</v>
      </c>
      <c r="AE69" s="207">
        <v>6753</v>
      </c>
      <c r="AF69" s="207">
        <f t="shared" si="26"/>
        <v>1688.25</v>
      </c>
      <c r="AG69" s="207">
        <v>116</v>
      </c>
      <c r="AH69" s="207">
        <v>6300</v>
      </c>
      <c r="AI69" s="207">
        <f t="shared" si="27"/>
        <v>1575</v>
      </c>
      <c r="AJ69" s="207">
        <v>162</v>
      </c>
      <c r="AK69" s="207">
        <v>8702</v>
      </c>
      <c r="AL69" s="207">
        <f t="shared" si="28"/>
        <v>2175.5</v>
      </c>
      <c r="AM69" s="207">
        <v>188</v>
      </c>
      <c r="AN69" s="207">
        <v>10048</v>
      </c>
      <c r="AO69" s="207">
        <f t="shared" si="29"/>
        <v>2512</v>
      </c>
      <c r="AP69" s="388">
        <v>186</v>
      </c>
      <c r="AQ69" s="387">
        <v>9954</v>
      </c>
      <c r="AR69" s="207">
        <f t="shared" si="23"/>
        <v>2488.5</v>
      </c>
      <c r="AS69" s="389">
        <v>174</v>
      </c>
      <c r="AT69" s="389">
        <v>9546</v>
      </c>
      <c r="AU69" s="388">
        <f t="shared" si="30"/>
        <v>2386.5</v>
      </c>
      <c r="AV69" s="389">
        <v>154</v>
      </c>
      <c r="AW69" s="389">
        <v>8166</v>
      </c>
      <c r="AX69" s="388">
        <f t="shared" si="31"/>
        <v>2041.5</v>
      </c>
      <c r="AY69" s="387">
        <v>178</v>
      </c>
      <c r="AZ69" s="387">
        <v>9910</v>
      </c>
      <c r="BA69" s="388">
        <f t="shared" si="32"/>
        <v>2477.5</v>
      </c>
      <c r="BB69" s="389">
        <v>149</v>
      </c>
      <c r="BC69" s="389">
        <v>8391</v>
      </c>
      <c r="BD69" s="388">
        <f t="shared" si="33"/>
        <v>2097.75</v>
      </c>
      <c r="BE69" s="389">
        <v>169</v>
      </c>
      <c r="BF69" s="389">
        <v>9499</v>
      </c>
      <c r="BG69" s="388">
        <f t="shared" si="34"/>
        <v>2374.75</v>
      </c>
      <c r="BH69" s="388">
        <v>166</v>
      </c>
      <c r="BI69" s="388">
        <v>9214</v>
      </c>
      <c r="BJ69" s="388">
        <f t="shared" si="35"/>
        <v>2303.5</v>
      </c>
      <c r="BK69" s="388">
        <v>129</v>
      </c>
      <c r="BL69" s="388">
        <v>7747</v>
      </c>
      <c r="BM69" s="388">
        <f t="shared" si="36"/>
        <v>1936.75</v>
      </c>
      <c r="BN69" s="388">
        <v>147</v>
      </c>
      <c r="BO69" s="388">
        <v>9089</v>
      </c>
      <c r="BP69" s="388">
        <f t="shared" si="37"/>
        <v>2272.25</v>
      </c>
      <c r="BQ69" s="388">
        <v>132</v>
      </c>
      <c r="BR69" s="388">
        <v>7968</v>
      </c>
      <c r="BS69" s="388">
        <f t="shared" si="38"/>
        <v>1992</v>
      </c>
    </row>
    <row r="70" spans="1:71" ht="14.65" customHeight="1">
      <c r="A70" s="331">
        <v>67</v>
      </c>
      <c r="B70" s="387" t="s">
        <v>116</v>
      </c>
      <c r="C70" s="387"/>
      <c r="D70" s="387"/>
      <c r="E70" s="207" t="str">
        <f>VLOOKUP(B70,Remark!G:H,2,0)</f>
        <v>Kerry</v>
      </c>
      <c r="F70" s="390"/>
      <c r="G70" s="390"/>
      <c r="H70" s="390"/>
      <c r="I70" s="390"/>
      <c r="J70" s="390"/>
      <c r="K70" s="390"/>
      <c r="L70" s="390"/>
      <c r="M70" s="390"/>
      <c r="N70" s="390"/>
      <c r="O70" s="390"/>
      <c r="P70" s="390"/>
      <c r="Q70" s="390"/>
      <c r="R70" s="207"/>
      <c r="S70" s="207"/>
      <c r="T70" s="207"/>
      <c r="U70" s="207">
        <v>7</v>
      </c>
      <c r="V70" s="207">
        <v>625</v>
      </c>
      <c r="W70" s="207">
        <f t="shared" si="22"/>
        <v>156.25</v>
      </c>
      <c r="X70" s="207">
        <f>VLOOKUP(A70,[1]sum!$A$2:$H$154,7,FALSE)</f>
        <v>74</v>
      </c>
      <c r="Y70" s="207">
        <f>VLOOKUP(A70,[1]sum!$A$2:$H$154,8,FALSE)</f>
        <v>5378</v>
      </c>
      <c r="Z70" s="207">
        <f t="shared" si="24"/>
        <v>1344.5</v>
      </c>
      <c r="AA70" s="207">
        <v>14</v>
      </c>
      <c r="AB70" s="207">
        <v>1174</v>
      </c>
      <c r="AC70" s="207">
        <f t="shared" si="25"/>
        <v>293.5</v>
      </c>
      <c r="AD70" s="207">
        <v>30</v>
      </c>
      <c r="AE70" s="207">
        <v>1874</v>
      </c>
      <c r="AF70" s="207">
        <f t="shared" si="26"/>
        <v>468.5</v>
      </c>
      <c r="AG70" s="207">
        <v>27</v>
      </c>
      <c r="AH70" s="207">
        <v>1729</v>
      </c>
      <c r="AI70" s="207">
        <f t="shared" si="27"/>
        <v>432.25</v>
      </c>
      <c r="AJ70" s="207">
        <v>26</v>
      </c>
      <c r="AK70" s="207">
        <v>1694</v>
      </c>
      <c r="AL70" s="207">
        <f t="shared" si="28"/>
        <v>423.5</v>
      </c>
      <c r="AM70" s="207">
        <v>20</v>
      </c>
      <c r="AN70" s="207">
        <v>1316</v>
      </c>
      <c r="AO70" s="207">
        <f t="shared" si="29"/>
        <v>329</v>
      </c>
      <c r="AP70" s="388">
        <v>17</v>
      </c>
      <c r="AQ70" s="387">
        <v>1171</v>
      </c>
      <c r="AR70" s="207">
        <f t="shared" si="23"/>
        <v>292.75</v>
      </c>
      <c r="AS70" s="389">
        <v>80</v>
      </c>
      <c r="AT70" s="389">
        <v>4480</v>
      </c>
      <c r="AU70" s="388">
        <f t="shared" si="30"/>
        <v>1120</v>
      </c>
      <c r="AV70" s="389">
        <v>30</v>
      </c>
      <c r="AW70" s="389">
        <v>1934</v>
      </c>
      <c r="AX70" s="388">
        <f t="shared" si="31"/>
        <v>483.5</v>
      </c>
      <c r="AY70" s="387">
        <v>17</v>
      </c>
      <c r="AZ70" s="387">
        <v>1215</v>
      </c>
      <c r="BA70" s="388">
        <f t="shared" si="32"/>
        <v>303.75</v>
      </c>
      <c r="BB70" s="389">
        <v>0</v>
      </c>
      <c r="BC70" s="389">
        <v>0</v>
      </c>
      <c r="BD70" s="388">
        <f t="shared" si="33"/>
        <v>0</v>
      </c>
      <c r="BE70" s="389">
        <v>14</v>
      </c>
      <c r="BF70" s="389">
        <v>1034</v>
      </c>
      <c r="BG70" s="388">
        <f t="shared" si="34"/>
        <v>258.5</v>
      </c>
      <c r="BH70" s="388">
        <v>23</v>
      </c>
      <c r="BI70" s="388">
        <v>1397</v>
      </c>
      <c r="BJ70" s="388">
        <f t="shared" si="35"/>
        <v>349.25</v>
      </c>
      <c r="BK70" s="388">
        <v>34</v>
      </c>
      <c r="BL70" s="388">
        <v>1946</v>
      </c>
      <c r="BM70" s="388">
        <f t="shared" si="36"/>
        <v>486.5</v>
      </c>
      <c r="BN70" s="388">
        <v>23</v>
      </c>
      <c r="BO70" s="388">
        <v>1721</v>
      </c>
      <c r="BP70" s="388">
        <f t="shared" si="37"/>
        <v>430.25</v>
      </c>
      <c r="BQ70" s="388">
        <v>24</v>
      </c>
      <c r="BR70" s="388">
        <v>1676</v>
      </c>
      <c r="BS70" s="388">
        <f t="shared" si="38"/>
        <v>419</v>
      </c>
    </row>
    <row r="71" spans="1:71" ht="14.65" customHeight="1">
      <c r="A71" s="331">
        <v>68</v>
      </c>
      <c r="B71" s="387" t="s">
        <v>117</v>
      </c>
      <c r="C71" s="387"/>
      <c r="D71" s="387"/>
      <c r="E71" s="207" t="str">
        <f>VLOOKUP(B71,Remark!G:H,2,0)</f>
        <v>Kerry</v>
      </c>
      <c r="F71" s="390"/>
      <c r="G71" s="390"/>
      <c r="H71" s="390"/>
      <c r="I71" s="390"/>
      <c r="J71" s="390"/>
      <c r="K71" s="390"/>
      <c r="L71" s="390"/>
      <c r="M71" s="390"/>
      <c r="N71" s="390"/>
      <c r="O71" s="390"/>
      <c r="P71" s="390"/>
      <c r="Q71" s="390"/>
      <c r="R71" s="207"/>
      <c r="S71" s="207"/>
      <c r="T71" s="207"/>
      <c r="U71" s="207">
        <v>36</v>
      </c>
      <c r="V71" s="207">
        <v>2244</v>
      </c>
      <c r="W71" s="207">
        <f t="shared" si="22"/>
        <v>561</v>
      </c>
      <c r="X71" s="207">
        <f>VLOOKUP(A71,[1]sum!$A$2:$H$154,7,FALSE)</f>
        <v>15</v>
      </c>
      <c r="Y71" s="207">
        <f>VLOOKUP(A71,[1]sum!$A$2:$H$154,8,FALSE)</f>
        <v>1261</v>
      </c>
      <c r="Z71" s="207">
        <f t="shared" si="24"/>
        <v>315.25</v>
      </c>
      <c r="AA71" s="207">
        <v>184</v>
      </c>
      <c r="AB71" s="207">
        <v>12208</v>
      </c>
      <c r="AC71" s="207">
        <f t="shared" si="25"/>
        <v>3052</v>
      </c>
      <c r="AD71" s="207">
        <v>266</v>
      </c>
      <c r="AE71" s="207">
        <v>16394</v>
      </c>
      <c r="AF71" s="207">
        <f t="shared" si="26"/>
        <v>4098.5</v>
      </c>
      <c r="AG71" s="207">
        <v>278</v>
      </c>
      <c r="AH71" s="207">
        <v>17514</v>
      </c>
      <c r="AI71" s="207">
        <f t="shared" si="27"/>
        <v>4378.5</v>
      </c>
      <c r="AJ71" s="207">
        <v>299</v>
      </c>
      <c r="AK71" s="207">
        <v>19425</v>
      </c>
      <c r="AL71" s="207">
        <f t="shared" si="28"/>
        <v>4856.25</v>
      </c>
      <c r="AM71" s="207">
        <v>367</v>
      </c>
      <c r="AN71" s="207">
        <v>25737</v>
      </c>
      <c r="AO71" s="207">
        <f t="shared" si="29"/>
        <v>6434.25</v>
      </c>
      <c r="AP71" s="388">
        <v>260</v>
      </c>
      <c r="AQ71" s="387">
        <v>17184</v>
      </c>
      <c r="AR71" s="207">
        <f t="shared" si="23"/>
        <v>4296</v>
      </c>
      <c r="AS71" s="389">
        <v>234</v>
      </c>
      <c r="AT71" s="389">
        <v>14838</v>
      </c>
      <c r="AU71" s="388">
        <f t="shared" si="30"/>
        <v>3709.5</v>
      </c>
      <c r="AV71" s="389">
        <v>307</v>
      </c>
      <c r="AW71" s="389">
        <v>18753</v>
      </c>
      <c r="AX71" s="388">
        <f t="shared" si="31"/>
        <v>4688.25</v>
      </c>
      <c r="AY71" s="387">
        <v>388</v>
      </c>
      <c r="AZ71" s="387">
        <v>23264</v>
      </c>
      <c r="BA71" s="388">
        <f t="shared" si="32"/>
        <v>5816</v>
      </c>
      <c r="BB71" s="389">
        <v>302</v>
      </c>
      <c r="BC71" s="389">
        <v>18442</v>
      </c>
      <c r="BD71" s="388">
        <f t="shared" si="33"/>
        <v>4610.5</v>
      </c>
      <c r="BE71" s="389">
        <v>439</v>
      </c>
      <c r="BF71" s="389">
        <v>25601</v>
      </c>
      <c r="BG71" s="388">
        <f t="shared" si="34"/>
        <v>6400.25</v>
      </c>
      <c r="BH71" s="388">
        <v>451</v>
      </c>
      <c r="BI71" s="388">
        <v>27793</v>
      </c>
      <c r="BJ71" s="388">
        <f t="shared" si="35"/>
        <v>6948.25</v>
      </c>
      <c r="BK71" s="388">
        <v>413</v>
      </c>
      <c r="BL71" s="388">
        <v>26123</v>
      </c>
      <c r="BM71" s="388">
        <f t="shared" si="36"/>
        <v>6530.75</v>
      </c>
      <c r="BN71" s="388">
        <v>436</v>
      </c>
      <c r="BO71" s="388">
        <v>25988</v>
      </c>
      <c r="BP71" s="388">
        <f t="shared" si="37"/>
        <v>6497</v>
      </c>
      <c r="BQ71" s="388">
        <v>421</v>
      </c>
      <c r="BR71" s="388">
        <v>26991</v>
      </c>
      <c r="BS71" s="388">
        <f t="shared" si="38"/>
        <v>6747.75</v>
      </c>
    </row>
    <row r="72" spans="1:71" ht="14.65" customHeight="1">
      <c r="A72" s="331">
        <v>69</v>
      </c>
      <c r="B72" s="387" t="s">
        <v>118</v>
      </c>
      <c r="C72" s="387"/>
      <c r="D72" s="387"/>
      <c r="E72" s="207" t="str">
        <f>VLOOKUP(B72,Remark!G:H,2,0)</f>
        <v>Kerry</v>
      </c>
      <c r="F72" s="390"/>
      <c r="G72" s="390"/>
      <c r="H72" s="390"/>
      <c r="I72" s="390"/>
      <c r="J72" s="390"/>
      <c r="K72" s="390"/>
      <c r="L72" s="390"/>
      <c r="M72" s="390"/>
      <c r="N72" s="390"/>
      <c r="O72" s="390"/>
      <c r="P72" s="390"/>
      <c r="Q72" s="390"/>
      <c r="R72" s="207"/>
      <c r="S72" s="207"/>
      <c r="T72" s="207"/>
      <c r="U72" s="207"/>
      <c r="V72" s="207"/>
      <c r="W72" s="207"/>
      <c r="X72" s="207">
        <f>VLOOKUP(A72,[1]sum!$A$2:$H$154,7,FALSE)</f>
        <v>76</v>
      </c>
      <c r="Y72" s="207">
        <f>VLOOKUP(A72,[1]sum!$A$2:$H$154,8,FALSE)</f>
        <v>5600</v>
      </c>
      <c r="Z72" s="207">
        <f t="shared" si="24"/>
        <v>1400</v>
      </c>
      <c r="AA72" s="207">
        <v>148</v>
      </c>
      <c r="AB72" s="207">
        <v>10552</v>
      </c>
      <c r="AC72" s="207">
        <f t="shared" si="25"/>
        <v>2638</v>
      </c>
      <c r="AD72" s="207">
        <v>131</v>
      </c>
      <c r="AE72" s="207">
        <v>7833</v>
      </c>
      <c r="AF72" s="207">
        <f t="shared" si="26"/>
        <v>1958.25</v>
      </c>
      <c r="AG72" s="207">
        <v>129</v>
      </c>
      <c r="AH72" s="207">
        <v>8119</v>
      </c>
      <c r="AI72" s="207">
        <f t="shared" si="27"/>
        <v>2029.75</v>
      </c>
      <c r="AJ72" s="207">
        <v>143</v>
      </c>
      <c r="AK72" s="207">
        <v>7761</v>
      </c>
      <c r="AL72" s="207">
        <f t="shared" si="28"/>
        <v>1940.25</v>
      </c>
      <c r="AM72" s="207">
        <v>96</v>
      </c>
      <c r="AN72" s="207">
        <v>5652</v>
      </c>
      <c r="AO72" s="207">
        <f t="shared" si="29"/>
        <v>1413</v>
      </c>
      <c r="AP72" s="388">
        <v>154</v>
      </c>
      <c r="AQ72" s="387">
        <v>9606</v>
      </c>
      <c r="AR72" s="207">
        <f t="shared" si="23"/>
        <v>2401.5</v>
      </c>
      <c r="AS72" s="389">
        <v>60</v>
      </c>
      <c r="AT72" s="389">
        <v>3360</v>
      </c>
      <c r="AU72" s="388">
        <f t="shared" si="30"/>
        <v>840</v>
      </c>
      <c r="AV72" s="389">
        <v>0</v>
      </c>
      <c r="AW72" s="389">
        <v>0</v>
      </c>
      <c r="AX72" s="388">
        <f t="shared" si="31"/>
        <v>0</v>
      </c>
      <c r="AY72" s="387">
        <v>112</v>
      </c>
      <c r="AZ72" s="387">
        <v>6208</v>
      </c>
      <c r="BA72" s="388">
        <f t="shared" si="32"/>
        <v>1552</v>
      </c>
      <c r="BB72" s="389">
        <v>123</v>
      </c>
      <c r="BC72" s="389">
        <v>7353</v>
      </c>
      <c r="BD72" s="388">
        <f t="shared" si="33"/>
        <v>1838.25</v>
      </c>
      <c r="BE72" s="389">
        <v>155</v>
      </c>
      <c r="BF72" s="389">
        <v>9873</v>
      </c>
      <c r="BG72" s="388">
        <f t="shared" si="34"/>
        <v>2468.25</v>
      </c>
      <c r="BH72" s="388">
        <v>130</v>
      </c>
      <c r="BI72" s="388">
        <v>7790</v>
      </c>
      <c r="BJ72" s="388">
        <f t="shared" si="35"/>
        <v>1947.5</v>
      </c>
      <c r="BK72" s="388">
        <v>129</v>
      </c>
      <c r="BL72" s="388">
        <v>8003</v>
      </c>
      <c r="BM72" s="388">
        <f t="shared" si="36"/>
        <v>2000.75</v>
      </c>
      <c r="BN72" s="388">
        <v>63</v>
      </c>
      <c r="BO72" s="388">
        <v>3993</v>
      </c>
      <c r="BP72" s="388">
        <f t="shared" si="37"/>
        <v>998.25</v>
      </c>
      <c r="BQ72" s="388">
        <v>86</v>
      </c>
      <c r="BR72" s="388">
        <v>5806</v>
      </c>
      <c r="BS72" s="388">
        <f t="shared" si="38"/>
        <v>1451.5</v>
      </c>
    </row>
    <row r="73" spans="1:71" ht="14.65" customHeight="1">
      <c r="A73" s="331">
        <v>70</v>
      </c>
      <c r="B73" s="387" t="s">
        <v>119</v>
      </c>
      <c r="C73" s="387"/>
      <c r="D73" s="387"/>
      <c r="E73" s="207" t="str">
        <f>VLOOKUP(B73,Remark!G:H,2,0)</f>
        <v>NLCH</v>
      </c>
      <c r="F73" s="390"/>
      <c r="G73" s="390"/>
      <c r="H73" s="390"/>
      <c r="I73" s="390"/>
      <c r="J73" s="390"/>
      <c r="K73" s="390"/>
      <c r="L73" s="390"/>
      <c r="M73" s="390"/>
      <c r="N73" s="390"/>
      <c r="O73" s="390"/>
      <c r="P73" s="390"/>
      <c r="Q73" s="390"/>
      <c r="R73" s="207"/>
      <c r="S73" s="207"/>
      <c r="T73" s="207"/>
      <c r="U73" s="207"/>
      <c r="V73" s="207"/>
      <c r="W73" s="207"/>
      <c r="X73" s="207">
        <f>VLOOKUP(A73,[1]sum!$A$2:$H$154,7,FALSE)</f>
        <v>28</v>
      </c>
      <c r="Y73" s="207">
        <f>VLOOKUP(A73,[1]sum!$A$2:$H$154,8,FALSE)</f>
        <v>1900</v>
      </c>
      <c r="Z73" s="207">
        <f t="shared" si="24"/>
        <v>475</v>
      </c>
      <c r="AA73" s="207">
        <v>74</v>
      </c>
      <c r="AB73" s="207">
        <v>5282</v>
      </c>
      <c r="AC73" s="207">
        <f t="shared" si="25"/>
        <v>1320.5</v>
      </c>
      <c r="AD73" s="207">
        <v>111</v>
      </c>
      <c r="AE73" s="207">
        <v>7277</v>
      </c>
      <c r="AF73" s="207">
        <f t="shared" si="26"/>
        <v>1819.25</v>
      </c>
      <c r="AG73" s="207">
        <v>167</v>
      </c>
      <c r="AH73" s="207">
        <v>11217</v>
      </c>
      <c r="AI73" s="207">
        <f t="shared" si="27"/>
        <v>2804.25</v>
      </c>
      <c r="AJ73" s="207">
        <v>166</v>
      </c>
      <c r="AK73" s="207">
        <v>10598</v>
      </c>
      <c r="AL73" s="207">
        <f t="shared" si="28"/>
        <v>2649.5</v>
      </c>
      <c r="AM73" s="207">
        <v>136</v>
      </c>
      <c r="AN73" s="207">
        <v>8452</v>
      </c>
      <c r="AO73" s="207">
        <f t="shared" si="29"/>
        <v>2113</v>
      </c>
      <c r="AP73" s="388"/>
      <c r="AQ73" s="387"/>
      <c r="AR73" s="207">
        <f t="shared" si="23"/>
        <v>0</v>
      </c>
      <c r="AS73" s="389">
        <v>0</v>
      </c>
      <c r="AT73" s="389">
        <v>0</v>
      </c>
      <c r="AU73" s="388">
        <f t="shared" si="30"/>
        <v>0</v>
      </c>
      <c r="AV73" s="389">
        <v>8</v>
      </c>
      <c r="AW73" s="389">
        <v>520</v>
      </c>
      <c r="AX73" s="388">
        <f t="shared" si="31"/>
        <v>130</v>
      </c>
      <c r="AY73" s="387">
        <v>170</v>
      </c>
      <c r="AZ73" s="387">
        <v>10338</v>
      </c>
      <c r="BA73" s="388">
        <f t="shared" si="32"/>
        <v>2584.5</v>
      </c>
      <c r="BB73" s="389">
        <v>196</v>
      </c>
      <c r="BC73" s="389">
        <v>12192</v>
      </c>
      <c r="BD73" s="388">
        <f t="shared" si="33"/>
        <v>3048</v>
      </c>
      <c r="BE73" s="389">
        <v>154</v>
      </c>
      <c r="BF73" s="389">
        <v>10182</v>
      </c>
      <c r="BG73" s="388">
        <f t="shared" si="34"/>
        <v>2545.5</v>
      </c>
      <c r="BH73" s="388">
        <v>181</v>
      </c>
      <c r="BI73" s="388">
        <v>11567</v>
      </c>
      <c r="BJ73" s="388">
        <f t="shared" si="35"/>
        <v>2891.75</v>
      </c>
      <c r="BK73" s="388">
        <v>265</v>
      </c>
      <c r="BL73" s="388">
        <v>15919</v>
      </c>
      <c r="BM73" s="388">
        <f t="shared" si="36"/>
        <v>3979.75</v>
      </c>
      <c r="BN73" s="388">
        <v>201</v>
      </c>
      <c r="BO73" s="388">
        <v>12203</v>
      </c>
      <c r="BP73" s="388">
        <f t="shared" si="37"/>
        <v>3050.75</v>
      </c>
      <c r="BQ73" s="388">
        <v>222</v>
      </c>
      <c r="BR73" s="388">
        <v>14058</v>
      </c>
      <c r="BS73" s="388">
        <f t="shared" si="38"/>
        <v>3514.5</v>
      </c>
    </row>
    <row r="74" spans="1:71" ht="14.65" customHeight="1">
      <c r="A74" s="331">
        <v>71</v>
      </c>
      <c r="B74" s="387" t="s">
        <v>120</v>
      </c>
      <c r="C74" s="387"/>
      <c r="D74" s="387"/>
      <c r="E74" s="207" t="str">
        <f>VLOOKUP(B74,Remark!G:H,2,0)</f>
        <v>Kerry</v>
      </c>
      <c r="F74" s="390"/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207"/>
      <c r="S74" s="207"/>
      <c r="T74" s="207"/>
      <c r="U74" s="207"/>
      <c r="V74" s="207"/>
      <c r="W74" s="207"/>
      <c r="X74" s="207">
        <f>VLOOKUP(A74,[1]sum!$A$2:$H$154,7,FALSE)</f>
        <v>55</v>
      </c>
      <c r="Y74" s="207">
        <f>VLOOKUP(A74,[1]sum!$A$2:$H$154,8,FALSE)</f>
        <v>4197</v>
      </c>
      <c r="Z74" s="207">
        <f t="shared" si="24"/>
        <v>1049.25</v>
      </c>
      <c r="AA74" s="207">
        <v>37</v>
      </c>
      <c r="AB74" s="207">
        <v>2531</v>
      </c>
      <c r="AC74" s="207">
        <f t="shared" si="25"/>
        <v>632.75</v>
      </c>
      <c r="AD74" s="207">
        <v>51</v>
      </c>
      <c r="AE74" s="207">
        <v>3665</v>
      </c>
      <c r="AF74" s="207">
        <f t="shared" si="26"/>
        <v>916.25</v>
      </c>
      <c r="AG74" s="207">
        <v>63</v>
      </c>
      <c r="AH74" s="207">
        <v>3513</v>
      </c>
      <c r="AI74" s="207">
        <f t="shared" si="27"/>
        <v>878.25</v>
      </c>
      <c r="AJ74" s="207">
        <v>59</v>
      </c>
      <c r="AK74" s="207">
        <v>3661</v>
      </c>
      <c r="AL74" s="207">
        <f t="shared" si="28"/>
        <v>915.25</v>
      </c>
      <c r="AM74" s="207">
        <v>46</v>
      </c>
      <c r="AN74" s="207">
        <v>3250</v>
      </c>
      <c r="AO74" s="207">
        <f t="shared" si="29"/>
        <v>812.5</v>
      </c>
      <c r="AP74" s="388">
        <v>45</v>
      </c>
      <c r="AQ74" s="387">
        <v>3127</v>
      </c>
      <c r="AR74" s="207">
        <f t="shared" si="23"/>
        <v>781.75</v>
      </c>
      <c r="AS74" s="389">
        <v>85</v>
      </c>
      <c r="AT74" s="389">
        <v>5423</v>
      </c>
      <c r="AU74" s="388">
        <f t="shared" si="30"/>
        <v>1355.75</v>
      </c>
      <c r="AV74" s="389">
        <v>61</v>
      </c>
      <c r="AW74" s="389">
        <v>4139</v>
      </c>
      <c r="AX74" s="388">
        <f t="shared" si="31"/>
        <v>1034.75</v>
      </c>
      <c r="AY74" s="387">
        <v>50</v>
      </c>
      <c r="AZ74" s="387">
        <v>3942</v>
      </c>
      <c r="BA74" s="388">
        <f t="shared" si="32"/>
        <v>985.5</v>
      </c>
      <c r="BB74" s="389">
        <v>71</v>
      </c>
      <c r="BC74" s="389">
        <v>5525</v>
      </c>
      <c r="BD74" s="388">
        <f t="shared" si="33"/>
        <v>1381.25</v>
      </c>
      <c r="BE74" s="389">
        <v>97</v>
      </c>
      <c r="BF74" s="389">
        <v>6479</v>
      </c>
      <c r="BG74" s="388">
        <f t="shared" si="34"/>
        <v>1619.75</v>
      </c>
      <c r="BH74" s="388">
        <v>86</v>
      </c>
      <c r="BI74" s="388">
        <v>5726</v>
      </c>
      <c r="BJ74" s="388">
        <f t="shared" si="35"/>
        <v>1431.5</v>
      </c>
      <c r="BK74" s="388">
        <v>35</v>
      </c>
      <c r="BL74" s="388">
        <v>2461</v>
      </c>
      <c r="BM74" s="388">
        <f t="shared" si="36"/>
        <v>615.25</v>
      </c>
      <c r="BN74" s="388">
        <v>0</v>
      </c>
      <c r="BO74" s="388">
        <v>0</v>
      </c>
      <c r="BP74" s="388">
        <f t="shared" si="37"/>
        <v>0</v>
      </c>
      <c r="BQ74" s="388">
        <v>0</v>
      </c>
      <c r="BR74" s="388">
        <v>0</v>
      </c>
      <c r="BS74" s="388">
        <f t="shared" si="38"/>
        <v>0</v>
      </c>
    </row>
    <row r="75" spans="1:71" ht="14.65" customHeight="1">
      <c r="A75" s="331">
        <v>72</v>
      </c>
      <c r="B75" s="387" t="s">
        <v>121</v>
      </c>
      <c r="C75" s="387"/>
      <c r="D75" s="387"/>
      <c r="E75" s="207" t="str">
        <f>VLOOKUP(B75,Remark!G:H,2,0)</f>
        <v>Kerry</v>
      </c>
      <c r="F75" s="390"/>
      <c r="G75" s="390"/>
      <c r="H75" s="390"/>
      <c r="I75" s="390"/>
      <c r="J75" s="390"/>
      <c r="K75" s="390"/>
      <c r="L75" s="390"/>
      <c r="M75" s="390"/>
      <c r="N75" s="390"/>
      <c r="O75" s="390"/>
      <c r="P75" s="390"/>
      <c r="Q75" s="390"/>
      <c r="R75" s="207"/>
      <c r="S75" s="207"/>
      <c r="T75" s="207"/>
      <c r="U75" s="207"/>
      <c r="V75" s="207"/>
      <c r="W75" s="207"/>
      <c r="X75" s="207"/>
      <c r="Y75" s="207"/>
      <c r="Z75" s="207">
        <f t="shared" si="24"/>
        <v>0</v>
      </c>
      <c r="AA75" s="207"/>
      <c r="AB75" s="207"/>
      <c r="AC75" s="207">
        <f t="shared" si="25"/>
        <v>0</v>
      </c>
      <c r="AD75" s="207">
        <v>57</v>
      </c>
      <c r="AE75" s="207">
        <v>3387</v>
      </c>
      <c r="AF75" s="207">
        <f t="shared" si="26"/>
        <v>846.75</v>
      </c>
      <c r="AG75" s="207">
        <v>35</v>
      </c>
      <c r="AH75" s="207">
        <v>1785</v>
      </c>
      <c r="AI75" s="207">
        <f t="shared" si="27"/>
        <v>446.25</v>
      </c>
      <c r="AJ75" s="207">
        <v>21</v>
      </c>
      <c r="AK75" s="207">
        <v>1495</v>
      </c>
      <c r="AL75" s="207">
        <f t="shared" si="28"/>
        <v>373.75</v>
      </c>
      <c r="AM75" s="207">
        <v>69</v>
      </c>
      <c r="AN75" s="207">
        <v>4039</v>
      </c>
      <c r="AO75" s="207">
        <f t="shared" si="29"/>
        <v>1009.75</v>
      </c>
      <c r="AP75" s="388">
        <v>50</v>
      </c>
      <c r="AQ75" s="387">
        <v>3950</v>
      </c>
      <c r="AR75" s="207">
        <f t="shared" si="23"/>
        <v>987.5</v>
      </c>
      <c r="AS75" s="389">
        <v>33</v>
      </c>
      <c r="AT75" s="389">
        <v>2107</v>
      </c>
      <c r="AU75" s="388">
        <f t="shared" si="30"/>
        <v>526.75</v>
      </c>
      <c r="AV75" s="389">
        <v>36</v>
      </c>
      <c r="AW75" s="389">
        <v>2500</v>
      </c>
      <c r="AX75" s="388">
        <f t="shared" si="31"/>
        <v>625</v>
      </c>
      <c r="AY75" s="387">
        <v>42</v>
      </c>
      <c r="AZ75" s="387">
        <v>2766</v>
      </c>
      <c r="BA75" s="388">
        <f t="shared" si="32"/>
        <v>691.5</v>
      </c>
      <c r="BB75" s="389">
        <v>38</v>
      </c>
      <c r="BC75" s="389">
        <v>3302</v>
      </c>
      <c r="BD75" s="388">
        <f t="shared" si="33"/>
        <v>825.5</v>
      </c>
      <c r="BE75" s="389">
        <v>52</v>
      </c>
      <c r="BF75" s="389">
        <v>3624</v>
      </c>
      <c r="BG75" s="388">
        <f t="shared" si="34"/>
        <v>906</v>
      </c>
      <c r="BH75" s="388">
        <v>52</v>
      </c>
      <c r="BI75" s="388">
        <v>3388</v>
      </c>
      <c r="BJ75" s="388">
        <f t="shared" si="35"/>
        <v>847</v>
      </c>
      <c r="BK75" s="388">
        <v>59</v>
      </c>
      <c r="BL75" s="388">
        <v>3649</v>
      </c>
      <c r="BM75" s="388">
        <f t="shared" si="36"/>
        <v>912.25</v>
      </c>
      <c r="BN75" s="388">
        <v>62</v>
      </c>
      <c r="BO75" s="388">
        <v>3870</v>
      </c>
      <c r="BP75" s="388">
        <f t="shared" si="37"/>
        <v>967.5</v>
      </c>
      <c r="BQ75" s="388">
        <v>43</v>
      </c>
      <c r="BR75" s="388">
        <v>2845</v>
      </c>
      <c r="BS75" s="388">
        <f t="shared" si="38"/>
        <v>711.25</v>
      </c>
    </row>
    <row r="76" spans="1:71" ht="14.65" customHeight="1">
      <c r="A76" s="331">
        <v>73</v>
      </c>
      <c r="B76" s="387" t="s">
        <v>122</v>
      </c>
      <c r="C76" s="387"/>
      <c r="D76" s="387"/>
      <c r="E76" s="207" t="str">
        <f>VLOOKUP(B76,Remark!G:H,2,0)</f>
        <v>Kerry</v>
      </c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207"/>
      <c r="S76" s="207"/>
      <c r="T76" s="207"/>
      <c r="U76" s="207"/>
      <c r="V76" s="207"/>
      <c r="W76" s="207"/>
      <c r="X76" s="207"/>
      <c r="Y76" s="207"/>
      <c r="Z76" s="207">
        <f t="shared" si="24"/>
        <v>0</v>
      </c>
      <c r="AA76" s="207">
        <v>332</v>
      </c>
      <c r="AB76" s="207">
        <v>24400</v>
      </c>
      <c r="AC76" s="207">
        <f t="shared" si="25"/>
        <v>6100</v>
      </c>
      <c r="AD76" s="207">
        <v>520</v>
      </c>
      <c r="AE76" s="207">
        <v>35328</v>
      </c>
      <c r="AF76" s="207">
        <f t="shared" si="26"/>
        <v>8832</v>
      </c>
      <c r="AG76" s="207">
        <v>319</v>
      </c>
      <c r="AH76" s="207">
        <v>23821</v>
      </c>
      <c r="AI76" s="207">
        <f t="shared" si="27"/>
        <v>5955.25</v>
      </c>
      <c r="AJ76" s="207">
        <v>570</v>
      </c>
      <c r="AK76" s="207">
        <v>34126</v>
      </c>
      <c r="AL76" s="207">
        <f t="shared" si="28"/>
        <v>8531.5</v>
      </c>
      <c r="AM76" s="207">
        <v>822</v>
      </c>
      <c r="AN76" s="207">
        <v>52418</v>
      </c>
      <c r="AO76" s="207">
        <f t="shared" si="29"/>
        <v>13104.5</v>
      </c>
      <c r="AP76" s="388">
        <v>830</v>
      </c>
      <c r="AQ76" s="387">
        <v>54982</v>
      </c>
      <c r="AR76" s="207">
        <f t="shared" si="23"/>
        <v>13745.5</v>
      </c>
      <c r="AS76" s="389">
        <v>779</v>
      </c>
      <c r="AT76" s="389">
        <v>52589</v>
      </c>
      <c r="AU76" s="388">
        <f t="shared" si="30"/>
        <v>13147.25</v>
      </c>
      <c r="AV76" s="389">
        <v>1496</v>
      </c>
      <c r="AW76" s="389">
        <v>95964</v>
      </c>
      <c r="AX76" s="388">
        <f t="shared" si="31"/>
        <v>23991</v>
      </c>
      <c r="AY76" s="387">
        <v>1482</v>
      </c>
      <c r="AZ76" s="387">
        <v>97902</v>
      </c>
      <c r="BA76" s="388">
        <f t="shared" si="32"/>
        <v>24475.5</v>
      </c>
      <c r="BB76" s="389">
        <v>1645</v>
      </c>
      <c r="BC76" s="389">
        <v>106915</v>
      </c>
      <c r="BD76" s="388">
        <f t="shared" si="33"/>
        <v>26728.75</v>
      </c>
      <c r="BE76" s="389">
        <v>1017</v>
      </c>
      <c r="BF76" s="389">
        <v>65147</v>
      </c>
      <c r="BG76" s="388">
        <f t="shared" si="34"/>
        <v>16286.75</v>
      </c>
      <c r="BH76" s="388">
        <v>592</v>
      </c>
      <c r="BI76" s="388">
        <v>36824</v>
      </c>
      <c r="BJ76" s="388">
        <f t="shared" si="35"/>
        <v>9206</v>
      </c>
      <c r="BK76" s="388">
        <v>498</v>
      </c>
      <c r="BL76" s="388">
        <v>30338</v>
      </c>
      <c r="BM76" s="388">
        <f t="shared" si="36"/>
        <v>7584.5</v>
      </c>
      <c r="BN76" s="388">
        <v>445</v>
      </c>
      <c r="BO76" s="388">
        <v>27235</v>
      </c>
      <c r="BP76" s="388">
        <f t="shared" si="37"/>
        <v>6808.75</v>
      </c>
      <c r="BQ76" s="388">
        <v>393</v>
      </c>
      <c r="BR76" s="388">
        <v>25087</v>
      </c>
      <c r="BS76" s="388">
        <f t="shared" si="38"/>
        <v>6271.75</v>
      </c>
    </row>
    <row r="77" spans="1:71" ht="14.65" customHeight="1">
      <c r="A77" s="331">
        <v>74</v>
      </c>
      <c r="B77" s="387" t="s">
        <v>124</v>
      </c>
      <c r="C77" s="387"/>
      <c r="D77" s="387"/>
      <c r="E77" s="207" t="str">
        <f>VLOOKUP(B77,Remark!G:H,2,0)</f>
        <v>BKEN</v>
      </c>
      <c r="F77" s="390"/>
      <c r="G77" s="390"/>
      <c r="H77" s="390"/>
      <c r="I77" s="390"/>
      <c r="J77" s="390"/>
      <c r="K77" s="390"/>
      <c r="L77" s="390"/>
      <c r="M77" s="390"/>
      <c r="N77" s="390"/>
      <c r="O77" s="390"/>
      <c r="P77" s="390"/>
      <c r="Q77" s="390"/>
      <c r="R77" s="207"/>
      <c r="S77" s="207"/>
      <c r="T77" s="207"/>
      <c r="U77" s="207"/>
      <c r="V77" s="207"/>
      <c r="W77" s="207"/>
      <c r="X77" s="207" t="e">
        <f>VLOOKUP(A77,[1]sum!$A$2:$H$154,7,FALSE)</f>
        <v>#N/A</v>
      </c>
      <c r="Y77" s="207" t="e">
        <f>VLOOKUP(A77,[1]sum!$A$2:$H$154,8,FALSE)</f>
        <v>#N/A</v>
      </c>
      <c r="Z77" s="207" t="e">
        <f t="shared" si="24"/>
        <v>#N/A</v>
      </c>
      <c r="AA77" s="207">
        <v>325</v>
      </c>
      <c r="AB77" s="207">
        <v>19015</v>
      </c>
      <c r="AC77" s="207">
        <f t="shared" si="25"/>
        <v>4753.75</v>
      </c>
      <c r="AD77" s="207">
        <v>200</v>
      </c>
      <c r="AE77" s="207">
        <v>14648</v>
      </c>
      <c r="AF77" s="207">
        <f t="shared" si="26"/>
        <v>3662</v>
      </c>
      <c r="AG77" s="207">
        <v>140</v>
      </c>
      <c r="AH77" s="207">
        <v>11032</v>
      </c>
      <c r="AI77" s="207">
        <f t="shared" si="27"/>
        <v>2758</v>
      </c>
      <c r="AJ77" s="207">
        <v>160</v>
      </c>
      <c r="AK77" s="207">
        <v>10880</v>
      </c>
      <c r="AL77" s="207">
        <f t="shared" si="28"/>
        <v>2720</v>
      </c>
      <c r="AM77" s="207">
        <v>203</v>
      </c>
      <c r="AN77" s="207">
        <v>12101</v>
      </c>
      <c r="AO77" s="207">
        <f t="shared" si="29"/>
        <v>3025.25</v>
      </c>
      <c r="AP77" s="388">
        <v>206</v>
      </c>
      <c r="AQ77" s="387">
        <v>12690</v>
      </c>
      <c r="AR77" s="207">
        <f t="shared" si="23"/>
        <v>3172.5</v>
      </c>
      <c r="AS77" s="389">
        <v>218</v>
      </c>
      <c r="AT77" s="389">
        <v>15210</v>
      </c>
      <c r="AU77" s="388">
        <f t="shared" si="30"/>
        <v>3802.5</v>
      </c>
      <c r="AV77" s="389">
        <v>237</v>
      </c>
      <c r="AW77" s="389">
        <v>17651</v>
      </c>
      <c r="AX77" s="388">
        <f t="shared" si="31"/>
        <v>4412.75</v>
      </c>
      <c r="AY77" s="387">
        <v>301</v>
      </c>
      <c r="AZ77" s="387">
        <v>22191</v>
      </c>
      <c r="BA77" s="388">
        <f t="shared" si="32"/>
        <v>5547.75</v>
      </c>
      <c r="BB77" s="389">
        <v>234</v>
      </c>
      <c r="BC77" s="389">
        <v>17310</v>
      </c>
      <c r="BD77" s="388">
        <f t="shared" si="33"/>
        <v>4327.5</v>
      </c>
      <c r="BE77" s="389">
        <v>142</v>
      </c>
      <c r="BF77" s="389">
        <v>10270</v>
      </c>
      <c r="BG77" s="388">
        <f t="shared" si="34"/>
        <v>2567.5</v>
      </c>
      <c r="BH77" s="388">
        <v>87</v>
      </c>
      <c r="BI77" s="388">
        <v>5969</v>
      </c>
      <c r="BJ77" s="388">
        <f t="shared" si="35"/>
        <v>1492.25</v>
      </c>
      <c r="BK77" s="388">
        <v>260</v>
      </c>
      <c r="BL77" s="388">
        <v>18732</v>
      </c>
      <c r="BM77" s="388">
        <f t="shared" si="36"/>
        <v>4683</v>
      </c>
      <c r="BN77" s="388">
        <v>247</v>
      </c>
      <c r="BO77" s="388">
        <v>17933</v>
      </c>
      <c r="BP77" s="388">
        <f t="shared" si="37"/>
        <v>4483.25</v>
      </c>
      <c r="BQ77" s="388">
        <v>234</v>
      </c>
      <c r="BR77" s="388">
        <v>18914</v>
      </c>
      <c r="BS77" s="388">
        <f t="shared" si="38"/>
        <v>4728.5</v>
      </c>
    </row>
    <row r="78" spans="1:71" ht="14.65" customHeight="1">
      <c r="A78" s="331">
        <v>75</v>
      </c>
      <c r="B78" s="387" t="s">
        <v>126</v>
      </c>
      <c r="C78" s="387"/>
      <c r="D78" s="387"/>
      <c r="E78" s="207" t="str">
        <f>VLOOKUP(B78,Remark!G:H,2,0)</f>
        <v>MTNG</v>
      </c>
      <c r="F78" s="390"/>
      <c r="G78" s="390"/>
      <c r="H78" s="390"/>
      <c r="I78" s="390"/>
      <c r="J78" s="390"/>
      <c r="K78" s="390"/>
      <c r="L78" s="390"/>
      <c r="M78" s="390"/>
      <c r="N78" s="390"/>
      <c r="O78" s="390"/>
      <c r="P78" s="390"/>
      <c r="Q78" s="390"/>
      <c r="R78" s="207"/>
      <c r="S78" s="207"/>
      <c r="T78" s="207"/>
      <c r="U78" s="207"/>
      <c r="V78" s="207"/>
      <c r="W78" s="207"/>
      <c r="X78" s="207">
        <f>VLOOKUP(A78,[1]sum!$A$2:$H$154,7,FALSE)</f>
        <v>97</v>
      </c>
      <c r="Y78" s="207">
        <f>VLOOKUP(A78,[1]sum!$A$2:$H$154,8,FALSE)</f>
        <v>7135</v>
      </c>
      <c r="Z78" s="207">
        <f t="shared" si="24"/>
        <v>1783.75</v>
      </c>
      <c r="AA78" s="207">
        <v>80</v>
      </c>
      <c r="AB78" s="207">
        <v>5408</v>
      </c>
      <c r="AC78" s="207">
        <f t="shared" si="25"/>
        <v>1352</v>
      </c>
      <c r="AD78" s="207">
        <v>84</v>
      </c>
      <c r="AE78" s="207">
        <v>5716</v>
      </c>
      <c r="AF78" s="207">
        <f t="shared" si="26"/>
        <v>1429</v>
      </c>
      <c r="AG78" s="207">
        <v>113</v>
      </c>
      <c r="AH78" s="207">
        <v>7359</v>
      </c>
      <c r="AI78" s="207">
        <f t="shared" si="27"/>
        <v>1839.75</v>
      </c>
      <c r="AJ78" s="207">
        <v>179</v>
      </c>
      <c r="AK78" s="207">
        <v>10457</v>
      </c>
      <c r="AL78" s="207">
        <f t="shared" si="28"/>
        <v>2614.25</v>
      </c>
      <c r="AM78" s="207">
        <v>123</v>
      </c>
      <c r="AN78" s="207">
        <v>7897</v>
      </c>
      <c r="AO78" s="207">
        <f t="shared" si="29"/>
        <v>1974.25</v>
      </c>
      <c r="AP78" s="388">
        <v>117</v>
      </c>
      <c r="AQ78" s="387">
        <v>7959</v>
      </c>
      <c r="AR78" s="207">
        <f t="shared" si="23"/>
        <v>1989.75</v>
      </c>
      <c r="AS78" s="389">
        <v>50</v>
      </c>
      <c r="AT78" s="389">
        <v>3518</v>
      </c>
      <c r="AU78" s="388">
        <f t="shared" si="30"/>
        <v>879.5</v>
      </c>
      <c r="AV78" s="389">
        <v>94</v>
      </c>
      <c r="AW78" s="389">
        <v>6354</v>
      </c>
      <c r="AX78" s="388">
        <f t="shared" si="31"/>
        <v>1588.5</v>
      </c>
      <c r="AY78" s="387">
        <v>167</v>
      </c>
      <c r="AZ78" s="387">
        <v>10253</v>
      </c>
      <c r="BA78" s="388">
        <f t="shared" si="32"/>
        <v>2563.25</v>
      </c>
      <c r="BB78" s="389">
        <v>181</v>
      </c>
      <c r="BC78" s="389">
        <v>11063</v>
      </c>
      <c r="BD78" s="388">
        <f t="shared" si="33"/>
        <v>2765.75</v>
      </c>
      <c r="BE78" s="389">
        <v>26</v>
      </c>
      <c r="BF78" s="389">
        <v>1510</v>
      </c>
      <c r="BG78" s="388">
        <f t="shared" si="34"/>
        <v>377.5</v>
      </c>
      <c r="BH78" s="388">
        <v>108</v>
      </c>
      <c r="BI78" s="388">
        <v>7032</v>
      </c>
      <c r="BJ78" s="388">
        <f t="shared" si="35"/>
        <v>1758</v>
      </c>
      <c r="BK78" s="388">
        <v>172</v>
      </c>
      <c r="BL78" s="388">
        <v>9776</v>
      </c>
      <c r="BM78" s="388">
        <f t="shared" si="36"/>
        <v>2444</v>
      </c>
      <c r="BN78" s="388">
        <v>145</v>
      </c>
      <c r="BO78" s="388">
        <v>9307</v>
      </c>
      <c r="BP78" s="388">
        <f t="shared" si="37"/>
        <v>2326.75</v>
      </c>
      <c r="BQ78" s="388">
        <v>170</v>
      </c>
      <c r="BR78" s="388">
        <v>11158</v>
      </c>
      <c r="BS78" s="388">
        <f t="shared" si="38"/>
        <v>2789.5</v>
      </c>
    </row>
    <row r="79" spans="1:71" ht="14.65" customHeight="1">
      <c r="A79" s="331">
        <v>76</v>
      </c>
      <c r="B79" s="387" t="s">
        <v>127</v>
      </c>
      <c r="C79" s="387"/>
      <c r="D79" s="387"/>
      <c r="E79" s="207" t="str">
        <f>VLOOKUP(B79,Remark!G:H,2,0)</f>
        <v>MTNG</v>
      </c>
      <c r="F79" s="390"/>
      <c r="G79" s="390"/>
      <c r="H79" s="390"/>
      <c r="I79" s="390"/>
      <c r="J79" s="390"/>
      <c r="K79" s="390"/>
      <c r="L79" s="390"/>
      <c r="M79" s="390"/>
      <c r="N79" s="390"/>
      <c r="O79" s="390"/>
      <c r="P79" s="390"/>
      <c r="Q79" s="390"/>
      <c r="R79" s="207"/>
      <c r="S79" s="207"/>
      <c r="T79" s="207"/>
      <c r="U79" s="207"/>
      <c r="V79" s="207"/>
      <c r="W79" s="207"/>
      <c r="X79" s="207">
        <f>VLOOKUP(A79,[1]sum!$A$2:$H$154,7,FALSE)</f>
        <v>84</v>
      </c>
      <c r="Y79" s="207">
        <f>VLOOKUP(A79,[1]sum!$A$2:$H$154,8,FALSE)</f>
        <v>5148</v>
      </c>
      <c r="Z79" s="207">
        <f t="shared" si="24"/>
        <v>1287</v>
      </c>
      <c r="AA79" s="207">
        <v>65</v>
      </c>
      <c r="AB79" s="207">
        <v>4367</v>
      </c>
      <c r="AC79" s="207">
        <f t="shared" si="25"/>
        <v>1091.75</v>
      </c>
      <c r="AD79" s="207">
        <v>107</v>
      </c>
      <c r="AE79" s="207">
        <v>6961</v>
      </c>
      <c r="AF79" s="207">
        <f t="shared" si="26"/>
        <v>1740.25</v>
      </c>
      <c r="AG79" s="207">
        <v>145</v>
      </c>
      <c r="AH79" s="207">
        <v>9235</v>
      </c>
      <c r="AI79" s="207">
        <f t="shared" si="27"/>
        <v>2308.75</v>
      </c>
      <c r="AJ79" s="207">
        <v>91</v>
      </c>
      <c r="AK79" s="207">
        <v>5429</v>
      </c>
      <c r="AL79" s="207">
        <f t="shared" si="28"/>
        <v>1357.25</v>
      </c>
      <c r="AM79" s="207">
        <v>256</v>
      </c>
      <c r="AN79" s="207">
        <v>17832</v>
      </c>
      <c r="AO79" s="207">
        <f t="shared" si="29"/>
        <v>4458</v>
      </c>
      <c r="AP79" s="388">
        <v>37</v>
      </c>
      <c r="AQ79" s="387">
        <v>1899</v>
      </c>
      <c r="AR79" s="207">
        <f t="shared" si="23"/>
        <v>474.75</v>
      </c>
      <c r="AS79" s="389">
        <v>24</v>
      </c>
      <c r="AT79" s="389">
        <v>1708</v>
      </c>
      <c r="AU79" s="388">
        <f t="shared" si="30"/>
        <v>427</v>
      </c>
      <c r="AV79" s="389">
        <v>0</v>
      </c>
      <c r="AW79" s="389">
        <v>0</v>
      </c>
      <c r="AX79" s="388">
        <f t="shared" si="31"/>
        <v>0</v>
      </c>
      <c r="AY79" s="387">
        <v>0</v>
      </c>
      <c r="AZ79" s="387">
        <v>0</v>
      </c>
      <c r="BA79" s="388">
        <f t="shared" si="32"/>
        <v>0</v>
      </c>
      <c r="BB79" s="389">
        <v>0</v>
      </c>
      <c r="BC79" s="389">
        <v>0</v>
      </c>
      <c r="BD79" s="388">
        <f t="shared" si="33"/>
        <v>0</v>
      </c>
      <c r="BE79" s="389">
        <v>0</v>
      </c>
      <c r="BF79" s="389">
        <v>0</v>
      </c>
      <c r="BG79" s="388">
        <f t="shared" si="34"/>
        <v>0</v>
      </c>
      <c r="BH79" s="388">
        <v>0</v>
      </c>
      <c r="BI79" s="388">
        <v>0</v>
      </c>
      <c r="BJ79" s="388">
        <f t="shared" si="35"/>
        <v>0</v>
      </c>
      <c r="BK79" s="388">
        <v>0</v>
      </c>
      <c r="BL79" s="388">
        <v>0</v>
      </c>
      <c r="BM79" s="388">
        <f t="shared" si="36"/>
        <v>0</v>
      </c>
      <c r="BN79" s="388">
        <v>0</v>
      </c>
      <c r="BO79" s="388">
        <v>0</v>
      </c>
      <c r="BP79" s="388">
        <f t="shared" si="37"/>
        <v>0</v>
      </c>
      <c r="BQ79" s="388">
        <v>0</v>
      </c>
      <c r="BR79" s="388">
        <v>0</v>
      </c>
      <c r="BS79" s="388">
        <f t="shared" si="38"/>
        <v>0</v>
      </c>
    </row>
    <row r="80" spans="1:71" ht="14.65" customHeight="1">
      <c r="A80" s="331">
        <v>77</v>
      </c>
      <c r="B80" s="387" t="s">
        <v>128</v>
      </c>
      <c r="C80" s="387"/>
      <c r="D80" s="387"/>
      <c r="E80" s="207" t="str">
        <f>VLOOKUP(B80,Remark!G:H,2,0)</f>
        <v>MTNG</v>
      </c>
      <c r="F80" s="390"/>
      <c r="G80" s="390"/>
      <c r="H80" s="390"/>
      <c r="I80" s="390"/>
      <c r="J80" s="390"/>
      <c r="K80" s="390"/>
      <c r="L80" s="390"/>
      <c r="M80" s="390"/>
      <c r="N80" s="390"/>
      <c r="O80" s="390"/>
      <c r="P80" s="390"/>
      <c r="Q80" s="390"/>
      <c r="R80" s="207"/>
      <c r="S80" s="207"/>
      <c r="T80" s="207"/>
      <c r="U80" s="207"/>
      <c r="V80" s="207"/>
      <c r="W80" s="207"/>
      <c r="X80" s="207">
        <f>VLOOKUP(A80,[1]sum!$A$2:$H$154,7,FALSE)</f>
        <v>28</v>
      </c>
      <c r="Y80" s="207">
        <f>VLOOKUP(A80,[1]sum!$A$2:$H$154,8,FALSE)</f>
        <v>1948</v>
      </c>
      <c r="Z80" s="207">
        <f t="shared" si="24"/>
        <v>487</v>
      </c>
      <c r="AA80" s="207">
        <v>56</v>
      </c>
      <c r="AB80" s="207">
        <v>3348</v>
      </c>
      <c r="AC80" s="207">
        <f t="shared" si="25"/>
        <v>837</v>
      </c>
      <c r="AD80" s="207">
        <v>52</v>
      </c>
      <c r="AE80" s="207">
        <v>3436</v>
      </c>
      <c r="AF80" s="207">
        <f t="shared" si="26"/>
        <v>859</v>
      </c>
      <c r="AG80" s="207">
        <v>91</v>
      </c>
      <c r="AH80" s="207">
        <v>5389</v>
      </c>
      <c r="AI80" s="207">
        <f t="shared" si="27"/>
        <v>1347.25</v>
      </c>
      <c r="AJ80" s="207">
        <v>86</v>
      </c>
      <c r="AK80" s="207">
        <v>5662</v>
      </c>
      <c r="AL80" s="207">
        <f t="shared" si="28"/>
        <v>1415.5</v>
      </c>
      <c r="AM80" s="207">
        <v>40</v>
      </c>
      <c r="AN80" s="207">
        <v>1908</v>
      </c>
      <c r="AO80" s="207">
        <f t="shared" si="29"/>
        <v>477</v>
      </c>
      <c r="AP80" s="388">
        <v>25</v>
      </c>
      <c r="AQ80" s="387">
        <v>1579</v>
      </c>
      <c r="AR80" s="207">
        <f t="shared" si="23"/>
        <v>394.75</v>
      </c>
      <c r="AS80" s="389">
        <v>101</v>
      </c>
      <c r="AT80" s="389">
        <v>5983</v>
      </c>
      <c r="AU80" s="388">
        <f t="shared" si="30"/>
        <v>1495.75</v>
      </c>
      <c r="AV80" s="389">
        <v>75</v>
      </c>
      <c r="AW80" s="389">
        <v>5033</v>
      </c>
      <c r="AX80" s="388">
        <f t="shared" si="31"/>
        <v>1258.25</v>
      </c>
      <c r="AY80" s="387">
        <v>92</v>
      </c>
      <c r="AZ80" s="387">
        <v>7052</v>
      </c>
      <c r="BA80" s="388">
        <f t="shared" si="32"/>
        <v>1763</v>
      </c>
      <c r="BB80" s="389">
        <v>90</v>
      </c>
      <c r="BC80" s="389">
        <v>6770</v>
      </c>
      <c r="BD80" s="388">
        <f t="shared" si="33"/>
        <v>1692.5</v>
      </c>
      <c r="BE80" s="389">
        <v>147</v>
      </c>
      <c r="BF80" s="389">
        <v>9929</v>
      </c>
      <c r="BG80" s="388">
        <f t="shared" si="34"/>
        <v>2482.25</v>
      </c>
      <c r="BH80" s="388">
        <v>88</v>
      </c>
      <c r="BI80" s="388">
        <v>5532</v>
      </c>
      <c r="BJ80" s="388">
        <f t="shared" si="35"/>
        <v>1383</v>
      </c>
      <c r="BK80" s="388">
        <v>80</v>
      </c>
      <c r="BL80" s="388">
        <v>5008</v>
      </c>
      <c r="BM80" s="388">
        <f t="shared" si="36"/>
        <v>1252</v>
      </c>
      <c r="BN80" s="388">
        <v>99</v>
      </c>
      <c r="BO80" s="388">
        <v>6433</v>
      </c>
      <c r="BP80" s="388">
        <f t="shared" si="37"/>
        <v>1608.25</v>
      </c>
      <c r="BQ80" s="388">
        <v>111</v>
      </c>
      <c r="BR80" s="388">
        <v>7461</v>
      </c>
      <c r="BS80" s="388">
        <f t="shared" si="38"/>
        <v>1865.25</v>
      </c>
    </row>
    <row r="81" spans="1:71" ht="14.65" customHeight="1">
      <c r="A81" s="331">
        <v>78</v>
      </c>
      <c r="B81" s="387" t="s">
        <v>129</v>
      </c>
      <c r="C81" s="387"/>
      <c r="D81" s="387"/>
      <c r="E81" s="207" t="str">
        <f>VLOOKUP(B81,Remark!G:H,2,0)</f>
        <v>MTNG</v>
      </c>
      <c r="F81" s="390"/>
      <c r="G81" s="390"/>
      <c r="H81" s="390"/>
      <c r="I81" s="390"/>
      <c r="J81" s="390"/>
      <c r="K81" s="390"/>
      <c r="L81" s="390"/>
      <c r="M81" s="390"/>
      <c r="N81" s="390"/>
      <c r="O81" s="390"/>
      <c r="P81" s="390"/>
      <c r="Q81" s="390"/>
      <c r="R81" s="207"/>
      <c r="S81" s="207"/>
      <c r="T81" s="207"/>
      <c r="U81" s="207"/>
      <c r="V81" s="207"/>
      <c r="W81" s="207"/>
      <c r="X81" s="207">
        <f>VLOOKUP(A81,[1]sum!$A$2:$H$154,7,FALSE)</f>
        <v>19</v>
      </c>
      <c r="Y81" s="207">
        <f>VLOOKUP(A81,[1]sum!$A$2:$H$154,8,FALSE)</f>
        <v>1225</v>
      </c>
      <c r="Z81" s="207">
        <f t="shared" si="24"/>
        <v>306.25</v>
      </c>
      <c r="AA81" s="207">
        <v>57</v>
      </c>
      <c r="AB81" s="207">
        <v>3715</v>
      </c>
      <c r="AC81" s="207">
        <f t="shared" si="25"/>
        <v>928.75</v>
      </c>
      <c r="AD81" s="207">
        <v>59</v>
      </c>
      <c r="AE81" s="207">
        <v>3765</v>
      </c>
      <c r="AF81" s="207">
        <f t="shared" si="26"/>
        <v>941.25</v>
      </c>
      <c r="AG81" s="207">
        <v>130</v>
      </c>
      <c r="AH81" s="207">
        <v>7582</v>
      </c>
      <c r="AI81" s="207">
        <f t="shared" si="27"/>
        <v>1895.5</v>
      </c>
      <c r="AJ81" s="207">
        <v>124</v>
      </c>
      <c r="AK81" s="207">
        <v>6340</v>
      </c>
      <c r="AL81" s="207">
        <f t="shared" si="28"/>
        <v>1585</v>
      </c>
      <c r="AM81" s="207">
        <v>121</v>
      </c>
      <c r="AN81" s="207">
        <v>6519</v>
      </c>
      <c r="AO81" s="207">
        <f t="shared" si="29"/>
        <v>1629.75</v>
      </c>
      <c r="AP81" s="388">
        <v>146</v>
      </c>
      <c r="AQ81" s="387">
        <v>8366</v>
      </c>
      <c r="AR81" s="207">
        <f t="shared" si="23"/>
        <v>2091.5</v>
      </c>
      <c r="AS81" s="389">
        <v>146</v>
      </c>
      <c r="AT81" s="389">
        <v>7550</v>
      </c>
      <c r="AU81" s="388">
        <f t="shared" si="30"/>
        <v>1887.5</v>
      </c>
      <c r="AV81" s="389">
        <v>190</v>
      </c>
      <c r="AW81" s="389">
        <v>10906</v>
      </c>
      <c r="AX81" s="388">
        <f t="shared" si="31"/>
        <v>2726.5</v>
      </c>
      <c r="AY81" s="387">
        <v>184</v>
      </c>
      <c r="AZ81" s="387">
        <v>9892</v>
      </c>
      <c r="BA81" s="388">
        <f t="shared" si="32"/>
        <v>2473</v>
      </c>
      <c r="BB81" s="389">
        <v>202</v>
      </c>
      <c r="BC81" s="389">
        <v>10798</v>
      </c>
      <c r="BD81" s="388">
        <f t="shared" si="33"/>
        <v>2699.5</v>
      </c>
      <c r="BE81" s="389">
        <v>240</v>
      </c>
      <c r="BF81" s="389">
        <v>13992</v>
      </c>
      <c r="BG81" s="388">
        <f t="shared" si="34"/>
        <v>3498</v>
      </c>
      <c r="BH81" s="388">
        <v>212</v>
      </c>
      <c r="BI81" s="388">
        <v>11428</v>
      </c>
      <c r="BJ81" s="388">
        <f t="shared" si="35"/>
        <v>2857</v>
      </c>
      <c r="BK81" s="388">
        <v>201</v>
      </c>
      <c r="BL81" s="388">
        <v>10703</v>
      </c>
      <c r="BM81" s="388">
        <f t="shared" si="36"/>
        <v>2675.75</v>
      </c>
      <c r="BN81" s="388">
        <v>199</v>
      </c>
      <c r="BO81" s="388">
        <v>11601</v>
      </c>
      <c r="BP81" s="388">
        <f t="shared" si="37"/>
        <v>2900.25</v>
      </c>
      <c r="BQ81" s="388">
        <v>175</v>
      </c>
      <c r="BR81" s="388">
        <v>10041</v>
      </c>
      <c r="BS81" s="388">
        <f t="shared" si="38"/>
        <v>2510.25</v>
      </c>
    </row>
    <row r="82" spans="1:71" ht="14.65" customHeight="1">
      <c r="A82" s="331">
        <v>79</v>
      </c>
      <c r="B82" s="387" t="s">
        <v>131</v>
      </c>
      <c r="C82" s="387"/>
      <c r="D82" s="387"/>
      <c r="E82" s="207" t="str">
        <f>VLOOKUP(B82,Remark!G:H,2,0)</f>
        <v>DONM</v>
      </c>
      <c r="F82" s="390"/>
      <c r="G82" s="390"/>
      <c r="H82" s="390"/>
      <c r="I82" s="390"/>
      <c r="J82" s="390"/>
      <c r="K82" s="390"/>
      <c r="L82" s="390"/>
      <c r="M82" s="390"/>
      <c r="N82" s="390"/>
      <c r="O82" s="390"/>
      <c r="P82" s="390"/>
      <c r="Q82" s="390"/>
      <c r="R82" s="207"/>
      <c r="S82" s="207"/>
      <c r="T82" s="207"/>
      <c r="U82" s="207"/>
      <c r="V82" s="207"/>
      <c r="W82" s="207"/>
      <c r="X82" s="207">
        <f>VLOOKUP(A82,[1]sum!$A$2:$H$154,7,FALSE)</f>
        <v>31</v>
      </c>
      <c r="Y82" s="207">
        <f>VLOOKUP(A82,[1]sum!$A$2:$H$154,8,FALSE)</f>
        <v>1913</v>
      </c>
      <c r="Z82" s="207">
        <f t="shared" si="24"/>
        <v>478.25</v>
      </c>
      <c r="AA82" s="207">
        <v>70</v>
      </c>
      <c r="AB82" s="207">
        <v>4242</v>
      </c>
      <c r="AC82" s="207">
        <f t="shared" si="25"/>
        <v>1060.5</v>
      </c>
      <c r="AD82" s="207">
        <v>75</v>
      </c>
      <c r="AE82" s="207">
        <v>4417</v>
      </c>
      <c r="AF82" s="207">
        <f t="shared" si="26"/>
        <v>1104.25</v>
      </c>
      <c r="AG82" s="207">
        <v>79</v>
      </c>
      <c r="AH82" s="207">
        <v>4253</v>
      </c>
      <c r="AI82" s="207">
        <f t="shared" si="27"/>
        <v>1063.25</v>
      </c>
      <c r="AJ82" s="207">
        <v>72</v>
      </c>
      <c r="AK82" s="207">
        <v>3988</v>
      </c>
      <c r="AL82" s="207">
        <f t="shared" si="28"/>
        <v>997</v>
      </c>
      <c r="AM82" s="207">
        <v>122</v>
      </c>
      <c r="AN82" s="207">
        <v>6998</v>
      </c>
      <c r="AO82" s="207">
        <f t="shared" si="29"/>
        <v>1749.5</v>
      </c>
      <c r="AP82" s="388">
        <v>80</v>
      </c>
      <c r="AQ82" s="387">
        <v>5224</v>
      </c>
      <c r="AR82" s="207">
        <f t="shared" si="23"/>
        <v>1306</v>
      </c>
      <c r="AS82" s="389">
        <v>93</v>
      </c>
      <c r="AT82" s="389">
        <v>5175</v>
      </c>
      <c r="AU82" s="388">
        <f t="shared" si="30"/>
        <v>1293.75</v>
      </c>
      <c r="AV82" s="389">
        <v>107</v>
      </c>
      <c r="AW82" s="389">
        <v>6337</v>
      </c>
      <c r="AX82" s="388">
        <f t="shared" si="31"/>
        <v>1584.25</v>
      </c>
      <c r="AY82" s="387">
        <v>110</v>
      </c>
      <c r="AZ82" s="387">
        <v>6590</v>
      </c>
      <c r="BA82" s="388">
        <f t="shared" si="32"/>
        <v>1647.5</v>
      </c>
      <c r="BB82" s="389">
        <v>99</v>
      </c>
      <c r="BC82" s="389">
        <v>6577</v>
      </c>
      <c r="BD82" s="388">
        <f t="shared" si="33"/>
        <v>1644.25</v>
      </c>
      <c r="BE82" s="389">
        <v>102</v>
      </c>
      <c r="BF82" s="389">
        <v>6278</v>
      </c>
      <c r="BG82" s="388">
        <f t="shared" si="34"/>
        <v>1569.5</v>
      </c>
      <c r="BH82" s="388">
        <v>113</v>
      </c>
      <c r="BI82" s="388">
        <v>7199</v>
      </c>
      <c r="BJ82" s="388">
        <f t="shared" si="35"/>
        <v>1799.75</v>
      </c>
      <c r="BK82" s="388">
        <v>111</v>
      </c>
      <c r="BL82" s="388">
        <v>7189</v>
      </c>
      <c r="BM82" s="388">
        <f t="shared" si="36"/>
        <v>1797.25</v>
      </c>
      <c r="BN82" s="388">
        <v>91</v>
      </c>
      <c r="BO82" s="388">
        <v>6265</v>
      </c>
      <c r="BP82" s="388">
        <f t="shared" si="37"/>
        <v>1566.25</v>
      </c>
      <c r="BQ82" s="388">
        <v>77</v>
      </c>
      <c r="BR82" s="388">
        <v>5435</v>
      </c>
      <c r="BS82" s="388">
        <f t="shared" si="38"/>
        <v>1358.75</v>
      </c>
    </row>
    <row r="83" spans="1:71" ht="14.65" customHeight="1">
      <c r="A83" s="331">
        <v>80</v>
      </c>
      <c r="B83" s="387" t="s">
        <v>132</v>
      </c>
      <c r="C83" s="387"/>
      <c r="D83" s="387"/>
      <c r="E83" s="207" t="str">
        <f>VLOOKUP(B83,Remark!G:H,2,0)</f>
        <v>Kerry</v>
      </c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207"/>
      <c r="S83" s="207"/>
      <c r="T83" s="207"/>
      <c r="U83" s="207"/>
      <c r="V83" s="207"/>
      <c r="W83" s="207"/>
      <c r="X83" s="207">
        <f>VLOOKUP(A83,[1]sum!$A$2:$H$154,7,FALSE)</f>
        <v>33</v>
      </c>
      <c r="Y83" s="207">
        <f>VLOOKUP(A83,[1]sum!$A$2:$H$154,8,FALSE)</f>
        <v>1987</v>
      </c>
      <c r="Z83" s="207">
        <f t="shared" si="24"/>
        <v>496.75</v>
      </c>
      <c r="AA83" s="207">
        <v>83</v>
      </c>
      <c r="AB83" s="207">
        <v>5705</v>
      </c>
      <c r="AC83" s="207">
        <f t="shared" si="25"/>
        <v>1426.25</v>
      </c>
      <c r="AD83" s="207">
        <v>179</v>
      </c>
      <c r="AE83" s="207">
        <v>11333</v>
      </c>
      <c r="AF83" s="207">
        <f t="shared" si="26"/>
        <v>2833.25</v>
      </c>
      <c r="AG83" s="207">
        <v>208</v>
      </c>
      <c r="AH83" s="207">
        <v>14372</v>
      </c>
      <c r="AI83" s="207">
        <f t="shared" si="27"/>
        <v>3593</v>
      </c>
      <c r="AJ83" s="207">
        <v>426</v>
      </c>
      <c r="AK83" s="207">
        <v>26526</v>
      </c>
      <c r="AL83" s="207">
        <f t="shared" si="28"/>
        <v>6631.5</v>
      </c>
      <c r="AM83" s="207">
        <v>226</v>
      </c>
      <c r="AN83" s="207">
        <v>13474</v>
      </c>
      <c r="AO83" s="207">
        <f t="shared" si="29"/>
        <v>3368.5</v>
      </c>
      <c r="AP83" s="388">
        <v>251</v>
      </c>
      <c r="AQ83" s="387">
        <v>16661</v>
      </c>
      <c r="AR83" s="207">
        <f t="shared" si="23"/>
        <v>4165.25</v>
      </c>
      <c r="AS83" s="389">
        <v>157</v>
      </c>
      <c r="AT83" s="389">
        <v>10731</v>
      </c>
      <c r="AU83" s="388">
        <f t="shared" si="30"/>
        <v>2682.75</v>
      </c>
      <c r="AV83" s="389">
        <v>225</v>
      </c>
      <c r="AW83" s="389">
        <v>16527</v>
      </c>
      <c r="AX83" s="388">
        <f t="shared" si="31"/>
        <v>4131.75</v>
      </c>
      <c r="AY83" s="387">
        <v>175</v>
      </c>
      <c r="AZ83" s="387">
        <v>12041</v>
      </c>
      <c r="BA83" s="388">
        <f t="shared" si="32"/>
        <v>3010.25</v>
      </c>
      <c r="BB83" s="389">
        <v>210</v>
      </c>
      <c r="BC83" s="389">
        <v>14982</v>
      </c>
      <c r="BD83" s="388">
        <f t="shared" si="33"/>
        <v>3745.5</v>
      </c>
      <c r="BE83" s="389">
        <v>210</v>
      </c>
      <c r="BF83" s="389">
        <v>13430</v>
      </c>
      <c r="BG83" s="388">
        <f t="shared" si="34"/>
        <v>3357.5</v>
      </c>
      <c r="BH83" s="388">
        <v>218</v>
      </c>
      <c r="BI83" s="388">
        <v>14006</v>
      </c>
      <c r="BJ83" s="388">
        <f t="shared" si="35"/>
        <v>3501.5</v>
      </c>
      <c r="BK83" s="388">
        <v>231</v>
      </c>
      <c r="BL83" s="388">
        <v>15145</v>
      </c>
      <c r="BM83" s="388">
        <f t="shared" si="36"/>
        <v>3786.25</v>
      </c>
      <c r="BN83" s="388">
        <v>269</v>
      </c>
      <c r="BO83" s="388">
        <v>18095</v>
      </c>
      <c r="BP83" s="388">
        <f t="shared" si="37"/>
        <v>4523.75</v>
      </c>
      <c r="BQ83" s="388">
        <v>319</v>
      </c>
      <c r="BR83" s="388">
        <v>19569</v>
      </c>
      <c r="BS83" s="388">
        <f t="shared" si="38"/>
        <v>4892.25</v>
      </c>
    </row>
    <row r="84" spans="1:71" ht="14.65" customHeight="1">
      <c r="A84" s="331">
        <v>81</v>
      </c>
      <c r="B84" s="387" t="s">
        <v>133</v>
      </c>
      <c r="C84" s="387"/>
      <c r="D84" s="387"/>
      <c r="E84" s="207" t="str">
        <f>VLOOKUP(B84,Remark!G:H,2,0)</f>
        <v>MTNG</v>
      </c>
      <c r="F84" s="390"/>
      <c r="G84" s="390"/>
      <c r="H84" s="390"/>
      <c r="I84" s="390"/>
      <c r="J84" s="390"/>
      <c r="K84" s="390"/>
      <c r="L84" s="390"/>
      <c r="M84" s="390"/>
      <c r="N84" s="390"/>
      <c r="O84" s="390"/>
      <c r="P84" s="390"/>
      <c r="Q84" s="390"/>
      <c r="R84" s="207"/>
      <c r="S84" s="207"/>
      <c r="T84" s="207"/>
      <c r="U84" s="207"/>
      <c r="V84" s="207"/>
      <c r="W84" s="207"/>
      <c r="X84" s="207">
        <f>VLOOKUP(A84,[1]sum!$A$2:$H$154,7,FALSE)</f>
        <v>20</v>
      </c>
      <c r="Y84" s="207">
        <f>VLOOKUP(A84,[1]sum!$A$2:$H$154,8,FALSE)</f>
        <v>1132</v>
      </c>
      <c r="Z84" s="207">
        <f t="shared" si="24"/>
        <v>283</v>
      </c>
      <c r="AA84" s="207">
        <v>106</v>
      </c>
      <c r="AB84" s="207">
        <v>7490</v>
      </c>
      <c r="AC84" s="207">
        <f t="shared" si="25"/>
        <v>1872.5</v>
      </c>
      <c r="AD84" s="207">
        <v>147</v>
      </c>
      <c r="AE84" s="207">
        <v>9373</v>
      </c>
      <c r="AF84" s="207">
        <f t="shared" si="26"/>
        <v>2343.25</v>
      </c>
      <c r="AG84" s="207">
        <v>159</v>
      </c>
      <c r="AH84" s="207">
        <v>10521</v>
      </c>
      <c r="AI84" s="207">
        <f t="shared" si="27"/>
        <v>2630.25</v>
      </c>
      <c r="AJ84" s="207">
        <v>183</v>
      </c>
      <c r="AK84" s="207">
        <v>9981</v>
      </c>
      <c r="AL84" s="207">
        <f t="shared" si="28"/>
        <v>2495.25</v>
      </c>
      <c r="AM84" s="207">
        <v>211</v>
      </c>
      <c r="AN84" s="207">
        <v>12033</v>
      </c>
      <c r="AO84" s="207">
        <f t="shared" si="29"/>
        <v>3008.25</v>
      </c>
      <c r="AP84" s="388">
        <v>284</v>
      </c>
      <c r="AQ84" s="387">
        <v>16508</v>
      </c>
      <c r="AR84" s="207">
        <f t="shared" si="23"/>
        <v>4127</v>
      </c>
      <c r="AS84" s="389">
        <v>251</v>
      </c>
      <c r="AT84" s="389">
        <v>16069</v>
      </c>
      <c r="AU84" s="388">
        <f t="shared" si="30"/>
        <v>4017.25</v>
      </c>
      <c r="AV84" s="389">
        <v>273</v>
      </c>
      <c r="AW84" s="389">
        <v>15855</v>
      </c>
      <c r="AX84" s="388">
        <f t="shared" si="31"/>
        <v>3963.75</v>
      </c>
      <c r="AY84" s="387">
        <v>246</v>
      </c>
      <c r="AZ84" s="387">
        <v>15394</v>
      </c>
      <c r="BA84" s="388">
        <f t="shared" si="32"/>
        <v>3848.5</v>
      </c>
      <c r="BB84" s="389">
        <v>235</v>
      </c>
      <c r="BC84" s="389">
        <v>15097</v>
      </c>
      <c r="BD84" s="388">
        <f t="shared" si="33"/>
        <v>3774.25</v>
      </c>
      <c r="BE84" s="389">
        <v>284</v>
      </c>
      <c r="BF84" s="389">
        <v>16928</v>
      </c>
      <c r="BG84" s="388">
        <f t="shared" si="34"/>
        <v>4232</v>
      </c>
      <c r="BH84" s="388">
        <v>195</v>
      </c>
      <c r="BI84" s="388">
        <v>12065</v>
      </c>
      <c r="BJ84" s="388">
        <f t="shared" si="35"/>
        <v>3016.25</v>
      </c>
      <c r="BK84" s="388">
        <v>180</v>
      </c>
      <c r="BL84" s="388">
        <v>11796</v>
      </c>
      <c r="BM84" s="388">
        <f t="shared" si="36"/>
        <v>2949</v>
      </c>
      <c r="BN84" s="388">
        <v>206</v>
      </c>
      <c r="BO84" s="388">
        <v>13138</v>
      </c>
      <c r="BP84" s="388">
        <f t="shared" si="37"/>
        <v>3284.5</v>
      </c>
      <c r="BQ84" s="388">
        <v>183</v>
      </c>
      <c r="BR84" s="388">
        <v>13845</v>
      </c>
      <c r="BS84" s="388">
        <f t="shared" si="38"/>
        <v>3461.25</v>
      </c>
    </row>
    <row r="85" spans="1:71" ht="14.65" customHeight="1">
      <c r="A85" s="331">
        <v>82</v>
      </c>
      <c r="B85" s="387" t="s">
        <v>134</v>
      </c>
      <c r="C85" s="387"/>
      <c r="D85" s="387"/>
      <c r="E85" s="207" t="str">
        <f>VLOOKUP(B85,Remark!G:H,2,0)</f>
        <v>Kerry</v>
      </c>
      <c r="F85" s="390"/>
      <c r="G85" s="390"/>
      <c r="H85" s="390"/>
      <c r="I85" s="390"/>
      <c r="J85" s="390"/>
      <c r="K85" s="390"/>
      <c r="L85" s="390"/>
      <c r="M85" s="390"/>
      <c r="N85" s="390"/>
      <c r="O85" s="390"/>
      <c r="P85" s="390"/>
      <c r="Q85" s="390"/>
      <c r="R85" s="207"/>
      <c r="S85" s="207"/>
      <c r="T85" s="207"/>
      <c r="U85" s="207"/>
      <c r="V85" s="207"/>
      <c r="W85" s="207"/>
      <c r="X85" s="207">
        <f>VLOOKUP(A85,[1]sum!$A$2:$H$154,7,FALSE)</f>
        <v>49</v>
      </c>
      <c r="Y85" s="207">
        <f>VLOOKUP(A85,[1]sum!$A$2:$H$154,8,FALSE)</f>
        <v>3099</v>
      </c>
      <c r="Z85" s="207">
        <f t="shared" si="24"/>
        <v>774.75</v>
      </c>
      <c r="AA85" s="207">
        <v>52</v>
      </c>
      <c r="AB85" s="207">
        <v>3668</v>
      </c>
      <c r="AC85" s="207">
        <f t="shared" si="25"/>
        <v>917</v>
      </c>
      <c r="AD85" s="207">
        <v>41</v>
      </c>
      <c r="AE85" s="207">
        <v>2799</v>
      </c>
      <c r="AF85" s="207">
        <f t="shared" si="26"/>
        <v>699.75</v>
      </c>
      <c r="AG85" s="207">
        <v>173</v>
      </c>
      <c r="AH85" s="207">
        <v>10551</v>
      </c>
      <c r="AI85" s="207">
        <f t="shared" si="27"/>
        <v>2637.75</v>
      </c>
      <c r="AJ85" s="207">
        <v>114</v>
      </c>
      <c r="AK85" s="207">
        <v>6258</v>
      </c>
      <c r="AL85" s="207">
        <f t="shared" si="28"/>
        <v>1564.5</v>
      </c>
      <c r="AM85" s="207">
        <v>243</v>
      </c>
      <c r="AN85" s="207">
        <v>14585</v>
      </c>
      <c r="AO85" s="207">
        <f t="shared" si="29"/>
        <v>3646.25</v>
      </c>
      <c r="AP85" s="388">
        <v>222</v>
      </c>
      <c r="AQ85" s="387">
        <v>13486</v>
      </c>
      <c r="AR85" s="207">
        <f t="shared" si="23"/>
        <v>3371.5</v>
      </c>
      <c r="AS85" s="389">
        <v>154</v>
      </c>
      <c r="AT85" s="389">
        <v>10314</v>
      </c>
      <c r="AU85" s="388">
        <f t="shared" si="30"/>
        <v>2578.5</v>
      </c>
      <c r="AV85" s="389">
        <v>185</v>
      </c>
      <c r="AW85" s="389">
        <v>12187</v>
      </c>
      <c r="AX85" s="388">
        <f t="shared" si="31"/>
        <v>3046.75</v>
      </c>
      <c r="AY85" s="387">
        <v>234</v>
      </c>
      <c r="AZ85" s="387">
        <v>16098</v>
      </c>
      <c r="BA85" s="388">
        <f t="shared" si="32"/>
        <v>4024.5</v>
      </c>
      <c r="BB85" s="389">
        <v>213</v>
      </c>
      <c r="BC85" s="389">
        <v>15471</v>
      </c>
      <c r="BD85" s="388">
        <f t="shared" si="33"/>
        <v>3867.75</v>
      </c>
      <c r="BE85" s="389">
        <v>211</v>
      </c>
      <c r="BF85" s="389">
        <v>15121</v>
      </c>
      <c r="BG85" s="388">
        <f t="shared" si="34"/>
        <v>3780.25</v>
      </c>
      <c r="BH85" s="388">
        <v>285</v>
      </c>
      <c r="BI85" s="388">
        <v>18891</v>
      </c>
      <c r="BJ85" s="388">
        <f t="shared" si="35"/>
        <v>4722.75</v>
      </c>
      <c r="BK85" s="388">
        <v>393</v>
      </c>
      <c r="BL85" s="388">
        <v>25419</v>
      </c>
      <c r="BM85" s="388">
        <f t="shared" si="36"/>
        <v>6354.75</v>
      </c>
      <c r="BN85" s="388">
        <v>335</v>
      </c>
      <c r="BO85" s="388">
        <v>22521</v>
      </c>
      <c r="BP85" s="388">
        <f t="shared" si="37"/>
        <v>5630.25</v>
      </c>
      <c r="BQ85" s="388">
        <v>337</v>
      </c>
      <c r="BR85" s="388">
        <v>22155</v>
      </c>
      <c r="BS85" s="388">
        <f t="shared" si="38"/>
        <v>5538.75</v>
      </c>
    </row>
    <row r="86" spans="1:71" ht="14.65" customHeight="1">
      <c r="A86" s="331">
        <v>83</v>
      </c>
      <c r="B86" s="387" t="s">
        <v>135</v>
      </c>
      <c r="C86" s="387"/>
      <c r="D86" s="387"/>
      <c r="E86" s="207" t="str">
        <f>VLOOKUP(B86,Remark!G:H,2,0)</f>
        <v>DONM</v>
      </c>
      <c r="F86" s="390"/>
      <c r="G86" s="390"/>
      <c r="H86" s="390"/>
      <c r="I86" s="390"/>
      <c r="J86" s="390"/>
      <c r="K86" s="390"/>
      <c r="L86" s="390"/>
      <c r="M86" s="390"/>
      <c r="N86" s="390"/>
      <c r="O86" s="390"/>
      <c r="P86" s="390"/>
      <c r="Q86" s="390"/>
      <c r="R86" s="207"/>
      <c r="S86" s="207"/>
      <c r="T86" s="207"/>
      <c r="U86" s="207"/>
      <c r="V86" s="207"/>
      <c r="W86" s="207"/>
      <c r="X86" s="207">
        <f>VLOOKUP(A86,[1]sum!$A$2:$H$154,7,FALSE)</f>
        <v>27</v>
      </c>
      <c r="Y86" s="207">
        <f>VLOOKUP(A86,[1]sum!$A$2:$H$154,8,FALSE)</f>
        <v>2153</v>
      </c>
      <c r="Z86" s="207">
        <f t="shared" si="24"/>
        <v>538.25</v>
      </c>
      <c r="AA86" s="207">
        <v>67</v>
      </c>
      <c r="AB86" s="207">
        <v>5009</v>
      </c>
      <c r="AC86" s="207">
        <f t="shared" si="25"/>
        <v>1252.25</v>
      </c>
      <c r="AD86" s="207">
        <v>104</v>
      </c>
      <c r="AE86" s="207">
        <v>7708</v>
      </c>
      <c r="AF86" s="207">
        <f t="shared" si="26"/>
        <v>1927</v>
      </c>
      <c r="AG86" s="207">
        <v>123</v>
      </c>
      <c r="AH86" s="207">
        <v>8249</v>
      </c>
      <c r="AI86" s="207">
        <f t="shared" si="27"/>
        <v>2062.25</v>
      </c>
      <c r="AJ86" s="207">
        <v>159</v>
      </c>
      <c r="AK86" s="207">
        <v>10485</v>
      </c>
      <c r="AL86" s="207">
        <f t="shared" si="28"/>
        <v>2621.25</v>
      </c>
      <c r="AM86" s="207">
        <v>114</v>
      </c>
      <c r="AN86" s="207">
        <v>7274</v>
      </c>
      <c r="AO86" s="207">
        <f t="shared" si="29"/>
        <v>1818.5</v>
      </c>
      <c r="AP86" s="388">
        <v>120</v>
      </c>
      <c r="AQ86" s="387">
        <v>8256</v>
      </c>
      <c r="AR86" s="207">
        <f t="shared" si="23"/>
        <v>2064</v>
      </c>
      <c r="AS86" s="389">
        <v>130</v>
      </c>
      <c r="AT86" s="389">
        <v>9626</v>
      </c>
      <c r="AU86" s="388">
        <f t="shared" si="30"/>
        <v>2406.5</v>
      </c>
      <c r="AV86" s="389">
        <v>137</v>
      </c>
      <c r="AW86" s="389">
        <v>9403</v>
      </c>
      <c r="AX86" s="388">
        <f t="shared" si="31"/>
        <v>2350.75</v>
      </c>
      <c r="AY86" s="387">
        <v>143</v>
      </c>
      <c r="AZ86" s="387">
        <v>9529</v>
      </c>
      <c r="BA86" s="388">
        <f t="shared" si="32"/>
        <v>2382.25</v>
      </c>
      <c r="BB86" s="389">
        <v>81</v>
      </c>
      <c r="BC86" s="389">
        <v>7527</v>
      </c>
      <c r="BD86" s="388">
        <f t="shared" si="33"/>
        <v>1881.75</v>
      </c>
      <c r="BE86" s="389">
        <v>137</v>
      </c>
      <c r="BF86" s="389">
        <v>9127</v>
      </c>
      <c r="BG86" s="388">
        <f t="shared" si="34"/>
        <v>2281.75</v>
      </c>
      <c r="BH86" s="388">
        <v>112</v>
      </c>
      <c r="BI86" s="388">
        <v>8632</v>
      </c>
      <c r="BJ86" s="388">
        <f t="shared" si="35"/>
        <v>2158</v>
      </c>
      <c r="BK86" s="388">
        <v>130</v>
      </c>
      <c r="BL86" s="388">
        <v>9170</v>
      </c>
      <c r="BM86" s="388">
        <f t="shared" si="36"/>
        <v>2292.5</v>
      </c>
      <c r="BN86" s="388">
        <v>151</v>
      </c>
      <c r="BO86" s="388">
        <v>11281</v>
      </c>
      <c r="BP86" s="388">
        <f t="shared" si="37"/>
        <v>2820.25</v>
      </c>
      <c r="BQ86" s="388">
        <v>115</v>
      </c>
      <c r="BR86" s="388">
        <v>7889</v>
      </c>
      <c r="BS86" s="388">
        <f t="shared" si="38"/>
        <v>1972.25</v>
      </c>
    </row>
    <row r="87" spans="1:71" ht="14.65" customHeight="1">
      <c r="A87" s="331">
        <v>84</v>
      </c>
      <c r="B87" s="387" t="s">
        <v>136</v>
      </c>
      <c r="C87" s="387"/>
      <c r="D87" s="387"/>
      <c r="E87" s="207" t="str">
        <f>VLOOKUP(B87,Remark!G:H,2,0)</f>
        <v>Kerry</v>
      </c>
      <c r="F87" s="390"/>
      <c r="G87" s="390"/>
      <c r="H87" s="390"/>
      <c r="I87" s="390"/>
      <c r="J87" s="390"/>
      <c r="K87" s="390"/>
      <c r="L87" s="390"/>
      <c r="M87" s="390"/>
      <c r="N87" s="390"/>
      <c r="O87" s="390"/>
      <c r="P87" s="390"/>
      <c r="Q87" s="390"/>
      <c r="R87" s="207"/>
      <c r="S87" s="207"/>
      <c r="T87" s="207"/>
      <c r="U87" s="207"/>
      <c r="V87" s="207"/>
      <c r="W87" s="207"/>
      <c r="X87" s="207">
        <f>VLOOKUP(A87,[1]sum!$A$2:$H$154,7,FALSE)</f>
        <v>20</v>
      </c>
      <c r="Y87" s="207">
        <f>VLOOKUP(A87,[1]sum!$A$2:$H$154,8,FALSE)</f>
        <v>1480</v>
      </c>
      <c r="Z87" s="207">
        <f t="shared" si="24"/>
        <v>370</v>
      </c>
      <c r="AA87" s="207">
        <v>125</v>
      </c>
      <c r="AB87" s="207">
        <v>9739</v>
      </c>
      <c r="AC87" s="207">
        <f t="shared" si="25"/>
        <v>2434.75</v>
      </c>
      <c r="AD87" s="207">
        <v>224</v>
      </c>
      <c r="AE87" s="207">
        <v>15488</v>
      </c>
      <c r="AF87" s="207">
        <f t="shared" si="26"/>
        <v>3872</v>
      </c>
      <c r="AG87" s="207">
        <v>273</v>
      </c>
      <c r="AH87" s="207">
        <v>19027</v>
      </c>
      <c r="AI87" s="207">
        <f t="shared" si="27"/>
        <v>4756.75</v>
      </c>
      <c r="AJ87" s="207">
        <v>272</v>
      </c>
      <c r="AK87" s="207">
        <v>18812</v>
      </c>
      <c r="AL87" s="207">
        <f t="shared" si="28"/>
        <v>4703</v>
      </c>
      <c r="AM87" s="207">
        <v>294</v>
      </c>
      <c r="AN87" s="207">
        <v>19946</v>
      </c>
      <c r="AO87" s="207">
        <f t="shared" si="29"/>
        <v>4986.5</v>
      </c>
      <c r="AP87" s="388">
        <v>334</v>
      </c>
      <c r="AQ87" s="387">
        <v>22358</v>
      </c>
      <c r="AR87" s="207">
        <f t="shared" si="23"/>
        <v>5589.5</v>
      </c>
      <c r="AS87" s="389">
        <v>323</v>
      </c>
      <c r="AT87" s="389">
        <v>22077</v>
      </c>
      <c r="AU87" s="388">
        <f t="shared" si="30"/>
        <v>5519.25</v>
      </c>
      <c r="AV87" s="389">
        <v>295</v>
      </c>
      <c r="AW87" s="389">
        <v>20517</v>
      </c>
      <c r="AX87" s="388">
        <f t="shared" si="31"/>
        <v>5129.25</v>
      </c>
      <c r="AY87" s="387">
        <v>252</v>
      </c>
      <c r="AZ87" s="387">
        <v>19040</v>
      </c>
      <c r="BA87" s="388">
        <f t="shared" si="32"/>
        <v>4760</v>
      </c>
      <c r="BB87" s="389">
        <v>210</v>
      </c>
      <c r="BC87" s="389">
        <v>15390</v>
      </c>
      <c r="BD87" s="388">
        <f t="shared" si="33"/>
        <v>3847.5</v>
      </c>
      <c r="BE87" s="389">
        <v>272</v>
      </c>
      <c r="BF87" s="389">
        <v>17472</v>
      </c>
      <c r="BG87" s="388">
        <f t="shared" si="34"/>
        <v>4368</v>
      </c>
      <c r="BH87" s="388">
        <v>302</v>
      </c>
      <c r="BI87" s="388">
        <v>18874</v>
      </c>
      <c r="BJ87" s="388">
        <f t="shared" si="35"/>
        <v>4718.5</v>
      </c>
      <c r="BK87" s="388">
        <v>210</v>
      </c>
      <c r="BL87" s="388">
        <v>14042</v>
      </c>
      <c r="BM87" s="388">
        <f t="shared" si="36"/>
        <v>3510.5</v>
      </c>
      <c r="BN87" s="388">
        <v>248</v>
      </c>
      <c r="BO87" s="388">
        <v>16608</v>
      </c>
      <c r="BP87" s="388">
        <f t="shared" si="37"/>
        <v>4152</v>
      </c>
      <c r="BQ87" s="388">
        <v>216</v>
      </c>
      <c r="BR87" s="388">
        <v>14580</v>
      </c>
      <c r="BS87" s="388">
        <f t="shared" si="38"/>
        <v>3645</v>
      </c>
    </row>
    <row r="88" spans="1:71" ht="14.65" customHeight="1">
      <c r="A88" s="331">
        <v>85</v>
      </c>
      <c r="B88" s="387" t="s">
        <v>137</v>
      </c>
      <c r="C88" s="387"/>
      <c r="D88" s="387"/>
      <c r="E88" s="207" t="str">
        <f>VLOOKUP(B88,Remark!G:H,2,0)</f>
        <v>BKEN</v>
      </c>
      <c r="F88" s="390"/>
      <c r="G88" s="390"/>
      <c r="H88" s="390"/>
      <c r="I88" s="390"/>
      <c r="J88" s="390"/>
      <c r="K88" s="390"/>
      <c r="L88" s="390"/>
      <c r="M88" s="390"/>
      <c r="N88" s="390"/>
      <c r="O88" s="390"/>
      <c r="P88" s="390"/>
      <c r="Q88" s="390"/>
      <c r="R88" s="207"/>
      <c r="S88" s="207"/>
      <c r="T88" s="207"/>
      <c r="U88" s="207"/>
      <c r="V88" s="207"/>
      <c r="W88" s="207"/>
      <c r="X88" s="207">
        <f>VLOOKUP(A88,[1]sum!$A$2:$H$154,7,FALSE)</f>
        <v>20</v>
      </c>
      <c r="Y88" s="207">
        <f>VLOOKUP(A88,[1]sum!$A$2:$H$154,8,FALSE)</f>
        <v>1604</v>
      </c>
      <c r="Z88" s="207">
        <f t="shared" si="24"/>
        <v>401</v>
      </c>
      <c r="AA88" s="207">
        <v>112</v>
      </c>
      <c r="AB88" s="207">
        <v>8204</v>
      </c>
      <c r="AC88" s="207">
        <f t="shared" si="25"/>
        <v>2051</v>
      </c>
      <c r="AD88" s="207">
        <v>205</v>
      </c>
      <c r="AE88" s="207">
        <v>16307</v>
      </c>
      <c r="AF88" s="207">
        <f t="shared" si="26"/>
        <v>4076.75</v>
      </c>
      <c r="AG88" s="207">
        <v>296</v>
      </c>
      <c r="AH88" s="207">
        <v>20276</v>
      </c>
      <c r="AI88" s="207">
        <f t="shared" si="27"/>
        <v>5069</v>
      </c>
      <c r="AJ88" s="207">
        <v>442</v>
      </c>
      <c r="AK88" s="207">
        <v>26586</v>
      </c>
      <c r="AL88" s="207">
        <f t="shared" si="28"/>
        <v>6646.5</v>
      </c>
      <c r="AM88" s="207">
        <v>322</v>
      </c>
      <c r="AN88" s="207">
        <v>18190</v>
      </c>
      <c r="AO88" s="207">
        <f t="shared" si="29"/>
        <v>4547.5</v>
      </c>
      <c r="AP88" s="388">
        <v>213</v>
      </c>
      <c r="AQ88" s="387">
        <v>13723</v>
      </c>
      <c r="AR88" s="207">
        <f t="shared" si="23"/>
        <v>3430.75</v>
      </c>
      <c r="AS88" s="389">
        <v>79</v>
      </c>
      <c r="AT88" s="389">
        <v>3525</v>
      </c>
      <c r="AU88" s="388">
        <f t="shared" si="30"/>
        <v>881.25</v>
      </c>
      <c r="AV88" s="389">
        <v>0</v>
      </c>
      <c r="AW88" s="389">
        <v>0</v>
      </c>
      <c r="AX88" s="388">
        <f t="shared" si="31"/>
        <v>0</v>
      </c>
      <c r="AY88" s="387">
        <v>0</v>
      </c>
      <c r="AZ88" s="387">
        <v>0</v>
      </c>
      <c r="BA88" s="388">
        <f t="shared" si="32"/>
        <v>0</v>
      </c>
      <c r="BB88" s="389">
        <v>0</v>
      </c>
      <c r="BC88" s="389">
        <v>0</v>
      </c>
      <c r="BD88" s="388">
        <f t="shared" si="33"/>
        <v>0</v>
      </c>
      <c r="BE88" s="389">
        <v>0</v>
      </c>
      <c r="BF88" s="389">
        <v>0</v>
      </c>
      <c r="BG88" s="388">
        <f t="shared" si="34"/>
        <v>0</v>
      </c>
      <c r="BH88" s="388">
        <v>0</v>
      </c>
      <c r="BI88" s="388">
        <v>0</v>
      </c>
      <c r="BJ88" s="388">
        <f t="shared" si="35"/>
        <v>0</v>
      </c>
      <c r="BK88" s="388">
        <v>0</v>
      </c>
      <c r="BL88" s="388">
        <v>0</v>
      </c>
      <c r="BM88" s="388">
        <f t="shared" si="36"/>
        <v>0</v>
      </c>
      <c r="BN88" s="388">
        <v>0</v>
      </c>
      <c r="BO88" s="388">
        <v>0</v>
      </c>
      <c r="BP88" s="388">
        <f t="shared" si="37"/>
        <v>0</v>
      </c>
      <c r="BQ88" s="388">
        <v>0</v>
      </c>
      <c r="BR88" s="388">
        <v>0</v>
      </c>
      <c r="BS88" s="388">
        <f t="shared" si="38"/>
        <v>0</v>
      </c>
    </row>
    <row r="89" spans="1:71" ht="14.65" customHeight="1">
      <c r="A89" s="331">
        <v>86</v>
      </c>
      <c r="B89" s="387" t="s">
        <v>138</v>
      </c>
      <c r="C89" s="387"/>
      <c r="D89" s="387"/>
      <c r="E89" s="207" t="str">
        <f>VLOOKUP(B89,Remark!G:H,2,0)</f>
        <v>BKEN</v>
      </c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207"/>
      <c r="S89" s="207"/>
      <c r="T89" s="207"/>
      <c r="U89" s="207"/>
      <c r="V89" s="207"/>
      <c r="W89" s="207"/>
      <c r="X89" s="207">
        <f>VLOOKUP(A89,[1]sum!$A$2:$H$154,7,FALSE)</f>
        <v>50</v>
      </c>
      <c r="Y89" s="207">
        <f>VLOOKUP(A89,[1]sum!$A$2:$H$154,8,FALSE)</f>
        <v>3490</v>
      </c>
      <c r="Z89" s="207">
        <f t="shared" si="24"/>
        <v>872.5</v>
      </c>
      <c r="AA89" s="207">
        <v>101</v>
      </c>
      <c r="AB89" s="207">
        <v>7259</v>
      </c>
      <c r="AC89" s="207">
        <f t="shared" si="25"/>
        <v>1814.75</v>
      </c>
      <c r="AD89" s="207">
        <v>223</v>
      </c>
      <c r="AE89" s="207">
        <v>15981</v>
      </c>
      <c r="AF89" s="207">
        <f t="shared" si="26"/>
        <v>3995.25</v>
      </c>
      <c r="AG89" s="207">
        <v>250</v>
      </c>
      <c r="AH89" s="207">
        <v>18274</v>
      </c>
      <c r="AI89" s="207">
        <f t="shared" si="27"/>
        <v>4568.5</v>
      </c>
      <c r="AJ89" s="207">
        <v>249</v>
      </c>
      <c r="AK89" s="207">
        <v>18027</v>
      </c>
      <c r="AL89" s="207">
        <f t="shared" si="28"/>
        <v>4506.75</v>
      </c>
      <c r="AM89" s="207">
        <v>264</v>
      </c>
      <c r="AN89" s="207">
        <v>18288</v>
      </c>
      <c r="AO89" s="207">
        <f t="shared" si="29"/>
        <v>4572</v>
      </c>
      <c r="AP89" s="388">
        <v>368</v>
      </c>
      <c r="AQ89" s="387">
        <v>24180</v>
      </c>
      <c r="AR89" s="207">
        <f t="shared" si="23"/>
        <v>6045</v>
      </c>
      <c r="AS89" s="389">
        <v>254</v>
      </c>
      <c r="AT89" s="389">
        <v>19442</v>
      </c>
      <c r="AU89" s="388">
        <f t="shared" si="30"/>
        <v>4860.5</v>
      </c>
      <c r="AV89" s="389">
        <v>455</v>
      </c>
      <c r="AW89" s="389">
        <v>30921</v>
      </c>
      <c r="AX89" s="388">
        <f t="shared" si="31"/>
        <v>7730.25</v>
      </c>
      <c r="AY89" s="387">
        <v>413</v>
      </c>
      <c r="AZ89" s="387">
        <v>30915</v>
      </c>
      <c r="BA89" s="388">
        <f t="shared" si="32"/>
        <v>7728.75</v>
      </c>
      <c r="BB89" s="389">
        <v>424</v>
      </c>
      <c r="BC89" s="389">
        <v>31388</v>
      </c>
      <c r="BD89" s="388">
        <f t="shared" si="33"/>
        <v>7847</v>
      </c>
      <c r="BE89" s="389">
        <v>368</v>
      </c>
      <c r="BF89" s="389">
        <v>25576</v>
      </c>
      <c r="BG89" s="388">
        <f t="shared" si="34"/>
        <v>6394</v>
      </c>
      <c r="BH89" s="388">
        <v>392</v>
      </c>
      <c r="BI89" s="388">
        <v>26328</v>
      </c>
      <c r="BJ89" s="388">
        <f t="shared" si="35"/>
        <v>6582</v>
      </c>
      <c r="BK89" s="388">
        <v>563</v>
      </c>
      <c r="BL89" s="388">
        <v>37317</v>
      </c>
      <c r="BM89" s="388">
        <f t="shared" si="36"/>
        <v>9329.25</v>
      </c>
      <c r="BN89" s="388">
        <v>428</v>
      </c>
      <c r="BO89" s="388">
        <v>28936</v>
      </c>
      <c r="BP89" s="388">
        <f t="shared" si="37"/>
        <v>7234</v>
      </c>
      <c r="BQ89" s="388">
        <v>437</v>
      </c>
      <c r="BR89" s="388">
        <v>30063</v>
      </c>
      <c r="BS89" s="388">
        <f t="shared" si="38"/>
        <v>7515.75</v>
      </c>
    </row>
    <row r="90" spans="1:71" ht="14.65" customHeight="1">
      <c r="A90" s="331">
        <v>87</v>
      </c>
      <c r="B90" s="387" t="s">
        <v>139</v>
      </c>
      <c r="C90" s="387"/>
      <c r="D90" s="387"/>
      <c r="E90" s="207" t="str">
        <f>VLOOKUP(B90,Remark!G:H,2,0)</f>
        <v>BKEN</v>
      </c>
      <c r="F90" s="390"/>
      <c r="G90" s="390"/>
      <c r="H90" s="390"/>
      <c r="I90" s="390"/>
      <c r="J90" s="390"/>
      <c r="K90" s="390"/>
      <c r="L90" s="390"/>
      <c r="M90" s="390"/>
      <c r="N90" s="390"/>
      <c r="O90" s="390"/>
      <c r="P90" s="390"/>
      <c r="Q90" s="390"/>
      <c r="R90" s="207"/>
      <c r="S90" s="207"/>
      <c r="T90" s="207"/>
      <c r="U90" s="207"/>
      <c r="V90" s="207"/>
      <c r="W90" s="207"/>
      <c r="X90" s="207">
        <f>VLOOKUP(A90,[1]sum!$A$2:$H$154,7,FALSE)</f>
        <v>44</v>
      </c>
      <c r="Y90" s="207">
        <f>VLOOKUP(A90,[1]sum!$A$2:$H$154,8,FALSE)</f>
        <v>3376</v>
      </c>
      <c r="Z90" s="207">
        <f t="shared" si="24"/>
        <v>844</v>
      </c>
      <c r="AA90" s="207">
        <v>51</v>
      </c>
      <c r="AB90" s="207">
        <v>4369</v>
      </c>
      <c r="AC90" s="207">
        <f t="shared" si="25"/>
        <v>1092.25</v>
      </c>
      <c r="AD90" s="207">
        <v>76</v>
      </c>
      <c r="AE90" s="207">
        <v>5860</v>
      </c>
      <c r="AF90" s="207">
        <f t="shared" si="26"/>
        <v>1465</v>
      </c>
      <c r="AG90" s="207">
        <v>160</v>
      </c>
      <c r="AH90" s="207">
        <v>10320</v>
      </c>
      <c r="AI90" s="207">
        <f t="shared" si="27"/>
        <v>2580</v>
      </c>
      <c r="AJ90" s="207">
        <v>191</v>
      </c>
      <c r="AK90" s="207">
        <v>12941</v>
      </c>
      <c r="AL90" s="207">
        <f t="shared" si="28"/>
        <v>3235.25</v>
      </c>
      <c r="AM90" s="207">
        <v>180</v>
      </c>
      <c r="AN90" s="207">
        <v>11284</v>
      </c>
      <c r="AO90" s="207">
        <f t="shared" si="29"/>
        <v>2821</v>
      </c>
      <c r="AP90" s="388">
        <v>146</v>
      </c>
      <c r="AQ90" s="387">
        <v>10158</v>
      </c>
      <c r="AR90" s="207">
        <f t="shared" si="23"/>
        <v>2539.5</v>
      </c>
      <c r="AS90" s="389">
        <v>111</v>
      </c>
      <c r="AT90" s="389">
        <v>8825</v>
      </c>
      <c r="AU90" s="388">
        <f t="shared" si="30"/>
        <v>2206.25</v>
      </c>
      <c r="AV90" s="389">
        <v>159</v>
      </c>
      <c r="AW90" s="389">
        <v>10281</v>
      </c>
      <c r="AX90" s="388">
        <f t="shared" si="31"/>
        <v>2570.25</v>
      </c>
      <c r="AY90" s="387">
        <v>0</v>
      </c>
      <c r="AZ90" s="387">
        <v>0</v>
      </c>
      <c r="BA90" s="388">
        <f t="shared" si="32"/>
        <v>0</v>
      </c>
      <c r="BB90" s="389">
        <v>0</v>
      </c>
      <c r="BC90" s="389">
        <v>0</v>
      </c>
      <c r="BD90" s="388">
        <f t="shared" si="33"/>
        <v>0</v>
      </c>
      <c r="BE90" s="389">
        <v>0</v>
      </c>
      <c r="BF90" s="389">
        <v>0</v>
      </c>
      <c r="BG90" s="388">
        <f t="shared" si="34"/>
        <v>0</v>
      </c>
      <c r="BH90" s="388">
        <v>0</v>
      </c>
      <c r="BI90" s="388">
        <v>0</v>
      </c>
      <c r="BJ90" s="388">
        <f t="shared" si="35"/>
        <v>0</v>
      </c>
      <c r="BK90" s="388">
        <v>328</v>
      </c>
      <c r="BL90" s="388">
        <v>21276</v>
      </c>
      <c r="BM90" s="388">
        <f t="shared" si="36"/>
        <v>5319</v>
      </c>
      <c r="BN90" s="388">
        <v>277</v>
      </c>
      <c r="BO90" s="388">
        <v>16703</v>
      </c>
      <c r="BP90" s="388">
        <f t="shared" si="37"/>
        <v>4175.75</v>
      </c>
      <c r="BQ90" s="388">
        <v>324</v>
      </c>
      <c r="BR90" s="388">
        <v>20912</v>
      </c>
      <c r="BS90" s="388">
        <f t="shared" si="38"/>
        <v>5228</v>
      </c>
    </row>
    <row r="91" spans="1:71" ht="14.65" customHeight="1">
      <c r="A91" s="331">
        <v>88</v>
      </c>
      <c r="B91" s="387" t="s">
        <v>140</v>
      </c>
      <c r="C91" s="387"/>
      <c r="D91" s="387"/>
      <c r="E91" s="207" t="str">
        <f>VLOOKUP(B91,Remark!G:H,2,0)</f>
        <v>BKEN</v>
      </c>
      <c r="F91" s="390"/>
      <c r="G91" s="390"/>
      <c r="H91" s="390"/>
      <c r="I91" s="390"/>
      <c r="J91" s="390"/>
      <c r="K91" s="390"/>
      <c r="L91" s="390"/>
      <c r="M91" s="390"/>
      <c r="N91" s="390"/>
      <c r="O91" s="390"/>
      <c r="P91" s="390"/>
      <c r="Q91" s="390"/>
      <c r="R91" s="207"/>
      <c r="S91" s="207"/>
      <c r="T91" s="207"/>
      <c r="U91" s="207"/>
      <c r="V91" s="207"/>
      <c r="W91" s="207"/>
      <c r="X91" s="207">
        <f>VLOOKUP(A91,[1]sum!$A$2:$H$154,7,FALSE)</f>
        <v>16</v>
      </c>
      <c r="Y91" s="207">
        <f>VLOOKUP(A91,[1]sum!$A$2:$H$154,8,FALSE)</f>
        <v>944</v>
      </c>
      <c r="Z91" s="207">
        <f t="shared" si="24"/>
        <v>236</v>
      </c>
      <c r="AA91" s="207">
        <v>133</v>
      </c>
      <c r="AB91" s="207">
        <v>9131</v>
      </c>
      <c r="AC91" s="207">
        <f t="shared" si="25"/>
        <v>2282.75</v>
      </c>
      <c r="AD91" s="207">
        <v>181</v>
      </c>
      <c r="AE91" s="207">
        <v>12031</v>
      </c>
      <c r="AF91" s="207">
        <f t="shared" si="26"/>
        <v>3007.75</v>
      </c>
      <c r="AG91" s="207">
        <v>179</v>
      </c>
      <c r="AH91" s="207">
        <v>10453</v>
      </c>
      <c r="AI91" s="207">
        <f t="shared" si="27"/>
        <v>2613.25</v>
      </c>
      <c r="AJ91" s="207">
        <v>180</v>
      </c>
      <c r="AK91" s="207">
        <v>11864</v>
      </c>
      <c r="AL91" s="207">
        <f t="shared" si="28"/>
        <v>2966</v>
      </c>
      <c r="AM91" s="207">
        <v>16</v>
      </c>
      <c r="AN91" s="207">
        <v>1484</v>
      </c>
      <c r="AO91" s="207">
        <f t="shared" si="29"/>
        <v>371</v>
      </c>
      <c r="AP91" s="388">
        <v>136</v>
      </c>
      <c r="AQ91" s="387">
        <v>9292</v>
      </c>
      <c r="AR91" s="207">
        <f t="shared" si="23"/>
        <v>2323</v>
      </c>
      <c r="AS91" s="389">
        <v>199</v>
      </c>
      <c r="AT91" s="389">
        <v>13221</v>
      </c>
      <c r="AU91" s="388">
        <f t="shared" si="30"/>
        <v>3305.25</v>
      </c>
      <c r="AV91" s="389">
        <v>245</v>
      </c>
      <c r="AW91" s="389">
        <v>15647</v>
      </c>
      <c r="AX91" s="388">
        <f t="shared" si="31"/>
        <v>3911.75</v>
      </c>
      <c r="AY91" s="387">
        <v>391</v>
      </c>
      <c r="AZ91" s="387">
        <v>23665</v>
      </c>
      <c r="BA91" s="388">
        <f t="shared" si="32"/>
        <v>5916.25</v>
      </c>
      <c r="BB91" s="389">
        <v>280</v>
      </c>
      <c r="BC91" s="389">
        <v>17380</v>
      </c>
      <c r="BD91" s="388">
        <f t="shared" si="33"/>
        <v>4345</v>
      </c>
      <c r="BE91" s="389">
        <v>385</v>
      </c>
      <c r="BF91" s="389">
        <v>24683</v>
      </c>
      <c r="BG91" s="388">
        <f t="shared" si="34"/>
        <v>6170.75</v>
      </c>
      <c r="BH91" s="388">
        <v>444</v>
      </c>
      <c r="BI91" s="388">
        <v>28400</v>
      </c>
      <c r="BJ91" s="388">
        <f t="shared" si="35"/>
        <v>7100</v>
      </c>
      <c r="BK91" s="388">
        <v>57</v>
      </c>
      <c r="BL91" s="388">
        <v>3551</v>
      </c>
      <c r="BM91" s="388">
        <f t="shared" si="36"/>
        <v>887.75</v>
      </c>
      <c r="BN91" s="388">
        <v>116</v>
      </c>
      <c r="BO91" s="388">
        <v>8000</v>
      </c>
      <c r="BP91" s="388">
        <f t="shared" si="37"/>
        <v>2000</v>
      </c>
      <c r="BQ91" s="388">
        <v>76</v>
      </c>
      <c r="BR91" s="388">
        <v>5352</v>
      </c>
      <c r="BS91" s="388">
        <f t="shared" si="38"/>
        <v>1338</v>
      </c>
    </row>
    <row r="92" spans="1:71" ht="14.65" customHeight="1">
      <c r="A92" s="331">
        <v>89</v>
      </c>
      <c r="B92" s="387" t="s">
        <v>141</v>
      </c>
      <c r="C92" s="387"/>
      <c r="D92" s="387"/>
      <c r="E92" s="207" t="str">
        <f>VLOOKUP(B92,Remark!G:H,2,0)</f>
        <v>BKEN</v>
      </c>
      <c r="F92" s="390"/>
      <c r="G92" s="390"/>
      <c r="H92" s="390"/>
      <c r="I92" s="390"/>
      <c r="J92" s="390"/>
      <c r="K92" s="390"/>
      <c r="L92" s="390"/>
      <c r="M92" s="390"/>
      <c r="N92" s="390"/>
      <c r="O92" s="390"/>
      <c r="P92" s="390"/>
      <c r="Q92" s="390"/>
      <c r="R92" s="207"/>
      <c r="S92" s="207"/>
      <c r="T92" s="207"/>
      <c r="U92" s="207"/>
      <c r="V92" s="207"/>
      <c r="W92" s="207"/>
      <c r="X92" s="207">
        <f>VLOOKUP(A92,[1]sum!$A$2:$H$154,7,FALSE)</f>
        <v>17</v>
      </c>
      <c r="Y92" s="207">
        <f>VLOOKUP(A92,[1]sum!$A$2:$H$154,8,FALSE)</f>
        <v>1407</v>
      </c>
      <c r="Z92" s="207">
        <f t="shared" si="24"/>
        <v>351.75</v>
      </c>
      <c r="AA92" s="207">
        <v>41</v>
      </c>
      <c r="AB92" s="207">
        <v>2655</v>
      </c>
      <c r="AC92" s="207">
        <f t="shared" si="25"/>
        <v>663.75</v>
      </c>
      <c r="AD92" s="207">
        <v>55</v>
      </c>
      <c r="AE92" s="207">
        <v>3413</v>
      </c>
      <c r="AF92" s="207">
        <f t="shared" si="26"/>
        <v>853.25</v>
      </c>
      <c r="AG92" s="207">
        <v>55</v>
      </c>
      <c r="AH92" s="207">
        <v>3481</v>
      </c>
      <c r="AI92" s="207">
        <f t="shared" si="27"/>
        <v>870.25</v>
      </c>
      <c r="AJ92" s="207">
        <v>33</v>
      </c>
      <c r="AK92" s="207">
        <v>2143</v>
      </c>
      <c r="AL92" s="207">
        <f t="shared" si="28"/>
        <v>535.75</v>
      </c>
      <c r="AM92" s="207">
        <v>83</v>
      </c>
      <c r="AN92" s="207">
        <v>5701</v>
      </c>
      <c r="AO92" s="207">
        <f t="shared" si="29"/>
        <v>1425.25</v>
      </c>
      <c r="AP92" s="388">
        <v>106</v>
      </c>
      <c r="AQ92" s="387">
        <v>6762</v>
      </c>
      <c r="AR92" s="207">
        <f t="shared" si="23"/>
        <v>1690.5</v>
      </c>
      <c r="AS92" s="389">
        <v>114</v>
      </c>
      <c r="AT92" s="389">
        <v>7178</v>
      </c>
      <c r="AU92" s="388">
        <f t="shared" si="30"/>
        <v>1794.5</v>
      </c>
      <c r="AV92" s="389">
        <v>104</v>
      </c>
      <c r="AW92" s="389">
        <v>7076</v>
      </c>
      <c r="AX92" s="388">
        <f t="shared" si="31"/>
        <v>1769</v>
      </c>
      <c r="AY92" s="387">
        <v>15</v>
      </c>
      <c r="AZ92" s="387">
        <v>993</v>
      </c>
      <c r="BA92" s="388">
        <f t="shared" si="32"/>
        <v>248.25</v>
      </c>
      <c r="BB92" s="389">
        <v>0</v>
      </c>
      <c r="BC92" s="389">
        <v>0</v>
      </c>
      <c r="BD92" s="388">
        <f t="shared" si="33"/>
        <v>0</v>
      </c>
      <c r="BE92" s="389">
        <v>0</v>
      </c>
      <c r="BF92" s="389">
        <v>0</v>
      </c>
      <c r="BG92" s="388">
        <f t="shared" si="34"/>
        <v>0</v>
      </c>
      <c r="BH92" s="388">
        <v>25</v>
      </c>
      <c r="BI92" s="388">
        <v>1647</v>
      </c>
      <c r="BJ92" s="388">
        <f t="shared" si="35"/>
        <v>411.75</v>
      </c>
      <c r="BK92" s="388">
        <v>0</v>
      </c>
      <c r="BL92" s="388">
        <v>0</v>
      </c>
      <c r="BM92" s="388">
        <f t="shared" si="36"/>
        <v>0</v>
      </c>
      <c r="BN92" s="388">
        <v>0</v>
      </c>
      <c r="BO92" s="388">
        <v>0</v>
      </c>
      <c r="BP92" s="388">
        <f t="shared" si="37"/>
        <v>0</v>
      </c>
      <c r="BQ92" s="388">
        <v>0</v>
      </c>
      <c r="BR92" s="388">
        <v>0</v>
      </c>
      <c r="BS92" s="388">
        <f t="shared" si="38"/>
        <v>0</v>
      </c>
    </row>
    <row r="93" spans="1:71" ht="14.65" customHeight="1">
      <c r="A93" s="331">
        <v>90</v>
      </c>
      <c r="B93" s="387" t="s">
        <v>142</v>
      </c>
      <c r="C93" s="387"/>
      <c r="D93" s="387"/>
      <c r="E93" s="207" t="str">
        <f>VLOOKUP(B93,Remark!G:H,2,0)</f>
        <v>DONM</v>
      </c>
      <c r="F93" s="390"/>
      <c r="G93" s="390"/>
      <c r="H93" s="390"/>
      <c r="I93" s="390"/>
      <c r="J93" s="390"/>
      <c r="K93" s="390"/>
      <c r="L93" s="390"/>
      <c r="M93" s="390"/>
      <c r="N93" s="390"/>
      <c r="O93" s="390"/>
      <c r="P93" s="390"/>
      <c r="Q93" s="390"/>
      <c r="R93" s="207"/>
      <c r="S93" s="207"/>
      <c r="T93" s="207"/>
      <c r="U93" s="207"/>
      <c r="V93" s="207"/>
      <c r="W93" s="207"/>
      <c r="X93" s="207"/>
      <c r="Y93" s="207"/>
      <c r="Z93" s="207">
        <f t="shared" si="24"/>
        <v>0</v>
      </c>
      <c r="AA93" s="207">
        <v>125</v>
      </c>
      <c r="AB93" s="207">
        <v>7967</v>
      </c>
      <c r="AC93" s="207">
        <f t="shared" si="25"/>
        <v>1991.75</v>
      </c>
      <c r="AD93" s="207">
        <v>117</v>
      </c>
      <c r="AE93" s="207">
        <v>9479</v>
      </c>
      <c r="AF93" s="207">
        <f t="shared" si="26"/>
        <v>2369.75</v>
      </c>
      <c r="AG93" s="207">
        <v>139</v>
      </c>
      <c r="AH93" s="207">
        <v>9461</v>
      </c>
      <c r="AI93" s="207">
        <f t="shared" si="27"/>
        <v>2365.25</v>
      </c>
      <c r="AJ93" s="207">
        <v>338</v>
      </c>
      <c r="AK93" s="207">
        <v>19698</v>
      </c>
      <c r="AL93" s="207">
        <f t="shared" si="28"/>
        <v>4924.5</v>
      </c>
      <c r="AM93" s="207">
        <v>204</v>
      </c>
      <c r="AN93" s="207">
        <v>11676</v>
      </c>
      <c r="AO93" s="207">
        <f t="shared" si="29"/>
        <v>2919</v>
      </c>
      <c r="AP93" s="388">
        <v>294</v>
      </c>
      <c r="AQ93" s="387">
        <v>19930</v>
      </c>
      <c r="AR93" s="207">
        <f t="shared" si="23"/>
        <v>4982.5</v>
      </c>
      <c r="AS93" s="389">
        <v>191</v>
      </c>
      <c r="AT93" s="389">
        <v>12973</v>
      </c>
      <c r="AU93" s="388">
        <f t="shared" si="30"/>
        <v>3243.25</v>
      </c>
      <c r="AV93" s="389">
        <v>276</v>
      </c>
      <c r="AW93" s="389">
        <v>17984</v>
      </c>
      <c r="AX93" s="388">
        <f t="shared" si="31"/>
        <v>4496</v>
      </c>
      <c r="AY93" s="387">
        <v>242</v>
      </c>
      <c r="AZ93" s="387">
        <v>15242</v>
      </c>
      <c r="BA93" s="388">
        <f t="shared" si="32"/>
        <v>3810.5</v>
      </c>
      <c r="BB93" s="389">
        <v>223</v>
      </c>
      <c r="BC93" s="389">
        <v>14809</v>
      </c>
      <c r="BD93" s="388">
        <f t="shared" si="33"/>
        <v>3702.25</v>
      </c>
      <c r="BE93" s="389">
        <v>288</v>
      </c>
      <c r="BF93" s="389">
        <v>20936</v>
      </c>
      <c r="BG93" s="388">
        <f t="shared" si="34"/>
        <v>5234</v>
      </c>
      <c r="BH93" s="388">
        <v>203</v>
      </c>
      <c r="BI93" s="388">
        <v>14221</v>
      </c>
      <c r="BJ93" s="388">
        <f t="shared" si="35"/>
        <v>3555.25</v>
      </c>
      <c r="BK93" s="388">
        <v>224</v>
      </c>
      <c r="BL93" s="388">
        <v>15360</v>
      </c>
      <c r="BM93" s="388">
        <f t="shared" si="36"/>
        <v>3840</v>
      </c>
      <c r="BN93" s="388">
        <v>321</v>
      </c>
      <c r="BO93" s="388">
        <v>20095</v>
      </c>
      <c r="BP93" s="388">
        <f t="shared" si="37"/>
        <v>5023.75</v>
      </c>
      <c r="BQ93" s="388">
        <v>291</v>
      </c>
      <c r="BR93" s="388">
        <v>17505</v>
      </c>
      <c r="BS93" s="388">
        <f t="shared" si="38"/>
        <v>4376.25</v>
      </c>
    </row>
    <row r="94" spans="1:71" ht="14.65" customHeight="1">
      <c r="A94" s="331">
        <v>91</v>
      </c>
      <c r="B94" s="387" t="s">
        <v>143</v>
      </c>
      <c r="C94" s="387"/>
      <c r="D94" s="387"/>
      <c r="E94" s="207" t="str">
        <f>VLOOKUP(B94,Remark!G:H,2,0)</f>
        <v>BKEN</v>
      </c>
      <c r="F94" s="390"/>
      <c r="G94" s="390"/>
      <c r="H94" s="390"/>
      <c r="I94" s="390"/>
      <c r="J94" s="390"/>
      <c r="K94" s="390"/>
      <c r="L94" s="390"/>
      <c r="M94" s="390"/>
      <c r="N94" s="390"/>
      <c r="O94" s="390"/>
      <c r="P94" s="390"/>
      <c r="Q94" s="390"/>
      <c r="R94" s="207"/>
      <c r="S94" s="207"/>
      <c r="T94" s="207"/>
      <c r="U94" s="207"/>
      <c r="V94" s="207"/>
      <c r="W94" s="207"/>
      <c r="X94" s="207" t="e">
        <f>VLOOKUP(A94,[1]sum!$A$2:$H$154,7,FALSE)</f>
        <v>#N/A</v>
      </c>
      <c r="Y94" s="207" t="e">
        <f>VLOOKUP(A94,[1]sum!$A$2:$H$154,8,FALSE)</f>
        <v>#N/A</v>
      </c>
      <c r="Z94" s="207" t="e">
        <f t="shared" si="24"/>
        <v>#N/A</v>
      </c>
      <c r="AA94" s="207">
        <v>76</v>
      </c>
      <c r="AB94" s="207">
        <v>5096</v>
      </c>
      <c r="AC94" s="207">
        <f t="shared" si="25"/>
        <v>1274</v>
      </c>
      <c r="AD94" s="207">
        <v>120</v>
      </c>
      <c r="AE94" s="207">
        <v>7944</v>
      </c>
      <c r="AF94" s="207">
        <f t="shared" si="26"/>
        <v>1986</v>
      </c>
      <c r="AG94" s="207">
        <v>93</v>
      </c>
      <c r="AH94" s="207">
        <v>6319</v>
      </c>
      <c r="AI94" s="207">
        <f t="shared" si="27"/>
        <v>1579.75</v>
      </c>
      <c r="AJ94" s="207">
        <v>203</v>
      </c>
      <c r="AK94" s="207">
        <v>13733</v>
      </c>
      <c r="AL94" s="207">
        <f t="shared" si="28"/>
        <v>3433.25</v>
      </c>
      <c r="AM94" s="207">
        <v>355</v>
      </c>
      <c r="AN94" s="207">
        <v>23717</v>
      </c>
      <c r="AO94" s="207">
        <f t="shared" si="29"/>
        <v>5929.25</v>
      </c>
      <c r="AP94" s="388">
        <v>326</v>
      </c>
      <c r="AQ94" s="387">
        <v>22282</v>
      </c>
      <c r="AR94" s="207">
        <f t="shared" si="23"/>
        <v>5570.5</v>
      </c>
      <c r="AS94" s="389">
        <v>284</v>
      </c>
      <c r="AT94" s="389">
        <v>17024</v>
      </c>
      <c r="AU94" s="388">
        <f t="shared" si="30"/>
        <v>4256</v>
      </c>
      <c r="AV94" s="389">
        <v>331</v>
      </c>
      <c r="AW94" s="389">
        <v>20053</v>
      </c>
      <c r="AX94" s="388">
        <f t="shared" si="31"/>
        <v>5013.25</v>
      </c>
      <c r="AY94" s="387">
        <v>0</v>
      </c>
      <c r="AZ94" s="387">
        <v>0</v>
      </c>
      <c r="BA94" s="388">
        <f t="shared" si="32"/>
        <v>0</v>
      </c>
      <c r="BB94" s="389">
        <v>0</v>
      </c>
      <c r="BC94" s="389">
        <v>0</v>
      </c>
      <c r="BD94" s="388">
        <f t="shared" si="33"/>
        <v>0</v>
      </c>
      <c r="BE94" s="389">
        <v>0</v>
      </c>
      <c r="BF94" s="389">
        <v>0</v>
      </c>
      <c r="BG94" s="388">
        <f t="shared" si="34"/>
        <v>0</v>
      </c>
      <c r="BH94" s="388">
        <v>0</v>
      </c>
      <c r="BI94" s="388">
        <v>0</v>
      </c>
      <c r="BJ94" s="388">
        <f t="shared" si="35"/>
        <v>0</v>
      </c>
      <c r="BK94" s="388">
        <v>0</v>
      </c>
      <c r="BL94" s="388">
        <v>0</v>
      </c>
      <c r="BM94" s="388">
        <f t="shared" si="36"/>
        <v>0</v>
      </c>
      <c r="BN94" s="388">
        <v>0</v>
      </c>
      <c r="BO94" s="388">
        <v>0</v>
      </c>
      <c r="BP94" s="388">
        <f t="shared" si="37"/>
        <v>0</v>
      </c>
      <c r="BQ94" s="388">
        <v>0</v>
      </c>
      <c r="BR94" s="388">
        <v>0</v>
      </c>
      <c r="BS94" s="388">
        <f t="shared" si="38"/>
        <v>0</v>
      </c>
    </row>
    <row r="95" spans="1:71" ht="14.65" customHeight="1">
      <c r="A95" s="331">
        <v>92</v>
      </c>
      <c r="B95" s="387" t="s">
        <v>144</v>
      </c>
      <c r="C95" s="387"/>
      <c r="D95" s="387"/>
      <c r="E95" s="207" t="str">
        <f>VLOOKUP(B95,Remark!G:H,2,0)</f>
        <v>TUPM</v>
      </c>
      <c r="F95" s="390"/>
      <c r="G95" s="390"/>
      <c r="H95" s="390"/>
      <c r="I95" s="390"/>
      <c r="J95" s="390"/>
      <c r="K95" s="390"/>
      <c r="L95" s="390"/>
      <c r="M95" s="390"/>
      <c r="N95" s="390"/>
      <c r="O95" s="390"/>
      <c r="P95" s="390"/>
      <c r="Q95" s="390"/>
      <c r="R95" s="207"/>
      <c r="S95" s="207"/>
      <c r="T95" s="207"/>
      <c r="U95" s="207"/>
      <c r="V95" s="207"/>
      <c r="W95" s="207"/>
      <c r="X95" s="207">
        <f>VLOOKUP(A95,[1]sum!$A$2:$H$154,7,FALSE)</f>
        <v>22</v>
      </c>
      <c r="Y95" s="207">
        <f>VLOOKUP(A95,[1]sum!$A$2:$H$154,8,FALSE)</f>
        <v>1534</v>
      </c>
      <c r="Z95" s="207">
        <f t="shared" si="24"/>
        <v>383.5</v>
      </c>
      <c r="AA95" s="207">
        <v>191</v>
      </c>
      <c r="AB95" s="207">
        <v>13009</v>
      </c>
      <c r="AC95" s="207">
        <f t="shared" si="25"/>
        <v>3252.25</v>
      </c>
      <c r="AD95" s="207">
        <v>302</v>
      </c>
      <c r="AE95" s="207">
        <v>19630</v>
      </c>
      <c r="AF95" s="207">
        <f t="shared" si="26"/>
        <v>4907.5</v>
      </c>
      <c r="AG95" s="207">
        <v>451</v>
      </c>
      <c r="AH95" s="207">
        <v>28261</v>
      </c>
      <c r="AI95" s="207">
        <f t="shared" si="27"/>
        <v>7065.25</v>
      </c>
      <c r="AJ95" s="207">
        <v>505</v>
      </c>
      <c r="AK95" s="207">
        <v>31499</v>
      </c>
      <c r="AL95" s="207">
        <f t="shared" si="28"/>
        <v>7874.75</v>
      </c>
      <c r="AM95" s="207">
        <v>448</v>
      </c>
      <c r="AN95" s="207">
        <v>31612</v>
      </c>
      <c r="AO95" s="207">
        <f t="shared" si="29"/>
        <v>7903</v>
      </c>
      <c r="AP95" s="388">
        <v>442</v>
      </c>
      <c r="AQ95" s="387">
        <v>28386</v>
      </c>
      <c r="AR95" s="207">
        <f t="shared" si="23"/>
        <v>7096.5</v>
      </c>
      <c r="AS95" s="389">
        <v>173</v>
      </c>
      <c r="AT95" s="389">
        <v>11507</v>
      </c>
      <c r="AU95" s="388">
        <f t="shared" si="30"/>
        <v>2876.75</v>
      </c>
      <c r="AV95" s="389">
        <v>0</v>
      </c>
      <c r="AW95" s="389">
        <v>0</v>
      </c>
      <c r="AX95" s="388">
        <f t="shared" si="31"/>
        <v>0</v>
      </c>
      <c r="AY95" s="387">
        <v>0</v>
      </c>
      <c r="AZ95" s="387">
        <v>0</v>
      </c>
      <c r="BA95" s="388">
        <f t="shared" si="32"/>
        <v>0</v>
      </c>
      <c r="BB95" s="389">
        <v>0</v>
      </c>
      <c r="BC95" s="389">
        <v>0</v>
      </c>
      <c r="BD95" s="388">
        <f t="shared" si="33"/>
        <v>0</v>
      </c>
      <c r="BE95" s="389">
        <v>0</v>
      </c>
      <c r="BF95" s="389">
        <v>0</v>
      </c>
      <c r="BG95" s="388">
        <f t="shared" si="34"/>
        <v>0</v>
      </c>
      <c r="BH95" s="388">
        <v>0</v>
      </c>
      <c r="BI95" s="388">
        <v>0</v>
      </c>
      <c r="BJ95" s="388">
        <f t="shared" si="35"/>
        <v>0</v>
      </c>
      <c r="BK95" s="388">
        <v>0</v>
      </c>
      <c r="BL95" s="388">
        <v>0</v>
      </c>
      <c r="BM95" s="388">
        <f t="shared" si="36"/>
        <v>0</v>
      </c>
      <c r="BN95" s="388">
        <v>0</v>
      </c>
      <c r="BO95" s="388">
        <v>0</v>
      </c>
      <c r="BP95" s="388">
        <f t="shared" si="37"/>
        <v>0</v>
      </c>
      <c r="BQ95" s="388">
        <v>0</v>
      </c>
      <c r="BR95" s="388">
        <v>0</v>
      </c>
      <c r="BS95" s="388">
        <f t="shared" si="38"/>
        <v>0</v>
      </c>
    </row>
    <row r="96" spans="1:71" ht="14.65" customHeight="1">
      <c r="A96" s="331">
        <v>93</v>
      </c>
      <c r="B96" s="387" t="s">
        <v>145</v>
      </c>
      <c r="C96" s="387"/>
      <c r="D96" s="387"/>
      <c r="E96" s="207" t="str">
        <f>VLOOKUP(B96,Remark!G:H,2,0)</f>
        <v>Kerry</v>
      </c>
      <c r="F96" s="390"/>
      <c r="G96" s="390"/>
      <c r="H96" s="390"/>
      <c r="I96" s="390"/>
      <c r="J96" s="390"/>
      <c r="K96" s="390"/>
      <c r="L96" s="390"/>
      <c r="M96" s="390"/>
      <c r="N96" s="390"/>
      <c r="O96" s="390"/>
      <c r="P96" s="390"/>
      <c r="Q96" s="390"/>
      <c r="R96" s="207"/>
      <c r="S96" s="207"/>
      <c r="T96" s="207"/>
      <c r="U96" s="207"/>
      <c r="V96" s="207"/>
      <c r="W96" s="207"/>
      <c r="X96" s="207">
        <f>VLOOKUP(A96,[1]sum!$A$2:$H$154,7,FALSE)</f>
        <v>25</v>
      </c>
      <c r="Y96" s="207">
        <f>VLOOKUP(A96,[1]sum!$A$2:$H$154,8,FALSE)</f>
        <v>1995</v>
      </c>
      <c r="Z96" s="207">
        <f t="shared" si="24"/>
        <v>498.75</v>
      </c>
      <c r="AA96" s="207">
        <v>81</v>
      </c>
      <c r="AB96" s="207">
        <v>4991</v>
      </c>
      <c r="AC96" s="207">
        <f t="shared" si="25"/>
        <v>1247.75</v>
      </c>
      <c r="AD96" s="207">
        <v>36</v>
      </c>
      <c r="AE96" s="207">
        <v>3228</v>
      </c>
      <c r="AF96" s="207">
        <f t="shared" si="26"/>
        <v>807</v>
      </c>
      <c r="AG96" s="207">
        <v>98</v>
      </c>
      <c r="AH96" s="207">
        <v>6258</v>
      </c>
      <c r="AI96" s="207">
        <f t="shared" si="27"/>
        <v>1564.5</v>
      </c>
      <c r="AJ96" s="207">
        <v>154</v>
      </c>
      <c r="AK96" s="207">
        <v>8838</v>
      </c>
      <c r="AL96" s="207">
        <f t="shared" si="28"/>
        <v>2209.5</v>
      </c>
      <c r="AM96" s="207">
        <v>138</v>
      </c>
      <c r="AN96" s="207">
        <v>9510</v>
      </c>
      <c r="AO96" s="207">
        <f t="shared" si="29"/>
        <v>2377.5</v>
      </c>
      <c r="AP96" s="388">
        <v>150</v>
      </c>
      <c r="AQ96" s="387">
        <v>9914</v>
      </c>
      <c r="AR96" s="207">
        <f t="shared" si="23"/>
        <v>2478.5</v>
      </c>
      <c r="AS96" s="389">
        <v>212</v>
      </c>
      <c r="AT96" s="389">
        <v>12676</v>
      </c>
      <c r="AU96" s="388">
        <f t="shared" si="30"/>
        <v>3169</v>
      </c>
      <c r="AV96" s="389">
        <v>328</v>
      </c>
      <c r="AW96" s="389">
        <v>18760</v>
      </c>
      <c r="AX96" s="388">
        <f t="shared" si="31"/>
        <v>4690</v>
      </c>
      <c r="AY96" s="387">
        <v>428</v>
      </c>
      <c r="AZ96" s="387">
        <v>25544</v>
      </c>
      <c r="BA96" s="388">
        <f t="shared" si="32"/>
        <v>6386</v>
      </c>
      <c r="BB96" s="389">
        <v>472</v>
      </c>
      <c r="BC96" s="389">
        <v>28416</v>
      </c>
      <c r="BD96" s="388">
        <f t="shared" si="33"/>
        <v>7104</v>
      </c>
      <c r="BE96" s="389">
        <v>544</v>
      </c>
      <c r="BF96" s="389">
        <v>34780</v>
      </c>
      <c r="BG96" s="388">
        <f t="shared" si="34"/>
        <v>8695</v>
      </c>
      <c r="BH96" s="388">
        <v>496</v>
      </c>
      <c r="BI96" s="388">
        <v>32452</v>
      </c>
      <c r="BJ96" s="388">
        <f t="shared" si="35"/>
        <v>8113</v>
      </c>
      <c r="BK96" s="388">
        <v>569</v>
      </c>
      <c r="BL96" s="388">
        <v>38275</v>
      </c>
      <c r="BM96" s="388">
        <f t="shared" si="36"/>
        <v>9568.75</v>
      </c>
      <c r="BN96" s="388">
        <v>512</v>
      </c>
      <c r="BO96" s="388">
        <v>33280</v>
      </c>
      <c r="BP96" s="388">
        <f t="shared" si="37"/>
        <v>8320</v>
      </c>
      <c r="BQ96" s="388">
        <v>447</v>
      </c>
      <c r="BR96" s="388">
        <v>29877</v>
      </c>
      <c r="BS96" s="388">
        <f t="shared" si="38"/>
        <v>7469.25</v>
      </c>
    </row>
    <row r="97" spans="1:71" ht="14.65" customHeight="1">
      <c r="A97" s="331">
        <v>94</v>
      </c>
      <c r="B97" s="387" t="s">
        <v>146</v>
      </c>
      <c r="C97" s="387"/>
      <c r="D97" s="387"/>
      <c r="E97" s="207" t="str">
        <f>VLOOKUP(B97,Remark!G:H,2,0)</f>
        <v>CHC4</v>
      </c>
      <c r="F97" s="390"/>
      <c r="G97" s="390"/>
      <c r="H97" s="390"/>
      <c r="I97" s="390"/>
      <c r="J97" s="390"/>
      <c r="K97" s="390"/>
      <c r="L97" s="390"/>
      <c r="M97" s="390"/>
      <c r="N97" s="390"/>
      <c r="O97" s="390"/>
      <c r="P97" s="390"/>
      <c r="Q97" s="390"/>
      <c r="R97" s="207"/>
      <c r="S97" s="207"/>
      <c r="T97" s="207"/>
      <c r="U97" s="207"/>
      <c r="V97" s="207"/>
      <c r="W97" s="207"/>
      <c r="X97" s="207">
        <f>VLOOKUP(A97,[1]sum!$A$2:$H$154,7,FALSE)</f>
        <v>31</v>
      </c>
      <c r="Y97" s="207">
        <f>VLOOKUP(A97,[1]sum!$A$2:$H$154,8,FALSE)</f>
        <v>2017</v>
      </c>
      <c r="Z97" s="207">
        <f t="shared" si="24"/>
        <v>504.25</v>
      </c>
      <c r="AA97" s="207">
        <v>64</v>
      </c>
      <c r="AB97" s="207">
        <v>4216</v>
      </c>
      <c r="AC97" s="207">
        <f t="shared" si="25"/>
        <v>1054</v>
      </c>
      <c r="AD97" s="207">
        <v>30</v>
      </c>
      <c r="AE97" s="207">
        <v>3130</v>
      </c>
      <c r="AF97" s="207">
        <f t="shared" si="26"/>
        <v>782.5</v>
      </c>
      <c r="AG97" s="207">
        <v>136</v>
      </c>
      <c r="AH97" s="207">
        <v>9144</v>
      </c>
      <c r="AI97" s="207">
        <f t="shared" si="27"/>
        <v>2286</v>
      </c>
      <c r="AJ97" s="207">
        <v>177</v>
      </c>
      <c r="AK97" s="207">
        <v>10791</v>
      </c>
      <c r="AL97" s="207">
        <f t="shared" si="28"/>
        <v>2697.75</v>
      </c>
      <c r="AM97" s="207">
        <v>171</v>
      </c>
      <c r="AN97" s="207">
        <v>10021</v>
      </c>
      <c r="AO97" s="207">
        <f t="shared" si="29"/>
        <v>2505.25</v>
      </c>
      <c r="AP97" s="388">
        <v>233</v>
      </c>
      <c r="AQ97" s="387">
        <v>15531</v>
      </c>
      <c r="AR97" s="207">
        <f t="shared" si="23"/>
        <v>3882.75</v>
      </c>
      <c r="AS97" s="389">
        <v>170</v>
      </c>
      <c r="AT97" s="389">
        <v>13322</v>
      </c>
      <c r="AU97" s="388">
        <f t="shared" si="30"/>
        <v>3330.5</v>
      </c>
      <c r="AV97" s="389">
        <v>269</v>
      </c>
      <c r="AW97" s="389">
        <v>17699</v>
      </c>
      <c r="AX97" s="388">
        <f t="shared" si="31"/>
        <v>4424.75</v>
      </c>
      <c r="AY97" s="387">
        <v>263</v>
      </c>
      <c r="AZ97" s="387">
        <v>18773</v>
      </c>
      <c r="BA97" s="388">
        <f t="shared" si="32"/>
        <v>4693.25</v>
      </c>
      <c r="BB97" s="389">
        <v>303</v>
      </c>
      <c r="BC97" s="389">
        <v>20037</v>
      </c>
      <c r="BD97" s="388">
        <f t="shared" si="33"/>
        <v>5009.25</v>
      </c>
      <c r="BE97" s="389">
        <v>263</v>
      </c>
      <c r="BF97" s="389">
        <v>17181</v>
      </c>
      <c r="BG97" s="388">
        <f t="shared" si="34"/>
        <v>4295.25</v>
      </c>
      <c r="BH97" s="388">
        <v>275</v>
      </c>
      <c r="BI97" s="388">
        <v>18809</v>
      </c>
      <c r="BJ97" s="388">
        <f t="shared" si="35"/>
        <v>4702.25</v>
      </c>
      <c r="BK97" s="388">
        <v>331</v>
      </c>
      <c r="BL97" s="388">
        <v>20525</v>
      </c>
      <c r="BM97" s="388">
        <f t="shared" si="36"/>
        <v>5131.25</v>
      </c>
      <c r="BN97" s="388">
        <v>286</v>
      </c>
      <c r="BO97" s="388">
        <v>17562</v>
      </c>
      <c r="BP97" s="388">
        <f t="shared" si="37"/>
        <v>4390.5</v>
      </c>
      <c r="BQ97" s="388">
        <v>209</v>
      </c>
      <c r="BR97" s="388">
        <v>14015</v>
      </c>
      <c r="BS97" s="388">
        <f t="shared" si="38"/>
        <v>3503.75</v>
      </c>
    </row>
    <row r="98" spans="1:71" ht="14.65" customHeight="1">
      <c r="A98" s="331">
        <v>95</v>
      </c>
      <c r="B98" s="387" t="s">
        <v>147</v>
      </c>
      <c r="C98" s="387"/>
      <c r="D98" s="387"/>
      <c r="E98" s="207" t="str">
        <f>VLOOKUP(B98,Remark!G:H,2,0)</f>
        <v>BKEN</v>
      </c>
      <c r="F98" s="390"/>
      <c r="G98" s="390"/>
      <c r="H98" s="390"/>
      <c r="I98" s="390"/>
      <c r="J98" s="390"/>
      <c r="K98" s="390"/>
      <c r="L98" s="390"/>
      <c r="M98" s="390"/>
      <c r="N98" s="390"/>
      <c r="O98" s="390"/>
      <c r="P98" s="390"/>
      <c r="Q98" s="390"/>
      <c r="R98" s="207"/>
      <c r="S98" s="207"/>
      <c r="T98" s="207"/>
      <c r="U98" s="207"/>
      <c r="V98" s="207"/>
      <c r="W98" s="207"/>
      <c r="X98" s="207">
        <f>VLOOKUP(A98,[1]sum!$A$2:$H$154,7,FALSE)</f>
        <v>46</v>
      </c>
      <c r="Y98" s="207">
        <f>VLOOKUP(A98,[1]sum!$A$2:$H$154,8,FALSE)</f>
        <v>3046</v>
      </c>
      <c r="Z98" s="207">
        <f t="shared" si="24"/>
        <v>761.5</v>
      </c>
      <c r="AA98" s="207">
        <v>90</v>
      </c>
      <c r="AB98" s="207">
        <v>6194</v>
      </c>
      <c r="AC98" s="207">
        <f t="shared" si="25"/>
        <v>1548.5</v>
      </c>
      <c r="AD98" s="207">
        <v>102</v>
      </c>
      <c r="AE98" s="207">
        <v>6838</v>
      </c>
      <c r="AF98" s="207">
        <f t="shared" si="26"/>
        <v>1709.5</v>
      </c>
      <c r="AG98" s="207">
        <v>143</v>
      </c>
      <c r="AH98" s="207">
        <v>9061</v>
      </c>
      <c r="AI98" s="207">
        <f t="shared" si="27"/>
        <v>2265.25</v>
      </c>
      <c r="AJ98" s="207">
        <v>158</v>
      </c>
      <c r="AK98" s="207">
        <v>10082</v>
      </c>
      <c r="AL98" s="207">
        <f t="shared" si="28"/>
        <v>2520.5</v>
      </c>
      <c r="AM98" s="207">
        <v>118</v>
      </c>
      <c r="AN98" s="207">
        <v>8046</v>
      </c>
      <c r="AO98" s="207">
        <f t="shared" si="29"/>
        <v>2011.5</v>
      </c>
      <c r="AP98" s="388">
        <v>125</v>
      </c>
      <c r="AQ98" s="387">
        <v>7383</v>
      </c>
      <c r="AR98" s="207">
        <f t="shared" si="23"/>
        <v>1845.75</v>
      </c>
      <c r="AS98" s="389">
        <v>118</v>
      </c>
      <c r="AT98" s="389">
        <v>6634</v>
      </c>
      <c r="AU98" s="388">
        <f t="shared" si="30"/>
        <v>1658.5</v>
      </c>
      <c r="AV98" s="389">
        <v>191</v>
      </c>
      <c r="AW98" s="389">
        <v>13401</v>
      </c>
      <c r="AX98" s="388">
        <f t="shared" si="31"/>
        <v>3350.25</v>
      </c>
      <c r="AY98" s="387">
        <v>261</v>
      </c>
      <c r="AZ98" s="387">
        <v>16663</v>
      </c>
      <c r="BA98" s="388">
        <f t="shared" si="32"/>
        <v>4165.75</v>
      </c>
      <c r="BB98" s="389">
        <v>254</v>
      </c>
      <c r="BC98" s="389">
        <v>15274</v>
      </c>
      <c r="BD98" s="388">
        <f t="shared" si="33"/>
        <v>3818.5</v>
      </c>
      <c r="BE98" s="389">
        <v>241</v>
      </c>
      <c r="BF98" s="389">
        <v>15655</v>
      </c>
      <c r="BG98" s="388">
        <f t="shared" si="34"/>
        <v>3913.75</v>
      </c>
      <c r="BH98" s="388">
        <v>240</v>
      </c>
      <c r="BI98" s="388">
        <v>15544</v>
      </c>
      <c r="BJ98" s="388">
        <f t="shared" si="35"/>
        <v>3886</v>
      </c>
      <c r="BK98" s="388">
        <v>222</v>
      </c>
      <c r="BL98" s="388">
        <v>13578</v>
      </c>
      <c r="BM98" s="388">
        <f t="shared" si="36"/>
        <v>3394.5</v>
      </c>
      <c r="BN98" s="388">
        <v>216</v>
      </c>
      <c r="BO98" s="388">
        <v>14488</v>
      </c>
      <c r="BP98" s="388">
        <f t="shared" si="37"/>
        <v>3622</v>
      </c>
      <c r="BQ98" s="388">
        <v>200</v>
      </c>
      <c r="BR98" s="388">
        <v>13644</v>
      </c>
      <c r="BS98" s="388">
        <f t="shared" si="38"/>
        <v>3411</v>
      </c>
    </row>
    <row r="99" spans="1:71" ht="14.65" customHeight="1">
      <c r="A99" s="331">
        <v>96</v>
      </c>
      <c r="B99" s="387" t="s">
        <v>149</v>
      </c>
      <c r="C99" s="387"/>
      <c r="D99" s="387"/>
      <c r="E99" s="207" t="str">
        <f>VLOOKUP(B99,Remark!G:H,2,0)</f>
        <v>NMIN</v>
      </c>
      <c r="F99" s="390"/>
      <c r="G99" s="390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207"/>
      <c r="S99" s="207"/>
      <c r="T99" s="207"/>
      <c r="U99" s="207"/>
      <c r="V99" s="207"/>
      <c r="W99" s="207"/>
      <c r="X99" s="207">
        <f>VLOOKUP(A99,[1]sum!$A$2:$H$154,7,FALSE)</f>
        <v>27</v>
      </c>
      <c r="Y99" s="207">
        <f>VLOOKUP(A99,[1]sum!$A$2:$H$154,8,FALSE)</f>
        <v>1737</v>
      </c>
      <c r="Z99" s="207">
        <f t="shared" si="24"/>
        <v>434.25</v>
      </c>
      <c r="AA99" s="207">
        <v>121</v>
      </c>
      <c r="AB99" s="207">
        <v>8703</v>
      </c>
      <c r="AC99" s="207">
        <f t="shared" si="25"/>
        <v>2175.75</v>
      </c>
      <c r="AD99" s="207">
        <v>196</v>
      </c>
      <c r="AE99" s="207">
        <v>13984</v>
      </c>
      <c r="AF99" s="207">
        <f t="shared" si="26"/>
        <v>3496</v>
      </c>
      <c r="AG99" s="207">
        <v>238</v>
      </c>
      <c r="AH99" s="207">
        <v>16546</v>
      </c>
      <c r="AI99" s="207">
        <f t="shared" si="27"/>
        <v>4136.5</v>
      </c>
      <c r="AJ99" s="207">
        <v>178</v>
      </c>
      <c r="AK99" s="207">
        <v>11138</v>
      </c>
      <c r="AL99" s="207">
        <f t="shared" si="28"/>
        <v>2784.5</v>
      </c>
      <c r="AM99" s="207">
        <v>238</v>
      </c>
      <c r="AN99" s="207">
        <v>14926</v>
      </c>
      <c r="AO99" s="207">
        <f t="shared" si="29"/>
        <v>3731.5</v>
      </c>
      <c r="AP99" s="388">
        <v>406</v>
      </c>
      <c r="AQ99" s="387">
        <v>26594</v>
      </c>
      <c r="AR99" s="207">
        <f t="shared" si="23"/>
        <v>6648.5</v>
      </c>
      <c r="AS99" s="389">
        <v>311</v>
      </c>
      <c r="AT99" s="389">
        <v>21549</v>
      </c>
      <c r="AU99" s="388">
        <f t="shared" si="30"/>
        <v>5387.25</v>
      </c>
      <c r="AV99" s="389">
        <v>358</v>
      </c>
      <c r="AW99" s="389">
        <v>24702</v>
      </c>
      <c r="AX99" s="388">
        <f t="shared" si="31"/>
        <v>6175.5</v>
      </c>
      <c r="AY99" s="387">
        <v>323</v>
      </c>
      <c r="AZ99" s="387">
        <v>22773</v>
      </c>
      <c r="BA99" s="388">
        <f t="shared" si="32"/>
        <v>5693.25</v>
      </c>
      <c r="BB99" s="389">
        <v>370</v>
      </c>
      <c r="BC99" s="389">
        <v>25746</v>
      </c>
      <c r="BD99" s="388">
        <f t="shared" si="33"/>
        <v>6436.5</v>
      </c>
      <c r="BE99" s="389">
        <v>37</v>
      </c>
      <c r="BF99" s="389">
        <v>2319</v>
      </c>
      <c r="BG99" s="388">
        <f t="shared" si="34"/>
        <v>579.75</v>
      </c>
      <c r="BH99" s="388">
        <v>303</v>
      </c>
      <c r="BI99" s="388">
        <v>20493</v>
      </c>
      <c r="BJ99" s="388">
        <f t="shared" si="35"/>
        <v>5123.25</v>
      </c>
      <c r="BK99" s="388">
        <v>319</v>
      </c>
      <c r="BL99" s="388">
        <v>19765</v>
      </c>
      <c r="BM99" s="388">
        <f t="shared" si="36"/>
        <v>4941.25</v>
      </c>
      <c r="BN99" s="388">
        <v>313</v>
      </c>
      <c r="BO99" s="388">
        <v>20771</v>
      </c>
      <c r="BP99" s="388">
        <f t="shared" si="37"/>
        <v>5192.75</v>
      </c>
      <c r="BQ99" s="388">
        <v>458</v>
      </c>
      <c r="BR99" s="388">
        <v>27298</v>
      </c>
      <c r="BS99" s="388">
        <f t="shared" si="38"/>
        <v>6824.5</v>
      </c>
    </row>
    <row r="100" spans="1:71" ht="14.65" customHeight="1">
      <c r="A100" s="331">
        <v>97</v>
      </c>
      <c r="B100" s="387" t="s">
        <v>150</v>
      </c>
      <c r="C100" s="387"/>
      <c r="D100" s="387"/>
      <c r="E100" s="207" t="str">
        <f>VLOOKUP(B100,Remark!G:H,2,0)</f>
        <v>BKEN</v>
      </c>
      <c r="F100" s="390"/>
      <c r="G100" s="390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207"/>
      <c r="S100" s="207"/>
      <c r="T100" s="207"/>
      <c r="U100" s="207"/>
      <c r="V100" s="207"/>
      <c r="W100" s="207"/>
      <c r="X100" s="207">
        <f>VLOOKUP(A100,[1]sum!$A$2:$H$154,7,FALSE)</f>
        <v>27</v>
      </c>
      <c r="Y100" s="207">
        <f>VLOOKUP(A100,[1]sum!$A$2:$H$154,8,FALSE)</f>
        <v>1717</v>
      </c>
      <c r="Z100" s="207">
        <f t="shared" si="24"/>
        <v>429.25</v>
      </c>
      <c r="AA100" s="207">
        <v>169</v>
      </c>
      <c r="AB100" s="207">
        <v>12075</v>
      </c>
      <c r="AC100" s="207">
        <f t="shared" si="25"/>
        <v>3018.75</v>
      </c>
      <c r="AD100" s="207">
        <v>130</v>
      </c>
      <c r="AE100" s="207">
        <v>7818</v>
      </c>
      <c r="AF100" s="207">
        <f t="shared" si="26"/>
        <v>1954.5</v>
      </c>
      <c r="AG100" s="207">
        <v>269</v>
      </c>
      <c r="AH100" s="207">
        <v>15871</v>
      </c>
      <c r="AI100" s="207">
        <f t="shared" si="27"/>
        <v>3967.75</v>
      </c>
      <c r="AJ100" s="207">
        <v>350</v>
      </c>
      <c r="AK100" s="207">
        <v>21186</v>
      </c>
      <c r="AL100" s="207">
        <f t="shared" si="28"/>
        <v>5296.5</v>
      </c>
      <c r="AM100" s="207">
        <v>280</v>
      </c>
      <c r="AN100" s="207">
        <v>18136</v>
      </c>
      <c r="AO100" s="207">
        <f t="shared" si="29"/>
        <v>4534</v>
      </c>
      <c r="AP100" s="388">
        <v>496</v>
      </c>
      <c r="AQ100" s="387">
        <v>29856</v>
      </c>
      <c r="AR100" s="207">
        <f t="shared" si="23"/>
        <v>7464</v>
      </c>
      <c r="AS100" s="389">
        <v>381</v>
      </c>
      <c r="AT100" s="389">
        <v>28383</v>
      </c>
      <c r="AU100" s="388">
        <f t="shared" si="30"/>
        <v>7095.75</v>
      </c>
      <c r="AV100" s="389">
        <v>535</v>
      </c>
      <c r="AW100" s="389">
        <v>34181</v>
      </c>
      <c r="AX100" s="388">
        <f t="shared" si="31"/>
        <v>8545.25</v>
      </c>
      <c r="AY100" s="387">
        <v>631</v>
      </c>
      <c r="AZ100" s="387">
        <v>43253</v>
      </c>
      <c r="BA100" s="388">
        <f t="shared" si="32"/>
        <v>10813.25</v>
      </c>
      <c r="BB100" s="389">
        <v>527</v>
      </c>
      <c r="BC100" s="389">
        <v>37073</v>
      </c>
      <c r="BD100" s="388">
        <f t="shared" si="33"/>
        <v>9268.25</v>
      </c>
      <c r="BE100" s="389">
        <v>359</v>
      </c>
      <c r="BF100" s="389">
        <v>27041</v>
      </c>
      <c r="BG100" s="388">
        <f t="shared" si="34"/>
        <v>6760.25</v>
      </c>
      <c r="BH100" s="388">
        <v>422</v>
      </c>
      <c r="BI100" s="388">
        <v>28278</v>
      </c>
      <c r="BJ100" s="388">
        <f t="shared" si="35"/>
        <v>7069.5</v>
      </c>
      <c r="BK100" s="388">
        <v>416</v>
      </c>
      <c r="BL100" s="388">
        <v>26380</v>
      </c>
      <c r="BM100" s="388">
        <f t="shared" si="36"/>
        <v>6595</v>
      </c>
      <c r="BN100" s="388">
        <v>357</v>
      </c>
      <c r="BO100" s="388">
        <v>23327</v>
      </c>
      <c r="BP100" s="388">
        <f t="shared" si="37"/>
        <v>5831.75</v>
      </c>
      <c r="BQ100" s="388">
        <v>378</v>
      </c>
      <c r="BR100" s="388">
        <v>25066</v>
      </c>
      <c r="BS100" s="388">
        <f t="shared" si="38"/>
        <v>6266.5</v>
      </c>
    </row>
    <row r="101" spans="1:71" ht="14.65" customHeight="1">
      <c r="A101" s="331">
        <v>98</v>
      </c>
      <c r="B101" s="387" t="s">
        <v>151</v>
      </c>
      <c r="C101" s="387"/>
      <c r="D101" s="387"/>
      <c r="E101" s="207" t="str">
        <f>VLOOKUP(B101,Remark!G:H,2,0)</f>
        <v>BKEN</v>
      </c>
      <c r="F101" s="390"/>
      <c r="G101" s="390"/>
      <c r="H101" s="390"/>
      <c r="I101" s="390"/>
      <c r="J101" s="390"/>
      <c r="K101" s="390"/>
      <c r="L101" s="390"/>
      <c r="M101" s="390"/>
      <c r="N101" s="390"/>
      <c r="O101" s="390"/>
      <c r="P101" s="390"/>
      <c r="Q101" s="390"/>
      <c r="R101" s="207"/>
      <c r="S101" s="207"/>
      <c r="T101" s="207"/>
      <c r="U101" s="207"/>
      <c r="V101" s="207"/>
      <c r="W101" s="207"/>
      <c r="X101" s="207"/>
      <c r="Y101" s="207"/>
      <c r="Z101" s="207">
        <f t="shared" si="24"/>
        <v>0</v>
      </c>
      <c r="AA101" s="207">
        <v>171</v>
      </c>
      <c r="AB101" s="207">
        <v>12349</v>
      </c>
      <c r="AC101" s="207">
        <f t="shared" si="25"/>
        <v>3087.25</v>
      </c>
      <c r="AD101" s="207">
        <v>146</v>
      </c>
      <c r="AE101" s="207">
        <v>9326</v>
      </c>
      <c r="AF101" s="207">
        <f t="shared" si="26"/>
        <v>2331.5</v>
      </c>
      <c r="AG101" s="207">
        <v>179</v>
      </c>
      <c r="AH101" s="207">
        <v>13133</v>
      </c>
      <c r="AI101" s="207">
        <f t="shared" si="27"/>
        <v>3283.25</v>
      </c>
      <c r="AJ101" s="207">
        <v>187</v>
      </c>
      <c r="AK101" s="207">
        <v>12405</v>
      </c>
      <c r="AL101" s="207">
        <f t="shared" si="28"/>
        <v>3101.25</v>
      </c>
      <c r="AM101" s="207">
        <v>277</v>
      </c>
      <c r="AN101" s="207">
        <v>18555</v>
      </c>
      <c r="AO101" s="207">
        <f t="shared" si="29"/>
        <v>4638.75</v>
      </c>
      <c r="AP101" s="388">
        <v>245</v>
      </c>
      <c r="AQ101" s="387">
        <v>15983</v>
      </c>
      <c r="AR101" s="207">
        <f t="shared" si="23"/>
        <v>3995.75</v>
      </c>
      <c r="AS101" s="389">
        <v>225</v>
      </c>
      <c r="AT101" s="389">
        <v>16155</v>
      </c>
      <c r="AU101" s="388">
        <f t="shared" si="30"/>
        <v>4038.75</v>
      </c>
      <c r="AV101" s="389">
        <v>265</v>
      </c>
      <c r="AW101" s="389">
        <v>18219</v>
      </c>
      <c r="AX101" s="388">
        <f t="shared" si="31"/>
        <v>4554.75</v>
      </c>
      <c r="AY101" s="387">
        <v>285</v>
      </c>
      <c r="AZ101" s="387">
        <v>18707</v>
      </c>
      <c r="BA101" s="388">
        <f t="shared" si="32"/>
        <v>4676.75</v>
      </c>
      <c r="BB101" s="389">
        <v>330</v>
      </c>
      <c r="BC101" s="389">
        <v>19826</v>
      </c>
      <c r="BD101" s="388">
        <f t="shared" si="33"/>
        <v>4956.5</v>
      </c>
      <c r="BE101" s="389">
        <v>302</v>
      </c>
      <c r="BF101" s="389">
        <v>20786</v>
      </c>
      <c r="BG101" s="388">
        <f t="shared" si="34"/>
        <v>5196.5</v>
      </c>
      <c r="BH101" s="388">
        <v>256</v>
      </c>
      <c r="BI101" s="388">
        <v>17800</v>
      </c>
      <c r="BJ101" s="388">
        <f t="shared" si="35"/>
        <v>4450</v>
      </c>
      <c r="BK101" s="388">
        <v>320</v>
      </c>
      <c r="BL101" s="388">
        <v>22272</v>
      </c>
      <c r="BM101" s="388">
        <f t="shared" si="36"/>
        <v>5568</v>
      </c>
      <c r="BN101" s="388">
        <v>374</v>
      </c>
      <c r="BO101" s="388">
        <v>23682</v>
      </c>
      <c r="BP101" s="388">
        <f t="shared" si="37"/>
        <v>5920.5</v>
      </c>
      <c r="BQ101" s="388">
        <v>426</v>
      </c>
      <c r="BR101" s="388">
        <v>27398</v>
      </c>
      <c r="BS101" s="388">
        <f t="shared" si="38"/>
        <v>6849.5</v>
      </c>
    </row>
    <row r="102" spans="1:71" ht="14.65" customHeight="1">
      <c r="A102" s="331">
        <v>99</v>
      </c>
      <c r="B102" s="387" t="s">
        <v>152</v>
      </c>
      <c r="C102" s="387"/>
      <c r="D102" s="387"/>
      <c r="E102" s="207" t="str">
        <f>VLOOKUP(B102,Remark!G:H,2,0)</f>
        <v>BKEN</v>
      </c>
      <c r="F102" s="390"/>
      <c r="G102" s="390"/>
      <c r="H102" s="390"/>
      <c r="I102" s="390"/>
      <c r="J102" s="390"/>
      <c r="K102" s="390"/>
      <c r="L102" s="390"/>
      <c r="M102" s="390"/>
      <c r="N102" s="390"/>
      <c r="O102" s="390"/>
      <c r="P102" s="390"/>
      <c r="Q102" s="390"/>
      <c r="R102" s="207"/>
      <c r="S102" s="207"/>
      <c r="T102" s="207"/>
      <c r="U102" s="207"/>
      <c r="V102" s="207"/>
      <c r="W102" s="207"/>
      <c r="X102" s="207" t="e">
        <f>VLOOKUP(A102,[1]sum!$A$2:$H$154,7,FALSE)</f>
        <v>#N/A</v>
      </c>
      <c r="Y102" s="207" t="e">
        <f>VLOOKUP(A102,[1]sum!$A$2:$H$154,8,FALSE)</f>
        <v>#N/A</v>
      </c>
      <c r="Z102" s="207" t="e">
        <f t="shared" si="24"/>
        <v>#N/A</v>
      </c>
      <c r="AA102" s="207">
        <v>81</v>
      </c>
      <c r="AB102" s="207">
        <v>6355</v>
      </c>
      <c r="AC102" s="207">
        <f t="shared" si="25"/>
        <v>1588.75</v>
      </c>
      <c r="AD102" s="207">
        <v>82</v>
      </c>
      <c r="AE102" s="207">
        <v>6422</v>
      </c>
      <c r="AF102" s="207">
        <f t="shared" si="26"/>
        <v>1605.5</v>
      </c>
      <c r="AG102" s="207">
        <v>110</v>
      </c>
      <c r="AH102" s="207">
        <v>7294</v>
      </c>
      <c r="AI102" s="207">
        <f t="shared" si="27"/>
        <v>1823.5</v>
      </c>
      <c r="AJ102" s="207">
        <v>199</v>
      </c>
      <c r="AK102" s="207">
        <v>12309</v>
      </c>
      <c r="AL102" s="207">
        <f t="shared" si="28"/>
        <v>3077.25</v>
      </c>
      <c r="AM102" s="207">
        <v>151</v>
      </c>
      <c r="AN102" s="207">
        <v>9953</v>
      </c>
      <c r="AO102" s="207">
        <f t="shared" si="29"/>
        <v>2488.25</v>
      </c>
      <c r="AP102" s="388">
        <v>157</v>
      </c>
      <c r="AQ102" s="387">
        <v>10311</v>
      </c>
      <c r="AR102" s="207">
        <f t="shared" si="23"/>
        <v>2577.75</v>
      </c>
      <c r="AS102" s="389">
        <v>188</v>
      </c>
      <c r="AT102" s="389">
        <v>11536</v>
      </c>
      <c r="AU102" s="388">
        <f t="shared" si="30"/>
        <v>2884</v>
      </c>
      <c r="AV102" s="389">
        <v>188</v>
      </c>
      <c r="AW102" s="389">
        <v>12008</v>
      </c>
      <c r="AX102" s="388">
        <f t="shared" si="31"/>
        <v>3002</v>
      </c>
      <c r="AY102" s="387">
        <v>174</v>
      </c>
      <c r="AZ102" s="387">
        <v>11346</v>
      </c>
      <c r="BA102" s="388">
        <f t="shared" si="32"/>
        <v>2836.5</v>
      </c>
      <c r="BB102" s="389">
        <v>160</v>
      </c>
      <c r="BC102" s="389">
        <v>9684</v>
      </c>
      <c r="BD102" s="388">
        <f t="shared" si="33"/>
        <v>2421</v>
      </c>
      <c r="BE102" s="389">
        <v>172</v>
      </c>
      <c r="BF102" s="389">
        <v>12228</v>
      </c>
      <c r="BG102" s="388">
        <f t="shared" si="34"/>
        <v>3057</v>
      </c>
      <c r="BH102" s="388">
        <v>229</v>
      </c>
      <c r="BI102" s="388">
        <v>15187</v>
      </c>
      <c r="BJ102" s="388">
        <f t="shared" si="35"/>
        <v>3796.75</v>
      </c>
      <c r="BK102" s="388">
        <v>218</v>
      </c>
      <c r="BL102" s="388">
        <v>14426</v>
      </c>
      <c r="BM102" s="388">
        <f t="shared" si="36"/>
        <v>3606.5</v>
      </c>
      <c r="BN102" s="388">
        <v>233</v>
      </c>
      <c r="BO102" s="388">
        <v>15247</v>
      </c>
      <c r="BP102" s="388">
        <f t="shared" si="37"/>
        <v>3811.75</v>
      </c>
      <c r="BQ102" s="388">
        <v>162</v>
      </c>
      <c r="BR102" s="388">
        <v>11650</v>
      </c>
      <c r="BS102" s="388">
        <f t="shared" si="38"/>
        <v>2912.5</v>
      </c>
    </row>
    <row r="103" spans="1:71" ht="14.65" customHeight="1">
      <c r="A103" s="331">
        <v>100</v>
      </c>
      <c r="B103" s="387" t="s">
        <v>153</v>
      </c>
      <c r="C103" s="387"/>
      <c r="D103" s="387"/>
      <c r="E103" s="207" t="str">
        <f>VLOOKUP(B103,Remark!G:H,2,0)</f>
        <v>CHC4</v>
      </c>
      <c r="F103" s="390"/>
      <c r="G103" s="390"/>
      <c r="H103" s="390"/>
      <c r="I103" s="390"/>
      <c r="J103" s="390"/>
      <c r="K103" s="390"/>
      <c r="L103" s="390"/>
      <c r="M103" s="390"/>
      <c r="N103" s="390"/>
      <c r="O103" s="390"/>
      <c r="P103" s="390"/>
      <c r="Q103" s="390"/>
      <c r="R103" s="207"/>
      <c r="S103" s="207"/>
      <c r="T103" s="207"/>
      <c r="U103" s="207"/>
      <c r="V103" s="207"/>
      <c r="W103" s="207"/>
      <c r="X103" s="207">
        <f>VLOOKUP(A103,[1]sum!$A$2:$H$154,7,FALSE)</f>
        <v>37</v>
      </c>
      <c r="Y103" s="207">
        <f>VLOOKUP(A103,[1]sum!$A$2:$H$154,8,FALSE)</f>
        <v>2395</v>
      </c>
      <c r="Z103" s="207">
        <f t="shared" si="24"/>
        <v>598.75</v>
      </c>
      <c r="AA103" s="207">
        <v>127</v>
      </c>
      <c r="AB103" s="207">
        <v>8409</v>
      </c>
      <c r="AC103" s="207">
        <f t="shared" si="25"/>
        <v>2102.25</v>
      </c>
      <c r="AD103" s="207">
        <v>154</v>
      </c>
      <c r="AE103" s="207">
        <v>8930</v>
      </c>
      <c r="AF103" s="207">
        <f t="shared" si="26"/>
        <v>2232.5</v>
      </c>
      <c r="AG103" s="207">
        <v>166</v>
      </c>
      <c r="AH103" s="207">
        <v>11534</v>
      </c>
      <c r="AI103" s="207">
        <f t="shared" si="27"/>
        <v>2883.5</v>
      </c>
      <c r="AJ103" s="207">
        <v>260</v>
      </c>
      <c r="AK103" s="207">
        <v>15712</v>
      </c>
      <c r="AL103" s="207">
        <f t="shared" si="28"/>
        <v>3928</v>
      </c>
      <c r="AM103" s="207">
        <v>285</v>
      </c>
      <c r="AN103" s="207">
        <v>17715</v>
      </c>
      <c r="AO103" s="207">
        <f t="shared" si="29"/>
        <v>4428.75</v>
      </c>
      <c r="AP103" s="388">
        <v>351</v>
      </c>
      <c r="AQ103" s="387">
        <v>22177</v>
      </c>
      <c r="AR103" s="207">
        <f t="shared" si="23"/>
        <v>5544.25</v>
      </c>
      <c r="AS103" s="389">
        <v>287</v>
      </c>
      <c r="AT103" s="389">
        <v>20133</v>
      </c>
      <c r="AU103" s="388">
        <f t="shared" si="30"/>
        <v>5033.25</v>
      </c>
      <c r="AV103" s="389">
        <v>340</v>
      </c>
      <c r="AW103" s="389">
        <v>24008</v>
      </c>
      <c r="AX103" s="388">
        <f t="shared" si="31"/>
        <v>6002</v>
      </c>
      <c r="AY103" s="387">
        <v>335</v>
      </c>
      <c r="AZ103" s="387">
        <v>22097</v>
      </c>
      <c r="BA103" s="388">
        <f t="shared" si="32"/>
        <v>5524.25</v>
      </c>
      <c r="BB103" s="389">
        <v>415</v>
      </c>
      <c r="BC103" s="389">
        <v>27685</v>
      </c>
      <c r="BD103" s="388">
        <f t="shared" si="33"/>
        <v>6921.25</v>
      </c>
      <c r="BE103" s="389">
        <v>555</v>
      </c>
      <c r="BF103" s="389">
        <v>37021</v>
      </c>
      <c r="BG103" s="388">
        <f t="shared" si="34"/>
        <v>9255.25</v>
      </c>
      <c r="BH103" s="388">
        <v>349</v>
      </c>
      <c r="BI103" s="388">
        <v>22167</v>
      </c>
      <c r="BJ103" s="388">
        <f t="shared" si="35"/>
        <v>5541.75</v>
      </c>
      <c r="BK103" s="388">
        <v>298</v>
      </c>
      <c r="BL103" s="388">
        <v>20982</v>
      </c>
      <c r="BM103" s="388">
        <f t="shared" si="36"/>
        <v>5245.5</v>
      </c>
      <c r="BN103" s="388">
        <v>316</v>
      </c>
      <c r="BO103" s="388">
        <v>21548</v>
      </c>
      <c r="BP103" s="388">
        <f t="shared" si="37"/>
        <v>5387</v>
      </c>
      <c r="BQ103" s="388">
        <v>286</v>
      </c>
      <c r="BR103" s="388">
        <v>20214</v>
      </c>
      <c r="BS103" s="388">
        <f t="shared" si="38"/>
        <v>5053.5</v>
      </c>
    </row>
    <row r="104" spans="1:71" ht="14.65" customHeight="1">
      <c r="A104" s="331">
        <v>101</v>
      </c>
      <c r="B104" s="387" t="s">
        <v>154</v>
      </c>
      <c r="C104" s="387"/>
      <c r="D104" s="387"/>
      <c r="E104" s="207" t="str">
        <f>VLOOKUP(B104,Remark!G:H,2,0)</f>
        <v>CHC4</v>
      </c>
      <c r="F104" s="390"/>
      <c r="G104" s="390"/>
      <c r="H104" s="390"/>
      <c r="I104" s="390"/>
      <c r="J104" s="390"/>
      <c r="K104" s="390"/>
      <c r="L104" s="390"/>
      <c r="M104" s="390"/>
      <c r="N104" s="390"/>
      <c r="O104" s="390"/>
      <c r="P104" s="390"/>
      <c r="Q104" s="390"/>
      <c r="R104" s="207"/>
      <c r="S104" s="207"/>
      <c r="T104" s="207"/>
      <c r="U104" s="207"/>
      <c r="V104" s="207"/>
      <c r="W104" s="207"/>
      <c r="X104" s="207">
        <f>VLOOKUP(A104,[1]sum!$A$2:$H$154,7,FALSE)</f>
        <v>25</v>
      </c>
      <c r="Y104" s="207">
        <f>VLOOKUP(A104,[1]sum!$A$2:$H$154,8,FALSE)</f>
        <v>1895</v>
      </c>
      <c r="Z104" s="207">
        <f t="shared" si="24"/>
        <v>473.75</v>
      </c>
      <c r="AA104" s="207">
        <v>76</v>
      </c>
      <c r="AB104" s="207">
        <v>4948</v>
      </c>
      <c r="AC104" s="207">
        <f t="shared" si="25"/>
        <v>1237</v>
      </c>
      <c r="AD104" s="207">
        <v>84</v>
      </c>
      <c r="AE104" s="207">
        <v>5172</v>
      </c>
      <c r="AF104" s="207">
        <f t="shared" si="26"/>
        <v>1293</v>
      </c>
      <c r="AG104" s="207">
        <v>116</v>
      </c>
      <c r="AH104" s="207">
        <v>7488</v>
      </c>
      <c r="AI104" s="207">
        <f t="shared" si="27"/>
        <v>1872</v>
      </c>
      <c r="AJ104" s="207">
        <v>169</v>
      </c>
      <c r="AK104" s="207">
        <v>9355</v>
      </c>
      <c r="AL104" s="207">
        <f t="shared" si="28"/>
        <v>2338.75</v>
      </c>
      <c r="AM104" s="207">
        <v>107</v>
      </c>
      <c r="AN104" s="207">
        <v>7273</v>
      </c>
      <c r="AO104" s="207">
        <f t="shared" si="29"/>
        <v>1818.25</v>
      </c>
      <c r="AP104" s="388">
        <v>169</v>
      </c>
      <c r="AQ104" s="387">
        <v>9491</v>
      </c>
      <c r="AR104" s="207">
        <f t="shared" si="23"/>
        <v>2372.75</v>
      </c>
      <c r="AS104" s="389">
        <v>102</v>
      </c>
      <c r="AT104" s="389">
        <v>6842</v>
      </c>
      <c r="AU104" s="388">
        <f t="shared" si="30"/>
        <v>1710.5</v>
      </c>
      <c r="AV104" s="389">
        <v>162</v>
      </c>
      <c r="AW104" s="389">
        <v>10234</v>
      </c>
      <c r="AX104" s="388">
        <f t="shared" si="31"/>
        <v>2558.5</v>
      </c>
      <c r="AY104" s="387">
        <v>165</v>
      </c>
      <c r="AZ104" s="387">
        <v>9591</v>
      </c>
      <c r="BA104" s="388">
        <f t="shared" si="32"/>
        <v>2397.75</v>
      </c>
      <c r="BB104" s="389">
        <v>109</v>
      </c>
      <c r="BC104" s="389">
        <v>6899</v>
      </c>
      <c r="BD104" s="388">
        <f t="shared" si="33"/>
        <v>1724.75</v>
      </c>
      <c r="BE104" s="389">
        <v>130</v>
      </c>
      <c r="BF104" s="389">
        <v>8322</v>
      </c>
      <c r="BG104" s="388">
        <f t="shared" si="34"/>
        <v>2080.5</v>
      </c>
      <c r="BH104" s="388">
        <v>135</v>
      </c>
      <c r="BI104" s="388">
        <v>8985</v>
      </c>
      <c r="BJ104" s="388">
        <f t="shared" si="35"/>
        <v>2246.25</v>
      </c>
      <c r="BK104" s="388">
        <v>202</v>
      </c>
      <c r="BL104" s="388">
        <v>12306</v>
      </c>
      <c r="BM104" s="388">
        <f t="shared" si="36"/>
        <v>3076.5</v>
      </c>
      <c r="BN104" s="388">
        <v>224</v>
      </c>
      <c r="BO104" s="388">
        <v>13916</v>
      </c>
      <c r="BP104" s="388">
        <f t="shared" si="37"/>
        <v>3479</v>
      </c>
      <c r="BQ104" s="388">
        <v>194</v>
      </c>
      <c r="BR104" s="388">
        <v>13570</v>
      </c>
      <c r="BS104" s="388">
        <f t="shared" si="38"/>
        <v>3392.5</v>
      </c>
    </row>
    <row r="105" spans="1:71" ht="14.65" customHeight="1">
      <c r="A105" s="331">
        <v>102</v>
      </c>
      <c r="B105" s="387" t="s">
        <v>155</v>
      </c>
      <c r="C105" s="387"/>
      <c r="D105" s="387"/>
      <c r="E105" s="207" t="str">
        <f>VLOOKUP(B105,Remark!G:H,2,0)</f>
        <v>CHC4</v>
      </c>
      <c r="F105" s="390"/>
      <c r="G105" s="390"/>
      <c r="H105" s="390"/>
      <c r="I105" s="390"/>
      <c r="J105" s="390"/>
      <c r="K105" s="390"/>
      <c r="L105" s="390"/>
      <c r="M105" s="390"/>
      <c r="N105" s="390"/>
      <c r="O105" s="390"/>
      <c r="P105" s="390"/>
      <c r="Q105" s="390"/>
      <c r="R105" s="207"/>
      <c r="S105" s="207"/>
      <c r="T105" s="207"/>
      <c r="U105" s="207"/>
      <c r="V105" s="207"/>
      <c r="W105" s="207"/>
      <c r="X105" s="207">
        <f>VLOOKUP(A105,[1]sum!$A$2:$H$154,7,FALSE)</f>
        <v>50</v>
      </c>
      <c r="Y105" s="207">
        <f>VLOOKUP(A105,[1]sum!$A$2:$H$154,8,FALSE)</f>
        <v>3666</v>
      </c>
      <c r="Z105" s="207">
        <f t="shared" si="24"/>
        <v>916.5</v>
      </c>
      <c r="AA105" s="207">
        <v>55</v>
      </c>
      <c r="AB105" s="207">
        <v>3741</v>
      </c>
      <c r="AC105" s="207">
        <f t="shared" si="25"/>
        <v>935.25</v>
      </c>
      <c r="AD105" s="207">
        <v>76</v>
      </c>
      <c r="AE105" s="207">
        <v>4768</v>
      </c>
      <c r="AF105" s="207">
        <f t="shared" si="26"/>
        <v>1192</v>
      </c>
      <c r="AG105" s="207">
        <v>77</v>
      </c>
      <c r="AH105" s="207">
        <v>6391</v>
      </c>
      <c r="AI105" s="207">
        <f t="shared" si="27"/>
        <v>1597.75</v>
      </c>
      <c r="AJ105" s="207">
        <v>137</v>
      </c>
      <c r="AK105" s="207">
        <v>8503</v>
      </c>
      <c r="AL105" s="207">
        <f t="shared" si="28"/>
        <v>2125.75</v>
      </c>
      <c r="AM105" s="207">
        <v>152</v>
      </c>
      <c r="AN105" s="207">
        <v>9860</v>
      </c>
      <c r="AO105" s="207">
        <f t="shared" si="29"/>
        <v>2465</v>
      </c>
      <c r="AP105" s="388">
        <v>124</v>
      </c>
      <c r="AQ105" s="387">
        <v>8284</v>
      </c>
      <c r="AR105" s="207">
        <f t="shared" si="23"/>
        <v>2071</v>
      </c>
      <c r="AS105" s="389">
        <v>181</v>
      </c>
      <c r="AT105" s="389">
        <v>10563</v>
      </c>
      <c r="AU105" s="388">
        <f t="shared" si="30"/>
        <v>2640.75</v>
      </c>
      <c r="AV105" s="389">
        <v>130</v>
      </c>
      <c r="AW105" s="389">
        <v>8734</v>
      </c>
      <c r="AX105" s="388">
        <f t="shared" si="31"/>
        <v>2183.5</v>
      </c>
      <c r="AY105" s="387">
        <v>175</v>
      </c>
      <c r="AZ105" s="387">
        <v>10997</v>
      </c>
      <c r="BA105" s="388">
        <f t="shared" si="32"/>
        <v>2749.25</v>
      </c>
      <c r="BB105" s="389">
        <v>118</v>
      </c>
      <c r="BC105" s="389">
        <v>8910</v>
      </c>
      <c r="BD105" s="388">
        <f t="shared" si="33"/>
        <v>2227.5</v>
      </c>
      <c r="BE105" s="389">
        <v>253</v>
      </c>
      <c r="BF105" s="389">
        <v>14775</v>
      </c>
      <c r="BG105" s="388">
        <f t="shared" si="34"/>
        <v>3693.75</v>
      </c>
      <c r="BH105" s="388">
        <v>176</v>
      </c>
      <c r="BI105" s="388">
        <v>10672</v>
      </c>
      <c r="BJ105" s="388">
        <f t="shared" si="35"/>
        <v>2668</v>
      </c>
      <c r="BK105" s="388">
        <v>210</v>
      </c>
      <c r="BL105" s="388">
        <v>13270</v>
      </c>
      <c r="BM105" s="388">
        <f t="shared" si="36"/>
        <v>3317.5</v>
      </c>
      <c r="BN105" s="388">
        <v>264</v>
      </c>
      <c r="BO105" s="388">
        <v>16204</v>
      </c>
      <c r="BP105" s="388">
        <f t="shared" si="37"/>
        <v>4051</v>
      </c>
      <c r="BQ105" s="388">
        <v>264</v>
      </c>
      <c r="BR105" s="388">
        <v>17864</v>
      </c>
      <c r="BS105" s="388">
        <f t="shared" si="38"/>
        <v>4466</v>
      </c>
    </row>
    <row r="106" spans="1:71" ht="14.65" customHeight="1">
      <c r="A106" s="331">
        <v>103</v>
      </c>
      <c r="B106" s="387" t="s">
        <v>156</v>
      </c>
      <c r="C106" s="387"/>
      <c r="D106" s="387"/>
      <c r="E106" s="207" t="str">
        <f>VLOOKUP(B106,Remark!G:H,2,0)</f>
        <v>CHC4</v>
      </c>
      <c r="F106" s="390"/>
      <c r="G106" s="390"/>
      <c r="H106" s="390"/>
      <c r="I106" s="390"/>
      <c r="J106" s="390"/>
      <c r="K106" s="390"/>
      <c r="L106" s="390"/>
      <c r="M106" s="390"/>
      <c r="N106" s="390"/>
      <c r="O106" s="390"/>
      <c r="P106" s="390"/>
      <c r="Q106" s="390"/>
      <c r="R106" s="207"/>
      <c r="S106" s="207"/>
      <c r="T106" s="207"/>
      <c r="U106" s="207"/>
      <c r="V106" s="207"/>
      <c r="W106" s="207"/>
      <c r="X106" s="207">
        <f>VLOOKUP(A106,[1]sum!$A$2:$H$154,7,FALSE)</f>
        <v>20</v>
      </c>
      <c r="Y106" s="207">
        <f>VLOOKUP(A106,[1]sum!$A$2:$H$154,8,FALSE)</f>
        <v>1572</v>
      </c>
      <c r="Z106" s="207">
        <f t="shared" si="24"/>
        <v>393</v>
      </c>
      <c r="AA106" s="207">
        <v>92</v>
      </c>
      <c r="AB106" s="207">
        <v>6272</v>
      </c>
      <c r="AC106" s="207">
        <f t="shared" si="25"/>
        <v>1568</v>
      </c>
      <c r="AD106" s="207">
        <v>154</v>
      </c>
      <c r="AE106" s="207">
        <v>10614</v>
      </c>
      <c r="AF106" s="207">
        <f t="shared" si="26"/>
        <v>2653.5</v>
      </c>
      <c r="AG106" s="207">
        <v>276</v>
      </c>
      <c r="AH106" s="207">
        <v>16464</v>
      </c>
      <c r="AI106" s="207">
        <f t="shared" si="27"/>
        <v>4116</v>
      </c>
      <c r="AJ106" s="207">
        <v>169</v>
      </c>
      <c r="AK106" s="207">
        <v>10387</v>
      </c>
      <c r="AL106" s="207">
        <f t="shared" si="28"/>
        <v>2596.75</v>
      </c>
      <c r="AM106" s="207">
        <v>242</v>
      </c>
      <c r="AN106" s="207">
        <v>15266</v>
      </c>
      <c r="AO106" s="207">
        <f t="shared" si="29"/>
        <v>3816.5</v>
      </c>
      <c r="AP106" s="388">
        <v>200</v>
      </c>
      <c r="AQ106" s="387">
        <v>13004</v>
      </c>
      <c r="AR106" s="207">
        <f t="shared" si="23"/>
        <v>3251</v>
      </c>
      <c r="AS106" s="389">
        <v>264</v>
      </c>
      <c r="AT106" s="389">
        <v>18280</v>
      </c>
      <c r="AU106" s="388">
        <f t="shared" si="30"/>
        <v>4570</v>
      </c>
      <c r="AV106" s="389">
        <v>254</v>
      </c>
      <c r="AW106" s="389">
        <v>17382</v>
      </c>
      <c r="AX106" s="388">
        <f t="shared" si="31"/>
        <v>4345.5</v>
      </c>
      <c r="AY106" s="387">
        <v>238</v>
      </c>
      <c r="AZ106" s="387">
        <v>15866</v>
      </c>
      <c r="BA106" s="388">
        <f t="shared" si="32"/>
        <v>3966.5</v>
      </c>
      <c r="BB106" s="389">
        <v>307</v>
      </c>
      <c r="BC106" s="389">
        <v>19945</v>
      </c>
      <c r="BD106" s="388">
        <f t="shared" si="33"/>
        <v>4986.25</v>
      </c>
      <c r="BE106" s="389">
        <v>287</v>
      </c>
      <c r="BF106" s="389">
        <v>18705</v>
      </c>
      <c r="BG106" s="388">
        <f t="shared" si="34"/>
        <v>4676.25</v>
      </c>
      <c r="BH106" s="388">
        <v>346</v>
      </c>
      <c r="BI106" s="388">
        <v>23742</v>
      </c>
      <c r="BJ106" s="388">
        <f t="shared" si="35"/>
        <v>5935.5</v>
      </c>
      <c r="BK106" s="388">
        <v>297</v>
      </c>
      <c r="BL106" s="388">
        <v>17755</v>
      </c>
      <c r="BM106" s="388">
        <f t="shared" si="36"/>
        <v>4438.75</v>
      </c>
      <c r="BN106" s="388">
        <v>301</v>
      </c>
      <c r="BO106" s="388">
        <v>17835</v>
      </c>
      <c r="BP106" s="388">
        <f t="shared" si="37"/>
        <v>4458.75</v>
      </c>
      <c r="BQ106" s="388">
        <v>272</v>
      </c>
      <c r="BR106" s="388">
        <v>17440</v>
      </c>
      <c r="BS106" s="388">
        <f t="shared" si="38"/>
        <v>4360</v>
      </c>
    </row>
    <row r="107" spans="1:71" ht="14.65" customHeight="1">
      <c r="A107" s="331">
        <v>104</v>
      </c>
      <c r="B107" s="387" t="s">
        <v>157</v>
      </c>
      <c r="C107" s="387"/>
      <c r="D107" s="387"/>
      <c r="E107" s="207" t="str">
        <f>VLOOKUP(B107,Remark!G:H,2,0)</f>
        <v>CHC4</v>
      </c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207"/>
      <c r="S107" s="207"/>
      <c r="T107" s="207"/>
      <c r="U107" s="207"/>
      <c r="V107" s="207"/>
      <c r="W107" s="207"/>
      <c r="X107" s="207">
        <f>VLOOKUP(A107,[1]sum!$A$2:$H$154,7,FALSE)</f>
        <v>13</v>
      </c>
      <c r="Y107" s="207">
        <f>VLOOKUP(A107,[1]sum!$A$2:$H$154,8,FALSE)</f>
        <v>731</v>
      </c>
      <c r="Z107" s="207">
        <f t="shared" si="24"/>
        <v>182.75</v>
      </c>
      <c r="AA107" s="207">
        <v>86</v>
      </c>
      <c r="AB107" s="207">
        <v>5902</v>
      </c>
      <c r="AC107" s="207">
        <f t="shared" si="25"/>
        <v>1475.5</v>
      </c>
      <c r="AD107" s="207">
        <v>88</v>
      </c>
      <c r="AE107" s="207">
        <v>6960</v>
      </c>
      <c r="AF107" s="207">
        <f t="shared" si="26"/>
        <v>1740</v>
      </c>
      <c r="AG107" s="207">
        <v>169</v>
      </c>
      <c r="AH107" s="207">
        <v>11131</v>
      </c>
      <c r="AI107" s="207">
        <f t="shared" si="27"/>
        <v>2782.75</v>
      </c>
      <c r="AJ107" s="207">
        <v>85</v>
      </c>
      <c r="AK107" s="207">
        <v>5907</v>
      </c>
      <c r="AL107" s="207">
        <f t="shared" si="28"/>
        <v>1476.75</v>
      </c>
      <c r="AM107" s="207">
        <v>132</v>
      </c>
      <c r="AN107" s="207">
        <v>7828</v>
      </c>
      <c r="AO107" s="207">
        <f t="shared" si="29"/>
        <v>1957</v>
      </c>
      <c r="AP107" s="388">
        <v>86</v>
      </c>
      <c r="AQ107" s="387">
        <v>5994</v>
      </c>
      <c r="AR107" s="207">
        <f t="shared" si="23"/>
        <v>1498.5</v>
      </c>
      <c r="AS107" s="389">
        <v>75</v>
      </c>
      <c r="AT107" s="389">
        <v>5869</v>
      </c>
      <c r="AU107" s="388">
        <f t="shared" si="30"/>
        <v>1467.25</v>
      </c>
      <c r="AV107" s="389">
        <v>122</v>
      </c>
      <c r="AW107" s="389">
        <v>8082</v>
      </c>
      <c r="AX107" s="388">
        <f t="shared" si="31"/>
        <v>2020.5</v>
      </c>
      <c r="AY107" s="387">
        <v>61</v>
      </c>
      <c r="AZ107" s="387">
        <v>4403</v>
      </c>
      <c r="BA107" s="388">
        <f t="shared" si="32"/>
        <v>1100.75</v>
      </c>
      <c r="BB107" s="389">
        <v>140</v>
      </c>
      <c r="BC107" s="389">
        <v>9136</v>
      </c>
      <c r="BD107" s="388">
        <f t="shared" si="33"/>
        <v>2284</v>
      </c>
      <c r="BE107" s="389">
        <v>212</v>
      </c>
      <c r="BF107" s="389">
        <v>13088</v>
      </c>
      <c r="BG107" s="388">
        <f t="shared" si="34"/>
        <v>3272</v>
      </c>
      <c r="BH107" s="388">
        <v>75</v>
      </c>
      <c r="BI107" s="388">
        <v>4613</v>
      </c>
      <c r="BJ107" s="388">
        <f t="shared" si="35"/>
        <v>1153.25</v>
      </c>
      <c r="BK107" s="388">
        <v>96</v>
      </c>
      <c r="BL107" s="388">
        <v>6836</v>
      </c>
      <c r="BM107" s="388">
        <f t="shared" si="36"/>
        <v>1709</v>
      </c>
      <c r="BN107" s="388">
        <v>150</v>
      </c>
      <c r="BO107" s="388">
        <v>11022</v>
      </c>
      <c r="BP107" s="388">
        <f t="shared" si="37"/>
        <v>2755.5</v>
      </c>
      <c r="BQ107" s="388">
        <v>143</v>
      </c>
      <c r="BR107" s="388">
        <v>9881</v>
      </c>
      <c r="BS107" s="388">
        <f t="shared" si="38"/>
        <v>2470.25</v>
      </c>
    </row>
    <row r="108" spans="1:71" ht="14.65" customHeight="1">
      <c r="A108" s="331">
        <v>105</v>
      </c>
      <c r="B108" s="387" t="s">
        <v>158</v>
      </c>
      <c r="C108" s="387"/>
      <c r="D108" s="387"/>
      <c r="E108" s="207" t="str">
        <f>VLOOKUP(B108,Remark!G:H,2,0)</f>
        <v>CHC4</v>
      </c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207"/>
      <c r="S108" s="207"/>
      <c r="T108" s="207"/>
      <c r="U108" s="207"/>
      <c r="V108" s="207"/>
      <c r="W108" s="207"/>
      <c r="X108" s="207">
        <f>VLOOKUP(A108,[1]sum!$A$2:$H$154,7,FALSE)</f>
        <v>11</v>
      </c>
      <c r="Y108" s="207">
        <f>VLOOKUP(A108,[1]sum!$A$2:$H$154,8,FALSE)</f>
        <v>673</v>
      </c>
      <c r="Z108" s="207">
        <f t="shared" si="24"/>
        <v>168.25</v>
      </c>
      <c r="AA108" s="207">
        <v>96</v>
      </c>
      <c r="AB108" s="207">
        <v>6928</v>
      </c>
      <c r="AC108" s="207">
        <f t="shared" si="25"/>
        <v>1732</v>
      </c>
      <c r="AD108" s="207">
        <v>126</v>
      </c>
      <c r="AE108" s="207">
        <v>8970</v>
      </c>
      <c r="AF108" s="207">
        <f t="shared" si="26"/>
        <v>2242.5</v>
      </c>
      <c r="AG108" s="207">
        <v>121</v>
      </c>
      <c r="AH108" s="207">
        <v>8667</v>
      </c>
      <c r="AI108" s="207">
        <f t="shared" si="27"/>
        <v>2166.75</v>
      </c>
      <c r="AJ108" s="207">
        <v>120</v>
      </c>
      <c r="AK108" s="207">
        <v>8332</v>
      </c>
      <c r="AL108" s="207">
        <f t="shared" si="28"/>
        <v>2083</v>
      </c>
      <c r="AM108" s="207">
        <v>217</v>
      </c>
      <c r="AN108" s="207">
        <v>13367</v>
      </c>
      <c r="AO108" s="207">
        <f t="shared" si="29"/>
        <v>3341.75</v>
      </c>
      <c r="AP108" s="388">
        <v>185</v>
      </c>
      <c r="AQ108" s="387">
        <v>11011</v>
      </c>
      <c r="AR108" s="207">
        <f t="shared" si="23"/>
        <v>2752.75</v>
      </c>
      <c r="AS108" s="389">
        <v>141</v>
      </c>
      <c r="AT108" s="389">
        <v>9603</v>
      </c>
      <c r="AU108" s="388">
        <f t="shared" si="30"/>
        <v>2400.75</v>
      </c>
      <c r="AV108" s="389">
        <v>244</v>
      </c>
      <c r="AW108" s="389">
        <v>15308</v>
      </c>
      <c r="AX108" s="388">
        <f t="shared" si="31"/>
        <v>3827</v>
      </c>
      <c r="AY108" s="387">
        <v>237</v>
      </c>
      <c r="AZ108" s="387">
        <v>19223</v>
      </c>
      <c r="BA108" s="388">
        <f t="shared" si="32"/>
        <v>4805.75</v>
      </c>
      <c r="BB108" s="389">
        <v>274</v>
      </c>
      <c r="BC108" s="389">
        <v>17226</v>
      </c>
      <c r="BD108" s="388">
        <f t="shared" si="33"/>
        <v>4306.5</v>
      </c>
      <c r="BE108" s="389">
        <v>243</v>
      </c>
      <c r="BF108" s="389">
        <v>14849</v>
      </c>
      <c r="BG108" s="388">
        <f t="shared" si="34"/>
        <v>3712.25</v>
      </c>
      <c r="BH108" s="388">
        <v>172</v>
      </c>
      <c r="BI108" s="388">
        <v>10980</v>
      </c>
      <c r="BJ108" s="388">
        <f t="shared" si="35"/>
        <v>2745</v>
      </c>
      <c r="BK108" s="388">
        <v>216</v>
      </c>
      <c r="BL108" s="388">
        <v>13132</v>
      </c>
      <c r="BM108" s="388">
        <f t="shared" si="36"/>
        <v>3283</v>
      </c>
      <c r="BN108" s="388">
        <v>171</v>
      </c>
      <c r="BO108" s="388">
        <v>11649</v>
      </c>
      <c r="BP108" s="388">
        <f t="shared" si="37"/>
        <v>2912.25</v>
      </c>
      <c r="BQ108" s="388">
        <v>166</v>
      </c>
      <c r="BR108" s="388">
        <v>11042</v>
      </c>
      <c r="BS108" s="388">
        <f t="shared" si="38"/>
        <v>2760.5</v>
      </c>
    </row>
    <row r="109" spans="1:71" ht="14.65" customHeight="1">
      <c r="A109" s="331">
        <v>106</v>
      </c>
      <c r="B109" s="387" t="s">
        <v>159</v>
      </c>
      <c r="C109" s="387"/>
      <c r="D109" s="387"/>
      <c r="E109" s="207" t="str">
        <f>VLOOKUP(B109,Remark!G:H,2,0)</f>
        <v>CHC4</v>
      </c>
      <c r="F109" s="390"/>
      <c r="G109" s="390"/>
      <c r="H109" s="390"/>
      <c r="I109" s="390"/>
      <c r="J109" s="390"/>
      <c r="K109" s="390"/>
      <c r="L109" s="390"/>
      <c r="M109" s="390"/>
      <c r="N109" s="390"/>
      <c r="O109" s="390"/>
      <c r="P109" s="390"/>
      <c r="Q109" s="390"/>
      <c r="R109" s="207"/>
      <c r="S109" s="207"/>
      <c r="T109" s="207"/>
      <c r="U109" s="207"/>
      <c r="V109" s="207"/>
      <c r="W109" s="207"/>
      <c r="X109" s="207">
        <f>VLOOKUP(A109,[1]sum!$A$2:$H$154,7,FALSE)</f>
        <v>13</v>
      </c>
      <c r="Y109" s="207">
        <f>VLOOKUP(A109,[1]sum!$A$2:$H$154,8,FALSE)</f>
        <v>891</v>
      </c>
      <c r="Z109" s="207">
        <f t="shared" si="24"/>
        <v>222.75</v>
      </c>
      <c r="AA109" s="207">
        <v>78</v>
      </c>
      <c r="AB109" s="207">
        <v>5162</v>
      </c>
      <c r="AC109" s="207">
        <f t="shared" si="25"/>
        <v>1290.5</v>
      </c>
      <c r="AD109" s="207">
        <v>135</v>
      </c>
      <c r="AE109" s="207">
        <v>8401</v>
      </c>
      <c r="AF109" s="207">
        <f t="shared" si="26"/>
        <v>2100.25</v>
      </c>
      <c r="AG109" s="207">
        <v>85</v>
      </c>
      <c r="AH109" s="207">
        <v>5823</v>
      </c>
      <c r="AI109" s="207">
        <f t="shared" si="27"/>
        <v>1455.75</v>
      </c>
      <c r="AJ109" s="207">
        <v>121</v>
      </c>
      <c r="AK109" s="207">
        <v>7231</v>
      </c>
      <c r="AL109" s="207">
        <f t="shared" si="28"/>
        <v>1807.75</v>
      </c>
      <c r="AM109" s="207">
        <v>162</v>
      </c>
      <c r="AN109" s="207">
        <v>9814</v>
      </c>
      <c r="AO109" s="207">
        <f t="shared" si="29"/>
        <v>2453.5</v>
      </c>
      <c r="AP109" s="388">
        <v>222</v>
      </c>
      <c r="AQ109" s="387">
        <v>15438</v>
      </c>
      <c r="AR109" s="207">
        <f t="shared" si="23"/>
        <v>3859.5</v>
      </c>
      <c r="AS109" s="389">
        <v>195</v>
      </c>
      <c r="AT109" s="389">
        <v>13709</v>
      </c>
      <c r="AU109" s="388">
        <f t="shared" si="30"/>
        <v>3427.25</v>
      </c>
      <c r="AV109" s="389">
        <v>310</v>
      </c>
      <c r="AW109" s="389">
        <v>21098</v>
      </c>
      <c r="AX109" s="388">
        <f t="shared" si="31"/>
        <v>5274.5</v>
      </c>
      <c r="AY109" s="387">
        <v>154</v>
      </c>
      <c r="AZ109" s="387">
        <v>11706</v>
      </c>
      <c r="BA109" s="388">
        <f t="shared" si="32"/>
        <v>2926.5</v>
      </c>
      <c r="BB109" s="389">
        <v>181</v>
      </c>
      <c r="BC109" s="389">
        <v>13335</v>
      </c>
      <c r="BD109" s="388">
        <f t="shared" si="33"/>
        <v>3333.75</v>
      </c>
      <c r="BE109" s="389">
        <v>160</v>
      </c>
      <c r="BF109" s="389">
        <v>10880</v>
      </c>
      <c r="BG109" s="388">
        <f t="shared" si="34"/>
        <v>2720</v>
      </c>
      <c r="BH109" s="388">
        <v>196</v>
      </c>
      <c r="BI109" s="388">
        <v>12636</v>
      </c>
      <c r="BJ109" s="388">
        <f t="shared" si="35"/>
        <v>3159</v>
      </c>
      <c r="BK109" s="388">
        <v>172</v>
      </c>
      <c r="BL109" s="388">
        <v>11340</v>
      </c>
      <c r="BM109" s="388">
        <f t="shared" si="36"/>
        <v>2835</v>
      </c>
      <c r="BN109" s="388">
        <v>157</v>
      </c>
      <c r="BO109" s="388">
        <v>10719</v>
      </c>
      <c r="BP109" s="388">
        <f t="shared" si="37"/>
        <v>2679.75</v>
      </c>
      <c r="BQ109" s="388">
        <v>146</v>
      </c>
      <c r="BR109" s="388">
        <v>9266</v>
      </c>
      <c r="BS109" s="388">
        <f t="shared" si="38"/>
        <v>2316.5</v>
      </c>
    </row>
    <row r="110" spans="1:71" ht="14.65" customHeight="1">
      <c r="A110" s="331">
        <v>107</v>
      </c>
      <c r="B110" s="387" t="s">
        <v>160</v>
      </c>
      <c r="C110" s="387"/>
      <c r="D110" s="387"/>
      <c r="E110" s="207" t="str">
        <f>VLOOKUP(B110,Remark!G:H,2,0)</f>
        <v>CHC4</v>
      </c>
      <c r="F110" s="390"/>
      <c r="G110" s="390"/>
      <c r="H110" s="390"/>
      <c r="I110" s="390"/>
      <c r="J110" s="390"/>
      <c r="K110" s="390"/>
      <c r="L110" s="390"/>
      <c r="M110" s="390"/>
      <c r="N110" s="390"/>
      <c r="O110" s="390"/>
      <c r="P110" s="390"/>
      <c r="Q110" s="390"/>
      <c r="R110" s="207"/>
      <c r="S110" s="207"/>
      <c r="T110" s="207"/>
      <c r="U110" s="207"/>
      <c r="V110" s="207"/>
      <c r="W110" s="207"/>
      <c r="X110" s="207">
        <f>VLOOKUP(A110,[1]sum!$A$2:$H$154,7,FALSE)</f>
        <v>10</v>
      </c>
      <c r="Y110" s="207">
        <f>VLOOKUP(A110,[1]sum!$A$2:$H$154,8,FALSE)</f>
        <v>554</v>
      </c>
      <c r="Z110" s="207">
        <f t="shared" si="24"/>
        <v>138.5</v>
      </c>
      <c r="AA110" s="207">
        <v>76</v>
      </c>
      <c r="AB110" s="207">
        <v>5968</v>
      </c>
      <c r="AC110" s="207">
        <f t="shared" si="25"/>
        <v>1492</v>
      </c>
      <c r="AD110" s="207">
        <v>89</v>
      </c>
      <c r="AE110" s="207">
        <v>6491</v>
      </c>
      <c r="AF110" s="207">
        <f t="shared" si="26"/>
        <v>1622.75</v>
      </c>
      <c r="AG110" s="207">
        <v>125</v>
      </c>
      <c r="AH110" s="207">
        <v>9119</v>
      </c>
      <c r="AI110" s="207">
        <f t="shared" si="27"/>
        <v>2279.75</v>
      </c>
      <c r="AJ110" s="207">
        <v>180</v>
      </c>
      <c r="AK110" s="207">
        <v>10860</v>
      </c>
      <c r="AL110" s="207">
        <f t="shared" si="28"/>
        <v>2715</v>
      </c>
      <c r="AM110" s="207">
        <v>170</v>
      </c>
      <c r="AN110" s="207">
        <v>10338</v>
      </c>
      <c r="AO110" s="207">
        <f t="shared" si="29"/>
        <v>2584.5</v>
      </c>
      <c r="AP110" s="388">
        <v>168</v>
      </c>
      <c r="AQ110" s="387">
        <v>10508</v>
      </c>
      <c r="AR110" s="207">
        <f t="shared" si="23"/>
        <v>2627</v>
      </c>
      <c r="AS110" s="389">
        <v>161</v>
      </c>
      <c r="AT110" s="389">
        <v>8847</v>
      </c>
      <c r="AU110" s="388">
        <f t="shared" si="30"/>
        <v>2211.75</v>
      </c>
      <c r="AV110" s="389">
        <v>149</v>
      </c>
      <c r="AW110" s="389">
        <v>10875</v>
      </c>
      <c r="AX110" s="388">
        <f t="shared" si="31"/>
        <v>2718.75</v>
      </c>
      <c r="AY110" s="387">
        <v>185</v>
      </c>
      <c r="AZ110" s="387">
        <v>13275</v>
      </c>
      <c r="BA110" s="388">
        <f t="shared" si="32"/>
        <v>3318.75</v>
      </c>
      <c r="BB110" s="389">
        <v>202</v>
      </c>
      <c r="BC110" s="389">
        <v>13474</v>
      </c>
      <c r="BD110" s="388">
        <f t="shared" si="33"/>
        <v>3368.5</v>
      </c>
      <c r="BE110" s="389">
        <v>181</v>
      </c>
      <c r="BF110" s="389">
        <v>10747</v>
      </c>
      <c r="BG110" s="388">
        <f t="shared" si="34"/>
        <v>2686.75</v>
      </c>
      <c r="BH110" s="388">
        <v>186</v>
      </c>
      <c r="BI110" s="388">
        <v>10990</v>
      </c>
      <c r="BJ110" s="388">
        <f t="shared" si="35"/>
        <v>2747.5</v>
      </c>
      <c r="BK110" s="388">
        <v>204</v>
      </c>
      <c r="BL110" s="388">
        <v>12256</v>
      </c>
      <c r="BM110" s="388">
        <f t="shared" si="36"/>
        <v>3064</v>
      </c>
      <c r="BN110" s="388">
        <v>207</v>
      </c>
      <c r="BO110" s="388">
        <v>12261</v>
      </c>
      <c r="BP110" s="388">
        <f t="shared" si="37"/>
        <v>3065.25</v>
      </c>
      <c r="BQ110" s="388">
        <v>150</v>
      </c>
      <c r="BR110" s="388">
        <v>9162</v>
      </c>
      <c r="BS110" s="388">
        <f t="shared" si="38"/>
        <v>2290.5</v>
      </c>
    </row>
    <row r="111" spans="1:71" ht="14.65" customHeight="1">
      <c r="A111" s="331">
        <v>108</v>
      </c>
      <c r="B111" s="387" t="s">
        <v>161</v>
      </c>
      <c r="C111" s="387"/>
      <c r="D111" s="387"/>
      <c r="E111" s="207" t="str">
        <f>VLOOKUP(B111,Remark!G:H,2,0)</f>
        <v>CHC4</v>
      </c>
      <c r="F111" s="390"/>
      <c r="G111" s="390"/>
      <c r="H111" s="390"/>
      <c r="I111" s="390"/>
      <c r="J111" s="390"/>
      <c r="K111" s="390"/>
      <c r="L111" s="390"/>
      <c r="M111" s="390"/>
      <c r="N111" s="390"/>
      <c r="O111" s="390"/>
      <c r="P111" s="390"/>
      <c r="Q111" s="390"/>
      <c r="R111" s="207"/>
      <c r="S111" s="207"/>
      <c r="T111" s="207"/>
      <c r="U111" s="207"/>
      <c r="V111" s="207"/>
      <c r="W111" s="207"/>
      <c r="X111" s="207">
        <f>VLOOKUP(A111,[1]sum!$A$2:$H$154,7,FALSE)</f>
        <v>6</v>
      </c>
      <c r="Y111" s="207">
        <f>VLOOKUP(A111,[1]sum!$A$2:$H$154,8,FALSE)</f>
        <v>426</v>
      </c>
      <c r="Z111" s="207">
        <f t="shared" si="24"/>
        <v>106.5</v>
      </c>
      <c r="AA111" s="207">
        <v>68</v>
      </c>
      <c r="AB111" s="207">
        <v>5828</v>
      </c>
      <c r="AC111" s="207">
        <f t="shared" si="25"/>
        <v>1457</v>
      </c>
      <c r="AD111" s="207">
        <v>83</v>
      </c>
      <c r="AE111" s="207">
        <v>6009</v>
      </c>
      <c r="AF111" s="207">
        <f t="shared" si="26"/>
        <v>1502.25</v>
      </c>
      <c r="AG111" s="207">
        <v>72</v>
      </c>
      <c r="AH111" s="207">
        <v>5124</v>
      </c>
      <c r="AI111" s="207">
        <f t="shared" si="27"/>
        <v>1281</v>
      </c>
      <c r="AJ111" s="207">
        <v>87</v>
      </c>
      <c r="AK111" s="207">
        <v>6801</v>
      </c>
      <c r="AL111" s="207">
        <f t="shared" si="28"/>
        <v>1700.25</v>
      </c>
      <c r="AM111" s="207">
        <v>121</v>
      </c>
      <c r="AN111" s="207">
        <v>8447</v>
      </c>
      <c r="AO111" s="207">
        <f t="shared" si="29"/>
        <v>2111.75</v>
      </c>
      <c r="AP111" s="388">
        <v>120</v>
      </c>
      <c r="AQ111" s="387">
        <v>9828</v>
      </c>
      <c r="AR111" s="207">
        <f t="shared" si="23"/>
        <v>2457</v>
      </c>
      <c r="AS111" s="389">
        <v>88</v>
      </c>
      <c r="AT111" s="389">
        <v>6968</v>
      </c>
      <c r="AU111" s="388">
        <f t="shared" si="30"/>
        <v>1742</v>
      </c>
      <c r="AV111" s="389">
        <v>102</v>
      </c>
      <c r="AW111" s="389">
        <v>8870</v>
      </c>
      <c r="AX111" s="388">
        <f t="shared" si="31"/>
        <v>2217.5</v>
      </c>
      <c r="AY111" s="387">
        <v>112</v>
      </c>
      <c r="AZ111" s="387">
        <v>8880</v>
      </c>
      <c r="BA111" s="388">
        <f t="shared" si="32"/>
        <v>2220</v>
      </c>
      <c r="BB111" s="389">
        <v>134</v>
      </c>
      <c r="BC111" s="389">
        <v>9542</v>
      </c>
      <c r="BD111" s="388">
        <f t="shared" si="33"/>
        <v>2385.5</v>
      </c>
      <c r="BE111" s="389">
        <v>125</v>
      </c>
      <c r="BF111" s="389">
        <v>9811</v>
      </c>
      <c r="BG111" s="388">
        <f t="shared" si="34"/>
        <v>2452.75</v>
      </c>
      <c r="BH111" s="388">
        <v>140</v>
      </c>
      <c r="BI111" s="388">
        <v>10896</v>
      </c>
      <c r="BJ111" s="388">
        <f t="shared" si="35"/>
        <v>2724</v>
      </c>
      <c r="BK111" s="388">
        <v>60</v>
      </c>
      <c r="BL111" s="388">
        <v>4296</v>
      </c>
      <c r="BM111" s="388">
        <f t="shared" si="36"/>
        <v>1074</v>
      </c>
      <c r="BN111" s="388">
        <v>0</v>
      </c>
      <c r="BO111" s="388">
        <v>0</v>
      </c>
      <c r="BP111" s="388">
        <f t="shared" si="37"/>
        <v>0</v>
      </c>
      <c r="BQ111" s="388"/>
      <c r="BR111" s="388"/>
      <c r="BS111" s="388">
        <f t="shared" si="38"/>
        <v>0</v>
      </c>
    </row>
    <row r="112" spans="1:71" ht="14.65" customHeight="1">
      <c r="A112" s="331">
        <v>109</v>
      </c>
      <c r="B112" s="387" t="s">
        <v>162</v>
      </c>
      <c r="C112" s="387"/>
      <c r="D112" s="387"/>
      <c r="E112" s="207" t="str">
        <f>VLOOKUP(B112,Remark!G:H,2,0)</f>
        <v>CHC4</v>
      </c>
      <c r="F112" s="390"/>
      <c r="G112" s="390"/>
      <c r="H112" s="390"/>
      <c r="I112" s="390"/>
      <c r="J112" s="390"/>
      <c r="K112" s="390"/>
      <c r="L112" s="390"/>
      <c r="M112" s="390"/>
      <c r="N112" s="390"/>
      <c r="O112" s="390"/>
      <c r="P112" s="390"/>
      <c r="Q112" s="390"/>
      <c r="R112" s="207"/>
      <c r="S112" s="207"/>
      <c r="T112" s="207"/>
      <c r="U112" s="207"/>
      <c r="V112" s="207"/>
      <c r="W112" s="207"/>
      <c r="X112" s="207">
        <f>VLOOKUP(A112,[1]sum!$A$2:$H$154,7,FALSE)</f>
        <v>16</v>
      </c>
      <c r="Y112" s="207">
        <f>VLOOKUP(A112,[1]sum!$A$2:$H$154,8,FALSE)</f>
        <v>1184</v>
      </c>
      <c r="Z112" s="207">
        <f t="shared" si="24"/>
        <v>296</v>
      </c>
      <c r="AA112" s="207">
        <v>87</v>
      </c>
      <c r="AB112" s="207">
        <v>5805</v>
      </c>
      <c r="AC112" s="207">
        <f t="shared" si="25"/>
        <v>1451.25</v>
      </c>
      <c r="AD112" s="207">
        <v>114</v>
      </c>
      <c r="AE112" s="207">
        <v>7090</v>
      </c>
      <c r="AF112" s="207">
        <f t="shared" si="26"/>
        <v>1772.5</v>
      </c>
      <c r="AG112" s="207">
        <v>289</v>
      </c>
      <c r="AH112" s="207">
        <v>16551</v>
      </c>
      <c r="AI112" s="207">
        <f t="shared" si="27"/>
        <v>4137.75</v>
      </c>
      <c r="AJ112" s="207">
        <v>365</v>
      </c>
      <c r="AK112" s="207">
        <v>20291</v>
      </c>
      <c r="AL112" s="207">
        <f t="shared" si="28"/>
        <v>5072.75</v>
      </c>
      <c r="AM112" s="207">
        <v>279</v>
      </c>
      <c r="AN112" s="207">
        <v>17169</v>
      </c>
      <c r="AO112" s="207">
        <f t="shared" si="29"/>
        <v>4292.25</v>
      </c>
      <c r="AP112" s="388">
        <v>600</v>
      </c>
      <c r="AQ112" s="387">
        <v>37160</v>
      </c>
      <c r="AR112" s="207">
        <f t="shared" si="23"/>
        <v>9290</v>
      </c>
      <c r="AS112" s="389">
        <v>424</v>
      </c>
      <c r="AT112" s="389">
        <v>24780</v>
      </c>
      <c r="AU112" s="388">
        <f t="shared" si="30"/>
        <v>6195</v>
      </c>
      <c r="AV112" s="389">
        <v>423</v>
      </c>
      <c r="AW112" s="389">
        <v>25141</v>
      </c>
      <c r="AX112" s="388">
        <f t="shared" si="31"/>
        <v>6285.25</v>
      </c>
      <c r="AY112" s="387">
        <v>495</v>
      </c>
      <c r="AZ112" s="387">
        <v>29145</v>
      </c>
      <c r="BA112" s="388">
        <f t="shared" si="32"/>
        <v>7286.25</v>
      </c>
      <c r="BB112" s="389">
        <v>395</v>
      </c>
      <c r="BC112" s="389">
        <v>25741</v>
      </c>
      <c r="BD112" s="388">
        <f t="shared" si="33"/>
        <v>6435.25</v>
      </c>
      <c r="BE112" s="389">
        <v>549</v>
      </c>
      <c r="BF112" s="389">
        <v>34295</v>
      </c>
      <c r="BG112" s="388">
        <f t="shared" si="34"/>
        <v>8573.75</v>
      </c>
      <c r="BH112" s="388">
        <v>433</v>
      </c>
      <c r="BI112" s="388">
        <v>26175</v>
      </c>
      <c r="BJ112" s="388">
        <f t="shared" si="35"/>
        <v>6543.75</v>
      </c>
      <c r="BK112" s="388">
        <v>416</v>
      </c>
      <c r="BL112" s="388">
        <v>25376</v>
      </c>
      <c r="BM112" s="388">
        <f t="shared" si="36"/>
        <v>6344</v>
      </c>
      <c r="BN112" s="388">
        <v>285</v>
      </c>
      <c r="BO112" s="388">
        <v>15795</v>
      </c>
      <c r="BP112" s="388">
        <f t="shared" si="37"/>
        <v>3948.75</v>
      </c>
      <c r="BQ112" s="388">
        <v>136</v>
      </c>
      <c r="BR112" s="388">
        <v>7892</v>
      </c>
      <c r="BS112" s="388">
        <f t="shared" si="38"/>
        <v>1973</v>
      </c>
    </row>
    <row r="113" spans="1:71" ht="14.65" customHeight="1">
      <c r="A113" s="331">
        <v>110</v>
      </c>
      <c r="B113" s="387" t="s">
        <v>163</v>
      </c>
      <c r="C113" s="387"/>
      <c r="D113" s="387"/>
      <c r="E113" s="207" t="str">
        <f>VLOOKUP(B113,Remark!G:H,2,0)</f>
        <v>CHC4</v>
      </c>
      <c r="F113" s="390"/>
      <c r="G113" s="390"/>
      <c r="H113" s="390"/>
      <c r="I113" s="390"/>
      <c r="J113" s="390"/>
      <c r="K113" s="390"/>
      <c r="L113" s="390"/>
      <c r="M113" s="390"/>
      <c r="N113" s="390"/>
      <c r="O113" s="390"/>
      <c r="P113" s="390"/>
      <c r="Q113" s="390"/>
      <c r="R113" s="207"/>
      <c r="S113" s="207"/>
      <c r="T113" s="207"/>
      <c r="U113" s="207"/>
      <c r="V113" s="207"/>
      <c r="W113" s="207"/>
      <c r="X113" s="207">
        <f>VLOOKUP(A113,[1]sum!$A$2:$H$154,7,FALSE)</f>
        <v>10</v>
      </c>
      <c r="Y113" s="207">
        <f>VLOOKUP(A113,[1]sum!$A$2:$H$154,8,FALSE)</f>
        <v>570</v>
      </c>
      <c r="Z113" s="207">
        <f t="shared" si="24"/>
        <v>142.5</v>
      </c>
      <c r="AA113" s="207">
        <v>47</v>
      </c>
      <c r="AB113" s="207">
        <v>3133</v>
      </c>
      <c r="AC113" s="207">
        <f t="shared" si="25"/>
        <v>783.25</v>
      </c>
      <c r="AD113" s="207">
        <v>129</v>
      </c>
      <c r="AE113" s="207">
        <v>8827</v>
      </c>
      <c r="AF113" s="207">
        <f t="shared" si="26"/>
        <v>2206.75</v>
      </c>
      <c r="AG113" s="207">
        <v>122</v>
      </c>
      <c r="AH113" s="207">
        <v>8242</v>
      </c>
      <c r="AI113" s="207">
        <f t="shared" si="27"/>
        <v>2060.5</v>
      </c>
      <c r="AJ113" s="207">
        <v>200</v>
      </c>
      <c r="AK113" s="207">
        <v>11540</v>
      </c>
      <c r="AL113" s="207">
        <f t="shared" si="28"/>
        <v>2885</v>
      </c>
      <c r="AM113" s="207">
        <v>238</v>
      </c>
      <c r="AN113" s="207">
        <v>13950</v>
      </c>
      <c r="AO113" s="207">
        <f t="shared" si="29"/>
        <v>3487.5</v>
      </c>
      <c r="AP113" s="388">
        <v>185</v>
      </c>
      <c r="AQ113" s="387">
        <v>12535</v>
      </c>
      <c r="AR113" s="207">
        <f t="shared" si="23"/>
        <v>3133.75</v>
      </c>
      <c r="AS113" s="389">
        <v>224</v>
      </c>
      <c r="AT113" s="389">
        <v>13464</v>
      </c>
      <c r="AU113" s="388">
        <f t="shared" si="30"/>
        <v>3366</v>
      </c>
      <c r="AV113" s="389">
        <v>291</v>
      </c>
      <c r="AW113" s="389">
        <v>18025</v>
      </c>
      <c r="AX113" s="388">
        <f t="shared" si="31"/>
        <v>4506.25</v>
      </c>
      <c r="AY113" s="387">
        <v>215</v>
      </c>
      <c r="AZ113" s="387">
        <v>12501</v>
      </c>
      <c r="BA113" s="388">
        <f t="shared" si="32"/>
        <v>3125.25</v>
      </c>
      <c r="BB113" s="389">
        <v>0</v>
      </c>
      <c r="BC113" s="389">
        <v>0</v>
      </c>
      <c r="BD113" s="388">
        <f t="shared" si="33"/>
        <v>0</v>
      </c>
      <c r="BE113" s="389">
        <v>0</v>
      </c>
      <c r="BF113" s="389">
        <v>0</v>
      </c>
      <c r="BG113" s="388">
        <f t="shared" si="34"/>
        <v>0</v>
      </c>
      <c r="BH113" s="388">
        <v>0</v>
      </c>
      <c r="BI113" s="388">
        <v>0</v>
      </c>
      <c r="BJ113" s="388">
        <f t="shared" si="35"/>
        <v>0</v>
      </c>
      <c r="BK113" s="388">
        <v>0</v>
      </c>
      <c r="BL113" s="388">
        <v>0</v>
      </c>
      <c r="BM113" s="388">
        <f t="shared" si="36"/>
        <v>0</v>
      </c>
      <c r="BN113" s="388">
        <v>0</v>
      </c>
      <c r="BO113" s="388">
        <v>0</v>
      </c>
      <c r="BP113" s="388">
        <f t="shared" si="37"/>
        <v>0</v>
      </c>
      <c r="BQ113" s="388">
        <v>0</v>
      </c>
      <c r="BR113" s="388">
        <v>0</v>
      </c>
      <c r="BS113" s="388">
        <f t="shared" si="38"/>
        <v>0</v>
      </c>
    </row>
    <row r="114" spans="1:71" ht="14.65" customHeight="1">
      <c r="A114" s="331">
        <v>111</v>
      </c>
      <c r="B114" s="387" t="s">
        <v>164</v>
      </c>
      <c r="C114" s="387"/>
      <c r="D114" s="387"/>
      <c r="E114" s="207" t="str">
        <f>VLOOKUP(B114,Remark!G:H,2,0)</f>
        <v>CHC4</v>
      </c>
      <c r="F114" s="390"/>
      <c r="G114" s="390"/>
      <c r="H114" s="390"/>
      <c r="I114" s="390"/>
      <c r="J114" s="390"/>
      <c r="K114" s="390"/>
      <c r="L114" s="390"/>
      <c r="M114" s="390"/>
      <c r="N114" s="390"/>
      <c r="O114" s="390"/>
      <c r="P114" s="390"/>
      <c r="Q114" s="390"/>
      <c r="R114" s="207"/>
      <c r="S114" s="207"/>
      <c r="T114" s="207"/>
      <c r="U114" s="207"/>
      <c r="V114" s="207"/>
      <c r="W114" s="207"/>
      <c r="X114" s="207">
        <f>VLOOKUP(A114,[1]sum!$A$2:$H$154,7,FALSE)</f>
        <v>8</v>
      </c>
      <c r="Y114" s="207">
        <f>VLOOKUP(A114,[1]sum!$A$2:$H$154,8,FALSE)</f>
        <v>560</v>
      </c>
      <c r="Z114" s="207">
        <f t="shared" si="24"/>
        <v>140</v>
      </c>
      <c r="AA114" s="207">
        <v>160</v>
      </c>
      <c r="AB114" s="207">
        <v>11248</v>
      </c>
      <c r="AC114" s="207">
        <f t="shared" si="25"/>
        <v>2812</v>
      </c>
      <c r="AD114" s="207">
        <v>252</v>
      </c>
      <c r="AE114" s="207">
        <v>17164</v>
      </c>
      <c r="AF114" s="207">
        <f t="shared" si="26"/>
        <v>4291</v>
      </c>
      <c r="AG114" s="207">
        <v>282</v>
      </c>
      <c r="AH114" s="207">
        <v>19906</v>
      </c>
      <c r="AI114" s="207">
        <f t="shared" si="27"/>
        <v>4976.5</v>
      </c>
      <c r="AJ114" s="207">
        <v>323</v>
      </c>
      <c r="AK114" s="207">
        <v>20725</v>
      </c>
      <c r="AL114" s="207">
        <f t="shared" si="28"/>
        <v>5181.25</v>
      </c>
      <c r="AM114" s="207">
        <v>368</v>
      </c>
      <c r="AN114" s="207">
        <v>24964</v>
      </c>
      <c r="AO114" s="207">
        <f t="shared" si="29"/>
        <v>6241</v>
      </c>
      <c r="AP114" s="388">
        <v>361</v>
      </c>
      <c r="AQ114" s="387">
        <v>24839</v>
      </c>
      <c r="AR114" s="207">
        <f t="shared" si="23"/>
        <v>6209.75</v>
      </c>
      <c r="AS114" s="389">
        <v>341</v>
      </c>
      <c r="AT114" s="389">
        <v>19955</v>
      </c>
      <c r="AU114" s="388">
        <f t="shared" si="30"/>
        <v>4988.75</v>
      </c>
      <c r="AV114" s="389">
        <v>530</v>
      </c>
      <c r="AW114" s="389">
        <v>34486</v>
      </c>
      <c r="AX114" s="388">
        <f t="shared" si="31"/>
        <v>8621.5</v>
      </c>
      <c r="AY114" s="387">
        <v>737</v>
      </c>
      <c r="AZ114" s="387">
        <v>43539</v>
      </c>
      <c r="BA114" s="388">
        <f t="shared" si="32"/>
        <v>10884.75</v>
      </c>
      <c r="BB114" s="389">
        <v>891</v>
      </c>
      <c r="BC114" s="389">
        <v>49801</v>
      </c>
      <c r="BD114" s="388">
        <f t="shared" si="33"/>
        <v>12450.25</v>
      </c>
      <c r="BE114" s="389">
        <v>484</v>
      </c>
      <c r="BF114" s="389">
        <v>31436</v>
      </c>
      <c r="BG114" s="388">
        <f t="shared" si="34"/>
        <v>7859</v>
      </c>
      <c r="BH114" s="388">
        <v>611</v>
      </c>
      <c r="BI114" s="388">
        <v>36445</v>
      </c>
      <c r="BJ114" s="388">
        <f t="shared" si="35"/>
        <v>9111.25</v>
      </c>
      <c r="BK114" s="388">
        <v>469</v>
      </c>
      <c r="BL114" s="388">
        <v>31635</v>
      </c>
      <c r="BM114" s="388">
        <f t="shared" si="36"/>
        <v>7908.75</v>
      </c>
      <c r="BN114" s="388">
        <v>396</v>
      </c>
      <c r="BO114" s="388">
        <v>28816</v>
      </c>
      <c r="BP114" s="388">
        <f t="shared" si="37"/>
        <v>7204</v>
      </c>
      <c r="BQ114" s="388">
        <v>321</v>
      </c>
      <c r="BR114" s="388">
        <v>23843</v>
      </c>
      <c r="BS114" s="388">
        <f t="shared" si="38"/>
        <v>5960.75</v>
      </c>
    </row>
    <row r="115" spans="1:71" ht="14.65" customHeight="1">
      <c r="A115" s="331">
        <v>112</v>
      </c>
      <c r="B115" s="387" t="s">
        <v>165</v>
      </c>
      <c r="C115" s="387"/>
      <c r="D115" s="387"/>
      <c r="E115" s="207" t="str">
        <f>VLOOKUP(B115,Remark!G:H,2,0)</f>
        <v>CHC4</v>
      </c>
      <c r="F115" s="390"/>
      <c r="G115" s="390"/>
      <c r="H115" s="390"/>
      <c r="I115" s="390"/>
      <c r="J115" s="390"/>
      <c r="K115" s="390"/>
      <c r="L115" s="390"/>
      <c r="M115" s="390"/>
      <c r="N115" s="390"/>
      <c r="O115" s="390"/>
      <c r="P115" s="390"/>
      <c r="Q115" s="390"/>
      <c r="R115" s="207"/>
      <c r="S115" s="207"/>
      <c r="T115" s="207"/>
      <c r="U115" s="207"/>
      <c r="V115" s="207"/>
      <c r="W115" s="207"/>
      <c r="X115" s="207">
        <f>VLOOKUP(A115,[1]sum!$A$2:$H$154,7,FALSE)</f>
        <v>11</v>
      </c>
      <c r="Y115" s="207">
        <f>VLOOKUP(A115,[1]sum!$A$2:$H$154,8,FALSE)</f>
        <v>885</v>
      </c>
      <c r="Z115" s="207">
        <f t="shared" si="24"/>
        <v>221.25</v>
      </c>
      <c r="AA115" s="207">
        <v>78</v>
      </c>
      <c r="AB115" s="207">
        <v>6038</v>
      </c>
      <c r="AC115" s="207">
        <f t="shared" si="25"/>
        <v>1509.5</v>
      </c>
      <c r="AD115" s="207">
        <v>114</v>
      </c>
      <c r="AE115" s="207">
        <v>6926</v>
      </c>
      <c r="AF115" s="207">
        <f t="shared" si="26"/>
        <v>1731.5</v>
      </c>
      <c r="AG115" s="207">
        <v>168</v>
      </c>
      <c r="AH115" s="207">
        <v>10788</v>
      </c>
      <c r="AI115" s="207">
        <f t="shared" si="27"/>
        <v>2697</v>
      </c>
      <c r="AJ115" s="207">
        <v>195</v>
      </c>
      <c r="AK115" s="207">
        <v>11629</v>
      </c>
      <c r="AL115" s="207">
        <f t="shared" si="28"/>
        <v>2907.25</v>
      </c>
      <c r="AM115" s="207">
        <v>275</v>
      </c>
      <c r="AN115" s="207">
        <v>19425</v>
      </c>
      <c r="AO115" s="207">
        <f t="shared" si="29"/>
        <v>4856.25</v>
      </c>
      <c r="AP115" s="388">
        <v>459</v>
      </c>
      <c r="AQ115" s="387">
        <v>32613</v>
      </c>
      <c r="AR115" s="207">
        <f t="shared" si="23"/>
        <v>8153.25</v>
      </c>
      <c r="AS115" s="389">
        <v>213</v>
      </c>
      <c r="AT115" s="389">
        <v>20051</v>
      </c>
      <c r="AU115" s="388">
        <f t="shared" si="30"/>
        <v>5012.75</v>
      </c>
      <c r="AV115" s="389">
        <v>313</v>
      </c>
      <c r="AW115" s="389">
        <v>22591</v>
      </c>
      <c r="AX115" s="388">
        <f t="shared" si="31"/>
        <v>5647.75</v>
      </c>
      <c r="AY115" s="387">
        <v>195</v>
      </c>
      <c r="AZ115" s="387">
        <v>12905</v>
      </c>
      <c r="BA115" s="388">
        <f t="shared" si="32"/>
        <v>3226.25</v>
      </c>
      <c r="BB115" s="389">
        <v>125</v>
      </c>
      <c r="BC115" s="389">
        <v>8719</v>
      </c>
      <c r="BD115" s="388">
        <f t="shared" si="33"/>
        <v>2179.75</v>
      </c>
      <c r="BE115" s="389">
        <v>140</v>
      </c>
      <c r="BF115" s="389">
        <v>9952</v>
      </c>
      <c r="BG115" s="388">
        <f t="shared" si="34"/>
        <v>2488</v>
      </c>
      <c r="BH115" s="388">
        <v>139</v>
      </c>
      <c r="BI115" s="388">
        <v>8221</v>
      </c>
      <c r="BJ115" s="388">
        <f t="shared" si="35"/>
        <v>2055.25</v>
      </c>
      <c r="BK115" s="388">
        <v>0</v>
      </c>
      <c r="BL115" s="388">
        <v>0</v>
      </c>
      <c r="BM115" s="388">
        <f t="shared" si="36"/>
        <v>0</v>
      </c>
      <c r="BN115" s="388">
        <v>0</v>
      </c>
      <c r="BO115" s="388">
        <v>0</v>
      </c>
      <c r="BP115" s="388">
        <f t="shared" si="37"/>
        <v>0</v>
      </c>
      <c r="BQ115" s="388">
        <v>0</v>
      </c>
      <c r="BR115" s="388">
        <v>0</v>
      </c>
      <c r="BS115" s="388">
        <f t="shared" si="38"/>
        <v>0</v>
      </c>
    </row>
    <row r="116" spans="1:71" ht="14.65" customHeight="1">
      <c r="A116" s="331">
        <v>113</v>
      </c>
      <c r="B116" s="387" t="s">
        <v>166</v>
      </c>
      <c r="C116" s="387"/>
      <c r="D116" s="387"/>
      <c r="E116" s="207" t="str">
        <f>VLOOKUP(B116,Remark!G:H,2,0)</f>
        <v>HPPY</v>
      </c>
      <c r="F116" s="390"/>
      <c r="G116" s="390"/>
      <c r="H116" s="390"/>
      <c r="I116" s="390"/>
      <c r="J116" s="390"/>
      <c r="K116" s="390"/>
      <c r="L116" s="390"/>
      <c r="M116" s="390"/>
      <c r="N116" s="390"/>
      <c r="O116" s="390"/>
      <c r="P116" s="390"/>
      <c r="Q116" s="390"/>
      <c r="R116" s="207"/>
      <c r="S116" s="207"/>
      <c r="T116" s="207"/>
      <c r="U116" s="207"/>
      <c r="V116" s="207"/>
      <c r="W116" s="207"/>
      <c r="X116" s="207">
        <f>VLOOKUP(A116,[1]sum!$A$2:$H$154,7,FALSE)</f>
        <v>15</v>
      </c>
      <c r="Y116" s="207">
        <f>VLOOKUP(A116,[1]sum!$A$2:$H$154,8,FALSE)</f>
        <v>853</v>
      </c>
      <c r="Z116" s="207">
        <f t="shared" si="24"/>
        <v>213.25</v>
      </c>
      <c r="AA116" s="207">
        <v>14</v>
      </c>
      <c r="AB116" s="207">
        <v>1058</v>
      </c>
      <c r="AC116" s="207">
        <f t="shared" si="25"/>
        <v>264.5</v>
      </c>
      <c r="AD116" s="207">
        <v>41</v>
      </c>
      <c r="AE116" s="207">
        <v>2763</v>
      </c>
      <c r="AF116" s="207">
        <f t="shared" si="26"/>
        <v>690.75</v>
      </c>
      <c r="AG116" s="207">
        <v>31</v>
      </c>
      <c r="AH116" s="207">
        <v>2449</v>
      </c>
      <c r="AI116" s="207">
        <f t="shared" si="27"/>
        <v>612.25</v>
      </c>
      <c r="AJ116" s="207">
        <v>33</v>
      </c>
      <c r="AK116" s="207">
        <v>2615</v>
      </c>
      <c r="AL116" s="207">
        <f t="shared" si="28"/>
        <v>653.75</v>
      </c>
      <c r="AM116" s="207">
        <v>194</v>
      </c>
      <c r="AN116" s="207">
        <v>10174</v>
      </c>
      <c r="AO116" s="207">
        <f t="shared" si="29"/>
        <v>2543.5</v>
      </c>
      <c r="AP116" s="388">
        <v>60</v>
      </c>
      <c r="AQ116" s="387">
        <v>4040</v>
      </c>
      <c r="AR116" s="207">
        <f t="shared" si="23"/>
        <v>1010</v>
      </c>
      <c r="AS116" s="389">
        <v>37</v>
      </c>
      <c r="AT116" s="389">
        <v>2379</v>
      </c>
      <c r="AU116" s="388">
        <f t="shared" si="30"/>
        <v>594.75</v>
      </c>
      <c r="AV116" s="389">
        <v>33</v>
      </c>
      <c r="AW116" s="389">
        <v>2227</v>
      </c>
      <c r="AX116" s="388">
        <f t="shared" si="31"/>
        <v>556.75</v>
      </c>
      <c r="AY116" s="387">
        <v>40</v>
      </c>
      <c r="AZ116" s="387">
        <v>2888</v>
      </c>
      <c r="BA116" s="388">
        <f t="shared" si="32"/>
        <v>722</v>
      </c>
      <c r="BB116" s="389">
        <v>36</v>
      </c>
      <c r="BC116" s="389">
        <v>2712</v>
      </c>
      <c r="BD116" s="388">
        <f t="shared" si="33"/>
        <v>678</v>
      </c>
      <c r="BE116" s="389">
        <v>71</v>
      </c>
      <c r="BF116" s="389">
        <v>4817</v>
      </c>
      <c r="BG116" s="388">
        <f t="shared" si="34"/>
        <v>1204.25</v>
      </c>
      <c r="BH116" s="388">
        <v>38</v>
      </c>
      <c r="BI116" s="388">
        <v>2474</v>
      </c>
      <c r="BJ116" s="388">
        <f t="shared" si="35"/>
        <v>618.5</v>
      </c>
      <c r="BK116" s="388">
        <v>43</v>
      </c>
      <c r="BL116" s="388">
        <v>3193</v>
      </c>
      <c r="BM116" s="388">
        <f t="shared" si="36"/>
        <v>798.25</v>
      </c>
      <c r="BN116" s="388">
        <v>31</v>
      </c>
      <c r="BO116" s="388">
        <v>2177</v>
      </c>
      <c r="BP116" s="388">
        <f t="shared" si="37"/>
        <v>544.25</v>
      </c>
      <c r="BQ116" s="388">
        <v>51</v>
      </c>
      <c r="BR116" s="388">
        <v>3873</v>
      </c>
      <c r="BS116" s="388">
        <f t="shared" si="38"/>
        <v>968.25</v>
      </c>
    </row>
    <row r="117" spans="1:71" ht="14.65" customHeight="1">
      <c r="A117" s="331">
        <v>114</v>
      </c>
      <c r="B117" s="387" t="s">
        <v>167</v>
      </c>
      <c r="C117" s="387"/>
      <c r="D117" s="387"/>
      <c r="E117" s="207" t="str">
        <f>VLOOKUP(B117,Remark!G:H,2,0)</f>
        <v>HPPY</v>
      </c>
      <c r="F117" s="390"/>
      <c r="G117" s="390"/>
      <c r="H117" s="390"/>
      <c r="I117" s="390"/>
      <c r="J117" s="390"/>
      <c r="K117" s="390"/>
      <c r="L117" s="390"/>
      <c r="M117" s="390"/>
      <c r="N117" s="390"/>
      <c r="O117" s="390"/>
      <c r="P117" s="390"/>
      <c r="Q117" s="390"/>
      <c r="R117" s="207"/>
      <c r="S117" s="207"/>
      <c r="T117" s="207"/>
      <c r="U117" s="207"/>
      <c r="V117" s="207"/>
      <c r="W117" s="207"/>
      <c r="X117" s="207">
        <f>VLOOKUP(A117,[1]sum!$A$2:$H$154,7,FALSE)</f>
        <v>6</v>
      </c>
      <c r="Y117" s="207">
        <f>VLOOKUP(A117,[1]sum!$A$2:$H$154,8,FALSE)</f>
        <v>426</v>
      </c>
      <c r="Z117" s="207">
        <f t="shared" si="24"/>
        <v>106.5</v>
      </c>
      <c r="AA117" s="207">
        <v>111</v>
      </c>
      <c r="AB117" s="207">
        <v>8001</v>
      </c>
      <c r="AC117" s="207">
        <f t="shared" si="25"/>
        <v>2000.25</v>
      </c>
      <c r="AD117" s="207">
        <v>245</v>
      </c>
      <c r="AE117" s="207">
        <v>17019</v>
      </c>
      <c r="AF117" s="207">
        <f t="shared" si="26"/>
        <v>4254.75</v>
      </c>
      <c r="AG117" s="207">
        <v>282</v>
      </c>
      <c r="AH117" s="207">
        <v>18862</v>
      </c>
      <c r="AI117" s="207">
        <f t="shared" si="27"/>
        <v>4715.5</v>
      </c>
      <c r="AJ117" s="207">
        <v>333</v>
      </c>
      <c r="AK117" s="207">
        <v>20715</v>
      </c>
      <c r="AL117" s="207">
        <f t="shared" si="28"/>
        <v>5178.75</v>
      </c>
      <c r="AM117" s="207">
        <v>81</v>
      </c>
      <c r="AN117" s="207">
        <v>4759</v>
      </c>
      <c r="AO117" s="207">
        <f t="shared" si="29"/>
        <v>1189.75</v>
      </c>
      <c r="AP117" s="388">
        <v>437</v>
      </c>
      <c r="AQ117" s="387">
        <v>28499</v>
      </c>
      <c r="AR117" s="207">
        <f t="shared" si="23"/>
        <v>7124.75</v>
      </c>
      <c r="AS117" s="389">
        <v>333</v>
      </c>
      <c r="AT117" s="389">
        <v>21099</v>
      </c>
      <c r="AU117" s="388">
        <f t="shared" si="30"/>
        <v>5274.75</v>
      </c>
      <c r="AV117" s="389">
        <v>387</v>
      </c>
      <c r="AW117" s="389">
        <v>25197</v>
      </c>
      <c r="AX117" s="388">
        <f t="shared" si="31"/>
        <v>6299.25</v>
      </c>
      <c r="AY117" s="387">
        <v>367</v>
      </c>
      <c r="AZ117" s="387">
        <v>23177</v>
      </c>
      <c r="BA117" s="388">
        <f t="shared" si="32"/>
        <v>5794.25</v>
      </c>
      <c r="BB117" s="389">
        <v>400</v>
      </c>
      <c r="BC117" s="389">
        <v>26520</v>
      </c>
      <c r="BD117" s="388">
        <f t="shared" si="33"/>
        <v>6630</v>
      </c>
      <c r="BE117" s="389">
        <v>288</v>
      </c>
      <c r="BF117" s="389">
        <v>17032</v>
      </c>
      <c r="BG117" s="388">
        <f t="shared" si="34"/>
        <v>4258</v>
      </c>
      <c r="BH117" s="388">
        <v>497</v>
      </c>
      <c r="BI117" s="388">
        <v>31987</v>
      </c>
      <c r="BJ117" s="388">
        <f t="shared" si="35"/>
        <v>7996.75</v>
      </c>
      <c r="BK117" s="388">
        <v>531</v>
      </c>
      <c r="BL117" s="388">
        <v>34325</v>
      </c>
      <c r="BM117" s="388">
        <f t="shared" si="36"/>
        <v>8581.25</v>
      </c>
      <c r="BN117" s="388">
        <v>523</v>
      </c>
      <c r="BO117" s="388">
        <v>36193</v>
      </c>
      <c r="BP117" s="388">
        <f t="shared" si="37"/>
        <v>9048.25</v>
      </c>
      <c r="BQ117" s="388">
        <v>466</v>
      </c>
      <c r="BR117" s="388">
        <v>33262</v>
      </c>
      <c r="BS117" s="388">
        <f t="shared" si="38"/>
        <v>8315.5</v>
      </c>
    </row>
    <row r="118" spans="1:71" ht="14.65" customHeight="1">
      <c r="A118" s="331">
        <v>115</v>
      </c>
      <c r="B118" s="387" t="s">
        <v>168</v>
      </c>
      <c r="C118" s="387"/>
      <c r="D118" s="387"/>
      <c r="E118" s="207" t="str">
        <f>VLOOKUP(B118,Remark!G:H,2,0)</f>
        <v>HPPY</v>
      </c>
      <c r="F118" s="390"/>
      <c r="G118" s="390"/>
      <c r="H118" s="390"/>
      <c r="I118" s="390"/>
      <c r="J118" s="390"/>
      <c r="K118" s="390"/>
      <c r="L118" s="390"/>
      <c r="M118" s="390"/>
      <c r="N118" s="390"/>
      <c r="O118" s="390"/>
      <c r="P118" s="390"/>
      <c r="Q118" s="390"/>
      <c r="R118" s="207"/>
      <c r="S118" s="207"/>
      <c r="T118" s="207"/>
      <c r="U118" s="207"/>
      <c r="V118" s="207"/>
      <c r="W118" s="207"/>
      <c r="X118" s="207">
        <f>VLOOKUP(A118,[1]sum!$A$2:$H$154,7,FALSE)</f>
        <v>20</v>
      </c>
      <c r="Y118" s="207">
        <f>VLOOKUP(A118,[1]sum!$A$2:$H$154,8,FALSE)</f>
        <v>1608</v>
      </c>
      <c r="Z118" s="207">
        <f t="shared" si="24"/>
        <v>402</v>
      </c>
      <c r="AA118" s="207">
        <v>105</v>
      </c>
      <c r="AB118" s="207">
        <v>8931</v>
      </c>
      <c r="AC118" s="207">
        <f t="shared" si="25"/>
        <v>2232.75</v>
      </c>
      <c r="AD118" s="207">
        <v>151</v>
      </c>
      <c r="AE118" s="207">
        <v>11745</v>
      </c>
      <c r="AF118" s="207">
        <f t="shared" si="26"/>
        <v>2936.25</v>
      </c>
      <c r="AG118" s="207">
        <v>218</v>
      </c>
      <c r="AH118" s="207">
        <v>14554</v>
      </c>
      <c r="AI118" s="207">
        <f t="shared" si="27"/>
        <v>3638.5</v>
      </c>
      <c r="AJ118" s="207">
        <v>247</v>
      </c>
      <c r="AK118" s="207">
        <v>15261</v>
      </c>
      <c r="AL118" s="207">
        <f t="shared" si="28"/>
        <v>3815.25</v>
      </c>
      <c r="AM118" s="207">
        <v>409</v>
      </c>
      <c r="AN118" s="207">
        <v>24171</v>
      </c>
      <c r="AO118" s="207">
        <f t="shared" si="29"/>
        <v>6042.75</v>
      </c>
      <c r="AP118" s="388">
        <v>168</v>
      </c>
      <c r="AQ118" s="387">
        <v>10676</v>
      </c>
      <c r="AR118" s="207">
        <f t="shared" si="23"/>
        <v>2669</v>
      </c>
      <c r="AS118" s="389">
        <v>67</v>
      </c>
      <c r="AT118" s="389">
        <v>4169</v>
      </c>
      <c r="AU118" s="388">
        <f t="shared" si="30"/>
        <v>1042.25</v>
      </c>
      <c r="AV118" s="389">
        <v>0</v>
      </c>
      <c r="AW118" s="389">
        <v>0</v>
      </c>
      <c r="AX118" s="388">
        <f t="shared" si="31"/>
        <v>0</v>
      </c>
      <c r="AY118" s="387">
        <v>0</v>
      </c>
      <c r="AZ118" s="387">
        <v>0</v>
      </c>
      <c r="BA118" s="388">
        <f t="shared" si="32"/>
        <v>0</v>
      </c>
      <c r="BB118" s="389">
        <v>0</v>
      </c>
      <c r="BC118" s="389">
        <v>0</v>
      </c>
      <c r="BD118" s="388">
        <f t="shared" si="33"/>
        <v>0</v>
      </c>
      <c r="BE118" s="389">
        <v>0</v>
      </c>
      <c r="BF118" s="389">
        <v>0</v>
      </c>
      <c r="BG118" s="388">
        <f t="shared" si="34"/>
        <v>0</v>
      </c>
      <c r="BH118" s="388">
        <v>0</v>
      </c>
      <c r="BI118" s="388">
        <v>0</v>
      </c>
      <c r="BJ118" s="388">
        <f t="shared" si="35"/>
        <v>0</v>
      </c>
      <c r="BK118" s="388">
        <v>0</v>
      </c>
      <c r="BL118" s="388">
        <v>0</v>
      </c>
      <c r="BM118" s="388">
        <f t="shared" si="36"/>
        <v>0</v>
      </c>
      <c r="BN118" s="388">
        <v>0</v>
      </c>
      <c r="BO118" s="388">
        <v>0</v>
      </c>
      <c r="BP118" s="388">
        <f t="shared" si="37"/>
        <v>0</v>
      </c>
      <c r="BQ118" s="388">
        <v>0</v>
      </c>
      <c r="BR118" s="388">
        <v>0</v>
      </c>
      <c r="BS118" s="388">
        <f t="shared" si="38"/>
        <v>0</v>
      </c>
    </row>
    <row r="119" spans="1:71" ht="14.65" customHeight="1">
      <c r="A119" s="331">
        <v>116</v>
      </c>
      <c r="B119" s="387" t="s">
        <v>169</v>
      </c>
      <c r="C119" s="387"/>
      <c r="D119" s="387"/>
      <c r="E119" s="207" t="str">
        <f>VLOOKUP(B119,Remark!G:H,2,0)</f>
        <v>CHC4</v>
      </c>
      <c r="F119" s="390"/>
      <c r="G119" s="390"/>
      <c r="H119" s="390"/>
      <c r="I119" s="390"/>
      <c r="J119" s="390"/>
      <c r="K119" s="390"/>
      <c r="L119" s="390"/>
      <c r="M119" s="390"/>
      <c r="N119" s="390"/>
      <c r="O119" s="390"/>
      <c r="P119" s="390"/>
      <c r="Q119" s="390"/>
      <c r="R119" s="207"/>
      <c r="S119" s="207"/>
      <c r="T119" s="207"/>
      <c r="U119" s="207"/>
      <c r="V119" s="207"/>
      <c r="W119" s="207"/>
      <c r="X119" s="207"/>
      <c r="Y119" s="207"/>
      <c r="Z119" s="207">
        <f t="shared" si="24"/>
        <v>0</v>
      </c>
      <c r="AA119" s="207">
        <v>77</v>
      </c>
      <c r="AB119" s="207">
        <v>5619</v>
      </c>
      <c r="AC119" s="207">
        <f t="shared" si="25"/>
        <v>1404.75</v>
      </c>
      <c r="AD119" s="207">
        <v>193</v>
      </c>
      <c r="AE119" s="207">
        <v>11843</v>
      </c>
      <c r="AF119" s="207">
        <f t="shared" si="26"/>
        <v>2960.75</v>
      </c>
      <c r="AG119" s="207">
        <v>148</v>
      </c>
      <c r="AH119" s="207">
        <v>9916</v>
      </c>
      <c r="AI119" s="207">
        <f t="shared" si="27"/>
        <v>2479</v>
      </c>
      <c r="AJ119" s="207">
        <v>285</v>
      </c>
      <c r="AK119" s="207">
        <v>16187</v>
      </c>
      <c r="AL119" s="207">
        <f t="shared" si="28"/>
        <v>4046.75</v>
      </c>
      <c r="AM119" s="207">
        <v>296</v>
      </c>
      <c r="AN119" s="207">
        <v>17164</v>
      </c>
      <c r="AO119" s="207">
        <f t="shared" si="29"/>
        <v>4291</v>
      </c>
      <c r="AP119" s="388">
        <v>218</v>
      </c>
      <c r="AQ119" s="387">
        <v>13402</v>
      </c>
      <c r="AR119" s="207">
        <f t="shared" si="23"/>
        <v>3350.5</v>
      </c>
      <c r="AS119" s="389">
        <v>0</v>
      </c>
      <c r="AT119" s="389">
        <v>0</v>
      </c>
      <c r="AU119" s="388">
        <f t="shared" si="30"/>
        <v>0</v>
      </c>
      <c r="AV119" s="389">
        <v>0</v>
      </c>
      <c r="AW119" s="389">
        <v>0</v>
      </c>
      <c r="AX119" s="388">
        <f t="shared" si="31"/>
        <v>0</v>
      </c>
      <c r="AY119" s="387">
        <v>0</v>
      </c>
      <c r="AZ119" s="387">
        <v>0</v>
      </c>
      <c r="BA119" s="388">
        <f t="shared" si="32"/>
        <v>0</v>
      </c>
      <c r="BB119" s="389">
        <v>0</v>
      </c>
      <c r="BC119" s="389">
        <v>0</v>
      </c>
      <c r="BD119" s="388">
        <f t="shared" si="33"/>
        <v>0</v>
      </c>
      <c r="BE119" s="389">
        <v>0</v>
      </c>
      <c r="BF119" s="389">
        <v>0</v>
      </c>
      <c r="BG119" s="388">
        <f t="shared" si="34"/>
        <v>0</v>
      </c>
      <c r="BH119" s="388">
        <v>0</v>
      </c>
      <c r="BI119" s="388">
        <v>0</v>
      </c>
      <c r="BJ119" s="388">
        <f t="shared" si="35"/>
        <v>0</v>
      </c>
      <c r="BK119" s="388">
        <v>0</v>
      </c>
      <c r="BL119" s="388">
        <v>0</v>
      </c>
      <c r="BM119" s="388">
        <f t="shared" si="36"/>
        <v>0</v>
      </c>
      <c r="BN119" s="388">
        <v>0</v>
      </c>
      <c r="BO119" s="388">
        <v>0</v>
      </c>
      <c r="BP119" s="388">
        <f t="shared" si="37"/>
        <v>0</v>
      </c>
      <c r="BQ119" s="388">
        <v>0</v>
      </c>
      <c r="BR119" s="388">
        <v>0</v>
      </c>
      <c r="BS119" s="388">
        <f t="shared" si="38"/>
        <v>0</v>
      </c>
    </row>
    <row r="120" spans="1:71" ht="14.65" customHeight="1">
      <c r="A120" s="331">
        <v>117</v>
      </c>
      <c r="B120" s="387" t="s">
        <v>170</v>
      </c>
      <c r="C120" s="387"/>
      <c r="D120" s="387"/>
      <c r="E120" s="207" t="str">
        <f>VLOOKUP(B120,Remark!G:H,2,0)</f>
        <v>HPPY</v>
      </c>
      <c r="F120" s="390"/>
      <c r="G120" s="390"/>
      <c r="H120" s="390"/>
      <c r="I120" s="390"/>
      <c r="J120" s="390"/>
      <c r="K120" s="390"/>
      <c r="L120" s="390"/>
      <c r="M120" s="390"/>
      <c r="N120" s="390"/>
      <c r="O120" s="390"/>
      <c r="P120" s="390"/>
      <c r="Q120" s="390"/>
      <c r="R120" s="207"/>
      <c r="S120" s="207"/>
      <c r="T120" s="207"/>
      <c r="U120" s="207"/>
      <c r="V120" s="207"/>
      <c r="W120" s="207"/>
      <c r="X120" s="207" t="e">
        <f>VLOOKUP(A120,[1]sum!$A$2:$H$154,7,FALSE)</f>
        <v>#N/A</v>
      </c>
      <c r="Y120" s="207" t="e">
        <f>VLOOKUP(A120,[1]sum!$A$2:$H$154,8,FALSE)</f>
        <v>#N/A</v>
      </c>
      <c r="Z120" s="207" t="e">
        <f t="shared" si="24"/>
        <v>#N/A</v>
      </c>
      <c r="AA120" s="207">
        <v>106</v>
      </c>
      <c r="AB120" s="207">
        <v>8686</v>
      </c>
      <c r="AC120" s="207">
        <f t="shared" si="25"/>
        <v>2171.5</v>
      </c>
      <c r="AD120" s="207">
        <v>135</v>
      </c>
      <c r="AE120" s="207">
        <v>8681</v>
      </c>
      <c r="AF120" s="207">
        <f t="shared" si="26"/>
        <v>2170.25</v>
      </c>
      <c r="AG120" s="207">
        <v>200</v>
      </c>
      <c r="AH120" s="207">
        <v>12176</v>
      </c>
      <c r="AI120" s="207">
        <f t="shared" si="27"/>
        <v>3044</v>
      </c>
      <c r="AJ120" s="207">
        <v>185</v>
      </c>
      <c r="AK120" s="207">
        <v>10495</v>
      </c>
      <c r="AL120" s="207">
        <f t="shared" si="28"/>
        <v>2623.75</v>
      </c>
      <c r="AM120" s="207">
        <v>230</v>
      </c>
      <c r="AN120" s="207">
        <v>12950</v>
      </c>
      <c r="AO120" s="207">
        <f t="shared" si="29"/>
        <v>3237.5</v>
      </c>
      <c r="AP120" s="388">
        <v>217</v>
      </c>
      <c r="AQ120" s="387">
        <v>12427</v>
      </c>
      <c r="AR120" s="207">
        <f t="shared" si="23"/>
        <v>3106.75</v>
      </c>
      <c r="AS120" s="389">
        <v>62</v>
      </c>
      <c r="AT120" s="389">
        <v>5194</v>
      </c>
      <c r="AU120" s="388">
        <f t="shared" si="30"/>
        <v>1298.5</v>
      </c>
      <c r="AV120" s="389">
        <v>0</v>
      </c>
      <c r="AW120" s="389">
        <v>0</v>
      </c>
      <c r="AX120" s="388">
        <f t="shared" si="31"/>
        <v>0</v>
      </c>
      <c r="AY120" s="387">
        <v>0</v>
      </c>
      <c r="AZ120" s="387">
        <v>0</v>
      </c>
      <c r="BA120" s="388">
        <f t="shared" si="32"/>
        <v>0</v>
      </c>
      <c r="BB120" s="389">
        <v>0</v>
      </c>
      <c r="BC120" s="389">
        <v>0</v>
      </c>
      <c r="BD120" s="388">
        <f t="shared" si="33"/>
        <v>0</v>
      </c>
      <c r="BE120" s="389">
        <v>0</v>
      </c>
      <c r="BF120" s="389">
        <v>0</v>
      </c>
      <c r="BG120" s="388">
        <f t="shared" si="34"/>
        <v>0</v>
      </c>
      <c r="BH120" s="388">
        <v>0</v>
      </c>
      <c r="BI120" s="388">
        <v>0</v>
      </c>
      <c r="BJ120" s="388">
        <f t="shared" si="35"/>
        <v>0</v>
      </c>
      <c r="BK120" s="388">
        <v>0</v>
      </c>
      <c r="BL120" s="388">
        <v>0</v>
      </c>
      <c r="BM120" s="388">
        <f t="shared" si="36"/>
        <v>0</v>
      </c>
      <c r="BN120" s="388">
        <v>0</v>
      </c>
      <c r="BO120" s="388">
        <v>0</v>
      </c>
      <c r="BP120" s="388">
        <f t="shared" si="37"/>
        <v>0</v>
      </c>
      <c r="BQ120" s="388">
        <v>0</v>
      </c>
      <c r="BR120" s="388">
        <v>0</v>
      </c>
      <c r="BS120" s="388">
        <f t="shared" si="38"/>
        <v>0</v>
      </c>
    </row>
    <row r="121" spans="1:71" ht="14.65" customHeight="1">
      <c r="A121" s="331">
        <v>118</v>
      </c>
      <c r="B121" s="387" t="s">
        <v>171</v>
      </c>
      <c r="C121" s="387"/>
      <c r="D121" s="387"/>
      <c r="E121" s="207" t="str">
        <f>VLOOKUP(B121,Remark!G:H,2,0)</f>
        <v>HPPY</v>
      </c>
      <c r="F121" s="390"/>
      <c r="G121" s="390"/>
      <c r="H121" s="390"/>
      <c r="I121" s="390"/>
      <c r="J121" s="390"/>
      <c r="K121" s="390"/>
      <c r="L121" s="390"/>
      <c r="M121" s="390"/>
      <c r="N121" s="390"/>
      <c r="O121" s="390"/>
      <c r="P121" s="390"/>
      <c r="Q121" s="390"/>
      <c r="R121" s="207"/>
      <c r="S121" s="207"/>
      <c r="T121" s="207"/>
      <c r="U121" s="207"/>
      <c r="V121" s="207"/>
      <c r="W121" s="207"/>
      <c r="X121" s="207">
        <f>VLOOKUP(A121,[1]sum!$A$2:$H$154,7,FALSE)</f>
        <v>1</v>
      </c>
      <c r="Y121" s="207">
        <f>VLOOKUP(A121,[1]sum!$A$2:$H$154,8,FALSE)</f>
        <v>99</v>
      </c>
      <c r="Z121" s="207">
        <f t="shared" si="24"/>
        <v>24.75</v>
      </c>
      <c r="AA121" s="207">
        <v>102</v>
      </c>
      <c r="AB121" s="207">
        <v>6898</v>
      </c>
      <c r="AC121" s="207">
        <f t="shared" si="25"/>
        <v>1724.5</v>
      </c>
      <c r="AD121" s="207">
        <v>127</v>
      </c>
      <c r="AE121" s="207">
        <v>8801</v>
      </c>
      <c r="AF121" s="207">
        <f t="shared" si="26"/>
        <v>2200.25</v>
      </c>
      <c r="AG121" s="207">
        <v>173</v>
      </c>
      <c r="AH121" s="207">
        <v>11067</v>
      </c>
      <c r="AI121" s="207">
        <f t="shared" si="27"/>
        <v>2766.75</v>
      </c>
      <c r="AJ121" s="207">
        <v>176</v>
      </c>
      <c r="AK121" s="207">
        <v>11004</v>
      </c>
      <c r="AL121" s="207">
        <f t="shared" si="28"/>
        <v>2751</v>
      </c>
      <c r="AM121" s="207">
        <v>239</v>
      </c>
      <c r="AN121" s="207">
        <v>14541</v>
      </c>
      <c r="AO121" s="207">
        <f t="shared" si="29"/>
        <v>3635.25</v>
      </c>
      <c r="AP121" s="388">
        <v>304</v>
      </c>
      <c r="AQ121" s="387">
        <v>17728</v>
      </c>
      <c r="AR121" s="207">
        <f t="shared" si="23"/>
        <v>4432</v>
      </c>
      <c r="AS121" s="389">
        <v>242</v>
      </c>
      <c r="AT121" s="389">
        <v>16206</v>
      </c>
      <c r="AU121" s="388">
        <f t="shared" si="30"/>
        <v>4051.5</v>
      </c>
      <c r="AV121" s="389">
        <v>248</v>
      </c>
      <c r="AW121" s="389">
        <v>15036</v>
      </c>
      <c r="AX121" s="388">
        <f t="shared" si="31"/>
        <v>3759</v>
      </c>
      <c r="AY121" s="387">
        <v>213</v>
      </c>
      <c r="AZ121" s="387">
        <v>14779</v>
      </c>
      <c r="BA121" s="388">
        <f t="shared" si="32"/>
        <v>3694.75</v>
      </c>
      <c r="BB121" s="389">
        <v>258</v>
      </c>
      <c r="BC121" s="389">
        <v>16538</v>
      </c>
      <c r="BD121" s="388">
        <f t="shared" si="33"/>
        <v>4134.5</v>
      </c>
      <c r="BE121" s="389">
        <v>212</v>
      </c>
      <c r="BF121" s="389">
        <v>13772</v>
      </c>
      <c r="BG121" s="388">
        <f t="shared" si="34"/>
        <v>3443</v>
      </c>
      <c r="BH121" s="388">
        <v>168</v>
      </c>
      <c r="BI121" s="388">
        <v>10828</v>
      </c>
      <c r="BJ121" s="388">
        <f t="shared" si="35"/>
        <v>2707</v>
      </c>
      <c r="BK121" s="388">
        <v>226</v>
      </c>
      <c r="BL121" s="388">
        <v>14974</v>
      </c>
      <c r="BM121" s="388">
        <f t="shared" si="36"/>
        <v>3743.5</v>
      </c>
      <c r="BN121" s="388">
        <v>196</v>
      </c>
      <c r="BO121" s="388">
        <v>12452</v>
      </c>
      <c r="BP121" s="388">
        <f t="shared" si="37"/>
        <v>3113</v>
      </c>
      <c r="BQ121" s="388">
        <v>227</v>
      </c>
      <c r="BR121" s="388">
        <v>14169</v>
      </c>
      <c r="BS121" s="388">
        <f t="shared" si="38"/>
        <v>3542.25</v>
      </c>
    </row>
    <row r="122" spans="1:71" ht="14.65" customHeight="1">
      <c r="A122" s="331">
        <v>119</v>
      </c>
      <c r="B122" s="387" t="s">
        <v>172</v>
      </c>
      <c r="C122" s="387"/>
      <c r="D122" s="387"/>
      <c r="E122" s="207" t="str">
        <f>VLOOKUP(B122,Remark!G:H,2,0)</f>
        <v>HPPY</v>
      </c>
      <c r="F122" s="390"/>
      <c r="G122" s="390"/>
      <c r="H122" s="390"/>
      <c r="I122" s="390"/>
      <c r="J122" s="390"/>
      <c r="K122" s="390"/>
      <c r="L122" s="390"/>
      <c r="M122" s="390"/>
      <c r="N122" s="390"/>
      <c r="O122" s="390"/>
      <c r="P122" s="390"/>
      <c r="Q122" s="390"/>
      <c r="R122" s="207"/>
      <c r="S122" s="207"/>
      <c r="T122" s="207"/>
      <c r="U122" s="207"/>
      <c r="V122" s="207"/>
      <c r="W122" s="207"/>
      <c r="X122" s="207">
        <f>VLOOKUP(A122,[1]sum!$A$2:$H$154,7,FALSE)</f>
        <v>19</v>
      </c>
      <c r="Y122" s="207">
        <f>VLOOKUP(A122,[1]sum!$A$2:$H$154,8,FALSE)</f>
        <v>1233</v>
      </c>
      <c r="Z122" s="207">
        <f t="shared" si="24"/>
        <v>308.25</v>
      </c>
      <c r="AA122" s="207">
        <v>43</v>
      </c>
      <c r="AB122" s="207">
        <v>3377</v>
      </c>
      <c r="AC122" s="207">
        <f t="shared" si="25"/>
        <v>844.25</v>
      </c>
      <c r="AD122" s="207">
        <v>54</v>
      </c>
      <c r="AE122" s="207">
        <v>4166</v>
      </c>
      <c r="AF122" s="207">
        <f t="shared" si="26"/>
        <v>1041.5</v>
      </c>
      <c r="AG122" s="207">
        <v>44</v>
      </c>
      <c r="AH122" s="207">
        <v>3148</v>
      </c>
      <c r="AI122" s="207">
        <f t="shared" si="27"/>
        <v>787</v>
      </c>
      <c r="AJ122" s="207">
        <v>79</v>
      </c>
      <c r="AK122" s="207">
        <v>5901</v>
      </c>
      <c r="AL122" s="207">
        <f t="shared" si="28"/>
        <v>1475.25</v>
      </c>
      <c r="AM122" s="207">
        <v>184</v>
      </c>
      <c r="AN122" s="207">
        <v>10784</v>
      </c>
      <c r="AO122" s="207">
        <f t="shared" si="29"/>
        <v>2696</v>
      </c>
      <c r="AP122" s="388">
        <v>97</v>
      </c>
      <c r="AQ122" s="387">
        <v>7299</v>
      </c>
      <c r="AR122" s="207">
        <f t="shared" si="23"/>
        <v>1824.75</v>
      </c>
      <c r="AS122" s="389">
        <v>150</v>
      </c>
      <c r="AT122" s="389">
        <v>8826</v>
      </c>
      <c r="AU122" s="388">
        <f t="shared" si="30"/>
        <v>2206.5</v>
      </c>
      <c r="AV122" s="389">
        <v>117</v>
      </c>
      <c r="AW122" s="389">
        <v>8399</v>
      </c>
      <c r="AX122" s="388">
        <f t="shared" si="31"/>
        <v>2099.75</v>
      </c>
      <c r="AY122" s="387">
        <v>117</v>
      </c>
      <c r="AZ122" s="387">
        <v>8011</v>
      </c>
      <c r="BA122" s="388">
        <f t="shared" si="32"/>
        <v>2002.75</v>
      </c>
      <c r="BB122" s="389">
        <v>128</v>
      </c>
      <c r="BC122" s="389">
        <v>8920</v>
      </c>
      <c r="BD122" s="388">
        <f t="shared" si="33"/>
        <v>2230</v>
      </c>
      <c r="BE122" s="389">
        <v>90</v>
      </c>
      <c r="BF122" s="389">
        <v>6738</v>
      </c>
      <c r="BG122" s="388">
        <f t="shared" si="34"/>
        <v>1684.5</v>
      </c>
      <c r="BH122" s="388">
        <v>59</v>
      </c>
      <c r="BI122" s="388">
        <v>3769</v>
      </c>
      <c r="BJ122" s="388">
        <f t="shared" si="35"/>
        <v>942.25</v>
      </c>
      <c r="BK122" s="388">
        <v>98</v>
      </c>
      <c r="BL122" s="388">
        <v>6578</v>
      </c>
      <c r="BM122" s="388">
        <f t="shared" si="36"/>
        <v>1644.5</v>
      </c>
      <c r="BN122" s="388">
        <v>92</v>
      </c>
      <c r="BO122" s="388">
        <v>6348</v>
      </c>
      <c r="BP122" s="388">
        <f t="shared" si="37"/>
        <v>1587</v>
      </c>
      <c r="BQ122" s="388">
        <v>93</v>
      </c>
      <c r="BR122" s="388">
        <v>6339</v>
      </c>
      <c r="BS122" s="388">
        <f t="shared" si="38"/>
        <v>1584.75</v>
      </c>
    </row>
    <row r="123" spans="1:71" s="97" customFormat="1" ht="14.65" customHeight="1">
      <c r="A123" s="331">
        <v>120</v>
      </c>
      <c r="B123" s="387" t="s">
        <v>173</v>
      </c>
      <c r="C123" s="387"/>
      <c r="D123" s="387"/>
      <c r="E123" s="207" t="str">
        <f>VLOOKUP(B123,Remark!G:H,2,0)</f>
        <v>HPPY</v>
      </c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207"/>
      <c r="S123" s="207"/>
      <c r="T123" s="207"/>
      <c r="U123" s="207"/>
      <c r="V123" s="207"/>
      <c r="W123" s="207"/>
      <c r="X123" s="207">
        <f>VLOOKUP(A123,[1]sum!$A$2:$H$154,7,FALSE)</f>
        <v>31</v>
      </c>
      <c r="Y123" s="207">
        <f>VLOOKUP(A123,[1]sum!$A$2:$H$154,8,FALSE)</f>
        <v>2173</v>
      </c>
      <c r="Z123" s="207">
        <f t="shared" si="24"/>
        <v>543.25</v>
      </c>
      <c r="AA123" s="207">
        <v>173</v>
      </c>
      <c r="AB123" s="207">
        <v>12371</v>
      </c>
      <c r="AC123" s="207">
        <f t="shared" si="25"/>
        <v>3092.75</v>
      </c>
      <c r="AD123" s="207">
        <v>225</v>
      </c>
      <c r="AE123" s="207">
        <v>15743</v>
      </c>
      <c r="AF123" s="207">
        <f t="shared" si="26"/>
        <v>3935.75</v>
      </c>
      <c r="AG123" s="207">
        <v>388</v>
      </c>
      <c r="AH123" s="207">
        <v>24268</v>
      </c>
      <c r="AI123" s="207">
        <f t="shared" si="27"/>
        <v>6067</v>
      </c>
      <c r="AJ123" s="207">
        <v>461</v>
      </c>
      <c r="AK123" s="207">
        <v>28679</v>
      </c>
      <c r="AL123" s="207">
        <f t="shared" si="28"/>
        <v>7169.75</v>
      </c>
      <c r="AM123" s="207">
        <v>75</v>
      </c>
      <c r="AN123" s="207">
        <v>5413</v>
      </c>
      <c r="AO123" s="207">
        <f t="shared" si="29"/>
        <v>1353.25</v>
      </c>
      <c r="AP123" s="388">
        <v>440</v>
      </c>
      <c r="AQ123" s="387">
        <v>25324</v>
      </c>
      <c r="AR123" s="207">
        <f t="shared" si="23"/>
        <v>6331</v>
      </c>
      <c r="AS123" s="389">
        <v>305</v>
      </c>
      <c r="AT123" s="389">
        <v>20371</v>
      </c>
      <c r="AU123" s="388">
        <f t="shared" si="30"/>
        <v>5092.75</v>
      </c>
      <c r="AV123" s="389">
        <v>383</v>
      </c>
      <c r="AW123" s="389">
        <v>27649</v>
      </c>
      <c r="AX123" s="388">
        <f t="shared" si="31"/>
        <v>6912.25</v>
      </c>
      <c r="AY123" s="387">
        <v>685</v>
      </c>
      <c r="AZ123" s="387">
        <v>55223</v>
      </c>
      <c r="BA123" s="388">
        <f t="shared" si="32"/>
        <v>13805.75</v>
      </c>
      <c r="BB123" s="389">
        <v>489</v>
      </c>
      <c r="BC123" s="389">
        <v>37507</v>
      </c>
      <c r="BD123" s="388">
        <f t="shared" si="33"/>
        <v>9376.75</v>
      </c>
      <c r="BE123" s="389">
        <v>470</v>
      </c>
      <c r="BF123" s="389">
        <v>31594</v>
      </c>
      <c r="BG123" s="388">
        <f t="shared" si="34"/>
        <v>7898.5</v>
      </c>
      <c r="BH123" s="388">
        <v>613</v>
      </c>
      <c r="BI123" s="388">
        <v>41851</v>
      </c>
      <c r="BJ123" s="388">
        <f t="shared" si="35"/>
        <v>10462.75</v>
      </c>
      <c r="BK123" s="388">
        <v>770</v>
      </c>
      <c r="BL123" s="388">
        <v>50006</v>
      </c>
      <c r="BM123" s="388">
        <f t="shared" si="36"/>
        <v>12501.5</v>
      </c>
      <c r="BN123" s="388">
        <v>508</v>
      </c>
      <c r="BO123" s="388">
        <v>38824</v>
      </c>
      <c r="BP123" s="388">
        <f t="shared" si="37"/>
        <v>9706</v>
      </c>
      <c r="BQ123" s="388">
        <v>468</v>
      </c>
      <c r="BR123" s="388">
        <v>36908</v>
      </c>
      <c r="BS123" s="388">
        <f t="shared" si="38"/>
        <v>9227</v>
      </c>
    </row>
    <row r="124" spans="1:71" s="97" customFormat="1" ht="14.65" customHeight="1">
      <c r="A124" s="331">
        <v>122</v>
      </c>
      <c r="B124" s="387" t="s">
        <v>174</v>
      </c>
      <c r="C124" s="387"/>
      <c r="D124" s="387"/>
      <c r="E124" s="207" t="str">
        <f>VLOOKUP(B124,Remark!G:H,2,0)</f>
        <v>HPPY</v>
      </c>
      <c r="F124" s="390"/>
      <c r="G124" s="390"/>
      <c r="H124" s="390"/>
      <c r="I124" s="390"/>
      <c r="J124" s="390"/>
      <c r="K124" s="390"/>
      <c r="L124" s="390"/>
      <c r="M124" s="390"/>
      <c r="N124" s="390"/>
      <c r="O124" s="390"/>
      <c r="P124" s="390"/>
      <c r="Q124" s="390"/>
      <c r="R124" s="207"/>
      <c r="S124" s="207"/>
      <c r="T124" s="207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207"/>
      <c r="AI124" s="207"/>
      <c r="AJ124" s="207"/>
      <c r="AK124" s="207"/>
      <c r="AL124" s="207"/>
      <c r="AM124" s="207"/>
      <c r="AN124" s="207"/>
      <c r="AO124" s="207"/>
      <c r="AP124" s="388"/>
      <c r="AQ124" s="387"/>
      <c r="AR124" s="207"/>
      <c r="AS124" s="389"/>
      <c r="AT124" s="389"/>
      <c r="AU124" s="388"/>
      <c r="AV124" s="389">
        <v>430</v>
      </c>
      <c r="AW124" s="389">
        <v>29038</v>
      </c>
      <c r="AX124" s="388">
        <f t="shared" si="31"/>
        <v>7259.5</v>
      </c>
      <c r="AY124" s="387">
        <v>442</v>
      </c>
      <c r="AZ124" s="387">
        <v>28782</v>
      </c>
      <c r="BA124" s="388">
        <f t="shared" si="32"/>
        <v>7195.5</v>
      </c>
      <c r="BB124" s="389">
        <v>512</v>
      </c>
      <c r="BC124" s="389">
        <v>33888</v>
      </c>
      <c r="BD124" s="388">
        <f t="shared" si="33"/>
        <v>8472</v>
      </c>
      <c r="BE124" s="389">
        <v>410</v>
      </c>
      <c r="BF124" s="389">
        <v>30822</v>
      </c>
      <c r="BG124" s="388">
        <f t="shared" si="34"/>
        <v>7705.5</v>
      </c>
      <c r="BH124" s="388">
        <v>488</v>
      </c>
      <c r="BI124" s="388">
        <v>32912</v>
      </c>
      <c r="BJ124" s="388">
        <f t="shared" si="35"/>
        <v>8228</v>
      </c>
      <c r="BK124" s="388">
        <v>541</v>
      </c>
      <c r="BL124" s="388">
        <v>34455</v>
      </c>
      <c r="BM124" s="388">
        <f t="shared" si="36"/>
        <v>8613.75</v>
      </c>
      <c r="BN124" s="388">
        <v>575</v>
      </c>
      <c r="BO124" s="388">
        <v>38977</v>
      </c>
      <c r="BP124" s="388">
        <f t="shared" si="37"/>
        <v>9744.25</v>
      </c>
      <c r="BQ124" s="388">
        <v>677</v>
      </c>
      <c r="BR124" s="388">
        <v>51599</v>
      </c>
      <c r="BS124" s="388">
        <f t="shared" si="38"/>
        <v>12899.75</v>
      </c>
    </row>
    <row r="125" spans="1:71" s="97" customFormat="1" ht="14.65" customHeight="1">
      <c r="A125" s="331">
        <v>123</v>
      </c>
      <c r="B125" s="387" t="s">
        <v>175</v>
      </c>
      <c r="C125" s="387"/>
      <c r="D125" s="387"/>
      <c r="E125" s="207" t="str">
        <f>VLOOKUP(B125,Remark!G:H,2,0)</f>
        <v>HPPY</v>
      </c>
      <c r="F125" s="390"/>
      <c r="G125" s="390"/>
      <c r="H125" s="390"/>
      <c r="I125" s="390"/>
      <c r="J125" s="390"/>
      <c r="K125" s="390"/>
      <c r="L125" s="390"/>
      <c r="M125" s="390"/>
      <c r="N125" s="390"/>
      <c r="O125" s="390"/>
      <c r="P125" s="390"/>
      <c r="Q125" s="390"/>
      <c r="R125" s="207"/>
      <c r="S125" s="207"/>
      <c r="T125" s="207"/>
      <c r="U125" s="207"/>
      <c r="V125" s="207"/>
      <c r="W125" s="207"/>
      <c r="X125" s="207"/>
      <c r="Y125" s="207"/>
      <c r="Z125" s="207"/>
      <c r="AA125" s="207"/>
      <c r="AB125" s="207"/>
      <c r="AC125" s="207"/>
      <c r="AD125" s="207"/>
      <c r="AE125" s="207"/>
      <c r="AF125" s="207"/>
      <c r="AG125" s="207"/>
      <c r="AH125" s="207"/>
      <c r="AI125" s="207"/>
      <c r="AJ125" s="207"/>
      <c r="AK125" s="207"/>
      <c r="AL125" s="207"/>
      <c r="AM125" s="207"/>
      <c r="AN125" s="207"/>
      <c r="AO125" s="207"/>
      <c r="AP125" s="388"/>
      <c r="AQ125" s="387"/>
      <c r="AR125" s="207"/>
      <c r="AS125" s="389"/>
      <c r="AT125" s="389"/>
      <c r="AU125" s="388"/>
      <c r="AV125" s="389">
        <v>607</v>
      </c>
      <c r="AW125" s="389">
        <v>37181</v>
      </c>
      <c r="AX125" s="388">
        <f t="shared" si="31"/>
        <v>9295.25</v>
      </c>
      <c r="AY125" s="387">
        <v>447</v>
      </c>
      <c r="AZ125" s="387">
        <v>32701</v>
      </c>
      <c r="BA125" s="388">
        <f t="shared" si="32"/>
        <v>8175.25</v>
      </c>
      <c r="BB125" s="389">
        <v>584</v>
      </c>
      <c r="BC125" s="389">
        <v>36228</v>
      </c>
      <c r="BD125" s="388">
        <f t="shared" si="33"/>
        <v>9057</v>
      </c>
      <c r="BE125" s="389">
        <v>492</v>
      </c>
      <c r="BF125" s="389">
        <v>32204</v>
      </c>
      <c r="BG125" s="388">
        <f t="shared" si="34"/>
        <v>8051</v>
      </c>
      <c r="BH125" s="388">
        <v>460</v>
      </c>
      <c r="BI125" s="388">
        <v>30208</v>
      </c>
      <c r="BJ125" s="388">
        <f t="shared" si="35"/>
        <v>7552</v>
      </c>
      <c r="BK125" s="388">
        <v>498</v>
      </c>
      <c r="BL125" s="388">
        <v>30630</v>
      </c>
      <c r="BM125" s="388">
        <f t="shared" si="36"/>
        <v>7657.5</v>
      </c>
      <c r="BN125" s="388">
        <v>584</v>
      </c>
      <c r="BO125" s="388">
        <v>38408</v>
      </c>
      <c r="BP125" s="388">
        <f t="shared" si="37"/>
        <v>9602</v>
      </c>
      <c r="BQ125" s="388">
        <v>463</v>
      </c>
      <c r="BR125" s="388">
        <v>31481</v>
      </c>
      <c r="BS125" s="388">
        <f t="shared" si="38"/>
        <v>7870.25</v>
      </c>
    </row>
    <row r="126" spans="1:71" s="97" customFormat="1" ht="14.65" customHeight="1">
      <c r="A126" s="331">
        <v>124</v>
      </c>
      <c r="B126" s="387" t="s">
        <v>176</v>
      </c>
      <c r="C126" s="387"/>
      <c r="D126" s="387"/>
      <c r="E126" s="207" t="str">
        <f>VLOOKUP(B126,Remark!G:H,2,0)</f>
        <v>HPPY</v>
      </c>
      <c r="F126" s="390"/>
      <c r="G126" s="390"/>
      <c r="H126" s="390"/>
      <c r="I126" s="390"/>
      <c r="J126" s="390"/>
      <c r="K126" s="390"/>
      <c r="L126" s="390"/>
      <c r="M126" s="390"/>
      <c r="N126" s="390"/>
      <c r="O126" s="390"/>
      <c r="P126" s="390"/>
      <c r="Q126" s="390"/>
      <c r="R126" s="207"/>
      <c r="S126" s="207"/>
      <c r="T126" s="207"/>
      <c r="U126" s="207"/>
      <c r="V126" s="207"/>
      <c r="W126" s="207"/>
      <c r="X126" s="207"/>
      <c r="Y126" s="207"/>
      <c r="Z126" s="207"/>
      <c r="AA126" s="207"/>
      <c r="AB126" s="207"/>
      <c r="AC126" s="207"/>
      <c r="AD126" s="207"/>
      <c r="AE126" s="207"/>
      <c r="AF126" s="207"/>
      <c r="AG126" s="207"/>
      <c r="AH126" s="207"/>
      <c r="AI126" s="207"/>
      <c r="AJ126" s="207"/>
      <c r="AK126" s="207"/>
      <c r="AL126" s="207"/>
      <c r="AM126" s="207"/>
      <c r="AN126" s="207"/>
      <c r="AO126" s="207"/>
      <c r="AP126" s="388"/>
      <c r="AQ126" s="387"/>
      <c r="AR126" s="207"/>
      <c r="AS126" s="389"/>
      <c r="AT126" s="389"/>
      <c r="AU126" s="388"/>
      <c r="AV126" s="389">
        <v>560</v>
      </c>
      <c r="AW126" s="389">
        <v>44680</v>
      </c>
      <c r="AX126" s="388">
        <f t="shared" si="31"/>
        <v>11170</v>
      </c>
      <c r="AY126" s="389">
        <v>691</v>
      </c>
      <c r="AZ126" s="389">
        <v>61037</v>
      </c>
      <c r="BA126" s="388">
        <f t="shared" si="32"/>
        <v>15259.25</v>
      </c>
      <c r="BB126" s="389">
        <v>345</v>
      </c>
      <c r="BC126" s="389">
        <v>30307</v>
      </c>
      <c r="BD126" s="388">
        <f t="shared" si="33"/>
        <v>7576.75</v>
      </c>
      <c r="BE126" s="389">
        <v>818</v>
      </c>
      <c r="BF126" s="389">
        <v>69682</v>
      </c>
      <c r="BG126" s="388">
        <f t="shared" si="34"/>
        <v>17420.5</v>
      </c>
      <c r="BH126" s="388">
        <v>925</v>
      </c>
      <c r="BI126" s="388">
        <v>74943</v>
      </c>
      <c r="BJ126" s="388">
        <f t="shared" si="35"/>
        <v>18735.75</v>
      </c>
      <c r="BK126" s="388">
        <v>963</v>
      </c>
      <c r="BL126" s="388">
        <v>77829</v>
      </c>
      <c r="BM126" s="388">
        <f t="shared" si="36"/>
        <v>19457.25</v>
      </c>
      <c r="BN126" s="388">
        <v>722</v>
      </c>
      <c r="BO126" s="388">
        <v>56782</v>
      </c>
      <c r="BP126" s="388">
        <f t="shared" si="37"/>
        <v>14195.5</v>
      </c>
      <c r="BQ126" s="388">
        <v>842</v>
      </c>
      <c r="BR126" s="388">
        <v>68626</v>
      </c>
      <c r="BS126" s="388">
        <f t="shared" si="38"/>
        <v>17156.5</v>
      </c>
    </row>
    <row r="127" spans="1:71" s="97" customFormat="1" ht="14.65" customHeight="1">
      <c r="A127" s="331">
        <v>125</v>
      </c>
      <c r="B127" s="387" t="s">
        <v>177</v>
      </c>
      <c r="C127" s="387"/>
      <c r="D127" s="387"/>
      <c r="E127" s="207" t="str">
        <f>VLOOKUP(B127,Remark!G:H,2,0)</f>
        <v>HPPY</v>
      </c>
      <c r="F127" s="390"/>
      <c r="G127" s="390"/>
      <c r="H127" s="390"/>
      <c r="I127" s="390"/>
      <c r="J127" s="390"/>
      <c r="K127" s="390"/>
      <c r="L127" s="390"/>
      <c r="M127" s="390"/>
      <c r="N127" s="390"/>
      <c r="O127" s="390"/>
      <c r="P127" s="390"/>
      <c r="Q127" s="390"/>
      <c r="R127" s="207"/>
      <c r="S127" s="207"/>
      <c r="T127" s="207"/>
      <c r="U127" s="207"/>
      <c r="V127" s="207"/>
      <c r="W127" s="207"/>
      <c r="X127" s="207"/>
      <c r="Y127" s="207"/>
      <c r="Z127" s="207"/>
      <c r="AA127" s="207"/>
      <c r="AB127" s="207"/>
      <c r="AC127" s="207"/>
      <c r="AD127" s="207"/>
      <c r="AE127" s="207"/>
      <c r="AF127" s="207"/>
      <c r="AG127" s="207"/>
      <c r="AH127" s="207"/>
      <c r="AI127" s="207"/>
      <c r="AJ127" s="207"/>
      <c r="AK127" s="207"/>
      <c r="AL127" s="207"/>
      <c r="AM127" s="207"/>
      <c r="AN127" s="207"/>
      <c r="AO127" s="207"/>
      <c r="AP127" s="388"/>
      <c r="AQ127" s="387"/>
      <c r="AR127" s="207"/>
      <c r="AS127" s="389"/>
      <c r="AT127" s="389"/>
      <c r="AU127" s="388"/>
      <c r="AV127" s="389">
        <v>919</v>
      </c>
      <c r="AW127" s="389">
        <v>70861</v>
      </c>
      <c r="AX127" s="388">
        <f t="shared" si="31"/>
        <v>17715.25</v>
      </c>
      <c r="AY127" s="387">
        <v>881</v>
      </c>
      <c r="AZ127" s="387">
        <v>67947</v>
      </c>
      <c r="BA127" s="388">
        <f t="shared" si="32"/>
        <v>16986.75</v>
      </c>
      <c r="BB127" s="389">
        <v>728</v>
      </c>
      <c r="BC127" s="389">
        <v>57632</v>
      </c>
      <c r="BD127" s="388">
        <f t="shared" si="33"/>
        <v>14408</v>
      </c>
      <c r="BE127" s="389">
        <v>596</v>
      </c>
      <c r="BF127" s="389">
        <v>49832</v>
      </c>
      <c r="BG127" s="388">
        <f t="shared" si="34"/>
        <v>12458</v>
      </c>
      <c r="BH127" s="388">
        <v>857</v>
      </c>
      <c r="BI127" s="388">
        <v>68475</v>
      </c>
      <c r="BJ127" s="388">
        <f t="shared" si="35"/>
        <v>17118.75</v>
      </c>
      <c r="BK127" s="388">
        <v>968</v>
      </c>
      <c r="BL127" s="388">
        <v>72968</v>
      </c>
      <c r="BM127" s="388">
        <f t="shared" si="36"/>
        <v>18242</v>
      </c>
      <c r="BN127" s="388">
        <v>736</v>
      </c>
      <c r="BO127" s="388">
        <v>55760</v>
      </c>
      <c r="BP127" s="388">
        <f t="shared" si="37"/>
        <v>13940</v>
      </c>
      <c r="BQ127" s="388">
        <v>767</v>
      </c>
      <c r="BR127" s="388">
        <v>60205</v>
      </c>
      <c r="BS127" s="388">
        <f t="shared" si="38"/>
        <v>15051.25</v>
      </c>
    </row>
    <row r="128" spans="1:71" s="288" customFormat="1" ht="14.65" customHeight="1">
      <c r="A128" s="331">
        <v>126</v>
      </c>
      <c r="B128" s="387" t="s">
        <v>178</v>
      </c>
      <c r="C128" s="387"/>
      <c r="D128" s="387"/>
      <c r="E128" s="207" t="str">
        <f>VLOOKUP(B128,Remark!G:H,2,0)</f>
        <v>HPPY</v>
      </c>
      <c r="F128" s="390"/>
      <c r="G128" s="390"/>
      <c r="H128" s="390"/>
      <c r="I128" s="390"/>
      <c r="J128" s="390"/>
      <c r="K128" s="390"/>
      <c r="L128" s="390"/>
      <c r="M128" s="390"/>
      <c r="N128" s="390"/>
      <c r="O128" s="390"/>
      <c r="P128" s="390"/>
      <c r="Q128" s="390"/>
      <c r="R128" s="207"/>
      <c r="S128" s="207"/>
      <c r="T128" s="207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207"/>
      <c r="AI128" s="207"/>
      <c r="AJ128" s="207"/>
      <c r="AK128" s="207"/>
      <c r="AL128" s="207"/>
      <c r="AM128" s="207"/>
      <c r="AN128" s="207"/>
      <c r="AO128" s="207"/>
      <c r="AP128" s="388"/>
      <c r="AQ128" s="387"/>
      <c r="AR128" s="207"/>
      <c r="AS128" s="389"/>
      <c r="AT128" s="389"/>
      <c r="AU128" s="388"/>
      <c r="AV128" s="389">
        <v>245</v>
      </c>
      <c r="AW128" s="389">
        <v>17043</v>
      </c>
      <c r="AX128" s="388">
        <f t="shared" si="31"/>
        <v>4260.75</v>
      </c>
      <c r="AY128" s="387">
        <v>299</v>
      </c>
      <c r="AZ128" s="387">
        <v>22369</v>
      </c>
      <c r="BA128" s="388">
        <f t="shared" si="32"/>
        <v>5592.25</v>
      </c>
      <c r="BB128" s="389">
        <v>286</v>
      </c>
      <c r="BC128" s="389">
        <v>20766</v>
      </c>
      <c r="BD128" s="388">
        <f t="shared" si="33"/>
        <v>5191.5</v>
      </c>
      <c r="BE128" s="389">
        <v>186</v>
      </c>
      <c r="BF128" s="389">
        <v>11710</v>
      </c>
      <c r="BG128" s="388">
        <f t="shared" si="34"/>
        <v>2927.5</v>
      </c>
      <c r="BH128" s="388">
        <v>0</v>
      </c>
      <c r="BI128" s="388">
        <v>0</v>
      </c>
      <c r="BJ128" s="388">
        <f t="shared" si="35"/>
        <v>0</v>
      </c>
      <c r="BK128" s="388">
        <v>0</v>
      </c>
      <c r="BL128" s="388">
        <v>0</v>
      </c>
      <c r="BM128" s="388">
        <f t="shared" si="36"/>
        <v>0</v>
      </c>
      <c r="BN128" s="388">
        <v>0</v>
      </c>
      <c r="BO128" s="388">
        <v>0</v>
      </c>
      <c r="BP128" s="388">
        <f t="shared" si="37"/>
        <v>0</v>
      </c>
      <c r="BQ128" s="388">
        <v>0</v>
      </c>
      <c r="BR128" s="388">
        <v>0</v>
      </c>
      <c r="BS128" s="388">
        <f t="shared" si="38"/>
        <v>0</v>
      </c>
    </row>
    <row r="129" spans="1:71" s="288" customFormat="1" ht="14.65" customHeight="1">
      <c r="A129" s="331">
        <v>127</v>
      </c>
      <c r="B129" s="387" t="s">
        <v>179</v>
      </c>
      <c r="C129" s="387"/>
      <c r="D129" s="387"/>
      <c r="E129" s="207" t="str">
        <f>VLOOKUP(B129,Remark!G:H,2,0)</f>
        <v>HPPY</v>
      </c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207"/>
      <c r="S129" s="207"/>
      <c r="T129" s="207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207"/>
      <c r="AI129" s="207"/>
      <c r="AJ129" s="207"/>
      <c r="AK129" s="207"/>
      <c r="AL129" s="207"/>
      <c r="AM129" s="207"/>
      <c r="AN129" s="207"/>
      <c r="AO129" s="207"/>
      <c r="AP129" s="388"/>
      <c r="AQ129" s="387"/>
      <c r="AR129" s="207"/>
      <c r="AS129" s="389"/>
      <c r="AT129" s="389"/>
      <c r="AU129" s="388"/>
      <c r="AV129" s="389">
        <v>212</v>
      </c>
      <c r="AW129" s="389">
        <v>12712</v>
      </c>
      <c r="AX129" s="388">
        <f t="shared" si="31"/>
        <v>3178</v>
      </c>
      <c r="AY129" s="387">
        <v>149</v>
      </c>
      <c r="AZ129" s="387">
        <v>10091</v>
      </c>
      <c r="BA129" s="388">
        <f t="shared" si="32"/>
        <v>2522.75</v>
      </c>
      <c r="BB129" s="389">
        <v>150</v>
      </c>
      <c r="BC129" s="389">
        <v>9526</v>
      </c>
      <c r="BD129" s="388">
        <f t="shared" si="33"/>
        <v>2381.5</v>
      </c>
      <c r="BE129" s="389">
        <v>159</v>
      </c>
      <c r="BF129" s="389">
        <v>10085</v>
      </c>
      <c r="BG129" s="388">
        <f t="shared" si="34"/>
        <v>2521.25</v>
      </c>
      <c r="BH129" s="388">
        <v>121</v>
      </c>
      <c r="BI129" s="388">
        <v>7635</v>
      </c>
      <c r="BJ129" s="388">
        <f t="shared" si="35"/>
        <v>1908.75</v>
      </c>
      <c r="BK129" s="388">
        <v>123</v>
      </c>
      <c r="BL129" s="388">
        <v>7953</v>
      </c>
      <c r="BM129" s="388">
        <f t="shared" si="36"/>
        <v>1988.25</v>
      </c>
      <c r="BN129" s="388">
        <v>152</v>
      </c>
      <c r="BO129" s="388">
        <v>10236</v>
      </c>
      <c r="BP129" s="388">
        <f t="shared" si="37"/>
        <v>2559</v>
      </c>
      <c r="BQ129" s="388">
        <v>149</v>
      </c>
      <c r="BR129" s="388">
        <v>9503</v>
      </c>
      <c r="BS129" s="388">
        <f t="shared" si="38"/>
        <v>2375.75</v>
      </c>
    </row>
    <row r="130" spans="1:71" s="288" customFormat="1" ht="14.65" customHeight="1">
      <c r="A130" s="331">
        <v>128</v>
      </c>
      <c r="B130" s="387" t="s">
        <v>180</v>
      </c>
      <c r="C130" s="387"/>
      <c r="D130" s="387"/>
      <c r="E130" s="207" t="str">
        <f>VLOOKUP(B130,Remark!G:H,2,0)</f>
        <v>HPPY</v>
      </c>
      <c r="F130" s="390"/>
      <c r="G130" s="390"/>
      <c r="H130" s="390"/>
      <c r="I130" s="390"/>
      <c r="J130" s="390"/>
      <c r="K130" s="390"/>
      <c r="L130" s="390"/>
      <c r="M130" s="390"/>
      <c r="N130" s="390"/>
      <c r="O130" s="390"/>
      <c r="P130" s="390"/>
      <c r="Q130" s="390"/>
      <c r="R130" s="207"/>
      <c r="S130" s="207"/>
      <c r="T130" s="207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207"/>
      <c r="AI130" s="207"/>
      <c r="AJ130" s="207"/>
      <c r="AK130" s="207"/>
      <c r="AL130" s="207"/>
      <c r="AM130" s="207"/>
      <c r="AN130" s="207"/>
      <c r="AO130" s="207"/>
      <c r="AP130" s="388"/>
      <c r="AQ130" s="387"/>
      <c r="AR130" s="207"/>
      <c r="AS130" s="389"/>
      <c r="AT130" s="389"/>
      <c r="AU130" s="388"/>
      <c r="AV130" s="389">
        <v>706</v>
      </c>
      <c r="AW130" s="389">
        <v>46518</v>
      </c>
      <c r="AX130" s="388">
        <f t="shared" si="31"/>
        <v>11629.5</v>
      </c>
      <c r="AY130" s="387">
        <v>742</v>
      </c>
      <c r="AZ130" s="387">
        <v>47374</v>
      </c>
      <c r="BA130" s="388">
        <f t="shared" si="32"/>
        <v>11843.5</v>
      </c>
      <c r="BB130" s="389">
        <v>656</v>
      </c>
      <c r="BC130" s="389">
        <v>38896</v>
      </c>
      <c r="BD130" s="388">
        <f t="shared" si="33"/>
        <v>9724</v>
      </c>
      <c r="BE130" s="389">
        <v>679</v>
      </c>
      <c r="BF130" s="389">
        <v>44697</v>
      </c>
      <c r="BG130" s="388">
        <f t="shared" si="34"/>
        <v>11174.25</v>
      </c>
      <c r="BH130" s="388">
        <v>583</v>
      </c>
      <c r="BI130" s="388">
        <v>38109</v>
      </c>
      <c r="BJ130" s="388">
        <f t="shared" si="35"/>
        <v>9527.25</v>
      </c>
      <c r="BK130" s="388">
        <v>659</v>
      </c>
      <c r="BL130" s="388">
        <v>42889</v>
      </c>
      <c r="BM130" s="388">
        <f t="shared" si="36"/>
        <v>10722.25</v>
      </c>
      <c r="BN130" s="388">
        <v>694</v>
      </c>
      <c r="BO130" s="388">
        <v>46094</v>
      </c>
      <c r="BP130" s="388">
        <f t="shared" si="37"/>
        <v>11523.5</v>
      </c>
      <c r="BQ130" s="388">
        <v>649</v>
      </c>
      <c r="BR130" s="388">
        <v>46947</v>
      </c>
      <c r="BS130" s="388">
        <f t="shared" si="38"/>
        <v>11736.75</v>
      </c>
    </row>
    <row r="131" spans="1:71" s="288" customFormat="1" ht="14.65" customHeight="1">
      <c r="A131" s="331">
        <v>129</v>
      </c>
      <c r="B131" s="387" t="s">
        <v>181</v>
      </c>
      <c r="C131" s="387"/>
      <c r="D131" s="387"/>
      <c r="E131" s="207" t="str">
        <f>VLOOKUP(B131,Remark!G:H,2,0)</f>
        <v>HPPY</v>
      </c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207"/>
      <c r="S131" s="207"/>
      <c r="T131" s="207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207"/>
      <c r="AI131" s="207"/>
      <c r="AJ131" s="207"/>
      <c r="AK131" s="207"/>
      <c r="AL131" s="207"/>
      <c r="AM131" s="207"/>
      <c r="AN131" s="207"/>
      <c r="AO131" s="207"/>
      <c r="AP131" s="388"/>
      <c r="AQ131" s="387"/>
      <c r="AR131" s="207"/>
      <c r="AS131" s="389"/>
      <c r="AT131" s="389"/>
      <c r="AU131" s="388"/>
      <c r="AV131" s="389">
        <v>347</v>
      </c>
      <c r="AW131" s="389">
        <v>21289</v>
      </c>
      <c r="AX131" s="388">
        <f t="shared" si="31"/>
        <v>5322.25</v>
      </c>
      <c r="AY131" s="387">
        <v>290</v>
      </c>
      <c r="AZ131" s="387">
        <v>17918</v>
      </c>
      <c r="BA131" s="388">
        <f t="shared" ref="BA131:BA194" si="39">AZ131*25%</f>
        <v>4479.5</v>
      </c>
      <c r="BB131" s="389">
        <v>298</v>
      </c>
      <c r="BC131" s="389">
        <v>18298</v>
      </c>
      <c r="BD131" s="388">
        <f t="shared" ref="BD131:BD194" si="40">BC131*25%</f>
        <v>4574.5</v>
      </c>
      <c r="BE131" s="389">
        <v>433</v>
      </c>
      <c r="BF131" s="389">
        <v>26987</v>
      </c>
      <c r="BG131" s="388">
        <f t="shared" ref="BG131:BG194" si="41">BF131*25%</f>
        <v>6746.75</v>
      </c>
      <c r="BH131" s="388">
        <v>366</v>
      </c>
      <c r="BI131" s="388">
        <v>24682</v>
      </c>
      <c r="BJ131" s="388">
        <f t="shared" si="35"/>
        <v>6170.5</v>
      </c>
      <c r="BK131" s="388">
        <v>445</v>
      </c>
      <c r="BL131" s="388">
        <v>29787</v>
      </c>
      <c r="BM131" s="388">
        <f t="shared" si="36"/>
        <v>7446.75</v>
      </c>
      <c r="BN131" s="388">
        <v>404</v>
      </c>
      <c r="BO131" s="388">
        <v>26192</v>
      </c>
      <c r="BP131" s="388">
        <f t="shared" si="37"/>
        <v>6548</v>
      </c>
      <c r="BQ131" s="388">
        <v>375</v>
      </c>
      <c r="BR131" s="388">
        <v>24817</v>
      </c>
      <c r="BS131" s="388">
        <f t="shared" si="38"/>
        <v>6204.25</v>
      </c>
    </row>
    <row r="132" spans="1:71" s="288" customFormat="1" ht="14.65" customHeight="1">
      <c r="A132" s="331">
        <v>130</v>
      </c>
      <c r="B132" s="387" t="s">
        <v>182</v>
      </c>
      <c r="C132" s="387"/>
      <c r="D132" s="387"/>
      <c r="E132" s="207" t="str">
        <f>VLOOKUP(B132,Remark!G:H,2,0)</f>
        <v>HPPY</v>
      </c>
      <c r="F132" s="390"/>
      <c r="G132" s="390"/>
      <c r="H132" s="390"/>
      <c r="I132" s="390"/>
      <c r="J132" s="390"/>
      <c r="K132" s="390"/>
      <c r="L132" s="390"/>
      <c r="M132" s="390"/>
      <c r="N132" s="390"/>
      <c r="O132" s="390"/>
      <c r="P132" s="390"/>
      <c r="Q132" s="390"/>
      <c r="R132" s="207"/>
      <c r="S132" s="207"/>
      <c r="T132" s="207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207"/>
      <c r="AI132" s="207"/>
      <c r="AJ132" s="207"/>
      <c r="AK132" s="207"/>
      <c r="AL132" s="207"/>
      <c r="AM132" s="207"/>
      <c r="AN132" s="207"/>
      <c r="AO132" s="207"/>
      <c r="AP132" s="388"/>
      <c r="AQ132" s="387"/>
      <c r="AR132" s="207"/>
      <c r="AS132" s="389"/>
      <c r="AT132" s="389"/>
      <c r="AU132" s="388"/>
      <c r="AV132" s="389">
        <v>224</v>
      </c>
      <c r="AW132" s="389">
        <v>15332</v>
      </c>
      <c r="AX132" s="388">
        <f t="shared" si="31"/>
        <v>3833</v>
      </c>
      <c r="AY132" s="387">
        <v>209</v>
      </c>
      <c r="AZ132" s="387">
        <v>12971</v>
      </c>
      <c r="BA132" s="388">
        <f t="shared" si="39"/>
        <v>3242.75</v>
      </c>
      <c r="BB132" s="389">
        <v>289</v>
      </c>
      <c r="BC132" s="389">
        <v>18583</v>
      </c>
      <c r="BD132" s="388">
        <f t="shared" si="40"/>
        <v>4645.75</v>
      </c>
      <c r="BE132" s="389">
        <v>306</v>
      </c>
      <c r="BF132" s="389">
        <v>17774</v>
      </c>
      <c r="BG132" s="388">
        <f t="shared" si="41"/>
        <v>4443.5</v>
      </c>
      <c r="BH132" s="388">
        <v>274</v>
      </c>
      <c r="BI132" s="388">
        <v>16326</v>
      </c>
      <c r="BJ132" s="388">
        <f t="shared" ref="BJ132:BJ195" si="42">BI132*25%</f>
        <v>4081.5</v>
      </c>
      <c r="BK132" s="388">
        <v>356</v>
      </c>
      <c r="BL132" s="388">
        <v>21592</v>
      </c>
      <c r="BM132" s="388">
        <f t="shared" ref="BM132:BM195" si="43">BL132*25%</f>
        <v>5398</v>
      </c>
      <c r="BN132" s="388">
        <v>342</v>
      </c>
      <c r="BO132" s="388">
        <v>21030</v>
      </c>
      <c r="BP132" s="388">
        <f t="shared" ref="BP132:BP195" si="44">BO132*25%</f>
        <v>5257.5</v>
      </c>
      <c r="BQ132" s="388">
        <v>374</v>
      </c>
      <c r="BR132" s="388">
        <v>22398</v>
      </c>
      <c r="BS132" s="388">
        <f t="shared" ref="BS132:BS195" si="45">BR132*25%</f>
        <v>5599.5</v>
      </c>
    </row>
    <row r="133" spans="1:71" s="288" customFormat="1" ht="14.65" customHeight="1">
      <c r="A133" s="331">
        <v>131</v>
      </c>
      <c r="B133" s="387" t="s">
        <v>183</v>
      </c>
      <c r="C133" s="387"/>
      <c r="D133" s="387"/>
      <c r="E133" s="207" t="str">
        <f>VLOOKUP(B133,Remark!G:H,2,0)</f>
        <v>Kerry</v>
      </c>
      <c r="F133" s="390"/>
      <c r="G133" s="390"/>
      <c r="H133" s="390"/>
      <c r="I133" s="390"/>
      <c r="J133" s="390"/>
      <c r="K133" s="390"/>
      <c r="L133" s="390"/>
      <c r="M133" s="390"/>
      <c r="N133" s="390"/>
      <c r="O133" s="390"/>
      <c r="P133" s="390"/>
      <c r="Q133" s="390"/>
      <c r="R133" s="207"/>
      <c r="S133" s="207"/>
      <c r="T133" s="207"/>
      <c r="U133" s="207"/>
      <c r="V133" s="207"/>
      <c r="W133" s="207"/>
      <c r="X133" s="207"/>
      <c r="Y133" s="207"/>
      <c r="Z133" s="207"/>
      <c r="AA133" s="207"/>
      <c r="AB133" s="207"/>
      <c r="AC133" s="207"/>
      <c r="AD133" s="207"/>
      <c r="AE133" s="207"/>
      <c r="AF133" s="207"/>
      <c r="AG133" s="207"/>
      <c r="AH133" s="207"/>
      <c r="AI133" s="207"/>
      <c r="AJ133" s="207"/>
      <c r="AK133" s="207"/>
      <c r="AL133" s="207"/>
      <c r="AM133" s="207"/>
      <c r="AN133" s="207"/>
      <c r="AO133" s="207"/>
      <c r="AP133" s="388"/>
      <c r="AQ133" s="387"/>
      <c r="AR133" s="207"/>
      <c r="AS133" s="389"/>
      <c r="AT133" s="389"/>
      <c r="AU133" s="388"/>
      <c r="AV133" s="389">
        <v>168</v>
      </c>
      <c r="AW133" s="389">
        <v>10884</v>
      </c>
      <c r="AX133" s="388">
        <f t="shared" si="31"/>
        <v>2721</v>
      </c>
      <c r="AY133" s="387">
        <v>0</v>
      </c>
      <c r="AZ133" s="387">
        <v>0</v>
      </c>
      <c r="BA133" s="388">
        <f t="shared" si="39"/>
        <v>0</v>
      </c>
      <c r="BB133" s="389">
        <v>0</v>
      </c>
      <c r="BC133" s="389">
        <v>0</v>
      </c>
      <c r="BD133" s="388">
        <f t="shared" si="40"/>
        <v>0</v>
      </c>
      <c r="BE133" s="389">
        <v>0</v>
      </c>
      <c r="BF133" s="389">
        <v>0</v>
      </c>
      <c r="BG133" s="388">
        <f t="shared" si="41"/>
        <v>0</v>
      </c>
      <c r="BH133" s="388">
        <v>0</v>
      </c>
      <c r="BI133" s="388">
        <v>0</v>
      </c>
      <c r="BJ133" s="388">
        <f t="shared" si="42"/>
        <v>0</v>
      </c>
      <c r="BK133" s="388">
        <v>0</v>
      </c>
      <c r="BL133" s="388">
        <v>0</v>
      </c>
      <c r="BM133" s="388">
        <f t="shared" si="43"/>
        <v>0</v>
      </c>
      <c r="BN133" s="388">
        <v>0</v>
      </c>
      <c r="BO133" s="388">
        <v>0</v>
      </c>
      <c r="BP133" s="388">
        <f t="shared" si="44"/>
        <v>0</v>
      </c>
      <c r="BQ133" s="388">
        <v>0</v>
      </c>
      <c r="BR133" s="388">
        <v>0</v>
      </c>
      <c r="BS133" s="388">
        <f t="shared" si="45"/>
        <v>0</v>
      </c>
    </row>
    <row r="134" spans="1:71" s="288" customFormat="1" ht="14.65" customHeight="1">
      <c r="A134" s="331">
        <v>132</v>
      </c>
      <c r="B134" s="387" t="s">
        <v>184</v>
      </c>
      <c r="C134" s="387"/>
      <c r="D134" s="387"/>
      <c r="E134" s="207" t="str">
        <f>VLOOKUP(B134,Remark!G:H,2,0)</f>
        <v>CHC4</v>
      </c>
      <c r="F134" s="390"/>
      <c r="G134" s="390"/>
      <c r="H134" s="390"/>
      <c r="I134" s="390"/>
      <c r="J134" s="390"/>
      <c r="K134" s="390"/>
      <c r="L134" s="390"/>
      <c r="M134" s="390"/>
      <c r="N134" s="390"/>
      <c r="O134" s="390"/>
      <c r="P134" s="390"/>
      <c r="Q134" s="390"/>
      <c r="R134" s="207"/>
      <c r="S134" s="207"/>
      <c r="T134" s="207"/>
      <c r="U134" s="207"/>
      <c r="V134" s="207"/>
      <c r="W134" s="207"/>
      <c r="X134" s="207"/>
      <c r="Y134" s="207"/>
      <c r="Z134" s="207"/>
      <c r="AA134" s="207"/>
      <c r="AB134" s="207"/>
      <c r="AC134" s="207"/>
      <c r="AD134" s="207"/>
      <c r="AE134" s="207"/>
      <c r="AF134" s="207"/>
      <c r="AG134" s="207"/>
      <c r="AH134" s="207"/>
      <c r="AI134" s="207"/>
      <c r="AJ134" s="207"/>
      <c r="AK134" s="207"/>
      <c r="AL134" s="207"/>
      <c r="AM134" s="207"/>
      <c r="AN134" s="207"/>
      <c r="AO134" s="207"/>
      <c r="AP134" s="388"/>
      <c r="AQ134" s="387"/>
      <c r="AR134" s="207"/>
      <c r="AS134" s="389"/>
      <c r="AT134" s="389"/>
      <c r="AU134" s="388"/>
      <c r="AV134" s="389">
        <v>121</v>
      </c>
      <c r="AW134" s="389">
        <v>8979</v>
      </c>
      <c r="AX134" s="388">
        <f t="shared" si="31"/>
        <v>2244.75</v>
      </c>
      <c r="AY134" s="387">
        <v>163</v>
      </c>
      <c r="AZ134" s="387">
        <v>10381</v>
      </c>
      <c r="BA134" s="388">
        <f t="shared" si="39"/>
        <v>2595.25</v>
      </c>
      <c r="BB134" s="389">
        <v>283</v>
      </c>
      <c r="BC134" s="389">
        <v>17885</v>
      </c>
      <c r="BD134" s="388">
        <f t="shared" si="40"/>
        <v>4471.25</v>
      </c>
      <c r="BE134" s="389">
        <v>237</v>
      </c>
      <c r="BF134" s="389">
        <v>15723</v>
      </c>
      <c r="BG134" s="388">
        <f t="shared" si="41"/>
        <v>3930.75</v>
      </c>
      <c r="BH134" s="388">
        <v>296</v>
      </c>
      <c r="BI134" s="388">
        <v>17392</v>
      </c>
      <c r="BJ134" s="388">
        <f t="shared" si="42"/>
        <v>4348</v>
      </c>
      <c r="BK134" s="388">
        <v>287</v>
      </c>
      <c r="BL134" s="388">
        <v>16573</v>
      </c>
      <c r="BM134" s="388">
        <f t="shared" si="43"/>
        <v>4143.25</v>
      </c>
      <c r="BN134" s="388">
        <v>90</v>
      </c>
      <c r="BO134" s="388">
        <v>6522</v>
      </c>
      <c r="BP134" s="388">
        <f t="shared" si="44"/>
        <v>1630.5</v>
      </c>
      <c r="BQ134" s="388">
        <v>132</v>
      </c>
      <c r="BR134" s="388">
        <v>9052</v>
      </c>
      <c r="BS134" s="388">
        <f t="shared" si="45"/>
        <v>2263</v>
      </c>
    </row>
    <row r="135" spans="1:71" s="288" customFormat="1" ht="14.65" customHeight="1">
      <c r="A135" s="331">
        <v>133</v>
      </c>
      <c r="B135" s="387" t="s">
        <v>185</v>
      </c>
      <c r="C135" s="387"/>
      <c r="D135" s="387"/>
      <c r="E135" s="207" t="str">
        <f>VLOOKUP(B135,Remark!G:H,2,0)</f>
        <v>Kerry</v>
      </c>
      <c r="F135" s="390"/>
      <c r="G135" s="390"/>
      <c r="H135" s="390"/>
      <c r="I135" s="390"/>
      <c r="J135" s="390"/>
      <c r="K135" s="390"/>
      <c r="L135" s="390"/>
      <c r="M135" s="390"/>
      <c r="N135" s="390"/>
      <c r="O135" s="390"/>
      <c r="P135" s="390"/>
      <c r="Q135" s="390"/>
      <c r="R135" s="207"/>
      <c r="S135" s="207"/>
      <c r="T135" s="207"/>
      <c r="U135" s="207"/>
      <c r="V135" s="207"/>
      <c r="W135" s="207"/>
      <c r="X135" s="207"/>
      <c r="Y135" s="207"/>
      <c r="Z135" s="207"/>
      <c r="AA135" s="207"/>
      <c r="AB135" s="207"/>
      <c r="AC135" s="207"/>
      <c r="AD135" s="207"/>
      <c r="AE135" s="207"/>
      <c r="AF135" s="207"/>
      <c r="AG135" s="207"/>
      <c r="AH135" s="207"/>
      <c r="AI135" s="207"/>
      <c r="AJ135" s="207"/>
      <c r="AK135" s="207"/>
      <c r="AL135" s="207"/>
      <c r="AM135" s="207"/>
      <c r="AN135" s="207"/>
      <c r="AO135" s="207"/>
      <c r="AP135" s="388"/>
      <c r="AQ135" s="387"/>
      <c r="AR135" s="207"/>
      <c r="AS135" s="389"/>
      <c r="AT135" s="389"/>
      <c r="AU135" s="388"/>
      <c r="AV135" s="389">
        <v>277</v>
      </c>
      <c r="AW135" s="389">
        <v>17839</v>
      </c>
      <c r="AX135" s="388">
        <f t="shared" si="31"/>
        <v>4459.75</v>
      </c>
      <c r="AY135" s="389">
        <v>186</v>
      </c>
      <c r="AZ135" s="389">
        <v>12958</v>
      </c>
      <c r="BA135" s="388">
        <f t="shared" si="39"/>
        <v>3239.5</v>
      </c>
      <c r="BB135" s="389">
        <v>190</v>
      </c>
      <c r="BC135" s="389">
        <v>14510</v>
      </c>
      <c r="BD135" s="388">
        <f t="shared" si="40"/>
        <v>3627.5</v>
      </c>
      <c r="BE135" s="389">
        <v>306</v>
      </c>
      <c r="BF135" s="389">
        <v>20374</v>
      </c>
      <c r="BG135" s="388">
        <f t="shared" si="41"/>
        <v>5093.5</v>
      </c>
      <c r="BH135" s="388">
        <v>253</v>
      </c>
      <c r="BI135" s="388">
        <v>16927</v>
      </c>
      <c r="BJ135" s="388">
        <f t="shared" si="42"/>
        <v>4231.75</v>
      </c>
      <c r="BK135" s="388">
        <v>278</v>
      </c>
      <c r="BL135" s="388">
        <v>17278</v>
      </c>
      <c r="BM135" s="388">
        <f t="shared" si="43"/>
        <v>4319.5</v>
      </c>
      <c r="BN135" s="388">
        <v>236</v>
      </c>
      <c r="BO135" s="388">
        <v>14436</v>
      </c>
      <c r="BP135" s="388">
        <f t="shared" si="44"/>
        <v>3609</v>
      </c>
      <c r="BQ135" s="388">
        <v>225</v>
      </c>
      <c r="BR135" s="388">
        <v>15883</v>
      </c>
      <c r="BS135" s="388">
        <f t="shared" si="45"/>
        <v>3970.75</v>
      </c>
    </row>
    <row r="136" spans="1:71" s="288" customFormat="1" ht="14.65" customHeight="1">
      <c r="A136" s="331">
        <v>134</v>
      </c>
      <c r="B136" s="387" t="s">
        <v>186</v>
      </c>
      <c r="C136" s="387"/>
      <c r="D136" s="387"/>
      <c r="E136" s="207" t="str">
        <f>VLOOKUP(B136,Remark!G:H,2,0)</f>
        <v>CHC4</v>
      </c>
      <c r="F136" s="390"/>
      <c r="G136" s="390"/>
      <c r="H136" s="390"/>
      <c r="I136" s="390"/>
      <c r="J136" s="390"/>
      <c r="K136" s="390"/>
      <c r="L136" s="390"/>
      <c r="M136" s="390"/>
      <c r="N136" s="390"/>
      <c r="O136" s="390"/>
      <c r="P136" s="390"/>
      <c r="Q136" s="390"/>
      <c r="R136" s="207"/>
      <c r="S136" s="207"/>
      <c r="T136" s="207"/>
      <c r="U136" s="207"/>
      <c r="V136" s="207"/>
      <c r="W136" s="207"/>
      <c r="X136" s="207"/>
      <c r="Y136" s="207"/>
      <c r="Z136" s="207"/>
      <c r="AA136" s="207"/>
      <c r="AB136" s="207"/>
      <c r="AC136" s="207"/>
      <c r="AD136" s="207"/>
      <c r="AE136" s="207"/>
      <c r="AF136" s="207"/>
      <c r="AG136" s="207"/>
      <c r="AH136" s="207"/>
      <c r="AI136" s="207"/>
      <c r="AJ136" s="207"/>
      <c r="AK136" s="207"/>
      <c r="AL136" s="207"/>
      <c r="AM136" s="207"/>
      <c r="AN136" s="207"/>
      <c r="AO136" s="207"/>
      <c r="AP136" s="388"/>
      <c r="AQ136" s="387"/>
      <c r="AR136" s="207"/>
      <c r="AS136" s="389"/>
      <c r="AT136" s="389"/>
      <c r="AU136" s="388"/>
      <c r="AV136" s="389">
        <v>261</v>
      </c>
      <c r="AW136" s="389">
        <v>17431</v>
      </c>
      <c r="AX136" s="388">
        <f t="shared" si="31"/>
        <v>4357.75</v>
      </c>
      <c r="AY136" s="389">
        <v>260</v>
      </c>
      <c r="AZ136" s="389">
        <v>17828</v>
      </c>
      <c r="BA136" s="388">
        <f t="shared" si="39"/>
        <v>4457</v>
      </c>
      <c r="BB136" s="389">
        <v>240</v>
      </c>
      <c r="BC136" s="389">
        <v>17072</v>
      </c>
      <c r="BD136" s="388">
        <f t="shared" si="40"/>
        <v>4268</v>
      </c>
      <c r="BE136" s="389">
        <v>256</v>
      </c>
      <c r="BF136" s="389">
        <v>18384</v>
      </c>
      <c r="BG136" s="388">
        <f t="shared" si="41"/>
        <v>4596</v>
      </c>
      <c r="BH136" s="388">
        <v>224</v>
      </c>
      <c r="BI136" s="388">
        <v>15952</v>
      </c>
      <c r="BJ136" s="388">
        <f t="shared" si="42"/>
        <v>3988</v>
      </c>
      <c r="BK136" s="388">
        <v>219</v>
      </c>
      <c r="BL136" s="388">
        <v>13725</v>
      </c>
      <c r="BM136" s="388">
        <f t="shared" si="43"/>
        <v>3431.25</v>
      </c>
      <c r="BN136" s="388">
        <v>186</v>
      </c>
      <c r="BO136" s="388">
        <v>11474</v>
      </c>
      <c r="BP136" s="388">
        <f t="shared" si="44"/>
        <v>2868.5</v>
      </c>
      <c r="BQ136" s="388">
        <v>154</v>
      </c>
      <c r="BR136" s="388">
        <v>9822</v>
      </c>
      <c r="BS136" s="388">
        <f t="shared" si="45"/>
        <v>2455.5</v>
      </c>
    </row>
    <row r="137" spans="1:71" s="288" customFormat="1" ht="14.65" customHeight="1">
      <c r="A137" s="331">
        <v>135</v>
      </c>
      <c r="B137" s="387" t="s">
        <v>187</v>
      </c>
      <c r="C137" s="387"/>
      <c r="D137" s="387"/>
      <c r="E137" s="207" t="str">
        <f>VLOOKUP(B137,Remark!G:H,2,0)</f>
        <v>CHC4</v>
      </c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207"/>
      <c r="S137" s="207"/>
      <c r="T137" s="207"/>
      <c r="U137" s="207"/>
      <c r="V137" s="207"/>
      <c r="W137" s="207"/>
      <c r="X137" s="207"/>
      <c r="Y137" s="207"/>
      <c r="Z137" s="207"/>
      <c r="AA137" s="207"/>
      <c r="AB137" s="207"/>
      <c r="AC137" s="207"/>
      <c r="AD137" s="207"/>
      <c r="AE137" s="207"/>
      <c r="AF137" s="207"/>
      <c r="AG137" s="207"/>
      <c r="AH137" s="207"/>
      <c r="AI137" s="207"/>
      <c r="AJ137" s="207"/>
      <c r="AK137" s="207"/>
      <c r="AL137" s="207"/>
      <c r="AM137" s="207"/>
      <c r="AN137" s="207"/>
      <c r="AO137" s="207"/>
      <c r="AP137" s="388"/>
      <c r="AQ137" s="387"/>
      <c r="AR137" s="207"/>
      <c r="AS137" s="389"/>
      <c r="AT137" s="389"/>
      <c r="AU137" s="388"/>
      <c r="AV137" s="389">
        <v>471</v>
      </c>
      <c r="AW137" s="389">
        <v>27289</v>
      </c>
      <c r="AX137" s="388">
        <f t="shared" si="31"/>
        <v>6822.25</v>
      </c>
      <c r="AY137" s="389">
        <v>483</v>
      </c>
      <c r="AZ137" s="389">
        <v>29625</v>
      </c>
      <c r="BA137" s="388">
        <f t="shared" si="39"/>
        <v>7406.25</v>
      </c>
      <c r="BB137" s="389">
        <v>559</v>
      </c>
      <c r="BC137" s="389">
        <v>35037</v>
      </c>
      <c r="BD137" s="388">
        <f t="shared" si="40"/>
        <v>8759.25</v>
      </c>
      <c r="BE137" s="389">
        <v>464</v>
      </c>
      <c r="BF137" s="389">
        <v>32052</v>
      </c>
      <c r="BG137" s="388">
        <f t="shared" si="41"/>
        <v>8013</v>
      </c>
      <c r="BH137" s="388">
        <v>501</v>
      </c>
      <c r="BI137" s="388">
        <v>30855</v>
      </c>
      <c r="BJ137" s="388">
        <f t="shared" si="42"/>
        <v>7713.75</v>
      </c>
      <c r="BK137" s="388">
        <v>494</v>
      </c>
      <c r="BL137" s="388">
        <v>30126</v>
      </c>
      <c r="BM137" s="388">
        <f t="shared" si="43"/>
        <v>7531.5</v>
      </c>
      <c r="BN137" s="388">
        <v>540</v>
      </c>
      <c r="BO137" s="388">
        <v>33196</v>
      </c>
      <c r="BP137" s="388">
        <f t="shared" si="44"/>
        <v>8299</v>
      </c>
      <c r="BQ137" s="388">
        <v>378</v>
      </c>
      <c r="BR137" s="388">
        <v>24346</v>
      </c>
      <c r="BS137" s="388">
        <f t="shared" si="45"/>
        <v>6086.5</v>
      </c>
    </row>
    <row r="138" spans="1:71" s="288" customFormat="1" ht="14.65" customHeight="1">
      <c r="A138" s="331">
        <v>136</v>
      </c>
      <c r="B138" s="387" t="s">
        <v>188</v>
      </c>
      <c r="C138" s="387"/>
      <c r="D138" s="387"/>
      <c r="E138" s="207" t="str">
        <f>VLOOKUP(B138,Remark!G:H,2,0)</f>
        <v>HPPY</v>
      </c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207"/>
      <c r="S138" s="207"/>
      <c r="T138" s="207"/>
      <c r="U138" s="207"/>
      <c r="V138" s="207"/>
      <c r="W138" s="207"/>
      <c r="X138" s="207"/>
      <c r="Y138" s="207"/>
      <c r="Z138" s="207"/>
      <c r="AA138" s="207"/>
      <c r="AB138" s="207"/>
      <c r="AC138" s="207"/>
      <c r="AD138" s="207"/>
      <c r="AE138" s="207"/>
      <c r="AF138" s="207"/>
      <c r="AG138" s="207"/>
      <c r="AH138" s="207"/>
      <c r="AI138" s="207"/>
      <c r="AJ138" s="207"/>
      <c r="AK138" s="207"/>
      <c r="AL138" s="207"/>
      <c r="AM138" s="207"/>
      <c r="AN138" s="207"/>
      <c r="AO138" s="207"/>
      <c r="AP138" s="388"/>
      <c r="AQ138" s="387"/>
      <c r="AR138" s="207"/>
      <c r="AS138" s="389"/>
      <c r="AT138" s="389"/>
      <c r="AU138" s="388"/>
      <c r="AV138" s="389">
        <v>528</v>
      </c>
      <c r="AW138" s="389">
        <v>38808</v>
      </c>
      <c r="AX138" s="388">
        <f t="shared" si="31"/>
        <v>9702</v>
      </c>
      <c r="AY138" s="389">
        <v>482</v>
      </c>
      <c r="AZ138" s="389">
        <v>32102</v>
      </c>
      <c r="BA138" s="388">
        <f t="shared" si="39"/>
        <v>8025.5</v>
      </c>
      <c r="BB138" s="389">
        <v>445</v>
      </c>
      <c r="BC138" s="389">
        <v>37779</v>
      </c>
      <c r="BD138" s="388">
        <f t="shared" si="40"/>
        <v>9444.75</v>
      </c>
      <c r="BE138" s="389">
        <v>264</v>
      </c>
      <c r="BF138" s="389">
        <v>15784</v>
      </c>
      <c r="BG138" s="388">
        <f t="shared" si="41"/>
        <v>3946</v>
      </c>
      <c r="BH138" s="388">
        <v>381</v>
      </c>
      <c r="BI138" s="388">
        <v>25447</v>
      </c>
      <c r="BJ138" s="388">
        <f t="shared" si="42"/>
        <v>6361.75</v>
      </c>
      <c r="BK138" s="388">
        <v>397</v>
      </c>
      <c r="BL138" s="388">
        <v>28067</v>
      </c>
      <c r="BM138" s="388">
        <f t="shared" si="43"/>
        <v>7016.75</v>
      </c>
      <c r="BN138" s="388">
        <v>464</v>
      </c>
      <c r="BO138" s="388">
        <v>34156</v>
      </c>
      <c r="BP138" s="388">
        <f t="shared" si="44"/>
        <v>8539</v>
      </c>
      <c r="BQ138" s="388">
        <v>450</v>
      </c>
      <c r="BR138" s="388">
        <v>30802</v>
      </c>
      <c r="BS138" s="388">
        <f t="shared" si="45"/>
        <v>7700.5</v>
      </c>
    </row>
    <row r="139" spans="1:71" s="288" customFormat="1" ht="14.65" customHeight="1">
      <c r="A139" s="331">
        <v>137</v>
      </c>
      <c r="B139" s="387" t="s">
        <v>189</v>
      </c>
      <c r="C139" s="387"/>
      <c r="D139" s="387"/>
      <c r="E139" s="207" t="str">
        <f>VLOOKUP(B139,Remark!G:H,2,0)</f>
        <v>Kerry</v>
      </c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207"/>
      <c r="S139" s="207"/>
      <c r="T139" s="207"/>
      <c r="U139" s="207"/>
      <c r="V139" s="207"/>
      <c r="W139" s="207"/>
      <c r="X139" s="207"/>
      <c r="Y139" s="207"/>
      <c r="Z139" s="207"/>
      <c r="AA139" s="207"/>
      <c r="AB139" s="207"/>
      <c r="AC139" s="207"/>
      <c r="AD139" s="207"/>
      <c r="AE139" s="207"/>
      <c r="AF139" s="207"/>
      <c r="AG139" s="207"/>
      <c r="AH139" s="207"/>
      <c r="AI139" s="207"/>
      <c r="AJ139" s="207"/>
      <c r="AK139" s="207"/>
      <c r="AL139" s="207"/>
      <c r="AM139" s="207"/>
      <c r="AN139" s="207"/>
      <c r="AO139" s="207"/>
      <c r="AP139" s="388"/>
      <c r="AQ139" s="387"/>
      <c r="AR139" s="207"/>
      <c r="AS139" s="389"/>
      <c r="AT139" s="389"/>
      <c r="AU139" s="388"/>
      <c r="AV139" s="389">
        <v>200</v>
      </c>
      <c r="AW139" s="389">
        <v>12196</v>
      </c>
      <c r="AX139" s="388">
        <f t="shared" si="31"/>
        <v>3049</v>
      </c>
      <c r="AY139" s="389">
        <v>140</v>
      </c>
      <c r="AZ139" s="389">
        <v>9596</v>
      </c>
      <c r="BA139" s="388">
        <f t="shared" si="39"/>
        <v>2399</v>
      </c>
      <c r="BB139" s="389">
        <v>150</v>
      </c>
      <c r="BC139" s="389">
        <v>11498</v>
      </c>
      <c r="BD139" s="388">
        <f t="shared" si="40"/>
        <v>2874.5</v>
      </c>
      <c r="BE139" s="389">
        <v>172</v>
      </c>
      <c r="BF139" s="389">
        <v>12228</v>
      </c>
      <c r="BG139" s="388">
        <f t="shared" si="41"/>
        <v>3057</v>
      </c>
      <c r="BH139" s="388">
        <v>153</v>
      </c>
      <c r="BI139" s="388">
        <v>9631</v>
      </c>
      <c r="BJ139" s="388">
        <f t="shared" si="42"/>
        <v>2407.75</v>
      </c>
      <c r="BK139" s="388">
        <v>228</v>
      </c>
      <c r="BL139" s="388">
        <v>14996</v>
      </c>
      <c r="BM139" s="388">
        <f t="shared" si="43"/>
        <v>3749</v>
      </c>
      <c r="BN139" s="388">
        <v>218</v>
      </c>
      <c r="BO139" s="388">
        <v>14798</v>
      </c>
      <c r="BP139" s="388">
        <f t="shared" si="44"/>
        <v>3699.5</v>
      </c>
      <c r="BQ139" s="388">
        <v>308</v>
      </c>
      <c r="BR139" s="388">
        <v>20900</v>
      </c>
      <c r="BS139" s="388">
        <f t="shared" si="45"/>
        <v>5225</v>
      </c>
    </row>
    <row r="140" spans="1:71" s="288" customFormat="1" ht="14.65" customHeight="1">
      <c r="A140" s="331">
        <v>138</v>
      </c>
      <c r="B140" s="387" t="s">
        <v>190</v>
      </c>
      <c r="C140" s="387"/>
      <c r="D140" s="387"/>
      <c r="E140" s="207" t="str">
        <f>VLOOKUP(B140,Remark!G:H,2,0)</f>
        <v>HPPY</v>
      </c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207"/>
      <c r="S140" s="207"/>
      <c r="T140" s="207"/>
      <c r="U140" s="207"/>
      <c r="V140" s="207"/>
      <c r="W140" s="207"/>
      <c r="X140" s="207"/>
      <c r="Y140" s="207"/>
      <c r="Z140" s="207"/>
      <c r="AA140" s="207"/>
      <c r="AB140" s="207"/>
      <c r="AC140" s="207"/>
      <c r="AD140" s="207"/>
      <c r="AE140" s="207"/>
      <c r="AF140" s="207"/>
      <c r="AG140" s="207"/>
      <c r="AH140" s="207"/>
      <c r="AI140" s="207"/>
      <c r="AJ140" s="207"/>
      <c r="AK140" s="207"/>
      <c r="AL140" s="207"/>
      <c r="AM140" s="207"/>
      <c r="AN140" s="207"/>
      <c r="AO140" s="207"/>
      <c r="AP140" s="388"/>
      <c r="AQ140" s="387"/>
      <c r="AR140" s="207"/>
      <c r="AS140" s="389"/>
      <c r="AT140" s="389"/>
      <c r="AU140" s="388"/>
      <c r="AV140" s="389">
        <v>262</v>
      </c>
      <c r="AW140" s="389">
        <v>15838</v>
      </c>
      <c r="AX140" s="388">
        <f t="shared" si="31"/>
        <v>3959.5</v>
      </c>
      <c r="AY140" s="389">
        <v>253</v>
      </c>
      <c r="AZ140" s="389">
        <v>16163</v>
      </c>
      <c r="BA140" s="388">
        <f t="shared" si="39"/>
        <v>4040.75</v>
      </c>
      <c r="BB140" s="389">
        <v>317</v>
      </c>
      <c r="BC140" s="389">
        <v>19607</v>
      </c>
      <c r="BD140" s="388">
        <f t="shared" si="40"/>
        <v>4901.75</v>
      </c>
      <c r="BE140" s="389">
        <v>424</v>
      </c>
      <c r="BF140" s="389">
        <v>26952</v>
      </c>
      <c r="BG140" s="388">
        <f t="shared" si="41"/>
        <v>6738</v>
      </c>
      <c r="BH140" s="388">
        <v>309</v>
      </c>
      <c r="BI140" s="388">
        <v>19187</v>
      </c>
      <c r="BJ140" s="388">
        <f t="shared" si="42"/>
        <v>4796.75</v>
      </c>
      <c r="BK140" s="388">
        <v>419</v>
      </c>
      <c r="BL140" s="388">
        <v>27433</v>
      </c>
      <c r="BM140" s="388">
        <f t="shared" si="43"/>
        <v>6858.25</v>
      </c>
      <c r="BN140" s="388">
        <v>569</v>
      </c>
      <c r="BO140" s="388">
        <v>36183</v>
      </c>
      <c r="BP140" s="388">
        <f t="shared" si="44"/>
        <v>9045.75</v>
      </c>
      <c r="BQ140" s="388">
        <v>582</v>
      </c>
      <c r="BR140" s="388">
        <v>37638</v>
      </c>
      <c r="BS140" s="388">
        <f t="shared" si="45"/>
        <v>9409.5</v>
      </c>
    </row>
    <row r="141" spans="1:71" s="288" customFormat="1" ht="14.65" customHeight="1">
      <c r="A141" s="331">
        <v>139</v>
      </c>
      <c r="B141" s="387" t="s">
        <v>192</v>
      </c>
      <c r="C141" s="387"/>
      <c r="D141" s="387"/>
      <c r="E141" s="207" t="str">
        <f>VLOOKUP(B141,Remark!G:H,2,0)</f>
        <v>PTNK</v>
      </c>
      <c r="F141" s="390"/>
      <c r="G141" s="390"/>
      <c r="H141" s="390"/>
      <c r="I141" s="390"/>
      <c r="J141" s="390"/>
      <c r="K141" s="390"/>
      <c r="L141" s="390"/>
      <c r="M141" s="390"/>
      <c r="N141" s="390"/>
      <c r="O141" s="390"/>
      <c r="P141" s="390"/>
      <c r="Q141" s="390"/>
      <c r="R141" s="207"/>
      <c r="S141" s="207"/>
      <c r="T141" s="207"/>
      <c r="U141" s="207"/>
      <c r="V141" s="207"/>
      <c r="W141" s="207"/>
      <c r="X141" s="207"/>
      <c r="Y141" s="207"/>
      <c r="Z141" s="207"/>
      <c r="AA141" s="207"/>
      <c r="AB141" s="207"/>
      <c r="AC141" s="207"/>
      <c r="AD141" s="207"/>
      <c r="AE141" s="207"/>
      <c r="AF141" s="207"/>
      <c r="AG141" s="207"/>
      <c r="AH141" s="207"/>
      <c r="AI141" s="207"/>
      <c r="AJ141" s="207"/>
      <c r="AK141" s="207"/>
      <c r="AL141" s="207"/>
      <c r="AM141" s="207"/>
      <c r="AN141" s="207"/>
      <c r="AO141" s="207"/>
      <c r="AP141" s="388"/>
      <c r="AQ141" s="387"/>
      <c r="AR141" s="207"/>
      <c r="AS141" s="389"/>
      <c r="AT141" s="389"/>
      <c r="AU141" s="388"/>
      <c r="AV141" s="389">
        <v>265</v>
      </c>
      <c r="AW141" s="389">
        <v>18063</v>
      </c>
      <c r="AX141" s="388">
        <f t="shared" si="31"/>
        <v>4515.75</v>
      </c>
      <c r="AY141" s="389">
        <v>299</v>
      </c>
      <c r="AZ141" s="389">
        <v>21169</v>
      </c>
      <c r="BA141" s="388">
        <f t="shared" si="39"/>
        <v>5292.25</v>
      </c>
      <c r="BB141" s="389">
        <v>288</v>
      </c>
      <c r="BC141" s="389">
        <v>20616</v>
      </c>
      <c r="BD141" s="388">
        <f t="shared" si="40"/>
        <v>5154</v>
      </c>
      <c r="BE141" s="389">
        <v>241</v>
      </c>
      <c r="BF141" s="389">
        <v>16559</v>
      </c>
      <c r="BG141" s="388">
        <f t="shared" si="41"/>
        <v>4139.75</v>
      </c>
      <c r="BH141" s="388">
        <v>247</v>
      </c>
      <c r="BI141" s="388">
        <v>22157</v>
      </c>
      <c r="BJ141" s="388">
        <f t="shared" si="42"/>
        <v>5539.25</v>
      </c>
      <c r="BK141" s="388">
        <v>248</v>
      </c>
      <c r="BL141" s="388">
        <v>20064</v>
      </c>
      <c r="BM141" s="388">
        <f t="shared" si="43"/>
        <v>5016</v>
      </c>
      <c r="BN141" s="388">
        <v>251</v>
      </c>
      <c r="BO141" s="388">
        <v>17913</v>
      </c>
      <c r="BP141" s="388">
        <f t="shared" si="44"/>
        <v>4478.25</v>
      </c>
      <c r="BQ141" s="388">
        <v>287</v>
      </c>
      <c r="BR141" s="388">
        <v>21409</v>
      </c>
      <c r="BS141" s="388">
        <f t="shared" si="45"/>
        <v>5352.25</v>
      </c>
    </row>
    <row r="142" spans="1:71" s="288" customFormat="1" ht="14.65" customHeight="1">
      <c r="A142" s="331">
        <v>140</v>
      </c>
      <c r="B142" s="387" t="s">
        <v>193</v>
      </c>
      <c r="C142" s="387"/>
      <c r="D142" s="387"/>
      <c r="E142" s="207" t="str">
        <f>VLOOKUP(B142,Remark!G:H,2,0)</f>
        <v>NMIN</v>
      </c>
      <c r="F142" s="390"/>
      <c r="G142" s="390"/>
      <c r="H142" s="390"/>
      <c r="I142" s="390"/>
      <c r="J142" s="390"/>
      <c r="K142" s="390"/>
      <c r="L142" s="390"/>
      <c r="M142" s="390"/>
      <c r="N142" s="390"/>
      <c r="O142" s="390"/>
      <c r="P142" s="390"/>
      <c r="Q142" s="390"/>
      <c r="R142" s="207"/>
      <c r="S142" s="207"/>
      <c r="T142" s="207"/>
      <c r="U142" s="207"/>
      <c r="V142" s="207"/>
      <c r="W142" s="207"/>
      <c r="X142" s="207"/>
      <c r="Y142" s="207"/>
      <c r="Z142" s="207"/>
      <c r="AA142" s="207"/>
      <c r="AB142" s="207"/>
      <c r="AC142" s="207"/>
      <c r="AD142" s="207"/>
      <c r="AE142" s="207"/>
      <c r="AF142" s="207"/>
      <c r="AG142" s="207"/>
      <c r="AH142" s="207"/>
      <c r="AI142" s="207"/>
      <c r="AJ142" s="207"/>
      <c r="AK142" s="207"/>
      <c r="AL142" s="207"/>
      <c r="AM142" s="207"/>
      <c r="AN142" s="207"/>
      <c r="AO142" s="207"/>
      <c r="AP142" s="388"/>
      <c r="AQ142" s="387"/>
      <c r="AR142" s="207"/>
      <c r="AS142" s="389"/>
      <c r="AT142" s="389"/>
      <c r="AU142" s="388"/>
      <c r="AV142" s="389">
        <v>517</v>
      </c>
      <c r="AW142" s="389">
        <v>32659</v>
      </c>
      <c r="AX142" s="388">
        <f t="shared" si="31"/>
        <v>8164.75</v>
      </c>
      <c r="AY142" s="389">
        <v>467</v>
      </c>
      <c r="AZ142" s="389">
        <v>29313</v>
      </c>
      <c r="BA142" s="388">
        <f t="shared" si="39"/>
        <v>7328.25</v>
      </c>
      <c r="BB142" s="389">
        <v>506</v>
      </c>
      <c r="BC142" s="389">
        <v>31014</v>
      </c>
      <c r="BD142" s="388">
        <f t="shared" si="40"/>
        <v>7753.5</v>
      </c>
      <c r="BE142" s="389">
        <v>442</v>
      </c>
      <c r="BF142" s="389">
        <v>28514</v>
      </c>
      <c r="BG142" s="388">
        <f t="shared" si="41"/>
        <v>7128.5</v>
      </c>
      <c r="BH142" s="388">
        <v>368</v>
      </c>
      <c r="BI142" s="388">
        <v>22788</v>
      </c>
      <c r="BJ142" s="388">
        <f t="shared" si="42"/>
        <v>5697</v>
      </c>
      <c r="BK142" s="388">
        <v>385</v>
      </c>
      <c r="BL142" s="388">
        <v>23531</v>
      </c>
      <c r="BM142" s="388">
        <f t="shared" si="43"/>
        <v>5882.75</v>
      </c>
      <c r="BN142" s="388">
        <v>337</v>
      </c>
      <c r="BO142" s="388">
        <v>22891</v>
      </c>
      <c r="BP142" s="388">
        <f t="shared" si="44"/>
        <v>5722.75</v>
      </c>
      <c r="BQ142" s="388">
        <v>370</v>
      </c>
      <c r="BR142" s="388">
        <v>24234</v>
      </c>
      <c r="BS142" s="388">
        <f t="shared" si="45"/>
        <v>6058.5</v>
      </c>
    </row>
    <row r="143" spans="1:71" s="288" customFormat="1" ht="14.65" customHeight="1">
      <c r="A143" s="331">
        <v>141</v>
      </c>
      <c r="B143" s="387" t="s">
        <v>194</v>
      </c>
      <c r="C143" s="387"/>
      <c r="D143" s="387"/>
      <c r="E143" s="207" t="str">
        <f>VLOOKUP(B143,Remark!G:H,2,0)</f>
        <v>NMIN</v>
      </c>
      <c r="F143" s="390"/>
      <c r="G143" s="390"/>
      <c r="H143" s="390"/>
      <c r="I143" s="390"/>
      <c r="J143" s="390"/>
      <c r="K143" s="390"/>
      <c r="L143" s="390"/>
      <c r="M143" s="390"/>
      <c r="N143" s="390"/>
      <c r="O143" s="390"/>
      <c r="P143" s="390"/>
      <c r="Q143" s="390"/>
      <c r="R143" s="207"/>
      <c r="S143" s="207"/>
      <c r="T143" s="207"/>
      <c r="U143" s="207"/>
      <c r="V143" s="207"/>
      <c r="W143" s="207"/>
      <c r="X143" s="207"/>
      <c r="Y143" s="207"/>
      <c r="Z143" s="207"/>
      <c r="AA143" s="207"/>
      <c r="AB143" s="207"/>
      <c r="AC143" s="207"/>
      <c r="AD143" s="207"/>
      <c r="AE143" s="207"/>
      <c r="AF143" s="207"/>
      <c r="AG143" s="207"/>
      <c r="AH143" s="207"/>
      <c r="AI143" s="207"/>
      <c r="AJ143" s="207"/>
      <c r="AK143" s="207"/>
      <c r="AL143" s="207"/>
      <c r="AM143" s="207"/>
      <c r="AN143" s="207"/>
      <c r="AO143" s="207"/>
      <c r="AP143" s="388"/>
      <c r="AQ143" s="387"/>
      <c r="AR143" s="207"/>
      <c r="AS143" s="389"/>
      <c r="AT143" s="389"/>
      <c r="AU143" s="388"/>
      <c r="AV143" s="389">
        <v>254</v>
      </c>
      <c r="AW143" s="389">
        <v>16542</v>
      </c>
      <c r="AX143" s="388">
        <f t="shared" si="31"/>
        <v>4135.5</v>
      </c>
      <c r="AY143" s="389">
        <v>145</v>
      </c>
      <c r="AZ143" s="389">
        <v>9475</v>
      </c>
      <c r="BA143" s="388">
        <f t="shared" si="39"/>
        <v>2368.75</v>
      </c>
      <c r="BB143" s="389">
        <v>169</v>
      </c>
      <c r="BC143" s="389">
        <v>11567</v>
      </c>
      <c r="BD143" s="388">
        <f t="shared" si="40"/>
        <v>2891.75</v>
      </c>
      <c r="BE143" s="389">
        <v>163</v>
      </c>
      <c r="BF143" s="389">
        <v>11189</v>
      </c>
      <c r="BG143" s="388">
        <f t="shared" si="41"/>
        <v>2797.25</v>
      </c>
      <c r="BH143" s="388">
        <v>140</v>
      </c>
      <c r="BI143" s="388">
        <v>9728</v>
      </c>
      <c r="BJ143" s="388">
        <f t="shared" si="42"/>
        <v>2432</v>
      </c>
      <c r="BK143" s="388">
        <v>192</v>
      </c>
      <c r="BL143" s="388">
        <v>12588</v>
      </c>
      <c r="BM143" s="388">
        <f t="shared" si="43"/>
        <v>3147</v>
      </c>
      <c r="BN143" s="388">
        <v>157</v>
      </c>
      <c r="BO143" s="388">
        <v>10243</v>
      </c>
      <c r="BP143" s="388">
        <f t="shared" si="44"/>
        <v>2560.75</v>
      </c>
      <c r="BQ143" s="388">
        <v>183</v>
      </c>
      <c r="BR143" s="388">
        <v>11749</v>
      </c>
      <c r="BS143" s="388">
        <f t="shared" si="45"/>
        <v>2937.25</v>
      </c>
    </row>
    <row r="144" spans="1:71" s="288" customFormat="1" ht="14.65" customHeight="1">
      <c r="A144" s="331">
        <v>142</v>
      </c>
      <c r="B144" s="387" t="s">
        <v>195</v>
      </c>
      <c r="C144" s="387"/>
      <c r="D144" s="387"/>
      <c r="E144" s="207" t="str">
        <f>VLOOKUP(B144,Remark!G:H,2,0)</f>
        <v>NMIN</v>
      </c>
      <c r="F144" s="390"/>
      <c r="G144" s="390"/>
      <c r="H144" s="390"/>
      <c r="I144" s="390"/>
      <c r="J144" s="390"/>
      <c r="K144" s="390"/>
      <c r="L144" s="390"/>
      <c r="M144" s="390"/>
      <c r="N144" s="390"/>
      <c r="O144" s="390"/>
      <c r="P144" s="390"/>
      <c r="Q144" s="390"/>
      <c r="R144" s="207"/>
      <c r="S144" s="207"/>
      <c r="T144" s="207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207"/>
      <c r="AI144" s="207"/>
      <c r="AJ144" s="207"/>
      <c r="AK144" s="207"/>
      <c r="AL144" s="207"/>
      <c r="AM144" s="207"/>
      <c r="AN144" s="207"/>
      <c r="AO144" s="207"/>
      <c r="AP144" s="388"/>
      <c r="AQ144" s="387"/>
      <c r="AR144" s="207"/>
      <c r="AS144" s="389"/>
      <c r="AT144" s="389"/>
      <c r="AU144" s="388"/>
      <c r="AV144" s="389">
        <v>183</v>
      </c>
      <c r="AW144" s="389">
        <v>12473</v>
      </c>
      <c r="AX144" s="388">
        <f t="shared" si="31"/>
        <v>3118.25</v>
      </c>
      <c r="AY144" s="389">
        <v>147</v>
      </c>
      <c r="AZ144" s="389">
        <v>9521</v>
      </c>
      <c r="BA144" s="388">
        <f t="shared" si="39"/>
        <v>2380.25</v>
      </c>
      <c r="BB144" s="389">
        <v>157</v>
      </c>
      <c r="BC144" s="389">
        <v>11011</v>
      </c>
      <c r="BD144" s="388">
        <f t="shared" si="40"/>
        <v>2752.75</v>
      </c>
      <c r="BE144" s="389">
        <v>185</v>
      </c>
      <c r="BF144" s="389">
        <v>12527</v>
      </c>
      <c r="BG144" s="388">
        <f t="shared" si="41"/>
        <v>3131.75</v>
      </c>
      <c r="BH144" s="388">
        <v>163</v>
      </c>
      <c r="BI144" s="388">
        <v>11125</v>
      </c>
      <c r="BJ144" s="388">
        <f t="shared" si="42"/>
        <v>2781.25</v>
      </c>
      <c r="BK144" s="388">
        <v>201</v>
      </c>
      <c r="BL144" s="388">
        <v>13431</v>
      </c>
      <c r="BM144" s="388">
        <f t="shared" si="43"/>
        <v>3357.75</v>
      </c>
      <c r="BN144" s="388">
        <v>201</v>
      </c>
      <c r="BO144" s="388">
        <v>12943</v>
      </c>
      <c r="BP144" s="388">
        <f t="shared" si="44"/>
        <v>3235.75</v>
      </c>
      <c r="BQ144" s="388">
        <v>210</v>
      </c>
      <c r="BR144" s="388">
        <v>13194</v>
      </c>
      <c r="BS144" s="388">
        <f t="shared" si="45"/>
        <v>3298.5</v>
      </c>
    </row>
    <row r="145" spans="1:71" s="288" customFormat="1" ht="14.65" customHeight="1">
      <c r="A145" s="331">
        <v>143</v>
      </c>
      <c r="B145" s="387" t="s">
        <v>196</v>
      </c>
      <c r="C145" s="387"/>
      <c r="D145" s="387"/>
      <c r="E145" s="207" t="str">
        <f>VLOOKUP(B145,Remark!G:H,2,0)</f>
        <v>NMIN</v>
      </c>
      <c r="F145" s="390"/>
      <c r="G145" s="390"/>
      <c r="H145" s="390"/>
      <c r="I145" s="390"/>
      <c r="J145" s="390"/>
      <c r="K145" s="390"/>
      <c r="L145" s="390"/>
      <c r="M145" s="390"/>
      <c r="N145" s="390"/>
      <c r="O145" s="390"/>
      <c r="P145" s="390"/>
      <c r="Q145" s="390"/>
      <c r="R145" s="207"/>
      <c r="S145" s="207"/>
      <c r="T145" s="207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207"/>
      <c r="AI145" s="207"/>
      <c r="AJ145" s="207"/>
      <c r="AK145" s="207"/>
      <c r="AL145" s="207"/>
      <c r="AM145" s="207"/>
      <c r="AN145" s="207"/>
      <c r="AO145" s="207"/>
      <c r="AP145" s="388"/>
      <c r="AQ145" s="387"/>
      <c r="AR145" s="207"/>
      <c r="AS145" s="389"/>
      <c r="AT145" s="389"/>
      <c r="AU145" s="388"/>
      <c r="AV145" s="389">
        <v>305</v>
      </c>
      <c r="AW145" s="389">
        <v>19019</v>
      </c>
      <c r="AX145" s="388">
        <f t="shared" si="31"/>
        <v>4754.75</v>
      </c>
      <c r="AY145" s="389">
        <v>224</v>
      </c>
      <c r="AZ145" s="389">
        <v>14268</v>
      </c>
      <c r="BA145" s="388">
        <f t="shared" si="39"/>
        <v>3567</v>
      </c>
      <c r="BB145" s="389">
        <v>215</v>
      </c>
      <c r="BC145" s="389">
        <v>14429</v>
      </c>
      <c r="BD145" s="388">
        <f t="shared" si="40"/>
        <v>3607.25</v>
      </c>
      <c r="BE145" s="389">
        <v>359</v>
      </c>
      <c r="BF145" s="389">
        <v>23865</v>
      </c>
      <c r="BG145" s="388">
        <f t="shared" si="41"/>
        <v>5966.25</v>
      </c>
      <c r="BH145" s="388">
        <v>279</v>
      </c>
      <c r="BI145" s="388">
        <v>18565</v>
      </c>
      <c r="BJ145" s="388">
        <f t="shared" si="42"/>
        <v>4641.25</v>
      </c>
      <c r="BK145" s="388">
        <v>361</v>
      </c>
      <c r="BL145" s="388">
        <v>22111</v>
      </c>
      <c r="BM145" s="388">
        <f t="shared" si="43"/>
        <v>5527.75</v>
      </c>
      <c r="BN145" s="388">
        <v>232</v>
      </c>
      <c r="BO145" s="388">
        <v>15044</v>
      </c>
      <c r="BP145" s="388">
        <f t="shared" si="44"/>
        <v>3761</v>
      </c>
      <c r="BQ145" s="388">
        <v>188</v>
      </c>
      <c r="BR145" s="388">
        <v>12372</v>
      </c>
      <c r="BS145" s="388">
        <f t="shared" si="45"/>
        <v>3093</v>
      </c>
    </row>
    <row r="146" spans="1:71" s="288" customFormat="1" ht="14.65" customHeight="1">
      <c r="A146" s="331">
        <v>144</v>
      </c>
      <c r="B146" s="387" t="s">
        <v>197</v>
      </c>
      <c r="C146" s="387"/>
      <c r="D146" s="387"/>
      <c r="E146" s="207" t="str">
        <f>VLOOKUP(B146,Remark!G:H,2,0)</f>
        <v>HPPY</v>
      </c>
      <c r="F146" s="390"/>
      <c r="G146" s="390"/>
      <c r="H146" s="390"/>
      <c r="I146" s="390"/>
      <c r="J146" s="390"/>
      <c r="K146" s="390"/>
      <c r="L146" s="390"/>
      <c r="M146" s="390"/>
      <c r="N146" s="390"/>
      <c r="O146" s="390"/>
      <c r="P146" s="390"/>
      <c r="Q146" s="390"/>
      <c r="R146" s="207"/>
      <c r="S146" s="207"/>
      <c r="T146" s="207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207"/>
      <c r="AI146" s="207"/>
      <c r="AJ146" s="207"/>
      <c r="AK146" s="207"/>
      <c r="AL146" s="207"/>
      <c r="AM146" s="207"/>
      <c r="AN146" s="207"/>
      <c r="AO146" s="207"/>
      <c r="AP146" s="388"/>
      <c r="AQ146" s="387"/>
      <c r="AR146" s="207"/>
      <c r="AS146" s="389"/>
      <c r="AT146" s="389"/>
      <c r="AU146" s="388"/>
      <c r="AV146" s="389">
        <v>415</v>
      </c>
      <c r="AW146" s="389">
        <v>22937</v>
      </c>
      <c r="AX146" s="388">
        <f t="shared" si="31"/>
        <v>5734.25</v>
      </c>
      <c r="AY146" s="389">
        <v>484</v>
      </c>
      <c r="AZ146" s="389">
        <v>28144</v>
      </c>
      <c r="BA146" s="388">
        <f t="shared" si="39"/>
        <v>7036</v>
      </c>
      <c r="BB146" s="389">
        <v>464</v>
      </c>
      <c r="BC146" s="389">
        <v>26764</v>
      </c>
      <c r="BD146" s="388">
        <f t="shared" si="40"/>
        <v>6691</v>
      </c>
      <c r="BE146" s="389">
        <v>393</v>
      </c>
      <c r="BF146" s="389">
        <v>24367</v>
      </c>
      <c r="BG146" s="388">
        <f t="shared" si="41"/>
        <v>6091.75</v>
      </c>
      <c r="BH146" s="388">
        <v>341</v>
      </c>
      <c r="BI146" s="388">
        <v>19967</v>
      </c>
      <c r="BJ146" s="388">
        <f t="shared" si="42"/>
        <v>4991.75</v>
      </c>
      <c r="BK146" s="388">
        <v>365</v>
      </c>
      <c r="BL146" s="388">
        <v>21015</v>
      </c>
      <c r="BM146" s="388">
        <f t="shared" si="43"/>
        <v>5253.75</v>
      </c>
      <c r="BN146" s="388">
        <v>308</v>
      </c>
      <c r="BO146" s="388">
        <v>18984</v>
      </c>
      <c r="BP146" s="388">
        <f t="shared" si="44"/>
        <v>4746</v>
      </c>
      <c r="BQ146" s="388">
        <v>282</v>
      </c>
      <c r="BR146" s="388">
        <v>17654</v>
      </c>
      <c r="BS146" s="388">
        <f t="shared" si="45"/>
        <v>4413.5</v>
      </c>
    </row>
    <row r="147" spans="1:71" s="288" customFormat="1" ht="14.65" customHeight="1">
      <c r="A147" s="331">
        <v>145</v>
      </c>
      <c r="B147" s="387" t="s">
        <v>198</v>
      </c>
      <c r="C147" s="387"/>
      <c r="D147" s="387"/>
      <c r="E147" s="207" t="str">
        <f>VLOOKUP(B147,Remark!G:H,2,0)</f>
        <v>PTNK</v>
      </c>
      <c r="F147" s="390"/>
      <c r="G147" s="390"/>
      <c r="H147" s="390"/>
      <c r="I147" s="390"/>
      <c r="J147" s="390"/>
      <c r="K147" s="390"/>
      <c r="L147" s="390"/>
      <c r="M147" s="390"/>
      <c r="N147" s="390"/>
      <c r="O147" s="390"/>
      <c r="P147" s="390"/>
      <c r="Q147" s="390"/>
      <c r="R147" s="207"/>
      <c r="S147" s="207"/>
      <c r="T147" s="207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207"/>
      <c r="AI147" s="207"/>
      <c r="AJ147" s="207"/>
      <c r="AK147" s="207"/>
      <c r="AL147" s="207"/>
      <c r="AM147" s="207"/>
      <c r="AN147" s="207"/>
      <c r="AO147" s="207"/>
      <c r="AP147" s="388"/>
      <c r="AQ147" s="387"/>
      <c r="AR147" s="207"/>
      <c r="AS147" s="389"/>
      <c r="AT147" s="389"/>
      <c r="AU147" s="388"/>
      <c r="AV147" s="389">
        <v>471</v>
      </c>
      <c r="AW147" s="389">
        <v>32013</v>
      </c>
      <c r="AX147" s="388">
        <f t="shared" si="31"/>
        <v>8003.25</v>
      </c>
      <c r="AY147" s="389">
        <v>360</v>
      </c>
      <c r="AZ147" s="389">
        <v>25528</v>
      </c>
      <c r="BA147" s="388">
        <f t="shared" si="39"/>
        <v>6382</v>
      </c>
      <c r="BB147" s="389">
        <v>402</v>
      </c>
      <c r="BC147" s="389">
        <v>29870</v>
      </c>
      <c r="BD147" s="388">
        <f t="shared" si="40"/>
        <v>7467.5</v>
      </c>
      <c r="BE147" s="389">
        <v>496</v>
      </c>
      <c r="BF147" s="389">
        <v>35504</v>
      </c>
      <c r="BG147" s="388">
        <f t="shared" si="41"/>
        <v>8876</v>
      </c>
      <c r="BH147" s="388">
        <v>467</v>
      </c>
      <c r="BI147" s="388">
        <v>31897</v>
      </c>
      <c r="BJ147" s="388">
        <f t="shared" si="42"/>
        <v>7974.25</v>
      </c>
      <c r="BK147" s="388">
        <v>545</v>
      </c>
      <c r="BL147" s="388">
        <v>40619</v>
      </c>
      <c r="BM147" s="388">
        <f t="shared" si="43"/>
        <v>10154.75</v>
      </c>
      <c r="BN147" s="388">
        <v>510</v>
      </c>
      <c r="BO147" s="388">
        <v>36330</v>
      </c>
      <c r="BP147" s="388">
        <f t="shared" si="44"/>
        <v>9082.5</v>
      </c>
      <c r="BQ147" s="388">
        <v>462</v>
      </c>
      <c r="BR147" s="388">
        <v>34590</v>
      </c>
      <c r="BS147" s="388">
        <f t="shared" si="45"/>
        <v>8647.5</v>
      </c>
    </row>
    <row r="148" spans="1:71" s="288" customFormat="1" ht="14.65" customHeight="1">
      <c r="A148" s="331">
        <v>146</v>
      </c>
      <c r="B148" s="387" t="s">
        <v>199</v>
      </c>
      <c r="C148" s="387"/>
      <c r="D148" s="387"/>
      <c r="E148" s="207" t="str">
        <f>VLOOKUP(B148,Remark!G:H,2,0)</f>
        <v>PTNK</v>
      </c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390"/>
      <c r="Q148" s="390"/>
      <c r="R148" s="207"/>
      <c r="S148" s="207"/>
      <c r="T148" s="207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207"/>
      <c r="AI148" s="207"/>
      <c r="AJ148" s="207"/>
      <c r="AK148" s="207"/>
      <c r="AL148" s="207"/>
      <c r="AM148" s="207"/>
      <c r="AN148" s="207"/>
      <c r="AO148" s="207"/>
      <c r="AP148" s="388"/>
      <c r="AQ148" s="387"/>
      <c r="AR148" s="207"/>
      <c r="AS148" s="389"/>
      <c r="AT148" s="389"/>
      <c r="AU148" s="388"/>
      <c r="AV148" s="389">
        <v>281</v>
      </c>
      <c r="AW148" s="389">
        <v>17671</v>
      </c>
      <c r="AX148" s="388">
        <f t="shared" si="31"/>
        <v>4417.75</v>
      </c>
      <c r="AY148" s="389">
        <v>299</v>
      </c>
      <c r="AZ148" s="389">
        <v>17761</v>
      </c>
      <c r="BA148" s="388">
        <f t="shared" si="39"/>
        <v>4440.25</v>
      </c>
      <c r="BB148" s="389">
        <v>311</v>
      </c>
      <c r="BC148" s="389">
        <v>20293</v>
      </c>
      <c r="BD148" s="388">
        <f t="shared" si="40"/>
        <v>5073.25</v>
      </c>
      <c r="BE148" s="389">
        <v>351</v>
      </c>
      <c r="BF148" s="389">
        <v>22045</v>
      </c>
      <c r="BG148" s="388">
        <f t="shared" si="41"/>
        <v>5511.25</v>
      </c>
      <c r="BH148" s="388">
        <v>378</v>
      </c>
      <c r="BI148" s="388">
        <v>22426</v>
      </c>
      <c r="BJ148" s="388">
        <f t="shared" si="42"/>
        <v>5606.5</v>
      </c>
      <c r="BK148" s="388">
        <v>269</v>
      </c>
      <c r="BL148" s="388">
        <v>17783</v>
      </c>
      <c r="BM148" s="388">
        <f t="shared" si="43"/>
        <v>4445.75</v>
      </c>
      <c r="BN148" s="388">
        <v>265</v>
      </c>
      <c r="BO148" s="388">
        <v>17527</v>
      </c>
      <c r="BP148" s="388">
        <f t="shared" si="44"/>
        <v>4381.75</v>
      </c>
      <c r="BQ148" s="388">
        <v>271</v>
      </c>
      <c r="BR148" s="388">
        <v>18429</v>
      </c>
      <c r="BS148" s="388">
        <f t="shared" si="45"/>
        <v>4607.25</v>
      </c>
    </row>
    <row r="149" spans="1:71" s="288" customFormat="1" ht="14.65" customHeight="1">
      <c r="A149" s="331">
        <v>147</v>
      </c>
      <c r="B149" s="387" t="s">
        <v>200</v>
      </c>
      <c r="C149" s="387"/>
      <c r="D149" s="387"/>
      <c r="E149" s="207" t="str">
        <f>VLOOKUP(B149,Remark!G:H,2,0)</f>
        <v>PTNK</v>
      </c>
      <c r="F149" s="390"/>
      <c r="G149" s="390"/>
      <c r="H149" s="390"/>
      <c r="I149" s="390"/>
      <c r="J149" s="390"/>
      <c r="K149" s="390"/>
      <c r="L149" s="390"/>
      <c r="M149" s="390"/>
      <c r="N149" s="390"/>
      <c r="O149" s="390"/>
      <c r="P149" s="390"/>
      <c r="Q149" s="390"/>
      <c r="R149" s="207"/>
      <c r="S149" s="207"/>
      <c r="T149" s="207"/>
      <c r="U149" s="207"/>
      <c r="V149" s="207"/>
      <c r="W149" s="207"/>
      <c r="X149" s="207"/>
      <c r="Y149" s="207"/>
      <c r="Z149" s="207"/>
      <c r="AA149" s="207"/>
      <c r="AB149" s="207"/>
      <c r="AC149" s="207"/>
      <c r="AD149" s="207"/>
      <c r="AE149" s="207"/>
      <c r="AF149" s="207"/>
      <c r="AG149" s="207"/>
      <c r="AH149" s="207"/>
      <c r="AI149" s="207"/>
      <c r="AJ149" s="207"/>
      <c r="AK149" s="207"/>
      <c r="AL149" s="207"/>
      <c r="AM149" s="207"/>
      <c r="AN149" s="207"/>
      <c r="AO149" s="207"/>
      <c r="AP149" s="388"/>
      <c r="AQ149" s="387"/>
      <c r="AR149" s="207"/>
      <c r="AS149" s="389"/>
      <c r="AT149" s="389"/>
      <c r="AU149" s="388"/>
      <c r="AV149" s="389">
        <v>129</v>
      </c>
      <c r="AW149" s="389">
        <v>9627</v>
      </c>
      <c r="AX149" s="388">
        <f t="shared" si="31"/>
        <v>2406.75</v>
      </c>
      <c r="AY149" s="389">
        <v>116</v>
      </c>
      <c r="AZ149" s="389">
        <v>6840</v>
      </c>
      <c r="BA149" s="388">
        <f t="shared" si="39"/>
        <v>1710</v>
      </c>
      <c r="BB149" s="389">
        <v>111</v>
      </c>
      <c r="BC149" s="389">
        <v>8121</v>
      </c>
      <c r="BD149" s="388">
        <f t="shared" si="40"/>
        <v>2030.25</v>
      </c>
      <c r="BE149" s="389">
        <v>172</v>
      </c>
      <c r="BF149" s="389">
        <v>13164</v>
      </c>
      <c r="BG149" s="388">
        <f t="shared" si="41"/>
        <v>3291</v>
      </c>
      <c r="BH149" s="388">
        <v>111</v>
      </c>
      <c r="BI149" s="388">
        <v>8925</v>
      </c>
      <c r="BJ149" s="388">
        <f t="shared" si="42"/>
        <v>2231.25</v>
      </c>
      <c r="BK149" s="388">
        <v>162</v>
      </c>
      <c r="BL149" s="388">
        <v>12574</v>
      </c>
      <c r="BM149" s="388">
        <f t="shared" si="43"/>
        <v>3143.5</v>
      </c>
      <c r="BN149" s="388">
        <v>143</v>
      </c>
      <c r="BO149" s="388">
        <v>9709</v>
      </c>
      <c r="BP149" s="388">
        <f t="shared" si="44"/>
        <v>2427.25</v>
      </c>
      <c r="BQ149" s="388">
        <v>131</v>
      </c>
      <c r="BR149" s="388">
        <v>8941</v>
      </c>
      <c r="BS149" s="388">
        <f t="shared" si="45"/>
        <v>2235.25</v>
      </c>
    </row>
    <row r="150" spans="1:71" s="288" customFormat="1" ht="14.65" customHeight="1">
      <c r="A150" s="331">
        <v>148</v>
      </c>
      <c r="B150" s="387" t="s">
        <v>201</v>
      </c>
      <c r="C150" s="387"/>
      <c r="D150" s="387"/>
      <c r="E150" s="207" t="str">
        <f>VLOOKUP(B150,Remark!G:H,2,0)</f>
        <v>PTNK</v>
      </c>
      <c r="F150" s="390"/>
      <c r="G150" s="390"/>
      <c r="H150" s="390"/>
      <c r="I150" s="390"/>
      <c r="J150" s="390"/>
      <c r="K150" s="390"/>
      <c r="L150" s="390"/>
      <c r="M150" s="390"/>
      <c r="N150" s="390"/>
      <c r="O150" s="390"/>
      <c r="P150" s="390"/>
      <c r="Q150" s="390"/>
      <c r="R150" s="207"/>
      <c r="S150" s="207"/>
      <c r="T150" s="207"/>
      <c r="U150" s="207"/>
      <c r="V150" s="207"/>
      <c r="W150" s="207"/>
      <c r="X150" s="207"/>
      <c r="Y150" s="207"/>
      <c r="Z150" s="207"/>
      <c r="AA150" s="207"/>
      <c r="AB150" s="207"/>
      <c r="AC150" s="207"/>
      <c r="AD150" s="207"/>
      <c r="AE150" s="207"/>
      <c r="AF150" s="207"/>
      <c r="AG150" s="207"/>
      <c r="AH150" s="207"/>
      <c r="AI150" s="207"/>
      <c r="AJ150" s="207"/>
      <c r="AK150" s="207"/>
      <c r="AL150" s="207"/>
      <c r="AM150" s="207"/>
      <c r="AN150" s="207"/>
      <c r="AO150" s="207"/>
      <c r="AP150" s="388"/>
      <c r="AQ150" s="387"/>
      <c r="AR150" s="207"/>
      <c r="AS150" s="389"/>
      <c r="AT150" s="389"/>
      <c r="AU150" s="388"/>
      <c r="AV150" s="389">
        <v>473</v>
      </c>
      <c r="AW150" s="389">
        <v>31783</v>
      </c>
      <c r="AX150" s="388">
        <f t="shared" si="31"/>
        <v>7945.75</v>
      </c>
      <c r="AY150" s="389">
        <v>368</v>
      </c>
      <c r="AZ150" s="389">
        <v>22800</v>
      </c>
      <c r="BA150" s="388">
        <f t="shared" si="39"/>
        <v>5700</v>
      </c>
      <c r="BB150" s="389">
        <v>501</v>
      </c>
      <c r="BC150" s="389">
        <v>33007</v>
      </c>
      <c r="BD150" s="388">
        <f t="shared" si="40"/>
        <v>8251.75</v>
      </c>
      <c r="BE150" s="389">
        <v>553</v>
      </c>
      <c r="BF150" s="389">
        <v>35607</v>
      </c>
      <c r="BG150" s="388">
        <f t="shared" si="41"/>
        <v>8901.75</v>
      </c>
      <c r="BH150" s="388">
        <v>603</v>
      </c>
      <c r="BI150" s="388">
        <v>39017</v>
      </c>
      <c r="BJ150" s="388">
        <f t="shared" si="42"/>
        <v>9754.25</v>
      </c>
      <c r="BK150" s="388">
        <v>552</v>
      </c>
      <c r="BL150" s="388">
        <v>39460</v>
      </c>
      <c r="BM150" s="388">
        <f t="shared" si="43"/>
        <v>9865</v>
      </c>
      <c r="BN150" s="388">
        <v>518</v>
      </c>
      <c r="BO150" s="388">
        <v>35730</v>
      </c>
      <c r="BP150" s="388">
        <f t="shared" si="44"/>
        <v>8932.5</v>
      </c>
      <c r="BQ150" s="388">
        <v>479</v>
      </c>
      <c r="BR150" s="388">
        <v>34113</v>
      </c>
      <c r="BS150" s="388">
        <f t="shared" si="45"/>
        <v>8528.25</v>
      </c>
    </row>
    <row r="151" spans="1:71" s="288" customFormat="1" ht="14.65" customHeight="1">
      <c r="A151" s="331">
        <v>149</v>
      </c>
      <c r="B151" s="387" t="s">
        <v>202</v>
      </c>
      <c r="C151" s="387"/>
      <c r="D151" s="387"/>
      <c r="E151" s="207" t="str">
        <f>VLOOKUP(B151,Remark!G:H,2,0)</f>
        <v>Kerry</v>
      </c>
      <c r="F151" s="390"/>
      <c r="G151" s="390"/>
      <c r="H151" s="390"/>
      <c r="I151" s="390"/>
      <c r="J151" s="390"/>
      <c r="K151" s="390"/>
      <c r="L151" s="390"/>
      <c r="M151" s="390"/>
      <c r="N151" s="390"/>
      <c r="O151" s="390"/>
      <c r="P151" s="390"/>
      <c r="Q151" s="390"/>
      <c r="R151" s="207"/>
      <c r="S151" s="207"/>
      <c r="T151" s="207"/>
      <c r="U151" s="207"/>
      <c r="V151" s="207"/>
      <c r="W151" s="207"/>
      <c r="X151" s="207"/>
      <c r="Y151" s="207"/>
      <c r="Z151" s="207"/>
      <c r="AA151" s="207"/>
      <c r="AB151" s="207"/>
      <c r="AC151" s="207"/>
      <c r="AD151" s="207"/>
      <c r="AE151" s="207"/>
      <c r="AF151" s="207"/>
      <c r="AG151" s="207"/>
      <c r="AH151" s="207"/>
      <c r="AI151" s="207"/>
      <c r="AJ151" s="207"/>
      <c r="AK151" s="207"/>
      <c r="AL151" s="207"/>
      <c r="AM151" s="207"/>
      <c r="AN151" s="207"/>
      <c r="AO151" s="207"/>
      <c r="AP151" s="388"/>
      <c r="AQ151" s="387"/>
      <c r="AR151" s="207"/>
      <c r="AS151" s="389"/>
      <c r="AT151" s="389"/>
      <c r="AU151" s="388"/>
      <c r="AV151" s="389">
        <v>251</v>
      </c>
      <c r="AW151" s="389">
        <v>17957</v>
      </c>
      <c r="AX151" s="388">
        <f t="shared" si="31"/>
        <v>4489.25</v>
      </c>
      <c r="AY151" s="389">
        <v>221</v>
      </c>
      <c r="AZ151" s="389">
        <v>14643</v>
      </c>
      <c r="BA151" s="388">
        <f t="shared" si="39"/>
        <v>3660.75</v>
      </c>
      <c r="BB151" s="389">
        <v>284</v>
      </c>
      <c r="BC151" s="389">
        <v>19324</v>
      </c>
      <c r="BD151" s="388">
        <f t="shared" si="40"/>
        <v>4831</v>
      </c>
      <c r="BE151" s="389">
        <v>336</v>
      </c>
      <c r="BF151" s="389">
        <v>22840</v>
      </c>
      <c r="BG151" s="388">
        <f t="shared" si="41"/>
        <v>5710</v>
      </c>
      <c r="BH151" s="388">
        <v>420</v>
      </c>
      <c r="BI151" s="388">
        <v>30060</v>
      </c>
      <c r="BJ151" s="388">
        <f t="shared" si="42"/>
        <v>7515</v>
      </c>
      <c r="BK151" s="388">
        <v>394</v>
      </c>
      <c r="BL151" s="388">
        <v>27390</v>
      </c>
      <c r="BM151" s="388">
        <f t="shared" si="43"/>
        <v>6847.5</v>
      </c>
      <c r="BN151" s="388">
        <v>287</v>
      </c>
      <c r="BO151" s="388">
        <v>22045</v>
      </c>
      <c r="BP151" s="388">
        <f t="shared" si="44"/>
        <v>5511.25</v>
      </c>
      <c r="BQ151" s="388">
        <v>328</v>
      </c>
      <c r="BR151" s="388">
        <v>24752</v>
      </c>
      <c r="BS151" s="388">
        <f t="shared" si="45"/>
        <v>6188</v>
      </c>
    </row>
    <row r="152" spans="1:71" s="288" customFormat="1" ht="14.65" customHeight="1">
      <c r="A152" s="331">
        <v>150</v>
      </c>
      <c r="B152" s="387" t="s">
        <v>203</v>
      </c>
      <c r="C152" s="387"/>
      <c r="D152" s="387"/>
      <c r="E152" s="207" t="str">
        <f>VLOOKUP(B152,Remark!G:H,2,0)</f>
        <v>HPPY</v>
      </c>
      <c r="F152" s="390"/>
      <c r="G152" s="390"/>
      <c r="H152" s="390"/>
      <c r="I152" s="390"/>
      <c r="J152" s="390"/>
      <c r="K152" s="390"/>
      <c r="L152" s="390"/>
      <c r="M152" s="390"/>
      <c r="N152" s="390"/>
      <c r="O152" s="390"/>
      <c r="P152" s="390"/>
      <c r="Q152" s="390"/>
      <c r="R152" s="207"/>
      <c r="S152" s="207"/>
      <c r="T152" s="207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207"/>
      <c r="AI152" s="207"/>
      <c r="AJ152" s="207"/>
      <c r="AK152" s="207"/>
      <c r="AL152" s="207"/>
      <c r="AM152" s="207"/>
      <c r="AN152" s="207"/>
      <c r="AO152" s="207"/>
      <c r="AP152" s="388"/>
      <c r="AQ152" s="387"/>
      <c r="AR152" s="207"/>
      <c r="AS152" s="389"/>
      <c r="AT152" s="389"/>
      <c r="AU152" s="388"/>
      <c r="AV152" s="389">
        <v>501</v>
      </c>
      <c r="AW152" s="389">
        <v>32835</v>
      </c>
      <c r="AX152" s="388">
        <f t="shared" si="31"/>
        <v>8208.75</v>
      </c>
      <c r="AY152" s="389">
        <v>487</v>
      </c>
      <c r="AZ152" s="389">
        <v>32037</v>
      </c>
      <c r="BA152" s="388">
        <f t="shared" si="39"/>
        <v>8009.25</v>
      </c>
      <c r="BB152" s="389">
        <v>566</v>
      </c>
      <c r="BC152" s="389">
        <v>37298</v>
      </c>
      <c r="BD152" s="388">
        <f t="shared" si="40"/>
        <v>9324.5</v>
      </c>
      <c r="BE152" s="389">
        <v>654</v>
      </c>
      <c r="BF152" s="389">
        <v>46190</v>
      </c>
      <c r="BG152" s="388">
        <f t="shared" si="41"/>
        <v>11547.5</v>
      </c>
      <c r="BH152" s="388">
        <v>591</v>
      </c>
      <c r="BI152" s="388">
        <v>40753</v>
      </c>
      <c r="BJ152" s="388">
        <f t="shared" si="42"/>
        <v>10188.25</v>
      </c>
      <c r="BK152" s="388">
        <v>652</v>
      </c>
      <c r="BL152" s="388">
        <v>46416</v>
      </c>
      <c r="BM152" s="388">
        <f t="shared" si="43"/>
        <v>11604</v>
      </c>
      <c r="BN152" s="388">
        <v>605</v>
      </c>
      <c r="BO152" s="388">
        <v>42191</v>
      </c>
      <c r="BP152" s="388">
        <f t="shared" si="44"/>
        <v>10547.75</v>
      </c>
      <c r="BQ152" s="388">
        <v>602</v>
      </c>
      <c r="BR152" s="388">
        <v>42978</v>
      </c>
      <c r="BS152" s="388">
        <f t="shared" si="45"/>
        <v>10744.5</v>
      </c>
    </row>
    <row r="153" spans="1:71" s="288" customFormat="1" ht="14.65" customHeight="1">
      <c r="A153" s="331">
        <v>151</v>
      </c>
      <c r="B153" s="387" t="s">
        <v>205</v>
      </c>
      <c r="C153" s="387"/>
      <c r="D153" s="387"/>
      <c r="E153" s="207" t="str">
        <f>VLOOKUP(B153,Remark!G:H,2,0)</f>
        <v>SCON</v>
      </c>
      <c r="F153" s="390"/>
      <c r="G153" s="390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207"/>
      <c r="S153" s="207"/>
      <c r="T153" s="207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207"/>
      <c r="AI153" s="207"/>
      <c r="AJ153" s="207"/>
      <c r="AK153" s="207"/>
      <c r="AL153" s="207"/>
      <c r="AM153" s="207"/>
      <c r="AN153" s="207"/>
      <c r="AO153" s="207"/>
      <c r="AP153" s="388"/>
      <c r="AQ153" s="387"/>
      <c r="AR153" s="207"/>
      <c r="AS153" s="389"/>
      <c r="AT153" s="389"/>
      <c r="AU153" s="388"/>
      <c r="AV153" s="389">
        <v>144</v>
      </c>
      <c r="AW153" s="389">
        <v>10476</v>
      </c>
      <c r="AX153" s="388">
        <f t="shared" si="31"/>
        <v>2619</v>
      </c>
      <c r="AY153" s="389">
        <v>146</v>
      </c>
      <c r="AZ153" s="389">
        <v>11114</v>
      </c>
      <c r="BA153" s="388">
        <f t="shared" si="39"/>
        <v>2778.5</v>
      </c>
      <c r="BB153" s="389">
        <v>70</v>
      </c>
      <c r="BC153" s="389">
        <v>4938</v>
      </c>
      <c r="BD153" s="388">
        <f t="shared" si="40"/>
        <v>1234.5</v>
      </c>
      <c r="BE153" s="389">
        <v>134</v>
      </c>
      <c r="BF153" s="389">
        <v>8530</v>
      </c>
      <c r="BG153" s="388">
        <f t="shared" si="41"/>
        <v>2132.5</v>
      </c>
      <c r="BH153" s="388">
        <v>159</v>
      </c>
      <c r="BI153" s="388">
        <v>9745</v>
      </c>
      <c r="BJ153" s="388">
        <f t="shared" si="42"/>
        <v>2436.25</v>
      </c>
      <c r="BK153" s="388">
        <v>225</v>
      </c>
      <c r="BL153" s="388">
        <v>13623</v>
      </c>
      <c r="BM153" s="388">
        <f t="shared" si="43"/>
        <v>3405.75</v>
      </c>
      <c r="BN153" s="388">
        <v>153</v>
      </c>
      <c r="BO153" s="388">
        <v>9911</v>
      </c>
      <c r="BP153" s="388">
        <f t="shared" si="44"/>
        <v>2477.75</v>
      </c>
      <c r="BQ153" s="388">
        <v>126</v>
      </c>
      <c r="BR153" s="388">
        <v>7810</v>
      </c>
      <c r="BS153" s="388">
        <f t="shared" si="45"/>
        <v>1952.5</v>
      </c>
    </row>
    <row r="154" spans="1:71" s="288" customFormat="1" ht="14.65" customHeight="1">
      <c r="A154" s="331">
        <v>152</v>
      </c>
      <c r="B154" s="387" t="s">
        <v>206</v>
      </c>
      <c r="C154" s="387"/>
      <c r="D154" s="387"/>
      <c r="E154" s="207" t="str">
        <f>VLOOKUP(B154,Remark!G:H,2,0)</f>
        <v>SCON</v>
      </c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207"/>
      <c r="S154" s="207"/>
      <c r="T154" s="207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207"/>
      <c r="AI154" s="207"/>
      <c r="AJ154" s="207"/>
      <c r="AK154" s="207"/>
      <c r="AL154" s="207"/>
      <c r="AM154" s="207"/>
      <c r="AN154" s="207"/>
      <c r="AO154" s="207"/>
      <c r="AP154" s="388"/>
      <c r="AQ154" s="387"/>
      <c r="AR154" s="207"/>
      <c r="AS154" s="389"/>
      <c r="AT154" s="389"/>
      <c r="AU154" s="388"/>
      <c r="AV154" s="389">
        <v>249</v>
      </c>
      <c r="AW154" s="389">
        <v>15059</v>
      </c>
      <c r="AX154" s="388">
        <f t="shared" si="31"/>
        <v>3764.75</v>
      </c>
      <c r="AY154" s="389">
        <v>264</v>
      </c>
      <c r="AZ154" s="389">
        <v>15876</v>
      </c>
      <c r="BA154" s="388">
        <f t="shared" si="39"/>
        <v>3969</v>
      </c>
      <c r="BB154" s="389">
        <v>286</v>
      </c>
      <c r="BC154" s="389">
        <v>18262</v>
      </c>
      <c r="BD154" s="388">
        <f t="shared" si="40"/>
        <v>4565.5</v>
      </c>
      <c r="BE154" s="389">
        <v>222</v>
      </c>
      <c r="BF154" s="389">
        <v>15130</v>
      </c>
      <c r="BG154" s="388">
        <f t="shared" si="41"/>
        <v>3782.5</v>
      </c>
      <c r="BH154" s="388">
        <v>243</v>
      </c>
      <c r="BI154" s="388">
        <v>15117</v>
      </c>
      <c r="BJ154" s="388">
        <f t="shared" si="42"/>
        <v>3779.25</v>
      </c>
      <c r="BK154" s="388">
        <v>224</v>
      </c>
      <c r="BL154" s="388">
        <v>13824</v>
      </c>
      <c r="BM154" s="388">
        <f t="shared" si="43"/>
        <v>3456</v>
      </c>
      <c r="BN154" s="388">
        <v>192</v>
      </c>
      <c r="BO154" s="388">
        <v>11516</v>
      </c>
      <c r="BP154" s="388">
        <f t="shared" si="44"/>
        <v>2879</v>
      </c>
      <c r="BQ154" s="388">
        <v>168</v>
      </c>
      <c r="BR154" s="388">
        <v>11544</v>
      </c>
      <c r="BS154" s="388">
        <f t="shared" si="45"/>
        <v>2886</v>
      </c>
    </row>
    <row r="155" spans="1:71" s="288" customFormat="1" ht="14.65" customHeight="1">
      <c r="A155" s="331">
        <v>153</v>
      </c>
      <c r="B155" s="387" t="s">
        <v>208</v>
      </c>
      <c r="C155" s="387"/>
      <c r="D155" s="387"/>
      <c r="E155" s="207" t="str">
        <f>VLOOKUP(B155,Remark!G:H,2,0)</f>
        <v>MINB</v>
      </c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207"/>
      <c r="S155" s="207"/>
      <c r="T155" s="207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207"/>
      <c r="AI155" s="207"/>
      <c r="AJ155" s="207"/>
      <c r="AK155" s="207"/>
      <c r="AL155" s="207"/>
      <c r="AM155" s="207"/>
      <c r="AN155" s="207"/>
      <c r="AO155" s="207"/>
      <c r="AP155" s="388"/>
      <c r="AQ155" s="387"/>
      <c r="AR155" s="207"/>
      <c r="AS155" s="389"/>
      <c r="AT155" s="389"/>
      <c r="AU155" s="388"/>
      <c r="AV155" s="389">
        <v>899</v>
      </c>
      <c r="AW155" s="389">
        <v>53297</v>
      </c>
      <c r="AX155" s="388">
        <f t="shared" si="31"/>
        <v>13324.25</v>
      </c>
      <c r="AY155" s="389">
        <v>699</v>
      </c>
      <c r="AZ155" s="389">
        <v>43153</v>
      </c>
      <c r="BA155" s="388">
        <f t="shared" si="39"/>
        <v>10788.25</v>
      </c>
      <c r="BB155" s="389">
        <v>553</v>
      </c>
      <c r="BC155" s="389">
        <v>32979</v>
      </c>
      <c r="BD155" s="388">
        <f t="shared" si="40"/>
        <v>8244.75</v>
      </c>
      <c r="BE155" s="389">
        <v>904</v>
      </c>
      <c r="BF155" s="389">
        <v>54320</v>
      </c>
      <c r="BG155" s="388">
        <f t="shared" si="41"/>
        <v>13580</v>
      </c>
      <c r="BH155" s="388">
        <v>385</v>
      </c>
      <c r="BI155" s="388">
        <v>22287</v>
      </c>
      <c r="BJ155" s="388">
        <f t="shared" si="42"/>
        <v>5571.75</v>
      </c>
      <c r="BK155" s="388">
        <v>577</v>
      </c>
      <c r="BL155" s="388">
        <v>35539</v>
      </c>
      <c r="BM155" s="388">
        <f t="shared" si="43"/>
        <v>8884.75</v>
      </c>
      <c r="BN155" s="388">
        <v>367</v>
      </c>
      <c r="BO155" s="388">
        <v>22661</v>
      </c>
      <c r="BP155" s="388">
        <f t="shared" si="44"/>
        <v>5665.25</v>
      </c>
      <c r="BQ155" s="388">
        <v>368</v>
      </c>
      <c r="BR155" s="388">
        <v>21164</v>
      </c>
      <c r="BS155" s="388">
        <f t="shared" si="45"/>
        <v>5291</v>
      </c>
    </row>
    <row r="156" spans="1:71" s="288" customFormat="1" ht="14.65" customHeight="1">
      <c r="A156" s="331">
        <v>154</v>
      </c>
      <c r="B156" s="387" t="s">
        <v>209</v>
      </c>
      <c r="C156" s="387"/>
      <c r="D156" s="387"/>
      <c r="E156" s="207" t="str">
        <f>VLOOKUP(B156,Remark!G:H,2,0)</f>
        <v>MINB</v>
      </c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207"/>
      <c r="S156" s="207"/>
      <c r="T156" s="207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207"/>
      <c r="AI156" s="207"/>
      <c r="AJ156" s="207"/>
      <c r="AK156" s="207"/>
      <c r="AL156" s="207"/>
      <c r="AM156" s="207"/>
      <c r="AN156" s="207"/>
      <c r="AO156" s="207"/>
      <c r="AP156" s="388"/>
      <c r="AQ156" s="387"/>
      <c r="AR156" s="207"/>
      <c r="AS156" s="389"/>
      <c r="AT156" s="389"/>
      <c r="AU156" s="388"/>
      <c r="AV156" s="389">
        <v>386</v>
      </c>
      <c r="AW156" s="389">
        <v>23714</v>
      </c>
      <c r="AX156" s="388">
        <f t="shared" si="31"/>
        <v>5928.5</v>
      </c>
      <c r="AY156" s="389">
        <v>387</v>
      </c>
      <c r="AZ156" s="389">
        <v>23113</v>
      </c>
      <c r="BA156" s="388">
        <f t="shared" si="39"/>
        <v>5778.25</v>
      </c>
      <c r="BB156" s="389">
        <v>342</v>
      </c>
      <c r="BC156" s="389">
        <v>20586</v>
      </c>
      <c r="BD156" s="388">
        <f t="shared" si="40"/>
        <v>5146.5</v>
      </c>
      <c r="BE156" s="389">
        <v>361</v>
      </c>
      <c r="BF156" s="389">
        <v>23671</v>
      </c>
      <c r="BG156" s="388">
        <f t="shared" si="41"/>
        <v>5917.75</v>
      </c>
      <c r="BH156" s="388">
        <v>390</v>
      </c>
      <c r="BI156" s="388">
        <v>23230</v>
      </c>
      <c r="BJ156" s="388">
        <f t="shared" si="42"/>
        <v>5807.5</v>
      </c>
      <c r="BK156" s="388">
        <v>446</v>
      </c>
      <c r="BL156" s="388">
        <v>27394</v>
      </c>
      <c r="BM156" s="388">
        <f t="shared" si="43"/>
        <v>6848.5</v>
      </c>
      <c r="BN156" s="388">
        <v>510</v>
      </c>
      <c r="BO156" s="388">
        <v>30006</v>
      </c>
      <c r="BP156" s="388">
        <f t="shared" si="44"/>
        <v>7501.5</v>
      </c>
      <c r="BQ156" s="388">
        <v>435</v>
      </c>
      <c r="BR156" s="388">
        <v>26401</v>
      </c>
      <c r="BS156" s="388">
        <f t="shared" si="45"/>
        <v>6600.25</v>
      </c>
    </row>
    <row r="157" spans="1:71" s="288" customFormat="1" ht="14.65" customHeight="1">
      <c r="A157" s="331">
        <v>155</v>
      </c>
      <c r="B157" s="387" t="s">
        <v>210</v>
      </c>
      <c r="C157" s="387"/>
      <c r="D157" s="387"/>
      <c r="E157" s="207" t="str">
        <f>VLOOKUP(B157,Remark!G:H,2,0)</f>
        <v>MINB</v>
      </c>
      <c r="F157" s="390"/>
      <c r="G157" s="390"/>
      <c r="H157" s="390"/>
      <c r="I157" s="390"/>
      <c r="J157" s="390"/>
      <c r="K157" s="390"/>
      <c r="L157" s="390"/>
      <c r="M157" s="390"/>
      <c r="N157" s="390"/>
      <c r="O157" s="390"/>
      <c r="P157" s="390"/>
      <c r="Q157" s="390"/>
      <c r="R157" s="207"/>
      <c r="S157" s="207"/>
      <c r="T157" s="207"/>
      <c r="U157" s="207"/>
      <c r="V157" s="207"/>
      <c r="W157" s="207"/>
      <c r="X157" s="207"/>
      <c r="Y157" s="207"/>
      <c r="Z157" s="207"/>
      <c r="AA157" s="207"/>
      <c r="AB157" s="207"/>
      <c r="AC157" s="207"/>
      <c r="AD157" s="207"/>
      <c r="AE157" s="207"/>
      <c r="AF157" s="207"/>
      <c r="AG157" s="207"/>
      <c r="AH157" s="207"/>
      <c r="AI157" s="207"/>
      <c r="AJ157" s="207"/>
      <c r="AK157" s="207"/>
      <c r="AL157" s="207"/>
      <c r="AM157" s="207"/>
      <c r="AN157" s="207"/>
      <c r="AO157" s="207"/>
      <c r="AP157" s="388"/>
      <c r="AQ157" s="387"/>
      <c r="AR157" s="207"/>
      <c r="AS157" s="389"/>
      <c r="AT157" s="389"/>
      <c r="AU157" s="388"/>
      <c r="AV157" s="389">
        <v>255</v>
      </c>
      <c r="AW157" s="389">
        <v>17957</v>
      </c>
      <c r="AX157" s="388">
        <f t="shared" si="31"/>
        <v>4489.25</v>
      </c>
      <c r="AY157" s="389">
        <v>250</v>
      </c>
      <c r="AZ157" s="389">
        <v>18298</v>
      </c>
      <c r="BA157" s="388">
        <f t="shared" si="39"/>
        <v>4574.5</v>
      </c>
      <c r="BB157" s="389">
        <v>198</v>
      </c>
      <c r="BC157" s="389">
        <v>13654</v>
      </c>
      <c r="BD157" s="388">
        <f t="shared" si="40"/>
        <v>3413.5</v>
      </c>
      <c r="BE157" s="389">
        <v>308</v>
      </c>
      <c r="BF157" s="389">
        <v>22928</v>
      </c>
      <c r="BG157" s="388">
        <f t="shared" si="41"/>
        <v>5732</v>
      </c>
      <c r="BH157" s="388">
        <v>251</v>
      </c>
      <c r="BI157" s="388">
        <v>17933</v>
      </c>
      <c r="BJ157" s="388">
        <f t="shared" si="42"/>
        <v>4483.25</v>
      </c>
      <c r="BK157" s="388">
        <v>282</v>
      </c>
      <c r="BL157" s="388">
        <v>19314</v>
      </c>
      <c r="BM157" s="388">
        <f t="shared" si="43"/>
        <v>4828.5</v>
      </c>
      <c r="BN157" s="388">
        <v>213</v>
      </c>
      <c r="BO157" s="388">
        <v>13711</v>
      </c>
      <c r="BP157" s="388">
        <f t="shared" si="44"/>
        <v>3427.75</v>
      </c>
      <c r="BQ157" s="388">
        <v>190</v>
      </c>
      <c r="BR157" s="388">
        <v>12418</v>
      </c>
      <c r="BS157" s="388">
        <f t="shared" si="45"/>
        <v>3104.5</v>
      </c>
    </row>
    <row r="158" spans="1:71" s="288" customFormat="1" ht="14.65" customHeight="1">
      <c r="A158" s="331">
        <v>156</v>
      </c>
      <c r="B158" s="387" t="s">
        <v>211</v>
      </c>
      <c r="C158" s="387"/>
      <c r="D158" s="387"/>
      <c r="E158" s="207" t="str">
        <f>VLOOKUP(B158,Remark!G:H,2,0)</f>
        <v>MINB</v>
      </c>
      <c r="F158" s="390"/>
      <c r="G158" s="390"/>
      <c r="H158" s="390"/>
      <c r="I158" s="390"/>
      <c r="J158" s="390"/>
      <c r="K158" s="390"/>
      <c r="L158" s="390"/>
      <c r="M158" s="390"/>
      <c r="N158" s="390"/>
      <c r="O158" s="390"/>
      <c r="P158" s="390"/>
      <c r="Q158" s="390"/>
      <c r="R158" s="207"/>
      <c r="S158" s="207"/>
      <c r="T158" s="207"/>
      <c r="U158" s="207"/>
      <c r="V158" s="207"/>
      <c r="W158" s="207"/>
      <c r="X158" s="207"/>
      <c r="Y158" s="207"/>
      <c r="Z158" s="207"/>
      <c r="AA158" s="207"/>
      <c r="AB158" s="207"/>
      <c r="AC158" s="207"/>
      <c r="AD158" s="207"/>
      <c r="AE158" s="207"/>
      <c r="AF158" s="207"/>
      <c r="AG158" s="207"/>
      <c r="AH158" s="207"/>
      <c r="AI158" s="207"/>
      <c r="AJ158" s="207"/>
      <c r="AK158" s="207"/>
      <c r="AL158" s="207"/>
      <c r="AM158" s="207"/>
      <c r="AN158" s="207"/>
      <c r="AO158" s="207"/>
      <c r="AP158" s="388"/>
      <c r="AQ158" s="387"/>
      <c r="AR158" s="207"/>
      <c r="AS158" s="389"/>
      <c r="AT158" s="389"/>
      <c r="AU158" s="388"/>
      <c r="AV158" s="389">
        <v>360</v>
      </c>
      <c r="AW158" s="389">
        <v>21860</v>
      </c>
      <c r="AX158" s="388">
        <f t="shared" si="31"/>
        <v>5465</v>
      </c>
      <c r="AY158" s="389">
        <v>416</v>
      </c>
      <c r="AZ158" s="389">
        <v>26124</v>
      </c>
      <c r="BA158" s="388">
        <f t="shared" si="39"/>
        <v>6531</v>
      </c>
      <c r="BB158" s="389">
        <v>347</v>
      </c>
      <c r="BC158" s="389">
        <v>21637</v>
      </c>
      <c r="BD158" s="388">
        <f t="shared" si="40"/>
        <v>5409.25</v>
      </c>
      <c r="BE158" s="389">
        <v>328</v>
      </c>
      <c r="BF158" s="389">
        <v>21952</v>
      </c>
      <c r="BG158" s="388">
        <f t="shared" si="41"/>
        <v>5488</v>
      </c>
      <c r="BH158" s="388">
        <v>403</v>
      </c>
      <c r="BI158" s="388">
        <v>27937</v>
      </c>
      <c r="BJ158" s="388">
        <f t="shared" si="42"/>
        <v>6984.25</v>
      </c>
      <c r="BK158" s="388">
        <v>283</v>
      </c>
      <c r="BL158" s="388">
        <v>19177</v>
      </c>
      <c r="BM158" s="388">
        <f t="shared" si="43"/>
        <v>4794.25</v>
      </c>
      <c r="BN158" s="388">
        <v>199</v>
      </c>
      <c r="BO158" s="388">
        <v>14205</v>
      </c>
      <c r="BP158" s="388">
        <f t="shared" si="44"/>
        <v>3551.25</v>
      </c>
      <c r="BQ158" s="388">
        <v>169</v>
      </c>
      <c r="BR158" s="388">
        <v>10975</v>
      </c>
      <c r="BS158" s="388">
        <f t="shared" si="45"/>
        <v>2743.75</v>
      </c>
    </row>
    <row r="159" spans="1:71" s="288" customFormat="1" ht="14.65" customHeight="1">
      <c r="A159" s="331">
        <v>157</v>
      </c>
      <c r="B159" s="387" t="s">
        <v>212</v>
      </c>
      <c r="C159" s="387"/>
      <c r="D159" s="387"/>
      <c r="E159" s="207" t="str">
        <f>VLOOKUP(B159,Remark!G:H,2,0)</f>
        <v>MINB</v>
      </c>
      <c r="F159" s="390"/>
      <c r="G159" s="390"/>
      <c r="H159" s="390"/>
      <c r="I159" s="390"/>
      <c r="J159" s="390"/>
      <c r="K159" s="390"/>
      <c r="L159" s="390"/>
      <c r="M159" s="390"/>
      <c r="N159" s="390"/>
      <c r="O159" s="390"/>
      <c r="P159" s="390"/>
      <c r="Q159" s="390"/>
      <c r="R159" s="207"/>
      <c r="S159" s="207"/>
      <c r="T159" s="207"/>
      <c r="U159" s="207"/>
      <c r="V159" s="207"/>
      <c r="W159" s="207"/>
      <c r="X159" s="207"/>
      <c r="Y159" s="207"/>
      <c r="Z159" s="207"/>
      <c r="AA159" s="207"/>
      <c r="AB159" s="207"/>
      <c r="AC159" s="207"/>
      <c r="AD159" s="207"/>
      <c r="AE159" s="207"/>
      <c r="AF159" s="207"/>
      <c r="AG159" s="207"/>
      <c r="AH159" s="207"/>
      <c r="AI159" s="207"/>
      <c r="AJ159" s="207"/>
      <c r="AK159" s="207"/>
      <c r="AL159" s="207"/>
      <c r="AM159" s="207"/>
      <c r="AN159" s="207"/>
      <c r="AO159" s="207"/>
      <c r="AP159" s="388"/>
      <c r="AQ159" s="387"/>
      <c r="AR159" s="207"/>
      <c r="AS159" s="389"/>
      <c r="AT159" s="389"/>
      <c r="AU159" s="388"/>
      <c r="AV159" s="389">
        <v>256</v>
      </c>
      <c r="AW159" s="389">
        <v>23512</v>
      </c>
      <c r="AX159" s="388">
        <f t="shared" si="31"/>
        <v>5878</v>
      </c>
      <c r="AY159" s="389">
        <v>151</v>
      </c>
      <c r="AZ159" s="389">
        <v>11577</v>
      </c>
      <c r="BA159" s="388">
        <f t="shared" si="39"/>
        <v>2894.25</v>
      </c>
      <c r="BB159" s="389">
        <v>162</v>
      </c>
      <c r="BC159" s="389">
        <v>12370</v>
      </c>
      <c r="BD159" s="388">
        <f t="shared" si="40"/>
        <v>3092.5</v>
      </c>
      <c r="BE159" s="389">
        <v>143</v>
      </c>
      <c r="BF159" s="389">
        <v>9217</v>
      </c>
      <c r="BG159" s="388">
        <f t="shared" si="41"/>
        <v>2304.25</v>
      </c>
      <c r="BH159" s="388">
        <v>176</v>
      </c>
      <c r="BI159" s="388">
        <v>11324</v>
      </c>
      <c r="BJ159" s="388">
        <f t="shared" si="42"/>
        <v>2831</v>
      </c>
      <c r="BK159" s="388">
        <v>169</v>
      </c>
      <c r="BL159" s="388">
        <v>10659</v>
      </c>
      <c r="BM159" s="388">
        <f t="shared" si="43"/>
        <v>2664.75</v>
      </c>
      <c r="BN159" s="388">
        <v>126</v>
      </c>
      <c r="BO159" s="388">
        <v>7962</v>
      </c>
      <c r="BP159" s="388">
        <f t="shared" si="44"/>
        <v>1990.5</v>
      </c>
      <c r="BQ159" s="388">
        <v>123</v>
      </c>
      <c r="BR159" s="388">
        <v>7469</v>
      </c>
      <c r="BS159" s="388">
        <f t="shared" si="45"/>
        <v>1867.25</v>
      </c>
    </row>
    <row r="160" spans="1:71" s="288" customFormat="1" ht="14.65" customHeight="1">
      <c r="A160" s="331">
        <v>158</v>
      </c>
      <c r="B160" s="387" t="s">
        <v>213</v>
      </c>
      <c r="C160" s="387"/>
      <c r="D160" s="387"/>
      <c r="E160" s="207" t="str">
        <f>VLOOKUP(B160,Remark!G:H,2,0)</f>
        <v>MINB</v>
      </c>
      <c r="F160" s="390"/>
      <c r="G160" s="390"/>
      <c r="H160" s="390"/>
      <c r="I160" s="390"/>
      <c r="J160" s="390"/>
      <c r="K160" s="390"/>
      <c r="L160" s="390"/>
      <c r="M160" s="390"/>
      <c r="N160" s="390"/>
      <c r="O160" s="390"/>
      <c r="P160" s="390"/>
      <c r="Q160" s="390"/>
      <c r="R160" s="207"/>
      <c r="S160" s="207"/>
      <c r="T160" s="207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207"/>
      <c r="AI160" s="207"/>
      <c r="AJ160" s="207"/>
      <c r="AK160" s="207"/>
      <c r="AL160" s="207"/>
      <c r="AM160" s="207"/>
      <c r="AN160" s="207"/>
      <c r="AO160" s="207"/>
      <c r="AP160" s="388"/>
      <c r="AQ160" s="387"/>
      <c r="AR160" s="207"/>
      <c r="AS160" s="389"/>
      <c r="AT160" s="389"/>
      <c r="AU160" s="388"/>
      <c r="AV160" s="389">
        <v>390</v>
      </c>
      <c r="AW160" s="389">
        <v>25690</v>
      </c>
      <c r="AX160" s="388">
        <f t="shared" si="31"/>
        <v>6422.5</v>
      </c>
      <c r="AY160" s="389">
        <v>460</v>
      </c>
      <c r="AZ160" s="389">
        <v>36320</v>
      </c>
      <c r="BA160" s="388">
        <f t="shared" si="39"/>
        <v>9080</v>
      </c>
      <c r="BB160" s="389">
        <v>478</v>
      </c>
      <c r="BC160" s="389">
        <v>35062</v>
      </c>
      <c r="BD160" s="388">
        <f t="shared" si="40"/>
        <v>8765.5</v>
      </c>
      <c r="BE160" s="389">
        <v>597</v>
      </c>
      <c r="BF160" s="389">
        <v>41159</v>
      </c>
      <c r="BG160" s="388">
        <f t="shared" si="41"/>
        <v>10289.75</v>
      </c>
      <c r="BH160" s="388">
        <v>591</v>
      </c>
      <c r="BI160" s="388">
        <v>42617</v>
      </c>
      <c r="BJ160" s="388">
        <f t="shared" si="42"/>
        <v>10654.25</v>
      </c>
      <c r="BK160" s="388">
        <v>587</v>
      </c>
      <c r="BL160" s="388">
        <v>40081</v>
      </c>
      <c r="BM160" s="388">
        <f t="shared" si="43"/>
        <v>10020.25</v>
      </c>
      <c r="BN160" s="388">
        <v>637</v>
      </c>
      <c r="BO160" s="388">
        <v>42407</v>
      </c>
      <c r="BP160" s="388">
        <f t="shared" si="44"/>
        <v>10601.75</v>
      </c>
      <c r="BQ160" s="388">
        <v>519</v>
      </c>
      <c r="BR160" s="388">
        <v>36541</v>
      </c>
      <c r="BS160" s="388">
        <f t="shared" si="45"/>
        <v>9135.25</v>
      </c>
    </row>
    <row r="161" spans="1:71" s="288" customFormat="1" ht="14.65" customHeight="1">
      <c r="A161" s="331">
        <v>159</v>
      </c>
      <c r="B161" s="387" t="s">
        <v>214</v>
      </c>
      <c r="C161" s="387"/>
      <c r="D161" s="387"/>
      <c r="E161" s="207" t="str">
        <f>VLOOKUP(B161,Remark!G:H,2,0)</f>
        <v>MINB</v>
      </c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207"/>
      <c r="S161" s="207"/>
      <c r="T161" s="207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207"/>
      <c r="AI161" s="207"/>
      <c r="AJ161" s="207"/>
      <c r="AK161" s="207"/>
      <c r="AL161" s="207"/>
      <c r="AM161" s="207"/>
      <c r="AN161" s="207"/>
      <c r="AO161" s="207"/>
      <c r="AP161" s="388"/>
      <c r="AQ161" s="387"/>
      <c r="AR161" s="207"/>
      <c r="AS161" s="389"/>
      <c r="AT161" s="389"/>
      <c r="AU161" s="388"/>
      <c r="AV161" s="389">
        <v>93</v>
      </c>
      <c r="AW161" s="389">
        <v>6603</v>
      </c>
      <c r="AX161" s="388">
        <f t="shared" si="31"/>
        <v>1650.75</v>
      </c>
      <c r="AY161" s="389">
        <v>89</v>
      </c>
      <c r="AZ161" s="389">
        <v>6999</v>
      </c>
      <c r="BA161" s="388">
        <f t="shared" si="39"/>
        <v>1749.75</v>
      </c>
      <c r="BB161" s="389">
        <v>101</v>
      </c>
      <c r="BC161" s="389">
        <v>7835</v>
      </c>
      <c r="BD161" s="388">
        <f t="shared" si="40"/>
        <v>1958.75</v>
      </c>
      <c r="BE161" s="389">
        <v>126</v>
      </c>
      <c r="BF161" s="389">
        <v>9142</v>
      </c>
      <c r="BG161" s="388">
        <f t="shared" si="41"/>
        <v>2285.5</v>
      </c>
      <c r="BH161" s="388">
        <v>200</v>
      </c>
      <c r="BI161" s="388">
        <v>13228</v>
      </c>
      <c r="BJ161" s="388">
        <f t="shared" si="42"/>
        <v>3307</v>
      </c>
      <c r="BK161" s="388">
        <v>178</v>
      </c>
      <c r="BL161" s="388">
        <v>12030</v>
      </c>
      <c r="BM161" s="388">
        <f t="shared" si="43"/>
        <v>3007.5</v>
      </c>
      <c r="BN161" s="388">
        <v>116</v>
      </c>
      <c r="BO161" s="388">
        <v>8552</v>
      </c>
      <c r="BP161" s="388">
        <f t="shared" si="44"/>
        <v>2138</v>
      </c>
      <c r="BQ161" s="388">
        <v>148</v>
      </c>
      <c r="BR161" s="388">
        <v>10808</v>
      </c>
      <c r="BS161" s="388">
        <f t="shared" si="45"/>
        <v>2702</v>
      </c>
    </row>
    <row r="162" spans="1:71" s="288" customFormat="1" ht="14.65" customHeight="1">
      <c r="A162" s="331">
        <v>160</v>
      </c>
      <c r="B162" s="387" t="s">
        <v>215</v>
      </c>
      <c r="C162" s="387"/>
      <c r="D162" s="387"/>
      <c r="E162" s="207" t="str">
        <f>VLOOKUP(B162,Remark!G:H,2,0)</f>
        <v>Kerry</v>
      </c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207"/>
      <c r="S162" s="207"/>
      <c r="T162" s="207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207"/>
      <c r="AI162" s="207"/>
      <c r="AJ162" s="207"/>
      <c r="AK162" s="207"/>
      <c r="AL162" s="207"/>
      <c r="AM162" s="207"/>
      <c r="AN162" s="207"/>
      <c r="AO162" s="207"/>
      <c r="AP162" s="388"/>
      <c r="AQ162" s="387"/>
      <c r="AR162" s="207"/>
      <c r="AS162" s="389"/>
      <c r="AT162" s="389"/>
      <c r="AU162" s="388"/>
      <c r="AV162" s="389">
        <v>72</v>
      </c>
      <c r="AW162" s="389">
        <v>4652</v>
      </c>
      <c r="AX162" s="388">
        <f t="shared" si="31"/>
        <v>1163</v>
      </c>
      <c r="AY162" s="389">
        <v>91</v>
      </c>
      <c r="AZ162" s="389">
        <v>5489</v>
      </c>
      <c r="BA162" s="388">
        <f t="shared" si="39"/>
        <v>1372.25</v>
      </c>
      <c r="BB162" s="389">
        <v>92</v>
      </c>
      <c r="BC162" s="389">
        <v>5244</v>
      </c>
      <c r="BD162" s="388">
        <f t="shared" si="40"/>
        <v>1311</v>
      </c>
      <c r="BE162" s="389">
        <v>96</v>
      </c>
      <c r="BF162" s="389">
        <v>6560</v>
      </c>
      <c r="BG162" s="388">
        <f t="shared" si="41"/>
        <v>1640</v>
      </c>
      <c r="BH162" s="388">
        <v>93</v>
      </c>
      <c r="BI162" s="388">
        <v>6571</v>
      </c>
      <c r="BJ162" s="388">
        <f t="shared" si="42"/>
        <v>1642.75</v>
      </c>
      <c r="BK162" s="388">
        <v>103</v>
      </c>
      <c r="BL162" s="388">
        <v>7853</v>
      </c>
      <c r="BM162" s="388">
        <f t="shared" si="43"/>
        <v>1963.25</v>
      </c>
      <c r="BN162" s="388">
        <v>104</v>
      </c>
      <c r="BO162" s="388">
        <v>7580</v>
      </c>
      <c r="BP162" s="388">
        <f t="shared" si="44"/>
        <v>1895</v>
      </c>
      <c r="BQ162" s="388">
        <v>89</v>
      </c>
      <c r="BR162" s="388">
        <v>6523</v>
      </c>
      <c r="BS162" s="388">
        <f t="shared" si="45"/>
        <v>1630.75</v>
      </c>
    </row>
    <row r="163" spans="1:71" s="288" customFormat="1" ht="14.65" customHeight="1">
      <c r="A163" s="331">
        <v>161</v>
      </c>
      <c r="B163" s="387" t="s">
        <v>217</v>
      </c>
      <c r="C163" s="387"/>
      <c r="D163" s="387"/>
      <c r="E163" s="207" t="str">
        <f>VLOOKUP(B163,Remark!G:H,2,0)</f>
        <v>LKAB</v>
      </c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207"/>
      <c r="S163" s="207"/>
      <c r="T163" s="207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207"/>
      <c r="AI163" s="207"/>
      <c r="AJ163" s="207"/>
      <c r="AK163" s="207"/>
      <c r="AL163" s="207"/>
      <c r="AM163" s="207"/>
      <c r="AN163" s="207"/>
      <c r="AO163" s="207"/>
      <c r="AP163" s="388"/>
      <c r="AQ163" s="387"/>
      <c r="AR163" s="207"/>
      <c r="AS163" s="389"/>
      <c r="AT163" s="389"/>
      <c r="AU163" s="388"/>
      <c r="AV163" s="389">
        <v>166</v>
      </c>
      <c r="AW163" s="389">
        <v>10386</v>
      </c>
      <c r="AX163" s="388">
        <f t="shared" si="31"/>
        <v>2596.5</v>
      </c>
      <c r="AY163" s="389">
        <v>100</v>
      </c>
      <c r="AZ163" s="389">
        <v>6732</v>
      </c>
      <c r="BA163" s="388">
        <f t="shared" si="39"/>
        <v>1683</v>
      </c>
      <c r="BB163" s="389">
        <v>98</v>
      </c>
      <c r="BC163" s="389">
        <v>6638</v>
      </c>
      <c r="BD163" s="388">
        <f t="shared" si="40"/>
        <v>1659.5</v>
      </c>
      <c r="BE163" s="389">
        <v>166</v>
      </c>
      <c r="BF163" s="389">
        <v>9306</v>
      </c>
      <c r="BG163" s="388">
        <f t="shared" si="41"/>
        <v>2326.5</v>
      </c>
      <c r="BH163" s="388">
        <v>119</v>
      </c>
      <c r="BI163" s="388">
        <v>6885</v>
      </c>
      <c r="BJ163" s="388">
        <f t="shared" si="42"/>
        <v>1721.25</v>
      </c>
      <c r="BK163" s="388">
        <v>163</v>
      </c>
      <c r="BL163" s="388">
        <v>9901</v>
      </c>
      <c r="BM163" s="388">
        <f t="shared" si="43"/>
        <v>2475.25</v>
      </c>
      <c r="BN163" s="388">
        <v>166</v>
      </c>
      <c r="BO163" s="388">
        <v>10158</v>
      </c>
      <c r="BP163" s="388">
        <f t="shared" si="44"/>
        <v>2539.5</v>
      </c>
      <c r="BQ163" s="388">
        <v>156</v>
      </c>
      <c r="BR163" s="388">
        <v>9568</v>
      </c>
      <c r="BS163" s="388">
        <f t="shared" si="45"/>
        <v>2392</v>
      </c>
    </row>
    <row r="164" spans="1:71" s="288" customFormat="1" ht="14.65" customHeight="1">
      <c r="A164" s="331">
        <v>162</v>
      </c>
      <c r="B164" s="387" t="s">
        <v>219</v>
      </c>
      <c r="C164" s="387"/>
      <c r="D164" s="387"/>
      <c r="E164" s="207" t="s">
        <v>5</v>
      </c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207"/>
      <c r="S164" s="207"/>
      <c r="T164" s="207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207"/>
      <c r="AI164" s="207"/>
      <c r="AJ164" s="207"/>
      <c r="AK164" s="207"/>
      <c r="AL164" s="207"/>
      <c r="AM164" s="207"/>
      <c r="AN164" s="207"/>
      <c r="AO164" s="207"/>
      <c r="AP164" s="388"/>
      <c r="AQ164" s="387"/>
      <c r="AR164" s="207"/>
      <c r="AS164" s="389"/>
      <c r="AT164" s="389"/>
      <c r="AU164" s="388"/>
      <c r="AV164" s="389">
        <v>108</v>
      </c>
      <c r="AW164" s="389">
        <v>6740</v>
      </c>
      <c r="AX164" s="388">
        <f t="shared" si="31"/>
        <v>1685</v>
      </c>
      <c r="AY164" s="389">
        <v>86</v>
      </c>
      <c r="AZ164" s="389">
        <v>5378</v>
      </c>
      <c r="BA164" s="388">
        <f t="shared" si="39"/>
        <v>1344.5</v>
      </c>
      <c r="BB164" s="389">
        <v>104</v>
      </c>
      <c r="BC164" s="389">
        <v>6744</v>
      </c>
      <c r="BD164" s="388">
        <f t="shared" si="40"/>
        <v>1686</v>
      </c>
      <c r="BE164" s="389">
        <v>113</v>
      </c>
      <c r="BF164" s="389">
        <v>6983</v>
      </c>
      <c r="BG164" s="388">
        <f t="shared" si="41"/>
        <v>1745.75</v>
      </c>
      <c r="BH164" s="388">
        <v>95</v>
      </c>
      <c r="BI164" s="388">
        <v>5809</v>
      </c>
      <c r="BJ164" s="388">
        <f t="shared" si="42"/>
        <v>1452.25</v>
      </c>
      <c r="BK164" s="388">
        <v>95</v>
      </c>
      <c r="BL164" s="388">
        <v>6373</v>
      </c>
      <c r="BM164" s="388">
        <f t="shared" si="43"/>
        <v>1593.25</v>
      </c>
      <c r="BN164" s="388">
        <v>87</v>
      </c>
      <c r="BO164" s="388">
        <v>6321</v>
      </c>
      <c r="BP164" s="388">
        <f t="shared" si="44"/>
        <v>1580.25</v>
      </c>
      <c r="BQ164" s="388">
        <v>78</v>
      </c>
      <c r="BR164" s="388">
        <v>5538</v>
      </c>
      <c r="BS164" s="388">
        <f t="shared" si="45"/>
        <v>1384.5</v>
      </c>
    </row>
    <row r="165" spans="1:71" s="288" customFormat="1" ht="14.65" customHeight="1">
      <c r="A165" s="331">
        <v>163</v>
      </c>
      <c r="B165" s="387" t="s">
        <v>220</v>
      </c>
      <c r="C165" s="387"/>
      <c r="D165" s="387"/>
      <c r="E165" s="207" t="str">
        <f>VLOOKUP(B165,Remark!G:H,2,0)</f>
        <v>LKAB</v>
      </c>
      <c r="F165" s="390"/>
      <c r="G165" s="390"/>
      <c r="H165" s="390"/>
      <c r="I165" s="390"/>
      <c r="J165" s="390"/>
      <c r="K165" s="390"/>
      <c r="L165" s="390"/>
      <c r="M165" s="390"/>
      <c r="N165" s="390"/>
      <c r="O165" s="390"/>
      <c r="P165" s="390"/>
      <c r="Q165" s="390"/>
      <c r="R165" s="207"/>
      <c r="S165" s="207"/>
      <c r="T165" s="207"/>
      <c r="U165" s="207"/>
      <c r="V165" s="207"/>
      <c r="W165" s="207"/>
      <c r="X165" s="207"/>
      <c r="Y165" s="207"/>
      <c r="Z165" s="207"/>
      <c r="AA165" s="207"/>
      <c r="AB165" s="207"/>
      <c r="AC165" s="207"/>
      <c r="AD165" s="207"/>
      <c r="AE165" s="207"/>
      <c r="AF165" s="207"/>
      <c r="AG165" s="207"/>
      <c r="AH165" s="207"/>
      <c r="AI165" s="207"/>
      <c r="AJ165" s="207"/>
      <c r="AK165" s="207"/>
      <c r="AL165" s="207"/>
      <c r="AM165" s="207"/>
      <c r="AN165" s="207"/>
      <c r="AO165" s="207"/>
      <c r="AP165" s="388"/>
      <c r="AQ165" s="387"/>
      <c r="AR165" s="207"/>
      <c r="AS165" s="389"/>
      <c r="AT165" s="389"/>
      <c r="AU165" s="388"/>
      <c r="AV165" s="389">
        <v>156</v>
      </c>
      <c r="AW165" s="389">
        <v>10632</v>
      </c>
      <c r="AX165" s="388">
        <f t="shared" si="31"/>
        <v>2658</v>
      </c>
      <c r="AY165" s="389">
        <v>217</v>
      </c>
      <c r="AZ165" s="389">
        <v>15251</v>
      </c>
      <c r="BA165" s="388">
        <f t="shared" si="39"/>
        <v>3812.75</v>
      </c>
      <c r="BB165" s="389">
        <v>202</v>
      </c>
      <c r="BC165" s="389">
        <v>14882</v>
      </c>
      <c r="BD165" s="388">
        <f t="shared" si="40"/>
        <v>3720.5</v>
      </c>
      <c r="BE165" s="389">
        <v>150</v>
      </c>
      <c r="BF165" s="389">
        <v>10678</v>
      </c>
      <c r="BG165" s="388">
        <f t="shared" si="41"/>
        <v>2669.5</v>
      </c>
      <c r="BH165" s="388">
        <v>166</v>
      </c>
      <c r="BI165" s="388">
        <v>11562</v>
      </c>
      <c r="BJ165" s="388">
        <f t="shared" si="42"/>
        <v>2890.5</v>
      </c>
      <c r="BK165" s="388">
        <v>171</v>
      </c>
      <c r="BL165" s="388">
        <v>11653</v>
      </c>
      <c r="BM165" s="388">
        <f t="shared" si="43"/>
        <v>2913.25</v>
      </c>
      <c r="BN165" s="388">
        <v>200</v>
      </c>
      <c r="BO165" s="388">
        <v>12632</v>
      </c>
      <c r="BP165" s="388">
        <f t="shared" si="44"/>
        <v>3158</v>
      </c>
      <c r="BQ165" s="388">
        <v>275</v>
      </c>
      <c r="BR165" s="388">
        <v>19489</v>
      </c>
      <c r="BS165" s="388">
        <f t="shared" si="45"/>
        <v>4872.25</v>
      </c>
    </row>
    <row r="166" spans="1:71" s="288" customFormat="1" ht="14.65" customHeight="1">
      <c r="A166" s="331">
        <v>164</v>
      </c>
      <c r="B166" s="387" t="s">
        <v>221</v>
      </c>
      <c r="C166" s="387"/>
      <c r="D166" s="387"/>
      <c r="E166" s="207" t="str">
        <f>VLOOKUP(B166,Remark!G:H,2,0)</f>
        <v>LKAB</v>
      </c>
      <c r="F166" s="390"/>
      <c r="G166" s="390"/>
      <c r="H166" s="390"/>
      <c r="I166" s="390"/>
      <c r="J166" s="390"/>
      <c r="K166" s="390"/>
      <c r="L166" s="390"/>
      <c r="M166" s="390"/>
      <c r="N166" s="390"/>
      <c r="O166" s="390"/>
      <c r="P166" s="390"/>
      <c r="Q166" s="390"/>
      <c r="R166" s="207"/>
      <c r="S166" s="207"/>
      <c r="T166" s="207"/>
      <c r="U166" s="207"/>
      <c r="V166" s="207"/>
      <c r="W166" s="207"/>
      <c r="X166" s="207"/>
      <c r="Y166" s="207"/>
      <c r="Z166" s="207"/>
      <c r="AA166" s="207"/>
      <c r="AB166" s="207"/>
      <c r="AC166" s="207"/>
      <c r="AD166" s="207"/>
      <c r="AE166" s="207"/>
      <c r="AF166" s="207"/>
      <c r="AG166" s="207"/>
      <c r="AH166" s="207"/>
      <c r="AI166" s="207"/>
      <c r="AJ166" s="207"/>
      <c r="AK166" s="207"/>
      <c r="AL166" s="207"/>
      <c r="AM166" s="207"/>
      <c r="AN166" s="207"/>
      <c r="AO166" s="207"/>
      <c r="AP166" s="388"/>
      <c r="AQ166" s="387"/>
      <c r="AR166" s="207"/>
      <c r="AS166" s="389"/>
      <c r="AT166" s="389"/>
      <c r="AU166" s="388"/>
      <c r="AV166" s="389">
        <v>121</v>
      </c>
      <c r="AW166" s="389">
        <v>8991</v>
      </c>
      <c r="AX166" s="388">
        <f t="shared" si="31"/>
        <v>2247.75</v>
      </c>
      <c r="AY166" s="389">
        <v>125</v>
      </c>
      <c r="AZ166" s="389">
        <v>9247</v>
      </c>
      <c r="BA166" s="388">
        <f t="shared" si="39"/>
        <v>2311.75</v>
      </c>
      <c r="BB166" s="389">
        <v>161</v>
      </c>
      <c r="BC166" s="389">
        <v>10755</v>
      </c>
      <c r="BD166" s="388">
        <f t="shared" si="40"/>
        <v>2688.75</v>
      </c>
      <c r="BE166" s="389">
        <v>210</v>
      </c>
      <c r="BF166" s="389">
        <v>13174</v>
      </c>
      <c r="BG166" s="388">
        <f t="shared" si="41"/>
        <v>3293.5</v>
      </c>
      <c r="BH166" s="388">
        <v>149</v>
      </c>
      <c r="BI166" s="388">
        <v>10795</v>
      </c>
      <c r="BJ166" s="388">
        <f t="shared" si="42"/>
        <v>2698.75</v>
      </c>
      <c r="BK166" s="388">
        <v>142</v>
      </c>
      <c r="BL166" s="388">
        <v>10222</v>
      </c>
      <c r="BM166" s="388">
        <f t="shared" si="43"/>
        <v>2555.5</v>
      </c>
      <c r="BN166" s="388">
        <v>152</v>
      </c>
      <c r="BO166" s="388">
        <v>9772</v>
      </c>
      <c r="BP166" s="388">
        <f t="shared" si="44"/>
        <v>2443</v>
      </c>
      <c r="BQ166" s="388">
        <v>96</v>
      </c>
      <c r="BR166" s="388">
        <v>6856</v>
      </c>
      <c r="BS166" s="388">
        <f t="shared" si="45"/>
        <v>1714</v>
      </c>
    </row>
    <row r="167" spans="1:71" s="288" customFormat="1" ht="14.65" customHeight="1">
      <c r="A167" s="331">
        <v>165</v>
      </c>
      <c r="B167" s="387" t="s">
        <v>223</v>
      </c>
      <c r="C167" s="387"/>
      <c r="D167" s="387"/>
      <c r="E167" s="207" t="str">
        <f>VLOOKUP(B167,Remark!G:H,2,0)</f>
        <v>ROMK</v>
      </c>
      <c r="F167" s="390"/>
      <c r="G167" s="390"/>
      <c r="H167" s="390"/>
      <c r="I167" s="390"/>
      <c r="J167" s="390"/>
      <c r="K167" s="390"/>
      <c r="L167" s="390"/>
      <c r="M167" s="390"/>
      <c r="N167" s="390"/>
      <c r="O167" s="390"/>
      <c r="P167" s="390"/>
      <c r="Q167" s="390"/>
      <c r="R167" s="207"/>
      <c r="S167" s="207"/>
      <c r="T167" s="207"/>
      <c r="U167" s="207"/>
      <c r="V167" s="207"/>
      <c r="W167" s="207"/>
      <c r="X167" s="207"/>
      <c r="Y167" s="207"/>
      <c r="Z167" s="207"/>
      <c r="AA167" s="207"/>
      <c r="AB167" s="207"/>
      <c r="AC167" s="207"/>
      <c r="AD167" s="207"/>
      <c r="AE167" s="207"/>
      <c r="AF167" s="207"/>
      <c r="AG167" s="207"/>
      <c r="AH167" s="207"/>
      <c r="AI167" s="207"/>
      <c r="AJ167" s="207"/>
      <c r="AK167" s="207"/>
      <c r="AL167" s="207"/>
      <c r="AM167" s="207"/>
      <c r="AN167" s="207"/>
      <c r="AO167" s="207"/>
      <c r="AP167" s="388"/>
      <c r="AQ167" s="387"/>
      <c r="AR167" s="207"/>
      <c r="AS167" s="389"/>
      <c r="AT167" s="389"/>
      <c r="AU167" s="388"/>
      <c r="AV167" s="389">
        <v>126</v>
      </c>
      <c r="AW167" s="389">
        <v>9082</v>
      </c>
      <c r="AX167" s="388">
        <f t="shared" si="31"/>
        <v>2270.5</v>
      </c>
      <c r="AY167" s="389">
        <v>175</v>
      </c>
      <c r="AZ167" s="389">
        <v>10841</v>
      </c>
      <c r="BA167" s="388">
        <f t="shared" si="39"/>
        <v>2710.25</v>
      </c>
      <c r="BB167" s="389">
        <v>163</v>
      </c>
      <c r="BC167" s="389">
        <v>10733</v>
      </c>
      <c r="BD167" s="388">
        <f t="shared" si="40"/>
        <v>2683.25</v>
      </c>
      <c r="BE167" s="389">
        <v>169</v>
      </c>
      <c r="BF167" s="389">
        <v>10275</v>
      </c>
      <c r="BG167" s="388">
        <f t="shared" si="41"/>
        <v>2568.75</v>
      </c>
      <c r="BH167" s="388">
        <v>161</v>
      </c>
      <c r="BI167" s="388">
        <v>10551</v>
      </c>
      <c r="BJ167" s="388">
        <f t="shared" si="42"/>
        <v>2637.75</v>
      </c>
      <c r="BK167" s="388">
        <v>126</v>
      </c>
      <c r="BL167" s="388">
        <v>8886</v>
      </c>
      <c r="BM167" s="388">
        <f t="shared" si="43"/>
        <v>2221.5</v>
      </c>
      <c r="BN167" s="388">
        <v>169</v>
      </c>
      <c r="BO167" s="388">
        <v>11019</v>
      </c>
      <c r="BP167" s="388">
        <f t="shared" si="44"/>
        <v>2754.75</v>
      </c>
      <c r="BQ167" s="388">
        <v>136</v>
      </c>
      <c r="BR167" s="388">
        <v>9092</v>
      </c>
      <c r="BS167" s="388">
        <f t="shared" si="45"/>
        <v>2273</v>
      </c>
    </row>
    <row r="168" spans="1:71" s="288" customFormat="1" ht="14.65" customHeight="1">
      <c r="A168" s="331">
        <v>166</v>
      </c>
      <c r="B168" s="387" t="s">
        <v>224</v>
      </c>
      <c r="C168" s="387"/>
      <c r="D168" s="387"/>
      <c r="E168" s="207" t="str">
        <f>VLOOKUP(B168,Remark!G:H,2,0)</f>
        <v>ROMK</v>
      </c>
      <c r="F168" s="390"/>
      <c r="G168" s="390"/>
      <c r="H168" s="390"/>
      <c r="I168" s="390"/>
      <c r="J168" s="390"/>
      <c r="K168" s="390"/>
      <c r="L168" s="390"/>
      <c r="M168" s="390"/>
      <c r="N168" s="390"/>
      <c r="O168" s="390"/>
      <c r="P168" s="390"/>
      <c r="Q168" s="390"/>
      <c r="R168" s="207"/>
      <c r="S168" s="207"/>
      <c r="T168" s="207"/>
      <c r="U168" s="207"/>
      <c r="V168" s="207"/>
      <c r="W168" s="207"/>
      <c r="X168" s="207"/>
      <c r="Y168" s="207"/>
      <c r="Z168" s="207"/>
      <c r="AA168" s="207"/>
      <c r="AB168" s="207"/>
      <c r="AC168" s="207"/>
      <c r="AD168" s="207"/>
      <c r="AE168" s="207"/>
      <c r="AF168" s="207"/>
      <c r="AG168" s="207"/>
      <c r="AH168" s="207"/>
      <c r="AI168" s="207"/>
      <c r="AJ168" s="207"/>
      <c r="AK168" s="207"/>
      <c r="AL168" s="207"/>
      <c r="AM168" s="207"/>
      <c r="AN168" s="207"/>
      <c r="AO168" s="207"/>
      <c r="AP168" s="388"/>
      <c r="AQ168" s="387"/>
      <c r="AR168" s="207"/>
      <c r="AS168" s="389"/>
      <c r="AT168" s="389"/>
      <c r="AU168" s="388"/>
      <c r="AV168" s="389">
        <v>165</v>
      </c>
      <c r="AW168" s="389">
        <v>10879</v>
      </c>
      <c r="AX168" s="388">
        <f t="shared" si="31"/>
        <v>2719.75</v>
      </c>
      <c r="AY168" s="389">
        <v>176</v>
      </c>
      <c r="AZ168" s="389">
        <v>11744</v>
      </c>
      <c r="BA168" s="388">
        <f t="shared" si="39"/>
        <v>2936</v>
      </c>
      <c r="BB168" s="389">
        <v>184</v>
      </c>
      <c r="BC168" s="389">
        <v>12880</v>
      </c>
      <c r="BD168" s="388">
        <f t="shared" si="40"/>
        <v>3220</v>
      </c>
      <c r="BE168" s="389">
        <v>215</v>
      </c>
      <c r="BF168" s="389">
        <v>15969</v>
      </c>
      <c r="BG168" s="388">
        <f t="shared" si="41"/>
        <v>3992.25</v>
      </c>
      <c r="BH168" s="388">
        <v>175</v>
      </c>
      <c r="BI168" s="388">
        <v>12013</v>
      </c>
      <c r="BJ168" s="388">
        <f t="shared" si="42"/>
        <v>3003.25</v>
      </c>
      <c r="BK168" s="388">
        <v>225</v>
      </c>
      <c r="BL168" s="388">
        <v>16187</v>
      </c>
      <c r="BM168" s="388">
        <f t="shared" si="43"/>
        <v>4046.75</v>
      </c>
      <c r="BN168" s="388">
        <v>190</v>
      </c>
      <c r="BO168" s="388">
        <v>13610</v>
      </c>
      <c r="BP168" s="388">
        <f t="shared" si="44"/>
        <v>3402.5</v>
      </c>
      <c r="BQ168" s="388">
        <v>185</v>
      </c>
      <c r="BR168" s="388">
        <v>12667</v>
      </c>
      <c r="BS168" s="388">
        <f t="shared" si="45"/>
        <v>3166.75</v>
      </c>
    </row>
    <row r="169" spans="1:71" s="288" customFormat="1" ht="14.65" customHeight="1">
      <c r="A169" s="331">
        <v>167</v>
      </c>
      <c r="B169" s="387" t="s">
        <v>225</v>
      </c>
      <c r="C169" s="387"/>
      <c r="D169" s="387"/>
      <c r="E169" s="207" t="str">
        <f>VLOOKUP(B169,Remark!G:H,2,0)</f>
        <v>LKAB</v>
      </c>
      <c r="F169" s="390"/>
      <c r="G169" s="390"/>
      <c r="H169" s="390"/>
      <c r="I169" s="390"/>
      <c r="J169" s="390"/>
      <c r="K169" s="390"/>
      <c r="L169" s="390"/>
      <c r="M169" s="390"/>
      <c r="N169" s="390"/>
      <c r="O169" s="390"/>
      <c r="P169" s="390"/>
      <c r="Q169" s="390"/>
      <c r="R169" s="207"/>
      <c r="S169" s="207"/>
      <c r="T169" s="207"/>
      <c r="U169" s="207"/>
      <c r="V169" s="207"/>
      <c r="W169" s="207"/>
      <c r="X169" s="207"/>
      <c r="Y169" s="207"/>
      <c r="Z169" s="207"/>
      <c r="AA169" s="207"/>
      <c r="AB169" s="207"/>
      <c r="AC169" s="207"/>
      <c r="AD169" s="207"/>
      <c r="AE169" s="207"/>
      <c r="AF169" s="207"/>
      <c r="AG169" s="207"/>
      <c r="AH169" s="207"/>
      <c r="AI169" s="207"/>
      <c r="AJ169" s="207"/>
      <c r="AK169" s="207"/>
      <c r="AL169" s="207"/>
      <c r="AM169" s="207"/>
      <c r="AN169" s="207"/>
      <c r="AO169" s="207"/>
      <c r="AP169" s="388"/>
      <c r="AQ169" s="387"/>
      <c r="AR169" s="207"/>
      <c r="AS169" s="389"/>
      <c r="AT169" s="389"/>
      <c r="AU169" s="388"/>
      <c r="AV169" s="389">
        <v>189</v>
      </c>
      <c r="AW169" s="389">
        <v>12975</v>
      </c>
      <c r="AX169" s="388">
        <f t="shared" si="31"/>
        <v>3243.75</v>
      </c>
      <c r="AY169" s="389">
        <v>193</v>
      </c>
      <c r="AZ169" s="389">
        <v>12567</v>
      </c>
      <c r="BA169" s="388">
        <f t="shared" si="39"/>
        <v>3141.75</v>
      </c>
      <c r="BB169" s="389">
        <v>267</v>
      </c>
      <c r="BC169" s="389">
        <v>16685</v>
      </c>
      <c r="BD169" s="388">
        <f t="shared" si="40"/>
        <v>4171.25</v>
      </c>
      <c r="BE169" s="389">
        <v>206</v>
      </c>
      <c r="BF169" s="389">
        <v>15174</v>
      </c>
      <c r="BG169" s="388">
        <f t="shared" si="41"/>
        <v>3793.5</v>
      </c>
      <c r="BH169" s="388">
        <v>277</v>
      </c>
      <c r="BI169" s="388">
        <v>25023</v>
      </c>
      <c r="BJ169" s="388">
        <f t="shared" si="42"/>
        <v>6255.75</v>
      </c>
      <c r="BK169" s="388">
        <v>375</v>
      </c>
      <c r="BL169" s="388">
        <v>22281</v>
      </c>
      <c r="BM169" s="388">
        <f t="shared" si="43"/>
        <v>5570.25</v>
      </c>
      <c r="BN169" s="388">
        <v>273</v>
      </c>
      <c r="BO169" s="388">
        <v>16707</v>
      </c>
      <c r="BP169" s="388">
        <f t="shared" si="44"/>
        <v>4176.75</v>
      </c>
      <c r="BQ169" s="388">
        <v>231</v>
      </c>
      <c r="BR169" s="388">
        <v>13969</v>
      </c>
      <c r="BS169" s="388">
        <f t="shared" si="45"/>
        <v>3492.25</v>
      </c>
    </row>
    <row r="170" spans="1:71" s="288" customFormat="1" ht="14.65" customHeight="1">
      <c r="A170" s="331">
        <v>168</v>
      </c>
      <c r="B170" s="387" t="s">
        <v>226</v>
      </c>
      <c r="C170" s="387"/>
      <c r="D170" s="387"/>
      <c r="E170" s="207" t="str">
        <f>VLOOKUP(B170,Remark!G:H,2,0)</f>
        <v>LKAB</v>
      </c>
      <c r="F170" s="390"/>
      <c r="G170" s="390"/>
      <c r="H170" s="390"/>
      <c r="I170" s="390"/>
      <c r="J170" s="390"/>
      <c r="K170" s="390"/>
      <c r="L170" s="390"/>
      <c r="M170" s="390"/>
      <c r="N170" s="390"/>
      <c r="O170" s="390"/>
      <c r="P170" s="390"/>
      <c r="Q170" s="390"/>
      <c r="R170" s="207"/>
      <c r="S170" s="207"/>
      <c r="T170" s="207"/>
      <c r="U170" s="207"/>
      <c r="V170" s="207"/>
      <c r="W170" s="207"/>
      <c r="X170" s="207"/>
      <c r="Y170" s="207"/>
      <c r="Z170" s="207"/>
      <c r="AA170" s="207"/>
      <c r="AB170" s="207"/>
      <c r="AC170" s="207"/>
      <c r="AD170" s="207"/>
      <c r="AE170" s="207"/>
      <c r="AF170" s="207"/>
      <c r="AG170" s="207"/>
      <c r="AH170" s="207"/>
      <c r="AI170" s="207"/>
      <c r="AJ170" s="207"/>
      <c r="AK170" s="207"/>
      <c r="AL170" s="207"/>
      <c r="AM170" s="207"/>
      <c r="AN170" s="207"/>
      <c r="AO170" s="207"/>
      <c r="AP170" s="388"/>
      <c r="AQ170" s="387"/>
      <c r="AR170" s="207"/>
      <c r="AS170" s="389"/>
      <c r="AT170" s="389"/>
      <c r="AU170" s="388"/>
      <c r="AV170" s="389">
        <v>196</v>
      </c>
      <c r="AW170" s="389">
        <v>13772</v>
      </c>
      <c r="AX170" s="388">
        <f t="shared" si="31"/>
        <v>3443</v>
      </c>
      <c r="AY170" s="389">
        <v>211</v>
      </c>
      <c r="AZ170" s="389">
        <v>15609</v>
      </c>
      <c r="BA170" s="388">
        <f t="shared" si="39"/>
        <v>3902.25</v>
      </c>
      <c r="BB170" s="389">
        <v>253</v>
      </c>
      <c r="BC170" s="389">
        <v>17703</v>
      </c>
      <c r="BD170" s="388">
        <f t="shared" si="40"/>
        <v>4425.75</v>
      </c>
      <c r="BE170" s="389">
        <v>260</v>
      </c>
      <c r="BF170" s="389">
        <v>18036</v>
      </c>
      <c r="BG170" s="388">
        <f t="shared" si="41"/>
        <v>4509</v>
      </c>
      <c r="BH170" s="388">
        <v>242</v>
      </c>
      <c r="BI170" s="388">
        <v>17382</v>
      </c>
      <c r="BJ170" s="388">
        <f t="shared" si="42"/>
        <v>4345.5</v>
      </c>
      <c r="BK170" s="388">
        <v>246</v>
      </c>
      <c r="BL170" s="388">
        <v>17786</v>
      </c>
      <c r="BM170" s="388">
        <f t="shared" si="43"/>
        <v>4446.5</v>
      </c>
      <c r="BN170" s="388">
        <v>230</v>
      </c>
      <c r="BO170" s="388">
        <v>16810</v>
      </c>
      <c r="BP170" s="388">
        <f t="shared" si="44"/>
        <v>4202.5</v>
      </c>
      <c r="BQ170" s="388">
        <v>216</v>
      </c>
      <c r="BR170" s="388">
        <v>15640</v>
      </c>
      <c r="BS170" s="388">
        <f t="shared" si="45"/>
        <v>3910</v>
      </c>
    </row>
    <row r="171" spans="1:71" s="288" customFormat="1" ht="14.65" customHeight="1">
      <c r="A171" s="331">
        <v>169</v>
      </c>
      <c r="B171" s="387" t="s">
        <v>227</v>
      </c>
      <c r="C171" s="387"/>
      <c r="D171" s="387"/>
      <c r="E171" s="207" t="str">
        <f>VLOOKUP(B171,Remark!G:H,2,0)</f>
        <v>ROMK</v>
      </c>
      <c r="F171" s="390"/>
      <c r="G171" s="390"/>
      <c r="H171" s="390"/>
      <c r="I171" s="390"/>
      <c r="J171" s="390"/>
      <c r="K171" s="390"/>
      <c r="L171" s="390"/>
      <c r="M171" s="390"/>
      <c r="N171" s="390"/>
      <c r="O171" s="390"/>
      <c r="P171" s="390"/>
      <c r="Q171" s="390"/>
      <c r="R171" s="207"/>
      <c r="S171" s="207"/>
      <c r="T171" s="207"/>
      <c r="U171" s="207"/>
      <c r="V171" s="207"/>
      <c r="W171" s="207"/>
      <c r="X171" s="207"/>
      <c r="Y171" s="207"/>
      <c r="Z171" s="207"/>
      <c r="AA171" s="207"/>
      <c r="AB171" s="207"/>
      <c r="AC171" s="207"/>
      <c r="AD171" s="207"/>
      <c r="AE171" s="207"/>
      <c r="AF171" s="207"/>
      <c r="AG171" s="207"/>
      <c r="AH171" s="207"/>
      <c r="AI171" s="207"/>
      <c r="AJ171" s="207"/>
      <c r="AK171" s="207"/>
      <c r="AL171" s="207"/>
      <c r="AM171" s="207"/>
      <c r="AN171" s="207"/>
      <c r="AO171" s="207"/>
      <c r="AP171" s="388"/>
      <c r="AQ171" s="387"/>
      <c r="AR171" s="207"/>
      <c r="AS171" s="389"/>
      <c r="AT171" s="389"/>
      <c r="AU171" s="388"/>
      <c r="AV171" s="389">
        <v>87</v>
      </c>
      <c r="AW171" s="389">
        <v>5629</v>
      </c>
      <c r="AX171" s="388">
        <f t="shared" si="31"/>
        <v>1407.25</v>
      </c>
      <c r="AY171" s="389">
        <v>115</v>
      </c>
      <c r="AZ171" s="389">
        <v>8385</v>
      </c>
      <c r="BA171" s="388">
        <f t="shared" si="39"/>
        <v>2096.25</v>
      </c>
      <c r="BB171" s="389">
        <v>79</v>
      </c>
      <c r="BC171" s="389">
        <v>5701</v>
      </c>
      <c r="BD171" s="388">
        <f t="shared" si="40"/>
        <v>1425.25</v>
      </c>
      <c r="BE171" s="389">
        <v>85</v>
      </c>
      <c r="BF171" s="389">
        <v>6175</v>
      </c>
      <c r="BG171" s="388">
        <f t="shared" si="41"/>
        <v>1543.75</v>
      </c>
      <c r="BH171" s="388">
        <v>124</v>
      </c>
      <c r="BI171" s="388">
        <v>7388</v>
      </c>
      <c r="BJ171" s="388">
        <f t="shared" si="42"/>
        <v>1847</v>
      </c>
      <c r="BK171" s="388">
        <v>105</v>
      </c>
      <c r="BL171" s="388">
        <v>6819</v>
      </c>
      <c r="BM171" s="388">
        <f t="shared" si="43"/>
        <v>1704.75</v>
      </c>
      <c r="BN171" s="388">
        <v>137</v>
      </c>
      <c r="BO171" s="388">
        <v>8143</v>
      </c>
      <c r="BP171" s="388">
        <f t="shared" si="44"/>
        <v>2035.75</v>
      </c>
      <c r="BQ171" s="388">
        <v>76</v>
      </c>
      <c r="BR171" s="388">
        <v>5212</v>
      </c>
      <c r="BS171" s="388">
        <f t="shared" si="45"/>
        <v>1303</v>
      </c>
    </row>
    <row r="172" spans="1:71" s="288" customFormat="1" ht="14.65" customHeight="1">
      <c r="A172" s="331">
        <v>170</v>
      </c>
      <c r="B172" s="387" t="s">
        <v>228</v>
      </c>
      <c r="C172" s="387"/>
      <c r="D172" s="387"/>
      <c r="E172" s="207" t="str">
        <f>VLOOKUP(B172,Remark!G:H,2,0)</f>
        <v>ROMK</v>
      </c>
      <c r="F172" s="390"/>
      <c r="G172" s="390"/>
      <c r="H172" s="390"/>
      <c r="I172" s="390"/>
      <c r="J172" s="390"/>
      <c r="K172" s="390"/>
      <c r="L172" s="390"/>
      <c r="M172" s="390"/>
      <c r="N172" s="390"/>
      <c r="O172" s="390"/>
      <c r="P172" s="390"/>
      <c r="Q172" s="390"/>
      <c r="R172" s="207"/>
      <c r="S172" s="207"/>
      <c r="T172" s="207"/>
      <c r="U172" s="207"/>
      <c r="V172" s="207"/>
      <c r="W172" s="207"/>
      <c r="X172" s="207"/>
      <c r="Y172" s="207"/>
      <c r="Z172" s="207"/>
      <c r="AA172" s="207"/>
      <c r="AB172" s="207"/>
      <c r="AC172" s="207"/>
      <c r="AD172" s="207"/>
      <c r="AE172" s="207"/>
      <c r="AF172" s="207"/>
      <c r="AG172" s="207"/>
      <c r="AH172" s="207"/>
      <c r="AI172" s="207"/>
      <c r="AJ172" s="207"/>
      <c r="AK172" s="207"/>
      <c r="AL172" s="207"/>
      <c r="AM172" s="207"/>
      <c r="AN172" s="207"/>
      <c r="AO172" s="207"/>
      <c r="AP172" s="388"/>
      <c r="AQ172" s="387"/>
      <c r="AR172" s="207"/>
      <c r="AS172" s="389"/>
      <c r="AT172" s="389"/>
      <c r="AU172" s="388"/>
      <c r="AV172" s="389">
        <v>49</v>
      </c>
      <c r="AW172" s="389">
        <v>3311</v>
      </c>
      <c r="AX172" s="388">
        <f t="shared" si="31"/>
        <v>827.75</v>
      </c>
      <c r="AY172" s="389">
        <v>115</v>
      </c>
      <c r="AZ172" s="389">
        <v>7989</v>
      </c>
      <c r="BA172" s="388">
        <f t="shared" si="39"/>
        <v>1997.25</v>
      </c>
      <c r="BB172" s="389">
        <v>60</v>
      </c>
      <c r="BC172" s="389">
        <v>4272</v>
      </c>
      <c r="BD172" s="388">
        <f t="shared" si="40"/>
        <v>1068</v>
      </c>
      <c r="BE172" s="389">
        <v>99</v>
      </c>
      <c r="BF172" s="389">
        <v>6933</v>
      </c>
      <c r="BG172" s="388">
        <f t="shared" si="41"/>
        <v>1733.25</v>
      </c>
      <c r="BH172" s="388">
        <v>55</v>
      </c>
      <c r="BI172" s="388">
        <v>3973</v>
      </c>
      <c r="BJ172" s="388">
        <f t="shared" si="42"/>
        <v>993.25</v>
      </c>
      <c r="BK172" s="388">
        <v>73</v>
      </c>
      <c r="BL172" s="388">
        <v>5063</v>
      </c>
      <c r="BM172" s="388">
        <f t="shared" si="43"/>
        <v>1265.75</v>
      </c>
      <c r="BN172" s="388">
        <v>51</v>
      </c>
      <c r="BO172" s="388">
        <v>3369</v>
      </c>
      <c r="BP172" s="388">
        <f t="shared" si="44"/>
        <v>842.25</v>
      </c>
      <c r="BQ172" s="388">
        <v>33</v>
      </c>
      <c r="BR172" s="388">
        <v>2299</v>
      </c>
      <c r="BS172" s="388">
        <f t="shared" si="45"/>
        <v>574.75</v>
      </c>
    </row>
    <row r="173" spans="1:71" s="288" customFormat="1" ht="14.65" customHeight="1">
      <c r="A173" s="331">
        <v>171</v>
      </c>
      <c r="B173" s="387" t="s">
        <v>229</v>
      </c>
      <c r="C173" s="387"/>
      <c r="D173" s="387"/>
      <c r="E173" s="207" t="str">
        <f>VLOOKUP(B173,Remark!G:H,2,0)</f>
        <v>ROMK</v>
      </c>
      <c r="F173" s="390"/>
      <c r="G173" s="390"/>
      <c r="H173" s="390"/>
      <c r="I173" s="390"/>
      <c r="J173" s="390"/>
      <c r="K173" s="390"/>
      <c r="L173" s="390"/>
      <c r="M173" s="390"/>
      <c r="N173" s="390"/>
      <c r="O173" s="390"/>
      <c r="P173" s="390"/>
      <c r="Q173" s="390"/>
      <c r="R173" s="207"/>
      <c r="S173" s="207"/>
      <c r="T173" s="207"/>
      <c r="U173" s="207"/>
      <c r="V173" s="207"/>
      <c r="W173" s="207"/>
      <c r="X173" s="207"/>
      <c r="Y173" s="207"/>
      <c r="Z173" s="207"/>
      <c r="AA173" s="207"/>
      <c r="AB173" s="207"/>
      <c r="AC173" s="207"/>
      <c r="AD173" s="207"/>
      <c r="AE173" s="207"/>
      <c r="AF173" s="207"/>
      <c r="AG173" s="207"/>
      <c r="AH173" s="207"/>
      <c r="AI173" s="207"/>
      <c r="AJ173" s="207"/>
      <c r="AK173" s="207"/>
      <c r="AL173" s="207"/>
      <c r="AM173" s="207"/>
      <c r="AN173" s="207"/>
      <c r="AO173" s="207"/>
      <c r="AP173" s="388"/>
      <c r="AQ173" s="387"/>
      <c r="AR173" s="207"/>
      <c r="AS173" s="389"/>
      <c r="AT173" s="389"/>
      <c r="AU173" s="388"/>
      <c r="AV173" s="389">
        <v>211</v>
      </c>
      <c r="AW173" s="389">
        <v>12921</v>
      </c>
      <c r="AX173" s="388">
        <f t="shared" si="31"/>
        <v>3230.25</v>
      </c>
      <c r="AY173" s="389">
        <v>225</v>
      </c>
      <c r="AZ173" s="389">
        <v>13423</v>
      </c>
      <c r="BA173" s="388">
        <f t="shared" si="39"/>
        <v>3355.75</v>
      </c>
      <c r="BB173" s="389">
        <v>149</v>
      </c>
      <c r="BC173" s="389">
        <v>8831</v>
      </c>
      <c r="BD173" s="388">
        <f t="shared" si="40"/>
        <v>2207.75</v>
      </c>
      <c r="BE173" s="389">
        <v>132</v>
      </c>
      <c r="BF173" s="389">
        <v>8488</v>
      </c>
      <c r="BG173" s="388">
        <f t="shared" si="41"/>
        <v>2122</v>
      </c>
      <c r="BH173" s="388">
        <v>98</v>
      </c>
      <c r="BI173" s="388">
        <v>5886</v>
      </c>
      <c r="BJ173" s="388">
        <f t="shared" si="42"/>
        <v>1471.5</v>
      </c>
      <c r="BK173" s="388">
        <v>134</v>
      </c>
      <c r="BL173" s="388">
        <v>9238</v>
      </c>
      <c r="BM173" s="388">
        <f t="shared" si="43"/>
        <v>2309.5</v>
      </c>
      <c r="BN173" s="388">
        <v>133</v>
      </c>
      <c r="BO173" s="388">
        <v>8583</v>
      </c>
      <c r="BP173" s="388">
        <f t="shared" si="44"/>
        <v>2145.75</v>
      </c>
      <c r="BQ173" s="388">
        <v>101</v>
      </c>
      <c r="BR173" s="388">
        <v>6683</v>
      </c>
      <c r="BS173" s="388">
        <f t="shared" si="45"/>
        <v>1670.75</v>
      </c>
    </row>
    <row r="174" spans="1:71" s="288" customFormat="1" ht="14.65" customHeight="1">
      <c r="A174" s="331">
        <v>172</v>
      </c>
      <c r="B174" s="387" t="s">
        <v>230</v>
      </c>
      <c r="C174" s="387"/>
      <c r="D174" s="387"/>
      <c r="E174" s="207" t="str">
        <f>VLOOKUP(B174,Remark!G:H,2,0)</f>
        <v>LKAB</v>
      </c>
      <c r="F174" s="390"/>
      <c r="G174" s="390"/>
      <c r="H174" s="390"/>
      <c r="I174" s="390"/>
      <c r="J174" s="390"/>
      <c r="K174" s="390"/>
      <c r="L174" s="390"/>
      <c r="M174" s="390"/>
      <c r="N174" s="390"/>
      <c r="O174" s="390"/>
      <c r="P174" s="390"/>
      <c r="Q174" s="390"/>
      <c r="R174" s="207"/>
      <c r="S174" s="207"/>
      <c r="T174" s="207"/>
      <c r="U174" s="207"/>
      <c r="V174" s="207"/>
      <c r="W174" s="207"/>
      <c r="X174" s="207"/>
      <c r="Y174" s="207"/>
      <c r="Z174" s="207"/>
      <c r="AA174" s="207"/>
      <c r="AB174" s="207"/>
      <c r="AC174" s="207"/>
      <c r="AD174" s="207"/>
      <c r="AE174" s="207"/>
      <c r="AF174" s="207"/>
      <c r="AG174" s="207"/>
      <c r="AH174" s="207"/>
      <c r="AI174" s="207"/>
      <c r="AJ174" s="207"/>
      <c r="AK174" s="207"/>
      <c r="AL174" s="207"/>
      <c r="AM174" s="207"/>
      <c r="AN174" s="207"/>
      <c r="AO174" s="207"/>
      <c r="AP174" s="388"/>
      <c r="AQ174" s="387"/>
      <c r="AR174" s="207"/>
      <c r="AS174" s="389"/>
      <c r="AT174" s="389"/>
      <c r="AU174" s="388"/>
      <c r="AV174" s="389">
        <v>240</v>
      </c>
      <c r="AW174" s="389">
        <v>16000</v>
      </c>
      <c r="AX174" s="388">
        <f t="shared" si="31"/>
        <v>4000</v>
      </c>
      <c r="AY174" s="389">
        <v>367</v>
      </c>
      <c r="AZ174" s="389">
        <v>22185</v>
      </c>
      <c r="BA174" s="388">
        <f t="shared" si="39"/>
        <v>5546.25</v>
      </c>
      <c r="BB174" s="389">
        <v>241</v>
      </c>
      <c r="BC174" s="389">
        <v>16787</v>
      </c>
      <c r="BD174" s="388">
        <f t="shared" si="40"/>
        <v>4196.75</v>
      </c>
      <c r="BE174" s="389">
        <v>279</v>
      </c>
      <c r="BF174" s="389">
        <v>17345</v>
      </c>
      <c r="BG174" s="388">
        <f t="shared" si="41"/>
        <v>4336.25</v>
      </c>
      <c r="BH174" s="388">
        <v>288</v>
      </c>
      <c r="BI174" s="388">
        <v>18140</v>
      </c>
      <c r="BJ174" s="388">
        <f t="shared" si="42"/>
        <v>4535</v>
      </c>
      <c r="BK174" s="388">
        <v>341</v>
      </c>
      <c r="BL174" s="388">
        <v>21567</v>
      </c>
      <c r="BM174" s="388">
        <f t="shared" si="43"/>
        <v>5391.75</v>
      </c>
      <c r="BN174" s="388">
        <v>302</v>
      </c>
      <c r="BO174" s="388">
        <v>19226</v>
      </c>
      <c r="BP174" s="388">
        <f t="shared" si="44"/>
        <v>4806.5</v>
      </c>
      <c r="BQ174" s="388">
        <v>371</v>
      </c>
      <c r="BR174" s="388">
        <v>23369</v>
      </c>
      <c r="BS174" s="388">
        <f t="shared" si="45"/>
        <v>5842.25</v>
      </c>
    </row>
    <row r="175" spans="1:71" s="288" customFormat="1" ht="14.65" customHeight="1">
      <c r="A175" s="331">
        <v>173</v>
      </c>
      <c r="B175" s="387" t="s">
        <v>231</v>
      </c>
      <c r="C175" s="387"/>
      <c r="D175" s="387"/>
      <c r="E175" s="207" t="str">
        <f>VLOOKUP(B175,Remark!G:H,2,0)</f>
        <v>ROMK</v>
      </c>
      <c r="F175" s="390"/>
      <c r="G175" s="390"/>
      <c r="H175" s="390"/>
      <c r="I175" s="390"/>
      <c r="J175" s="390"/>
      <c r="K175" s="390"/>
      <c r="L175" s="390"/>
      <c r="M175" s="390"/>
      <c r="N175" s="390"/>
      <c r="O175" s="390"/>
      <c r="P175" s="390"/>
      <c r="Q175" s="390"/>
      <c r="R175" s="207"/>
      <c r="S175" s="207"/>
      <c r="T175" s="207"/>
      <c r="U175" s="207"/>
      <c r="V175" s="207"/>
      <c r="W175" s="207"/>
      <c r="X175" s="207"/>
      <c r="Y175" s="207"/>
      <c r="Z175" s="207"/>
      <c r="AA175" s="207"/>
      <c r="AB175" s="207"/>
      <c r="AC175" s="207"/>
      <c r="AD175" s="207"/>
      <c r="AE175" s="207"/>
      <c r="AF175" s="207"/>
      <c r="AG175" s="207"/>
      <c r="AH175" s="207"/>
      <c r="AI175" s="207"/>
      <c r="AJ175" s="207"/>
      <c r="AK175" s="207"/>
      <c r="AL175" s="207"/>
      <c r="AM175" s="207"/>
      <c r="AN175" s="207"/>
      <c r="AO175" s="207"/>
      <c r="AP175" s="388"/>
      <c r="AQ175" s="387"/>
      <c r="AR175" s="207"/>
      <c r="AS175" s="389"/>
      <c r="AT175" s="389"/>
      <c r="AU175" s="388"/>
      <c r="AV175" s="389">
        <v>77</v>
      </c>
      <c r="AW175" s="389">
        <v>5123</v>
      </c>
      <c r="AX175" s="388">
        <f t="shared" si="31"/>
        <v>1280.75</v>
      </c>
      <c r="AY175" s="389">
        <v>102</v>
      </c>
      <c r="AZ175" s="389">
        <v>7278</v>
      </c>
      <c r="BA175" s="388">
        <f t="shared" si="39"/>
        <v>1819.5</v>
      </c>
      <c r="BB175" s="389">
        <v>131</v>
      </c>
      <c r="BC175" s="389">
        <v>8273</v>
      </c>
      <c r="BD175" s="388">
        <f t="shared" si="40"/>
        <v>2068.25</v>
      </c>
      <c r="BE175" s="389">
        <v>2</v>
      </c>
      <c r="BF175" s="389">
        <v>218</v>
      </c>
      <c r="BG175" s="388">
        <f t="shared" si="41"/>
        <v>54.5</v>
      </c>
      <c r="BH175" s="388">
        <v>33</v>
      </c>
      <c r="BI175" s="388">
        <v>2371</v>
      </c>
      <c r="BJ175" s="388">
        <f t="shared" si="42"/>
        <v>592.75</v>
      </c>
      <c r="BK175" s="388">
        <v>7</v>
      </c>
      <c r="BL175" s="388">
        <v>337</v>
      </c>
      <c r="BM175" s="388">
        <f t="shared" si="43"/>
        <v>84.25</v>
      </c>
      <c r="BN175" s="388">
        <v>37</v>
      </c>
      <c r="BO175" s="388">
        <v>2407</v>
      </c>
      <c r="BP175" s="388">
        <f t="shared" si="44"/>
        <v>601.75</v>
      </c>
      <c r="BQ175" s="388">
        <v>36</v>
      </c>
      <c r="BR175" s="388">
        <v>2448</v>
      </c>
      <c r="BS175" s="388">
        <f t="shared" si="45"/>
        <v>612</v>
      </c>
    </row>
    <row r="176" spans="1:71" s="288" customFormat="1" ht="14.65" customHeight="1">
      <c r="A176" s="331">
        <v>174</v>
      </c>
      <c r="B176" s="387" t="s">
        <v>232</v>
      </c>
      <c r="C176" s="387"/>
      <c r="D176" s="387"/>
      <c r="E176" s="207" t="str">
        <f>VLOOKUP(B176,Remark!G:H,2,0)</f>
        <v>PKED</v>
      </c>
      <c r="F176" s="390"/>
      <c r="G176" s="390"/>
      <c r="H176" s="390"/>
      <c r="I176" s="390"/>
      <c r="J176" s="390"/>
      <c r="K176" s="390"/>
      <c r="L176" s="390"/>
      <c r="M176" s="390"/>
      <c r="N176" s="390"/>
      <c r="O176" s="390"/>
      <c r="P176" s="390"/>
      <c r="Q176" s="390"/>
      <c r="R176" s="207"/>
      <c r="S176" s="207"/>
      <c r="T176" s="207"/>
      <c r="U176" s="207"/>
      <c r="V176" s="207"/>
      <c r="W176" s="207"/>
      <c r="X176" s="207"/>
      <c r="Y176" s="207"/>
      <c r="Z176" s="207"/>
      <c r="AA176" s="207"/>
      <c r="AB176" s="207"/>
      <c r="AC176" s="207"/>
      <c r="AD176" s="207"/>
      <c r="AE176" s="207"/>
      <c r="AF176" s="207"/>
      <c r="AG176" s="207"/>
      <c r="AH176" s="207"/>
      <c r="AI176" s="207"/>
      <c r="AJ176" s="207"/>
      <c r="AK176" s="207"/>
      <c r="AL176" s="207"/>
      <c r="AM176" s="207"/>
      <c r="AN176" s="207"/>
      <c r="AO176" s="207"/>
      <c r="AP176" s="388"/>
      <c r="AQ176" s="387"/>
      <c r="AR176" s="207"/>
      <c r="AS176" s="389"/>
      <c r="AT176" s="389"/>
      <c r="AU176" s="388"/>
      <c r="AV176" s="389">
        <v>153</v>
      </c>
      <c r="AW176" s="389">
        <v>9615</v>
      </c>
      <c r="AX176" s="388">
        <f t="shared" si="31"/>
        <v>2403.75</v>
      </c>
      <c r="AY176" s="389">
        <v>139</v>
      </c>
      <c r="AZ176" s="389">
        <v>8621</v>
      </c>
      <c r="BA176" s="388">
        <f t="shared" si="39"/>
        <v>2155.25</v>
      </c>
      <c r="BB176" s="389">
        <v>109</v>
      </c>
      <c r="BC176" s="389">
        <v>6471</v>
      </c>
      <c r="BD176" s="388">
        <f t="shared" si="40"/>
        <v>1617.75</v>
      </c>
      <c r="BE176" s="389">
        <v>178</v>
      </c>
      <c r="BF176" s="389">
        <v>11310</v>
      </c>
      <c r="BG176" s="388">
        <f t="shared" si="41"/>
        <v>2827.5</v>
      </c>
      <c r="BH176" s="388">
        <v>195</v>
      </c>
      <c r="BI176" s="388">
        <v>11941</v>
      </c>
      <c r="BJ176" s="388">
        <f t="shared" si="42"/>
        <v>2985.25</v>
      </c>
      <c r="BK176" s="388">
        <v>249</v>
      </c>
      <c r="BL176" s="388">
        <v>15231</v>
      </c>
      <c r="BM176" s="388">
        <f t="shared" si="43"/>
        <v>3807.75</v>
      </c>
      <c r="BN176" s="388">
        <v>144</v>
      </c>
      <c r="BO176" s="388">
        <v>8920</v>
      </c>
      <c r="BP176" s="388">
        <f t="shared" si="44"/>
        <v>2230</v>
      </c>
      <c r="BQ176" s="388">
        <v>123</v>
      </c>
      <c r="BR176" s="388">
        <v>7445</v>
      </c>
      <c r="BS176" s="388">
        <f t="shared" si="45"/>
        <v>1861.25</v>
      </c>
    </row>
    <row r="177" spans="1:71" s="288" customFormat="1" ht="14.65" customHeight="1">
      <c r="A177" s="331">
        <v>175</v>
      </c>
      <c r="B177" s="387" t="s">
        <v>233</v>
      </c>
      <c r="C177" s="387"/>
      <c r="D177" s="387"/>
      <c r="E177" s="207" t="str">
        <f>VLOOKUP(B177,Remark!G:H,2,0)</f>
        <v>LKAB</v>
      </c>
      <c r="F177" s="390"/>
      <c r="G177" s="390"/>
      <c r="H177" s="390"/>
      <c r="I177" s="390"/>
      <c r="J177" s="390"/>
      <c r="K177" s="390"/>
      <c r="L177" s="390"/>
      <c r="M177" s="390"/>
      <c r="N177" s="390"/>
      <c r="O177" s="390"/>
      <c r="P177" s="390"/>
      <c r="Q177" s="390"/>
      <c r="R177" s="207"/>
      <c r="S177" s="207"/>
      <c r="T177" s="207"/>
      <c r="U177" s="207"/>
      <c r="V177" s="207"/>
      <c r="W177" s="207"/>
      <c r="X177" s="207"/>
      <c r="Y177" s="207"/>
      <c r="Z177" s="207"/>
      <c r="AA177" s="207"/>
      <c r="AB177" s="207"/>
      <c r="AC177" s="207"/>
      <c r="AD177" s="207"/>
      <c r="AE177" s="207"/>
      <c r="AF177" s="207"/>
      <c r="AG177" s="207"/>
      <c r="AH177" s="207"/>
      <c r="AI177" s="207"/>
      <c r="AJ177" s="207"/>
      <c r="AK177" s="207"/>
      <c r="AL177" s="207"/>
      <c r="AM177" s="207"/>
      <c r="AN177" s="207"/>
      <c r="AO177" s="207"/>
      <c r="AP177" s="388"/>
      <c r="AQ177" s="387"/>
      <c r="AR177" s="207"/>
      <c r="AS177" s="389"/>
      <c r="AT177" s="389"/>
      <c r="AU177" s="388"/>
      <c r="AV177" s="389">
        <v>326</v>
      </c>
      <c r="AW177" s="389">
        <v>25862</v>
      </c>
      <c r="AX177" s="388">
        <f t="shared" si="31"/>
        <v>6465.5</v>
      </c>
      <c r="AY177" s="389">
        <v>452</v>
      </c>
      <c r="AZ177" s="389">
        <v>32500</v>
      </c>
      <c r="BA177" s="388">
        <f t="shared" si="39"/>
        <v>8125</v>
      </c>
      <c r="BB177" s="389">
        <v>343</v>
      </c>
      <c r="BC177" s="389">
        <v>24185</v>
      </c>
      <c r="BD177" s="388">
        <f t="shared" si="40"/>
        <v>6046.25</v>
      </c>
      <c r="BE177" s="389">
        <v>496</v>
      </c>
      <c r="BF177" s="389">
        <v>38064</v>
      </c>
      <c r="BG177" s="388">
        <f t="shared" si="41"/>
        <v>9516</v>
      </c>
      <c r="BH177" s="388">
        <v>429</v>
      </c>
      <c r="BI177" s="388">
        <v>31427</v>
      </c>
      <c r="BJ177" s="388">
        <f t="shared" si="42"/>
        <v>7856.75</v>
      </c>
      <c r="BK177" s="388">
        <v>479</v>
      </c>
      <c r="BL177" s="388">
        <v>35761</v>
      </c>
      <c r="BM177" s="388">
        <f t="shared" si="43"/>
        <v>8940.25</v>
      </c>
      <c r="BN177" s="388">
        <v>636</v>
      </c>
      <c r="BO177" s="388">
        <v>47988</v>
      </c>
      <c r="BP177" s="388">
        <f t="shared" si="44"/>
        <v>11997</v>
      </c>
      <c r="BQ177" s="388">
        <v>533</v>
      </c>
      <c r="BR177" s="388">
        <v>37343</v>
      </c>
      <c r="BS177" s="388">
        <f t="shared" si="45"/>
        <v>9335.75</v>
      </c>
    </row>
    <row r="178" spans="1:71" s="288" customFormat="1" ht="14.65" customHeight="1">
      <c r="A178" s="331">
        <v>176</v>
      </c>
      <c r="B178" s="387" t="s">
        <v>234</v>
      </c>
      <c r="C178" s="387"/>
      <c r="D178" s="387"/>
      <c r="E178" s="207" t="str">
        <f>VLOOKUP(B178,Remark!G:H,2,0)</f>
        <v>LKAB</v>
      </c>
      <c r="F178" s="390"/>
      <c r="G178" s="390"/>
      <c r="H178" s="390"/>
      <c r="I178" s="390"/>
      <c r="J178" s="390"/>
      <c r="K178" s="390"/>
      <c r="L178" s="390"/>
      <c r="M178" s="390"/>
      <c r="N178" s="390"/>
      <c r="O178" s="390"/>
      <c r="P178" s="390"/>
      <c r="Q178" s="390"/>
      <c r="R178" s="207"/>
      <c r="S178" s="207"/>
      <c r="T178" s="207"/>
      <c r="U178" s="207"/>
      <c r="V178" s="207"/>
      <c r="W178" s="207"/>
      <c r="X178" s="207"/>
      <c r="Y178" s="207"/>
      <c r="Z178" s="207"/>
      <c r="AA178" s="207"/>
      <c r="AB178" s="207"/>
      <c r="AC178" s="207"/>
      <c r="AD178" s="207"/>
      <c r="AE178" s="207"/>
      <c r="AF178" s="207"/>
      <c r="AG178" s="207"/>
      <c r="AH178" s="207"/>
      <c r="AI178" s="207"/>
      <c r="AJ178" s="207"/>
      <c r="AK178" s="207"/>
      <c r="AL178" s="207"/>
      <c r="AM178" s="207"/>
      <c r="AN178" s="207"/>
      <c r="AO178" s="207"/>
      <c r="AP178" s="388"/>
      <c r="AQ178" s="387"/>
      <c r="AR178" s="207"/>
      <c r="AS178" s="389"/>
      <c r="AT178" s="389"/>
      <c r="AU178" s="388"/>
      <c r="AV178" s="389">
        <v>143</v>
      </c>
      <c r="AW178" s="389">
        <v>9573</v>
      </c>
      <c r="AX178" s="388">
        <f t="shared" si="31"/>
        <v>2393.25</v>
      </c>
      <c r="AY178" s="389">
        <v>153</v>
      </c>
      <c r="AZ178" s="389">
        <v>9883</v>
      </c>
      <c r="BA178" s="388">
        <f t="shared" si="39"/>
        <v>2470.75</v>
      </c>
      <c r="BB178" s="389">
        <v>170</v>
      </c>
      <c r="BC178" s="389">
        <v>10818</v>
      </c>
      <c r="BD178" s="388">
        <f t="shared" si="40"/>
        <v>2704.5</v>
      </c>
      <c r="BE178" s="389">
        <v>234</v>
      </c>
      <c r="BF178" s="389">
        <v>16278</v>
      </c>
      <c r="BG178" s="388">
        <f t="shared" si="41"/>
        <v>4069.5</v>
      </c>
      <c r="BH178" s="388">
        <v>208</v>
      </c>
      <c r="BI178" s="388">
        <v>13476</v>
      </c>
      <c r="BJ178" s="388">
        <f t="shared" si="42"/>
        <v>3369</v>
      </c>
      <c r="BK178" s="388">
        <v>197</v>
      </c>
      <c r="BL178" s="388">
        <v>13051</v>
      </c>
      <c r="BM178" s="388">
        <f t="shared" si="43"/>
        <v>3262.75</v>
      </c>
      <c r="BN178" s="388">
        <v>242</v>
      </c>
      <c r="BO178" s="388">
        <v>16262</v>
      </c>
      <c r="BP178" s="388">
        <f t="shared" si="44"/>
        <v>4065.5</v>
      </c>
      <c r="BQ178" s="388">
        <v>180</v>
      </c>
      <c r="BR178" s="388">
        <v>12524</v>
      </c>
      <c r="BS178" s="388">
        <f t="shared" si="45"/>
        <v>3131</v>
      </c>
    </row>
    <row r="179" spans="1:71" s="288" customFormat="1" ht="14.65" customHeight="1">
      <c r="A179" s="331">
        <v>177</v>
      </c>
      <c r="B179" s="387" t="s">
        <v>235</v>
      </c>
      <c r="C179" s="387"/>
      <c r="D179" s="387"/>
      <c r="E179" s="207" t="str">
        <f>VLOOKUP(B179,Remark!G:H,2,0)</f>
        <v>LKAB</v>
      </c>
      <c r="F179" s="390"/>
      <c r="G179" s="390"/>
      <c r="H179" s="390"/>
      <c r="I179" s="390"/>
      <c r="J179" s="390"/>
      <c r="K179" s="390"/>
      <c r="L179" s="390"/>
      <c r="M179" s="390"/>
      <c r="N179" s="390"/>
      <c r="O179" s="390"/>
      <c r="P179" s="390"/>
      <c r="Q179" s="390"/>
      <c r="R179" s="207"/>
      <c r="S179" s="207"/>
      <c r="T179" s="207"/>
      <c r="U179" s="207"/>
      <c r="V179" s="207"/>
      <c r="W179" s="207"/>
      <c r="X179" s="207"/>
      <c r="Y179" s="207"/>
      <c r="Z179" s="207"/>
      <c r="AA179" s="207"/>
      <c r="AB179" s="207"/>
      <c r="AC179" s="207"/>
      <c r="AD179" s="207"/>
      <c r="AE179" s="207"/>
      <c r="AF179" s="207"/>
      <c r="AG179" s="207"/>
      <c r="AH179" s="207"/>
      <c r="AI179" s="207"/>
      <c r="AJ179" s="207"/>
      <c r="AK179" s="207"/>
      <c r="AL179" s="207"/>
      <c r="AM179" s="207"/>
      <c r="AN179" s="207"/>
      <c r="AO179" s="207"/>
      <c r="AP179" s="388"/>
      <c r="AQ179" s="387"/>
      <c r="AR179" s="207"/>
      <c r="AS179" s="389"/>
      <c r="AT179" s="389"/>
      <c r="AU179" s="388"/>
      <c r="AV179" s="389">
        <v>284</v>
      </c>
      <c r="AW179" s="389">
        <v>18716</v>
      </c>
      <c r="AX179" s="388">
        <f t="shared" si="31"/>
        <v>4679</v>
      </c>
      <c r="AY179" s="389">
        <v>218</v>
      </c>
      <c r="AZ179" s="389">
        <v>14834</v>
      </c>
      <c r="BA179" s="388">
        <f t="shared" si="39"/>
        <v>3708.5</v>
      </c>
      <c r="BB179" s="389">
        <v>257</v>
      </c>
      <c r="BC179" s="389">
        <v>17235</v>
      </c>
      <c r="BD179" s="388">
        <f t="shared" si="40"/>
        <v>4308.75</v>
      </c>
      <c r="BE179" s="389">
        <v>228</v>
      </c>
      <c r="BF179" s="389">
        <v>16756</v>
      </c>
      <c r="BG179" s="388">
        <f t="shared" si="41"/>
        <v>4189</v>
      </c>
      <c r="BH179" s="388">
        <v>218</v>
      </c>
      <c r="BI179" s="388">
        <v>14698</v>
      </c>
      <c r="BJ179" s="388">
        <f t="shared" si="42"/>
        <v>3674.5</v>
      </c>
      <c r="BK179" s="388">
        <v>254</v>
      </c>
      <c r="BL179" s="388">
        <v>17878</v>
      </c>
      <c r="BM179" s="388">
        <f t="shared" si="43"/>
        <v>4469.5</v>
      </c>
      <c r="BN179" s="388">
        <v>293</v>
      </c>
      <c r="BO179" s="388">
        <v>20727</v>
      </c>
      <c r="BP179" s="388">
        <f t="shared" si="44"/>
        <v>5181.75</v>
      </c>
      <c r="BQ179" s="388">
        <v>242</v>
      </c>
      <c r="BR179" s="388">
        <v>17702</v>
      </c>
      <c r="BS179" s="388">
        <f t="shared" si="45"/>
        <v>4425.5</v>
      </c>
    </row>
    <row r="180" spans="1:71" s="288" customFormat="1" ht="14.65" customHeight="1">
      <c r="A180" s="331">
        <v>178</v>
      </c>
      <c r="B180" s="387" t="s">
        <v>236</v>
      </c>
      <c r="C180" s="387"/>
      <c r="D180" s="387"/>
      <c r="E180" s="207" t="str">
        <f>VLOOKUP(B180,Remark!G:H,2,0)</f>
        <v>MINB</v>
      </c>
      <c r="F180" s="390"/>
      <c r="G180" s="390"/>
      <c r="H180" s="390"/>
      <c r="I180" s="390"/>
      <c r="J180" s="390"/>
      <c r="K180" s="390"/>
      <c r="L180" s="390"/>
      <c r="M180" s="390"/>
      <c r="N180" s="390"/>
      <c r="O180" s="390"/>
      <c r="P180" s="390"/>
      <c r="Q180" s="390"/>
      <c r="R180" s="207"/>
      <c r="S180" s="207"/>
      <c r="T180" s="207"/>
      <c r="U180" s="207"/>
      <c r="V180" s="207"/>
      <c r="W180" s="207"/>
      <c r="X180" s="207"/>
      <c r="Y180" s="207"/>
      <c r="Z180" s="207"/>
      <c r="AA180" s="207"/>
      <c r="AB180" s="207"/>
      <c r="AC180" s="207"/>
      <c r="AD180" s="207"/>
      <c r="AE180" s="207"/>
      <c r="AF180" s="207"/>
      <c r="AG180" s="207"/>
      <c r="AH180" s="207"/>
      <c r="AI180" s="207"/>
      <c r="AJ180" s="207"/>
      <c r="AK180" s="207"/>
      <c r="AL180" s="207"/>
      <c r="AM180" s="207"/>
      <c r="AN180" s="207"/>
      <c r="AO180" s="207"/>
      <c r="AP180" s="388"/>
      <c r="AQ180" s="387"/>
      <c r="AR180" s="207"/>
      <c r="AS180" s="389"/>
      <c r="AT180" s="389"/>
      <c r="AU180" s="388"/>
      <c r="AV180" s="389">
        <v>123</v>
      </c>
      <c r="AW180" s="389">
        <v>10345</v>
      </c>
      <c r="AX180" s="388">
        <f t="shared" si="31"/>
        <v>2586.25</v>
      </c>
      <c r="AY180" s="389">
        <v>27</v>
      </c>
      <c r="AZ180" s="389">
        <v>2081</v>
      </c>
      <c r="BA180" s="388">
        <f t="shared" si="39"/>
        <v>520.25</v>
      </c>
      <c r="BB180" s="389">
        <v>0</v>
      </c>
      <c r="BC180" s="389">
        <v>0</v>
      </c>
      <c r="BD180" s="388">
        <f t="shared" si="40"/>
        <v>0</v>
      </c>
      <c r="BE180" s="389">
        <v>0</v>
      </c>
      <c r="BF180" s="389">
        <v>0</v>
      </c>
      <c r="BG180" s="388">
        <f t="shared" si="41"/>
        <v>0</v>
      </c>
      <c r="BH180" s="388">
        <v>0</v>
      </c>
      <c r="BI180" s="388">
        <v>0</v>
      </c>
      <c r="BJ180" s="388">
        <f t="shared" si="42"/>
        <v>0</v>
      </c>
      <c r="BK180" s="388">
        <v>0</v>
      </c>
      <c r="BL180" s="388">
        <v>0</v>
      </c>
      <c r="BM180" s="388">
        <f t="shared" si="43"/>
        <v>0</v>
      </c>
      <c r="BN180" s="388">
        <v>0</v>
      </c>
      <c r="BO180" s="388">
        <v>0</v>
      </c>
      <c r="BP180" s="388">
        <f t="shared" si="44"/>
        <v>0</v>
      </c>
      <c r="BQ180" s="388">
        <v>0</v>
      </c>
      <c r="BR180" s="388">
        <v>0</v>
      </c>
      <c r="BS180" s="388">
        <f t="shared" si="45"/>
        <v>0</v>
      </c>
    </row>
    <row r="181" spans="1:71" s="288" customFormat="1" ht="14.65" customHeight="1">
      <c r="A181" s="331">
        <v>179</v>
      </c>
      <c r="B181" s="387" t="s">
        <v>237</v>
      </c>
      <c r="C181" s="387"/>
      <c r="D181" s="387"/>
      <c r="E181" s="207" t="str">
        <f>VLOOKUP(B181,Remark!G:H,2,0)</f>
        <v>MINB</v>
      </c>
      <c r="F181" s="390"/>
      <c r="G181" s="390"/>
      <c r="H181" s="390"/>
      <c r="I181" s="390"/>
      <c r="J181" s="390"/>
      <c r="K181" s="390"/>
      <c r="L181" s="390"/>
      <c r="M181" s="390"/>
      <c r="N181" s="390"/>
      <c r="O181" s="390"/>
      <c r="P181" s="390"/>
      <c r="Q181" s="390"/>
      <c r="R181" s="207"/>
      <c r="S181" s="207"/>
      <c r="T181" s="207"/>
      <c r="U181" s="207"/>
      <c r="V181" s="207"/>
      <c r="W181" s="207"/>
      <c r="X181" s="207"/>
      <c r="Y181" s="207"/>
      <c r="Z181" s="207"/>
      <c r="AA181" s="207"/>
      <c r="AB181" s="207"/>
      <c r="AC181" s="207"/>
      <c r="AD181" s="207"/>
      <c r="AE181" s="207"/>
      <c r="AF181" s="207"/>
      <c r="AG181" s="207"/>
      <c r="AH181" s="207"/>
      <c r="AI181" s="207"/>
      <c r="AJ181" s="207"/>
      <c r="AK181" s="207"/>
      <c r="AL181" s="207"/>
      <c r="AM181" s="207"/>
      <c r="AN181" s="207"/>
      <c r="AO181" s="207"/>
      <c r="AP181" s="388"/>
      <c r="AQ181" s="387"/>
      <c r="AR181" s="207"/>
      <c r="AS181" s="389"/>
      <c r="AT181" s="389"/>
      <c r="AU181" s="388"/>
      <c r="AV181" s="389">
        <v>0</v>
      </c>
      <c r="AW181" s="389">
        <v>0</v>
      </c>
      <c r="AX181" s="388">
        <f t="shared" si="31"/>
        <v>0</v>
      </c>
      <c r="AY181" s="389">
        <v>0</v>
      </c>
      <c r="AZ181" s="389">
        <v>0</v>
      </c>
      <c r="BA181" s="388">
        <f t="shared" si="39"/>
        <v>0</v>
      </c>
      <c r="BB181" s="389">
        <v>0</v>
      </c>
      <c r="BC181" s="389">
        <v>0</v>
      </c>
      <c r="BD181" s="388">
        <f t="shared" si="40"/>
        <v>0</v>
      </c>
      <c r="BE181" s="389">
        <v>0</v>
      </c>
      <c r="BF181" s="389">
        <v>0</v>
      </c>
      <c r="BG181" s="388">
        <f t="shared" si="41"/>
        <v>0</v>
      </c>
      <c r="BH181" s="388">
        <v>0</v>
      </c>
      <c r="BI181" s="388">
        <v>0</v>
      </c>
      <c r="BJ181" s="388">
        <f t="shared" si="42"/>
        <v>0</v>
      </c>
      <c r="BK181" s="388">
        <v>0</v>
      </c>
      <c r="BL181" s="388">
        <v>0</v>
      </c>
      <c r="BM181" s="388">
        <f t="shared" si="43"/>
        <v>0</v>
      </c>
      <c r="BN181" s="388">
        <v>0</v>
      </c>
      <c r="BO181" s="388">
        <v>0</v>
      </c>
      <c r="BP181" s="388">
        <f t="shared" si="44"/>
        <v>0</v>
      </c>
      <c r="BQ181" s="388">
        <v>0</v>
      </c>
      <c r="BR181" s="388">
        <v>0</v>
      </c>
      <c r="BS181" s="388">
        <f t="shared" si="45"/>
        <v>0</v>
      </c>
    </row>
    <row r="182" spans="1:71" s="288" customFormat="1" ht="14.65" customHeight="1">
      <c r="A182" s="331">
        <v>180</v>
      </c>
      <c r="B182" s="387" t="s">
        <v>239</v>
      </c>
      <c r="C182" s="387"/>
      <c r="D182" s="387"/>
      <c r="E182" s="207" t="str">
        <f>VLOOKUP(B182,Remark!G:H,2,0)</f>
        <v>NJOK</v>
      </c>
      <c r="F182" s="390"/>
      <c r="G182" s="390"/>
      <c r="H182" s="390"/>
      <c r="I182" s="390"/>
      <c r="J182" s="390"/>
      <c r="K182" s="390"/>
      <c r="L182" s="390"/>
      <c r="M182" s="390"/>
      <c r="N182" s="390"/>
      <c r="O182" s="390"/>
      <c r="P182" s="390"/>
      <c r="Q182" s="390"/>
      <c r="R182" s="207"/>
      <c r="S182" s="207"/>
      <c r="T182" s="207"/>
      <c r="U182" s="207"/>
      <c r="V182" s="207"/>
      <c r="W182" s="207"/>
      <c r="X182" s="207"/>
      <c r="Y182" s="207"/>
      <c r="Z182" s="207"/>
      <c r="AA182" s="207"/>
      <c r="AB182" s="207"/>
      <c r="AC182" s="207"/>
      <c r="AD182" s="207"/>
      <c r="AE182" s="207"/>
      <c r="AF182" s="207"/>
      <c r="AG182" s="207"/>
      <c r="AH182" s="207"/>
      <c r="AI182" s="207"/>
      <c r="AJ182" s="207"/>
      <c r="AK182" s="207"/>
      <c r="AL182" s="207"/>
      <c r="AM182" s="207"/>
      <c r="AN182" s="207"/>
      <c r="AO182" s="207"/>
      <c r="AP182" s="388"/>
      <c r="AQ182" s="387"/>
      <c r="AR182" s="207"/>
      <c r="AS182" s="389"/>
      <c r="AT182" s="389"/>
      <c r="AU182" s="388"/>
      <c r="AV182" s="389">
        <v>131</v>
      </c>
      <c r="AW182" s="389">
        <v>8961</v>
      </c>
      <c r="AX182" s="388">
        <f t="shared" si="31"/>
        <v>2240.25</v>
      </c>
      <c r="AY182" s="389">
        <v>158</v>
      </c>
      <c r="AZ182" s="389">
        <v>11006</v>
      </c>
      <c r="BA182" s="388">
        <f t="shared" si="39"/>
        <v>2751.5</v>
      </c>
      <c r="BB182" s="389">
        <v>238</v>
      </c>
      <c r="BC182" s="389">
        <v>15858</v>
      </c>
      <c r="BD182" s="388">
        <f t="shared" si="40"/>
        <v>3964.5</v>
      </c>
      <c r="BE182" s="389">
        <v>179</v>
      </c>
      <c r="BF182" s="389">
        <v>11537</v>
      </c>
      <c r="BG182" s="388">
        <f t="shared" si="41"/>
        <v>2884.25</v>
      </c>
      <c r="BH182" s="388">
        <v>140</v>
      </c>
      <c r="BI182" s="388">
        <v>8616</v>
      </c>
      <c r="BJ182" s="388">
        <f t="shared" si="42"/>
        <v>2154</v>
      </c>
      <c r="BK182" s="388">
        <v>174</v>
      </c>
      <c r="BL182" s="388">
        <v>12058</v>
      </c>
      <c r="BM182" s="388">
        <f t="shared" si="43"/>
        <v>3014.5</v>
      </c>
      <c r="BN182" s="388">
        <v>127</v>
      </c>
      <c r="BO182" s="388">
        <v>8593</v>
      </c>
      <c r="BP182" s="388">
        <f t="shared" si="44"/>
        <v>2148.25</v>
      </c>
      <c r="BQ182" s="388">
        <v>120</v>
      </c>
      <c r="BR182" s="388">
        <v>8432</v>
      </c>
      <c r="BS182" s="388">
        <f t="shared" si="45"/>
        <v>2108</v>
      </c>
    </row>
    <row r="183" spans="1:71" s="288" customFormat="1" ht="14.65" customHeight="1">
      <c r="A183" s="331">
        <v>181</v>
      </c>
      <c r="B183" s="387" t="s">
        <v>240</v>
      </c>
      <c r="C183" s="387"/>
      <c r="D183" s="387"/>
      <c r="E183" s="207" t="str">
        <f>VLOOKUP(B183,Remark!G:H,2,0)</f>
        <v>NJOK</v>
      </c>
      <c r="F183" s="390"/>
      <c r="G183" s="390"/>
      <c r="H183" s="390"/>
      <c r="I183" s="390"/>
      <c r="J183" s="390"/>
      <c r="K183" s="390"/>
      <c r="L183" s="390"/>
      <c r="M183" s="390"/>
      <c r="N183" s="390"/>
      <c r="O183" s="390"/>
      <c r="P183" s="390"/>
      <c r="Q183" s="390"/>
      <c r="R183" s="207"/>
      <c r="S183" s="207"/>
      <c r="T183" s="207"/>
      <c r="U183" s="207"/>
      <c r="V183" s="207"/>
      <c r="W183" s="207"/>
      <c r="X183" s="207"/>
      <c r="Y183" s="207"/>
      <c r="Z183" s="207"/>
      <c r="AA183" s="207"/>
      <c r="AB183" s="207"/>
      <c r="AC183" s="207"/>
      <c r="AD183" s="207"/>
      <c r="AE183" s="207"/>
      <c r="AF183" s="207"/>
      <c r="AG183" s="207"/>
      <c r="AH183" s="207"/>
      <c r="AI183" s="207"/>
      <c r="AJ183" s="207"/>
      <c r="AK183" s="207"/>
      <c r="AL183" s="207"/>
      <c r="AM183" s="207"/>
      <c r="AN183" s="207"/>
      <c r="AO183" s="207"/>
      <c r="AP183" s="388"/>
      <c r="AQ183" s="387"/>
      <c r="AR183" s="207"/>
      <c r="AS183" s="389"/>
      <c r="AT183" s="389"/>
      <c r="AU183" s="388"/>
      <c r="AV183" s="389">
        <v>248</v>
      </c>
      <c r="AW183" s="389">
        <v>17204</v>
      </c>
      <c r="AX183" s="388">
        <f t="shared" si="31"/>
        <v>4301</v>
      </c>
      <c r="AY183" s="389">
        <v>373</v>
      </c>
      <c r="AZ183" s="389">
        <v>25895</v>
      </c>
      <c r="BA183" s="388">
        <f t="shared" si="39"/>
        <v>6473.75</v>
      </c>
      <c r="BB183" s="389">
        <v>225</v>
      </c>
      <c r="BC183" s="389">
        <v>15971</v>
      </c>
      <c r="BD183" s="388">
        <f t="shared" si="40"/>
        <v>3992.75</v>
      </c>
      <c r="BE183" s="389">
        <v>189</v>
      </c>
      <c r="BF183" s="389">
        <v>12011</v>
      </c>
      <c r="BG183" s="388">
        <f t="shared" si="41"/>
        <v>3002.75</v>
      </c>
      <c r="BH183" s="388">
        <v>224</v>
      </c>
      <c r="BI183" s="388">
        <v>14812</v>
      </c>
      <c r="BJ183" s="388">
        <f t="shared" si="42"/>
        <v>3703</v>
      </c>
      <c r="BK183" s="388">
        <v>296</v>
      </c>
      <c r="BL183" s="388">
        <v>18620</v>
      </c>
      <c r="BM183" s="388">
        <f t="shared" si="43"/>
        <v>4655</v>
      </c>
      <c r="BN183" s="388">
        <v>238</v>
      </c>
      <c r="BO183" s="388">
        <v>15722</v>
      </c>
      <c r="BP183" s="388">
        <f t="shared" si="44"/>
        <v>3930.5</v>
      </c>
      <c r="BQ183" s="388">
        <v>191</v>
      </c>
      <c r="BR183" s="388">
        <v>13029</v>
      </c>
      <c r="BS183" s="388">
        <f t="shared" si="45"/>
        <v>3257.25</v>
      </c>
    </row>
    <row r="184" spans="1:71" s="288" customFormat="1" ht="14.65" customHeight="1">
      <c r="A184" s="331">
        <v>182</v>
      </c>
      <c r="B184" s="387" t="s">
        <v>241</v>
      </c>
      <c r="C184" s="387"/>
      <c r="D184" s="387"/>
      <c r="E184" s="207" t="str">
        <f>VLOOKUP(B184,Remark!G:H,2,0)</f>
        <v>NJOK</v>
      </c>
      <c r="F184" s="390"/>
      <c r="G184" s="390"/>
      <c r="H184" s="390"/>
      <c r="I184" s="390"/>
      <c r="J184" s="390"/>
      <c r="K184" s="390"/>
      <c r="L184" s="390"/>
      <c r="M184" s="390"/>
      <c r="N184" s="390"/>
      <c r="O184" s="390"/>
      <c r="P184" s="390"/>
      <c r="Q184" s="390"/>
      <c r="R184" s="207"/>
      <c r="S184" s="207"/>
      <c r="T184" s="207"/>
      <c r="U184" s="207"/>
      <c r="V184" s="207"/>
      <c r="W184" s="207"/>
      <c r="X184" s="207"/>
      <c r="Y184" s="207"/>
      <c r="Z184" s="207"/>
      <c r="AA184" s="207"/>
      <c r="AB184" s="207"/>
      <c r="AC184" s="207"/>
      <c r="AD184" s="207"/>
      <c r="AE184" s="207"/>
      <c r="AF184" s="207"/>
      <c r="AG184" s="207"/>
      <c r="AH184" s="207"/>
      <c r="AI184" s="207"/>
      <c r="AJ184" s="207"/>
      <c r="AK184" s="207"/>
      <c r="AL184" s="207"/>
      <c r="AM184" s="207"/>
      <c r="AN184" s="207"/>
      <c r="AO184" s="207"/>
      <c r="AP184" s="388"/>
      <c r="AQ184" s="387"/>
      <c r="AR184" s="207"/>
      <c r="AS184" s="389"/>
      <c r="AT184" s="389"/>
      <c r="AU184" s="388"/>
      <c r="AV184" s="389">
        <v>68</v>
      </c>
      <c r="AW184" s="389">
        <v>4948</v>
      </c>
      <c r="AX184" s="388">
        <f t="shared" si="31"/>
        <v>1237</v>
      </c>
      <c r="AY184" s="389">
        <v>146</v>
      </c>
      <c r="AZ184" s="389">
        <v>10846</v>
      </c>
      <c r="BA184" s="388">
        <f t="shared" si="39"/>
        <v>2711.5</v>
      </c>
      <c r="BB184" s="389">
        <v>90</v>
      </c>
      <c r="BC184" s="389">
        <v>6014</v>
      </c>
      <c r="BD184" s="388">
        <f t="shared" si="40"/>
        <v>1503.5</v>
      </c>
      <c r="BE184" s="389">
        <v>93</v>
      </c>
      <c r="BF184" s="389">
        <v>6655</v>
      </c>
      <c r="BG184" s="388">
        <f t="shared" si="41"/>
        <v>1663.75</v>
      </c>
      <c r="BH184" s="388">
        <v>79</v>
      </c>
      <c r="BI184" s="388">
        <v>5533</v>
      </c>
      <c r="BJ184" s="388">
        <f t="shared" si="42"/>
        <v>1383.25</v>
      </c>
      <c r="BK184" s="388">
        <v>120</v>
      </c>
      <c r="BL184" s="388">
        <v>8188</v>
      </c>
      <c r="BM184" s="388">
        <f t="shared" si="43"/>
        <v>2047</v>
      </c>
      <c r="BN184" s="388">
        <v>88</v>
      </c>
      <c r="BO184" s="388">
        <v>5728</v>
      </c>
      <c r="BP184" s="388">
        <f t="shared" si="44"/>
        <v>1432</v>
      </c>
      <c r="BQ184" s="388">
        <v>66</v>
      </c>
      <c r="BR184" s="388">
        <v>4366</v>
      </c>
      <c r="BS184" s="388">
        <f t="shared" si="45"/>
        <v>1091.5</v>
      </c>
    </row>
    <row r="185" spans="1:71" s="288" customFormat="1" ht="14.65" customHeight="1">
      <c r="A185" s="331">
        <v>183</v>
      </c>
      <c r="B185" s="387" t="s">
        <v>242</v>
      </c>
      <c r="C185" s="387"/>
      <c r="D185" s="387"/>
      <c r="E185" s="207" t="str">
        <f>VLOOKUP(B185,Remark!G:H,2,0)</f>
        <v>PINK</v>
      </c>
      <c r="F185" s="390"/>
      <c r="G185" s="390"/>
      <c r="H185" s="390"/>
      <c r="I185" s="390"/>
      <c r="J185" s="390"/>
      <c r="K185" s="390"/>
      <c r="L185" s="390"/>
      <c r="M185" s="390"/>
      <c r="N185" s="390"/>
      <c r="O185" s="390"/>
      <c r="P185" s="390"/>
      <c r="Q185" s="390"/>
      <c r="R185" s="207"/>
      <c r="S185" s="207"/>
      <c r="T185" s="207"/>
      <c r="U185" s="207"/>
      <c r="V185" s="207"/>
      <c r="W185" s="207"/>
      <c r="X185" s="207"/>
      <c r="Y185" s="207"/>
      <c r="Z185" s="207"/>
      <c r="AA185" s="207"/>
      <c r="AB185" s="207"/>
      <c r="AC185" s="207"/>
      <c r="AD185" s="207"/>
      <c r="AE185" s="207"/>
      <c r="AF185" s="207"/>
      <c r="AG185" s="207"/>
      <c r="AH185" s="207"/>
      <c r="AI185" s="207"/>
      <c r="AJ185" s="207"/>
      <c r="AK185" s="207"/>
      <c r="AL185" s="207"/>
      <c r="AM185" s="207"/>
      <c r="AN185" s="207"/>
      <c r="AO185" s="207"/>
      <c r="AP185" s="388"/>
      <c r="AQ185" s="387"/>
      <c r="AR185" s="207"/>
      <c r="AS185" s="389"/>
      <c r="AT185" s="389"/>
      <c r="AU185" s="388"/>
      <c r="AV185" s="389">
        <v>225</v>
      </c>
      <c r="AW185" s="389">
        <v>15819</v>
      </c>
      <c r="AX185" s="388">
        <f t="shared" si="31"/>
        <v>3954.75</v>
      </c>
      <c r="AY185" s="389">
        <v>260</v>
      </c>
      <c r="AZ185" s="389">
        <v>17140</v>
      </c>
      <c r="BA185" s="388">
        <f t="shared" si="39"/>
        <v>4285</v>
      </c>
      <c r="BB185" s="389">
        <v>274</v>
      </c>
      <c r="BC185" s="389">
        <v>18790</v>
      </c>
      <c r="BD185" s="388">
        <f t="shared" si="40"/>
        <v>4697.5</v>
      </c>
      <c r="BE185" s="389">
        <v>263</v>
      </c>
      <c r="BF185" s="389">
        <v>17909</v>
      </c>
      <c r="BG185" s="388">
        <f t="shared" si="41"/>
        <v>4477.25</v>
      </c>
      <c r="BH185" s="388">
        <v>282</v>
      </c>
      <c r="BI185" s="388">
        <v>19454</v>
      </c>
      <c r="BJ185" s="388">
        <f t="shared" si="42"/>
        <v>4863.5</v>
      </c>
      <c r="BK185" s="388">
        <v>330</v>
      </c>
      <c r="BL185" s="388">
        <v>22442</v>
      </c>
      <c r="BM185" s="388">
        <f t="shared" si="43"/>
        <v>5610.5</v>
      </c>
      <c r="BN185" s="388">
        <v>331</v>
      </c>
      <c r="BO185" s="388">
        <v>21073</v>
      </c>
      <c r="BP185" s="388">
        <f t="shared" si="44"/>
        <v>5268.25</v>
      </c>
      <c r="BQ185" s="388">
        <v>319</v>
      </c>
      <c r="BR185" s="388">
        <v>19713</v>
      </c>
      <c r="BS185" s="388">
        <f t="shared" si="45"/>
        <v>4928.25</v>
      </c>
    </row>
    <row r="186" spans="1:71" s="288" customFormat="1" ht="14.65" customHeight="1">
      <c r="A186" s="331">
        <v>184</v>
      </c>
      <c r="B186" s="387" t="s">
        <v>243</v>
      </c>
      <c r="C186" s="387"/>
      <c r="D186" s="387"/>
      <c r="E186" s="207" t="str">
        <f>VLOOKUP(B186,Remark!G:H,2,0)</f>
        <v>BKAE</v>
      </c>
      <c r="F186" s="390"/>
      <c r="G186" s="390"/>
      <c r="H186" s="390"/>
      <c r="I186" s="390"/>
      <c r="J186" s="390"/>
      <c r="K186" s="390"/>
      <c r="L186" s="390"/>
      <c r="M186" s="390"/>
      <c r="N186" s="390"/>
      <c r="O186" s="390"/>
      <c r="P186" s="390"/>
      <c r="Q186" s="390"/>
      <c r="R186" s="207"/>
      <c r="S186" s="207"/>
      <c r="T186" s="207"/>
      <c r="U186" s="207"/>
      <c r="V186" s="207"/>
      <c r="W186" s="207"/>
      <c r="X186" s="207"/>
      <c r="Y186" s="207"/>
      <c r="Z186" s="207"/>
      <c r="AA186" s="207"/>
      <c r="AB186" s="207"/>
      <c r="AC186" s="207"/>
      <c r="AD186" s="207"/>
      <c r="AE186" s="207"/>
      <c r="AF186" s="207"/>
      <c r="AG186" s="207"/>
      <c r="AH186" s="207"/>
      <c r="AI186" s="207"/>
      <c r="AJ186" s="207"/>
      <c r="AK186" s="207"/>
      <c r="AL186" s="207"/>
      <c r="AM186" s="207"/>
      <c r="AN186" s="207"/>
      <c r="AO186" s="207"/>
      <c r="AP186" s="388"/>
      <c r="AQ186" s="387"/>
      <c r="AR186" s="207"/>
      <c r="AS186" s="389"/>
      <c r="AT186" s="389"/>
      <c r="AU186" s="388"/>
      <c r="AV186" s="389">
        <v>144</v>
      </c>
      <c r="AW186" s="389">
        <v>9964</v>
      </c>
      <c r="AX186" s="388">
        <f t="shared" si="31"/>
        <v>2491</v>
      </c>
      <c r="AY186" s="389">
        <v>134</v>
      </c>
      <c r="AZ186" s="389">
        <v>8934</v>
      </c>
      <c r="BA186" s="388">
        <f t="shared" si="39"/>
        <v>2233.5</v>
      </c>
      <c r="BB186" s="389">
        <v>123</v>
      </c>
      <c r="BC186" s="389">
        <v>7985</v>
      </c>
      <c r="BD186" s="388">
        <f t="shared" si="40"/>
        <v>1996.25</v>
      </c>
      <c r="BE186" s="389">
        <v>155</v>
      </c>
      <c r="BF186" s="389">
        <v>10497</v>
      </c>
      <c r="BG186" s="388">
        <f t="shared" si="41"/>
        <v>2624.25</v>
      </c>
      <c r="BH186" s="388">
        <v>398</v>
      </c>
      <c r="BI186" s="388">
        <v>21050</v>
      </c>
      <c r="BJ186" s="388">
        <f t="shared" si="42"/>
        <v>5262.5</v>
      </c>
      <c r="BK186" s="388">
        <v>213</v>
      </c>
      <c r="BL186" s="388">
        <v>13915</v>
      </c>
      <c r="BM186" s="388">
        <f t="shared" si="43"/>
        <v>3478.75</v>
      </c>
      <c r="BN186" s="388">
        <v>190</v>
      </c>
      <c r="BO186" s="388">
        <v>12442</v>
      </c>
      <c r="BP186" s="388">
        <f t="shared" si="44"/>
        <v>3110.5</v>
      </c>
      <c r="BQ186" s="388">
        <v>165</v>
      </c>
      <c r="BR186" s="388">
        <v>11947</v>
      </c>
      <c r="BS186" s="388">
        <f t="shared" si="45"/>
        <v>2986.75</v>
      </c>
    </row>
    <row r="187" spans="1:71" s="288" customFormat="1" ht="14.65" customHeight="1">
      <c r="A187" s="331">
        <v>185</v>
      </c>
      <c r="B187" s="387" t="s">
        <v>245</v>
      </c>
      <c r="C187" s="387"/>
      <c r="D187" s="387"/>
      <c r="E187" s="207" t="s">
        <v>5</v>
      </c>
      <c r="F187" s="390"/>
      <c r="G187" s="390"/>
      <c r="H187" s="390"/>
      <c r="I187" s="390"/>
      <c r="J187" s="390"/>
      <c r="K187" s="390"/>
      <c r="L187" s="390"/>
      <c r="M187" s="390"/>
      <c r="N187" s="390"/>
      <c r="O187" s="390"/>
      <c r="P187" s="390"/>
      <c r="Q187" s="390"/>
      <c r="R187" s="207"/>
      <c r="S187" s="207"/>
      <c r="T187" s="207"/>
      <c r="U187" s="207"/>
      <c r="V187" s="207"/>
      <c r="W187" s="207"/>
      <c r="X187" s="207"/>
      <c r="Y187" s="207"/>
      <c r="Z187" s="207"/>
      <c r="AA187" s="207"/>
      <c r="AB187" s="207"/>
      <c r="AC187" s="207"/>
      <c r="AD187" s="207"/>
      <c r="AE187" s="207"/>
      <c r="AF187" s="207"/>
      <c r="AG187" s="207"/>
      <c r="AH187" s="207"/>
      <c r="AI187" s="207"/>
      <c r="AJ187" s="207"/>
      <c r="AK187" s="207"/>
      <c r="AL187" s="207"/>
      <c r="AM187" s="207"/>
      <c r="AN187" s="207"/>
      <c r="AO187" s="207"/>
      <c r="AP187" s="388"/>
      <c r="AQ187" s="387"/>
      <c r="AR187" s="207"/>
      <c r="AS187" s="389"/>
      <c r="AT187" s="389"/>
      <c r="AU187" s="388"/>
      <c r="AV187" s="389">
        <v>311</v>
      </c>
      <c r="AW187" s="389">
        <v>21757</v>
      </c>
      <c r="AX187" s="388">
        <f t="shared" si="31"/>
        <v>5439.25</v>
      </c>
      <c r="AY187" s="389">
        <v>291</v>
      </c>
      <c r="AZ187" s="389">
        <v>19929</v>
      </c>
      <c r="BA187" s="388">
        <f t="shared" si="39"/>
        <v>4982.25</v>
      </c>
      <c r="BB187" s="389">
        <v>227</v>
      </c>
      <c r="BC187" s="389">
        <v>16601</v>
      </c>
      <c r="BD187" s="388">
        <f t="shared" si="40"/>
        <v>4150.25</v>
      </c>
      <c r="BE187" s="389">
        <v>182</v>
      </c>
      <c r="BF187" s="389">
        <v>11814</v>
      </c>
      <c r="BG187" s="388">
        <f t="shared" si="41"/>
        <v>2953.5</v>
      </c>
      <c r="BH187" s="388">
        <v>190</v>
      </c>
      <c r="BI187" s="388">
        <v>13510</v>
      </c>
      <c r="BJ187" s="388">
        <f t="shared" si="42"/>
        <v>3377.5</v>
      </c>
      <c r="BK187" s="388">
        <v>196</v>
      </c>
      <c r="BL187" s="388">
        <v>13104</v>
      </c>
      <c r="BM187" s="388">
        <f t="shared" si="43"/>
        <v>3276</v>
      </c>
      <c r="BN187" s="388">
        <v>222</v>
      </c>
      <c r="BO187" s="388">
        <v>14366</v>
      </c>
      <c r="BP187" s="388">
        <f t="shared" si="44"/>
        <v>3591.5</v>
      </c>
      <c r="BQ187" s="388">
        <v>195</v>
      </c>
      <c r="BR187" s="388">
        <v>12821</v>
      </c>
      <c r="BS187" s="388">
        <f t="shared" si="45"/>
        <v>3205.25</v>
      </c>
    </row>
    <row r="188" spans="1:71" s="288" customFormat="1" ht="14.65" customHeight="1">
      <c r="A188" s="331">
        <v>186</v>
      </c>
      <c r="B188" s="387" t="s">
        <v>246</v>
      </c>
      <c r="C188" s="387"/>
      <c r="D188" s="387"/>
      <c r="E188" s="207" t="s">
        <v>5</v>
      </c>
      <c r="F188" s="390"/>
      <c r="G188" s="390"/>
      <c r="H188" s="390"/>
      <c r="I188" s="390"/>
      <c r="J188" s="390"/>
      <c r="K188" s="390"/>
      <c r="L188" s="390"/>
      <c r="M188" s="390"/>
      <c r="N188" s="390"/>
      <c r="O188" s="390"/>
      <c r="P188" s="390"/>
      <c r="Q188" s="390"/>
      <c r="R188" s="207"/>
      <c r="S188" s="207"/>
      <c r="T188" s="207"/>
      <c r="U188" s="207"/>
      <c r="V188" s="207"/>
      <c r="W188" s="207"/>
      <c r="X188" s="207"/>
      <c r="Y188" s="207"/>
      <c r="Z188" s="207"/>
      <c r="AA188" s="207"/>
      <c r="AB188" s="207"/>
      <c r="AC188" s="207"/>
      <c r="AD188" s="207"/>
      <c r="AE188" s="207"/>
      <c r="AF188" s="207"/>
      <c r="AG188" s="207"/>
      <c r="AH188" s="207"/>
      <c r="AI188" s="207"/>
      <c r="AJ188" s="207"/>
      <c r="AK188" s="207"/>
      <c r="AL188" s="207"/>
      <c r="AM188" s="207"/>
      <c r="AN188" s="207"/>
      <c r="AO188" s="207"/>
      <c r="AP188" s="388"/>
      <c r="AQ188" s="387"/>
      <c r="AR188" s="207"/>
      <c r="AS188" s="389"/>
      <c r="AT188" s="389"/>
      <c r="AU188" s="388"/>
      <c r="AV188" s="389">
        <v>335</v>
      </c>
      <c r="AW188" s="389">
        <v>21881</v>
      </c>
      <c r="AX188" s="388">
        <f t="shared" si="31"/>
        <v>5470.25</v>
      </c>
      <c r="AY188" s="389">
        <v>338</v>
      </c>
      <c r="AZ188" s="389">
        <v>21870</v>
      </c>
      <c r="BA188" s="388">
        <f t="shared" si="39"/>
        <v>5467.5</v>
      </c>
      <c r="BB188" s="389">
        <v>300</v>
      </c>
      <c r="BC188" s="389">
        <v>19748</v>
      </c>
      <c r="BD188" s="388">
        <f t="shared" si="40"/>
        <v>4937</v>
      </c>
      <c r="BE188" s="389">
        <v>323</v>
      </c>
      <c r="BF188" s="389">
        <v>21085</v>
      </c>
      <c r="BG188" s="388">
        <f t="shared" si="41"/>
        <v>5271.25</v>
      </c>
      <c r="BH188" s="388">
        <v>325</v>
      </c>
      <c r="BI188" s="388">
        <v>20855</v>
      </c>
      <c r="BJ188" s="388">
        <f t="shared" si="42"/>
        <v>5213.75</v>
      </c>
      <c r="BK188" s="388">
        <v>316</v>
      </c>
      <c r="BL188" s="388">
        <v>22404</v>
      </c>
      <c r="BM188" s="388">
        <f t="shared" si="43"/>
        <v>5601</v>
      </c>
      <c r="BN188" s="388">
        <v>205</v>
      </c>
      <c r="BO188" s="388">
        <v>15827</v>
      </c>
      <c r="BP188" s="388">
        <f t="shared" si="44"/>
        <v>3956.75</v>
      </c>
      <c r="BQ188" s="388">
        <v>205</v>
      </c>
      <c r="BR188" s="388">
        <v>14795</v>
      </c>
      <c r="BS188" s="388">
        <f t="shared" si="45"/>
        <v>3698.75</v>
      </c>
    </row>
    <row r="189" spans="1:71" s="288" customFormat="1" ht="14.65" customHeight="1">
      <c r="A189" s="331">
        <v>187</v>
      </c>
      <c r="B189" s="387" t="s">
        <v>247</v>
      </c>
      <c r="C189" s="387"/>
      <c r="D189" s="387"/>
      <c r="E189" s="207" t="s">
        <v>5</v>
      </c>
      <c r="F189" s="390"/>
      <c r="G189" s="390"/>
      <c r="H189" s="390"/>
      <c r="I189" s="390"/>
      <c r="J189" s="390"/>
      <c r="K189" s="390"/>
      <c r="L189" s="390"/>
      <c r="M189" s="390"/>
      <c r="N189" s="390"/>
      <c r="O189" s="390"/>
      <c r="P189" s="390"/>
      <c r="Q189" s="390"/>
      <c r="R189" s="207"/>
      <c r="S189" s="207"/>
      <c r="T189" s="207"/>
      <c r="U189" s="207"/>
      <c r="V189" s="207"/>
      <c r="W189" s="207"/>
      <c r="X189" s="207"/>
      <c r="Y189" s="207"/>
      <c r="Z189" s="207"/>
      <c r="AA189" s="207"/>
      <c r="AB189" s="207"/>
      <c r="AC189" s="207"/>
      <c r="AD189" s="207"/>
      <c r="AE189" s="207"/>
      <c r="AF189" s="207"/>
      <c r="AG189" s="207"/>
      <c r="AH189" s="207"/>
      <c r="AI189" s="207"/>
      <c r="AJ189" s="207"/>
      <c r="AK189" s="207"/>
      <c r="AL189" s="207"/>
      <c r="AM189" s="207"/>
      <c r="AN189" s="207"/>
      <c r="AO189" s="207"/>
      <c r="AP189" s="388"/>
      <c r="AQ189" s="387"/>
      <c r="AR189" s="207"/>
      <c r="AS189" s="389"/>
      <c r="AT189" s="389"/>
      <c r="AU189" s="388"/>
      <c r="AV189" s="389">
        <v>102</v>
      </c>
      <c r="AW189" s="389">
        <v>5862</v>
      </c>
      <c r="AX189" s="388">
        <f t="shared" si="31"/>
        <v>1465.5</v>
      </c>
      <c r="AY189" s="389">
        <v>128</v>
      </c>
      <c r="AZ189" s="389">
        <v>8328</v>
      </c>
      <c r="BA189" s="388">
        <f t="shared" si="39"/>
        <v>2082</v>
      </c>
      <c r="BB189" s="389">
        <v>181</v>
      </c>
      <c r="BC189" s="389">
        <v>10311</v>
      </c>
      <c r="BD189" s="388">
        <f t="shared" si="40"/>
        <v>2577.75</v>
      </c>
      <c r="BE189" s="389">
        <v>136</v>
      </c>
      <c r="BF189" s="389">
        <v>9024</v>
      </c>
      <c r="BG189" s="388">
        <f t="shared" si="41"/>
        <v>2256</v>
      </c>
      <c r="BH189" s="388">
        <v>94</v>
      </c>
      <c r="BI189" s="388">
        <v>5846</v>
      </c>
      <c r="BJ189" s="388">
        <f t="shared" si="42"/>
        <v>1461.5</v>
      </c>
      <c r="BK189" s="388">
        <v>129</v>
      </c>
      <c r="BL189" s="388">
        <v>7207</v>
      </c>
      <c r="BM189" s="388">
        <f t="shared" si="43"/>
        <v>1801.75</v>
      </c>
      <c r="BN189" s="388">
        <v>116</v>
      </c>
      <c r="BO189" s="388">
        <v>7820</v>
      </c>
      <c r="BP189" s="388">
        <f t="shared" si="44"/>
        <v>1955</v>
      </c>
      <c r="BQ189" s="388">
        <v>101</v>
      </c>
      <c r="BR189" s="388">
        <v>7479</v>
      </c>
      <c r="BS189" s="388">
        <f t="shared" si="45"/>
        <v>1869.75</v>
      </c>
    </row>
    <row r="190" spans="1:71" s="288" customFormat="1" ht="14.65" customHeight="1">
      <c r="A190" s="331">
        <v>188</v>
      </c>
      <c r="B190" s="387" t="s">
        <v>248</v>
      </c>
      <c r="C190" s="387"/>
      <c r="D190" s="387"/>
      <c r="E190" s="207" t="s">
        <v>5</v>
      </c>
      <c r="F190" s="390"/>
      <c r="G190" s="390"/>
      <c r="H190" s="390"/>
      <c r="I190" s="390"/>
      <c r="J190" s="390"/>
      <c r="K190" s="390"/>
      <c r="L190" s="390"/>
      <c r="M190" s="390"/>
      <c r="N190" s="390"/>
      <c r="O190" s="390"/>
      <c r="P190" s="390"/>
      <c r="Q190" s="390"/>
      <c r="R190" s="207"/>
      <c r="S190" s="207"/>
      <c r="T190" s="207"/>
      <c r="U190" s="207"/>
      <c r="V190" s="207"/>
      <c r="W190" s="207"/>
      <c r="X190" s="207"/>
      <c r="Y190" s="207"/>
      <c r="Z190" s="207"/>
      <c r="AA190" s="207"/>
      <c r="AB190" s="207"/>
      <c r="AC190" s="207"/>
      <c r="AD190" s="207"/>
      <c r="AE190" s="207"/>
      <c r="AF190" s="207"/>
      <c r="AG190" s="207"/>
      <c r="AH190" s="207"/>
      <c r="AI190" s="207"/>
      <c r="AJ190" s="207"/>
      <c r="AK190" s="207"/>
      <c r="AL190" s="207"/>
      <c r="AM190" s="207"/>
      <c r="AN190" s="207"/>
      <c r="AO190" s="207"/>
      <c r="AP190" s="388"/>
      <c r="AQ190" s="387"/>
      <c r="AR190" s="207"/>
      <c r="AS190" s="389"/>
      <c r="AT190" s="389"/>
      <c r="AU190" s="388"/>
      <c r="AV190" s="389">
        <v>146</v>
      </c>
      <c r="AW190" s="389">
        <v>9738</v>
      </c>
      <c r="AX190" s="388">
        <f t="shared" si="31"/>
        <v>2434.5</v>
      </c>
      <c r="AY190" s="389">
        <v>205</v>
      </c>
      <c r="AZ190" s="389">
        <v>13683</v>
      </c>
      <c r="BA190" s="388">
        <f t="shared" si="39"/>
        <v>3420.75</v>
      </c>
      <c r="BB190" s="389">
        <v>156</v>
      </c>
      <c r="BC190" s="389">
        <v>11336</v>
      </c>
      <c r="BD190" s="388">
        <f t="shared" si="40"/>
        <v>2834</v>
      </c>
      <c r="BE190" s="389">
        <v>122</v>
      </c>
      <c r="BF190" s="389">
        <v>7846</v>
      </c>
      <c r="BG190" s="388">
        <f t="shared" si="41"/>
        <v>1961.5</v>
      </c>
      <c r="BH190" s="388">
        <v>113</v>
      </c>
      <c r="BI190" s="388">
        <v>7427</v>
      </c>
      <c r="BJ190" s="388">
        <f t="shared" si="42"/>
        <v>1856.75</v>
      </c>
      <c r="BK190" s="388">
        <v>206</v>
      </c>
      <c r="BL190" s="388">
        <v>13730</v>
      </c>
      <c r="BM190" s="388">
        <f t="shared" si="43"/>
        <v>3432.5</v>
      </c>
      <c r="BN190" s="388">
        <v>146</v>
      </c>
      <c r="BO190" s="388">
        <v>9362</v>
      </c>
      <c r="BP190" s="388">
        <f t="shared" si="44"/>
        <v>2340.5</v>
      </c>
      <c r="BQ190" s="388">
        <v>211</v>
      </c>
      <c r="BR190" s="388">
        <v>14913</v>
      </c>
      <c r="BS190" s="388">
        <f t="shared" si="45"/>
        <v>3728.25</v>
      </c>
    </row>
    <row r="191" spans="1:71" s="288" customFormat="1" ht="14.65" customHeight="1">
      <c r="A191" s="331">
        <v>189</v>
      </c>
      <c r="B191" s="387" t="s">
        <v>249</v>
      </c>
      <c r="C191" s="387"/>
      <c r="D191" s="387"/>
      <c r="E191" s="207" t="s">
        <v>5</v>
      </c>
      <c r="F191" s="390"/>
      <c r="G191" s="390"/>
      <c r="H191" s="390"/>
      <c r="I191" s="390"/>
      <c r="J191" s="390"/>
      <c r="K191" s="390"/>
      <c r="L191" s="390"/>
      <c r="M191" s="390"/>
      <c r="N191" s="390"/>
      <c r="O191" s="390"/>
      <c r="P191" s="390"/>
      <c r="Q191" s="390"/>
      <c r="R191" s="207"/>
      <c r="S191" s="207"/>
      <c r="T191" s="207"/>
      <c r="U191" s="207"/>
      <c r="V191" s="207"/>
      <c r="W191" s="207"/>
      <c r="X191" s="207"/>
      <c r="Y191" s="207"/>
      <c r="Z191" s="207"/>
      <c r="AA191" s="207"/>
      <c r="AB191" s="207"/>
      <c r="AC191" s="207"/>
      <c r="AD191" s="207"/>
      <c r="AE191" s="207"/>
      <c r="AF191" s="207"/>
      <c r="AG191" s="207"/>
      <c r="AH191" s="207"/>
      <c r="AI191" s="207"/>
      <c r="AJ191" s="207"/>
      <c r="AK191" s="207"/>
      <c r="AL191" s="207"/>
      <c r="AM191" s="207"/>
      <c r="AN191" s="207"/>
      <c r="AO191" s="207"/>
      <c r="AP191" s="388"/>
      <c r="AQ191" s="387"/>
      <c r="AR191" s="207"/>
      <c r="AS191" s="389"/>
      <c r="AT191" s="389"/>
      <c r="AU191" s="388"/>
      <c r="AV191" s="389">
        <v>119</v>
      </c>
      <c r="AW191" s="389">
        <v>8269</v>
      </c>
      <c r="AX191" s="388">
        <f t="shared" si="31"/>
        <v>2067.25</v>
      </c>
      <c r="AY191" s="389">
        <v>122</v>
      </c>
      <c r="AZ191" s="389">
        <v>8434</v>
      </c>
      <c r="BA191" s="388">
        <f t="shared" si="39"/>
        <v>2108.5</v>
      </c>
      <c r="BB191" s="389">
        <v>183</v>
      </c>
      <c r="BC191" s="389">
        <v>13005</v>
      </c>
      <c r="BD191" s="388">
        <f t="shared" si="40"/>
        <v>3251.25</v>
      </c>
      <c r="BE191" s="389">
        <v>135</v>
      </c>
      <c r="BF191" s="389">
        <v>9161</v>
      </c>
      <c r="BG191" s="388">
        <f t="shared" si="41"/>
        <v>2290.25</v>
      </c>
      <c r="BH191" s="388">
        <v>119</v>
      </c>
      <c r="BI191" s="388">
        <v>7917</v>
      </c>
      <c r="BJ191" s="388">
        <f t="shared" si="42"/>
        <v>1979.25</v>
      </c>
      <c r="BK191" s="388">
        <v>161</v>
      </c>
      <c r="BL191" s="388">
        <v>10863</v>
      </c>
      <c r="BM191" s="388">
        <f t="shared" si="43"/>
        <v>2715.75</v>
      </c>
      <c r="BN191" s="388">
        <v>123</v>
      </c>
      <c r="BO191" s="388">
        <v>8377</v>
      </c>
      <c r="BP191" s="388">
        <f t="shared" si="44"/>
        <v>2094.25</v>
      </c>
      <c r="BQ191" s="388">
        <v>155</v>
      </c>
      <c r="BR191" s="388">
        <v>10073</v>
      </c>
      <c r="BS191" s="388">
        <f t="shared" si="45"/>
        <v>2518.25</v>
      </c>
    </row>
    <row r="192" spans="1:71" s="288" customFormat="1" ht="14.65" customHeight="1">
      <c r="A192" s="331">
        <v>190</v>
      </c>
      <c r="B192" s="387" t="s">
        <v>250</v>
      </c>
      <c r="C192" s="387"/>
      <c r="D192" s="387"/>
      <c r="E192" s="207" t="s">
        <v>5</v>
      </c>
      <c r="F192" s="390"/>
      <c r="G192" s="390"/>
      <c r="H192" s="390"/>
      <c r="I192" s="390"/>
      <c r="J192" s="390"/>
      <c r="K192" s="390"/>
      <c r="L192" s="390"/>
      <c r="M192" s="390"/>
      <c r="N192" s="390"/>
      <c r="O192" s="390"/>
      <c r="P192" s="390"/>
      <c r="Q192" s="390"/>
      <c r="R192" s="207"/>
      <c r="S192" s="207"/>
      <c r="T192" s="207"/>
      <c r="U192" s="207"/>
      <c r="V192" s="207"/>
      <c r="W192" s="207"/>
      <c r="X192" s="207"/>
      <c r="Y192" s="207"/>
      <c r="Z192" s="207"/>
      <c r="AA192" s="207"/>
      <c r="AB192" s="207"/>
      <c r="AC192" s="207"/>
      <c r="AD192" s="207"/>
      <c r="AE192" s="207"/>
      <c r="AF192" s="207"/>
      <c r="AG192" s="207"/>
      <c r="AH192" s="207"/>
      <c r="AI192" s="207"/>
      <c r="AJ192" s="207"/>
      <c r="AK192" s="207"/>
      <c r="AL192" s="207"/>
      <c r="AM192" s="207"/>
      <c r="AN192" s="207"/>
      <c r="AO192" s="207"/>
      <c r="AP192" s="388"/>
      <c r="AQ192" s="387"/>
      <c r="AR192" s="207"/>
      <c r="AS192" s="389"/>
      <c r="AT192" s="389"/>
      <c r="AU192" s="388"/>
      <c r="AV192" s="389">
        <v>156</v>
      </c>
      <c r="AW192" s="389">
        <v>11252</v>
      </c>
      <c r="AX192" s="388">
        <f t="shared" si="31"/>
        <v>2813</v>
      </c>
      <c r="AY192" s="389">
        <v>215</v>
      </c>
      <c r="AZ192" s="389">
        <v>12861</v>
      </c>
      <c r="BA192" s="388">
        <f t="shared" si="39"/>
        <v>3215.25</v>
      </c>
      <c r="BB192" s="389">
        <v>158</v>
      </c>
      <c r="BC192" s="389">
        <v>10930</v>
      </c>
      <c r="BD192" s="388">
        <f t="shared" si="40"/>
        <v>2732.5</v>
      </c>
      <c r="BE192" s="389">
        <v>223</v>
      </c>
      <c r="BF192" s="389">
        <v>15261</v>
      </c>
      <c r="BG192" s="388">
        <f t="shared" si="41"/>
        <v>3815.25</v>
      </c>
      <c r="BH192" s="388">
        <v>198</v>
      </c>
      <c r="BI192" s="388">
        <v>12662</v>
      </c>
      <c r="BJ192" s="388">
        <f t="shared" si="42"/>
        <v>3165.5</v>
      </c>
      <c r="BK192" s="388">
        <v>246</v>
      </c>
      <c r="BL192" s="388">
        <v>16422</v>
      </c>
      <c r="BM192" s="388">
        <f t="shared" si="43"/>
        <v>4105.5</v>
      </c>
      <c r="BN192" s="388">
        <v>275</v>
      </c>
      <c r="BO192" s="388">
        <v>18245</v>
      </c>
      <c r="BP192" s="388">
        <f t="shared" si="44"/>
        <v>4561.25</v>
      </c>
      <c r="BQ192" s="388">
        <v>307</v>
      </c>
      <c r="BR192" s="388">
        <v>19681</v>
      </c>
      <c r="BS192" s="388">
        <f t="shared" si="45"/>
        <v>4920.25</v>
      </c>
    </row>
    <row r="193" spans="1:71" s="288" customFormat="1" ht="14.65" customHeight="1">
      <c r="A193" s="331">
        <v>191</v>
      </c>
      <c r="B193" s="387" t="s">
        <v>251</v>
      </c>
      <c r="C193" s="387"/>
      <c r="D193" s="387"/>
      <c r="E193" s="207" t="str">
        <f>VLOOKUP(B193,Remark!G:H,2,0)</f>
        <v>Kerry</v>
      </c>
      <c r="F193" s="390"/>
      <c r="G193" s="390"/>
      <c r="H193" s="390"/>
      <c r="I193" s="390"/>
      <c r="J193" s="390"/>
      <c r="K193" s="390"/>
      <c r="L193" s="390"/>
      <c r="M193" s="390"/>
      <c r="N193" s="390"/>
      <c r="O193" s="390"/>
      <c r="P193" s="390"/>
      <c r="Q193" s="390"/>
      <c r="R193" s="207"/>
      <c r="S193" s="207"/>
      <c r="T193" s="207"/>
      <c r="U193" s="207"/>
      <c r="V193" s="207"/>
      <c r="W193" s="207"/>
      <c r="X193" s="207"/>
      <c r="Y193" s="207"/>
      <c r="Z193" s="207"/>
      <c r="AA193" s="207"/>
      <c r="AB193" s="207"/>
      <c r="AC193" s="207"/>
      <c r="AD193" s="207"/>
      <c r="AE193" s="207"/>
      <c r="AF193" s="207"/>
      <c r="AG193" s="207"/>
      <c r="AH193" s="207"/>
      <c r="AI193" s="207"/>
      <c r="AJ193" s="207"/>
      <c r="AK193" s="207"/>
      <c r="AL193" s="207"/>
      <c r="AM193" s="207"/>
      <c r="AN193" s="207"/>
      <c r="AO193" s="207"/>
      <c r="AP193" s="388"/>
      <c r="AQ193" s="387"/>
      <c r="AR193" s="207"/>
      <c r="AS193" s="389"/>
      <c r="AT193" s="389"/>
      <c r="AU193" s="388"/>
      <c r="AV193" s="389">
        <v>478</v>
      </c>
      <c r="AW193" s="389">
        <v>35570</v>
      </c>
      <c r="AX193" s="388">
        <f t="shared" si="31"/>
        <v>8892.5</v>
      </c>
      <c r="AY193" s="389">
        <v>0</v>
      </c>
      <c r="AZ193" s="389">
        <v>0</v>
      </c>
      <c r="BA193" s="388">
        <f t="shared" si="39"/>
        <v>0</v>
      </c>
      <c r="BB193" s="389">
        <v>0</v>
      </c>
      <c r="BC193" s="389">
        <v>0</v>
      </c>
      <c r="BD193" s="388">
        <f t="shared" si="40"/>
        <v>0</v>
      </c>
      <c r="BE193" s="389">
        <v>0</v>
      </c>
      <c r="BF193" s="389">
        <v>0</v>
      </c>
      <c r="BG193" s="388">
        <f t="shared" si="41"/>
        <v>0</v>
      </c>
      <c r="BH193" s="388">
        <v>0</v>
      </c>
      <c r="BI193" s="388">
        <v>0</v>
      </c>
      <c r="BJ193" s="388">
        <f t="shared" si="42"/>
        <v>0</v>
      </c>
      <c r="BK193" s="388">
        <v>0</v>
      </c>
      <c r="BL193" s="388">
        <v>0</v>
      </c>
      <c r="BM193" s="388">
        <f t="shared" si="43"/>
        <v>0</v>
      </c>
      <c r="BN193" s="388">
        <v>0</v>
      </c>
      <c r="BO193" s="388">
        <v>0</v>
      </c>
      <c r="BP193" s="388">
        <f t="shared" si="44"/>
        <v>0</v>
      </c>
      <c r="BQ193" s="388">
        <v>0</v>
      </c>
      <c r="BR193" s="388">
        <v>0</v>
      </c>
      <c r="BS193" s="388">
        <f t="shared" si="45"/>
        <v>0</v>
      </c>
    </row>
    <row r="194" spans="1:71" s="288" customFormat="1" ht="14.65" customHeight="1">
      <c r="A194" s="331">
        <v>192</v>
      </c>
      <c r="B194" s="387" t="s">
        <v>252</v>
      </c>
      <c r="C194" s="387"/>
      <c r="D194" s="387"/>
      <c r="E194" s="207" t="str">
        <f>VLOOKUP(B194,Remark!G:H,2,0)</f>
        <v>SCON</v>
      </c>
      <c r="F194" s="390"/>
      <c r="G194" s="390"/>
      <c r="H194" s="390"/>
      <c r="I194" s="390"/>
      <c r="J194" s="390"/>
      <c r="K194" s="390"/>
      <c r="L194" s="390"/>
      <c r="M194" s="390"/>
      <c r="N194" s="390"/>
      <c r="O194" s="390"/>
      <c r="P194" s="390"/>
      <c r="Q194" s="390"/>
      <c r="R194" s="207"/>
      <c r="S194" s="207"/>
      <c r="T194" s="207"/>
      <c r="U194" s="207"/>
      <c r="V194" s="207"/>
      <c r="W194" s="207"/>
      <c r="X194" s="207"/>
      <c r="Y194" s="207"/>
      <c r="Z194" s="207"/>
      <c r="AA194" s="207"/>
      <c r="AB194" s="207"/>
      <c r="AC194" s="207"/>
      <c r="AD194" s="207"/>
      <c r="AE194" s="207"/>
      <c r="AF194" s="207"/>
      <c r="AG194" s="207"/>
      <c r="AH194" s="207"/>
      <c r="AI194" s="207"/>
      <c r="AJ194" s="207"/>
      <c r="AK194" s="207"/>
      <c r="AL194" s="207"/>
      <c r="AM194" s="207"/>
      <c r="AN194" s="207"/>
      <c r="AO194" s="207"/>
      <c r="AP194" s="388"/>
      <c r="AQ194" s="387"/>
      <c r="AR194" s="207"/>
      <c r="AS194" s="389"/>
      <c r="AT194" s="389"/>
      <c r="AU194" s="388"/>
      <c r="AV194" s="389">
        <v>172</v>
      </c>
      <c r="AW194" s="389">
        <v>12664</v>
      </c>
      <c r="AX194" s="388">
        <f t="shared" si="31"/>
        <v>3166</v>
      </c>
      <c r="AY194" s="389">
        <v>156</v>
      </c>
      <c r="AZ194" s="389">
        <v>10540</v>
      </c>
      <c r="BA194" s="388">
        <f t="shared" si="39"/>
        <v>2635</v>
      </c>
      <c r="BB194" s="389">
        <v>204</v>
      </c>
      <c r="BC194" s="389">
        <v>14080</v>
      </c>
      <c r="BD194" s="388">
        <f t="shared" si="40"/>
        <v>3520</v>
      </c>
      <c r="BE194" s="389">
        <v>235</v>
      </c>
      <c r="BF194" s="389">
        <v>14329</v>
      </c>
      <c r="BG194" s="388">
        <f t="shared" si="41"/>
        <v>3582.25</v>
      </c>
      <c r="BH194" s="388">
        <v>199</v>
      </c>
      <c r="BI194" s="388">
        <v>13925</v>
      </c>
      <c r="BJ194" s="388">
        <f t="shared" si="42"/>
        <v>3481.25</v>
      </c>
      <c r="BK194" s="388">
        <v>188</v>
      </c>
      <c r="BL194" s="388">
        <v>12196</v>
      </c>
      <c r="BM194" s="388">
        <f t="shared" si="43"/>
        <v>3049</v>
      </c>
      <c r="BN194" s="388">
        <v>215</v>
      </c>
      <c r="BO194" s="388">
        <v>15169</v>
      </c>
      <c r="BP194" s="388">
        <f t="shared" si="44"/>
        <v>3792.25</v>
      </c>
      <c r="BQ194" s="388">
        <v>148</v>
      </c>
      <c r="BR194" s="388">
        <v>10276</v>
      </c>
      <c r="BS194" s="388">
        <f t="shared" si="45"/>
        <v>2569</v>
      </c>
    </row>
    <row r="195" spans="1:71" s="288" customFormat="1" ht="14.65" customHeight="1">
      <c r="A195" s="331">
        <v>193</v>
      </c>
      <c r="B195" s="387" t="s">
        <v>253</v>
      </c>
      <c r="C195" s="387"/>
      <c r="D195" s="387"/>
      <c r="E195" s="207" t="str">
        <f>VLOOKUP(B195,Remark!G:H,2,0)</f>
        <v>PINK</v>
      </c>
      <c r="F195" s="390"/>
      <c r="G195" s="390"/>
      <c r="H195" s="390"/>
      <c r="I195" s="390"/>
      <c r="J195" s="390"/>
      <c r="K195" s="390"/>
      <c r="L195" s="390"/>
      <c r="M195" s="390"/>
      <c r="N195" s="390"/>
      <c r="O195" s="390"/>
      <c r="P195" s="390"/>
      <c r="Q195" s="390"/>
      <c r="R195" s="207"/>
      <c r="S195" s="207"/>
      <c r="T195" s="207"/>
      <c r="U195" s="207"/>
      <c r="V195" s="207"/>
      <c r="W195" s="207"/>
      <c r="X195" s="207"/>
      <c r="Y195" s="207"/>
      <c r="Z195" s="207"/>
      <c r="AA195" s="207"/>
      <c r="AB195" s="207"/>
      <c r="AC195" s="207"/>
      <c r="AD195" s="207"/>
      <c r="AE195" s="207"/>
      <c r="AF195" s="207"/>
      <c r="AG195" s="207"/>
      <c r="AH195" s="207"/>
      <c r="AI195" s="207"/>
      <c r="AJ195" s="207"/>
      <c r="AK195" s="207"/>
      <c r="AL195" s="207"/>
      <c r="AM195" s="207"/>
      <c r="AN195" s="207"/>
      <c r="AO195" s="207"/>
      <c r="AP195" s="388"/>
      <c r="AQ195" s="387"/>
      <c r="AR195" s="207"/>
      <c r="AS195" s="389"/>
      <c r="AT195" s="389"/>
      <c r="AU195" s="388"/>
      <c r="AV195" s="389">
        <v>174</v>
      </c>
      <c r="AW195" s="389">
        <v>11342</v>
      </c>
      <c r="AX195" s="388">
        <f t="shared" si="31"/>
        <v>2835.5</v>
      </c>
      <c r="AY195" s="389">
        <v>218</v>
      </c>
      <c r="AZ195" s="389">
        <v>13302</v>
      </c>
      <c r="BA195" s="388">
        <f t="shared" ref="BA195:BA258" si="46">AZ195*25%</f>
        <v>3325.5</v>
      </c>
      <c r="BB195" s="389">
        <v>194</v>
      </c>
      <c r="BC195" s="389">
        <v>12190</v>
      </c>
      <c r="BD195" s="388">
        <f t="shared" ref="BD195:BD258" si="47">BC195*25%</f>
        <v>3047.5</v>
      </c>
      <c r="BE195" s="389">
        <v>230</v>
      </c>
      <c r="BF195" s="389">
        <v>14594</v>
      </c>
      <c r="BG195" s="388">
        <f t="shared" ref="BG195:BG258" si="48">BF195*25%</f>
        <v>3648.5</v>
      </c>
      <c r="BH195" s="388">
        <v>327</v>
      </c>
      <c r="BI195" s="388">
        <v>20113</v>
      </c>
      <c r="BJ195" s="388">
        <f t="shared" si="42"/>
        <v>5028.25</v>
      </c>
      <c r="BK195" s="388">
        <v>314</v>
      </c>
      <c r="BL195" s="388">
        <v>18790</v>
      </c>
      <c r="BM195" s="388">
        <f t="shared" si="43"/>
        <v>4697.5</v>
      </c>
      <c r="BN195" s="388">
        <v>302</v>
      </c>
      <c r="BO195" s="388">
        <v>19438</v>
      </c>
      <c r="BP195" s="388">
        <f t="shared" si="44"/>
        <v>4859.5</v>
      </c>
      <c r="BQ195" s="388">
        <v>223</v>
      </c>
      <c r="BR195" s="388">
        <v>14629</v>
      </c>
      <c r="BS195" s="388">
        <f t="shared" si="45"/>
        <v>3657.25</v>
      </c>
    </row>
    <row r="196" spans="1:71" s="288" customFormat="1" ht="14.65" customHeight="1">
      <c r="A196" s="331">
        <v>194</v>
      </c>
      <c r="B196" s="387" t="s">
        <v>254</v>
      </c>
      <c r="C196" s="387"/>
      <c r="D196" s="387"/>
      <c r="E196" s="207" t="str">
        <f>VLOOKUP(B196,Remark!G:H,2,0)</f>
        <v>PINK</v>
      </c>
      <c r="F196" s="390"/>
      <c r="G196" s="390"/>
      <c r="H196" s="390"/>
      <c r="I196" s="390"/>
      <c r="J196" s="390"/>
      <c r="K196" s="390"/>
      <c r="L196" s="390"/>
      <c r="M196" s="390"/>
      <c r="N196" s="390"/>
      <c r="O196" s="390"/>
      <c r="P196" s="390"/>
      <c r="Q196" s="390"/>
      <c r="R196" s="207"/>
      <c r="S196" s="207"/>
      <c r="T196" s="207"/>
      <c r="U196" s="207"/>
      <c r="V196" s="207"/>
      <c r="W196" s="207"/>
      <c r="X196" s="207"/>
      <c r="Y196" s="207"/>
      <c r="Z196" s="207"/>
      <c r="AA196" s="207"/>
      <c r="AB196" s="207"/>
      <c r="AC196" s="207"/>
      <c r="AD196" s="207"/>
      <c r="AE196" s="207"/>
      <c r="AF196" s="207"/>
      <c r="AG196" s="207"/>
      <c r="AH196" s="207"/>
      <c r="AI196" s="207"/>
      <c r="AJ196" s="207"/>
      <c r="AK196" s="207"/>
      <c r="AL196" s="207"/>
      <c r="AM196" s="207"/>
      <c r="AN196" s="207"/>
      <c r="AO196" s="207"/>
      <c r="AP196" s="388"/>
      <c r="AQ196" s="387"/>
      <c r="AR196" s="207"/>
      <c r="AS196" s="389"/>
      <c r="AT196" s="389"/>
      <c r="AU196" s="388"/>
      <c r="AV196" s="389">
        <v>119</v>
      </c>
      <c r="AW196" s="389">
        <v>7673</v>
      </c>
      <c r="AX196" s="388">
        <f t="shared" si="31"/>
        <v>1918.25</v>
      </c>
      <c r="AY196" s="389">
        <v>86</v>
      </c>
      <c r="AZ196" s="389">
        <v>5310</v>
      </c>
      <c r="BA196" s="388">
        <f t="shared" si="46"/>
        <v>1327.5</v>
      </c>
      <c r="BB196" s="389">
        <v>106</v>
      </c>
      <c r="BC196" s="389">
        <v>6138</v>
      </c>
      <c r="BD196" s="388">
        <f t="shared" si="47"/>
        <v>1534.5</v>
      </c>
      <c r="BE196" s="389">
        <v>156</v>
      </c>
      <c r="BF196" s="389">
        <v>8932</v>
      </c>
      <c r="BG196" s="388">
        <f t="shared" si="48"/>
        <v>2233</v>
      </c>
      <c r="BH196" s="388">
        <v>152</v>
      </c>
      <c r="BI196" s="388">
        <v>9148</v>
      </c>
      <c r="BJ196" s="388">
        <f t="shared" ref="BJ196:BJ259" si="49">BI196*25%</f>
        <v>2287</v>
      </c>
      <c r="BK196" s="388">
        <v>102</v>
      </c>
      <c r="BL196" s="388">
        <v>6558</v>
      </c>
      <c r="BM196" s="388">
        <f t="shared" ref="BM196:BM259" si="50">BL196*25%</f>
        <v>1639.5</v>
      </c>
      <c r="BN196" s="388">
        <v>136</v>
      </c>
      <c r="BO196" s="388">
        <v>8068</v>
      </c>
      <c r="BP196" s="388">
        <f t="shared" ref="BP196:BP259" si="51">BO196*25%</f>
        <v>2017</v>
      </c>
      <c r="BQ196" s="388">
        <v>161</v>
      </c>
      <c r="BR196" s="388">
        <v>10935</v>
      </c>
      <c r="BS196" s="388">
        <f t="shared" ref="BS196:BS259" si="52">BR196*25%</f>
        <v>2733.75</v>
      </c>
    </row>
    <row r="197" spans="1:71" s="288" customFormat="1" ht="14.65" customHeight="1">
      <c r="A197" s="331">
        <v>195</v>
      </c>
      <c r="B197" s="387" t="s">
        <v>255</v>
      </c>
      <c r="C197" s="387"/>
      <c r="D197" s="387"/>
      <c r="E197" s="207" t="str">
        <f>VLOOKUP(B197,Remark!G:H,2,0)</f>
        <v>PINK</v>
      </c>
      <c r="F197" s="390"/>
      <c r="G197" s="390"/>
      <c r="H197" s="390"/>
      <c r="I197" s="390"/>
      <c r="J197" s="390"/>
      <c r="K197" s="390"/>
      <c r="L197" s="390"/>
      <c r="M197" s="390"/>
      <c r="N197" s="390"/>
      <c r="O197" s="390"/>
      <c r="P197" s="390"/>
      <c r="Q197" s="390"/>
      <c r="R197" s="207"/>
      <c r="S197" s="207"/>
      <c r="T197" s="207"/>
      <c r="U197" s="207"/>
      <c r="V197" s="207"/>
      <c r="W197" s="207"/>
      <c r="X197" s="207"/>
      <c r="Y197" s="207"/>
      <c r="Z197" s="207"/>
      <c r="AA197" s="207"/>
      <c r="AB197" s="207"/>
      <c r="AC197" s="207"/>
      <c r="AD197" s="207"/>
      <c r="AE197" s="207"/>
      <c r="AF197" s="207"/>
      <c r="AG197" s="207"/>
      <c r="AH197" s="207"/>
      <c r="AI197" s="207"/>
      <c r="AJ197" s="207"/>
      <c r="AK197" s="207"/>
      <c r="AL197" s="207"/>
      <c r="AM197" s="207"/>
      <c r="AN197" s="207"/>
      <c r="AO197" s="207"/>
      <c r="AP197" s="388"/>
      <c r="AQ197" s="387"/>
      <c r="AR197" s="207"/>
      <c r="AS197" s="389"/>
      <c r="AT197" s="389"/>
      <c r="AU197" s="388"/>
      <c r="AV197" s="389">
        <v>144</v>
      </c>
      <c r="AW197" s="389">
        <v>9704</v>
      </c>
      <c r="AX197" s="388">
        <f t="shared" si="31"/>
        <v>2426</v>
      </c>
      <c r="AY197" s="389">
        <v>130</v>
      </c>
      <c r="AZ197" s="389">
        <v>8598</v>
      </c>
      <c r="BA197" s="388">
        <f t="shared" si="46"/>
        <v>2149.5</v>
      </c>
      <c r="BB197" s="389">
        <v>151</v>
      </c>
      <c r="BC197" s="389">
        <v>10869</v>
      </c>
      <c r="BD197" s="388">
        <f t="shared" si="47"/>
        <v>2717.25</v>
      </c>
      <c r="BE197" s="389">
        <v>151</v>
      </c>
      <c r="BF197" s="389">
        <v>10017</v>
      </c>
      <c r="BG197" s="388">
        <f t="shared" si="48"/>
        <v>2504.25</v>
      </c>
      <c r="BH197" s="388">
        <v>153</v>
      </c>
      <c r="BI197" s="388">
        <v>9463</v>
      </c>
      <c r="BJ197" s="388">
        <f t="shared" si="49"/>
        <v>2365.75</v>
      </c>
      <c r="BK197" s="388">
        <v>171</v>
      </c>
      <c r="BL197" s="388">
        <v>11681</v>
      </c>
      <c r="BM197" s="388">
        <f t="shared" si="50"/>
        <v>2920.25</v>
      </c>
      <c r="BN197" s="388">
        <v>139</v>
      </c>
      <c r="BO197" s="388">
        <v>9841</v>
      </c>
      <c r="BP197" s="388">
        <f t="shared" si="51"/>
        <v>2460.25</v>
      </c>
      <c r="BQ197" s="388">
        <v>125</v>
      </c>
      <c r="BR197" s="388">
        <v>8771</v>
      </c>
      <c r="BS197" s="388">
        <f t="shared" si="52"/>
        <v>2192.75</v>
      </c>
    </row>
    <row r="198" spans="1:71" s="288" customFormat="1" ht="14.65" customHeight="1">
      <c r="A198" s="331">
        <v>196</v>
      </c>
      <c r="B198" s="387" t="s">
        <v>256</v>
      </c>
      <c r="C198" s="387"/>
      <c r="D198" s="387"/>
      <c r="E198" s="207" t="str">
        <f>VLOOKUP(B198,Remark!G:H,2,0)</f>
        <v>PINK</v>
      </c>
      <c r="F198" s="390"/>
      <c r="G198" s="390"/>
      <c r="H198" s="390"/>
      <c r="I198" s="390"/>
      <c r="J198" s="390"/>
      <c r="K198" s="390"/>
      <c r="L198" s="390"/>
      <c r="M198" s="390"/>
      <c r="N198" s="390"/>
      <c r="O198" s="390"/>
      <c r="P198" s="390"/>
      <c r="Q198" s="390"/>
      <c r="R198" s="207"/>
      <c r="S198" s="207"/>
      <c r="T198" s="207"/>
      <c r="U198" s="207"/>
      <c r="V198" s="207"/>
      <c r="W198" s="207"/>
      <c r="X198" s="207"/>
      <c r="Y198" s="207"/>
      <c r="Z198" s="207"/>
      <c r="AA198" s="207"/>
      <c r="AB198" s="207"/>
      <c r="AC198" s="207"/>
      <c r="AD198" s="207"/>
      <c r="AE198" s="207"/>
      <c r="AF198" s="207"/>
      <c r="AG198" s="207"/>
      <c r="AH198" s="207"/>
      <c r="AI198" s="207"/>
      <c r="AJ198" s="207"/>
      <c r="AK198" s="207"/>
      <c r="AL198" s="207"/>
      <c r="AM198" s="207"/>
      <c r="AN198" s="207"/>
      <c r="AO198" s="207"/>
      <c r="AP198" s="388"/>
      <c r="AQ198" s="387"/>
      <c r="AR198" s="207"/>
      <c r="AS198" s="389"/>
      <c r="AT198" s="389"/>
      <c r="AU198" s="388"/>
      <c r="AV198" s="389">
        <v>336</v>
      </c>
      <c r="AW198" s="389">
        <v>25404</v>
      </c>
      <c r="AX198" s="388">
        <f t="shared" si="31"/>
        <v>6351</v>
      </c>
      <c r="AY198" s="389">
        <v>373</v>
      </c>
      <c r="AZ198" s="389">
        <v>26623</v>
      </c>
      <c r="BA198" s="388">
        <f t="shared" si="46"/>
        <v>6655.75</v>
      </c>
      <c r="BB198" s="389">
        <v>381</v>
      </c>
      <c r="BC198" s="389">
        <v>26615</v>
      </c>
      <c r="BD198" s="388">
        <f t="shared" si="47"/>
        <v>6653.75</v>
      </c>
      <c r="BE198" s="389">
        <v>461</v>
      </c>
      <c r="BF198" s="389">
        <v>30799</v>
      </c>
      <c r="BG198" s="388">
        <f t="shared" si="48"/>
        <v>7699.75</v>
      </c>
      <c r="BH198" s="388">
        <v>418</v>
      </c>
      <c r="BI198" s="388">
        <v>27350</v>
      </c>
      <c r="BJ198" s="388">
        <f t="shared" si="49"/>
        <v>6837.5</v>
      </c>
      <c r="BK198" s="388">
        <v>403</v>
      </c>
      <c r="BL198" s="388">
        <v>28317</v>
      </c>
      <c r="BM198" s="388">
        <f t="shared" si="50"/>
        <v>7079.25</v>
      </c>
      <c r="BN198" s="388">
        <v>400</v>
      </c>
      <c r="BO198" s="388">
        <v>28004</v>
      </c>
      <c r="BP198" s="388">
        <f t="shared" si="51"/>
        <v>7001</v>
      </c>
      <c r="BQ198" s="388">
        <v>363</v>
      </c>
      <c r="BR198" s="388">
        <v>26321</v>
      </c>
      <c r="BS198" s="388">
        <f t="shared" si="52"/>
        <v>6580.25</v>
      </c>
    </row>
    <row r="199" spans="1:71" s="288" customFormat="1" ht="14.65" customHeight="1">
      <c r="A199" s="331">
        <v>197</v>
      </c>
      <c r="B199" s="387" t="s">
        <v>257</v>
      </c>
      <c r="C199" s="387"/>
      <c r="D199" s="387"/>
      <c r="E199" s="207" t="str">
        <f>VLOOKUP(B199,Remark!G:H,2,0)</f>
        <v>PINK</v>
      </c>
      <c r="F199" s="390"/>
      <c r="G199" s="390"/>
      <c r="H199" s="390"/>
      <c r="I199" s="390"/>
      <c r="J199" s="390"/>
      <c r="K199" s="390"/>
      <c r="L199" s="390"/>
      <c r="M199" s="390"/>
      <c r="N199" s="390"/>
      <c r="O199" s="390"/>
      <c r="P199" s="390"/>
      <c r="Q199" s="390"/>
      <c r="R199" s="207"/>
      <c r="S199" s="207"/>
      <c r="T199" s="207"/>
      <c r="U199" s="207"/>
      <c r="V199" s="207"/>
      <c r="W199" s="207"/>
      <c r="X199" s="207"/>
      <c r="Y199" s="207"/>
      <c r="Z199" s="207"/>
      <c r="AA199" s="207"/>
      <c r="AB199" s="207"/>
      <c r="AC199" s="207"/>
      <c r="AD199" s="207"/>
      <c r="AE199" s="207"/>
      <c r="AF199" s="207"/>
      <c r="AG199" s="207"/>
      <c r="AH199" s="207"/>
      <c r="AI199" s="207"/>
      <c r="AJ199" s="207"/>
      <c r="AK199" s="207"/>
      <c r="AL199" s="207"/>
      <c r="AM199" s="207"/>
      <c r="AN199" s="207"/>
      <c r="AO199" s="207"/>
      <c r="AP199" s="388"/>
      <c r="AQ199" s="387"/>
      <c r="AR199" s="207"/>
      <c r="AS199" s="389"/>
      <c r="AT199" s="389"/>
      <c r="AU199" s="388"/>
      <c r="AV199" s="389">
        <v>138</v>
      </c>
      <c r="AW199" s="389">
        <v>9762</v>
      </c>
      <c r="AX199" s="388">
        <f t="shared" si="31"/>
        <v>2440.5</v>
      </c>
      <c r="AY199" s="389">
        <v>111</v>
      </c>
      <c r="AZ199" s="389">
        <v>7473</v>
      </c>
      <c r="BA199" s="388">
        <f t="shared" si="46"/>
        <v>1868.25</v>
      </c>
      <c r="BB199" s="389">
        <v>136</v>
      </c>
      <c r="BC199" s="389">
        <v>10120</v>
      </c>
      <c r="BD199" s="388">
        <f t="shared" si="47"/>
        <v>2530</v>
      </c>
      <c r="BE199" s="389">
        <v>198</v>
      </c>
      <c r="BF199" s="389">
        <v>14254</v>
      </c>
      <c r="BG199" s="388">
        <f t="shared" si="48"/>
        <v>3563.5</v>
      </c>
      <c r="BH199" s="388">
        <v>163</v>
      </c>
      <c r="BI199" s="388">
        <v>11881</v>
      </c>
      <c r="BJ199" s="388">
        <f t="shared" si="49"/>
        <v>2970.25</v>
      </c>
      <c r="BK199" s="388">
        <v>105</v>
      </c>
      <c r="BL199" s="388">
        <v>7087</v>
      </c>
      <c r="BM199" s="388">
        <f t="shared" si="50"/>
        <v>1771.75</v>
      </c>
      <c r="BN199" s="388">
        <v>114</v>
      </c>
      <c r="BO199" s="388">
        <v>8174</v>
      </c>
      <c r="BP199" s="388">
        <f t="shared" si="51"/>
        <v>2043.5</v>
      </c>
      <c r="BQ199" s="388">
        <v>128</v>
      </c>
      <c r="BR199" s="388">
        <v>9428</v>
      </c>
      <c r="BS199" s="388">
        <f t="shared" si="52"/>
        <v>2357</v>
      </c>
    </row>
    <row r="200" spans="1:71" s="288" customFormat="1" ht="14.65" customHeight="1">
      <c r="A200" s="331">
        <v>198</v>
      </c>
      <c r="B200" s="387" t="s">
        <v>258</v>
      </c>
      <c r="C200" s="387"/>
      <c r="D200" s="387"/>
      <c r="E200" s="207" t="str">
        <f>VLOOKUP(B200,Remark!G:H,2,0)</f>
        <v>PINK</v>
      </c>
      <c r="F200" s="390"/>
      <c r="G200" s="390"/>
      <c r="H200" s="390"/>
      <c r="I200" s="390"/>
      <c r="J200" s="390"/>
      <c r="K200" s="390"/>
      <c r="L200" s="390"/>
      <c r="M200" s="390"/>
      <c r="N200" s="390"/>
      <c r="O200" s="390"/>
      <c r="P200" s="390"/>
      <c r="Q200" s="390"/>
      <c r="R200" s="207"/>
      <c r="S200" s="207"/>
      <c r="T200" s="207"/>
      <c r="U200" s="207"/>
      <c r="V200" s="207"/>
      <c r="W200" s="207"/>
      <c r="X200" s="207"/>
      <c r="Y200" s="207"/>
      <c r="Z200" s="207"/>
      <c r="AA200" s="207"/>
      <c r="AB200" s="207"/>
      <c r="AC200" s="207"/>
      <c r="AD200" s="207"/>
      <c r="AE200" s="207"/>
      <c r="AF200" s="207"/>
      <c r="AG200" s="207"/>
      <c r="AH200" s="207"/>
      <c r="AI200" s="207"/>
      <c r="AJ200" s="207"/>
      <c r="AK200" s="207"/>
      <c r="AL200" s="207"/>
      <c r="AM200" s="207"/>
      <c r="AN200" s="207"/>
      <c r="AO200" s="207"/>
      <c r="AP200" s="388"/>
      <c r="AQ200" s="387"/>
      <c r="AR200" s="207"/>
      <c r="AS200" s="389"/>
      <c r="AT200" s="389"/>
      <c r="AU200" s="388"/>
      <c r="AV200" s="389">
        <v>361</v>
      </c>
      <c r="AW200" s="389">
        <v>23531</v>
      </c>
      <c r="AX200" s="388">
        <f t="shared" si="31"/>
        <v>5882.75</v>
      </c>
      <c r="AY200" s="389">
        <v>511</v>
      </c>
      <c r="AZ200" s="389">
        <v>33065</v>
      </c>
      <c r="BA200" s="388">
        <f t="shared" si="46"/>
        <v>8266.25</v>
      </c>
      <c r="BB200" s="389">
        <v>289</v>
      </c>
      <c r="BC200" s="389">
        <v>19995</v>
      </c>
      <c r="BD200" s="388">
        <f t="shared" si="47"/>
        <v>4998.75</v>
      </c>
      <c r="BE200" s="389">
        <v>344</v>
      </c>
      <c r="BF200" s="389">
        <v>21588</v>
      </c>
      <c r="BG200" s="388">
        <f t="shared" si="48"/>
        <v>5397</v>
      </c>
      <c r="BH200" s="388">
        <v>308</v>
      </c>
      <c r="BI200" s="388">
        <v>18928</v>
      </c>
      <c r="BJ200" s="388">
        <f>BI200*25%</f>
        <v>4732</v>
      </c>
      <c r="BK200" s="388">
        <v>424</v>
      </c>
      <c r="BL200" s="388">
        <v>25980</v>
      </c>
      <c r="BM200" s="388">
        <f t="shared" si="50"/>
        <v>6495</v>
      </c>
      <c r="BN200" s="388">
        <v>424</v>
      </c>
      <c r="BO200" s="388">
        <v>25052</v>
      </c>
      <c r="BP200" s="388">
        <f t="shared" si="51"/>
        <v>6263</v>
      </c>
      <c r="BQ200" s="388">
        <v>404</v>
      </c>
      <c r="BR200" s="388">
        <v>25656</v>
      </c>
      <c r="BS200" s="388">
        <f t="shared" si="52"/>
        <v>6414</v>
      </c>
    </row>
    <row r="201" spans="1:71" s="288" customFormat="1" ht="14.65" customHeight="1">
      <c r="A201" s="331">
        <v>199</v>
      </c>
      <c r="B201" s="387" t="s">
        <v>916</v>
      </c>
      <c r="C201" s="387"/>
      <c r="D201" s="387"/>
      <c r="E201" s="207" t="str">
        <f>VLOOKUP(B201,Remark!G:H,2,0)</f>
        <v>NKAM</v>
      </c>
      <c r="F201" s="390"/>
      <c r="G201" s="390"/>
      <c r="H201" s="390"/>
      <c r="I201" s="390"/>
      <c r="J201" s="390"/>
      <c r="K201" s="390"/>
      <c r="L201" s="390"/>
      <c r="M201" s="390"/>
      <c r="N201" s="390"/>
      <c r="O201" s="390"/>
      <c r="P201" s="390"/>
      <c r="Q201" s="390"/>
      <c r="R201" s="207"/>
      <c r="S201" s="207"/>
      <c r="T201" s="207"/>
      <c r="U201" s="207"/>
      <c r="V201" s="207"/>
      <c r="W201" s="207"/>
      <c r="X201" s="207"/>
      <c r="Y201" s="207"/>
      <c r="Z201" s="207"/>
      <c r="AA201" s="207"/>
      <c r="AB201" s="207"/>
      <c r="AC201" s="207"/>
      <c r="AD201" s="207"/>
      <c r="AE201" s="207"/>
      <c r="AF201" s="207"/>
      <c r="AG201" s="207"/>
      <c r="AH201" s="207"/>
      <c r="AI201" s="207"/>
      <c r="AJ201" s="207"/>
      <c r="AK201" s="207"/>
      <c r="AL201" s="207"/>
      <c r="AM201" s="207"/>
      <c r="AN201" s="207"/>
      <c r="AO201" s="207"/>
      <c r="AP201" s="388"/>
      <c r="AQ201" s="387"/>
      <c r="AR201" s="207"/>
      <c r="AS201" s="389"/>
      <c r="AT201" s="389"/>
      <c r="AU201" s="388"/>
      <c r="AV201" s="389">
        <v>118</v>
      </c>
      <c r="AW201" s="389">
        <v>6650</v>
      </c>
      <c r="AX201" s="388">
        <f t="shared" si="31"/>
        <v>1662.5</v>
      </c>
      <c r="AY201" s="389">
        <v>101</v>
      </c>
      <c r="AZ201" s="389">
        <v>5751</v>
      </c>
      <c r="BA201" s="388">
        <f t="shared" si="46"/>
        <v>1437.75</v>
      </c>
      <c r="BB201" s="389">
        <v>160</v>
      </c>
      <c r="BC201" s="389">
        <v>9728</v>
      </c>
      <c r="BD201" s="388">
        <f t="shared" si="47"/>
        <v>2432</v>
      </c>
      <c r="BE201" s="389">
        <v>144</v>
      </c>
      <c r="BF201" s="389">
        <v>9264</v>
      </c>
      <c r="BG201" s="388">
        <f t="shared" si="48"/>
        <v>2316</v>
      </c>
      <c r="BH201" s="388">
        <v>172</v>
      </c>
      <c r="BI201" s="388">
        <v>10384</v>
      </c>
      <c r="BJ201" s="388">
        <f>BI201*25%</f>
        <v>2596</v>
      </c>
      <c r="BK201" s="388">
        <v>225</v>
      </c>
      <c r="BL201" s="388">
        <v>13627</v>
      </c>
      <c r="BM201" s="388">
        <f t="shared" si="50"/>
        <v>3406.75</v>
      </c>
      <c r="BN201" s="388">
        <v>213</v>
      </c>
      <c r="BO201" s="388">
        <v>12747</v>
      </c>
      <c r="BP201" s="388">
        <f t="shared" si="51"/>
        <v>3186.75</v>
      </c>
      <c r="BQ201" s="388">
        <v>168</v>
      </c>
      <c r="BR201" s="388">
        <v>10524</v>
      </c>
      <c r="BS201" s="388">
        <f t="shared" si="52"/>
        <v>2631</v>
      </c>
    </row>
    <row r="202" spans="1:71" s="288" customFormat="1" ht="14.65" customHeight="1">
      <c r="A202" s="331">
        <v>200</v>
      </c>
      <c r="B202" s="387" t="s">
        <v>917</v>
      </c>
      <c r="C202" s="387"/>
      <c r="D202" s="387"/>
      <c r="E202" s="207" t="str">
        <f>VLOOKUP(B202,Remark!G:H,2,0)</f>
        <v>BKAE</v>
      </c>
      <c r="F202" s="390"/>
      <c r="G202" s="390"/>
      <c r="H202" s="390"/>
      <c r="I202" s="390"/>
      <c r="J202" s="390"/>
      <c r="K202" s="390"/>
      <c r="L202" s="390"/>
      <c r="M202" s="390"/>
      <c r="N202" s="390"/>
      <c r="O202" s="390"/>
      <c r="P202" s="390"/>
      <c r="Q202" s="390"/>
      <c r="R202" s="207"/>
      <c r="S202" s="207"/>
      <c r="T202" s="207"/>
      <c r="U202" s="207"/>
      <c r="V202" s="207"/>
      <c r="W202" s="207"/>
      <c r="X202" s="207"/>
      <c r="Y202" s="207"/>
      <c r="Z202" s="207"/>
      <c r="AA202" s="207"/>
      <c r="AB202" s="207"/>
      <c r="AC202" s="207"/>
      <c r="AD202" s="207"/>
      <c r="AE202" s="207"/>
      <c r="AF202" s="207"/>
      <c r="AG202" s="207"/>
      <c r="AH202" s="207"/>
      <c r="AI202" s="207"/>
      <c r="AJ202" s="207"/>
      <c r="AK202" s="207"/>
      <c r="AL202" s="207"/>
      <c r="AM202" s="207"/>
      <c r="AN202" s="207"/>
      <c r="AO202" s="207"/>
      <c r="AP202" s="388"/>
      <c r="AQ202" s="387"/>
      <c r="AR202" s="207"/>
      <c r="AS202" s="389"/>
      <c r="AT202" s="389"/>
      <c r="AU202" s="388"/>
      <c r="AV202" s="389">
        <v>163</v>
      </c>
      <c r="AW202" s="389">
        <v>10249</v>
      </c>
      <c r="AX202" s="388">
        <f t="shared" si="31"/>
        <v>2562.25</v>
      </c>
      <c r="AY202" s="389">
        <v>143</v>
      </c>
      <c r="AZ202" s="389">
        <v>9213</v>
      </c>
      <c r="BA202" s="388">
        <f t="shared" si="46"/>
        <v>2303.25</v>
      </c>
      <c r="BB202" s="389">
        <v>140</v>
      </c>
      <c r="BC202" s="389">
        <v>8448</v>
      </c>
      <c r="BD202" s="388">
        <f t="shared" si="47"/>
        <v>2112</v>
      </c>
      <c r="BE202" s="389">
        <v>168</v>
      </c>
      <c r="BF202" s="389">
        <v>11544</v>
      </c>
      <c r="BG202" s="388">
        <f t="shared" si="48"/>
        <v>2886</v>
      </c>
      <c r="BH202" s="388">
        <v>159</v>
      </c>
      <c r="BI202" s="388">
        <v>9973</v>
      </c>
      <c r="BJ202" s="388">
        <f>BI202*25%</f>
        <v>2493.25</v>
      </c>
      <c r="BK202" s="388">
        <v>204</v>
      </c>
      <c r="BL202" s="388">
        <v>12296</v>
      </c>
      <c r="BM202" s="388">
        <f t="shared" si="50"/>
        <v>3074</v>
      </c>
      <c r="BN202" s="388">
        <v>204</v>
      </c>
      <c r="BO202" s="388">
        <v>11660</v>
      </c>
      <c r="BP202" s="388">
        <f t="shared" si="51"/>
        <v>2915</v>
      </c>
      <c r="BQ202" s="388">
        <v>243</v>
      </c>
      <c r="BR202" s="388">
        <v>14389</v>
      </c>
      <c r="BS202" s="388">
        <f t="shared" si="52"/>
        <v>3597.25</v>
      </c>
    </row>
    <row r="203" spans="1:71" s="288" customFormat="1" ht="14.65" customHeight="1">
      <c r="A203" s="331">
        <v>201</v>
      </c>
      <c r="B203" s="387" t="s">
        <v>260</v>
      </c>
      <c r="C203" s="387"/>
      <c r="D203" s="387"/>
      <c r="E203" s="207" t="str">
        <f>VLOOKUP(B203,Remark!G:H,2,0)</f>
        <v>BKAE</v>
      </c>
      <c r="F203" s="390"/>
      <c r="G203" s="390"/>
      <c r="H203" s="390"/>
      <c r="I203" s="390"/>
      <c r="J203" s="390"/>
      <c r="K203" s="390"/>
      <c r="L203" s="390"/>
      <c r="M203" s="390"/>
      <c r="N203" s="390"/>
      <c r="O203" s="390"/>
      <c r="P203" s="390"/>
      <c r="Q203" s="390"/>
      <c r="R203" s="207"/>
      <c r="S203" s="207"/>
      <c r="T203" s="207"/>
      <c r="U203" s="207"/>
      <c r="V203" s="207"/>
      <c r="W203" s="207"/>
      <c r="X203" s="207"/>
      <c r="Y203" s="207"/>
      <c r="Z203" s="207"/>
      <c r="AA203" s="207"/>
      <c r="AB203" s="207"/>
      <c r="AC203" s="207"/>
      <c r="AD203" s="207"/>
      <c r="AE203" s="207"/>
      <c r="AF203" s="207"/>
      <c r="AG203" s="207"/>
      <c r="AH203" s="207"/>
      <c r="AI203" s="207"/>
      <c r="AJ203" s="207"/>
      <c r="AK203" s="207"/>
      <c r="AL203" s="207"/>
      <c r="AM203" s="207"/>
      <c r="AN203" s="207"/>
      <c r="AO203" s="207"/>
      <c r="AP203" s="388"/>
      <c r="AQ203" s="387"/>
      <c r="AR203" s="207"/>
      <c r="AS203" s="389"/>
      <c r="AT203" s="389"/>
      <c r="AU203" s="388"/>
      <c r="AV203" s="389">
        <v>99</v>
      </c>
      <c r="AW203" s="389">
        <v>7281</v>
      </c>
      <c r="AX203" s="388">
        <f t="shared" si="31"/>
        <v>1820.25</v>
      </c>
      <c r="AY203" s="389">
        <v>105</v>
      </c>
      <c r="AZ203" s="389">
        <v>7415</v>
      </c>
      <c r="BA203" s="388">
        <f t="shared" si="46"/>
        <v>1853.75</v>
      </c>
      <c r="BB203" s="389">
        <v>96</v>
      </c>
      <c r="BC203" s="389">
        <v>5528</v>
      </c>
      <c r="BD203" s="388">
        <f t="shared" si="47"/>
        <v>1382</v>
      </c>
      <c r="BE203" s="389">
        <v>103</v>
      </c>
      <c r="BF203" s="389">
        <v>7633</v>
      </c>
      <c r="BG203" s="388">
        <f t="shared" si="48"/>
        <v>1908.25</v>
      </c>
      <c r="BH203" s="388">
        <v>141</v>
      </c>
      <c r="BI203" s="388">
        <v>8107</v>
      </c>
      <c r="BJ203" s="388">
        <f>BI203*25%</f>
        <v>2026.75</v>
      </c>
      <c r="BK203" s="388">
        <v>163</v>
      </c>
      <c r="BL203" s="388">
        <v>10113</v>
      </c>
      <c r="BM203" s="388">
        <f t="shared" si="50"/>
        <v>2528.25</v>
      </c>
      <c r="BN203" s="388">
        <v>151</v>
      </c>
      <c r="BO203" s="388">
        <v>9145</v>
      </c>
      <c r="BP203" s="388">
        <f t="shared" si="51"/>
        <v>2286.25</v>
      </c>
      <c r="BQ203" s="388">
        <v>180</v>
      </c>
      <c r="BR203" s="388">
        <v>10288</v>
      </c>
      <c r="BS203" s="388">
        <f t="shared" si="52"/>
        <v>2572</v>
      </c>
    </row>
    <row r="204" spans="1:71" s="288" customFormat="1" ht="14.65" customHeight="1">
      <c r="A204" s="331">
        <v>202</v>
      </c>
      <c r="B204" s="387" t="s">
        <v>918</v>
      </c>
      <c r="C204" s="387"/>
      <c r="D204" s="387"/>
      <c r="E204" s="207" t="str">
        <f>VLOOKUP(B204,Remark!G:H,2,0)</f>
        <v>BROM</v>
      </c>
      <c r="F204" s="390"/>
      <c r="G204" s="390"/>
      <c r="H204" s="390"/>
      <c r="I204" s="390"/>
      <c r="J204" s="390"/>
      <c r="K204" s="390"/>
      <c r="L204" s="390"/>
      <c r="M204" s="390"/>
      <c r="N204" s="390"/>
      <c r="O204" s="390"/>
      <c r="P204" s="390"/>
      <c r="Q204" s="390"/>
      <c r="R204" s="207"/>
      <c r="S204" s="207"/>
      <c r="T204" s="207"/>
      <c r="U204" s="207"/>
      <c r="V204" s="207"/>
      <c r="W204" s="207"/>
      <c r="X204" s="207"/>
      <c r="Y204" s="207"/>
      <c r="Z204" s="207"/>
      <c r="AA204" s="207"/>
      <c r="AB204" s="207"/>
      <c r="AC204" s="207"/>
      <c r="AD204" s="207"/>
      <c r="AE204" s="207"/>
      <c r="AF204" s="207"/>
      <c r="AG204" s="207"/>
      <c r="AH204" s="207"/>
      <c r="AI204" s="207"/>
      <c r="AJ204" s="207"/>
      <c r="AK204" s="207"/>
      <c r="AL204" s="207"/>
      <c r="AM204" s="207"/>
      <c r="AN204" s="207"/>
      <c r="AO204" s="207"/>
      <c r="AP204" s="388"/>
      <c r="AQ204" s="387"/>
      <c r="AR204" s="207"/>
      <c r="AS204" s="389"/>
      <c r="AT204" s="389"/>
      <c r="AU204" s="388"/>
      <c r="AV204" s="389">
        <v>139</v>
      </c>
      <c r="AW204" s="389">
        <v>9085</v>
      </c>
      <c r="AX204" s="388">
        <f t="shared" si="31"/>
        <v>2271.25</v>
      </c>
      <c r="AY204" s="389">
        <v>148</v>
      </c>
      <c r="AZ204" s="389">
        <v>9368</v>
      </c>
      <c r="BA204" s="388">
        <f t="shared" si="46"/>
        <v>2342</v>
      </c>
      <c r="BB204" s="389">
        <v>158</v>
      </c>
      <c r="BC204" s="389">
        <v>10542</v>
      </c>
      <c r="BD204" s="388">
        <f t="shared" si="47"/>
        <v>2635.5</v>
      </c>
      <c r="BE204" s="389">
        <v>218</v>
      </c>
      <c r="BF204" s="389">
        <v>14982</v>
      </c>
      <c r="BG204" s="388">
        <f t="shared" si="48"/>
        <v>3745.5</v>
      </c>
      <c r="BH204" s="388">
        <v>179</v>
      </c>
      <c r="BI204" s="388">
        <v>12117</v>
      </c>
      <c r="BJ204" s="388">
        <f>BI204*25%</f>
        <v>3029.25</v>
      </c>
      <c r="BK204" s="388">
        <v>174</v>
      </c>
      <c r="BL204" s="388">
        <v>12118</v>
      </c>
      <c r="BM204" s="388">
        <f t="shared" si="50"/>
        <v>3029.5</v>
      </c>
      <c r="BN204" s="388">
        <v>143</v>
      </c>
      <c r="BO204" s="388">
        <v>9645</v>
      </c>
      <c r="BP204" s="388">
        <f t="shared" si="51"/>
        <v>2411.25</v>
      </c>
      <c r="BQ204" s="388">
        <v>162</v>
      </c>
      <c r="BR204" s="388">
        <v>11510</v>
      </c>
      <c r="BS204" s="388">
        <f t="shared" si="52"/>
        <v>2877.5</v>
      </c>
    </row>
    <row r="205" spans="1:71" s="288" customFormat="1" ht="14.65" customHeight="1">
      <c r="A205" s="331">
        <v>203</v>
      </c>
      <c r="B205" s="388" t="s">
        <v>841</v>
      </c>
      <c r="C205" s="388"/>
      <c r="D205" s="388"/>
      <c r="E205" s="207" t="str">
        <f>VLOOKUP(B205,Remark!G:H,2,0)</f>
        <v>Kerry</v>
      </c>
      <c r="F205" s="390"/>
      <c r="G205" s="390"/>
      <c r="H205" s="390"/>
      <c r="I205" s="390"/>
      <c r="J205" s="390"/>
      <c r="K205" s="390"/>
      <c r="L205" s="390"/>
      <c r="M205" s="390"/>
      <c r="N205" s="390"/>
      <c r="O205" s="390"/>
      <c r="P205" s="390"/>
      <c r="Q205" s="390"/>
      <c r="R205" s="207"/>
      <c r="S205" s="207"/>
      <c r="T205" s="207"/>
      <c r="U205" s="207"/>
      <c r="V205" s="207"/>
      <c r="W205" s="207"/>
      <c r="X205" s="207"/>
      <c r="Y205" s="207"/>
      <c r="Z205" s="207"/>
      <c r="AA205" s="207"/>
      <c r="AB205" s="207"/>
      <c r="AC205" s="207"/>
      <c r="AD205" s="207"/>
      <c r="AE205" s="207"/>
      <c r="AF205" s="207"/>
      <c r="AG205" s="207"/>
      <c r="AH205" s="207"/>
      <c r="AI205" s="207"/>
      <c r="AJ205" s="207"/>
      <c r="AK205" s="207"/>
      <c r="AL205" s="207"/>
      <c r="AM205" s="207"/>
      <c r="AN205" s="207"/>
      <c r="AO205" s="207"/>
      <c r="AP205" s="388"/>
      <c r="AQ205" s="387"/>
      <c r="AR205" s="207"/>
      <c r="AS205" s="389"/>
      <c r="AT205" s="389"/>
      <c r="AU205" s="388"/>
      <c r="AV205" s="389">
        <v>206</v>
      </c>
      <c r="AW205" s="389">
        <v>14642</v>
      </c>
      <c r="AX205" s="388">
        <f t="shared" si="31"/>
        <v>3660.5</v>
      </c>
      <c r="AY205" s="388">
        <v>316</v>
      </c>
      <c r="AZ205" s="388">
        <v>21120</v>
      </c>
      <c r="BA205" s="388">
        <f t="shared" si="46"/>
        <v>5280</v>
      </c>
      <c r="BB205" s="389">
        <v>246</v>
      </c>
      <c r="BC205" s="389">
        <v>17382</v>
      </c>
      <c r="BD205" s="388">
        <f t="shared" si="47"/>
        <v>4345.5</v>
      </c>
      <c r="BE205" s="389">
        <v>238</v>
      </c>
      <c r="BF205" s="389">
        <v>16542</v>
      </c>
      <c r="BG205" s="388">
        <f t="shared" si="48"/>
        <v>4135.5</v>
      </c>
      <c r="BH205" s="388">
        <v>277</v>
      </c>
      <c r="BI205" s="388">
        <v>20951</v>
      </c>
      <c r="BJ205" s="388">
        <f t="shared" si="49"/>
        <v>5237.75</v>
      </c>
      <c r="BK205" s="388">
        <v>378</v>
      </c>
      <c r="BL205" s="388">
        <v>29518</v>
      </c>
      <c r="BM205" s="388">
        <f t="shared" si="50"/>
        <v>7379.5</v>
      </c>
      <c r="BN205" s="388">
        <v>359</v>
      </c>
      <c r="BO205" s="388">
        <v>29201</v>
      </c>
      <c r="BP205" s="388">
        <f t="shared" si="51"/>
        <v>7300.25</v>
      </c>
      <c r="BQ205" s="388">
        <v>331</v>
      </c>
      <c r="BR205" s="388">
        <v>25369</v>
      </c>
      <c r="BS205" s="388">
        <f t="shared" si="52"/>
        <v>6342.25</v>
      </c>
    </row>
    <row r="206" spans="1:71" s="288" customFormat="1" ht="14.65" customHeight="1">
      <c r="A206" s="331">
        <v>204</v>
      </c>
      <c r="B206" s="388" t="s">
        <v>842</v>
      </c>
      <c r="C206" s="388"/>
      <c r="D206" s="388"/>
      <c r="E206" s="207" t="str">
        <f>VLOOKUP(B206,Remark!G:H,2,0)</f>
        <v>Kerry</v>
      </c>
      <c r="F206" s="390"/>
      <c r="G206" s="390"/>
      <c r="H206" s="390"/>
      <c r="I206" s="390"/>
      <c r="J206" s="390"/>
      <c r="K206" s="390"/>
      <c r="L206" s="390"/>
      <c r="M206" s="390"/>
      <c r="N206" s="390"/>
      <c r="O206" s="390"/>
      <c r="P206" s="390"/>
      <c r="Q206" s="390"/>
      <c r="R206" s="207"/>
      <c r="S206" s="207"/>
      <c r="T206" s="207"/>
      <c r="U206" s="207"/>
      <c r="V206" s="207"/>
      <c r="W206" s="207"/>
      <c r="X206" s="207"/>
      <c r="Y206" s="207"/>
      <c r="Z206" s="207"/>
      <c r="AA206" s="207"/>
      <c r="AB206" s="207"/>
      <c r="AC206" s="207"/>
      <c r="AD206" s="207"/>
      <c r="AE206" s="207"/>
      <c r="AF206" s="207"/>
      <c r="AG206" s="207"/>
      <c r="AH206" s="207"/>
      <c r="AI206" s="207"/>
      <c r="AJ206" s="207"/>
      <c r="AK206" s="207"/>
      <c r="AL206" s="207"/>
      <c r="AM206" s="207"/>
      <c r="AN206" s="207"/>
      <c r="AO206" s="207"/>
      <c r="AP206" s="388"/>
      <c r="AQ206" s="387"/>
      <c r="AR206" s="207"/>
      <c r="AS206" s="389"/>
      <c r="AT206" s="389"/>
      <c r="AU206" s="388"/>
      <c r="AV206" s="389">
        <v>114</v>
      </c>
      <c r="AW206" s="389">
        <v>7338</v>
      </c>
      <c r="AX206" s="388">
        <f t="shared" si="31"/>
        <v>1834.5</v>
      </c>
      <c r="AY206" s="388">
        <v>160</v>
      </c>
      <c r="AZ206" s="388">
        <v>9992</v>
      </c>
      <c r="BA206" s="388">
        <f t="shared" si="46"/>
        <v>2498</v>
      </c>
      <c r="BB206" s="389">
        <v>123</v>
      </c>
      <c r="BC206" s="389">
        <v>8505</v>
      </c>
      <c r="BD206" s="388">
        <f t="shared" si="47"/>
        <v>2126.25</v>
      </c>
      <c r="BE206" s="389">
        <v>90</v>
      </c>
      <c r="BF206" s="389">
        <v>5998</v>
      </c>
      <c r="BG206" s="388">
        <f t="shared" si="48"/>
        <v>1499.5</v>
      </c>
      <c r="BH206" s="388">
        <v>76</v>
      </c>
      <c r="BI206" s="388">
        <v>5208</v>
      </c>
      <c r="BJ206" s="388">
        <f t="shared" si="49"/>
        <v>1302</v>
      </c>
      <c r="BK206" s="388">
        <v>111</v>
      </c>
      <c r="BL206" s="388">
        <v>8309</v>
      </c>
      <c r="BM206" s="388">
        <f t="shared" si="50"/>
        <v>2077.25</v>
      </c>
      <c r="BN206" s="388">
        <v>110</v>
      </c>
      <c r="BO206" s="388">
        <v>7766</v>
      </c>
      <c r="BP206" s="388">
        <f t="shared" si="51"/>
        <v>1941.5</v>
      </c>
      <c r="BQ206" s="388">
        <v>133</v>
      </c>
      <c r="BR206" s="388">
        <v>8643</v>
      </c>
      <c r="BS206" s="388">
        <f t="shared" si="52"/>
        <v>2160.75</v>
      </c>
    </row>
    <row r="207" spans="1:71" s="288" customFormat="1" ht="14.65" customHeight="1">
      <c r="A207" s="331">
        <v>205</v>
      </c>
      <c r="B207" s="388" t="s">
        <v>843</v>
      </c>
      <c r="C207" s="388"/>
      <c r="D207" s="388"/>
      <c r="E207" s="207" t="str">
        <f>VLOOKUP(B207,Remark!G:H,2,0)</f>
        <v>Kerry</v>
      </c>
      <c r="F207" s="390"/>
      <c r="G207" s="390"/>
      <c r="H207" s="390"/>
      <c r="I207" s="390"/>
      <c r="J207" s="390"/>
      <c r="K207" s="390"/>
      <c r="L207" s="390"/>
      <c r="M207" s="390"/>
      <c r="N207" s="390"/>
      <c r="O207" s="390"/>
      <c r="P207" s="390"/>
      <c r="Q207" s="390"/>
      <c r="R207" s="207"/>
      <c r="S207" s="207"/>
      <c r="T207" s="207"/>
      <c r="U207" s="207"/>
      <c r="V207" s="207"/>
      <c r="W207" s="207"/>
      <c r="X207" s="207"/>
      <c r="Y207" s="207"/>
      <c r="Z207" s="207"/>
      <c r="AA207" s="207"/>
      <c r="AB207" s="207"/>
      <c r="AC207" s="207"/>
      <c r="AD207" s="207"/>
      <c r="AE207" s="207"/>
      <c r="AF207" s="207"/>
      <c r="AG207" s="207"/>
      <c r="AH207" s="207"/>
      <c r="AI207" s="207"/>
      <c r="AJ207" s="207"/>
      <c r="AK207" s="207"/>
      <c r="AL207" s="207"/>
      <c r="AM207" s="207"/>
      <c r="AN207" s="207"/>
      <c r="AO207" s="207"/>
      <c r="AP207" s="388"/>
      <c r="AQ207" s="387"/>
      <c r="AR207" s="207"/>
      <c r="AS207" s="389"/>
      <c r="AT207" s="389"/>
      <c r="AU207" s="388"/>
      <c r="AV207" s="389">
        <v>341</v>
      </c>
      <c r="AW207" s="389">
        <v>21835</v>
      </c>
      <c r="AX207" s="388">
        <f t="shared" si="31"/>
        <v>5458.75</v>
      </c>
      <c r="AY207" s="388">
        <v>318</v>
      </c>
      <c r="AZ207" s="388">
        <v>22082</v>
      </c>
      <c r="BA207" s="388">
        <f t="shared" si="46"/>
        <v>5520.5</v>
      </c>
      <c r="BB207" s="389">
        <v>424</v>
      </c>
      <c r="BC207" s="389">
        <v>29460</v>
      </c>
      <c r="BD207" s="388">
        <f t="shared" si="47"/>
        <v>7365</v>
      </c>
      <c r="BE207" s="389">
        <v>447</v>
      </c>
      <c r="BF207" s="389">
        <v>30553</v>
      </c>
      <c r="BG207" s="388">
        <f t="shared" si="48"/>
        <v>7638.25</v>
      </c>
      <c r="BH207" s="388">
        <v>395</v>
      </c>
      <c r="BI207" s="388">
        <v>28589</v>
      </c>
      <c r="BJ207" s="388">
        <f t="shared" si="49"/>
        <v>7147.25</v>
      </c>
      <c r="BK207" s="388">
        <v>414</v>
      </c>
      <c r="BL207" s="388">
        <v>28322</v>
      </c>
      <c r="BM207" s="388">
        <f t="shared" si="50"/>
        <v>7080.5</v>
      </c>
      <c r="BN207" s="388">
        <v>527</v>
      </c>
      <c r="BO207" s="388">
        <v>36481</v>
      </c>
      <c r="BP207" s="388">
        <f t="shared" si="51"/>
        <v>9120.25</v>
      </c>
      <c r="BQ207" s="388">
        <v>425</v>
      </c>
      <c r="BR207" s="388">
        <v>29791</v>
      </c>
      <c r="BS207" s="388">
        <f t="shared" si="52"/>
        <v>7447.75</v>
      </c>
    </row>
    <row r="208" spans="1:71" s="288" customFormat="1" ht="14.65" customHeight="1">
      <c r="A208" s="331">
        <v>206</v>
      </c>
      <c r="B208" s="388" t="s">
        <v>844</v>
      </c>
      <c r="C208" s="388"/>
      <c r="D208" s="388"/>
      <c r="E208" s="207" t="str">
        <f>VLOOKUP(B208,Remark!G:H,2,0)</f>
        <v>HPPY</v>
      </c>
      <c r="F208" s="390"/>
      <c r="G208" s="390"/>
      <c r="H208" s="390"/>
      <c r="I208" s="390"/>
      <c r="J208" s="390"/>
      <c r="K208" s="390"/>
      <c r="L208" s="390"/>
      <c r="M208" s="390"/>
      <c r="N208" s="390"/>
      <c r="O208" s="390"/>
      <c r="P208" s="390"/>
      <c r="Q208" s="390"/>
      <c r="R208" s="207"/>
      <c r="S208" s="207"/>
      <c r="T208" s="207"/>
      <c r="U208" s="207"/>
      <c r="V208" s="207"/>
      <c r="W208" s="207"/>
      <c r="X208" s="207"/>
      <c r="Y208" s="207"/>
      <c r="Z208" s="207"/>
      <c r="AA208" s="207"/>
      <c r="AB208" s="207"/>
      <c r="AC208" s="207"/>
      <c r="AD208" s="207"/>
      <c r="AE208" s="207"/>
      <c r="AF208" s="207"/>
      <c r="AG208" s="207"/>
      <c r="AH208" s="207"/>
      <c r="AI208" s="207"/>
      <c r="AJ208" s="207"/>
      <c r="AK208" s="207"/>
      <c r="AL208" s="207"/>
      <c r="AM208" s="207"/>
      <c r="AN208" s="207"/>
      <c r="AO208" s="207"/>
      <c r="AP208" s="388"/>
      <c r="AQ208" s="387"/>
      <c r="AR208" s="207"/>
      <c r="AS208" s="389"/>
      <c r="AT208" s="389"/>
      <c r="AU208" s="388"/>
      <c r="AV208" s="389">
        <v>297</v>
      </c>
      <c r="AW208" s="389">
        <v>19443</v>
      </c>
      <c r="AX208" s="388">
        <f t="shared" si="31"/>
        <v>4860.75</v>
      </c>
      <c r="AY208" s="389">
        <v>302</v>
      </c>
      <c r="AZ208" s="389">
        <v>19382</v>
      </c>
      <c r="BA208" s="388">
        <f t="shared" si="46"/>
        <v>4845.5</v>
      </c>
      <c r="BB208" s="389">
        <v>388</v>
      </c>
      <c r="BC208" s="389">
        <v>24200</v>
      </c>
      <c r="BD208" s="388">
        <f t="shared" si="47"/>
        <v>6050</v>
      </c>
      <c r="BE208" s="389">
        <v>329</v>
      </c>
      <c r="BF208" s="389">
        <v>20703</v>
      </c>
      <c r="BG208" s="388">
        <f t="shared" si="48"/>
        <v>5175.75</v>
      </c>
      <c r="BH208" s="388">
        <v>352</v>
      </c>
      <c r="BI208" s="388">
        <v>23312</v>
      </c>
      <c r="BJ208" s="388">
        <f t="shared" si="49"/>
        <v>5828</v>
      </c>
      <c r="BK208" s="388">
        <v>395</v>
      </c>
      <c r="BL208" s="388">
        <v>25901</v>
      </c>
      <c r="BM208" s="388">
        <f t="shared" si="50"/>
        <v>6475.25</v>
      </c>
      <c r="BN208" s="388">
        <v>444</v>
      </c>
      <c r="BO208" s="388">
        <v>28036</v>
      </c>
      <c r="BP208" s="388">
        <f t="shared" si="51"/>
        <v>7009</v>
      </c>
      <c r="BQ208" s="388">
        <v>398</v>
      </c>
      <c r="BR208" s="388">
        <v>25634</v>
      </c>
      <c r="BS208" s="388">
        <f t="shared" si="52"/>
        <v>6408.5</v>
      </c>
    </row>
    <row r="209" spans="1:71" s="288" customFormat="1" ht="14.65" customHeight="1">
      <c r="A209" s="331">
        <v>207</v>
      </c>
      <c r="B209" s="388" t="s">
        <v>845</v>
      </c>
      <c r="C209" s="388"/>
      <c r="D209" s="388"/>
      <c r="E209" s="207" t="str">
        <f>VLOOKUP(B209,Remark!G:H,2,0)</f>
        <v>HPPY</v>
      </c>
      <c r="F209" s="390"/>
      <c r="G209" s="390"/>
      <c r="H209" s="390"/>
      <c r="I209" s="390"/>
      <c r="J209" s="390"/>
      <c r="K209" s="390"/>
      <c r="L209" s="390"/>
      <c r="M209" s="390"/>
      <c r="N209" s="390"/>
      <c r="O209" s="390"/>
      <c r="P209" s="390"/>
      <c r="Q209" s="390"/>
      <c r="R209" s="207"/>
      <c r="S209" s="207"/>
      <c r="T209" s="207"/>
      <c r="U209" s="207"/>
      <c r="V209" s="207"/>
      <c r="W209" s="207"/>
      <c r="X209" s="207"/>
      <c r="Y209" s="207"/>
      <c r="Z209" s="207"/>
      <c r="AA209" s="207"/>
      <c r="AB209" s="207"/>
      <c r="AC209" s="207"/>
      <c r="AD209" s="207"/>
      <c r="AE209" s="207"/>
      <c r="AF209" s="207"/>
      <c r="AG209" s="207"/>
      <c r="AH209" s="207"/>
      <c r="AI209" s="207"/>
      <c r="AJ209" s="207"/>
      <c r="AK209" s="207"/>
      <c r="AL209" s="207"/>
      <c r="AM209" s="207"/>
      <c r="AN209" s="207"/>
      <c r="AO209" s="207"/>
      <c r="AP209" s="388"/>
      <c r="AQ209" s="387"/>
      <c r="AR209" s="207"/>
      <c r="AS209" s="389"/>
      <c r="AT209" s="389"/>
      <c r="AU209" s="388"/>
      <c r="AV209" s="389">
        <v>235</v>
      </c>
      <c r="AW209" s="389">
        <v>14301</v>
      </c>
      <c r="AX209" s="388">
        <f t="shared" si="31"/>
        <v>3575.25</v>
      </c>
      <c r="AY209" s="389">
        <v>214</v>
      </c>
      <c r="AZ209" s="389">
        <v>13118</v>
      </c>
      <c r="BA209" s="388">
        <f t="shared" si="46"/>
        <v>3279.5</v>
      </c>
      <c r="BB209" s="389">
        <v>213</v>
      </c>
      <c r="BC209" s="389">
        <v>13607</v>
      </c>
      <c r="BD209" s="388">
        <f t="shared" si="47"/>
        <v>3401.75</v>
      </c>
      <c r="BE209" s="389">
        <v>241</v>
      </c>
      <c r="BF209" s="389">
        <v>15435</v>
      </c>
      <c r="BG209" s="388">
        <f t="shared" si="48"/>
        <v>3858.75</v>
      </c>
      <c r="BH209" s="388">
        <v>243</v>
      </c>
      <c r="BI209" s="388">
        <v>15837</v>
      </c>
      <c r="BJ209" s="388">
        <f t="shared" si="49"/>
        <v>3959.25</v>
      </c>
      <c r="BK209" s="388">
        <v>211</v>
      </c>
      <c r="BL209" s="388">
        <v>13833</v>
      </c>
      <c r="BM209" s="388">
        <f t="shared" si="50"/>
        <v>3458.25</v>
      </c>
      <c r="BN209" s="388">
        <v>202</v>
      </c>
      <c r="BO209" s="388">
        <v>13370</v>
      </c>
      <c r="BP209" s="388">
        <f t="shared" si="51"/>
        <v>3342.5</v>
      </c>
      <c r="BQ209" s="388">
        <v>220</v>
      </c>
      <c r="BR209" s="388">
        <v>13928</v>
      </c>
      <c r="BS209" s="388">
        <f t="shared" si="52"/>
        <v>3482</v>
      </c>
    </row>
    <row r="210" spans="1:71" s="288" customFormat="1" ht="14.65" customHeight="1">
      <c r="A210" s="331">
        <v>208</v>
      </c>
      <c r="B210" s="388" t="s">
        <v>846</v>
      </c>
      <c r="C210" s="388"/>
      <c r="D210" s="388"/>
      <c r="E210" s="207" t="str">
        <f>VLOOKUP(B210,Remark!G:H,2,0)</f>
        <v>Kerry</v>
      </c>
      <c r="F210" s="390"/>
      <c r="G210" s="390"/>
      <c r="H210" s="390"/>
      <c r="I210" s="390"/>
      <c r="J210" s="390"/>
      <c r="K210" s="390"/>
      <c r="L210" s="390"/>
      <c r="M210" s="390"/>
      <c r="N210" s="390"/>
      <c r="O210" s="390"/>
      <c r="P210" s="390"/>
      <c r="Q210" s="390"/>
      <c r="R210" s="207"/>
      <c r="S210" s="207"/>
      <c r="T210" s="207"/>
      <c r="U210" s="207"/>
      <c r="V210" s="207"/>
      <c r="W210" s="207"/>
      <c r="X210" s="207"/>
      <c r="Y210" s="207"/>
      <c r="Z210" s="207"/>
      <c r="AA210" s="207"/>
      <c r="AB210" s="207"/>
      <c r="AC210" s="207"/>
      <c r="AD210" s="207"/>
      <c r="AE210" s="207"/>
      <c r="AF210" s="207"/>
      <c r="AG210" s="207"/>
      <c r="AH210" s="207"/>
      <c r="AI210" s="207"/>
      <c r="AJ210" s="207"/>
      <c r="AK210" s="207"/>
      <c r="AL210" s="207"/>
      <c r="AM210" s="207"/>
      <c r="AN210" s="207"/>
      <c r="AO210" s="207"/>
      <c r="AP210" s="388"/>
      <c r="AQ210" s="387"/>
      <c r="AR210" s="207"/>
      <c r="AS210" s="389"/>
      <c r="AT210" s="389"/>
      <c r="AU210" s="388"/>
      <c r="AV210" s="389">
        <v>259</v>
      </c>
      <c r="AW210" s="389">
        <v>16333</v>
      </c>
      <c r="AX210" s="388">
        <f t="shared" si="31"/>
        <v>4083.25</v>
      </c>
      <c r="AY210" s="389">
        <v>329</v>
      </c>
      <c r="AZ210" s="389">
        <v>19771</v>
      </c>
      <c r="BA210" s="388">
        <f t="shared" si="46"/>
        <v>4942.75</v>
      </c>
      <c r="BB210" s="389">
        <v>280</v>
      </c>
      <c r="BC210" s="389">
        <v>16008</v>
      </c>
      <c r="BD210" s="388">
        <f t="shared" si="47"/>
        <v>4002</v>
      </c>
      <c r="BE210" s="389">
        <v>377</v>
      </c>
      <c r="BF210" s="389">
        <v>20963</v>
      </c>
      <c r="BG210" s="388">
        <f t="shared" si="48"/>
        <v>5240.75</v>
      </c>
      <c r="BH210" s="388">
        <v>384</v>
      </c>
      <c r="BI210" s="388">
        <v>21144</v>
      </c>
      <c r="BJ210" s="388">
        <f t="shared" si="49"/>
        <v>5286</v>
      </c>
      <c r="BK210" s="388">
        <v>411</v>
      </c>
      <c r="BL210" s="388">
        <v>23629</v>
      </c>
      <c r="BM210" s="388">
        <f t="shared" si="50"/>
        <v>5907.25</v>
      </c>
      <c r="BN210" s="388">
        <v>382</v>
      </c>
      <c r="BO210" s="388">
        <v>22342</v>
      </c>
      <c r="BP210" s="388">
        <f t="shared" si="51"/>
        <v>5585.5</v>
      </c>
      <c r="BQ210" s="388">
        <v>334</v>
      </c>
      <c r="BR210" s="388">
        <v>21730</v>
      </c>
      <c r="BS210" s="388">
        <f t="shared" si="52"/>
        <v>5432.5</v>
      </c>
    </row>
    <row r="211" spans="1:71" s="288" customFormat="1" ht="14.65" customHeight="1">
      <c r="A211" s="331">
        <v>209</v>
      </c>
      <c r="B211" s="388" t="s">
        <v>847</v>
      </c>
      <c r="C211" s="388"/>
      <c r="D211" s="388"/>
      <c r="E211" s="207" t="str">
        <f>VLOOKUP(B211,Remark!G:H,2,0)</f>
        <v>Kerry</v>
      </c>
      <c r="F211" s="390"/>
      <c r="G211" s="390"/>
      <c r="H211" s="390"/>
      <c r="I211" s="390"/>
      <c r="J211" s="390"/>
      <c r="K211" s="390"/>
      <c r="L211" s="390"/>
      <c r="M211" s="390"/>
      <c r="N211" s="390"/>
      <c r="O211" s="390"/>
      <c r="P211" s="390"/>
      <c r="Q211" s="390"/>
      <c r="R211" s="207"/>
      <c r="S211" s="207"/>
      <c r="T211" s="207"/>
      <c r="U211" s="207"/>
      <c r="V211" s="207"/>
      <c r="W211" s="207"/>
      <c r="X211" s="207"/>
      <c r="Y211" s="207"/>
      <c r="Z211" s="207"/>
      <c r="AA211" s="207"/>
      <c r="AB211" s="207"/>
      <c r="AC211" s="207"/>
      <c r="AD211" s="207"/>
      <c r="AE211" s="207"/>
      <c r="AF211" s="207"/>
      <c r="AG211" s="207"/>
      <c r="AH211" s="207"/>
      <c r="AI211" s="207"/>
      <c r="AJ211" s="207"/>
      <c r="AK211" s="207"/>
      <c r="AL211" s="207"/>
      <c r="AM211" s="207"/>
      <c r="AN211" s="207"/>
      <c r="AO211" s="207"/>
      <c r="AP211" s="388"/>
      <c r="AQ211" s="387"/>
      <c r="AR211" s="207"/>
      <c r="AS211" s="389"/>
      <c r="AT211" s="389"/>
      <c r="AU211" s="388"/>
      <c r="AV211" s="389">
        <v>0</v>
      </c>
      <c r="AW211" s="389">
        <v>0</v>
      </c>
      <c r="AX211" s="388">
        <f t="shared" si="31"/>
        <v>0</v>
      </c>
      <c r="AY211" s="389">
        <v>0</v>
      </c>
      <c r="AZ211" s="389">
        <v>0</v>
      </c>
      <c r="BA211" s="388">
        <f t="shared" si="46"/>
        <v>0</v>
      </c>
      <c r="BB211" s="389">
        <v>0</v>
      </c>
      <c r="BC211" s="389">
        <v>0</v>
      </c>
      <c r="BD211" s="388">
        <f t="shared" si="47"/>
        <v>0</v>
      </c>
      <c r="BE211" s="389">
        <v>0</v>
      </c>
      <c r="BF211" s="389">
        <v>0</v>
      </c>
      <c r="BG211" s="388">
        <f t="shared" si="48"/>
        <v>0</v>
      </c>
      <c r="BH211" s="388">
        <v>0</v>
      </c>
      <c r="BI211" s="388">
        <v>0</v>
      </c>
      <c r="BJ211" s="388">
        <f t="shared" si="49"/>
        <v>0</v>
      </c>
      <c r="BK211" s="388">
        <v>0</v>
      </c>
      <c r="BL211" s="388">
        <v>0</v>
      </c>
      <c r="BM211" s="388">
        <f t="shared" si="50"/>
        <v>0</v>
      </c>
      <c r="BN211" s="388">
        <v>0</v>
      </c>
      <c r="BO211" s="388">
        <v>0</v>
      </c>
      <c r="BP211" s="388">
        <f t="shared" si="51"/>
        <v>0</v>
      </c>
      <c r="BQ211" s="388">
        <v>0</v>
      </c>
      <c r="BR211" s="388">
        <v>0</v>
      </c>
      <c r="BS211" s="388">
        <f t="shared" si="52"/>
        <v>0</v>
      </c>
    </row>
    <row r="212" spans="1:71" s="288" customFormat="1" ht="14.65" customHeight="1">
      <c r="A212" s="331">
        <v>210</v>
      </c>
      <c r="B212" s="388" t="s">
        <v>848</v>
      </c>
      <c r="C212" s="388"/>
      <c r="D212" s="388"/>
      <c r="E212" s="207" t="str">
        <f>VLOOKUP(B212,Remark!G:H,2,0)</f>
        <v>HPPY</v>
      </c>
      <c r="F212" s="390"/>
      <c r="G212" s="390"/>
      <c r="H212" s="390"/>
      <c r="I212" s="390"/>
      <c r="J212" s="390"/>
      <c r="K212" s="390"/>
      <c r="L212" s="390"/>
      <c r="M212" s="390"/>
      <c r="N212" s="390"/>
      <c r="O212" s="390"/>
      <c r="P212" s="390"/>
      <c r="Q212" s="390"/>
      <c r="R212" s="207"/>
      <c r="S212" s="207"/>
      <c r="T212" s="207"/>
      <c r="U212" s="207"/>
      <c r="V212" s="207"/>
      <c r="W212" s="207"/>
      <c r="X212" s="207"/>
      <c r="Y212" s="207"/>
      <c r="Z212" s="207"/>
      <c r="AA212" s="207"/>
      <c r="AB212" s="207"/>
      <c r="AC212" s="207"/>
      <c r="AD212" s="207"/>
      <c r="AE212" s="207"/>
      <c r="AF212" s="207"/>
      <c r="AG212" s="207"/>
      <c r="AH212" s="207"/>
      <c r="AI212" s="207"/>
      <c r="AJ212" s="207"/>
      <c r="AK212" s="207"/>
      <c r="AL212" s="207"/>
      <c r="AM212" s="207"/>
      <c r="AN212" s="207"/>
      <c r="AO212" s="207"/>
      <c r="AP212" s="388"/>
      <c r="AQ212" s="387"/>
      <c r="AR212" s="207"/>
      <c r="AS212" s="389"/>
      <c r="AT212" s="389"/>
      <c r="AU212" s="388"/>
      <c r="AV212" s="389">
        <v>57</v>
      </c>
      <c r="AW212" s="389">
        <v>4063</v>
      </c>
      <c r="AX212" s="388">
        <f t="shared" si="31"/>
        <v>1015.75</v>
      </c>
      <c r="AY212" s="389">
        <v>70</v>
      </c>
      <c r="AZ212" s="389">
        <v>4858</v>
      </c>
      <c r="BA212" s="388">
        <f t="shared" si="46"/>
        <v>1214.5</v>
      </c>
      <c r="BB212" s="389">
        <v>52</v>
      </c>
      <c r="BC212" s="389">
        <v>4708</v>
      </c>
      <c r="BD212" s="388">
        <f t="shared" si="47"/>
        <v>1177</v>
      </c>
      <c r="BE212" s="389">
        <v>48</v>
      </c>
      <c r="BF212" s="389">
        <v>4272</v>
      </c>
      <c r="BG212" s="388">
        <f t="shared" si="48"/>
        <v>1068</v>
      </c>
      <c r="BH212" s="388">
        <v>48</v>
      </c>
      <c r="BI212" s="388">
        <v>3720</v>
      </c>
      <c r="BJ212" s="388">
        <f t="shared" si="49"/>
        <v>930</v>
      </c>
      <c r="BK212" s="388">
        <v>46</v>
      </c>
      <c r="BL212" s="388">
        <v>3514</v>
      </c>
      <c r="BM212" s="388">
        <f t="shared" si="50"/>
        <v>878.5</v>
      </c>
      <c r="BN212" s="388">
        <v>59</v>
      </c>
      <c r="BO212" s="388">
        <v>4873</v>
      </c>
      <c r="BP212" s="388">
        <f t="shared" si="51"/>
        <v>1218.25</v>
      </c>
      <c r="BQ212" s="388">
        <v>51</v>
      </c>
      <c r="BR212" s="388">
        <v>3981</v>
      </c>
      <c r="BS212" s="388">
        <f t="shared" si="52"/>
        <v>995.25</v>
      </c>
    </row>
    <row r="213" spans="1:71" s="288" customFormat="1" ht="14.65" customHeight="1">
      <c r="A213" s="331">
        <v>211</v>
      </c>
      <c r="B213" s="388" t="s">
        <v>849</v>
      </c>
      <c r="C213" s="388"/>
      <c r="D213" s="388"/>
      <c r="E213" s="207" t="str">
        <f>VLOOKUP(B213,Remark!G:H,2,0)</f>
        <v>Kerry</v>
      </c>
      <c r="F213" s="390"/>
      <c r="G213" s="390"/>
      <c r="H213" s="390"/>
      <c r="I213" s="390"/>
      <c r="J213" s="390"/>
      <c r="K213" s="390"/>
      <c r="L213" s="390"/>
      <c r="M213" s="390"/>
      <c r="N213" s="390"/>
      <c r="O213" s="390"/>
      <c r="P213" s="390"/>
      <c r="Q213" s="390"/>
      <c r="R213" s="207"/>
      <c r="S213" s="207"/>
      <c r="T213" s="207"/>
      <c r="U213" s="207"/>
      <c r="V213" s="207"/>
      <c r="W213" s="207"/>
      <c r="X213" s="207"/>
      <c r="Y213" s="207"/>
      <c r="Z213" s="207"/>
      <c r="AA213" s="207"/>
      <c r="AB213" s="207"/>
      <c r="AC213" s="207"/>
      <c r="AD213" s="207"/>
      <c r="AE213" s="207"/>
      <c r="AF213" s="207"/>
      <c r="AG213" s="207"/>
      <c r="AH213" s="207"/>
      <c r="AI213" s="207"/>
      <c r="AJ213" s="207"/>
      <c r="AK213" s="207"/>
      <c r="AL213" s="207"/>
      <c r="AM213" s="207"/>
      <c r="AN213" s="207"/>
      <c r="AO213" s="207"/>
      <c r="AP213" s="388"/>
      <c r="AQ213" s="387"/>
      <c r="AR213" s="207"/>
      <c r="AS213" s="389"/>
      <c r="AT213" s="389"/>
      <c r="AU213" s="388"/>
      <c r="AV213" s="389">
        <v>273</v>
      </c>
      <c r="AW213" s="389">
        <v>18243</v>
      </c>
      <c r="AX213" s="388">
        <f t="shared" si="31"/>
        <v>4560.75</v>
      </c>
      <c r="AY213" s="389">
        <v>218</v>
      </c>
      <c r="AZ213" s="389">
        <v>14594</v>
      </c>
      <c r="BA213" s="388">
        <f t="shared" si="46"/>
        <v>3648.5</v>
      </c>
      <c r="BB213" s="389">
        <v>277</v>
      </c>
      <c r="BC213" s="389">
        <v>16863</v>
      </c>
      <c r="BD213" s="388">
        <f t="shared" si="47"/>
        <v>4215.75</v>
      </c>
      <c r="BE213" s="389">
        <v>338</v>
      </c>
      <c r="BF213" s="389">
        <v>20354</v>
      </c>
      <c r="BG213" s="388">
        <f t="shared" si="48"/>
        <v>5088.5</v>
      </c>
      <c r="BH213" s="388">
        <v>381</v>
      </c>
      <c r="BI213" s="388">
        <v>24979</v>
      </c>
      <c r="BJ213" s="388">
        <f t="shared" si="49"/>
        <v>6244.75</v>
      </c>
      <c r="BK213" s="388">
        <v>367</v>
      </c>
      <c r="BL213" s="388">
        <v>24797</v>
      </c>
      <c r="BM213" s="388">
        <f t="shared" si="50"/>
        <v>6199.25</v>
      </c>
      <c r="BN213" s="388">
        <v>398</v>
      </c>
      <c r="BO213" s="388">
        <v>25566</v>
      </c>
      <c r="BP213" s="388">
        <f t="shared" si="51"/>
        <v>6391.5</v>
      </c>
      <c r="BQ213" s="388">
        <v>379</v>
      </c>
      <c r="BR213" s="388">
        <v>24781</v>
      </c>
      <c r="BS213" s="388">
        <f t="shared" si="52"/>
        <v>6195.25</v>
      </c>
    </row>
    <row r="214" spans="1:71" s="288" customFormat="1" ht="14.65" customHeight="1">
      <c r="A214" s="331">
        <v>212</v>
      </c>
      <c r="B214" s="388" t="s">
        <v>850</v>
      </c>
      <c r="C214" s="388"/>
      <c r="D214" s="388"/>
      <c r="E214" s="207" t="str">
        <f>VLOOKUP(B214,Remark!G:H,2,0)</f>
        <v>Kerry</v>
      </c>
      <c r="F214" s="390"/>
      <c r="G214" s="390"/>
      <c r="H214" s="390"/>
      <c r="I214" s="390"/>
      <c r="J214" s="390"/>
      <c r="K214" s="390"/>
      <c r="L214" s="390"/>
      <c r="M214" s="390"/>
      <c r="N214" s="390"/>
      <c r="O214" s="390"/>
      <c r="P214" s="390"/>
      <c r="Q214" s="390"/>
      <c r="R214" s="207"/>
      <c r="S214" s="207"/>
      <c r="T214" s="207"/>
      <c r="U214" s="207"/>
      <c r="V214" s="207"/>
      <c r="W214" s="207"/>
      <c r="X214" s="207"/>
      <c r="Y214" s="207"/>
      <c r="Z214" s="207"/>
      <c r="AA214" s="207"/>
      <c r="AB214" s="207"/>
      <c r="AC214" s="207"/>
      <c r="AD214" s="207"/>
      <c r="AE214" s="207"/>
      <c r="AF214" s="207"/>
      <c r="AG214" s="207"/>
      <c r="AH214" s="207"/>
      <c r="AI214" s="207"/>
      <c r="AJ214" s="207"/>
      <c r="AK214" s="207"/>
      <c r="AL214" s="207"/>
      <c r="AM214" s="207"/>
      <c r="AN214" s="207"/>
      <c r="AO214" s="207"/>
      <c r="AP214" s="388"/>
      <c r="AQ214" s="387"/>
      <c r="AR214" s="207"/>
      <c r="AS214" s="389"/>
      <c r="AT214" s="389"/>
      <c r="AU214" s="388"/>
      <c r="AV214" s="389">
        <v>273</v>
      </c>
      <c r="AW214" s="389">
        <v>19103</v>
      </c>
      <c r="AX214" s="388">
        <f t="shared" si="31"/>
        <v>4775.75</v>
      </c>
      <c r="AY214" s="389">
        <v>216</v>
      </c>
      <c r="AZ214" s="389">
        <v>15120</v>
      </c>
      <c r="BA214" s="388">
        <f t="shared" si="46"/>
        <v>3780</v>
      </c>
      <c r="BB214" s="389">
        <v>258</v>
      </c>
      <c r="BC214" s="389">
        <v>19326</v>
      </c>
      <c r="BD214" s="388">
        <f t="shared" si="47"/>
        <v>4831.5</v>
      </c>
      <c r="BE214" s="389">
        <v>268</v>
      </c>
      <c r="BF214" s="389">
        <v>17704</v>
      </c>
      <c r="BG214" s="388">
        <f t="shared" si="48"/>
        <v>4426</v>
      </c>
      <c r="BH214" s="388">
        <v>299</v>
      </c>
      <c r="BI214" s="388">
        <v>20949</v>
      </c>
      <c r="BJ214" s="388">
        <f t="shared" si="49"/>
        <v>5237.25</v>
      </c>
      <c r="BK214" s="388">
        <v>396</v>
      </c>
      <c r="BL214" s="388">
        <v>26816</v>
      </c>
      <c r="BM214" s="388">
        <f t="shared" si="50"/>
        <v>6704</v>
      </c>
      <c r="BN214" s="388">
        <v>370</v>
      </c>
      <c r="BO214" s="388">
        <v>26554</v>
      </c>
      <c r="BP214" s="388">
        <f t="shared" si="51"/>
        <v>6638.5</v>
      </c>
      <c r="BQ214" s="388">
        <v>295</v>
      </c>
      <c r="BR214" s="388">
        <v>20521</v>
      </c>
      <c r="BS214" s="388">
        <f t="shared" si="52"/>
        <v>5130.25</v>
      </c>
    </row>
    <row r="215" spans="1:71" s="288" customFormat="1" ht="14.65" customHeight="1">
      <c r="A215" s="331">
        <v>213</v>
      </c>
      <c r="B215" s="388" t="s">
        <v>851</v>
      </c>
      <c r="C215" s="388"/>
      <c r="D215" s="388"/>
      <c r="E215" s="207" t="str">
        <f>VLOOKUP(B215,Remark!G:H,2,0)</f>
        <v>Kerry</v>
      </c>
      <c r="F215" s="390"/>
      <c r="G215" s="390"/>
      <c r="H215" s="390"/>
      <c r="I215" s="390"/>
      <c r="J215" s="390"/>
      <c r="K215" s="390"/>
      <c r="L215" s="390"/>
      <c r="M215" s="390"/>
      <c r="N215" s="390"/>
      <c r="O215" s="390"/>
      <c r="P215" s="390"/>
      <c r="Q215" s="390"/>
      <c r="R215" s="207"/>
      <c r="S215" s="207"/>
      <c r="T215" s="207"/>
      <c r="U215" s="207"/>
      <c r="V215" s="207"/>
      <c r="W215" s="207"/>
      <c r="X215" s="207"/>
      <c r="Y215" s="207"/>
      <c r="Z215" s="207"/>
      <c r="AA215" s="207"/>
      <c r="AB215" s="207"/>
      <c r="AC215" s="207"/>
      <c r="AD215" s="207"/>
      <c r="AE215" s="207"/>
      <c r="AF215" s="207"/>
      <c r="AG215" s="207"/>
      <c r="AH215" s="207"/>
      <c r="AI215" s="207"/>
      <c r="AJ215" s="207"/>
      <c r="AK215" s="207"/>
      <c r="AL215" s="207"/>
      <c r="AM215" s="207"/>
      <c r="AN215" s="207"/>
      <c r="AO215" s="207"/>
      <c r="AP215" s="388"/>
      <c r="AQ215" s="387"/>
      <c r="AR215" s="207"/>
      <c r="AS215" s="389"/>
      <c r="AT215" s="389"/>
      <c r="AU215" s="388"/>
      <c r="AV215" s="389">
        <v>160</v>
      </c>
      <c r="AW215" s="389">
        <v>10368</v>
      </c>
      <c r="AX215" s="388">
        <f t="shared" si="31"/>
        <v>2592</v>
      </c>
      <c r="AY215" s="389">
        <v>94</v>
      </c>
      <c r="AZ215" s="389">
        <v>7106</v>
      </c>
      <c r="BA215" s="388">
        <f t="shared" si="46"/>
        <v>1776.5</v>
      </c>
      <c r="BB215" s="389">
        <v>119</v>
      </c>
      <c r="BC215" s="389">
        <v>7561</v>
      </c>
      <c r="BD215" s="388">
        <f t="shared" si="47"/>
        <v>1890.25</v>
      </c>
      <c r="BE215" s="389">
        <v>135</v>
      </c>
      <c r="BF215" s="389">
        <v>8369</v>
      </c>
      <c r="BG215" s="388">
        <f t="shared" si="48"/>
        <v>2092.25</v>
      </c>
      <c r="BH215" s="388">
        <v>113</v>
      </c>
      <c r="BI215" s="388">
        <v>6907</v>
      </c>
      <c r="BJ215" s="388">
        <f t="shared" si="49"/>
        <v>1726.75</v>
      </c>
      <c r="BK215" s="388">
        <v>122</v>
      </c>
      <c r="BL215" s="388">
        <v>7730</v>
      </c>
      <c r="BM215" s="388">
        <f t="shared" si="50"/>
        <v>1932.5</v>
      </c>
      <c r="BN215" s="388">
        <v>148</v>
      </c>
      <c r="BO215" s="388">
        <v>9492</v>
      </c>
      <c r="BP215" s="388">
        <f t="shared" si="51"/>
        <v>2373</v>
      </c>
      <c r="BQ215" s="388">
        <v>119</v>
      </c>
      <c r="BR215" s="388">
        <v>8097</v>
      </c>
      <c r="BS215" s="388">
        <f t="shared" si="52"/>
        <v>2024.25</v>
      </c>
    </row>
    <row r="216" spans="1:71" s="288" customFormat="1" ht="14.65" customHeight="1">
      <c r="A216" s="331">
        <v>214</v>
      </c>
      <c r="B216" s="388" t="s">
        <v>852</v>
      </c>
      <c r="C216" s="388"/>
      <c r="D216" s="388"/>
      <c r="E216" s="207" t="str">
        <f>VLOOKUP(B216,Remark!G:H,2,0)</f>
        <v>Kerry</v>
      </c>
      <c r="F216" s="390"/>
      <c r="G216" s="390"/>
      <c r="H216" s="390"/>
      <c r="I216" s="390"/>
      <c r="J216" s="390"/>
      <c r="K216" s="390"/>
      <c r="L216" s="390"/>
      <c r="M216" s="390"/>
      <c r="N216" s="390"/>
      <c r="O216" s="390"/>
      <c r="P216" s="390"/>
      <c r="Q216" s="390"/>
      <c r="R216" s="207"/>
      <c r="S216" s="207"/>
      <c r="T216" s="207"/>
      <c r="U216" s="207"/>
      <c r="V216" s="207"/>
      <c r="W216" s="207"/>
      <c r="X216" s="207"/>
      <c r="Y216" s="207"/>
      <c r="Z216" s="207"/>
      <c r="AA216" s="207"/>
      <c r="AB216" s="207"/>
      <c r="AC216" s="207"/>
      <c r="AD216" s="207"/>
      <c r="AE216" s="207"/>
      <c r="AF216" s="207"/>
      <c r="AG216" s="207"/>
      <c r="AH216" s="207"/>
      <c r="AI216" s="207"/>
      <c r="AJ216" s="207"/>
      <c r="AK216" s="207"/>
      <c r="AL216" s="207"/>
      <c r="AM216" s="207"/>
      <c r="AN216" s="207"/>
      <c r="AO216" s="207"/>
      <c r="AP216" s="388"/>
      <c r="AQ216" s="387"/>
      <c r="AR216" s="207"/>
      <c r="AS216" s="389"/>
      <c r="AT216" s="389"/>
      <c r="AU216" s="388"/>
      <c r="AV216" s="389">
        <v>562</v>
      </c>
      <c r="AW216" s="389">
        <v>37474</v>
      </c>
      <c r="AX216" s="388">
        <f t="shared" si="31"/>
        <v>9368.5</v>
      </c>
      <c r="AY216" s="389">
        <v>609</v>
      </c>
      <c r="AZ216" s="389">
        <v>38711</v>
      </c>
      <c r="BA216" s="388">
        <f t="shared" si="46"/>
        <v>9677.75</v>
      </c>
      <c r="BB216" s="389">
        <v>565</v>
      </c>
      <c r="BC216" s="389">
        <v>35763</v>
      </c>
      <c r="BD216" s="388">
        <f t="shared" si="47"/>
        <v>8940.75</v>
      </c>
      <c r="BE216" s="389">
        <v>762</v>
      </c>
      <c r="BF216" s="389">
        <v>47210</v>
      </c>
      <c r="BG216" s="388">
        <f t="shared" si="48"/>
        <v>11802.5</v>
      </c>
      <c r="BH216" s="388">
        <v>764</v>
      </c>
      <c r="BI216" s="388">
        <v>46256</v>
      </c>
      <c r="BJ216" s="388">
        <f t="shared" si="49"/>
        <v>11564</v>
      </c>
      <c r="BK216" s="388">
        <v>853</v>
      </c>
      <c r="BL216" s="388">
        <v>48331</v>
      </c>
      <c r="BM216" s="388">
        <f t="shared" si="50"/>
        <v>12082.75</v>
      </c>
      <c r="BN216" s="388">
        <v>829</v>
      </c>
      <c r="BO216" s="388">
        <v>47171</v>
      </c>
      <c r="BP216" s="388">
        <f t="shared" si="51"/>
        <v>11792.75</v>
      </c>
      <c r="BQ216" s="388">
        <v>751</v>
      </c>
      <c r="BR216" s="388">
        <v>45145</v>
      </c>
      <c r="BS216" s="388">
        <f t="shared" si="52"/>
        <v>11286.25</v>
      </c>
    </row>
    <row r="217" spans="1:71" s="288" customFormat="1" ht="14.65" customHeight="1">
      <c r="A217" s="331">
        <v>215</v>
      </c>
      <c r="B217" s="388" t="s">
        <v>853</v>
      </c>
      <c r="C217" s="388"/>
      <c r="D217" s="388"/>
      <c r="E217" s="207" t="str">
        <f>VLOOKUP(B217,Remark!G:H,2,0)</f>
        <v>Kerry</v>
      </c>
      <c r="F217" s="390"/>
      <c r="G217" s="390"/>
      <c r="H217" s="390"/>
      <c r="I217" s="390"/>
      <c r="J217" s="390"/>
      <c r="K217" s="390"/>
      <c r="L217" s="390"/>
      <c r="M217" s="390"/>
      <c r="N217" s="390"/>
      <c r="O217" s="390"/>
      <c r="P217" s="390"/>
      <c r="Q217" s="390"/>
      <c r="R217" s="207"/>
      <c r="S217" s="207"/>
      <c r="T217" s="207"/>
      <c r="U217" s="207"/>
      <c r="V217" s="207"/>
      <c r="W217" s="207"/>
      <c r="X217" s="207"/>
      <c r="Y217" s="207"/>
      <c r="Z217" s="207"/>
      <c r="AA217" s="207"/>
      <c r="AB217" s="207"/>
      <c r="AC217" s="207"/>
      <c r="AD217" s="207"/>
      <c r="AE217" s="207"/>
      <c r="AF217" s="207"/>
      <c r="AG217" s="207"/>
      <c r="AH217" s="207"/>
      <c r="AI217" s="207"/>
      <c r="AJ217" s="207"/>
      <c r="AK217" s="207"/>
      <c r="AL217" s="207"/>
      <c r="AM217" s="207"/>
      <c r="AN217" s="207"/>
      <c r="AO217" s="207"/>
      <c r="AP217" s="388"/>
      <c r="AQ217" s="387"/>
      <c r="AR217" s="207"/>
      <c r="AS217" s="389"/>
      <c r="AT217" s="389"/>
      <c r="AU217" s="388"/>
      <c r="AV217" s="389">
        <v>0</v>
      </c>
      <c r="AW217" s="389">
        <v>0</v>
      </c>
      <c r="AX217" s="388">
        <f t="shared" si="31"/>
        <v>0</v>
      </c>
      <c r="AY217" s="389">
        <v>0</v>
      </c>
      <c r="AZ217" s="389">
        <v>0</v>
      </c>
      <c r="BA217" s="388">
        <f t="shared" si="46"/>
        <v>0</v>
      </c>
      <c r="BB217" s="389">
        <v>0</v>
      </c>
      <c r="BC217" s="389">
        <v>0</v>
      </c>
      <c r="BD217" s="388">
        <f t="shared" si="47"/>
        <v>0</v>
      </c>
      <c r="BE217" s="389">
        <v>0</v>
      </c>
      <c r="BF217" s="389">
        <v>0</v>
      </c>
      <c r="BG217" s="388">
        <f t="shared" si="48"/>
        <v>0</v>
      </c>
      <c r="BH217" s="388">
        <v>0</v>
      </c>
      <c r="BI217" s="388">
        <v>0</v>
      </c>
      <c r="BJ217" s="388">
        <f t="shared" si="49"/>
        <v>0</v>
      </c>
      <c r="BK217" s="388">
        <v>0</v>
      </c>
      <c r="BL217" s="388">
        <v>0</v>
      </c>
      <c r="BM217" s="388">
        <f t="shared" si="50"/>
        <v>0</v>
      </c>
      <c r="BN217" s="388">
        <v>0</v>
      </c>
      <c r="BO217" s="388">
        <v>0</v>
      </c>
      <c r="BP217" s="388">
        <f t="shared" si="51"/>
        <v>0</v>
      </c>
      <c r="BQ217" s="388">
        <v>0</v>
      </c>
      <c r="BR217" s="388">
        <v>0</v>
      </c>
      <c r="BS217" s="388">
        <f t="shared" si="52"/>
        <v>0</v>
      </c>
    </row>
    <row r="218" spans="1:71" s="288" customFormat="1" ht="14.65" customHeight="1">
      <c r="A218" s="331">
        <v>216</v>
      </c>
      <c r="B218" s="388" t="s">
        <v>854</v>
      </c>
      <c r="C218" s="388"/>
      <c r="D218" s="388"/>
      <c r="E218" s="207" t="str">
        <f>VLOOKUP(B218,Remark!G:H,2,0)</f>
        <v>CHC4</v>
      </c>
      <c r="F218" s="390"/>
      <c r="G218" s="390"/>
      <c r="H218" s="390"/>
      <c r="I218" s="390"/>
      <c r="J218" s="390"/>
      <c r="K218" s="390"/>
      <c r="L218" s="390"/>
      <c r="M218" s="390"/>
      <c r="N218" s="390"/>
      <c r="O218" s="390"/>
      <c r="P218" s="390"/>
      <c r="Q218" s="390"/>
      <c r="R218" s="207"/>
      <c r="S218" s="207"/>
      <c r="T218" s="207"/>
      <c r="U218" s="207"/>
      <c r="V218" s="207"/>
      <c r="W218" s="207"/>
      <c r="X218" s="207"/>
      <c r="Y218" s="207"/>
      <c r="Z218" s="207"/>
      <c r="AA218" s="207"/>
      <c r="AB218" s="207"/>
      <c r="AC218" s="207"/>
      <c r="AD218" s="207"/>
      <c r="AE218" s="207"/>
      <c r="AF218" s="207"/>
      <c r="AG218" s="207"/>
      <c r="AH218" s="207"/>
      <c r="AI218" s="207"/>
      <c r="AJ218" s="207"/>
      <c r="AK218" s="207"/>
      <c r="AL218" s="207"/>
      <c r="AM218" s="207"/>
      <c r="AN218" s="207"/>
      <c r="AO218" s="207"/>
      <c r="AP218" s="388"/>
      <c r="AQ218" s="387"/>
      <c r="AR218" s="207"/>
      <c r="AS218" s="389"/>
      <c r="AT218" s="389"/>
      <c r="AU218" s="388"/>
      <c r="AV218" s="389">
        <v>293</v>
      </c>
      <c r="AW218" s="389">
        <v>19691</v>
      </c>
      <c r="AX218" s="388">
        <f t="shared" si="31"/>
        <v>4922.75</v>
      </c>
      <c r="AY218" s="389">
        <v>334</v>
      </c>
      <c r="AZ218" s="389">
        <v>22406</v>
      </c>
      <c r="BA218" s="388">
        <f t="shared" si="46"/>
        <v>5601.5</v>
      </c>
      <c r="BB218" s="389">
        <v>338</v>
      </c>
      <c r="BC218" s="389">
        <v>25194</v>
      </c>
      <c r="BD218" s="388">
        <f t="shared" si="47"/>
        <v>6298.5</v>
      </c>
      <c r="BE218" s="389">
        <v>387</v>
      </c>
      <c r="BF218" s="389">
        <v>28173</v>
      </c>
      <c r="BG218" s="388">
        <f t="shared" si="48"/>
        <v>7043.25</v>
      </c>
      <c r="BH218" s="388">
        <v>244</v>
      </c>
      <c r="BI218" s="388">
        <v>22388</v>
      </c>
      <c r="BJ218" s="388">
        <f t="shared" si="49"/>
        <v>5597</v>
      </c>
      <c r="BK218" s="388">
        <v>316</v>
      </c>
      <c r="BL218" s="388">
        <v>22648</v>
      </c>
      <c r="BM218" s="388">
        <f t="shared" si="50"/>
        <v>5662</v>
      </c>
      <c r="BN218" s="388">
        <v>428</v>
      </c>
      <c r="BO218" s="388">
        <v>27896</v>
      </c>
      <c r="BP218" s="388">
        <f t="shared" si="51"/>
        <v>6974</v>
      </c>
      <c r="BQ218" s="388">
        <v>374</v>
      </c>
      <c r="BR218" s="388">
        <v>24322</v>
      </c>
      <c r="BS218" s="388">
        <f t="shared" si="52"/>
        <v>6080.5</v>
      </c>
    </row>
    <row r="219" spans="1:71" s="288" customFormat="1" ht="14.65" customHeight="1">
      <c r="A219" s="331">
        <v>217</v>
      </c>
      <c r="B219" s="388" t="s">
        <v>855</v>
      </c>
      <c r="C219" s="388"/>
      <c r="D219" s="388"/>
      <c r="E219" s="207" t="str">
        <f>VLOOKUP(B219,Remark!G:H,2,0)</f>
        <v>Kerry</v>
      </c>
      <c r="F219" s="390"/>
      <c r="G219" s="390"/>
      <c r="H219" s="390"/>
      <c r="I219" s="390"/>
      <c r="J219" s="390"/>
      <c r="K219" s="390"/>
      <c r="L219" s="390"/>
      <c r="M219" s="390"/>
      <c r="N219" s="390"/>
      <c r="O219" s="390"/>
      <c r="P219" s="390"/>
      <c r="Q219" s="390"/>
      <c r="R219" s="207"/>
      <c r="S219" s="207"/>
      <c r="T219" s="207"/>
      <c r="U219" s="207"/>
      <c r="V219" s="207"/>
      <c r="W219" s="207"/>
      <c r="X219" s="207"/>
      <c r="Y219" s="207"/>
      <c r="Z219" s="207"/>
      <c r="AA219" s="207"/>
      <c r="AB219" s="207"/>
      <c r="AC219" s="207"/>
      <c r="AD219" s="207"/>
      <c r="AE219" s="207"/>
      <c r="AF219" s="207"/>
      <c r="AG219" s="207"/>
      <c r="AH219" s="207"/>
      <c r="AI219" s="207"/>
      <c r="AJ219" s="207"/>
      <c r="AK219" s="207"/>
      <c r="AL219" s="207"/>
      <c r="AM219" s="207"/>
      <c r="AN219" s="207"/>
      <c r="AO219" s="207"/>
      <c r="AP219" s="388"/>
      <c r="AQ219" s="387"/>
      <c r="AR219" s="207"/>
      <c r="AS219" s="389"/>
      <c r="AT219" s="389"/>
      <c r="AU219" s="388"/>
      <c r="AV219" s="389">
        <v>267</v>
      </c>
      <c r="AW219" s="389">
        <v>18281</v>
      </c>
      <c r="AX219" s="388">
        <f t="shared" si="31"/>
        <v>4570.25</v>
      </c>
      <c r="AY219" s="389">
        <v>165</v>
      </c>
      <c r="AZ219" s="389">
        <v>12299</v>
      </c>
      <c r="BA219" s="388">
        <f t="shared" si="46"/>
        <v>3074.75</v>
      </c>
      <c r="BB219" s="389">
        <v>184</v>
      </c>
      <c r="BC219" s="389">
        <v>12948</v>
      </c>
      <c r="BD219" s="388">
        <f t="shared" si="47"/>
        <v>3237</v>
      </c>
      <c r="BE219" s="389">
        <v>303</v>
      </c>
      <c r="BF219" s="389">
        <v>18149</v>
      </c>
      <c r="BG219" s="388">
        <f t="shared" si="48"/>
        <v>4537.25</v>
      </c>
      <c r="BH219" s="388">
        <v>287</v>
      </c>
      <c r="BI219" s="388">
        <v>17421</v>
      </c>
      <c r="BJ219" s="388">
        <f t="shared" si="49"/>
        <v>4355.25</v>
      </c>
      <c r="BK219" s="388">
        <v>377</v>
      </c>
      <c r="BL219" s="388">
        <v>22943</v>
      </c>
      <c r="BM219" s="388">
        <f t="shared" si="50"/>
        <v>5735.75</v>
      </c>
      <c r="BN219" s="388">
        <v>516</v>
      </c>
      <c r="BO219" s="388">
        <v>36300</v>
      </c>
      <c r="BP219" s="388">
        <f t="shared" si="51"/>
        <v>9075</v>
      </c>
      <c r="BQ219" s="388">
        <v>291</v>
      </c>
      <c r="BR219" s="388">
        <v>20597</v>
      </c>
      <c r="BS219" s="388">
        <f t="shared" si="52"/>
        <v>5149.25</v>
      </c>
    </row>
    <row r="220" spans="1:71" s="288" customFormat="1" ht="14.65" customHeight="1">
      <c r="A220" s="331">
        <v>218</v>
      </c>
      <c r="B220" s="388" t="s">
        <v>856</v>
      </c>
      <c r="C220" s="388"/>
      <c r="D220" s="388"/>
      <c r="E220" s="207" t="str">
        <f>VLOOKUP(B220,Remark!G:H,2,0)</f>
        <v>CHC4</v>
      </c>
      <c r="F220" s="390"/>
      <c r="G220" s="390"/>
      <c r="H220" s="390"/>
      <c r="I220" s="390"/>
      <c r="J220" s="390"/>
      <c r="K220" s="390"/>
      <c r="L220" s="390"/>
      <c r="M220" s="390"/>
      <c r="N220" s="390"/>
      <c r="O220" s="390"/>
      <c r="P220" s="390"/>
      <c r="Q220" s="390"/>
      <c r="R220" s="207"/>
      <c r="S220" s="207"/>
      <c r="T220" s="207"/>
      <c r="U220" s="207"/>
      <c r="V220" s="207"/>
      <c r="W220" s="207"/>
      <c r="X220" s="207"/>
      <c r="Y220" s="207"/>
      <c r="Z220" s="207"/>
      <c r="AA220" s="207"/>
      <c r="AB220" s="207"/>
      <c r="AC220" s="207"/>
      <c r="AD220" s="207"/>
      <c r="AE220" s="207"/>
      <c r="AF220" s="207"/>
      <c r="AG220" s="207"/>
      <c r="AH220" s="207"/>
      <c r="AI220" s="207"/>
      <c r="AJ220" s="207"/>
      <c r="AK220" s="207"/>
      <c r="AL220" s="207"/>
      <c r="AM220" s="207"/>
      <c r="AN220" s="207"/>
      <c r="AO220" s="207"/>
      <c r="AP220" s="388"/>
      <c r="AQ220" s="387"/>
      <c r="AR220" s="207"/>
      <c r="AS220" s="389"/>
      <c r="AT220" s="389"/>
      <c r="AU220" s="388"/>
      <c r="AV220" s="389">
        <v>154</v>
      </c>
      <c r="AW220" s="389">
        <v>8762</v>
      </c>
      <c r="AX220" s="388">
        <f t="shared" si="31"/>
        <v>2190.5</v>
      </c>
      <c r="AY220" s="389">
        <v>140</v>
      </c>
      <c r="AZ220" s="389">
        <v>7924</v>
      </c>
      <c r="BA220" s="388">
        <f t="shared" si="46"/>
        <v>1981</v>
      </c>
      <c r="BB220" s="389">
        <v>156</v>
      </c>
      <c r="BC220" s="389">
        <v>9604</v>
      </c>
      <c r="BD220" s="388">
        <f t="shared" si="47"/>
        <v>2401</v>
      </c>
      <c r="BE220" s="389">
        <v>165</v>
      </c>
      <c r="BF220" s="389">
        <v>10059</v>
      </c>
      <c r="BG220" s="388">
        <f t="shared" si="48"/>
        <v>2514.75</v>
      </c>
      <c r="BH220" s="388">
        <v>191</v>
      </c>
      <c r="BI220" s="388">
        <v>12245</v>
      </c>
      <c r="BJ220" s="388">
        <f t="shared" si="49"/>
        <v>3061.25</v>
      </c>
      <c r="BK220" s="388">
        <v>176</v>
      </c>
      <c r="BL220" s="388">
        <v>11952</v>
      </c>
      <c r="BM220" s="388">
        <f t="shared" si="50"/>
        <v>2988</v>
      </c>
      <c r="BN220" s="388">
        <v>151</v>
      </c>
      <c r="BO220" s="388">
        <v>9905</v>
      </c>
      <c r="BP220" s="388">
        <f t="shared" si="51"/>
        <v>2476.25</v>
      </c>
      <c r="BQ220" s="388">
        <v>148</v>
      </c>
      <c r="BR220" s="388">
        <v>11028</v>
      </c>
      <c r="BS220" s="388">
        <f t="shared" si="52"/>
        <v>2757</v>
      </c>
    </row>
    <row r="221" spans="1:71" s="288" customFormat="1" ht="14.65" customHeight="1">
      <c r="A221" s="331">
        <v>219</v>
      </c>
      <c r="B221" s="388" t="s">
        <v>857</v>
      </c>
      <c r="C221" s="388"/>
      <c r="D221" s="388"/>
      <c r="E221" s="207" t="str">
        <f>VLOOKUP(B221,Remark!G:H,2,0)</f>
        <v>HPPY</v>
      </c>
      <c r="F221" s="390"/>
      <c r="G221" s="390"/>
      <c r="H221" s="390"/>
      <c r="I221" s="390"/>
      <c r="J221" s="390"/>
      <c r="K221" s="390"/>
      <c r="L221" s="390"/>
      <c r="M221" s="390"/>
      <c r="N221" s="390"/>
      <c r="O221" s="390"/>
      <c r="P221" s="390"/>
      <c r="Q221" s="390"/>
      <c r="R221" s="207"/>
      <c r="S221" s="207"/>
      <c r="T221" s="207"/>
      <c r="U221" s="207"/>
      <c r="V221" s="207"/>
      <c r="W221" s="207"/>
      <c r="X221" s="207"/>
      <c r="Y221" s="207"/>
      <c r="Z221" s="207"/>
      <c r="AA221" s="207"/>
      <c r="AB221" s="207"/>
      <c r="AC221" s="207"/>
      <c r="AD221" s="207"/>
      <c r="AE221" s="207"/>
      <c r="AF221" s="207"/>
      <c r="AG221" s="207"/>
      <c r="AH221" s="207"/>
      <c r="AI221" s="207"/>
      <c r="AJ221" s="207"/>
      <c r="AK221" s="207"/>
      <c r="AL221" s="207"/>
      <c r="AM221" s="207"/>
      <c r="AN221" s="207"/>
      <c r="AO221" s="207"/>
      <c r="AP221" s="388"/>
      <c r="AQ221" s="387"/>
      <c r="AR221" s="207"/>
      <c r="AS221" s="389"/>
      <c r="AT221" s="389"/>
      <c r="AU221" s="388"/>
      <c r="AV221" s="389">
        <v>302</v>
      </c>
      <c r="AW221" s="389">
        <v>18426</v>
      </c>
      <c r="AX221" s="388">
        <f t="shared" si="31"/>
        <v>4606.5</v>
      </c>
      <c r="AY221" s="389">
        <v>201</v>
      </c>
      <c r="AZ221" s="389">
        <v>12835</v>
      </c>
      <c r="BA221" s="388">
        <f t="shared" si="46"/>
        <v>3208.75</v>
      </c>
      <c r="BB221" s="389">
        <v>198</v>
      </c>
      <c r="BC221" s="389">
        <v>13442</v>
      </c>
      <c r="BD221" s="388">
        <f t="shared" si="47"/>
        <v>3360.5</v>
      </c>
      <c r="BE221" s="389">
        <v>193</v>
      </c>
      <c r="BF221" s="389">
        <v>13067</v>
      </c>
      <c r="BG221" s="388">
        <f t="shared" si="48"/>
        <v>3266.75</v>
      </c>
      <c r="BH221" s="388">
        <v>182</v>
      </c>
      <c r="BI221" s="388">
        <v>13954</v>
      </c>
      <c r="BJ221" s="388">
        <f t="shared" si="49"/>
        <v>3488.5</v>
      </c>
      <c r="BK221" s="388">
        <v>215</v>
      </c>
      <c r="BL221" s="388">
        <v>14217</v>
      </c>
      <c r="BM221" s="388">
        <f t="shared" si="50"/>
        <v>3554.25</v>
      </c>
      <c r="BN221" s="388">
        <v>204</v>
      </c>
      <c r="BO221" s="388">
        <v>13388</v>
      </c>
      <c r="BP221" s="388">
        <f t="shared" si="51"/>
        <v>3347</v>
      </c>
      <c r="BQ221" s="388">
        <v>221</v>
      </c>
      <c r="BR221" s="388">
        <v>14059</v>
      </c>
      <c r="BS221" s="388">
        <f t="shared" si="52"/>
        <v>3514.75</v>
      </c>
    </row>
    <row r="222" spans="1:71" s="288" customFormat="1" ht="14.65" customHeight="1">
      <c r="A222" s="331">
        <v>220</v>
      </c>
      <c r="B222" s="388" t="s">
        <v>858</v>
      </c>
      <c r="C222" s="388"/>
      <c r="D222" s="388"/>
      <c r="E222" s="207" t="str">
        <f>VLOOKUP(B222,Remark!G:H,2,0)</f>
        <v>HPPY</v>
      </c>
      <c r="F222" s="390"/>
      <c r="G222" s="390"/>
      <c r="H222" s="390"/>
      <c r="I222" s="390"/>
      <c r="J222" s="390"/>
      <c r="K222" s="390"/>
      <c r="L222" s="390"/>
      <c r="M222" s="390"/>
      <c r="N222" s="390"/>
      <c r="O222" s="390"/>
      <c r="P222" s="390"/>
      <c r="Q222" s="390"/>
      <c r="R222" s="207"/>
      <c r="S222" s="207"/>
      <c r="T222" s="207"/>
      <c r="U222" s="207"/>
      <c r="V222" s="207"/>
      <c r="W222" s="207"/>
      <c r="X222" s="207"/>
      <c r="Y222" s="207"/>
      <c r="Z222" s="207"/>
      <c r="AA222" s="207"/>
      <c r="AB222" s="207"/>
      <c r="AC222" s="207"/>
      <c r="AD222" s="207"/>
      <c r="AE222" s="207"/>
      <c r="AF222" s="207"/>
      <c r="AG222" s="207"/>
      <c r="AH222" s="207"/>
      <c r="AI222" s="207"/>
      <c r="AJ222" s="207"/>
      <c r="AK222" s="207"/>
      <c r="AL222" s="207"/>
      <c r="AM222" s="207"/>
      <c r="AN222" s="207"/>
      <c r="AO222" s="207"/>
      <c r="AP222" s="388"/>
      <c r="AQ222" s="387"/>
      <c r="AR222" s="207"/>
      <c r="AS222" s="389"/>
      <c r="AT222" s="389"/>
      <c r="AU222" s="388"/>
      <c r="AV222" s="389">
        <v>245</v>
      </c>
      <c r="AW222" s="389">
        <v>22459</v>
      </c>
      <c r="AX222" s="388">
        <f t="shared" si="31"/>
        <v>5614.75</v>
      </c>
      <c r="AY222" s="389">
        <v>261</v>
      </c>
      <c r="AZ222" s="389">
        <v>18771</v>
      </c>
      <c r="BA222" s="388">
        <f t="shared" si="46"/>
        <v>4692.75</v>
      </c>
      <c r="BB222" s="389">
        <v>323</v>
      </c>
      <c r="BC222" s="389">
        <v>26013</v>
      </c>
      <c r="BD222" s="388">
        <f t="shared" si="47"/>
        <v>6503.25</v>
      </c>
      <c r="BE222" s="389">
        <v>400</v>
      </c>
      <c r="BF222" s="389">
        <v>30588</v>
      </c>
      <c r="BG222" s="388">
        <f t="shared" si="48"/>
        <v>7647</v>
      </c>
      <c r="BH222" s="388">
        <v>373</v>
      </c>
      <c r="BI222" s="388">
        <v>27675</v>
      </c>
      <c r="BJ222" s="388">
        <f t="shared" si="49"/>
        <v>6918.75</v>
      </c>
      <c r="BK222" s="388">
        <v>136</v>
      </c>
      <c r="BL222" s="388">
        <v>8752</v>
      </c>
      <c r="BM222" s="388">
        <f t="shared" si="50"/>
        <v>2188</v>
      </c>
      <c r="BN222" s="388">
        <v>0</v>
      </c>
      <c r="BO222" s="388">
        <v>0</v>
      </c>
      <c r="BP222" s="388">
        <f t="shared" si="51"/>
        <v>0</v>
      </c>
      <c r="BQ222" s="388">
        <v>0</v>
      </c>
      <c r="BR222" s="388">
        <v>0</v>
      </c>
      <c r="BS222" s="388">
        <f t="shared" si="52"/>
        <v>0</v>
      </c>
    </row>
    <row r="223" spans="1:71" s="288" customFormat="1" ht="14.65" customHeight="1">
      <c r="A223" s="331">
        <v>221</v>
      </c>
      <c r="B223" s="388" t="s">
        <v>859</v>
      </c>
      <c r="C223" s="388"/>
      <c r="D223" s="388"/>
      <c r="E223" s="207" t="str">
        <f>VLOOKUP(B223,Remark!G:H,2,0)</f>
        <v>Kerry</v>
      </c>
      <c r="F223" s="390"/>
      <c r="G223" s="390"/>
      <c r="H223" s="390"/>
      <c r="I223" s="390"/>
      <c r="J223" s="390"/>
      <c r="K223" s="390"/>
      <c r="L223" s="390"/>
      <c r="M223" s="390"/>
      <c r="N223" s="390"/>
      <c r="O223" s="390"/>
      <c r="P223" s="390"/>
      <c r="Q223" s="390"/>
      <c r="R223" s="207"/>
      <c r="S223" s="207"/>
      <c r="T223" s="207"/>
      <c r="U223" s="207"/>
      <c r="V223" s="207"/>
      <c r="W223" s="207"/>
      <c r="X223" s="207"/>
      <c r="Y223" s="207"/>
      <c r="Z223" s="207"/>
      <c r="AA223" s="207"/>
      <c r="AB223" s="207"/>
      <c r="AC223" s="207"/>
      <c r="AD223" s="207"/>
      <c r="AE223" s="207"/>
      <c r="AF223" s="207"/>
      <c r="AG223" s="207"/>
      <c r="AH223" s="207"/>
      <c r="AI223" s="207"/>
      <c r="AJ223" s="207"/>
      <c r="AK223" s="207"/>
      <c r="AL223" s="207"/>
      <c r="AM223" s="207"/>
      <c r="AN223" s="207"/>
      <c r="AO223" s="207"/>
      <c r="AP223" s="388"/>
      <c r="AQ223" s="387"/>
      <c r="AR223" s="207"/>
      <c r="AS223" s="389"/>
      <c r="AT223" s="389"/>
      <c r="AU223" s="388"/>
      <c r="AV223" s="389">
        <v>213</v>
      </c>
      <c r="AW223" s="389">
        <v>15403</v>
      </c>
      <c r="AX223" s="388">
        <f t="shared" si="31"/>
        <v>3850.75</v>
      </c>
      <c r="AY223" s="389">
        <v>219</v>
      </c>
      <c r="AZ223" s="389">
        <v>13925</v>
      </c>
      <c r="BA223" s="388">
        <f t="shared" si="46"/>
        <v>3481.25</v>
      </c>
      <c r="BB223" s="389">
        <v>219</v>
      </c>
      <c r="BC223" s="389">
        <v>15249</v>
      </c>
      <c r="BD223" s="388">
        <f t="shared" si="47"/>
        <v>3812.25</v>
      </c>
      <c r="BE223" s="389">
        <v>195</v>
      </c>
      <c r="BF223" s="389">
        <v>13301</v>
      </c>
      <c r="BG223" s="388">
        <f t="shared" si="48"/>
        <v>3325.25</v>
      </c>
      <c r="BH223" s="388">
        <v>180</v>
      </c>
      <c r="BI223" s="388">
        <v>12980</v>
      </c>
      <c r="BJ223" s="388">
        <f t="shared" si="49"/>
        <v>3245</v>
      </c>
      <c r="BK223" s="388">
        <v>246</v>
      </c>
      <c r="BL223" s="388">
        <v>17082</v>
      </c>
      <c r="BM223" s="388">
        <f t="shared" si="50"/>
        <v>4270.5</v>
      </c>
      <c r="BN223" s="388">
        <v>311</v>
      </c>
      <c r="BO223" s="388">
        <v>21637</v>
      </c>
      <c r="BP223" s="388">
        <f t="shared" si="51"/>
        <v>5409.25</v>
      </c>
      <c r="BQ223" s="388">
        <v>350</v>
      </c>
      <c r="BR223" s="388">
        <v>23898</v>
      </c>
      <c r="BS223" s="388">
        <f t="shared" si="52"/>
        <v>5974.5</v>
      </c>
    </row>
    <row r="224" spans="1:71" s="288" customFormat="1" ht="14.65" customHeight="1">
      <c r="A224" s="331">
        <v>222</v>
      </c>
      <c r="B224" s="388" t="s">
        <v>860</v>
      </c>
      <c r="C224" s="388"/>
      <c r="D224" s="388"/>
      <c r="E224" s="207" t="str">
        <f>VLOOKUP(B224,Remark!G:H,2,0)</f>
        <v>Kerry</v>
      </c>
      <c r="F224" s="390"/>
      <c r="G224" s="390"/>
      <c r="H224" s="390"/>
      <c r="I224" s="390"/>
      <c r="J224" s="390"/>
      <c r="K224" s="390"/>
      <c r="L224" s="390"/>
      <c r="M224" s="390"/>
      <c r="N224" s="390"/>
      <c r="O224" s="390"/>
      <c r="P224" s="390"/>
      <c r="Q224" s="390"/>
      <c r="R224" s="207"/>
      <c r="S224" s="207"/>
      <c r="T224" s="207"/>
      <c r="U224" s="207"/>
      <c r="V224" s="207"/>
      <c r="W224" s="207"/>
      <c r="X224" s="207"/>
      <c r="Y224" s="207"/>
      <c r="Z224" s="207"/>
      <c r="AA224" s="207"/>
      <c r="AB224" s="207"/>
      <c r="AC224" s="207"/>
      <c r="AD224" s="207"/>
      <c r="AE224" s="207"/>
      <c r="AF224" s="207"/>
      <c r="AG224" s="207"/>
      <c r="AH224" s="207"/>
      <c r="AI224" s="207"/>
      <c r="AJ224" s="207"/>
      <c r="AK224" s="207"/>
      <c r="AL224" s="207"/>
      <c r="AM224" s="207"/>
      <c r="AN224" s="207"/>
      <c r="AO224" s="207"/>
      <c r="AP224" s="388"/>
      <c r="AQ224" s="387"/>
      <c r="AR224" s="207"/>
      <c r="AS224" s="389"/>
      <c r="AT224" s="389"/>
      <c r="AU224" s="388"/>
      <c r="AV224" s="389">
        <v>70</v>
      </c>
      <c r="AW224" s="389">
        <v>4598</v>
      </c>
      <c r="AX224" s="388">
        <f t="shared" si="31"/>
        <v>1149.5</v>
      </c>
      <c r="AY224" s="389">
        <v>40</v>
      </c>
      <c r="AZ224" s="389">
        <v>3128</v>
      </c>
      <c r="BA224" s="388">
        <f t="shared" si="46"/>
        <v>782</v>
      </c>
      <c r="BB224" s="389">
        <v>28</v>
      </c>
      <c r="BC224" s="389">
        <v>1884</v>
      </c>
      <c r="BD224" s="388">
        <f t="shared" si="47"/>
        <v>471</v>
      </c>
      <c r="BE224" s="389">
        <v>44</v>
      </c>
      <c r="BF224" s="389">
        <v>2940</v>
      </c>
      <c r="BG224" s="388">
        <f t="shared" si="48"/>
        <v>735</v>
      </c>
      <c r="BH224" s="388">
        <v>54</v>
      </c>
      <c r="BI224" s="388">
        <v>3462</v>
      </c>
      <c r="BJ224" s="388">
        <f t="shared" si="49"/>
        <v>865.5</v>
      </c>
      <c r="BK224" s="388">
        <v>87</v>
      </c>
      <c r="BL224" s="388">
        <v>6013</v>
      </c>
      <c r="BM224" s="388">
        <f t="shared" si="50"/>
        <v>1503.25</v>
      </c>
      <c r="BN224" s="388">
        <v>55</v>
      </c>
      <c r="BO224" s="388">
        <v>3309</v>
      </c>
      <c r="BP224" s="388">
        <f t="shared" si="51"/>
        <v>827.25</v>
      </c>
      <c r="BQ224" s="388">
        <v>16</v>
      </c>
      <c r="BR224" s="388">
        <v>1184</v>
      </c>
      <c r="BS224" s="388">
        <f t="shared" si="52"/>
        <v>296</v>
      </c>
    </row>
    <row r="225" spans="1:71" s="288" customFormat="1" ht="14.65" customHeight="1">
      <c r="A225" s="331">
        <v>223</v>
      </c>
      <c r="B225" s="388" t="s">
        <v>861</v>
      </c>
      <c r="C225" s="388"/>
      <c r="D225" s="388"/>
      <c r="E225" s="207" t="str">
        <f>VLOOKUP(B225,Remark!G:H,2,0)</f>
        <v>Kerry</v>
      </c>
      <c r="F225" s="390"/>
      <c r="G225" s="390"/>
      <c r="H225" s="390"/>
      <c r="I225" s="390"/>
      <c r="J225" s="390"/>
      <c r="K225" s="390"/>
      <c r="L225" s="390"/>
      <c r="M225" s="390"/>
      <c r="N225" s="390"/>
      <c r="O225" s="390"/>
      <c r="P225" s="390"/>
      <c r="Q225" s="390"/>
      <c r="R225" s="207"/>
      <c r="S225" s="207"/>
      <c r="T225" s="207"/>
      <c r="U225" s="207"/>
      <c r="V225" s="207"/>
      <c r="W225" s="207"/>
      <c r="X225" s="207"/>
      <c r="Y225" s="207"/>
      <c r="Z225" s="207"/>
      <c r="AA225" s="207"/>
      <c r="AB225" s="207"/>
      <c r="AC225" s="207"/>
      <c r="AD225" s="207"/>
      <c r="AE225" s="207"/>
      <c r="AF225" s="207"/>
      <c r="AG225" s="207"/>
      <c r="AH225" s="207"/>
      <c r="AI225" s="207"/>
      <c r="AJ225" s="207"/>
      <c r="AK225" s="207"/>
      <c r="AL225" s="207"/>
      <c r="AM225" s="207"/>
      <c r="AN225" s="207"/>
      <c r="AO225" s="207"/>
      <c r="AP225" s="388"/>
      <c r="AQ225" s="387"/>
      <c r="AR225" s="207"/>
      <c r="AS225" s="389"/>
      <c r="AT225" s="389"/>
      <c r="AU225" s="388"/>
      <c r="AV225" s="389">
        <v>0</v>
      </c>
      <c r="AW225" s="389">
        <v>0</v>
      </c>
      <c r="AX225" s="388">
        <f t="shared" si="31"/>
        <v>0</v>
      </c>
      <c r="AY225" s="389">
        <v>0</v>
      </c>
      <c r="AZ225" s="389">
        <v>0</v>
      </c>
      <c r="BA225" s="388">
        <f t="shared" si="46"/>
        <v>0</v>
      </c>
      <c r="BB225" s="389">
        <v>0</v>
      </c>
      <c r="BC225" s="389">
        <v>0</v>
      </c>
      <c r="BD225" s="388">
        <f t="shared" si="47"/>
        <v>0</v>
      </c>
      <c r="BE225" s="389">
        <v>0</v>
      </c>
      <c r="BF225" s="389">
        <v>0</v>
      </c>
      <c r="BG225" s="388">
        <f t="shared" si="48"/>
        <v>0</v>
      </c>
      <c r="BH225" s="388">
        <v>0</v>
      </c>
      <c r="BI225" s="388">
        <v>0</v>
      </c>
      <c r="BJ225" s="388">
        <f t="shared" si="49"/>
        <v>0</v>
      </c>
      <c r="BK225" s="388">
        <v>0</v>
      </c>
      <c r="BL225" s="388">
        <v>0</v>
      </c>
      <c r="BM225" s="388">
        <f t="shared" si="50"/>
        <v>0</v>
      </c>
      <c r="BN225" s="388">
        <v>0</v>
      </c>
      <c r="BO225" s="388">
        <v>0</v>
      </c>
      <c r="BP225" s="388">
        <f t="shared" si="51"/>
        <v>0</v>
      </c>
      <c r="BQ225" s="388">
        <v>0</v>
      </c>
      <c r="BR225" s="388">
        <v>0</v>
      </c>
      <c r="BS225" s="388">
        <f t="shared" si="52"/>
        <v>0</v>
      </c>
    </row>
    <row r="226" spans="1:71" s="288" customFormat="1" ht="14.65" customHeight="1">
      <c r="A226" s="331">
        <v>224</v>
      </c>
      <c r="B226" s="388" t="s">
        <v>862</v>
      </c>
      <c r="C226" s="388"/>
      <c r="D226" s="388"/>
      <c r="E226" s="207" t="str">
        <f>VLOOKUP(B226,Remark!G:H,2,0)</f>
        <v>Kerry</v>
      </c>
      <c r="F226" s="390"/>
      <c r="G226" s="390"/>
      <c r="H226" s="390"/>
      <c r="I226" s="390"/>
      <c r="J226" s="390"/>
      <c r="K226" s="390"/>
      <c r="L226" s="390"/>
      <c r="M226" s="390"/>
      <c r="N226" s="390"/>
      <c r="O226" s="390"/>
      <c r="P226" s="390"/>
      <c r="Q226" s="390"/>
      <c r="R226" s="207"/>
      <c r="S226" s="207"/>
      <c r="T226" s="207"/>
      <c r="U226" s="207"/>
      <c r="V226" s="207"/>
      <c r="W226" s="207"/>
      <c r="X226" s="207"/>
      <c r="Y226" s="207"/>
      <c r="Z226" s="207"/>
      <c r="AA226" s="207"/>
      <c r="AB226" s="207"/>
      <c r="AC226" s="207"/>
      <c r="AD226" s="207"/>
      <c r="AE226" s="207"/>
      <c r="AF226" s="207"/>
      <c r="AG226" s="207"/>
      <c r="AH226" s="207"/>
      <c r="AI226" s="207"/>
      <c r="AJ226" s="207"/>
      <c r="AK226" s="207"/>
      <c r="AL226" s="207"/>
      <c r="AM226" s="207"/>
      <c r="AN226" s="207"/>
      <c r="AO226" s="207"/>
      <c r="AP226" s="388"/>
      <c r="AQ226" s="387"/>
      <c r="AR226" s="207"/>
      <c r="AS226" s="389"/>
      <c r="AT226" s="389"/>
      <c r="AU226" s="388"/>
      <c r="AV226" s="389">
        <v>172</v>
      </c>
      <c r="AW226" s="389">
        <v>11432</v>
      </c>
      <c r="AX226" s="388">
        <f t="shared" si="31"/>
        <v>2858</v>
      </c>
      <c r="AY226" s="389">
        <v>209</v>
      </c>
      <c r="AZ226" s="389">
        <v>14779</v>
      </c>
      <c r="BA226" s="388">
        <f t="shared" si="46"/>
        <v>3694.75</v>
      </c>
      <c r="BB226" s="389">
        <v>163</v>
      </c>
      <c r="BC226" s="389">
        <v>12565</v>
      </c>
      <c r="BD226" s="388">
        <f t="shared" si="47"/>
        <v>3141.25</v>
      </c>
      <c r="BE226" s="389">
        <v>167</v>
      </c>
      <c r="BF226" s="389">
        <v>14241</v>
      </c>
      <c r="BG226" s="388">
        <f t="shared" si="48"/>
        <v>3560.25</v>
      </c>
      <c r="BH226" s="388">
        <v>204</v>
      </c>
      <c r="BI226" s="388">
        <v>15736</v>
      </c>
      <c r="BJ226" s="388">
        <f t="shared" si="49"/>
        <v>3934</v>
      </c>
      <c r="BK226" s="388">
        <v>212</v>
      </c>
      <c r="BL226" s="388">
        <v>14464</v>
      </c>
      <c r="BM226" s="388">
        <f t="shared" si="50"/>
        <v>3616</v>
      </c>
      <c r="BN226" s="388">
        <v>192</v>
      </c>
      <c r="BO226" s="388">
        <v>14140</v>
      </c>
      <c r="BP226" s="388">
        <f t="shared" si="51"/>
        <v>3535</v>
      </c>
      <c r="BQ226" s="388">
        <v>183</v>
      </c>
      <c r="BR226" s="388">
        <v>13101</v>
      </c>
      <c r="BS226" s="388">
        <f t="shared" si="52"/>
        <v>3275.25</v>
      </c>
    </row>
    <row r="227" spans="1:71" s="288" customFormat="1" ht="14.65" customHeight="1">
      <c r="A227" s="331">
        <v>225</v>
      </c>
      <c r="B227" s="388" t="s">
        <v>863</v>
      </c>
      <c r="C227" s="388"/>
      <c r="D227" s="388"/>
      <c r="E227" s="207" t="str">
        <f>VLOOKUP(B227,Remark!G:H,2,0)</f>
        <v>HPPY</v>
      </c>
      <c r="F227" s="390"/>
      <c r="G227" s="390"/>
      <c r="H227" s="390"/>
      <c r="I227" s="390"/>
      <c r="J227" s="390"/>
      <c r="K227" s="390"/>
      <c r="L227" s="390"/>
      <c r="M227" s="390"/>
      <c r="N227" s="390"/>
      <c r="O227" s="390"/>
      <c r="P227" s="390"/>
      <c r="Q227" s="390"/>
      <c r="R227" s="207"/>
      <c r="S227" s="207"/>
      <c r="T227" s="207"/>
      <c r="U227" s="207"/>
      <c r="V227" s="207"/>
      <c r="W227" s="207"/>
      <c r="X227" s="207"/>
      <c r="Y227" s="207"/>
      <c r="Z227" s="207"/>
      <c r="AA227" s="207"/>
      <c r="AB227" s="207"/>
      <c r="AC227" s="207"/>
      <c r="AD227" s="207"/>
      <c r="AE227" s="207"/>
      <c r="AF227" s="207"/>
      <c r="AG227" s="207"/>
      <c r="AH227" s="207"/>
      <c r="AI227" s="207"/>
      <c r="AJ227" s="207"/>
      <c r="AK227" s="207"/>
      <c r="AL227" s="207"/>
      <c r="AM227" s="207"/>
      <c r="AN227" s="207"/>
      <c r="AO227" s="207"/>
      <c r="AP227" s="388"/>
      <c r="AQ227" s="387"/>
      <c r="AR227" s="207"/>
      <c r="AS227" s="389"/>
      <c r="AT227" s="389"/>
      <c r="AU227" s="388"/>
      <c r="AV227" s="389">
        <v>78</v>
      </c>
      <c r="AW227" s="389">
        <v>6518</v>
      </c>
      <c r="AX227" s="388">
        <f t="shared" si="31"/>
        <v>1629.5</v>
      </c>
      <c r="AY227" s="389">
        <v>88</v>
      </c>
      <c r="AZ227" s="389">
        <v>6796</v>
      </c>
      <c r="BA227" s="388">
        <f t="shared" si="46"/>
        <v>1699</v>
      </c>
      <c r="BB227" s="389">
        <v>0</v>
      </c>
      <c r="BC227" s="389">
        <v>0</v>
      </c>
      <c r="BD227" s="388">
        <f t="shared" si="47"/>
        <v>0</v>
      </c>
      <c r="BE227" s="389">
        <v>0</v>
      </c>
      <c r="BF227" s="389">
        <v>0</v>
      </c>
      <c r="BG227" s="388">
        <f t="shared" si="48"/>
        <v>0</v>
      </c>
      <c r="BH227" s="388">
        <v>0</v>
      </c>
      <c r="BI227" s="388">
        <v>0</v>
      </c>
      <c r="BJ227" s="388">
        <f t="shared" si="49"/>
        <v>0</v>
      </c>
      <c r="BK227" s="388">
        <v>0</v>
      </c>
      <c r="BL227" s="388">
        <v>0</v>
      </c>
      <c r="BM227" s="388">
        <f t="shared" si="50"/>
        <v>0</v>
      </c>
      <c r="BN227" s="388">
        <v>0</v>
      </c>
      <c r="BO227" s="388">
        <v>0</v>
      </c>
      <c r="BP227" s="388">
        <f t="shared" si="51"/>
        <v>0</v>
      </c>
      <c r="BQ227" s="388">
        <v>0</v>
      </c>
      <c r="BR227" s="388">
        <v>0</v>
      </c>
      <c r="BS227" s="388">
        <f t="shared" si="52"/>
        <v>0</v>
      </c>
    </row>
    <row r="228" spans="1:71" s="288" customFormat="1" ht="14.65" customHeight="1">
      <c r="A228" s="331">
        <v>226</v>
      </c>
      <c r="B228" s="388" t="s">
        <v>864</v>
      </c>
      <c r="C228" s="388"/>
      <c r="D228" s="388"/>
      <c r="E228" s="207" t="str">
        <f>VLOOKUP(B228,Remark!G:H,2,0)</f>
        <v>HPPY</v>
      </c>
      <c r="F228" s="390"/>
      <c r="G228" s="390"/>
      <c r="H228" s="390"/>
      <c r="I228" s="390"/>
      <c r="J228" s="390"/>
      <c r="K228" s="390"/>
      <c r="L228" s="390"/>
      <c r="M228" s="390"/>
      <c r="N228" s="390"/>
      <c r="O228" s="390"/>
      <c r="P228" s="390"/>
      <c r="Q228" s="390"/>
      <c r="R228" s="207"/>
      <c r="S228" s="207"/>
      <c r="T228" s="207"/>
      <c r="U228" s="207"/>
      <c r="V228" s="207"/>
      <c r="W228" s="207"/>
      <c r="X228" s="207"/>
      <c r="Y228" s="207"/>
      <c r="Z228" s="207"/>
      <c r="AA228" s="207"/>
      <c r="AB228" s="207"/>
      <c r="AC228" s="207"/>
      <c r="AD228" s="207"/>
      <c r="AE228" s="207"/>
      <c r="AF228" s="207"/>
      <c r="AG228" s="207"/>
      <c r="AH228" s="207"/>
      <c r="AI228" s="207"/>
      <c r="AJ228" s="207"/>
      <c r="AK228" s="207"/>
      <c r="AL228" s="207"/>
      <c r="AM228" s="207"/>
      <c r="AN228" s="207"/>
      <c r="AO228" s="207"/>
      <c r="AP228" s="388"/>
      <c r="AQ228" s="387"/>
      <c r="AR228" s="207"/>
      <c r="AS228" s="389"/>
      <c r="AT228" s="389"/>
      <c r="AU228" s="388"/>
      <c r="AV228" s="389">
        <v>196</v>
      </c>
      <c r="AW228" s="389">
        <v>11944</v>
      </c>
      <c r="AX228" s="388">
        <f t="shared" si="31"/>
        <v>2986</v>
      </c>
      <c r="AY228" s="389">
        <v>279</v>
      </c>
      <c r="AZ228" s="389">
        <v>17021</v>
      </c>
      <c r="BA228" s="388">
        <f t="shared" si="46"/>
        <v>4255.25</v>
      </c>
      <c r="BB228" s="389">
        <v>247</v>
      </c>
      <c r="BC228" s="389">
        <v>16717</v>
      </c>
      <c r="BD228" s="388">
        <f t="shared" si="47"/>
        <v>4179.25</v>
      </c>
      <c r="BE228" s="389">
        <v>285</v>
      </c>
      <c r="BF228" s="389">
        <v>19083</v>
      </c>
      <c r="BG228" s="388">
        <f t="shared" si="48"/>
        <v>4770.75</v>
      </c>
      <c r="BH228" s="388">
        <v>149</v>
      </c>
      <c r="BI228" s="388">
        <v>8843</v>
      </c>
      <c r="BJ228" s="388">
        <f t="shared" si="49"/>
        <v>2210.75</v>
      </c>
      <c r="BK228" s="388">
        <v>122</v>
      </c>
      <c r="BL228" s="388">
        <v>8478</v>
      </c>
      <c r="BM228" s="388">
        <f t="shared" si="50"/>
        <v>2119.5</v>
      </c>
      <c r="BN228" s="388">
        <v>120</v>
      </c>
      <c r="BO228" s="388">
        <v>7848</v>
      </c>
      <c r="BP228" s="388">
        <f t="shared" si="51"/>
        <v>1962</v>
      </c>
      <c r="BQ228" s="388">
        <v>86</v>
      </c>
      <c r="BR228" s="388">
        <v>6242</v>
      </c>
      <c r="BS228" s="388">
        <f t="shared" si="52"/>
        <v>1560.5</v>
      </c>
    </row>
    <row r="229" spans="1:71" s="288" customFormat="1" ht="14.65" customHeight="1">
      <c r="A229" s="331">
        <v>227</v>
      </c>
      <c r="B229" s="388" t="s">
        <v>865</v>
      </c>
      <c r="C229" s="388"/>
      <c r="D229" s="388"/>
      <c r="E229" s="207" t="str">
        <f>VLOOKUP(B229,Remark!G:H,2,0)</f>
        <v>HPPY</v>
      </c>
      <c r="F229" s="390"/>
      <c r="G229" s="390"/>
      <c r="H229" s="390"/>
      <c r="I229" s="390"/>
      <c r="J229" s="390"/>
      <c r="K229" s="390"/>
      <c r="L229" s="390"/>
      <c r="M229" s="390"/>
      <c r="N229" s="390"/>
      <c r="O229" s="390"/>
      <c r="P229" s="390"/>
      <c r="Q229" s="390"/>
      <c r="R229" s="207"/>
      <c r="S229" s="207"/>
      <c r="T229" s="207"/>
      <c r="U229" s="207"/>
      <c r="V229" s="207"/>
      <c r="W229" s="207"/>
      <c r="X229" s="207"/>
      <c r="Y229" s="207"/>
      <c r="Z229" s="207"/>
      <c r="AA229" s="207"/>
      <c r="AB229" s="207"/>
      <c r="AC229" s="207"/>
      <c r="AD229" s="207"/>
      <c r="AE229" s="207"/>
      <c r="AF229" s="207"/>
      <c r="AG229" s="207"/>
      <c r="AH229" s="207"/>
      <c r="AI229" s="207"/>
      <c r="AJ229" s="207"/>
      <c r="AK229" s="207"/>
      <c r="AL229" s="207"/>
      <c r="AM229" s="207"/>
      <c r="AN229" s="207"/>
      <c r="AO229" s="207"/>
      <c r="AP229" s="388"/>
      <c r="AQ229" s="387"/>
      <c r="AR229" s="207"/>
      <c r="AS229" s="389"/>
      <c r="AT229" s="389"/>
      <c r="AU229" s="388"/>
      <c r="AV229" s="389">
        <v>594</v>
      </c>
      <c r="AW229" s="389">
        <v>45078</v>
      </c>
      <c r="AX229" s="388">
        <f t="shared" si="31"/>
        <v>11269.5</v>
      </c>
      <c r="AY229" s="389">
        <v>580</v>
      </c>
      <c r="AZ229" s="389">
        <v>47100</v>
      </c>
      <c r="BA229" s="388">
        <f t="shared" si="46"/>
        <v>11775</v>
      </c>
      <c r="BB229" s="389">
        <v>858</v>
      </c>
      <c r="BC229" s="389">
        <v>69862</v>
      </c>
      <c r="BD229" s="388">
        <f t="shared" si="47"/>
        <v>17465.5</v>
      </c>
      <c r="BE229" s="389">
        <v>815</v>
      </c>
      <c r="BF229" s="389">
        <v>62389</v>
      </c>
      <c r="BG229" s="388">
        <f t="shared" si="48"/>
        <v>15597.25</v>
      </c>
      <c r="BH229" s="388">
        <v>635</v>
      </c>
      <c r="BI229" s="388">
        <v>51753</v>
      </c>
      <c r="BJ229" s="388">
        <f t="shared" si="49"/>
        <v>12938.25</v>
      </c>
      <c r="BK229" s="388">
        <v>772</v>
      </c>
      <c r="BL229" s="388">
        <v>57012</v>
      </c>
      <c r="BM229" s="388">
        <f t="shared" si="50"/>
        <v>14253</v>
      </c>
      <c r="BN229" s="388">
        <v>783</v>
      </c>
      <c r="BO229" s="388">
        <v>61305</v>
      </c>
      <c r="BP229" s="388">
        <f t="shared" si="51"/>
        <v>15326.25</v>
      </c>
      <c r="BQ229" s="388">
        <v>654</v>
      </c>
      <c r="BR229" s="388">
        <v>50766</v>
      </c>
      <c r="BS229" s="388">
        <f t="shared" si="52"/>
        <v>12691.5</v>
      </c>
    </row>
    <row r="230" spans="1:71" s="288" customFormat="1" ht="14.65" customHeight="1">
      <c r="A230" s="331">
        <v>228</v>
      </c>
      <c r="B230" s="388" t="s">
        <v>866</v>
      </c>
      <c r="C230" s="388"/>
      <c r="D230" s="388"/>
      <c r="E230" s="207" t="str">
        <f>VLOOKUP(B230,Remark!G:H,2,0)</f>
        <v>NMIN</v>
      </c>
      <c r="F230" s="390"/>
      <c r="G230" s="390"/>
      <c r="H230" s="390"/>
      <c r="I230" s="390"/>
      <c r="J230" s="390"/>
      <c r="K230" s="390"/>
      <c r="L230" s="390"/>
      <c r="M230" s="390"/>
      <c r="N230" s="390"/>
      <c r="O230" s="390"/>
      <c r="P230" s="390"/>
      <c r="Q230" s="390"/>
      <c r="R230" s="207"/>
      <c r="S230" s="207"/>
      <c r="T230" s="207"/>
      <c r="U230" s="207"/>
      <c r="V230" s="207"/>
      <c r="W230" s="207"/>
      <c r="X230" s="207"/>
      <c r="Y230" s="207"/>
      <c r="Z230" s="207"/>
      <c r="AA230" s="207"/>
      <c r="AB230" s="207"/>
      <c r="AC230" s="207"/>
      <c r="AD230" s="207"/>
      <c r="AE230" s="207"/>
      <c r="AF230" s="207"/>
      <c r="AG230" s="207"/>
      <c r="AH230" s="207"/>
      <c r="AI230" s="207"/>
      <c r="AJ230" s="207"/>
      <c r="AK230" s="207"/>
      <c r="AL230" s="207"/>
      <c r="AM230" s="207"/>
      <c r="AN230" s="207"/>
      <c r="AO230" s="207"/>
      <c r="AP230" s="388"/>
      <c r="AQ230" s="387"/>
      <c r="AR230" s="207"/>
      <c r="AS230" s="389"/>
      <c r="AT230" s="389"/>
      <c r="AU230" s="388"/>
      <c r="AV230" s="389">
        <v>182</v>
      </c>
      <c r="AW230" s="389">
        <v>12134</v>
      </c>
      <c r="AX230" s="388">
        <f t="shared" si="31"/>
        <v>3033.5</v>
      </c>
      <c r="AY230" s="389">
        <v>206</v>
      </c>
      <c r="AZ230" s="389">
        <v>14482</v>
      </c>
      <c r="BA230" s="388">
        <f t="shared" si="46"/>
        <v>3620.5</v>
      </c>
      <c r="BB230" s="389">
        <v>209</v>
      </c>
      <c r="BC230" s="389">
        <v>14031</v>
      </c>
      <c r="BD230" s="388">
        <f t="shared" si="47"/>
        <v>3507.75</v>
      </c>
      <c r="BE230" s="389">
        <v>202</v>
      </c>
      <c r="BF230" s="389">
        <v>14790</v>
      </c>
      <c r="BG230" s="388">
        <f t="shared" si="48"/>
        <v>3697.5</v>
      </c>
      <c r="BH230" s="388">
        <v>224</v>
      </c>
      <c r="BI230" s="388">
        <v>15280</v>
      </c>
      <c r="BJ230" s="388">
        <f t="shared" si="49"/>
        <v>3820</v>
      </c>
      <c r="BK230" s="388">
        <v>223</v>
      </c>
      <c r="BL230" s="388">
        <v>15485</v>
      </c>
      <c r="BM230" s="388">
        <f t="shared" si="50"/>
        <v>3871.25</v>
      </c>
      <c r="BN230" s="388">
        <v>255</v>
      </c>
      <c r="BO230" s="388">
        <v>17117</v>
      </c>
      <c r="BP230" s="388">
        <f t="shared" si="51"/>
        <v>4279.25</v>
      </c>
      <c r="BQ230" s="388">
        <v>255</v>
      </c>
      <c r="BR230" s="388">
        <v>18565</v>
      </c>
      <c r="BS230" s="388">
        <f t="shared" si="52"/>
        <v>4641.25</v>
      </c>
    </row>
    <row r="231" spans="1:71" s="288" customFormat="1" ht="14.65" customHeight="1">
      <c r="A231" s="331">
        <v>229</v>
      </c>
      <c r="B231" s="388" t="s">
        <v>867</v>
      </c>
      <c r="C231" s="388"/>
      <c r="D231" s="388"/>
      <c r="E231" s="207" t="str">
        <f>VLOOKUP(B231,Remark!G:H,2,0)</f>
        <v>HPPY</v>
      </c>
      <c r="F231" s="390"/>
      <c r="G231" s="390"/>
      <c r="H231" s="390"/>
      <c r="I231" s="390"/>
      <c r="J231" s="390"/>
      <c r="K231" s="390"/>
      <c r="L231" s="390"/>
      <c r="M231" s="390"/>
      <c r="N231" s="390"/>
      <c r="O231" s="390"/>
      <c r="P231" s="390"/>
      <c r="Q231" s="390"/>
      <c r="R231" s="207"/>
      <c r="S231" s="207"/>
      <c r="T231" s="207"/>
      <c r="U231" s="207"/>
      <c r="V231" s="207"/>
      <c r="W231" s="207"/>
      <c r="X231" s="207"/>
      <c r="Y231" s="207"/>
      <c r="Z231" s="207"/>
      <c r="AA231" s="207"/>
      <c r="AB231" s="207"/>
      <c r="AC231" s="207"/>
      <c r="AD231" s="207"/>
      <c r="AE231" s="207"/>
      <c r="AF231" s="207"/>
      <c r="AG231" s="207"/>
      <c r="AH231" s="207"/>
      <c r="AI231" s="207"/>
      <c r="AJ231" s="207"/>
      <c r="AK231" s="207"/>
      <c r="AL231" s="207"/>
      <c r="AM231" s="207"/>
      <c r="AN231" s="207"/>
      <c r="AO231" s="207"/>
      <c r="AP231" s="388"/>
      <c r="AQ231" s="387"/>
      <c r="AR231" s="207"/>
      <c r="AS231" s="389"/>
      <c r="AT231" s="389"/>
      <c r="AU231" s="388"/>
      <c r="AV231" s="389">
        <v>258</v>
      </c>
      <c r="AW231" s="389">
        <v>15930</v>
      </c>
      <c r="AX231" s="388">
        <f t="shared" si="31"/>
        <v>3982.5</v>
      </c>
      <c r="AY231" s="389">
        <v>253</v>
      </c>
      <c r="AZ231" s="389">
        <v>16043</v>
      </c>
      <c r="BA231" s="388">
        <f t="shared" si="46"/>
        <v>4010.75</v>
      </c>
      <c r="BB231" s="389">
        <v>249</v>
      </c>
      <c r="BC231" s="389">
        <v>15903</v>
      </c>
      <c r="BD231" s="388">
        <f t="shared" si="47"/>
        <v>3975.75</v>
      </c>
      <c r="BE231" s="389">
        <v>282</v>
      </c>
      <c r="BF231" s="389">
        <v>18750</v>
      </c>
      <c r="BG231" s="388">
        <f t="shared" si="48"/>
        <v>4687.5</v>
      </c>
      <c r="BH231" s="388">
        <v>306</v>
      </c>
      <c r="BI231" s="388">
        <v>20162</v>
      </c>
      <c r="BJ231" s="388">
        <f t="shared" si="49"/>
        <v>5040.5</v>
      </c>
      <c r="BK231" s="388">
        <v>405</v>
      </c>
      <c r="BL231" s="388">
        <v>26251</v>
      </c>
      <c r="BM231" s="388">
        <f t="shared" si="50"/>
        <v>6562.75</v>
      </c>
      <c r="BN231" s="388">
        <v>344</v>
      </c>
      <c r="BO231" s="388">
        <v>21968</v>
      </c>
      <c r="BP231" s="388">
        <f t="shared" si="51"/>
        <v>5492</v>
      </c>
      <c r="BQ231" s="388">
        <v>327</v>
      </c>
      <c r="BR231" s="388">
        <v>21497</v>
      </c>
      <c r="BS231" s="388">
        <f t="shared" si="52"/>
        <v>5374.25</v>
      </c>
    </row>
    <row r="232" spans="1:71" s="288" customFormat="1" ht="14.65" customHeight="1">
      <c r="A232" s="331">
        <v>230</v>
      </c>
      <c r="B232" s="388" t="s">
        <v>868</v>
      </c>
      <c r="C232" s="388"/>
      <c r="D232" s="388"/>
      <c r="E232" s="207" t="str">
        <f>VLOOKUP(B232,Remark!G:H,2,0)</f>
        <v>Kerry</v>
      </c>
      <c r="F232" s="390"/>
      <c r="G232" s="390"/>
      <c r="H232" s="390"/>
      <c r="I232" s="390"/>
      <c r="J232" s="390"/>
      <c r="K232" s="390"/>
      <c r="L232" s="390"/>
      <c r="M232" s="390"/>
      <c r="N232" s="390"/>
      <c r="O232" s="390"/>
      <c r="P232" s="390"/>
      <c r="Q232" s="390"/>
      <c r="R232" s="207"/>
      <c r="S232" s="207"/>
      <c r="T232" s="207"/>
      <c r="U232" s="207"/>
      <c r="V232" s="207"/>
      <c r="W232" s="207"/>
      <c r="X232" s="207"/>
      <c r="Y232" s="207"/>
      <c r="Z232" s="207"/>
      <c r="AA232" s="207"/>
      <c r="AB232" s="207"/>
      <c r="AC232" s="207"/>
      <c r="AD232" s="207"/>
      <c r="AE232" s="207"/>
      <c r="AF232" s="207"/>
      <c r="AG232" s="207"/>
      <c r="AH232" s="207"/>
      <c r="AI232" s="207"/>
      <c r="AJ232" s="207"/>
      <c r="AK232" s="207"/>
      <c r="AL232" s="207"/>
      <c r="AM232" s="207"/>
      <c r="AN232" s="207"/>
      <c r="AO232" s="207"/>
      <c r="AP232" s="388"/>
      <c r="AQ232" s="387"/>
      <c r="AR232" s="207"/>
      <c r="AS232" s="389"/>
      <c r="AT232" s="389"/>
      <c r="AU232" s="388"/>
      <c r="AV232" s="389">
        <v>148</v>
      </c>
      <c r="AW232" s="389">
        <v>8448</v>
      </c>
      <c r="AX232" s="388">
        <f t="shared" si="31"/>
        <v>2112</v>
      </c>
      <c r="AY232" s="389">
        <v>165</v>
      </c>
      <c r="AZ232" s="389">
        <v>9695</v>
      </c>
      <c r="BA232" s="388">
        <f t="shared" si="46"/>
        <v>2423.75</v>
      </c>
      <c r="BB232" s="389">
        <v>172</v>
      </c>
      <c r="BC232" s="389">
        <v>9652</v>
      </c>
      <c r="BD232" s="388">
        <f t="shared" si="47"/>
        <v>2413</v>
      </c>
      <c r="BE232" s="389">
        <v>207</v>
      </c>
      <c r="BF232" s="389">
        <v>11841</v>
      </c>
      <c r="BG232" s="388">
        <f t="shared" si="48"/>
        <v>2960.25</v>
      </c>
      <c r="BH232" s="388">
        <v>151</v>
      </c>
      <c r="BI232" s="388">
        <v>8185</v>
      </c>
      <c r="BJ232" s="388">
        <f t="shared" si="49"/>
        <v>2046.25</v>
      </c>
      <c r="BK232" s="388">
        <v>219</v>
      </c>
      <c r="BL232" s="388">
        <v>13133</v>
      </c>
      <c r="BM232" s="388">
        <f t="shared" si="50"/>
        <v>3283.25</v>
      </c>
      <c r="BN232" s="388">
        <v>230</v>
      </c>
      <c r="BO232" s="388">
        <v>12454</v>
      </c>
      <c r="BP232" s="388">
        <f t="shared" si="51"/>
        <v>3113.5</v>
      </c>
      <c r="BQ232" s="388">
        <v>266</v>
      </c>
      <c r="BR232" s="388">
        <v>16270</v>
      </c>
      <c r="BS232" s="388">
        <f t="shared" si="52"/>
        <v>4067.5</v>
      </c>
    </row>
    <row r="233" spans="1:71" s="288" customFormat="1" ht="14.65" customHeight="1">
      <c r="A233" s="331">
        <v>231</v>
      </c>
      <c r="B233" s="388" t="s">
        <v>869</v>
      </c>
      <c r="C233" s="388"/>
      <c r="D233" s="388"/>
      <c r="E233" s="207" t="str">
        <f>VLOOKUP(B233,Remark!G:H,2,0)</f>
        <v>BANA</v>
      </c>
      <c r="F233" s="390"/>
      <c r="G233" s="390"/>
      <c r="H233" s="390"/>
      <c r="I233" s="390"/>
      <c r="J233" s="390"/>
      <c r="K233" s="390"/>
      <c r="L233" s="390"/>
      <c r="M233" s="390"/>
      <c r="N233" s="390"/>
      <c r="O233" s="390"/>
      <c r="P233" s="390"/>
      <c r="Q233" s="390"/>
      <c r="R233" s="207"/>
      <c r="S233" s="207"/>
      <c r="T233" s="207"/>
      <c r="U233" s="207"/>
      <c r="V233" s="207"/>
      <c r="W233" s="207"/>
      <c r="X233" s="207"/>
      <c r="Y233" s="207"/>
      <c r="Z233" s="207"/>
      <c r="AA233" s="207"/>
      <c r="AB233" s="207"/>
      <c r="AC233" s="207"/>
      <c r="AD233" s="207"/>
      <c r="AE233" s="207"/>
      <c r="AF233" s="207"/>
      <c r="AG233" s="207"/>
      <c r="AH233" s="207"/>
      <c r="AI233" s="207"/>
      <c r="AJ233" s="207"/>
      <c r="AK233" s="207"/>
      <c r="AL233" s="207"/>
      <c r="AM233" s="207"/>
      <c r="AN233" s="207"/>
      <c r="AO233" s="207"/>
      <c r="AP233" s="388"/>
      <c r="AQ233" s="387"/>
      <c r="AR233" s="207"/>
      <c r="AS233" s="389"/>
      <c r="AT233" s="389"/>
      <c r="AU233" s="388"/>
      <c r="AV233" s="389">
        <v>175</v>
      </c>
      <c r="AW233" s="389">
        <v>12193</v>
      </c>
      <c r="AX233" s="388">
        <f t="shared" ref="AX233:AX296" si="53">AW233*25%</f>
        <v>3048.25</v>
      </c>
      <c r="AY233" s="389">
        <v>216</v>
      </c>
      <c r="AZ233" s="389">
        <v>15016</v>
      </c>
      <c r="BA233" s="388">
        <f t="shared" si="46"/>
        <v>3754</v>
      </c>
      <c r="BB233" s="389">
        <v>190</v>
      </c>
      <c r="BC233" s="389">
        <v>13130</v>
      </c>
      <c r="BD233" s="388">
        <f t="shared" si="47"/>
        <v>3282.5</v>
      </c>
      <c r="BE233" s="389">
        <v>205</v>
      </c>
      <c r="BF233" s="389">
        <v>13011</v>
      </c>
      <c r="BG233" s="388">
        <f t="shared" si="48"/>
        <v>3252.75</v>
      </c>
      <c r="BH233" s="388">
        <v>222</v>
      </c>
      <c r="BI233" s="388">
        <v>15058</v>
      </c>
      <c r="BJ233" s="388">
        <f t="shared" si="49"/>
        <v>3764.5</v>
      </c>
      <c r="BK233" s="388">
        <v>249</v>
      </c>
      <c r="BL233" s="388">
        <v>15799</v>
      </c>
      <c r="BM233" s="388">
        <f t="shared" si="50"/>
        <v>3949.75</v>
      </c>
      <c r="BN233" s="388">
        <v>245</v>
      </c>
      <c r="BO233" s="388">
        <v>17139</v>
      </c>
      <c r="BP233" s="388">
        <f t="shared" si="51"/>
        <v>4284.75</v>
      </c>
      <c r="BQ233" s="388">
        <v>219</v>
      </c>
      <c r="BR233" s="388">
        <v>15529</v>
      </c>
      <c r="BS233" s="388">
        <f t="shared" si="52"/>
        <v>3882.25</v>
      </c>
    </row>
    <row r="234" spans="1:71" s="288" customFormat="1" ht="14.65" customHeight="1">
      <c r="A234" s="331">
        <v>232</v>
      </c>
      <c r="B234" s="388" t="s">
        <v>870</v>
      </c>
      <c r="C234" s="388"/>
      <c r="D234" s="388"/>
      <c r="E234" s="207" t="str">
        <f>VLOOKUP(B234,Remark!G:H,2,0)</f>
        <v>ONUT</v>
      </c>
      <c r="F234" s="390"/>
      <c r="G234" s="390"/>
      <c r="H234" s="390"/>
      <c r="I234" s="390"/>
      <c r="J234" s="390"/>
      <c r="K234" s="390"/>
      <c r="L234" s="390"/>
      <c r="M234" s="390"/>
      <c r="N234" s="390"/>
      <c r="O234" s="390"/>
      <c r="P234" s="390"/>
      <c r="Q234" s="390"/>
      <c r="R234" s="207"/>
      <c r="S234" s="207"/>
      <c r="T234" s="207"/>
      <c r="U234" s="207"/>
      <c r="V234" s="207"/>
      <c r="W234" s="207"/>
      <c r="X234" s="207"/>
      <c r="Y234" s="207"/>
      <c r="Z234" s="207"/>
      <c r="AA234" s="207"/>
      <c r="AB234" s="207"/>
      <c r="AC234" s="207"/>
      <c r="AD234" s="207"/>
      <c r="AE234" s="207"/>
      <c r="AF234" s="207"/>
      <c r="AG234" s="207"/>
      <c r="AH234" s="207"/>
      <c r="AI234" s="207"/>
      <c r="AJ234" s="207"/>
      <c r="AK234" s="207"/>
      <c r="AL234" s="207"/>
      <c r="AM234" s="207"/>
      <c r="AN234" s="207"/>
      <c r="AO234" s="207"/>
      <c r="AP234" s="388"/>
      <c r="AQ234" s="387"/>
      <c r="AR234" s="207"/>
      <c r="AS234" s="389"/>
      <c r="AT234" s="389"/>
      <c r="AU234" s="388"/>
      <c r="AV234" s="389">
        <v>0</v>
      </c>
      <c r="AW234" s="389">
        <v>0</v>
      </c>
      <c r="AX234" s="388">
        <f t="shared" si="53"/>
        <v>0</v>
      </c>
      <c r="AY234" s="389">
        <v>0</v>
      </c>
      <c r="AZ234" s="389">
        <v>0</v>
      </c>
      <c r="BA234" s="388">
        <f t="shared" si="46"/>
        <v>0</v>
      </c>
      <c r="BB234" s="389">
        <v>0</v>
      </c>
      <c r="BC234" s="389">
        <v>0</v>
      </c>
      <c r="BD234" s="388">
        <f t="shared" si="47"/>
        <v>0</v>
      </c>
      <c r="BE234" s="389">
        <v>0</v>
      </c>
      <c r="BF234" s="389">
        <v>0</v>
      </c>
      <c r="BG234" s="388">
        <f t="shared" si="48"/>
        <v>0</v>
      </c>
      <c r="BH234" s="388">
        <v>0</v>
      </c>
      <c r="BI234" s="388">
        <v>0</v>
      </c>
      <c r="BJ234" s="388">
        <f t="shared" si="49"/>
        <v>0</v>
      </c>
      <c r="BK234" s="388">
        <v>0</v>
      </c>
      <c r="BL234" s="388">
        <v>0</v>
      </c>
      <c r="BM234" s="388">
        <f t="shared" si="50"/>
        <v>0</v>
      </c>
      <c r="BN234" s="388">
        <v>0</v>
      </c>
      <c r="BO234" s="388">
        <v>0</v>
      </c>
      <c r="BP234" s="388">
        <f t="shared" si="51"/>
        <v>0</v>
      </c>
      <c r="BQ234" s="388">
        <v>0</v>
      </c>
      <c r="BR234" s="388">
        <v>0</v>
      </c>
      <c r="BS234" s="388">
        <f t="shared" si="52"/>
        <v>0</v>
      </c>
    </row>
    <row r="235" spans="1:71" s="288" customFormat="1" ht="14.65" customHeight="1">
      <c r="A235" s="331">
        <v>233</v>
      </c>
      <c r="B235" s="388" t="s">
        <v>871</v>
      </c>
      <c r="C235" s="388"/>
      <c r="D235" s="388"/>
      <c r="E235" s="207" t="str">
        <f>VLOOKUP(B235,Remark!G:H,2,0)</f>
        <v>SCON</v>
      </c>
      <c r="F235" s="390"/>
      <c r="G235" s="390"/>
      <c r="H235" s="390"/>
      <c r="I235" s="390"/>
      <c r="J235" s="390"/>
      <c r="K235" s="390"/>
      <c r="L235" s="390"/>
      <c r="M235" s="390"/>
      <c r="N235" s="390"/>
      <c r="O235" s="390"/>
      <c r="P235" s="390"/>
      <c r="Q235" s="390"/>
      <c r="R235" s="207"/>
      <c r="S235" s="207"/>
      <c r="T235" s="207"/>
      <c r="U235" s="207"/>
      <c r="V235" s="207"/>
      <c r="W235" s="207"/>
      <c r="X235" s="207"/>
      <c r="Y235" s="207"/>
      <c r="Z235" s="207"/>
      <c r="AA235" s="207"/>
      <c r="AB235" s="207"/>
      <c r="AC235" s="207"/>
      <c r="AD235" s="207"/>
      <c r="AE235" s="207"/>
      <c r="AF235" s="207"/>
      <c r="AG235" s="207"/>
      <c r="AH235" s="207"/>
      <c r="AI235" s="207"/>
      <c r="AJ235" s="207"/>
      <c r="AK235" s="207"/>
      <c r="AL235" s="207"/>
      <c r="AM235" s="207"/>
      <c r="AN235" s="207"/>
      <c r="AO235" s="207"/>
      <c r="AP235" s="388"/>
      <c r="AQ235" s="387"/>
      <c r="AR235" s="207"/>
      <c r="AS235" s="389"/>
      <c r="AT235" s="389"/>
      <c r="AU235" s="388"/>
      <c r="AV235" s="389">
        <v>81</v>
      </c>
      <c r="AW235" s="389">
        <v>4603</v>
      </c>
      <c r="AX235" s="388">
        <f t="shared" si="53"/>
        <v>1150.75</v>
      </c>
      <c r="AY235" s="389">
        <v>69</v>
      </c>
      <c r="AZ235" s="389">
        <v>3779</v>
      </c>
      <c r="BA235" s="388">
        <f t="shared" si="46"/>
        <v>944.75</v>
      </c>
      <c r="BB235" s="389">
        <v>81</v>
      </c>
      <c r="BC235" s="389">
        <v>5195</v>
      </c>
      <c r="BD235" s="388">
        <f t="shared" si="47"/>
        <v>1298.75</v>
      </c>
      <c r="BE235" s="389">
        <v>68</v>
      </c>
      <c r="BF235" s="389">
        <v>4924</v>
      </c>
      <c r="BG235" s="388">
        <f t="shared" si="48"/>
        <v>1231</v>
      </c>
      <c r="BH235" s="388">
        <v>56</v>
      </c>
      <c r="BI235" s="388">
        <v>3308</v>
      </c>
      <c r="BJ235" s="388">
        <f t="shared" si="49"/>
        <v>827</v>
      </c>
      <c r="BK235" s="388">
        <v>103</v>
      </c>
      <c r="BL235" s="388">
        <v>6225</v>
      </c>
      <c r="BM235" s="388">
        <f t="shared" si="50"/>
        <v>1556.25</v>
      </c>
      <c r="BN235" s="388">
        <v>91</v>
      </c>
      <c r="BO235" s="388">
        <v>4941</v>
      </c>
      <c r="BP235" s="388">
        <f t="shared" si="51"/>
        <v>1235.25</v>
      </c>
      <c r="BQ235" s="388">
        <v>105</v>
      </c>
      <c r="BR235" s="388">
        <v>6063</v>
      </c>
      <c r="BS235" s="388">
        <f t="shared" si="52"/>
        <v>1515.75</v>
      </c>
    </row>
    <row r="236" spans="1:71" s="288" customFormat="1" ht="14.65" customHeight="1">
      <c r="A236" s="331">
        <v>234</v>
      </c>
      <c r="B236" s="388" t="s">
        <v>872</v>
      </c>
      <c r="C236" s="388"/>
      <c r="D236" s="388"/>
      <c r="E236" s="207" t="str">
        <f>VLOOKUP(B236,Remark!G:H,2,0)</f>
        <v>SCON</v>
      </c>
      <c r="F236" s="390"/>
      <c r="G236" s="390"/>
      <c r="H236" s="390"/>
      <c r="I236" s="390"/>
      <c r="J236" s="390"/>
      <c r="K236" s="390"/>
      <c r="L236" s="390"/>
      <c r="M236" s="390"/>
      <c r="N236" s="390"/>
      <c r="O236" s="390"/>
      <c r="P236" s="390"/>
      <c r="Q236" s="390"/>
      <c r="R236" s="207"/>
      <c r="S236" s="207"/>
      <c r="T236" s="207"/>
      <c r="U236" s="207"/>
      <c r="V236" s="207"/>
      <c r="W236" s="207"/>
      <c r="X236" s="207"/>
      <c r="Y236" s="207"/>
      <c r="Z236" s="207"/>
      <c r="AA236" s="207"/>
      <c r="AB236" s="207"/>
      <c r="AC236" s="207"/>
      <c r="AD236" s="207"/>
      <c r="AE236" s="207"/>
      <c r="AF236" s="207"/>
      <c r="AG236" s="207"/>
      <c r="AH236" s="207"/>
      <c r="AI236" s="207"/>
      <c r="AJ236" s="207"/>
      <c r="AK236" s="207"/>
      <c r="AL236" s="207"/>
      <c r="AM236" s="207"/>
      <c r="AN236" s="207"/>
      <c r="AO236" s="207"/>
      <c r="AP236" s="388"/>
      <c r="AQ236" s="387"/>
      <c r="AR236" s="207"/>
      <c r="AS236" s="389"/>
      <c r="AT236" s="389"/>
      <c r="AU236" s="388"/>
      <c r="AV236" s="389">
        <v>188</v>
      </c>
      <c r="AW236" s="389">
        <v>14424</v>
      </c>
      <c r="AX236" s="388">
        <f t="shared" si="53"/>
        <v>3606</v>
      </c>
      <c r="AY236" s="389">
        <v>188</v>
      </c>
      <c r="AZ236" s="389">
        <v>14244</v>
      </c>
      <c r="BA236" s="388">
        <f t="shared" si="46"/>
        <v>3561</v>
      </c>
      <c r="BB236" s="389">
        <v>191</v>
      </c>
      <c r="BC236" s="389">
        <v>13629</v>
      </c>
      <c r="BD236" s="388">
        <f t="shared" si="47"/>
        <v>3407.25</v>
      </c>
      <c r="BE236" s="389">
        <v>247</v>
      </c>
      <c r="BF236" s="389">
        <v>17521</v>
      </c>
      <c r="BG236" s="388">
        <f t="shared" si="48"/>
        <v>4380.25</v>
      </c>
      <c r="BH236" s="388">
        <v>193</v>
      </c>
      <c r="BI236" s="388">
        <v>13375</v>
      </c>
      <c r="BJ236" s="388">
        <f t="shared" si="49"/>
        <v>3343.75</v>
      </c>
      <c r="BK236" s="388">
        <v>247</v>
      </c>
      <c r="BL236" s="388">
        <v>17837</v>
      </c>
      <c r="BM236" s="388">
        <f t="shared" si="50"/>
        <v>4459.25</v>
      </c>
      <c r="BN236" s="388">
        <v>250</v>
      </c>
      <c r="BO236" s="388">
        <v>18002</v>
      </c>
      <c r="BP236" s="388">
        <f t="shared" si="51"/>
        <v>4500.5</v>
      </c>
      <c r="BQ236" s="388">
        <v>229</v>
      </c>
      <c r="BR236" s="388">
        <v>16955</v>
      </c>
      <c r="BS236" s="388">
        <f t="shared" si="52"/>
        <v>4238.75</v>
      </c>
    </row>
    <row r="237" spans="1:71" s="288" customFormat="1" ht="14.65" customHeight="1">
      <c r="A237" s="331">
        <v>235</v>
      </c>
      <c r="B237" s="388" t="s">
        <v>873</v>
      </c>
      <c r="C237" s="388"/>
      <c r="D237" s="388"/>
      <c r="E237" s="207" t="str">
        <f>VLOOKUP(B237,Remark!G:H,2,0)</f>
        <v>PTNK</v>
      </c>
      <c r="F237" s="390"/>
      <c r="G237" s="390"/>
      <c r="H237" s="390"/>
      <c r="I237" s="390"/>
      <c r="J237" s="390"/>
      <c r="K237" s="390"/>
      <c r="L237" s="390"/>
      <c r="M237" s="390"/>
      <c r="N237" s="390"/>
      <c r="O237" s="390"/>
      <c r="P237" s="390"/>
      <c r="Q237" s="390"/>
      <c r="R237" s="207"/>
      <c r="S237" s="207"/>
      <c r="T237" s="207"/>
      <c r="U237" s="207"/>
      <c r="V237" s="207"/>
      <c r="W237" s="207"/>
      <c r="X237" s="207"/>
      <c r="Y237" s="207"/>
      <c r="Z237" s="207"/>
      <c r="AA237" s="207"/>
      <c r="AB237" s="207"/>
      <c r="AC237" s="207"/>
      <c r="AD237" s="207"/>
      <c r="AE237" s="207"/>
      <c r="AF237" s="207"/>
      <c r="AG237" s="207"/>
      <c r="AH237" s="207"/>
      <c r="AI237" s="207"/>
      <c r="AJ237" s="207"/>
      <c r="AK237" s="207"/>
      <c r="AL237" s="207"/>
      <c r="AM237" s="207"/>
      <c r="AN237" s="207"/>
      <c r="AO237" s="207"/>
      <c r="AP237" s="388"/>
      <c r="AQ237" s="387"/>
      <c r="AR237" s="207"/>
      <c r="AS237" s="389"/>
      <c r="AT237" s="389"/>
      <c r="AU237" s="388"/>
      <c r="AV237" s="389">
        <v>184</v>
      </c>
      <c r="AW237" s="389">
        <v>12104</v>
      </c>
      <c r="AX237" s="388">
        <f t="shared" si="53"/>
        <v>3026</v>
      </c>
      <c r="AY237" s="389">
        <v>188</v>
      </c>
      <c r="AZ237" s="389">
        <v>11964</v>
      </c>
      <c r="BA237" s="388">
        <f t="shared" si="46"/>
        <v>2991</v>
      </c>
      <c r="BB237" s="389">
        <v>207</v>
      </c>
      <c r="BC237" s="389">
        <v>12885</v>
      </c>
      <c r="BD237" s="388">
        <f t="shared" si="47"/>
        <v>3221.25</v>
      </c>
      <c r="BE237" s="389">
        <v>184</v>
      </c>
      <c r="BF237" s="389">
        <v>11108</v>
      </c>
      <c r="BG237" s="388">
        <f t="shared" si="48"/>
        <v>2777</v>
      </c>
      <c r="BH237" s="388">
        <v>173</v>
      </c>
      <c r="BI237" s="388">
        <v>11183</v>
      </c>
      <c r="BJ237" s="388">
        <f t="shared" si="49"/>
        <v>2795.75</v>
      </c>
      <c r="BK237" s="388">
        <v>216</v>
      </c>
      <c r="BL237" s="388">
        <v>12940</v>
      </c>
      <c r="BM237" s="388">
        <f t="shared" si="50"/>
        <v>3235</v>
      </c>
      <c r="BN237" s="388">
        <v>200</v>
      </c>
      <c r="BO237" s="388">
        <v>13560</v>
      </c>
      <c r="BP237" s="388">
        <f t="shared" si="51"/>
        <v>3390</v>
      </c>
      <c r="BQ237" s="388">
        <v>168</v>
      </c>
      <c r="BR237" s="388">
        <v>12492</v>
      </c>
      <c r="BS237" s="388">
        <f t="shared" si="52"/>
        <v>3123</v>
      </c>
    </row>
    <row r="238" spans="1:71" s="288" customFormat="1" ht="14.65" customHeight="1">
      <c r="A238" s="331">
        <v>236</v>
      </c>
      <c r="B238" s="388" t="s">
        <v>874</v>
      </c>
      <c r="C238" s="388"/>
      <c r="D238" s="388"/>
      <c r="E238" s="207" t="str">
        <f>VLOOKUP(B238,Remark!G:H,2,0)</f>
        <v>SCON</v>
      </c>
      <c r="F238" s="390"/>
      <c r="G238" s="390"/>
      <c r="H238" s="390"/>
      <c r="I238" s="390"/>
      <c r="J238" s="390"/>
      <c r="K238" s="390"/>
      <c r="L238" s="390"/>
      <c r="M238" s="390"/>
      <c r="N238" s="390"/>
      <c r="O238" s="390"/>
      <c r="P238" s="390"/>
      <c r="Q238" s="390"/>
      <c r="R238" s="207"/>
      <c r="S238" s="207"/>
      <c r="T238" s="207"/>
      <c r="U238" s="207"/>
      <c r="V238" s="207"/>
      <c r="W238" s="207"/>
      <c r="X238" s="207"/>
      <c r="Y238" s="207"/>
      <c r="Z238" s="207"/>
      <c r="AA238" s="207"/>
      <c r="AB238" s="207"/>
      <c r="AC238" s="207"/>
      <c r="AD238" s="207"/>
      <c r="AE238" s="207"/>
      <c r="AF238" s="207"/>
      <c r="AG238" s="207"/>
      <c r="AH238" s="207"/>
      <c r="AI238" s="207"/>
      <c r="AJ238" s="207"/>
      <c r="AK238" s="207"/>
      <c r="AL238" s="207"/>
      <c r="AM238" s="207"/>
      <c r="AN238" s="207"/>
      <c r="AO238" s="207"/>
      <c r="AP238" s="388"/>
      <c r="AQ238" s="387"/>
      <c r="AR238" s="207"/>
      <c r="AS238" s="389"/>
      <c r="AT238" s="389"/>
      <c r="AU238" s="388"/>
      <c r="AV238" s="389">
        <v>142</v>
      </c>
      <c r="AW238" s="389">
        <v>9518</v>
      </c>
      <c r="AX238" s="388">
        <f t="shared" si="53"/>
        <v>2379.5</v>
      </c>
      <c r="AY238" s="389">
        <v>206</v>
      </c>
      <c r="AZ238" s="389">
        <v>14142</v>
      </c>
      <c r="BA238" s="388">
        <f t="shared" si="46"/>
        <v>3535.5</v>
      </c>
      <c r="BB238" s="389">
        <v>170</v>
      </c>
      <c r="BC238" s="389">
        <v>11062</v>
      </c>
      <c r="BD238" s="388">
        <f t="shared" si="47"/>
        <v>2765.5</v>
      </c>
      <c r="BE238" s="389">
        <v>204</v>
      </c>
      <c r="BF238" s="389">
        <v>13292</v>
      </c>
      <c r="BG238" s="388">
        <f t="shared" si="48"/>
        <v>3323</v>
      </c>
      <c r="BH238" s="388">
        <v>179</v>
      </c>
      <c r="BI238" s="388">
        <v>11789</v>
      </c>
      <c r="BJ238" s="388">
        <f t="shared" si="49"/>
        <v>2947.25</v>
      </c>
      <c r="BK238" s="388">
        <v>228</v>
      </c>
      <c r="BL238" s="388">
        <v>14020</v>
      </c>
      <c r="BM238" s="388">
        <f t="shared" si="50"/>
        <v>3505</v>
      </c>
      <c r="BN238" s="388">
        <v>223</v>
      </c>
      <c r="BO238" s="388">
        <v>13601</v>
      </c>
      <c r="BP238" s="388">
        <f t="shared" si="51"/>
        <v>3400.25</v>
      </c>
      <c r="BQ238" s="388">
        <v>217</v>
      </c>
      <c r="BR238" s="388">
        <v>13795</v>
      </c>
      <c r="BS238" s="388">
        <f t="shared" si="52"/>
        <v>3448.75</v>
      </c>
    </row>
    <row r="239" spans="1:71" s="288" customFormat="1" ht="14.65" customHeight="1">
      <c r="A239" s="331">
        <v>237</v>
      </c>
      <c r="B239" s="388" t="s">
        <v>875</v>
      </c>
      <c r="C239" s="388"/>
      <c r="D239" s="388"/>
      <c r="E239" s="207" t="str">
        <f>VLOOKUP(B239,Remark!G:H,2,0)</f>
        <v>MAHA</v>
      </c>
      <c r="F239" s="390"/>
      <c r="G239" s="390"/>
      <c r="H239" s="390"/>
      <c r="I239" s="390"/>
      <c r="J239" s="390"/>
      <c r="K239" s="390"/>
      <c r="L239" s="390"/>
      <c r="M239" s="390"/>
      <c r="N239" s="390"/>
      <c r="O239" s="390"/>
      <c r="P239" s="390"/>
      <c r="Q239" s="390"/>
      <c r="R239" s="207"/>
      <c r="S239" s="207"/>
      <c r="T239" s="207"/>
      <c r="U239" s="207"/>
      <c r="V239" s="207"/>
      <c r="W239" s="207"/>
      <c r="X239" s="207"/>
      <c r="Y239" s="207"/>
      <c r="Z239" s="207"/>
      <c r="AA239" s="207"/>
      <c r="AB239" s="207"/>
      <c r="AC239" s="207"/>
      <c r="AD239" s="207"/>
      <c r="AE239" s="207"/>
      <c r="AF239" s="207"/>
      <c r="AG239" s="207"/>
      <c r="AH239" s="207"/>
      <c r="AI239" s="207"/>
      <c r="AJ239" s="207"/>
      <c r="AK239" s="207"/>
      <c r="AL239" s="207"/>
      <c r="AM239" s="207"/>
      <c r="AN239" s="207"/>
      <c r="AO239" s="207"/>
      <c r="AP239" s="388"/>
      <c r="AQ239" s="387"/>
      <c r="AR239" s="207"/>
      <c r="AS239" s="389"/>
      <c r="AT239" s="389"/>
      <c r="AU239" s="388"/>
      <c r="AV239" s="389">
        <v>209</v>
      </c>
      <c r="AW239" s="389">
        <v>14127</v>
      </c>
      <c r="AX239" s="388">
        <f t="shared" si="53"/>
        <v>3531.75</v>
      </c>
      <c r="AY239" s="389">
        <v>161</v>
      </c>
      <c r="AZ239" s="389">
        <v>11931</v>
      </c>
      <c r="BA239" s="388">
        <f t="shared" si="46"/>
        <v>2982.75</v>
      </c>
      <c r="BB239" s="389">
        <v>78</v>
      </c>
      <c r="BC239" s="389">
        <v>6274</v>
      </c>
      <c r="BD239" s="388">
        <f t="shared" si="47"/>
        <v>1568.5</v>
      </c>
      <c r="BE239" s="389">
        <v>128</v>
      </c>
      <c r="BF239" s="389">
        <v>8896</v>
      </c>
      <c r="BG239" s="388">
        <f t="shared" si="48"/>
        <v>2224</v>
      </c>
      <c r="BH239" s="388">
        <v>239</v>
      </c>
      <c r="BI239" s="388">
        <v>16409</v>
      </c>
      <c r="BJ239" s="388">
        <f t="shared" si="49"/>
        <v>4102.25</v>
      </c>
      <c r="BK239" s="388">
        <v>232</v>
      </c>
      <c r="BL239" s="388">
        <v>15788</v>
      </c>
      <c r="BM239" s="388">
        <f t="shared" si="50"/>
        <v>3947</v>
      </c>
      <c r="BN239" s="388">
        <v>267</v>
      </c>
      <c r="BO239" s="388">
        <v>18433</v>
      </c>
      <c r="BP239" s="388">
        <f t="shared" si="51"/>
        <v>4608.25</v>
      </c>
      <c r="BQ239" s="388">
        <v>269</v>
      </c>
      <c r="BR239" s="388">
        <v>16943</v>
      </c>
      <c r="BS239" s="388">
        <f t="shared" si="52"/>
        <v>4235.75</v>
      </c>
    </row>
    <row r="240" spans="1:71" s="288" customFormat="1" ht="14.65" customHeight="1">
      <c r="A240" s="331">
        <v>238</v>
      </c>
      <c r="B240" s="388" t="s">
        <v>876</v>
      </c>
      <c r="C240" s="388"/>
      <c r="D240" s="388"/>
      <c r="E240" s="207" t="str">
        <f>VLOOKUP(B240,Remark!G:H,2,0)</f>
        <v>PTNK</v>
      </c>
      <c r="F240" s="390"/>
      <c r="G240" s="390"/>
      <c r="H240" s="390"/>
      <c r="I240" s="390"/>
      <c r="J240" s="390"/>
      <c r="K240" s="390"/>
      <c r="L240" s="390"/>
      <c r="M240" s="390"/>
      <c r="N240" s="390"/>
      <c r="O240" s="390"/>
      <c r="P240" s="390"/>
      <c r="Q240" s="390"/>
      <c r="R240" s="207"/>
      <c r="S240" s="207"/>
      <c r="T240" s="207"/>
      <c r="U240" s="207"/>
      <c r="V240" s="207"/>
      <c r="W240" s="207"/>
      <c r="X240" s="207"/>
      <c r="Y240" s="207"/>
      <c r="Z240" s="207"/>
      <c r="AA240" s="207"/>
      <c r="AB240" s="207"/>
      <c r="AC240" s="207"/>
      <c r="AD240" s="207"/>
      <c r="AE240" s="207"/>
      <c r="AF240" s="207"/>
      <c r="AG240" s="207"/>
      <c r="AH240" s="207"/>
      <c r="AI240" s="207"/>
      <c r="AJ240" s="207"/>
      <c r="AK240" s="207"/>
      <c r="AL240" s="207"/>
      <c r="AM240" s="207"/>
      <c r="AN240" s="207"/>
      <c r="AO240" s="207"/>
      <c r="AP240" s="388"/>
      <c r="AQ240" s="387"/>
      <c r="AR240" s="207"/>
      <c r="AS240" s="389"/>
      <c r="AT240" s="389"/>
      <c r="AU240" s="388"/>
      <c r="AV240" s="389">
        <v>461</v>
      </c>
      <c r="AW240" s="389">
        <v>30611</v>
      </c>
      <c r="AX240" s="388">
        <f t="shared" si="53"/>
        <v>7652.75</v>
      </c>
      <c r="AY240" s="389">
        <v>372</v>
      </c>
      <c r="AZ240" s="389">
        <v>25340</v>
      </c>
      <c r="BA240" s="388">
        <f t="shared" si="46"/>
        <v>6335</v>
      </c>
      <c r="BB240" s="389">
        <v>290</v>
      </c>
      <c r="BC240" s="389">
        <v>20830</v>
      </c>
      <c r="BD240" s="388">
        <f t="shared" si="47"/>
        <v>5207.5</v>
      </c>
      <c r="BE240" s="389">
        <v>0</v>
      </c>
      <c r="BF240" s="389">
        <v>0</v>
      </c>
      <c r="BG240" s="388">
        <f t="shared" si="48"/>
        <v>0</v>
      </c>
      <c r="BH240" s="388">
        <v>0</v>
      </c>
      <c r="BI240" s="388">
        <v>0</v>
      </c>
      <c r="BJ240" s="388">
        <f t="shared" si="49"/>
        <v>0</v>
      </c>
      <c r="BK240" s="388">
        <v>31</v>
      </c>
      <c r="BL240" s="388">
        <v>1977</v>
      </c>
      <c r="BM240" s="388">
        <f t="shared" si="50"/>
        <v>494.25</v>
      </c>
      <c r="BN240" s="388">
        <v>96</v>
      </c>
      <c r="BO240" s="388">
        <v>6436</v>
      </c>
      <c r="BP240" s="388">
        <f t="shared" si="51"/>
        <v>1609</v>
      </c>
      <c r="BQ240" s="388">
        <v>162</v>
      </c>
      <c r="BR240" s="388">
        <v>10830</v>
      </c>
      <c r="BS240" s="388">
        <f t="shared" si="52"/>
        <v>2707.5</v>
      </c>
    </row>
    <row r="241" spans="1:71" s="288" customFormat="1" ht="14.65" customHeight="1">
      <c r="A241" s="331">
        <v>239</v>
      </c>
      <c r="B241" s="388" t="s">
        <v>877</v>
      </c>
      <c r="C241" s="388"/>
      <c r="D241" s="388"/>
      <c r="E241" s="207" t="str">
        <f>VLOOKUP(B241,Remark!G:H,2,0)</f>
        <v>SCON</v>
      </c>
      <c r="F241" s="390"/>
      <c r="G241" s="390"/>
      <c r="H241" s="390"/>
      <c r="I241" s="390"/>
      <c r="J241" s="390"/>
      <c r="K241" s="390"/>
      <c r="L241" s="390"/>
      <c r="M241" s="390"/>
      <c r="N241" s="390"/>
      <c r="O241" s="390"/>
      <c r="P241" s="390"/>
      <c r="Q241" s="390"/>
      <c r="R241" s="207"/>
      <c r="S241" s="207"/>
      <c r="T241" s="207"/>
      <c r="U241" s="207"/>
      <c r="V241" s="207"/>
      <c r="W241" s="207"/>
      <c r="X241" s="207"/>
      <c r="Y241" s="207"/>
      <c r="Z241" s="207"/>
      <c r="AA241" s="207"/>
      <c r="AB241" s="207"/>
      <c r="AC241" s="207"/>
      <c r="AD241" s="207"/>
      <c r="AE241" s="207"/>
      <c r="AF241" s="207"/>
      <c r="AG241" s="207"/>
      <c r="AH241" s="207"/>
      <c r="AI241" s="207"/>
      <c r="AJ241" s="207"/>
      <c r="AK241" s="207"/>
      <c r="AL241" s="207"/>
      <c r="AM241" s="207"/>
      <c r="AN241" s="207"/>
      <c r="AO241" s="207"/>
      <c r="AP241" s="388"/>
      <c r="AQ241" s="387"/>
      <c r="AR241" s="207"/>
      <c r="AS241" s="389"/>
      <c r="AT241" s="389"/>
      <c r="AU241" s="388"/>
      <c r="AV241" s="389">
        <v>267</v>
      </c>
      <c r="AW241" s="389">
        <v>18393</v>
      </c>
      <c r="AX241" s="388">
        <f t="shared" si="53"/>
        <v>4598.25</v>
      </c>
      <c r="AY241" s="389">
        <v>232</v>
      </c>
      <c r="AZ241" s="389">
        <v>15056</v>
      </c>
      <c r="BA241" s="388">
        <f t="shared" si="46"/>
        <v>3764</v>
      </c>
      <c r="BB241" s="389">
        <v>79</v>
      </c>
      <c r="BC241" s="389">
        <v>6325</v>
      </c>
      <c r="BD241" s="388">
        <f t="shared" si="47"/>
        <v>1581.25</v>
      </c>
      <c r="BE241" s="389">
        <v>168</v>
      </c>
      <c r="BF241" s="389">
        <v>11060</v>
      </c>
      <c r="BG241" s="388">
        <f t="shared" si="48"/>
        <v>2765</v>
      </c>
      <c r="BH241" s="388">
        <v>197</v>
      </c>
      <c r="BI241" s="388">
        <v>13203</v>
      </c>
      <c r="BJ241" s="388">
        <f t="shared" si="49"/>
        <v>3300.75</v>
      </c>
      <c r="BK241" s="388">
        <v>217</v>
      </c>
      <c r="BL241" s="388">
        <v>13547</v>
      </c>
      <c r="BM241" s="388">
        <f t="shared" si="50"/>
        <v>3386.75</v>
      </c>
      <c r="BN241" s="388">
        <v>165</v>
      </c>
      <c r="BO241" s="388">
        <v>10863</v>
      </c>
      <c r="BP241" s="388">
        <f t="shared" si="51"/>
        <v>2715.75</v>
      </c>
      <c r="BQ241" s="388">
        <v>208</v>
      </c>
      <c r="BR241" s="388">
        <v>14264</v>
      </c>
      <c r="BS241" s="388">
        <f t="shared" si="52"/>
        <v>3566</v>
      </c>
    </row>
    <row r="242" spans="1:71" s="288" customFormat="1" ht="14.65" customHeight="1">
      <c r="A242" s="331">
        <v>240</v>
      </c>
      <c r="B242" s="388" t="s">
        <v>878</v>
      </c>
      <c r="C242" s="388"/>
      <c r="D242" s="388"/>
      <c r="E242" s="207" t="str">
        <f>VLOOKUP(B242,Remark!G:H,2,0)</f>
        <v>PTNK</v>
      </c>
      <c r="F242" s="390"/>
      <c r="G242" s="390"/>
      <c r="H242" s="390"/>
      <c r="I242" s="390"/>
      <c r="J242" s="390"/>
      <c r="K242" s="390"/>
      <c r="L242" s="390"/>
      <c r="M242" s="390"/>
      <c r="N242" s="390"/>
      <c r="O242" s="390"/>
      <c r="P242" s="390"/>
      <c r="Q242" s="390"/>
      <c r="R242" s="207"/>
      <c r="S242" s="207"/>
      <c r="T242" s="207"/>
      <c r="U242" s="207"/>
      <c r="V242" s="207"/>
      <c r="W242" s="207"/>
      <c r="X242" s="207"/>
      <c r="Y242" s="207"/>
      <c r="Z242" s="207"/>
      <c r="AA242" s="207"/>
      <c r="AB242" s="207"/>
      <c r="AC242" s="207"/>
      <c r="AD242" s="207"/>
      <c r="AE242" s="207"/>
      <c r="AF242" s="207"/>
      <c r="AG242" s="207"/>
      <c r="AH242" s="207"/>
      <c r="AI242" s="207"/>
      <c r="AJ242" s="207"/>
      <c r="AK242" s="207"/>
      <c r="AL242" s="207"/>
      <c r="AM242" s="207"/>
      <c r="AN242" s="207"/>
      <c r="AO242" s="207"/>
      <c r="AP242" s="388"/>
      <c r="AQ242" s="387"/>
      <c r="AR242" s="207"/>
      <c r="AS242" s="389"/>
      <c r="AT242" s="389"/>
      <c r="AU242" s="388"/>
      <c r="AV242" s="389">
        <v>195</v>
      </c>
      <c r="AW242" s="389">
        <v>14941</v>
      </c>
      <c r="AX242" s="388">
        <f t="shared" si="53"/>
        <v>3735.25</v>
      </c>
      <c r="AY242" s="389">
        <v>206</v>
      </c>
      <c r="AZ242" s="389">
        <v>14734</v>
      </c>
      <c r="BA242" s="388">
        <f t="shared" si="46"/>
        <v>3683.5</v>
      </c>
      <c r="BB242" s="389">
        <v>235</v>
      </c>
      <c r="BC242" s="389">
        <v>16721</v>
      </c>
      <c r="BD242" s="388">
        <f t="shared" si="47"/>
        <v>4180.25</v>
      </c>
      <c r="BE242" s="389">
        <v>259</v>
      </c>
      <c r="BF242" s="389">
        <v>16401</v>
      </c>
      <c r="BG242" s="388">
        <f t="shared" si="48"/>
        <v>4100.25</v>
      </c>
      <c r="BH242" s="388">
        <v>234</v>
      </c>
      <c r="BI242" s="388">
        <v>15322</v>
      </c>
      <c r="BJ242" s="388">
        <f t="shared" si="49"/>
        <v>3830.5</v>
      </c>
      <c r="BK242" s="388">
        <v>254</v>
      </c>
      <c r="BL242" s="388">
        <v>16234</v>
      </c>
      <c r="BM242" s="388">
        <f t="shared" si="50"/>
        <v>4058.5</v>
      </c>
      <c r="BN242" s="388">
        <v>203</v>
      </c>
      <c r="BO242" s="388">
        <v>13061</v>
      </c>
      <c r="BP242" s="388">
        <f t="shared" si="51"/>
        <v>3265.25</v>
      </c>
      <c r="BQ242" s="388">
        <v>205</v>
      </c>
      <c r="BR242" s="388">
        <v>13139</v>
      </c>
      <c r="BS242" s="388">
        <f t="shared" si="52"/>
        <v>3284.75</v>
      </c>
    </row>
    <row r="243" spans="1:71" s="288" customFormat="1" ht="14.65" customHeight="1">
      <c r="A243" s="331">
        <v>241</v>
      </c>
      <c r="B243" s="388" t="s">
        <v>879</v>
      </c>
      <c r="C243" s="388"/>
      <c r="D243" s="388"/>
      <c r="E243" s="207" t="str">
        <f>VLOOKUP(B243,Remark!G:H,2,0)</f>
        <v>PTNK</v>
      </c>
      <c r="F243" s="390"/>
      <c r="G243" s="390"/>
      <c r="H243" s="390"/>
      <c r="I243" s="390"/>
      <c r="J243" s="390"/>
      <c r="K243" s="390"/>
      <c r="L243" s="390"/>
      <c r="M243" s="390"/>
      <c r="N243" s="390"/>
      <c r="O243" s="390"/>
      <c r="P243" s="390"/>
      <c r="Q243" s="390"/>
      <c r="R243" s="207"/>
      <c r="S243" s="207"/>
      <c r="T243" s="207"/>
      <c r="U243" s="207"/>
      <c r="V243" s="207"/>
      <c r="W243" s="207"/>
      <c r="X243" s="207"/>
      <c r="Y243" s="207"/>
      <c r="Z243" s="207"/>
      <c r="AA243" s="207"/>
      <c r="AB243" s="207"/>
      <c r="AC243" s="207"/>
      <c r="AD243" s="207"/>
      <c r="AE243" s="207"/>
      <c r="AF243" s="207"/>
      <c r="AG243" s="207"/>
      <c r="AH243" s="207"/>
      <c r="AI243" s="207"/>
      <c r="AJ243" s="207"/>
      <c r="AK243" s="207"/>
      <c r="AL243" s="207"/>
      <c r="AM243" s="207"/>
      <c r="AN243" s="207"/>
      <c r="AO243" s="207"/>
      <c r="AP243" s="388"/>
      <c r="AQ243" s="387"/>
      <c r="AR243" s="207"/>
      <c r="AS243" s="389"/>
      <c r="AT243" s="389"/>
      <c r="AU243" s="388"/>
      <c r="AV243" s="389">
        <v>237</v>
      </c>
      <c r="AW243" s="389">
        <v>15235</v>
      </c>
      <c r="AX243" s="388">
        <f t="shared" si="53"/>
        <v>3808.75</v>
      </c>
      <c r="AY243" s="389">
        <v>125</v>
      </c>
      <c r="AZ243" s="389">
        <v>10271</v>
      </c>
      <c r="BA243" s="388">
        <f t="shared" si="46"/>
        <v>2567.75</v>
      </c>
      <c r="BB243" s="389">
        <v>83</v>
      </c>
      <c r="BC243" s="389">
        <v>6881</v>
      </c>
      <c r="BD243" s="388">
        <f t="shared" si="47"/>
        <v>1720.25</v>
      </c>
      <c r="BE243" s="389">
        <v>81</v>
      </c>
      <c r="BF243" s="389">
        <v>5371</v>
      </c>
      <c r="BG243" s="388">
        <f t="shared" si="48"/>
        <v>1342.75</v>
      </c>
      <c r="BH243" s="388">
        <v>137</v>
      </c>
      <c r="BI243" s="388">
        <v>8835</v>
      </c>
      <c r="BJ243" s="388">
        <f t="shared" si="49"/>
        <v>2208.75</v>
      </c>
      <c r="BK243" s="388">
        <v>194</v>
      </c>
      <c r="BL243" s="388">
        <v>13054</v>
      </c>
      <c r="BM243" s="388">
        <f t="shared" si="50"/>
        <v>3263.5</v>
      </c>
      <c r="BN243" s="388">
        <v>125</v>
      </c>
      <c r="BO243" s="388">
        <v>8931</v>
      </c>
      <c r="BP243" s="388">
        <f t="shared" si="51"/>
        <v>2232.75</v>
      </c>
      <c r="BQ243" s="388">
        <v>149</v>
      </c>
      <c r="BR243" s="388">
        <v>9935</v>
      </c>
      <c r="BS243" s="388">
        <f t="shared" si="52"/>
        <v>2483.75</v>
      </c>
    </row>
    <row r="244" spans="1:71" s="288" customFormat="1" ht="14.65" customHeight="1">
      <c r="A244" s="331">
        <v>242</v>
      </c>
      <c r="B244" s="388" t="s">
        <v>880</v>
      </c>
      <c r="C244" s="388"/>
      <c r="D244" s="388"/>
      <c r="E244" s="207" t="str">
        <f>VLOOKUP(B244,Remark!G:H,2,0)</f>
        <v>ONUT</v>
      </c>
      <c r="F244" s="390"/>
      <c r="G244" s="390"/>
      <c r="H244" s="390"/>
      <c r="I244" s="390"/>
      <c r="J244" s="390"/>
      <c r="K244" s="390"/>
      <c r="L244" s="390"/>
      <c r="M244" s="390"/>
      <c r="N244" s="390"/>
      <c r="O244" s="390"/>
      <c r="P244" s="390"/>
      <c r="Q244" s="390"/>
      <c r="R244" s="207"/>
      <c r="S244" s="207"/>
      <c r="T244" s="207"/>
      <c r="U244" s="207"/>
      <c r="V244" s="207"/>
      <c r="W244" s="207"/>
      <c r="X244" s="207"/>
      <c r="Y244" s="207"/>
      <c r="Z244" s="207"/>
      <c r="AA244" s="207"/>
      <c r="AB244" s="207"/>
      <c r="AC244" s="207"/>
      <c r="AD244" s="207"/>
      <c r="AE244" s="207"/>
      <c r="AF244" s="207"/>
      <c r="AG244" s="207"/>
      <c r="AH244" s="207"/>
      <c r="AI244" s="207"/>
      <c r="AJ244" s="207"/>
      <c r="AK244" s="207"/>
      <c r="AL244" s="207"/>
      <c r="AM244" s="207"/>
      <c r="AN244" s="207"/>
      <c r="AO244" s="207"/>
      <c r="AP244" s="388"/>
      <c r="AQ244" s="387"/>
      <c r="AR244" s="207"/>
      <c r="AS244" s="389"/>
      <c r="AT244" s="389"/>
      <c r="AU244" s="388"/>
      <c r="AV244" s="389">
        <v>94</v>
      </c>
      <c r="AW244" s="389">
        <v>5966</v>
      </c>
      <c r="AX244" s="388">
        <f t="shared" si="53"/>
        <v>1491.5</v>
      </c>
      <c r="AY244" s="389">
        <v>103</v>
      </c>
      <c r="AZ244" s="389">
        <v>7549</v>
      </c>
      <c r="BA244" s="388">
        <f t="shared" si="46"/>
        <v>1887.25</v>
      </c>
      <c r="BB244" s="389">
        <v>95</v>
      </c>
      <c r="BC244" s="389">
        <v>6513</v>
      </c>
      <c r="BD244" s="388">
        <f t="shared" si="47"/>
        <v>1628.25</v>
      </c>
      <c r="BE244" s="389">
        <v>146</v>
      </c>
      <c r="BF244" s="389">
        <v>9034</v>
      </c>
      <c r="BG244" s="388">
        <f t="shared" si="48"/>
        <v>2258.5</v>
      </c>
      <c r="BH244" s="388">
        <v>120</v>
      </c>
      <c r="BI244" s="388">
        <v>7960</v>
      </c>
      <c r="BJ244" s="388">
        <f t="shared" si="49"/>
        <v>1990</v>
      </c>
      <c r="BK244" s="388">
        <v>103</v>
      </c>
      <c r="BL244" s="388">
        <v>6881</v>
      </c>
      <c r="BM244" s="388">
        <f t="shared" si="50"/>
        <v>1720.25</v>
      </c>
      <c r="BN244" s="388">
        <v>127</v>
      </c>
      <c r="BO244" s="388">
        <v>8233</v>
      </c>
      <c r="BP244" s="388">
        <f t="shared" si="51"/>
        <v>2058.25</v>
      </c>
      <c r="BQ244" s="388">
        <v>107</v>
      </c>
      <c r="BR244" s="388">
        <v>7325</v>
      </c>
      <c r="BS244" s="388">
        <f t="shared" si="52"/>
        <v>1831.25</v>
      </c>
    </row>
    <row r="245" spans="1:71" s="288" customFormat="1" ht="14.65" customHeight="1">
      <c r="A245" s="331">
        <v>243</v>
      </c>
      <c r="B245" s="388" t="s">
        <v>881</v>
      </c>
      <c r="C245" s="388"/>
      <c r="D245" s="388"/>
      <c r="E245" s="207" t="str">
        <f>VLOOKUP(B245,Remark!G:H,2,0)</f>
        <v>ONUT</v>
      </c>
      <c r="F245" s="390"/>
      <c r="G245" s="390"/>
      <c r="H245" s="390"/>
      <c r="I245" s="390"/>
      <c r="J245" s="390"/>
      <c r="K245" s="390"/>
      <c r="L245" s="390"/>
      <c r="M245" s="390"/>
      <c r="N245" s="390"/>
      <c r="O245" s="390"/>
      <c r="P245" s="390"/>
      <c r="Q245" s="390"/>
      <c r="R245" s="207"/>
      <c r="S245" s="207"/>
      <c r="T245" s="207"/>
      <c r="U245" s="207"/>
      <c r="V245" s="207"/>
      <c r="W245" s="207"/>
      <c r="X245" s="207"/>
      <c r="Y245" s="207"/>
      <c r="Z245" s="207"/>
      <c r="AA245" s="207"/>
      <c r="AB245" s="207"/>
      <c r="AC245" s="207"/>
      <c r="AD245" s="207"/>
      <c r="AE245" s="207"/>
      <c r="AF245" s="207"/>
      <c r="AG245" s="207"/>
      <c r="AH245" s="207"/>
      <c r="AI245" s="207"/>
      <c r="AJ245" s="207"/>
      <c r="AK245" s="207"/>
      <c r="AL245" s="207"/>
      <c r="AM245" s="207"/>
      <c r="AN245" s="207"/>
      <c r="AO245" s="207"/>
      <c r="AP245" s="388"/>
      <c r="AQ245" s="387"/>
      <c r="AR245" s="207"/>
      <c r="AS245" s="389"/>
      <c r="AT245" s="389"/>
      <c r="AU245" s="388"/>
      <c r="AV245" s="389">
        <v>107</v>
      </c>
      <c r="AW245" s="389">
        <v>8681</v>
      </c>
      <c r="AX245" s="388">
        <f t="shared" si="53"/>
        <v>2170.25</v>
      </c>
      <c r="AY245" s="389">
        <v>167</v>
      </c>
      <c r="AZ245" s="389">
        <v>12317</v>
      </c>
      <c r="BA245" s="388">
        <f t="shared" si="46"/>
        <v>3079.25</v>
      </c>
      <c r="BB245" s="389">
        <v>147</v>
      </c>
      <c r="BC245" s="389">
        <v>10369</v>
      </c>
      <c r="BD245" s="388">
        <f t="shared" si="47"/>
        <v>2592.25</v>
      </c>
      <c r="BE245" s="389">
        <v>109</v>
      </c>
      <c r="BF245" s="389">
        <v>8843</v>
      </c>
      <c r="BG245" s="388">
        <f t="shared" si="48"/>
        <v>2210.75</v>
      </c>
      <c r="BH245" s="388">
        <v>172</v>
      </c>
      <c r="BI245" s="388">
        <v>12424</v>
      </c>
      <c r="BJ245" s="388">
        <f t="shared" si="49"/>
        <v>3106</v>
      </c>
      <c r="BK245" s="388">
        <v>185</v>
      </c>
      <c r="BL245" s="388">
        <v>13899</v>
      </c>
      <c r="BM245" s="388">
        <f t="shared" si="50"/>
        <v>3474.75</v>
      </c>
      <c r="BN245" s="388">
        <v>145</v>
      </c>
      <c r="BO245" s="388">
        <v>10427</v>
      </c>
      <c r="BP245" s="388">
        <f t="shared" si="51"/>
        <v>2606.75</v>
      </c>
      <c r="BQ245" s="388">
        <v>121</v>
      </c>
      <c r="BR245" s="388">
        <v>9199</v>
      </c>
      <c r="BS245" s="388">
        <f t="shared" si="52"/>
        <v>2299.75</v>
      </c>
    </row>
    <row r="246" spans="1:71" s="288" customFormat="1" ht="14.65" customHeight="1">
      <c r="A246" s="331">
        <v>244</v>
      </c>
      <c r="B246" s="388" t="s">
        <v>882</v>
      </c>
      <c r="C246" s="388"/>
      <c r="D246" s="388"/>
      <c r="E246" s="207" t="str">
        <f>VLOOKUP(B246,Remark!G:H,2,0)</f>
        <v>ONUT</v>
      </c>
      <c r="F246" s="390"/>
      <c r="G246" s="390"/>
      <c r="H246" s="390"/>
      <c r="I246" s="390"/>
      <c r="J246" s="390"/>
      <c r="K246" s="390"/>
      <c r="L246" s="390"/>
      <c r="M246" s="390"/>
      <c r="N246" s="390"/>
      <c r="O246" s="390"/>
      <c r="P246" s="390"/>
      <c r="Q246" s="390"/>
      <c r="R246" s="207"/>
      <c r="S246" s="207"/>
      <c r="T246" s="207"/>
      <c r="U246" s="207"/>
      <c r="V246" s="207"/>
      <c r="W246" s="207"/>
      <c r="X246" s="207"/>
      <c r="Y246" s="207"/>
      <c r="Z246" s="207"/>
      <c r="AA246" s="207"/>
      <c r="AB246" s="207"/>
      <c r="AC246" s="207"/>
      <c r="AD246" s="207"/>
      <c r="AE246" s="207"/>
      <c r="AF246" s="207"/>
      <c r="AG246" s="207"/>
      <c r="AH246" s="207"/>
      <c r="AI246" s="207"/>
      <c r="AJ246" s="207"/>
      <c r="AK246" s="207"/>
      <c r="AL246" s="207"/>
      <c r="AM246" s="207"/>
      <c r="AN246" s="207"/>
      <c r="AO246" s="207"/>
      <c r="AP246" s="388"/>
      <c r="AQ246" s="387"/>
      <c r="AR246" s="207"/>
      <c r="AS246" s="389"/>
      <c r="AT246" s="389"/>
      <c r="AU246" s="388"/>
      <c r="AV246" s="389">
        <v>412</v>
      </c>
      <c r="AW246" s="389">
        <v>30404</v>
      </c>
      <c r="AX246" s="388">
        <f t="shared" si="53"/>
        <v>7601</v>
      </c>
      <c r="AY246" s="389">
        <v>394</v>
      </c>
      <c r="AZ246" s="389">
        <v>27246</v>
      </c>
      <c r="BA246" s="388">
        <f t="shared" si="46"/>
        <v>6811.5</v>
      </c>
      <c r="BB246" s="389">
        <v>474</v>
      </c>
      <c r="BC246" s="389">
        <v>30962</v>
      </c>
      <c r="BD246" s="388">
        <f t="shared" si="47"/>
        <v>7740.5</v>
      </c>
      <c r="BE246" s="389">
        <v>510</v>
      </c>
      <c r="BF246" s="389">
        <v>33938</v>
      </c>
      <c r="BG246" s="388">
        <f t="shared" si="48"/>
        <v>8484.5</v>
      </c>
      <c r="BH246" s="388">
        <v>436</v>
      </c>
      <c r="BI246" s="388">
        <v>28256</v>
      </c>
      <c r="BJ246" s="388">
        <f t="shared" si="49"/>
        <v>7064</v>
      </c>
      <c r="BK246" s="388">
        <v>440</v>
      </c>
      <c r="BL246" s="388">
        <v>29444</v>
      </c>
      <c r="BM246" s="388">
        <f t="shared" si="50"/>
        <v>7361</v>
      </c>
      <c r="BN246" s="388">
        <v>422</v>
      </c>
      <c r="BO246" s="388">
        <v>28938</v>
      </c>
      <c r="BP246" s="388">
        <f t="shared" si="51"/>
        <v>7234.5</v>
      </c>
      <c r="BQ246" s="388">
        <v>419</v>
      </c>
      <c r="BR246" s="388">
        <v>28353</v>
      </c>
      <c r="BS246" s="388">
        <f t="shared" si="52"/>
        <v>7088.25</v>
      </c>
    </row>
    <row r="247" spans="1:71" s="288" customFormat="1" ht="14.65" customHeight="1">
      <c r="A247" s="331">
        <v>245</v>
      </c>
      <c r="B247" s="388" t="s">
        <v>883</v>
      </c>
      <c r="C247" s="388"/>
      <c r="D247" s="388"/>
      <c r="E247" s="207" t="str">
        <f>VLOOKUP(B247,Remark!G:H,2,0)</f>
        <v>ONUT</v>
      </c>
      <c r="F247" s="390"/>
      <c r="G247" s="390"/>
      <c r="H247" s="390"/>
      <c r="I247" s="390"/>
      <c r="J247" s="390"/>
      <c r="K247" s="390"/>
      <c r="L247" s="390"/>
      <c r="M247" s="390"/>
      <c r="N247" s="390"/>
      <c r="O247" s="390"/>
      <c r="P247" s="390"/>
      <c r="Q247" s="390"/>
      <c r="R247" s="207"/>
      <c r="S247" s="207"/>
      <c r="T247" s="207"/>
      <c r="U247" s="207"/>
      <c r="V247" s="207"/>
      <c r="W247" s="207"/>
      <c r="X247" s="207">
        <f>VLOOKUP(A124,[1]sum!$A$2:$H$154,7,FALSE)</f>
        <v>6</v>
      </c>
      <c r="Y247" s="207">
        <f>VLOOKUP(A124,[1]sum!$A$2:$H$154,8,FALSE)</f>
        <v>454</v>
      </c>
      <c r="Z247" s="207">
        <f t="shared" si="24"/>
        <v>113.5</v>
      </c>
      <c r="AA247" s="207">
        <v>83</v>
      </c>
      <c r="AB247" s="207">
        <v>5181</v>
      </c>
      <c r="AC247" s="207">
        <f t="shared" si="25"/>
        <v>1295.25</v>
      </c>
      <c r="AD247" s="207">
        <v>64</v>
      </c>
      <c r="AE247" s="207">
        <v>5032</v>
      </c>
      <c r="AF247" s="207">
        <f t="shared" si="26"/>
        <v>1258</v>
      </c>
      <c r="AG247" s="207">
        <v>115</v>
      </c>
      <c r="AH247" s="207">
        <v>8473</v>
      </c>
      <c r="AI247" s="207">
        <f t="shared" si="27"/>
        <v>2118.25</v>
      </c>
      <c r="AJ247" s="207">
        <v>158</v>
      </c>
      <c r="AK247" s="207">
        <v>10946</v>
      </c>
      <c r="AL247" s="207">
        <f t="shared" si="28"/>
        <v>2736.5</v>
      </c>
      <c r="AM247" s="207">
        <v>164</v>
      </c>
      <c r="AN247" s="207">
        <v>10360</v>
      </c>
      <c r="AO247" s="207">
        <f t="shared" si="29"/>
        <v>2590</v>
      </c>
      <c r="AP247" s="388">
        <v>339</v>
      </c>
      <c r="AQ247" s="387">
        <v>21653</v>
      </c>
      <c r="AR247" s="207">
        <f t="shared" si="23"/>
        <v>5413.25</v>
      </c>
      <c r="AS247" s="389">
        <v>285</v>
      </c>
      <c r="AT247" s="389">
        <v>18323</v>
      </c>
      <c r="AU247" s="388">
        <f t="shared" si="30"/>
        <v>4580.75</v>
      </c>
      <c r="AV247" s="389">
        <v>391</v>
      </c>
      <c r="AW247" s="389">
        <v>26309</v>
      </c>
      <c r="AX247" s="388">
        <f t="shared" si="53"/>
        <v>6577.25</v>
      </c>
      <c r="AY247" s="389">
        <v>420</v>
      </c>
      <c r="AZ247" s="389">
        <v>28012</v>
      </c>
      <c r="BA247" s="388">
        <f t="shared" si="46"/>
        <v>7003</v>
      </c>
      <c r="BB247" s="389">
        <v>330</v>
      </c>
      <c r="BC247" s="389">
        <v>26526</v>
      </c>
      <c r="BD247" s="388">
        <f t="shared" si="47"/>
        <v>6631.5</v>
      </c>
      <c r="BE247" s="389">
        <v>352</v>
      </c>
      <c r="BF247" s="389">
        <v>27652</v>
      </c>
      <c r="BG247" s="388">
        <f t="shared" si="48"/>
        <v>6913</v>
      </c>
      <c r="BH247" s="388">
        <v>443</v>
      </c>
      <c r="BI247" s="388">
        <v>31097</v>
      </c>
      <c r="BJ247" s="388">
        <f t="shared" si="49"/>
        <v>7774.25</v>
      </c>
      <c r="BK247" s="388">
        <v>549</v>
      </c>
      <c r="BL247" s="388">
        <v>38535</v>
      </c>
      <c r="BM247" s="388">
        <f t="shared" si="50"/>
        <v>9633.75</v>
      </c>
      <c r="BN247" s="388">
        <v>560</v>
      </c>
      <c r="BO247" s="388">
        <v>39652</v>
      </c>
      <c r="BP247" s="388">
        <f t="shared" si="51"/>
        <v>9913</v>
      </c>
      <c r="BQ247" s="388">
        <v>663</v>
      </c>
      <c r="BR247" s="388">
        <v>47225</v>
      </c>
      <c r="BS247" s="388">
        <f t="shared" si="52"/>
        <v>11806.25</v>
      </c>
    </row>
    <row r="248" spans="1:71" s="288" customFormat="1" ht="14.65" customHeight="1">
      <c r="A248" s="331">
        <v>246</v>
      </c>
      <c r="B248" s="388" t="s">
        <v>884</v>
      </c>
      <c r="C248" s="388"/>
      <c r="D248" s="388"/>
      <c r="E248" s="207" t="str">
        <f>VLOOKUP(B248,Remark!G:H,2,0)</f>
        <v>BANA</v>
      </c>
      <c r="F248" s="390"/>
      <c r="G248" s="390"/>
      <c r="H248" s="390"/>
      <c r="I248" s="390"/>
      <c r="J248" s="390"/>
      <c r="K248" s="390"/>
      <c r="L248" s="390"/>
      <c r="M248" s="390"/>
      <c r="N248" s="390"/>
      <c r="O248" s="390"/>
      <c r="P248" s="390"/>
      <c r="Q248" s="390"/>
      <c r="R248" s="207"/>
      <c r="S248" s="207"/>
      <c r="T248" s="207"/>
      <c r="U248" s="207"/>
      <c r="V248" s="207"/>
      <c r="W248" s="207"/>
      <c r="X248" s="207">
        <f>VLOOKUP(A125,[1]sum!$A$2:$H$154,7,FALSE)</f>
        <v>25</v>
      </c>
      <c r="Y248" s="207">
        <f>VLOOKUP(A125,[1]sum!$A$2:$H$154,8,FALSE)</f>
        <v>2039</v>
      </c>
      <c r="Z248" s="207">
        <f t="shared" si="24"/>
        <v>509.75</v>
      </c>
      <c r="AA248" s="207">
        <v>182</v>
      </c>
      <c r="AB248" s="207">
        <v>12854</v>
      </c>
      <c r="AC248" s="207">
        <f t="shared" si="25"/>
        <v>3213.5</v>
      </c>
      <c r="AD248" s="207">
        <v>353</v>
      </c>
      <c r="AE248" s="207">
        <v>26423</v>
      </c>
      <c r="AF248" s="207">
        <f t="shared" si="26"/>
        <v>6605.75</v>
      </c>
      <c r="AG248" s="207">
        <v>411</v>
      </c>
      <c r="AH248" s="207">
        <v>27701</v>
      </c>
      <c r="AI248" s="207">
        <f t="shared" si="27"/>
        <v>6925.25</v>
      </c>
      <c r="AJ248" s="207">
        <v>327</v>
      </c>
      <c r="AK248" s="207">
        <v>19921</v>
      </c>
      <c r="AL248" s="207">
        <f t="shared" si="28"/>
        <v>4980.25</v>
      </c>
      <c r="AM248" s="207">
        <v>163</v>
      </c>
      <c r="AN248" s="207">
        <v>10769</v>
      </c>
      <c r="AO248" s="207">
        <f t="shared" si="29"/>
        <v>2692.25</v>
      </c>
      <c r="AP248" s="388">
        <v>473</v>
      </c>
      <c r="AQ248" s="387">
        <v>31543</v>
      </c>
      <c r="AR248" s="207">
        <f t="shared" si="23"/>
        <v>7885.75</v>
      </c>
      <c r="AS248" s="389">
        <v>242</v>
      </c>
      <c r="AT248" s="389">
        <v>18386</v>
      </c>
      <c r="AU248" s="388">
        <f t="shared" si="30"/>
        <v>4596.5</v>
      </c>
      <c r="AV248" s="389">
        <v>235</v>
      </c>
      <c r="AW248" s="389">
        <v>19757</v>
      </c>
      <c r="AX248" s="388">
        <f t="shared" si="53"/>
        <v>4939.25</v>
      </c>
      <c r="AY248" s="389">
        <v>36</v>
      </c>
      <c r="AZ248" s="389">
        <v>3064</v>
      </c>
      <c r="BA248" s="388">
        <f t="shared" si="46"/>
        <v>766</v>
      </c>
      <c r="BB248" s="389">
        <v>155</v>
      </c>
      <c r="BC248" s="389">
        <v>8317</v>
      </c>
      <c r="BD248" s="388">
        <f t="shared" si="47"/>
        <v>2079.25</v>
      </c>
      <c r="BE248" s="389">
        <v>314</v>
      </c>
      <c r="BF248" s="389">
        <v>21050</v>
      </c>
      <c r="BG248" s="388">
        <f t="shared" si="48"/>
        <v>5262.5</v>
      </c>
      <c r="BH248" s="388">
        <v>235</v>
      </c>
      <c r="BI248" s="388">
        <v>14789</v>
      </c>
      <c r="BJ248" s="388">
        <f t="shared" si="49"/>
        <v>3697.25</v>
      </c>
      <c r="BK248" s="388">
        <v>205</v>
      </c>
      <c r="BL248" s="388">
        <v>12207</v>
      </c>
      <c r="BM248" s="388">
        <f t="shared" si="50"/>
        <v>3051.75</v>
      </c>
      <c r="BN248" s="388">
        <v>152</v>
      </c>
      <c r="BO248" s="388">
        <v>9212</v>
      </c>
      <c r="BP248" s="388">
        <f t="shared" si="51"/>
        <v>2303</v>
      </c>
      <c r="BQ248" s="388">
        <v>149</v>
      </c>
      <c r="BR248" s="388">
        <v>9943</v>
      </c>
      <c r="BS248" s="388">
        <f t="shared" si="52"/>
        <v>2485.75</v>
      </c>
    </row>
    <row r="249" spans="1:71" s="288" customFormat="1" ht="14.65" customHeight="1">
      <c r="A249" s="331">
        <v>247</v>
      </c>
      <c r="B249" s="388" t="s">
        <v>885</v>
      </c>
      <c r="C249" s="388"/>
      <c r="D249" s="388"/>
      <c r="E249" s="207" t="str">
        <f>VLOOKUP(B249,Remark!G:H,2,0)</f>
        <v>BANA</v>
      </c>
      <c r="F249" s="390"/>
      <c r="G249" s="390"/>
      <c r="H249" s="390"/>
      <c r="I249" s="390"/>
      <c r="J249" s="390"/>
      <c r="K249" s="390"/>
      <c r="L249" s="390"/>
      <c r="M249" s="390"/>
      <c r="N249" s="390"/>
      <c r="O249" s="390"/>
      <c r="P249" s="390"/>
      <c r="Q249" s="390"/>
      <c r="R249" s="207"/>
      <c r="S249" s="207"/>
      <c r="T249" s="207"/>
      <c r="U249" s="207"/>
      <c r="V249" s="207"/>
      <c r="W249" s="207"/>
      <c r="X249" s="207">
        <f>VLOOKUP(A126,[1]sum!$A$2:$H$154,7,FALSE)</f>
        <v>13</v>
      </c>
      <c r="Y249" s="207">
        <f>VLOOKUP(A126,[1]sum!$A$2:$H$154,8,FALSE)</f>
        <v>935</v>
      </c>
      <c r="Z249" s="207">
        <f t="shared" si="24"/>
        <v>233.75</v>
      </c>
      <c r="AA249" s="207">
        <v>283</v>
      </c>
      <c r="AB249" s="207">
        <v>22381</v>
      </c>
      <c r="AC249" s="207">
        <f t="shared" si="25"/>
        <v>5595.25</v>
      </c>
      <c r="AD249" s="207">
        <v>582</v>
      </c>
      <c r="AE249" s="207">
        <v>43710</v>
      </c>
      <c r="AF249" s="207">
        <f t="shared" si="26"/>
        <v>10927.5</v>
      </c>
      <c r="AG249" s="207">
        <v>583</v>
      </c>
      <c r="AH249" s="207">
        <v>45925</v>
      </c>
      <c r="AI249" s="207">
        <f t="shared" si="27"/>
        <v>11481.25</v>
      </c>
      <c r="AJ249" s="207">
        <v>614</v>
      </c>
      <c r="AK249" s="207">
        <v>45850</v>
      </c>
      <c r="AL249" s="207">
        <f t="shared" si="28"/>
        <v>11462.5</v>
      </c>
      <c r="AM249" s="207">
        <v>527</v>
      </c>
      <c r="AN249" s="207">
        <v>32609</v>
      </c>
      <c r="AO249" s="207">
        <f t="shared" si="29"/>
        <v>8152.25</v>
      </c>
      <c r="AP249" s="388">
        <v>622</v>
      </c>
      <c r="AQ249" s="387">
        <v>48550</v>
      </c>
      <c r="AR249" s="207">
        <f t="shared" si="23"/>
        <v>12137.5</v>
      </c>
      <c r="AS249" s="389">
        <v>506</v>
      </c>
      <c r="AT249" s="389">
        <v>37150</v>
      </c>
      <c r="AU249" s="388">
        <f t="shared" si="30"/>
        <v>9287.5</v>
      </c>
      <c r="AV249" s="389">
        <v>162</v>
      </c>
      <c r="AW249" s="389">
        <v>10334</v>
      </c>
      <c r="AX249" s="388">
        <f t="shared" si="53"/>
        <v>2583.5</v>
      </c>
      <c r="AY249" s="389">
        <v>195</v>
      </c>
      <c r="AZ249" s="389">
        <v>12817</v>
      </c>
      <c r="BA249" s="388">
        <f t="shared" si="46"/>
        <v>3204.25</v>
      </c>
      <c r="BB249" s="389">
        <v>130</v>
      </c>
      <c r="BC249" s="389">
        <v>8302</v>
      </c>
      <c r="BD249" s="388">
        <f t="shared" si="47"/>
        <v>2075.5</v>
      </c>
      <c r="BE249" s="389">
        <v>331</v>
      </c>
      <c r="BF249" s="389">
        <v>19989</v>
      </c>
      <c r="BG249" s="388">
        <f t="shared" si="48"/>
        <v>4997.25</v>
      </c>
      <c r="BH249" s="388">
        <v>240</v>
      </c>
      <c r="BI249" s="388">
        <v>15292</v>
      </c>
      <c r="BJ249" s="388">
        <f t="shared" si="49"/>
        <v>3823</v>
      </c>
      <c r="BK249" s="388">
        <v>235</v>
      </c>
      <c r="BL249" s="388">
        <v>14789</v>
      </c>
      <c r="BM249" s="388">
        <f t="shared" si="50"/>
        <v>3697.25</v>
      </c>
      <c r="BN249" s="388">
        <v>197</v>
      </c>
      <c r="BO249" s="388">
        <v>12851</v>
      </c>
      <c r="BP249" s="388">
        <f t="shared" si="51"/>
        <v>3212.75</v>
      </c>
      <c r="BQ249" s="388">
        <v>229</v>
      </c>
      <c r="BR249" s="388">
        <v>17235</v>
      </c>
      <c r="BS249" s="388">
        <f t="shared" si="52"/>
        <v>4308.75</v>
      </c>
    </row>
    <row r="250" spans="1:71" s="288" customFormat="1" ht="14.65" customHeight="1">
      <c r="A250" s="331">
        <v>248</v>
      </c>
      <c r="B250" s="388" t="s">
        <v>886</v>
      </c>
      <c r="C250" s="388"/>
      <c r="D250" s="388"/>
      <c r="E250" s="207" t="str">
        <f>VLOOKUP(B250,Remark!G:H,2,0)</f>
        <v>SCON</v>
      </c>
      <c r="F250" s="390"/>
      <c r="G250" s="390"/>
      <c r="H250" s="390"/>
      <c r="I250" s="390"/>
      <c r="J250" s="390"/>
      <c r="K250" s="390"/>
      <c r="L250" s="390"/>
      <c r="M250" s="390"/>
      <c r="N250" s="390"/>
      <c r="O250" s="390"/>
      <c r="P250" s="390"/>
      <c r="Q250" s="390"/>
      <c r="R250" s="207"/>
      <c r="S250" s="207"/>
      <c r="T250" s="207"/>
      <c r="U250" s="207"/>
      <c r="V250" s="207"/>
      <c r="W250" s="207"/>
      <c r="X250" s="207"/>
      <c r="Y250" s="207"/>
      <c r="Z250" s="207"/>
      <c r="AA250" s="207"/>
      <c r="AB250" s="207"/>
      <c r="AC250" s="207"/>
      <c r="AD250" s="207"/>
      <c r="AE250" s="207"/>
      <c r="AF250" s="207"/>
      <c r="AG250" s="207"/>
      <c r="AH250" s="207"/>
      <c r="AI250" s="207"/>
      <c r="AJ250" s="207"/>
      <c r="AK250" s="207"/>
      <c r="AL250" s="207"/>
      <c r="AM250" s="207"/>
      <c r="AN250" s="207"/>
      <c r="AO250" s="207"/>
      <c r="AP250" s="388"/>
      <c r="AQ250" s="387"/>
      <c r="AR250" s="207"/>
      <c r="AS250" s="389"/>
      <c r="AT250" s="389"/>
      <c r="AU250" s="388"/>
      <c r="AV250" s="389">
        <v>294</v>
      </c>
      <c r="AW250" s="389">
        <v>19302</v>
      </c>
      <c r="AX250" s="388">
        <f t="shared" si="53"/>
        <v>4825.5</v>
      </c>
      <c r="AY250" s="389">
        <v>350</v>
      </c>
      <c r="AZ250" s="389">
        <v>24702</v>
      </c>
      <c r="BA250" s="388">
        <f t="shared" si="46"/>
        <v>6175.5</v>
      </c>
      <c r="BB250" s="389">
        <v>293</v>
      </c>
      <c r="BC250" s="389">
        <v>19499</v>
      </c>
      <c r="BD250" s="388">
        <f t="shared" si="47"/>
        <v>4874.75</v>
      </c>
      <c r="BE250" s="389">
        <v>299</v>
      </c>
      <c r="BF250" s="389">
        <v>20637</v>
      </c>
      <c r="BG250" s="388">
        <f t="shared" si="48"/>
        <v>5159.25</v>
      </c>
      <c r="BH250" s="388">
        <v>316</v>
      </c>
      <c r="BI250" s="388">
        <v>22764</v>
      </c>
      <c r="BJ250" s="388">
        <f t="shared" si="49"/>
        <v>5691</v>
      </c>
      <c r="BK250" s="388">
        <v>356</v>
      </c>
      <c r="BL250" s="388">
        <v>24236</v>
      </c>
      <c r="BM250" s="388">
        <f t="shared" si="50"/>
        <v>6059</v>
      </c>
      <c r="BN250" s="388">
        <v>354</v>
      </c>
      <c r="BO250" s="388">
        <v>24094</v>
      </c>
      <c r="BP250" s="388">
        <f t="shared" si="51"/>
        <v>6023.5</v>
      </c>
      <c r="BQ250" s="388">
        <v>370</v>
      </c>
      <c r="BR250" s="388">
        <v>26562</v>
      </c>
      <c r="BS250" s="388">
        <f t="shared" si="52"/>
        <v>6640.5</v>
      </c>
    </row>
    <row r="251" spans="1:71" s="288" customFormat="1" ht="14.65" customHeight="1">
      <c r="A251" s="331">
        <v>249</v>
      </c>
      <c r="B251" s="388" t="s">
        <v>887</v>
      </c>
      <c r="C251" s="388"/>
      <c r="D251" s="388"/>
      <c r="E251" s="207" t="str">
        <f>VLOOKUP(B251,Remark!G:H,2,0)</f>
        <v>BANA</v>
      </c>
      <c r="F251" s="390"/>
      <c r="G251" s="390"/>
      <c r="H251" s="390"/>
      <c r="I251" s="390"/>
      <c r="J251" s="390"/>
      <c r="K251" s="390"/>
      <c r="L251" s="390"/>
      <c r="M251" s="390"/>
      <c r="N251" s="390"/>
      <c r="O251" s="390"/>
      <c r="P251" s="390"/>
      <c r="Q251" s="390"/>
      <c r="R251" s="207"/>
      <c r="S251" s="207"/>
      <c r="T251" s="207"/>
      <c r="U251" s="207"/>
      <c r="V251" s="207"/>
      <c r="W251" s="207"/>
      <c r="X251" s="207"/>
      <c r="Y251" s="207"/>
      <c r="Z251" s="207"/>
      <c r="AA251" s="207"/>
      <c r="AB251" s="207"/>
      <c r="AC251" s="207"/>
      <c r="AD251" s="207"/>
      <c r="AE251" s="207"/>
      <c r="AF251" s="207"/>
      <c r="AG251" s="207"/>
      <c r="AH251" s="207"/>
      <c r="AI251" s="207"/>
      <c r="AJ251" s="207"/>
      <c r="AK251" s="207"/>
      <c r="AL251" s="207"/>
      <c r="AM251" s="207"/>
      <c r="AN251" s="207"/>
      <c r="AO251" s="207"/>
      <c r="AP251" s="388"/>
      <c r="AQ251" s="387"/>
      <c r="AR251" s="207"/>
      <c r="AS251" s="389"/>
      <c r="AT251" s="389"/>
      <c r="AU251" s="388"/>
      <c r="AV251" s="389">
        <v>216</v>
      </c>
      <c r="AW251" s="389">
        <v>14668</v>
      </c>
      <c r="AX251" s="388">
        <f t="shared" si="53"/>
        <v>3667</v>
      </c>
      <c r="AY251" s="389">
        <v>278</v>
      </c>
      <c r="AZ251" s="389">
        <v>19286</v>
      </c>
      <c r="BA251" s="388">
        <f t="shared" si="46"/>
        <v>4821.5</v>
      </c>
      <c r="BB251" s="389">
        <v>266</v>
      </c>
      <c r="BC251" s="389">
        <v>18150</v>
      </c>
      <c r="BD251" s="388">
        <f t="shared" si="47"/>
        <v>4537.5</v>
      </c>
      <c r="BE251" s="389">
        <v>350</v>
      </c>
      <c r="BF251" s="389">
        <v>22750</v>
      </c>
      <c r="BG251" s="388">
        <f t="shared" si="48"/>
        <v>5687.5</v>
      </c>
      <c r="BH251" s="388">
        <v>274</v>
      </c>
      <c r="BI251" s="388">
        <v>18534</v>
      </c>
      <c r="BJ251" s="388">
        <f t="shared" si="49"/>
        <v>4633.5</v>
      </c>
      <c r="BK251" s="388">
        <v>353</v>
      </c>
      <c r="BL251" s="388">
        <v>22711</v>
      </c>
      <c r="BM251" s="388">
        <f t="shared" si="50"/>
        <v>5677.75</v>
      </c>
      <c r="BN251" s="388">
        <v>352</v>
      </c>
      <c r="BO251" s="388">
        <v>23100</v>
      </c>
      <c r="BP251" s="388">
        <f t="shared" si="51"/>
        <v>5775</v>
      </c>
      <c r="BQ251" s="388">
        <v>308</v>
      </c>
      <c r="BR251" s="388">
        <v>20668</v>
      </c>
      <c r="BS251" s="388">
        <f t="shared" si="52"/>
        <v>5167</v>
      </c>
    </row>
    <row r="252" spans="1:71" s="288" customFormat="1" ht="14.65" customHeight="1">
      <c r="A252" s="331">
        <v>250</v>
      </c>
      <c r="B252" s="388" t="s">
        <v>888</v>
      </c>
      <c r="C252" s="388"/>
      <c r="D252" s="388"/>
      <c r="E252" s="207" t="str">
        <f>VLOOKUP(B252,Remark!G:H,2,0)</f>
        <v>BANA</v>
      </c>
      <c r="F252" s="390"/>
      <c r="G252" s="390"/>
      <c r="H252" s="390"/>
      <c r="I252" s="390"/>
      <c r="J252" s="390"/>
      <c r="K252" s="390"/>
      <c r="L252" s="390"/>
      <c r="M252" s="390"/>
      <c r="N252" s="390"/>
      <c r="O252" s="390"/>
      <c r="P252" s="390"/>
      <c r="Q252" s="390"/>
      <c r="R252" s="207"/>
      <c r="S252" s="207"/>
      <c r="T252" s="207"/>
      <c r="U252" s="207"/>
      <c r="V252" s="207"/>
      <c r="W252" s="207"/>
      <c r="X252" s="207"/>
      <c r="Y252" s="207"/>
      <c r="Z252" s="207"/>
      <c r="AA252" s="207"/>
      <c r="AB252" s="207"/>
      <c r="AC252" s="207"/>
      <c r="AD252" s="207"/>
      <c r="AE252" s="207"/>
      <c r="AF252" s="207"/>
      <c r="AG252" s="207"/>
      <c r="AH252" s="207"/>
      <c r="AI252" s="207"/>
      <c r="AJ252" s="207"/>
      <c r="AK252" s="207"/>
      <c r="AL252" s="207"/>
      <c r="AM252" s="207"/>
      <c r="AN252" s="207"/>
      <c r="AO252" s="207"/>
      <c r="AP252" s="388"/>
      <c r="AQ252" s="387"/>
      <c r="AR252" s="207"/>
      <c r="AS252" s="389"/>
      <c r="AT252" s="389"/>
      <c r="AU252" s="388"/>
      <c r="AV252" s="389">
        <v>131</v>
      </c>
      <c r="AW252" s="389">
        <v>9089</v>
      </c>
      <c r="AX252" s="388">
        <f t="shared" si="53"/>
        <v>2272.25</v>
      </c>
      <c r="AY252" s="389">
        <v>130</v>
      </c>
      <c r="AZ252" s="389">
        <v>9870</v>
      </c>
      <c r="BA252" s="388">
        <f t="shared" si="46"/>
        <v>2467.5</v>
      </c>
      <c r="BB252" s="389">
        <v>161</v>
      </c>
      <c r="BC252" s="389">
        <v>11563</v>
      </c>
      <c r="BD252" s="388">
        <f t="shared" si="47"/>
        <v>2890.75</v>
      </c>
      <c r="BE252" s="389">
        <v>191</v>
      </c>
      <c r="BF252" s="389">
        <v>13221</v>
      </c>
      <c r="BG252" s="388">
        <f t="shared" si="48"/>
        <v>3305.25</v>
      </c>
      <c r="BH252" s="388">
        <v>259</v>
      </c>
      <c r="BI252" s="388">
        <v>17637</v>
      </c>
      <c r="BJ252" s="388">
        <f t="shared" si="49"/>
        <v>4409.25</v>
      </c>
      <c r="BK252" s="388">
        <v>266</v>
      </c>
      <c r="BL252" s="388">
        <v>18614</v>
      </c>
      <c r="BM252" s="388">
        <f t="shared" si="50"/>
        <v>4653.5</v>
      </c>
      <c r="BN252" s="388">
        <v>309</v>
      </c>
      <c r="BO252" s="388">
        <v>20823</v>
      </c>
      <c r="BP252" s="388">
        <f t="shared" si="51"/>
        <v>5205.75</v>
      </c>
      <c r="BQ252" s="388">
        <v>302</v>
      </c>
      <c r="BR252" s="388">
        <v>19866</v>
      </c>
      <c r="BS252" s="388">
        <f t="shared" si="52"/>
        <v>4966.5</v>
      </c>
    </row>
    <row r="253" spans="1:71" s="288" customFormat="1" ht="14.65" customHeight="1">
      <c r="A253" s="331">
        <v>251</v>
      </c>
      <c r="B253" s="388" t="s">
        <v>889</v>
      </c>
      <c r="C253" s="388"/>
      <c r="D253" s="388"/>
      <c r="E253" s="207" t="str">
        <f>VLOOKUP(B253,Remark!G:H,2,0)</f>
        <v>BANA</v>
      </c>
      <c r="F253" s="390"/>
      <c r="G253" s="390"/>
      <c r="H253" s="390"/>
      <c r="I253" s="390"/>
      <c r="J253" s="390"/>
      <c r="K253" s="390"/>
      <c r="L253" s="390"/>
      <c r="M253" s="390"/>
      <c r="N253" s="390"/>
      <c r="O253" s="390"/>
      <c r="P253" s="390"/>
      <c r="Q253" s="390"/>
      <c r="R253" s="207"/>
      <c r="S253" s="207"/>
      <c r="T253" s="207"/>
      <c r="U253" s="207"/>
      <c r="V253" s="207"/>
      <c r="W253" s="207"/>
      <c r="X253" s="207"/>
      <c r="Y253" s="207"/>
      <c r="Z253" s="207"/>
      <c r="AA253" s="207"/>
      <c r="AB253" s="207"/>
      <c r="AC253" s="207"/>
      <c r="AD253" s="207"/>
      <c r="AE253" s="207"/>
      <c r="AF253" s="207"/>
      <c r="AG253" s="207"/>
      <c r="AH253" s="207"/>
      <c r="AI253" s="207"/>
      <c r="AJ253" s="207"/>
      <c r="AK253" s="207"/>
      <c r="AL253" s="207"/>
      <c r="AM253" s="207"/>
      <c r="AN253" s="207"/>
      <c r="AO253" s="207"/>
      <c r="AP253" s="388"/>
      <c r="AQ253" s="387"/>
      <c r="AR253" s="207"/>
      <c r="AS253" s="389"/>
      <c r="AT253" s="389"/>
      <c r="AU253" s="388"/>
      <c r="AV253" s="389">
        <v>223</v>
      </c>
      <c r="AW253" s="389">
        <v>14589</v>
      </c>
      <c r="AX253" s="388">
        <f t="shared" si="53"/>
        <v>3647.25</v>
      </c>
      <c r="AY253" s="389">
        <v>235</v>
      </c>
      <c r="AZ253" s="389">
        <v>15293</v>
      </c>
      <c r="BA253" s="388">
        <f t="shared" si="46"/>
        <v>3823.25</v>
      </c>
      <c r="BB253" s="389">
        <v>238</v>
      </c>
      <c r="BC253" s="389">
        <v>16506</v>
      </c>
      <c r="BD253" s="388">
        <f t="shared" si="47"/>
        <v>4126.5</v>
      </c>
      <c r="BE253" s="389">
        <v>261</v>
      </c>
      <c r="BF253" s="389">
        <v>17971</v>
      </c>
      <c r="BG253" s="388">
        <f t="shared" si="48"/>
        <v>4492.75</v>
      </c>
      <c r="BH253" s="388">
        <v>190</v>
      </c>
      <c r="BI253" s="388">
        <v>12886</v>
      </c>
      <c r="BJ253" s="388">
        <f t="shared" si="49"/>
        <v>3221.5</v>
      </c>
      <c r="BK253" s="388">
        <v>173</v>
      </c>
      <c r="BL253" s="388">
        <v>11599</v>
      </c>
      <c r="BM253" s="388">
        <f t="shared" si="50"/>
        <v>2899.75</v>
      </c>
      <c r="BN253" s="388">
        <v>185</v>
      </c>
      <c r="BO253" s="388">
        <v>11987</v>
      </c>
      <c r="BP253" s="388">
        <f t="shared" si="51"/>
        <v>2996.75</v>
      </c>
      <c r="BQ253" s="388">
        <v>147</v>
      </c>
      <c r="BR253" s="388">
        <v>10077</v>
      </c>
      <c r="BS253" s="388">
        <f t="shared" si="52"/>
        <v>2519.25</v>
      </c>
    </row>
    <row r="254" spans="1:71" s="288" customFormat="1" ht="14.65" customHeight="1">
      <c r="A254" s="331">
        <v>252</v>
      </c>
      <c r="B254" s="388" t="s">
        <v>890</v>
      </c>
      <c r="C254" s="388"/>
      <c r="D254" s="388"/>
      <c r="E254" s="207" t="str">
        <f>VLOOKUP(B254,Remark!G:H,2,0)</f>
        <v>Kerry</v>
      </c>
      <c r="F254" s="390"/>
      <c r="G254" s="390"/>
      <c r="H254" s="390"/>
      <c r="I254" s="390"/>
      <c r="J254" s="390"/>
      <c r="K254" s="390"/>
      <c r="L254" s="390"/>
      <c r="M254" s="390"/>
      <c r="N254" s="390"/>
      <c r="O254" s="390"/>
      <c r="P254" s="390"/>
      <c r="Q254" s="390"/>
      <c r="R254" s="207"/>
      <c r="S254" s="207"/>
      <c r="T254" s="207"/>
      <c r="U254" s="207"/>
      <c r="V254" s="207"/>
      <c r="W254" s="207"/>
      <c r="X254" s="207"/>
      <c r="Y254" s="207"/>
      <c r="Z254" s="207"/>
      <c r="AA254" s="207"/>
      <c r="AB254" s="207"/>
      <c r="AC254" s="207"/>
      <c r="AD254" s="207"/>
      <c r="AE254" s="207"/>
      <c r="AF254" s="207"/>
      <c r="AG254" s="207"/>
      <c r="AH254" s="207"/>
      <c r="AI254" s="207"/>
      <c r="AJ254" s="207"/>
      <c r="AK254" s="207"/>
      <c r="AL254" s="207"/>
      <c r="AM254" s="207"/>
      <c r="AN254" s="207"/>
      <c r="AO254" s="207"/>
      <c r="AP254" s="388"/>
      <c r="AQ254" s="387"/>
      <c r="AR254" s="207"/>
      <c r="AS254" s="389"/>
      <c r="AT254" s="389"/>
      <c r="AU254" s="388"/>
      <c r="AV254" s="389">
        <v>223</v>
      </c>
      <c r="AW254" s="389">
        <v>14789</v>
      </c>
      <c r="AX254" s="388">
        <f t="shared" si="53"/>
        <v>3697.25</v>
      </c>
      <c r="AY254" s="389">
        <v>141</v>
      </c>
      <c r="AZ254" s="389">
        <v>10271</v>
      </c>
      <c r="BA254" s="388">
        <f t="shared" si="46"/>
        <v>2567.75</v>
      </c>
      <c r="BB254" s="389">
        <v>156</v>
      </c>
      <c r="BC254" s="389">
        <v>10988</v>
      </c>
      <c r="BD254" s="388">
        <f t="shared" si="47"/>
        <v>2747</v>
      </c>
      <c r="BE254" s="389">
        <v>173</v>
      </c>
      <c r="BF254" s="389">
        <v>12155</v>
      </c>
      <c r="BG254" s="388">
        <f t="shared" si="48"/>
        <v>3038.75</v>
      </c>
      <c r="BH254" s="388">
        <v>176</v>
      </c>
      <c r="BI254" s="388">
        <v>11796</v>
      </c>
      <c r="BJ254" s="388">
        <f t="shared" si="49"/>
        <v>2949</v>
      </c>
      <c r="BK254" s="388">
        <v>268</v>
      </c>
      <c r="BL254" s="388">
        <v>19020</v>
      </c>
      <c r="BM254" s="388">
        <f t="shared" si="50"/>
        <v>4755</v>
      </c>
      <c r="BN254" s="388">
        <v>282</v>
      </c>
      <c r="BO254" s="388">
        <v>19142</v>
      </c>
      <c r="BP254" s="388">
        <f t="shared" si="51"/>
        <v>4785.5</v>
      </c>
      <c r="BQ254" s="388">
        <v>329</v>
      </c>
      <c r="BR254" s="388">
        <v>22315</v>
      </c>
      <c r="BS254" s="388">
        <f t="shared" si="52"/>
        <v>5578.75</v>
      </c>
    </row>
    <row r="255" spans="1:71" s="288" customFormat="1" ht="14.65" customHeight="1">
      <c r="A255" s="331">
        <v>253</v>
      </c>
      <c r="B255" s="388" t="s">
        <v>891</v>
      </c>
      <c r="C255" s="388"/>
      <c r="D255" s="388"/>
      <c r="E255" s="207" t="str">
        <f>VLOOKUP(B255,Remark!G:H,2,0)</f>
        <v>Kerry</v>
      </c>
      <c r="F255" s="390"/>
      <c r="G255" s="390"/>
      <c r="H255" s="390"/>
      <c r="I255" s="390"/>
      <c r="J255" s="390"/>
      <c r="K255" s="390"/>
      <c r="L255" s="390"/>
      <c r="M255" s="390"/>
      <c r="N255" s="390"/>
      <c r="O255" s="390"/>
      <c r="P255" s="390"/>
      <c r="Q255" s="390"/>
      <c r="R255" s="207"/>
      <c r="S255" s="207"/>
      <c r="T255" s="207"/>
      <c r="U255" s="207"/>
      <c r="V255" s="207"/>
      <c r="W255" s="207"/>
      <c r="X255" s="207"/>
      <c r="Y255" s="207"/>
      <c r="Z255" s="207"/>
      <c r="AA255" s="207"/>
      <c r="AB255" s="207"/>
      <c r="AC255" s="207"/>
      <c r="AD255" s="207"/>
      <c r="AE255" s="207"/>
      <c r="AF255" s="207"/>
      <c r="AG255" s="207"/>
      <c r="AH255" s="207"/>
      <c r="AI255" s="207"/>
      <c r="AJ255" s="207"/>
      <c r="AK255" s="207"/>
      <c r="AL255" s="207"/>
      <c r="AM255" s="207"/>
      <c r="AN255" s="207"/>
      <c r="AO255" s="207"/>
      <c r="AP255" s="388"/>
      <c r="AQ255" s="387"/>
      <c r="AR255" s="207"/>
      <c r="AS255" s="389"/>
      <c r="AT255" s="389"/>
      <c r="AU255" s="388"/>
      <c r="AV255" s="389">
        <v>249</v>
      </c>
      <c r="AW255" s="389">
        <v>19787</v>
      </c>
      <c r="AX255" s="388">
        <f t="shared" si="53"/>
        <v>4946.75</v>
      </c>
      <c r="AY255" s="389">
        <v>388</v>
      </c>
      <c r="AZ255" s="389">
        <v>28028</v>
      </c>
      <c r="BA255" s="388">
        <f t="shared" si="46"/>
        <v>7007</v>
      </c>
      <c r="BB255" s="389">
        <v>354</v>
      </c>
      <c r="BC255" s="389">
        <v>28314</v>
      </c>
      <c r="BD255" s="388">
        <f t="shared" si="47"/>
        <v>7078.5</v>
      </c>
      <c r="BE255" s="389">
        <v>328</v>
      </c>
      <c r="BF255" s="389">
        <v>23112</v>
      </c>
      <c r="BG255" s="388">
        <f t="shared" si="48"/>
        <v>5778</v>
      </c>
      <c r="BH255" s="388">
        <v>532</v>
      </c>
      <c r="BI255" s="388">
        <v>36560</v>
      </c>
      <c r="BJ255" s="388">
        <f t="shared" si="49"/>
        <v>9140</v>
      </c>
      <c r="BK255" s="388">
        <v>0</v>
      </c>
      <c r="BL255" s="388">
        <v>0</v>
      </c>
      <c r="BM255" s="388">
        <f t="shared" si="50"/>
        <v>0</v>
      </c>
      <c r="BN255" s="388">
        <v>0</v>
      </c>
      <c r="BO255" s="388">
        <v>0</v>
      </c>
      <c r="BP255" s="388">
        <f t="shared" si="51"/>
        <v>0</v>
      </c>
      <c r="BQ255" s="388">
        <v>0</v>
      </c>
      <c r="BR255" s="388">
        <v>0</v>
      </c>
      <c r="BS255" s="388">
        <f t="shared" si="52"/>
        <v>0</v>
      </c>
    </row>
    <row r="256" spans="1:71" s="288" customFormat="1" ht="14.65" customHeight="1">
      <c r="A256" s="331">
        <v>254</v>
      </c>
      <c r="B256" s="388" t="s">
        <v>892</v>
      </c>
      <c r="C256" s="388"/>
      <c r="D256" s="388"/>
      <c r="E256" s="207" t="str">
        <f>VLOOKUP(B256,Remark!G:H,2,0)</f>
        <v>Kerry</v>
      </c>
      <c r="F256" s="390"/>
      <c r="G256" s="390"/>
      <c r="H256" s="390"/>
      <c r="I256" s="390"/>
      <c r="J256" s="390"/>
      <c r="K256" s="390"/>
      <c r="L256" s="390"/>
      <c r="M256" s="390"/>
      <c r="N256" s="390"/>
      <c r="O256" s="390"/>
      <c r="P256" s="390"/>
      <c r="Q256" s="390"/>
      <c r="R256" s="207"/>
      <c r="S256" s="207"/>
      <c r="T256" s="207"/>
      <c r="U256" s="207"/>
      <c r="V256" s="207"/>
      <c r="W256" s="207"/>
      <c r="X256" s="207"/>
      <c r="Y256" s="207"/>
      <c r="Z256" s="207"/>
      <c r="AA256" s="207"/>
      <c r="AB256" s="207"/>
      <c r="AC256" s="207"/>
      <c r="AD256" s="207"/>
      <c r="AE256" s="207"/>
      <c r="AF256" s="207"/>
      <c r="AG256" s="207"/>
      <c r="AH256" s="207"/>
      <c r="AI256" s="207"/>
      <c r="AJ256" s="207"/>
      <c r="AK256" s="207"/>
      <c r="AL256" s="207"/>
      <c r="AM256" s="207"/>
      <c r="AN256" s="207"/>
      <c r="AO256" s="207"/>
      <c r="AP256" s="388"/>
      <c r="AQ256" s="387"/>
      <c r="AR256" s="207"/>
      <c r="AS256" s="389"/>
      <c r="AT256" s="389"/>
      <c r="AU256" s="388"/>
      <c r="AV256" s="389">
        <v>230</v>
      </c>
      <c r="AW256" s="389">
        <v>15478</v>
      </c>
      <c r="AX256" s="388">
        <f t="shared" si="53"/>
        <v>3869.5</v>
      </c>
      <c r="AY256" s="389">
        <v>291</v>
      </c>
      <c r="AZ256" s="389">
        <v>21229</v>
      </c>
      <c r="BA256" s="388">
        <f t="shared" si="46"/>
        <v>5307.25</v>
      </c>
      <c r="BB256" s="389">
        <v>285</v>
      </c>
      <c r="BC256" s="389">
        <v>20487</v>
      </c>
      <c r="BD256" s="388">
        <f t="shared" si="47"/>
        <v>5121.75</v>
      </c>
      <c r="BE256" s="389">
        <v>334</v>
      </c>
      <c r="BF256" s="389">
        <v>22982</v>
      </c>
      <c r="BG256" s="388">
        <f t="shared" si="48"/>
        <v>5745.5</v>
      </c>
      <c r="BH256" s="388">
        <v>316</v>
      </c>
      <c r="BI256" s="388">
        <v>22592</v>
      </c>
      <c r="BJ256" s="388">
        <f t="shared" si="49"/>
        <v>5648</v>
      </c>
      <c r="BK256" s="388">
        <v>280</v>
      </c>
      <c r="BL256" s="388">
        <v>19632</v>
      </c>
      <c r="BM256" s="388">
        <f t="shared" si="50"/>
        <v>4908</v>
      </c>
      <c r="BN256" s="388">
        <v>301</v>
      </c>
      <c r="BO256" s="388">
        <v>22015</v>
      </c>
      <c r="BP256" s="388">
        <f t="shared" si="51"/>
        <v>5503.75</v>
      </c>
      <c r="BQ256" s="388">
        <v>299</v>
      </c>
      <c r="BR256" s="388">
        <v>21961</v>
      </c>
      <c r="BS256" s="388">
        <f t="shared" si="52"/>
        <v>5490.25</v>
      </c>
    </row>
    <row r="257" spans="1:71" s="288" customFormat="1" ht="14.65" customHeight="1">
      <c r="A257" s="331">
        <v>255</v>
      </c>
      <c r="B257" s="388" t="s">
        <v>893</v>
      </c>
      <c r="C257" s="388"/>
      <c r="D257" s="388"/>
      <c r="E257" s="207" t="str">
        <f>VLOOKUP(B257,Remark!G:H,2,0)</f>
        <v>Kerry</v>
      </c>
      <c r="F257" s="390"/>
      <c r="G257" s="390"/>
      <c r="H257" s="390"/>
      <c r="I257" s="390"/>
      <c r="J257" s="390"/>
      <c r="K257" s="390"/>
      <c r="L257" s="390"/>
      <c r="M257" s="390"/>
      <c r="N257" s="390"/>
      <c r="O257" s="390"/>
      <c r="P257" s="390"/>
      <c r="Q257" s="390"/>
      <c r="R257" s="207"/>
      <c r="S257" s="207"/>
      <c r="T257" s="207"/>
      <c r="U257" s="207"/>
      <c r="V257" s="207"/>
      <c r="W257" s="207"/>
      <c r="X257" s="207"/>
      <c r="Y257" s="207"/>
      <c r="Z257" s="207"/>
      <c r="AA257" s="207"/>
      <c r="AB257" s="207"/>
      <c r="AC257" s="207"/>
      <c r="AD257" s="207"/>
      <c r="AE257" s="207"/>
      <c r="AF257" s="207"/>
      <c r="AG257" s="207"/>
      <c r="AH257" s="207"/>
      <c r="AI257" s="207"/>
      <c r="AJ257" s="207"/>
      <c r="AK257" s="207"/>
      <c r="AL257" s="207"/>
      <c r="AM257" s="207"/>
      <c r="AN257" s="207"/>
      <c r="AO257" s="207"/>
      <c r="AP257" s="388"/>
      <c r="AQ257" s="387"/>
      <c r="AR257" s="207"/>
      <c r="AS257" s="389"/>
      <c r="AT257" s="389"/>
      <c r="AU257" s="388"/>
      <c r="AV257" s="389">
        <v>211</v>
      </c>
      <c r="AW257" s="389">
        <v>13801</v>
      </c>
      <c r="AX257" s="388">
        <f t="shared" si="53"/>
        <v>3450.25</v>
      </c>
      <c r="AY257" s="389">
        <v>231</v>
      </c>
      <c r="AZ257" s="389">
        <v>13977</v>
      </c>
      <c r="BA257" s="388">
        <f t="shared" si="46"/>
        <v>3494.25</v>
      </c>
      <c r="BB257" s="389">
        <v>183</v>
      </c>
      <c r="BC257" s="389">
        <v>11261</v>
      </c>
      <c r="BD257" s="388">
        <f t="shared" si="47"/>
        <v>2815.25</v>
      </c>
      <c r="BE257" s="389">
        <v>230</v>
      </c>
      <c r="BF257" s="389">
        <v>14990</v>
      </c>
      <c r="BG257" s="388">
        <f t="shared" si="48"/>
        <v>3747.5</v>
      </c>
      <c r="BH257" s="388">
        <v>172</v>
      </c>
      <c r="BI257" s="388">
        <v>13592</v>
      </c>
      <c r="BJ257" s="388">
        <f t="shared" si="49"/>
        <v>3398</v>
      </c>
      <c r="BK257" s="388">
        <v>204</v>
      </c>
      <c r="BL257" s="388">
        <v>12440</v>
      </c>
      <c r="BM257" s="388">
        <f t="shared" si="50"/>
        <v>3110</v>
      </c>
      <c r="BN257" s="388">
        <v>206</v>
      </c>
      <c r="BO257" s="388">
        <v>13674</v>
      </c>
      <c r="BP257" s="388">
        <f t="shared" si="51"/>
        <v>3418.5</v>
      </c>
      <c r="BQ257" s="388">
        <v>174</v>
      </c>
      <c r="BR257" s="388">
        <v>11474</v>
      </c>
      <c r="BS257" s="388">
        <f t="shared" si="52"/>
        <v>2868.5</v>
      </c>
    </row>
    <row r="258" spans="1:71" s="288" customFormat="1" ht="14.65" customHeight="1">
      <c r="A258" s="331">
        <v>256</v>
      </c>
      <c r="B258" s="388" t="s">
        <v>894</v>
      </c>
      <c r="C258" s="388"/>
      <c r="D258" s="388"/>
      <c r="E258" s="207" t="str">
        <f>VLOOKUP(B258,Remark!G:H,2,0)</f>
        <v>Kerry</v>
      </c>
      <c r="F258" s="390"/>
      <c r="G258" s="390"/>
      <c r="H258" s="390"/>
      <c r="I258" s="390"/>
      <c r="J258" s="390"/>
      <c r="K258" s="390"/>
      <c r="L258" s="390"/>
      <c r="M258" s="390"/>
      <c r="N258" s="390"/>
      <c r="O258" s="390"/>
      <c r="P258" s="390"/>
      <c r="Q258" s="390"/>
      <c r="R258" s="207"/>
      <c r="S258" s="207"/>
      <c r="T258" s="207"/>
      <c r="U258" s="207"/>
      <c r="V258" s="207"/>
      <c r="W258" s="207"/>
      <c r="X258" s="207"/>
      <c r="Y258" s="207"/>
      <c r="Z258" s="207"/>
      <c r="AA258" s="207"/>
      <c r="AB258" s="207"/>
      <c r="AC258" s="207"/>
      <c r="AD258" s="207"/>
      <c r="AE258" s="207"/>
      <c r="AF258" s="207"/>
      <c r="AG258" s="207"/>
      <c r="AH258" s="207"/>
      <c r="AI258" s="207"/>
      <c r="AJ258" s="207"/>
      <c r="AK258" s="207"/>
      <c r="AL258" s="207"/>
      <c r="AM258" s="207"/>
      <c r="AN258" s="207"/>
      <c r="AO258" s="207"/>
      <c r="AP258" s="388"/>
      <c r="AQ258" s="387"/>
      <c r="AR258" s="207"/>
      <c r="AS258" s="389"/>
      <c r="AT258" s="389"/>
      <c r="AU258" s="388"/>
      <c r="AV258" s="389">
        <v>161</v>
      </c>
      <c r="AW258" s="389">
        <v>9735</v>
      </c>
      <c r="AX258" s="388">
        <f t="shared" si="53"/>
        <v>2433.75</v>
      </c>
      <c r="AY258" s="389">
        <v>177</v>
      </c>
      <c r="AZ258" s="389">
        <v>11303</v>
      </c>
      <c r="BA258" s="388">
        <f t="shared" si="46"/>
        <v>2825.75</v>
      </c>
      <c r="BB258" s="389">
        <v>148</v>
      </c>
      <c r="BC258" s="389">
        <v>11168</v>
      </c>
      <c r="BD258" s="388">
        <f t="shared" si="47"/>
        <v>2792</v>
      </c>
      <c r="BE258" s="389">
        <v>95</v>
      </c>
      <c r="BF258" s="389">
        <v>7081</v>
      </c>
      <c r="BG258" s="388">
        <f t="shared" si="48"/>
        <v>1770.25</v>
      </c>
      <c r="BH258" s="388">
        <v>194</v>
      </c>
      <c r="BI258" s="388">
        <v>12886</v>
      </c>
      <c r="BJ258" s="388">
        <f t="shared" si="49"/>
        <v>3221.5</v>
      </c>
      <c r="BK258" s="388">
        <v>229</v>
      </c>
      <c r="BL258" s="388">
        <v>15167</v>
      </c>
      <c r="BM258" s="388">
        <f t="shared" si="50"/>
        <v>3791.75</v>
      </c>
      <c r="BN258" s="388">
        <v>219</v>
      </c>
      <c r="BO258" s="388">
        <v>15945</v>
      </c>
      <c r="BP258" s="388">
        <f t="shared" si="51"/>
        <v>3986.25</v>
      </c>
      <c r="BQ258" s="388">
        <v>236</v>
      </c>
      <c r="BR258" s="388">
        <v>16228</v>
      </c>
      <c r="BS258" s="388">
        <f t="shared" si="52"/>
        <v>4057</v>
      </c>
    </row>
    <row r="259" spans="1:71" s="288" customFormat="1" ht="14.65" customHeight="1">
      <c r="A259" s="331">
        <v>257</v>
      </c>
      <c r="B259" s="388" t="s">
        <v>895</v>
      </c>
      <c r="C259" s="388"/>
      <c r="D259" s="388"/>
      <c r="E259" s="207" t="str">
        <f>VLOOKUP(B259,Remark!G:H,2,0)</f>
        <v>Kerry</v>
      </c>
      <c r="F259" s="390"/>
      <c r="G259" s="390"/>
      <c r="H259" s="390"/>
      <c r="I259" s="390"/>
      <c r="J259" s="390"/>
      <c r="K259" s="390"/>
      <c r="L259" s="390"/>
      <c r="M259" s="390"/>
      <c r="N259" s="390"/>
      <c r="O259" s="390"/>
      <c r="P259" s="390"/>
      <c r="Q259" s="390"/>
      <c r="R259" s="207"/>
      <c r="S259" s="207"/>
      <c r="T259" s="207"/>
      <c r="U259" s="207"/>
      <c r="V259" s="207"/>
      <c r="W259" s="207"/>
      <c r="X259" s="207"/>
      <c r="Y259" s="207"/>
      <c r="Z259" s="207"/>
      <c r="AA259" s="207"/>
      <c r="AB259" s="207"/>
      <c r="AC259" s="207"/>
      <c r="AD259" s="207"/>
      <c r="AE259" s="207"/>
      <c r="AF259" s="207"/>
      <c r="AG259" s="207"/>
      <c r="AH259" s="207"/>
      <c r="AI259" s="207"/>
      <c r="AJ259" s="207"/>
      <c r="AK259" s="207"/>
      <c r="AL259" s="207"/>
      <c r="AM259" s="207"/>
      <c r="AN259" s="207"/>
      <c r="AO259" s="207"/>
      <c r="AP259" s="388"/>
      <c r="AQ259" s="387"/>
      <c r="AR259" s="207"/>
      <c r="AS259" s="389"/>
      <c r="AT259" s="389"/>
      <c r="AU259" s="388"/>
      <c r="AV259" s="389">
        <v>346</v>
      </c>
      <c r="AW259" s="389">
        <v>25830</v>
      </c>
      <c r="AX259" s="388">
        <f t="shared" si="53"/>
        <v>6457.5</v>
      </c>
      <c r="AY259" s="389">
        <v>387</v>
      </c>
      <c r="AZ259" s="389">
        <v>25717</v>
      </c>
      <c r="BA259" s="388">
        <f t="shared" ref="BA259:BA322" si="54">AZ259*25%</f>
        <v>6429.25</v>
      </c>
      <c r="BB259" s="389">
        <v>465</v>
      </c>
      <c r="BC259" s="389">
        <v>33807</v>
      </c>
      <c r="BD259" s="388">
        <f t="shared" ref="BD259:BD322" si="55">BC259*25%</f>
        <v>8451.75</v>
      </c>
      <c r="BE259" s="389">
        <v>291</v>
      </c>
      <c r="BF259" s="389">
        <v>20805</v>
      </c>
      <c r="BG259" s="388">
        <f t="shared" ref="BG259:BG322" si="56">BF259*25%</f>
        <v>5201.25</v>
      </c>
      <c r="BH259" s="388">
        <v>254</v>
      </c>
      <c r="BI259" s="388">
        <v>18922</v>
      </c>
      <c r="BJ259" s="388">
        <f t="shared" si="49"/>
        <v>4730.5</v>
      </c>
      <c r="BK259" s="388">
        <v>419</v>
      </c>
      <c r="BL259" s="388">
        <v>26297</v>
      </c>
      <c r="BM259" s="388">
        <f t="shared" si="50"/>
        <v>6574.25</v>
      </c>
      <c r="BN259" s="388">
        <v>413</v>
      </c>
      <c r="BO259" s="388">
        <v>28815</v>
      </c>
      <c r="BP259" s="388">
        <f t="shared" si="51"/>
        <v>7203.75</v>
      </c>
      <c r="BQ259" s="388">
        <v>457</v>
      </c>
      <c r="BR259" s="388">
        <v>32031</v>
      </c>
      <c r="BS259" s="388">
        <f t="shared" si="52"/>
        <v>8007.75</v>
      </c>
    </row>
    <row r="260" spans="1:71" s="288" customFormat="1" ht="14.65" customHeight="1">
      <c r="A260" s="331">
        <v>258</v>
      </c>
      <c r="B260" s="388" t="s">
        <v>896</v>
      </c>
      <c r="C260" s="388"/>
      <c r="D260" s="388"/>
      <c r="E260" s="207" t="str">
        <f>VLOOKUP(B260,Remark!G:H,2,0)</f>
        <v>Kerry</v>
      </c>
      <c r="F260" s="390"/>
      <c r="G260" s="390"/>
      <c r="H260" s="390"/>
      <c r="I260" s="390"/>
      <c r="J260" s="390"/>
      <c r="K260" s="390"/>
      <c r="L260" s="390"/>
      <c r="M260" s="390"/>
      <c r="N260" s="390"/>
      <c r="O260" s="390"/>
      <c r="P260" s="390"/>
      <c r="Q260" s="390"/>
      <c r="R260" s="207"/>
      <c r="S260" s="207"/>
      <c r="T260" s="207"/>
      <c r="U260" s="207"/>
      <c r="V260" s="207"/>
      <c r="W260" s="207"/>
      <c r="X260" s="207"/>
      <c r="Y260" s="207"/>
      <c r="Z260" s="207"/>
      <c r="AA260" s="207"/>
      <c r="AB260" s="207"/>
      <c r="AC260" s="207"/>
      <c r="AD260" s="207"/>
      <c r="AE260" s="207"/>
      <c r="AF260" s="207"/>
      <c r="AG260" s="207"/>
      <c r="AH260" s="207"/>
      <c r="AI260" s="207"/>
      <c r="AJ260" s="207"/>
      <c r="AK260" s="207"/>
      <c r="AL260" s="207"/>
      <c r="AM260" s="207"/>
      <c r="AN260" s="207"/>
      <c r="AO260" s="207"/>
      <c r="AP260" s="388"/>
      <c r="AQ260" s="387"/>
      <c r="AR260" s="207"/>
      <c r="AS260" s="389"/>
      <c r="AT260" s="389"/>
      <c r="AU260" s="388"/>
      <c r="AV260" s="389">
        <v>59</v>
      </c>
      <c r="AW260" s="389">
        <v>4213</v>
      </c>
      <c r="AX260" s="388">
        <f t="shared" si="53"/>
        <v>1053.25</v>
      </c>
      <c r="AY260" s="389">
        <v>47</v>
      </c>
      <c r="AZ260" s="389">
        <v>3841</v>
      </c>
      <c r="BA260" s="388">
        <f t="shared" si="54"/>
        <v>960.25</v>
      </c>
      <c r="BB260" s="389">
        <v>56</v>
      </c>
      <c r="BC260" s="389">
        <v>4240</v>
      </c>
      <c r="BD260" s="388">
        <f t="shared" si="55"/>
        <v>1060</v>
      </c>
      <c r="BE260" s="389">
        <v>91</v>
      </c>
      <c r="BF260" s="389">
        <v>6585</v>
      </c>
      <c r="BG260" s="388">
        <f t="shared" si="56"/>
        <v>1646.25</v>
      </c>
      <c r="BH260" s="388">
        <v>54</v>
      </c>
      <c r="BI260" s="388">
        <v>4058</v>
      </c>
      <c r="BJ260" s="388">
        <f t="shared" ref="BJ260:BJ323" si="57">BI260*25%</f>
        <v>1014.5</v>
      </c>
      <c r="BK260" s="388">
        <v>107</v>
      </c>
      <c r="BL260" s="388">
        <v>8365</v>
      </c>
      <c r="BM260" s="388">
        <f t="shared" ref="BM260:BM323" si="58">BL260*25%</f>
        <v>2091.25</v>
      </c>
      <c r="BN260" s="388">
        <v>101</v>
      </c>
      <c r="BO260" s="388">
        <v>8019</v>
      </c>
      <c r="BP260" s="388">
        <f t="shared" ref="BP260:BP323" si="59">BO260*25%</f>
        <v>2004.75</v>
      </c>
      <c r="BQ260" s="388">
        <v>92</v>
      </c>
      <c r="BR260" s="388">
        <v>6372</v>
      </c>
      <c r="BS260" s="388">
        <f t="shared" ref="BS260:BS323" si="60">BR260*25%</f>
        <v>1593</v>
      </c>
    </row>
    <row r="261" spans="1:71" s="288" customFormat="1" ht="14.65" customHeight="1">
      <c r="A261" s="331">
        <v>259</v>
      </c>
      <c r="B261" s="388" t="s">
        <v>897</v>
      </c>
      <c r="C261" s="388"/>
      <c r="D261" s="388"/>
      <c r="E261" s="207" t="str">
        <f>VLOOKUP(B261,Remark!G:H,2,0)</f>
        <v>Kerry</v>
      </c>
      <c r="F261" s="390"/>
      <c r="G261" s="390"/>
      <c r="H261" s="390"/>
      <c r="I261" s="390"/>
      <c r="J261" s="390"/>
      <c r="K261" s="390"/>
      <c r="L261" s="390"/>
      <c r="M261" s="390"/>
      <c r="N261" s="390"/>
      <c r="O261" s="390"/>
      <c r="P261" s="390"/>
      <c r="Q261" s="390"/>
      <c r="R261" s="207"/>
      <c r="S261" s="207"/>
      <c r="T261" s="207"/>
      <c r="U261" s="207"/>
      <c r="V261" s="207"/>
      <c r="W261" s="207"/>
      <c r="X261" s="207"/>
      <c r="Y261" s="207"/>
      <c r="Z261" s="207"/>
      <c r="AA261" s="207"/>
      <c r="AB261" s="207"/>
      <c r="AC261" s="207"/>
      <c r="AD261" s="207"/>
      <c r="AE261" s="207"/>
      <c r="AF261" s="207"/>
      <c r="AG261" s="207"/>
      <c r="AH261" s="207"/>
      <c r="AI261" s="207"/>
      <c r="AJ261" s="207"/>
      <c r="AK261" s="207"/>
      <c r="AL261" s="207"/>
      <c r="AM261" s="207"/>
      <c r="AN261" s="207"/>
      <c r="AO261" s="207"/>
      <c r="AP261" s="388"/>
      <c r="AQ261" s="387"/>
      <c r="AR261" s="207"/>
      <c r="AS261" s="389"/>
      <c r="AT261" s="389"/>
      <c r="AU261" s="388"/>
      <c r="AV261" s="389">
        <v>40</v>
      </c>
      <c r="AW261" s="389">
        <v>2680</v>
      </c>
      <c r="AX261" s="388">
        <f t="shared" si="53"/>
        <v>670</v>
      </c>
      <c r="AY261" s="389">
        <v>50</v>
      </c>
      <c r="AZ261" s="389">
        <v>3290</v>
      </c>
      <c r="BA261" s="388">
        <f t="shared" si="54"/>
        <v>822.5</v>
      </c>
      <c r="BB261" s="389">
        <v>70</v>
      </c>
      <c r="BC261" s="389">
        <v>3930</v>
      </c>
      <c r="BD261" s="388">
        <f t="shared" si="55"/>
        <v>982.5</v>
      </c>
      <c r="BE261" s="389">
        <v>76</v>
      </c>
      <c r="BF261" s="389">
        <v>5112</v>
      </c>
      <c r="BG261" s="388">
        <f t="shared" si="56"/>
        <v>1278</v>
      </c>
      <c r="BH261" s="388">
        <v>69</v>
      </c>
      <c r="BI261" s="388">
        <v>4491</v>
      </c>
      <c r="BJ261" s="388">
        <f t="shared" si="57"/>
        <v>1122.75</v>
      </c>
      <c r="BK261" s="388">
        <v>92</v>
      </c>
      <c r="BL261" s="388">
        <v>5464</v>
      </c>
      <c r="BM261" s="388">
        <f t="shared" si="58"/>
        <v>1366</v>
      </c>
      <c r="BN261" s="388">
        <v>36</v>
      </c>
      <c r="BO261" s="388">
        <v>2612</v>
      </c>
      <c r="BP261" s="388">
        <f t="shared" si="59"/>
        <v>653</v>
      </c>
      <c r="BQ261" s="388">
        <v>52</v>
      </c>
      <c r="BR261" s="388">
        <v>2724</v>
      </c>
      <c r="BS261" s="388">
        <f t="shared" si="60"/>
        <v>681</v>
      </c>
    </row>
    <row r="262" spans="1:71" s="288" customFormat="1" ht="14.65" customHeight="1">
      <c r="A262" s="331">
        <v>260</v>
      </c>
      <c r="B262" s="388" t="s">
        <v>898</v>
      </c>
      <c r="C262" s="388"/>
      <c r="D262" s="388"/>
      <c r="E262" s="207" t="str">
        <f>VLOOKUP(B262,Remark!G:H,2,0)</f>
        <v>Kerry</v>
      </c>
      <c r="F262" s="390"/>
      <c r="G262" s="390"/>
      <c r="H262" s="390"/>
      <c r="I262" s="390"/>
      <c r="J262" s="390"/>
      <c r="K262" s="390"/>
      <c r="L262" s="390"/>
      <c r="M262" s="390"/>
      <c r="N262" s="390"/>
      <c r="O262" s="390"/>
      <c r="P262" s="390"/>
      <c r="Q262" s="390"/>
      <c r="R262" s="207"/>
      <c r="S262" s="207"/>
      <c r="T262" s="207"/>
      <c r="U262" s="207"/>
      <c r="V262" s="207"/>
      <c r="W262" s="207"/>
      <c r="X262" s="207"/>
      <c r="Y262" s="207"/>
      <c r="Z262" s="207"/>
      <c r="AA262" s="207"/>
      <c r="AB262" s="207"/>
      <c r="AC262" s="207"/>
      <c r="AD262" s="207"/>
      <c r="AE262" s="207"/>
      <c r="AF262" s="207"/>
      <c r="AG262" s="207"/>
      <c r="AH262" s="207"/>
      <c r="AI262" s="207"/>
      <c r="AJ262" s="207"/>
      <c r="AK262" s="207"/>
      <c r="AL262" s="207"/>
      <c r="AM262" s="207"/>
      <c r="AN262" s="207"/>
      <c r="AO262" s="207"/>
      <c r="AP262" s="388"/>
      <c r="AQ262" s="387"/>
      <c r="AR262" s="207"/>
      <c r="AS262" s="389"/>
      <c r="AT262" s="389"/>
      <c r="AU262" s="388"/>
      <c r="AV262" s="389">
        <v>0</v>
      </c>
      <c r="AW262" s="389">
        <v>0</v>
      </c>
      <c r="AX262" s="388">
        <f t="shared" si="53"/>
        <v>0</v>
      </c>
      <c r="AY262" s="389">
        <v>0</v>
      </c>
      <c r="AZ262" s="389">
        <v>0</v>
      </c>
      <c r="BA262" s="388">
        <f t="shared" si="54"/>
        <v>0</v>
      </c>
      <c r="BB262" s="389">
        <v>0</v>
      </c>
      <c r="BC262" s="389">
        <v>0</v>
      </c>
      <c r="BD262" s="388">
        <f t="shared" si="55"/>
        <v>0</v>
      </c>
      <c r="BE262" s="389">
        <v>0</v>
      </c>
      <c r="BF262" s="389">
        <v>0</v>
      </c>
      <c r="BG262" s="388">
        <f t="shared" si="56"/>
        <v>0</v>
      </c>
      <c r="BH262" s="388">
        <v>0</v>
      </c>
      <c r="BI262" s="388">
        <v>0</v>
      </c>
      <c r="BJ262" s="388">
        <f t="shared" si="57"/>
        <v>0</v>
      </c>
      <c r="BK262" s="388">
        <v>0</v>
      </c>
      <c r="BL262" s="388">
        <v>0</v>
      </c>
      <c r="BM262" s="388">
        <f t="shared" si="58"/>
        <v>0</v>
      </c>
      <c r="BN262" s="388">
        <v>0</v>
      </c>
      <c r="BO262" s="388">
        <v>0</v>
      </c>
      <c r="BP262" s="388">
        <f t="shared" si="59"/>
        <v>0</v>
      </c>
      <c r="BQ262" s="388">
        <v>0</v>
      </c>
      <c r="BR262" s="388">
        <v>0</v>
      </c>
      <c r="BS262" s="388">
        <f t="shared" si="60"/>
        <v>0</v>
      </c>
    </row>
    <row r="263" spans="1:71" s="288" customFormat="1" ht="14.65" customHeight="1">
      <c r="A263" s="331">
        <v>261</v>
      </c>
      <c r="B263" s="388" t="s">
        <v>899</v>
      </c>
      <c r="C263" s="388"/>
      <c r="D263" s="388"/>
      <c r="E263" s="207" t="str">
        <f>VLOOKUP(B263,Remark!G:H,2,0)</f>
        <v>Kerry</v>
      </c>
      <c r="F263" s="390"/>
      <c r="G263" s="390"/>
      <c r="H263" s="390"/>
      <c r="I263" s="390"/>
      <c r="J263" s="390"/>
      <c r="K263" s="390"/>
      <c r="L263" s="390"/>
      <c r="M263" s="390"/>
      <c r="N263" s="390"/>
      <c r="O263" s="390"/>
      <c r="P263" s="390"/>
      <c r="Q263" s="390"/>
      <c r="R263" s="207"/>
      <c r="S263" s="207"/>
      <c r="T263" s="207"/>
      <c r="U263" s="207"/>
      <c r="V263" s="207"/>
      <c r="W263" s="207"/>
      <c r="X263" s="207"/>
      <c r="Y263" s="207"/>
      <c r="Z263" s="207"/>
      <c r="AA263" s="207"/>
      <c r="AB263" s="207"/>
      <c r="AC263" s="207"/>
      <c r="AD263" s="207"/>
      <c r="AE263" s="207"/>
      <c r="AF263" s="207"/>
      <c r="AG263" s="207"/>
      <c r="AH263" s="207"/>
      <c r="AI263" s="207"/>
      <c r="AJ263" s="207"/>
      <c r="AK263" s="207"/>
      <c r="AL263" s="207"/>
      <c r="AM263" s="207"/>
      <c r="AN263" s="207"/>
      <c r="AO263" s="207"/>
      <c r="AP263" s="388"/>
      <c r="AQ263" s="387"/>
      <c r="AR263" s="207"/>
      <c r="AS263" s="389"/>
      <c r="AT263" s="389"/>
      <c r="AU263" s="388"/>
      <c r="AV263" s="389">
        <v>111</v>
      </c>
      <c r="AW263" s="389">
        <v>7485</v>
      </c>
      <c r="AX263" s="388">
        <f t="shared" si="53"/>
        <v>1871.25</v>
      </c>
      <c r="AY263" s="389">
        <v>117</v>
      </c>
      <c r="AZ263" s="389">
        <v>7631</v>
      </c>
      <c r="BA263" s="388">
        <f t="shared" si="54"/>
        <v>1907.75</v>
      </c>
      <c r="BB263" s="389">
        <v>130</v>
      </c>
      <c r="BC263" s="389">
        <v>8750</v>
      </c>
      <c r="BD263" s="388">
        <f t="shared" si="55"/>
        <v>2187.5</v>
      </c>
      <c r="BE263" s="389">
        <v>105</v>
      </c>
      <c r="BF263" s="389">
        <v>7031</v>
      </c>
      <c r="BG263" s="388">
        <f t="shared" si="56"/>
        <v>1757.75</v>
      </c>
      <c r="BH263" s="388">
        <v>109</v>
      </c>
      <c r="BI263" s="388">
        <v>7963</v>
      </c>
      <c r="BJ263" s="388">
        <f t="shared" si="57"/>
        <v>1990.75</v>
      </c>
      <c r="BK263" s="388">
        <v>130</v>
      </c>
      <c r="BL263" s="388">
        <v>9602</v>
      </c>
      <c r="BM263" s="388">
        <f t="shared" si="58"/>
        <v>2400.5</v>
      </c>
      <c r="BN263" s="388">
        <v>150</v>
      </c>
      <c r="BO263" s="388">
        <v>10690</v>
      </c>
      <c r="BP263" s="388">
        <f t="shared" si="59"/>
        <v>2672.5</v>
      </c>
      <c r="BQ263" s="388">
        <v>139</v>
      </c>
      <c r="BR263" s="388">
        <v>9209</v>
      </c>
      <c r="BS263" s="388">
        <f t="shared" si="60"/>
        <v>2302.25</v>
      </c>
    </row>
    <row r="264" spans="1:71" s="288" customFormat="1" ht="14.65" customHeight="1">
      <c r="A264" s="331">
        <v>262</v>
      </c>
      <c r="B264" s="388" t="s">
        <v>900</v>
      </c>
      <c r="C264" s="388"/>
      <c r="D264" s="388"/>
      <c r="E264" s="207" t="str">
        <f>VLOOKUP(B264,Remark!G:H,2,0)</f>
        <v>Kerry</v>
      </c>
      <c r="F264" s="390"/>
      <c r="G264" s="390"/>
      <c r="H264" s="390"/>
      <c r="I264" s="390"/>
      <c r="J264" s="390"/>
      <c r="K264" s="390"/>
      <c r="L264" s="390"/>
      <c r="M264" s="390"/>
      <c r="N264" s="390"/>
      <c r="O264" s="390"/>
      <c r="P264" s="390"/>
      <c r="Q264" s="390"/>
      <c r="R264" s="207"/>
      <c r="S264" s="207"/>
      <c r="T264" s="207"/>
      <c r="U264" s="207"/>
      <c r="V264" s="207"/>
      <c r="W264" s="207"/>
      <c r="X264" s="207"/>
      <c r="Y264" s="207"/>
      <c r="Z264" s="207"/>
      <c r="AA264" s="207"/>
      <c r="AB264" s="207"/>
      <c r="AC264" s="207"/>
      <c r="AD264" s="207"/>
      <c r="AE264" s="207"/>
      <c r="AF264" s="207"/>
      <c r="AG264" s="207"/>
      <c r="AH264" s="207"/>
      <c r="AI264" s="207"/>
      <c r="AJ264" s="207"/>
      <c r="AK264" s="207"/>
      <c r="AL264" s="207"/>
      <c r="AM264" s="207"/>
      <c r="AN264" s="207"/>
      <c r="AO264" s="207"/>
      <c r="AP264" s="388"/>
      <c r="AQ264" s="387"/>
      <c r="AR264" s="207"/>
      <c r="AS264" s="389"/>
      <c r="AT264" s="389"/>
      <c r="AU264" s="388"/>
      <c r="AV264" s="389">
        <v>0</v>
      </c>
      <c r="AW264" s="389">
        <v>0</v>
      </c>
      <c r="AX264" s="388">
        <f t="shared" si="53"/>
        <v>0</v>
      </c>
      <c r="AY264" s="389">
        <v>0</v>
      </c>
      <c r="AZ264" s="389">
        <v>0</v>
      </c>
      <c r="BA264" s="388">
        <f t="shared" si="54"/>
        <v>0</v>
      </c>
      <c r="BB264" s="389">
        <v>0</v>
      </c>
      <c r="BC264" s="389">
        <v>0</v>
      </c>
      <c r="BD264" s="388">
        <f t="shared" si="55"/>
        <v>0</v>
      </c>
      <c r="BE264" s="389">
        <v>0</v>
      </c>
      <c r="BF264" s="389">
        <v>0</v>
      </c>
      <c r="BG264" s="388">
        <f t="shared" si="56"/>
        <v>0</v>
      </c>
      <c r="BH264" s="388">
        <v>0</v>
      </c>
      <c r="BI264" s="388">
        <v>0</v>
      </c>
      <c r="BJ264" s="388">
        <f t="shared" si="57"/>
        <v>0</v>
      </c>
      <c r="BK264" s="388">
        <v>0</v>
      </c>
      <c r="BL264" s="388">
        <v>0</v>
      </c>
      <c r="BM264" s="388">
        <f t="shared" si="58"/>
        <v>0</v>
      </c>
      <c r="BN264" s="388">
        <v>0</v>
      </c>
      <c r="BO264" s="388">
        <v>0</v>
      </c>
      <c r="BP264" s="388">
        <f t="shared" si="59"/>
        <v>0</v>
      </c>
      <c r="BQ264" s="388">
        <v>0</v>
      </c>
      <c r="BR264" s="388">
        <v>0</v>
      </c>
      <c r="BS264" s="388">
        <f t="shared" si="60"/>
        <v>0</v>
      </c>
    </row>
    <row r="265" spans="1:71" s="288" customFormat="1" ht="14.65" customHeight="1">
      <c r="A265" s="331">
        <v>263</v>
      </c>
      <c r="B265" s="388" t="s">
        <v>901</v>
      </c>
      <c r="C265" s="388"/>
      <c r="D265" s="388"/>
      <c r="E265" s="207" t="str">
        <f>VLOOKUP(B265,Remark!G:H,2,0)</f>
        <v>Kerry</v>
      </c>
      <c r="F265" s="390"/>
      <c r="G265" s="390"/>
      <c r="H265" s="390"/>
      <c r="I265" s="390"/>
      <c r="J265" s="390"/>
      <c r="K265" s="390"/>
      <c r="L265" s="390"/>
      <c r="M265" s="390"/>
      <c r="N265" s="390"/>
      <c r="O265" s="390"/>
      <c r="P265" s="390"/>
      <c r="Q265" s="390"/>
      <c r="R265" s="207"/>
      <c r="S265" s="207"/>
      <c r="T265" s="207"/>
      <c r="U265" s="207"/>
      <c r="V265" s="207"/>
      <c r="W265" s="207"/>
      <c r="X265" s="207"/>
      <c r="Y265" s="207"/>
      <c r="Z265" s="207"/>
      <c r="AA265" s="207"/>
      <c r="AB265" s="207"/>
      <c r="AC265" s="207"/>
      <c r="AD265" s="207"/>
      <c r="AE265" s="207"/>
      <c r="AF265" s="207"/>
      <c r="AG265" s="207"/>
      <c r="AH265" s="207"/>
      <c r="AI265" s="207"/>
      <c r="AJ265" s="207"/>
      <c r="AK265" s="207"/>
      <c r="AL265" s="207"/>
      <c r="AM265" s="207"/>
      <c r="AN265" s="207"/>
      <c r="AO265" s="207"/>
      <c r="AP265" s="388"/>
      <c r="AQ265" s="387"/>
      <c r="AR265" s="207"/>
      <c r="AS265" s="389"/>
      <c r="AT265" s="389"/>
      <c r="AU265" s="388"/>
      <c r="AV265" s="389">
        <v>62</v>
      </c>
      <c r="AW265" s="389">
        <v>4314</v>
      </c>
      <c r="AX265" s="388">
        <f t="shared" si="53"/>
        <v>1078.5</v>
      </c>
      <c r="AY265" s="389">
        <v>75</v>
      </c>
      <c r="AZ265" s="389">
        <v>4761</v>
      </c>
      <c r="BA265" s="388">
        <f t="shared" si="54"/>
        <v>1190.25</v>
      </c>
      <c r="BB265" s="389">
        <v>56</v>
      </c>
      <c r="BC265" s="389">
        <v>4268</v>
      </c>
      <c r="BD265" s="388">
        <f t="shared" si="55"/>
        <v>1067</v>
      </c>
      <c r="BE265" s="389">
        <v>50</v>
      </c>
      <c r="BF265" s="389">
        <v>3242</v>
      </c>
      <c r="BG265" s="388">
        <f t="shared" si="56"/>
        <v>810.5</v>
      </c>
      <c r="BH265" s="388">
        <v>46</v>
      </c>
      <c r="BI265" s="388">
        <v>3274</v>
      </c>
      <c r="BJ265" s="388">
        <f t="shared" si="57"/>
        <v>818.5</v>
      </c>
      <c r="BK265" s="388">
        <v>68</v>
      </c>
      <c r="BL265" s="388">
        <v>4872</v>
      </c>
      <c r="BM265" s="388">
        <f t="shared" si="58"/>
        <v>1218</v>
      </c>
      <c r="BN265" s="388">
        <v>46</v>
      </c>
      <c r="BO265" s="388">
        <v>3486</v>
      </c>
      <c r="BP265" s="388">
        <f t="shared" si="59"/>
        <v>871.5</v>
      </c>
      <c r="BQ265" s="388">
        <v>54</v>
      </c>
      <c r="BR265" s="388">
        <v>3810</v>
      </c>
      <c r="BS265" s="388">
        <f t="shared" si="60"/>
        <v>952.5</v>
      </c>
    </row>
    <row r="266" spans="1:71" s="288" customFormat="1" ht="14.65" customHeight="1">
      <c r="A266" s="331">
        <v>264</v>
      </c>
      <c r="B266" s="388" t="s">
        <v>902</v>
      </c>
      <c r="C266" s="388"/>
      <c r="D266" s="388"/>
      <c r="E266" s="207" t="str">
        <f>VLOOKUP(B266,Remark!G:H,2,0)</f>
        <v>Kerry</v>
      </c>
      <c r="F266" s="390"/>
      <c r="G266" s="390"/>
      <c r="H266" s="390"/>
      <c r="I266" s="390"/>
      <c r="J266" s="390"/>
      <c r="K266" s="390"/>
      <c r="L266" s="390"/>
      <c r="M266" s="390"/>
      <c r="N266" s="390"/>
      <c r="O266" s="390"/>
      <c r="P266" s="390"/>
      <c r="Q266" s="390"/>
      <c r="R266" s="207"/>
      <c r="S266" s="207"/>
      <c r="T266" s="207"/>
      <c r="U266" s="207"/>
      <c r="V266" s="207"/>
      <c r="W266" s="207"/>
      <c r="X266" s="207"/>
      <c r="Y266" s="207"/>
      <c r="Z266" s="207"/>
      <c r="AA266" s="207"/>
      <c r="AB266" s="207"/>
      <c r="AC266" s="207"/>
      <c r="AD266" s="207"/>
      <c r="AE266" s="207"/>
      <c r="AF266" s="207"/>
      <c r="AG266" s="207"/>
      <c r="AH266" s="207"/>
      <c r="AI266" s="207"/>
      <c r="AJ266" s="207"/>
      <c r="AK266" s="207"/>
      <c r="AL266" s="207"/>
      <c r="AM266" s="207"/>
      <c r="AN266" s="207"/>
      <c r="AO266" s="207"/>
      <c r="AP266" s="388"/>
      <c r="AQ266" s="387"/>
      <c r="AR266" s="207"/>
      <c r="AS266" s="389"/>
      <c r="AT266" s="389"/>
      <c r="AU266" s="388"/>
      <c r="AV266" s="389">
        <v>79</v>
      </c>
      <c r="AW266" s="389">
        <v>5621</v>
      </c>
      <c r="AX266" s="388">
        <f t="shared" si="53"/>
        <v>1405.25</v>
      </c>
      <c r="AY266" s="389">
        <v>88</v>
      </c>
      <c r="AZ266" s="389">
        <v>6532</v>
      </c>
      <c r="BA266" s="388">
        <f t="shared" si="54"/>
        <v>1633</v>
      </c>
      <c r="BB266" s="389">
        <v>83</v>
      </c>
      <c r="BC266" s="389">
        <v>6305</v>
      </c>
      <c r="BD266" s="388">
        <f t="shared" si="55"/>
        <v>1576.25</v>
      </c>
      <c r="BE266" s="389">
        <v>134</v>
      </c>
      <c r="BF266" s="389">
        <v>9002</v>
      </c>
      <c r="BG266" s="388">
        <f t="shared" si="56"/>
        <v>2250.5</v>
      </c>
      <c r="BH266" s="388">
        <v>102</v>
      </c>
      <c r="BI266" s="388">
        <v>6266</v>
      </c>
      <c r="BJ266" s="388">
        <f t="shared" si="57"/>
        <v>1566.5</v>
      </c>
      <c r="BK266" s="388">
        <v>138</v>
      </c>
      <c r="BL266" s="388">
        <v>8650</v>
      </c>
      <c r="BM266" s="388">
        <f t="shared" si="58"/>
        <v>2162.5</v>
      </c>
      <c r="BN266" s="388">
        <v>119</v>
      </c>
      <c r="BO266" s="388">
        <v>7241</v>
      </c>
      <c r="BP266" s="388">
        <f t="shared" si="59"/>
        <v>1810.25</v>
      </c>
      <c r="BQ266" s="388">
        <v>146</v>
      </c>
      <c r="BR266" s="388">
        <v>9294</v>
      </c>
      <c r="BS266" s="388">
        <f t="shared" si="60"/>
        <v>2323.5</v>
      </c>
    </row>
    <row r="267" spans="1:71" s="288" customFormat="1" ht="14.65" customHeight="1">
      <c r="A267" s="331">
        <v>265</v>
      </c>
      <c r="B267" s="388" t="s">
        <v>903</v>
      </c>
      <c r="C267" s="388"/>
      <c r="D267" s="388"/>
      <c r="E267" s="207" t="str">
        <f>VLOOKUP(B267,Remark!G:H,2,0)</f>
        <v>Kerry</v>
      </c>
      <c r="F267" s="390"/>
      <c r="G267" s="390"/>
      <c r="H267" s="390"/>
      <c r="I267" s="390"/>
      <c r="J267" s="390"/>
      <c r="K267" s="390"/>
      <c r="L267" s="390"/>
      <c r="M267" s="390"/>
      <c r="N267" s="390"/>
      <c r="O267" s="390"/>
      <c r="P267" s="390"/>
      <c r="Q267" s="390"/>
      <c r="R267" s="207"/>
      <c r="S267" s="207"/>
      <c r="T267" s="207"/>
      <c r="U267" s="207"/>
      <c r="V267" s="207"/>
      <c r="W267" s="207"/>
      <c r="X267" s="207"/>
      <c r="Y267" s="207"/>
      <c r="Z267" s="207"/>
      <c r="AA267" s="207"/>
      <c r="AB267" s="207"/>
      <c r="AC267" s="207"/>
      <c r="AD267" s="207"/>
      <c r="AE267" s="207"/>
      <c r="AF267" s="207"/>
      <c r="AG267" s="207"/>
      <c r="AH267" s="207"/>
      <c r="AI267" s="207"/>
      <c r="AJ267" s="207"/>
      <c r="AK267" s="207"/>
      <c r="AL267" s="207"/>
      <c r="AM267" s="207"/>
      <c r="AN267" s="207"/>
      <c r="AO267" s="207"/>
      <c r="AP267" s="388"/>
      <c r="AQ267" s="387"/>
      <c r="AR267" s="207"/>
      <c r="AS267" s="389"/>
      <c r="AT267" s="389"/>
      <c r="AU267" s="388"/>
      <c r="AV267" s="389">
        <v>223</v>
      </c>
      <c r="AW267" s="389">
        <v>14637</v>
      </c>
      <c r="AX267" s="388">
        <f t="shared" si="53"/>
        <v>3659.25</v>
      </c>
      <c r="AY267" s="389">
        <v>228</v>
      </c>
      <c r="AZ267" s="389">
        <v>15412</v>
      </c>
      <c r="BA267" s="388">
        <f t="shared" si="54"/>
        <v>3853</v>
      </c>
      <c r="BB267" s="389">
        <v>211</v>
      </c>
      <c r="BC267" s="389">
        <v>14325</v>
      </c>
      <c r="BD267" s="388">
        <f t="shared" si="55"/>
        <v>3581.25</v>
      </c>
      <c r="BE267" s="389">
        <v>205</v>
      </c>
      <c r="BF267" s="389">
        <v>13663</v>
      </c>
      <c r="BG267" s="388">
        <f t="shared" si="56"/>
        <v>3415.75</v>
      </c>
      <c r="BH267" s="388">
        <v>241</v>
      </c>
      <c r="BI267" s="388">
        <v>14839</v>
      </c>
      <c r="BJ267" s="388">
        <f t="shared" si="57"/>
        <v>3709.75</v>
      </c>
      <c r="BK267" s="388">
        <v>292</v>
      </c>
      <c r="BL267" s="388">
        <v>17688</v>
      </c>
      <c r="BM267" s="388">
        <f t="shared" si="58"/>
        <v>4422</v>
      </c>
      <c r="BN267" s="388">
        <v>335</v>
      </c>
      <c r="BO267" s="388">
        <v>19925</v>
      </c>
      <c r="BP267" s="388">
        <f t="shared" si="59"/>
        <v>4981.25</v>
      </c>
      <c r="BQ267" s="388">
        <v>357</v>
      </c>
      <c r="BR267" s="388">
        <v>22103</v>
      </c>
      <c r="BS267" s="388">
        <f t="shared" si="60"/>
        <v>5525.75</v>
      </c>
    </row>
    <row r="268" spans="1:71" s="288" customFormat="1" ht="14.65" customHeight="1">
      <c r="A268" s="331">
        <v>266</v>
      </c>
      <c r="B268" s="388" t="s">
        <v>904</v>
      </c>
      <c r="C268" s="388"/>
      <c r="D268" s="388"/>
      <c r="E268" s="207" t="str">
        <f>VLOOKUP(B268,Remark!G:H,2,0)</f>
        <v>Kerry</v>
      </c>
      <c r="F268" s="390"/>
      <c r="G268" s="390"/>
      <c r="H268" s="390"/>
      <c r="I268" s="390"/>
      <c r="J268" s="390"/>
      <c r="K268" s="390"/>
      <c r="L268" s="390"/>
      <c r="M268" s="390"/>
      <c r="N268" s="390"/>
      <c r="O268" s="390"/>
      <c r="P268" s="390"/>
      <c r="Q268" s="390"/>
      <c r="R268" s="207"/>
      <c r="S268" s="207"/>
      <c r="T268" s="207"/>
      <c r="U268" s="207"/>
      <c r="V268" s="207"/>
      <c r="W268" s="207"/>
      <c r="X268" s="207"/>
      <c r="Y268" s="207"/>
      <c r="Z268" s="207"/>
      <c r="AA268" s="207"/>
      <c r="AB268" s="207"/>
      <c r="AC268" s="207"/>
      <c r="AD268" s="207"/>
      <c r="AE268" s="207"/>
      <c r="AF268" s="207"/>
      <c r="AG268" s="207"/>
      <c r="AH268" s="207"/>
      <c r="AI268" s="207"/>
      <c r="AJ268" s="207"/>
      <c r="AK268" s="207"/>
      <c r="AL268" s="207"/>
      <c r="AM268" s="207"/>
      <c r="AN268" s="207"/>
      <c r="AO268" s="207"/>
      <c r="AP268" s="388"/>
      <c r="AQ268" s="387"/>
      <c r="AR268" s="207"/>
      <c r="AS268" s="389"/>
      <c r="AT268" s="389"/>
      <c r="AU268" s="388"/>
      <c r="AV268" s="389">
        <v>113</v>
      </c>
      <c r="AW268" s="389">
        <v>8203</v>
      </c>
      <c r="AX268" s="388">
        <f t="shared" si="53"/>
        <v>2050.75</v>
      </c>
      <c r="AY268" s="389">
        <v>157</v>
      </c>
      <c r="AZ268" s="389">
        <v>10443</v>
      </c>
      <c r="BA268" s="388">
        <f t="shared" si="54"/>
        <v>2610.75</v>
      </c>
      <c r="BB268" s="389">
        <v>150</v>
      </c>
      <c r="BC268" s="389">
        <v>9370</v>
      </c>
      <c r="BD268" s="388">
        <f t="shared" si="55"/>
        <v>2342.5</v>
      </c>
      <c r="BE268" s="389">
        <v>162</v>
      </c>
      <c r="BF268" s="389">
        <v>10378</v>
      </c>
      <c r="BG268" s="388">
        <f t="shared" si="56"/>
        <v>2594.5</v>
      </c>
      <c r="BH268" s="388">
        <v>152</v>
      </c>
      <c r="BI268" s="388">
        <v>9772</v>
      </c>
      <c r="BJ268" s="388">
        <f t="shared" si="57"/>
        <v>2443</v>
      </c>
      <c r="BK268" s="388">
        <v>130</v>
      </c>
      <c r="BL268" s="388">
        <v>8626</v>
      </c>
      <c r="BM268" s="388">
        <f t="shared" si="58"/>
        <v>2156.5</v>
      </c>
      <c r="BN268" s="388">
        <v>149</v>
      </c>
      <c r="BO268" s="388">
        <v>8831</v>
      </c>
      <c r="BP268" s="388">
        <f t="shared" si="59"/>
        <v>2207.75</v>
      </c>
      <c r="BQ268" s="388">
        <v>120</v>
      </c>
      <c r="BR268" s="388">
        <v>7500</v>
      </c>
      <c r="BS268" s="388">
        <f t="shared" si="60"/>
        <v>1875</v>
      </c>
    </row>
    <row r="269" spans="1:71" s="288" customFormat="1" ht="14.65" customHeight="1">
      <c r="A269" s="331">
        <v>267</v>
      </c>
      <c r="B269" s="388" t="s">
        <v>905</v>
      </c>
      <c r="C269" s="388"/>
      <c r="D269" s="388"/>
      <c r="E269" s="207" t="str">
        <f>VLOOKUP(B269,Remark!G:H,2,0)</f>
        <v>Kerry</v>
      </c>
      <c r="F269" s="390"/>
      <c r="G269" s="390"/>
      <c r="H269" s="390"/>
      <c r="I269" s="390"/>
      <c r="J269" s="390"/>
      <c r="K269" s="390"/>
      <c r="L269" s="390"/>
      <c r="M269" s="390"/>
      <c r="N269" s="390"/>
      <c r="O269" s="390"/>
      <c r="P269" s="390"/>
      <c r="Q269" s="390"/>
      <c r="R269" s="207"/>
      <c r="S269" s="207"/>
      <c r="T269" s="207"/>
      <c r="U269" s="207"/>
      <c r="V269" s="207"/>
      <c r="W269" s="207"/>
      <c r="X269" s="207"/>
      <c r="Y269" s="207"/>
      <c r="Z269" s="207"/>
      <c r="AA269" s="207"/>
      <c r="AB269" s="207"/>
      <c r="AC269" s="207"/>
      <c r="AD269" s="207"/>
      <c r="AE269" s="207"/>
      <c r="AF269" s="207"/>
      <c r="AG269" s="207"/>
      <c r="AH269" s="207"/>
      <c r="AI269" s="207"/>
      <c r="AJ269" s="207"/>
      <c r="AK269" s="207"/>
      <c r="AL269" s="207"/>
      <c r="AM269" s="207"/>
      <c r="AN269" s="207"/>
      <c r="AO269" s="207"/>
      <c r="AP269" s="388"/>
      <c r="AQ269" s="387"/>
      <c r="AR269" s="207"/>
      <c r="AS269" s="389"/>
      <c r="AT269" s="389"/>
      <c r="AU269" s="388"/>
      <c r="AV269" s="389">
        <v>71</v>
      </c>
      <c r="AW269" s="389">
        <v>4609</v>
      </c>
      <c r="AX269" s="388">
        <f t="shared" si="53"/>
        <v>1152.25</v>
      </c>
      <c r="AY269" s="389">
        <v>82</v>
      </c>
      <c r="AZ269" s="389">
        <v>5650</v>
      </c>
      <c r="BA269" s="388">
        <f t="shared" si="54"/>
        <v>1412.5</v>
      </c>
      <c r="BB269" s="389">
        <v>57</v>
      </c>
      <c r="BC269" s="389">
        <v>4159</v>
      </c>
      <c r="BD269" s="388">
        <f t="shared" si="55"/>
        <v>1039.75</v>
      </c>
      <c r="BE269" s="389">
        <v>87</v>
      </c>
      <c r="BF269" s="389">
        <v>6033</v>
      </c>
      <c r="BG269" s="388">
        <f t="shared" si="56"/>
        <v>1508.25</v>
      </c>
      <c r="BH269" s="388">
        <v>60</v>
      </c>
      <c r="BI269" s="388">
        <v>4468</v>
      </c>
      <c r="BJ269" s="388">
        <f t="shared" si="57"/>
        <v>1117</v>
      </c>
      <c r="BK269" s="388">
        <v>52</v>
      </c>
      <c r="BL269" s="388">
        <v>3884</v>
      </c>
      <c r="BM269" s="388">
        <f t="shared" si="58"/>
        <v>971</v>
      </c>
      <c r="BN269" s="388">
        <v>58</v>
      </c>
      <c r="BO269" s="388">
        <v>4466</v>
      </c>
      <c r="BP269" s="388">
        <f t="shared" si="59"/>
        <v>1116.5</v>
      </c>
      <c r="BQ269" s="388">
        <v>67</v>
      </c>
      <c r="BR269" s="388">
        <v>4713</v>
      </c>
      <c r="BS269" s="388">
        <f t="shared" si="60"/>
        <v>1178.25</v>
      </c>
    </row>
    <row r="270" spans="1:71" s="288" customFormat="1" ht="14.65" customHeight="1">
      <c r="A270" s="331">
        <v>268</v>
      </c>
      <c r="B270" s="388" t="s">
        <v>906</v>
      </c>
      <c r="C270" s="388"/>
      <c r="D270" s="388"/>
      <c r="E270" s="207" t="str">
        <f>VLOOKUP(B270,Remark!G:H,2,0)</f>
        <v>PINK</v>
      </c>
      <c r="F270" s="390"/>
      <c r="G270" s="390"/>
      <c r="H270" s="390"/>
      <c r="I270" s="390"/>
      <c r="J270" s="390"/>
      <c r="K270" s="390"/>
      <c r="L270" s="390"/>
      <c r="M270" s="390"/>
      <c r="N270" s="390"/>
      <c r="O270" s="390"/>
      <c r="P270" s="390"/>
      <c r="Q270" s="390"/>
      <c r="R270" s="207"/>
      <c r="S270" s="207"/>
      <c r="T270" s="207"/>
      <c r="U270" s="207"/>
      <c r="V270" s="207"/>
      <c r="W270" s="207"/>
      <c r="X270" s="207"/>
      <c r="Y270" s="207"/>
      <c r="Z270" s="207"/>
      <c r="AA270" s="207"/>
      <c r="AB270" s="207"/>
      <c r="AC270" s="207"/>
      <c r="AD270" s="207"/>
      <c r="AE270" s="207"/>
      <c r="AF270" s="207"/>
      <c r="AG270" s="207"/>
      <c r="AH270" s="207"/>
      <c r="AI270" s="207"/>
      <c r="AJ270" s="207"/>
      <c r="AK270" s="207"/>
      <c r="AL270" s="207"/>
      <c r="AM270" s="207"/>
      <c r="AN270" s="207"/>
      <c r="AO270" s="207"/>
      <c r="AP270" s="388"/>
      <c r="AQ270" s="387"/>
      <c r="AR270" s="207"/>
      <c r="AS270" s="389"/>
      <c r="AT270" s="389"/>
      <c r="AU270" s="388"/>
      <c r="AV270" s="389">
        <v>143</v>
      </c>
      <c r="AW270" s="389">
        <v>8425</v>
      </c>
      <c r="AX270" s="388">
        <f t="shared" si="53"/>
        <v>2106.25</v>
      </c>
      <c r="AY270" s="389">
        <v>153</v>
      </c>
      <c r="AZ270" s="389">
        <v>9143</v>
      </c>
      <c r="BA270" s="388">
        <f t="shared" si="54"/>
        <v>2285.75</v>
      </c>
      <c r="BB270" s="389">
        <v>195</v>
      </c>
      <c r="BC270" s="389">
        <v>10441</v>
      </c>
      <c r="BD270" s="388">
        <f t="shared" si="55"/>
        <v>2610.25</v>
      </c>
      <c r="BE270" s="389">
        <v>271</v>
      </c>
      <c r="BF270" s="389">
        <v>16293</v>
      </c>
      <c r="BG270" s="388">
        <f t="shared" si="56"/>
        <v>4073.25</v>
      </c>
      <c r="BH270" s="388">
        <v>192</v>
      </c>
      <c r="BI270" s="388">
        <v>11896</v>
      </c>
      <c r="BJ270" s="388">
        <f t="shared" si="57"/>
        <v>2974</v>
      </c>
      <c r="BK270" s="388">
        <v>196</v>
      </c>
      <c r="BL270" s="388">
        <v>11660</v>
      </c>
      <c r="BM270" s="388">
        <f t="shared" si="58"/>
        <v>2915</v>
      </c>
      <c r="BN270" s="388">
        <v>216</v>
      </c>
      <c r="BO270" s="388">
        <v>11688</v>
      </c>
      <c r="BP270" s="388">
        <f t="shared" si="59"/>
        <v>2922</v>
      </c>
      <c r="BQ270" s="388">
        <v>213</v>
      </c>
      <c r="BR270" s="388">
        <v>11595</v>
      </c>
      <c r="BS270" s="388">
        <f t="shared" si="60"/>
        <v>2898.75</v>
      </c>
    </row>
    <row r="271" spans="1:71" s="288" customFormat="1" ht="14.65" customHeight="1">
      <c r="A271" s="331">
        <v>269</v>
      </c>
      <c r="B271" s="388" t="s">
        <v>907</v>
      </c>
      <c r="C271" s="388"/>
      <c r="D271" s="388"/>
      <c r="E271" s="207" t="str">
        <f>VLOOKUP(B271,Remark!G:H,2,0)</f>
        <v>PINK</v>
      </c>
      <c r="F271" s="390"/>
      <c r="G271" s="390"/>
      <c r="H271" s="390"/>
      <c r="I271" s="390"/>
      <c r="J271" s="390"/>
      <c r="K271" s="390"/>
      <c r="L271" s="390"/>
      <c r="M271" s="390"/>
      <c r="N271" s="390"/>
      <c r="O271" s="390"/>
      <c r="P271" s="390"/>
      <c r="Q271" s="390"/>
      <c r="R271" s="207"/>
      <c r="S271" s="207"/>
      <c r="T271" s="207"/>
      <c r="U271" s="207"/>
      <c r="V271" s="207"/>
      <c r="W271" s="207"/>
      <c r="X271" s="207"/>
      <c r="Y271" s="207"/>
      <c r="Z271" s="207"/>
      <c r="AA271" s="207"/>
      <c r="AB271" s="207"/>
      <c r="AC271" s="207"/>
      <c r="AD271" s="207"/>
      <c r="AE271" s="207"/>
      <c r="AF271" s="207"/>
      <c r="AG271" s="207"/>
      <c r="AH271" s="207"/>
      <c r="AI271" s="207"/>
      <c r="AJ271" s="207"/>
      <c r="AK271" s="207"/>
      <c r="AL271" s="207"/>
      <c r="AM271" s="207"/>
      <c r="AN271" s="207"/>
      <c r="AO271" s="207"/>
      <c r="AP271" s="388"/>
      <c r="AQ271" s="387"/>
      <c r="AR271" s="207"/>
      <c r="AS271" s="389"/>
      <c r="AT271" s="389"/>
      <c r="AU271" s="388"/>
      <c r="AV271" s="389">
        <v>310</v>
      </c>
      <c r="AW271" s="389">
        <v>20278</v>
      </c>
      <c r="AX271" s="388">
        <f t="shared" si="53"/>
        <v>5069.5</v>
      </c>
      <c r="AY271" s="389">
        <v>283</v>
      </c>
      <c r="AZ271" s="389">
        <v>19505</v>
      </c>
      <c r="BA271" s="388">
        <f t="shared" si="54"/>
        <v>4876.25</v>
      </c>
      <c r="BB271" s="389">
        <v>257</v>
      </c>
      <c r="BC271" s="389">
        <v>17051</v>
      </c>
      <c r="BD271" s="388">
        <f t="shared" si="55"/>
        <v>4262.75</v>
      </c>
      <c r="BE271" s="389">
        <v>295</v>
      </c>
      <c r="BF271" s="389">
        <v>20565</v>
      </c>
      <c r="BG271" s="388">
        <f t="shared" si="56"/>
        <v>5141.25</v>
      </c>
      <c r="BH271" s="388">
        <v>252</v>
      </c>
      <c r="BI271" s="388">
        <v>16708</v>
      </c>
      <c r="BJ271" s="388">
        <f t="shared" si="57"/>
        <v>4177</v>
      </c>
      <c r="BK271" s="388">
        <v>358</v>
      </c>
      <c r="BL271" s="388">
        <v>22710</v>
      </c>
      <c r="BM271" s="388">
        <f t="shared" si="58"/>
        <v>5677.5</v>
      </c>
      <c r="BN271" s="388">
        <v>314</v>
      </c>
      <c r="BO271" s="388">
        <v>20210</v>
      </c>
      <c r="BP271" s="388">
        <f t="shared" si="59"/>
        <v>5052.5</v>
      </c>
      <c r="BQ271" s="388">
        <v>295</v>
      </c>
      <c r="BR271" s="388">
        <v>18505</v>
      </c>
      <c r="BS271" s="388">
        <f t="shared" si="60"/>
        <v>4626.25</v>
      </c>
    </row>
    <row r="272" spans="1:71" s="288" customFormat="1" ht="14.65" customHeight="1">
      <c r="A272" s="331">
        <v>270</v>
      </c>
      <c r="B272" s="388" t="s">
        <v>908</v>
      </c>
      <c r="C272" s="388"/>
      <c r="D272" s="388"/>
      <c r="E272" s="207" t="str">
        <f>VLOOKUP(B272,Remark!G:H,2,0)</f>
        <v>Kerry</v>
      </c>
      <c r="F272" s="390"/>
      <c r="G272" s="390"/>
      <c r="H272" s="390"/>
      <c r="I272" s="390"/>
      <c r="J272" s="390"/>
      <c r="K272" s="390"/>
      <c r="L272" s="390"/>
      <c r="M272" s="390"/>
      <c r="N272" s="390"/>
      <c r="O272" s="390"/>
      <c r="P272" s="390"/>
      <c r="Q272" s="390"/>
      <c r="R272" s="207"/>
      <c r="S272" s="207"/>
      <c r="T272" s="207"/>
      <c r="U272" s="207"/>
      <c r="V272" s="207"/>
      <c r="W272" s="207"/>
      <c r="X272" s="207"/>
      <c r="Y272" s="207"/>
      <c r="Z272" s="207"/>
      <c r="AA272" s="207"/>
      <c r="AB272" s="207"/>
      <c r="AC272" s="207"/>
      <c r="AD272" s="207"/>
      <c r="AE272" s="207"/>
      <c r="AF272" s="207"/>
      <c r="AG272" s="207"/>
      <c r="AH272" s="207"/>
      <c r="AI272" s="207"/>
      <c r="AJ272" s="207"/>
      <c r="AK272" s="207"/>
      <c r="AL272" s="207"/>
      <c r="AM272" s="207"/>
      <c r="AN272" s="207"/>
      <c r="AO272" s="207"/>
      <c r="AP272" s="388"/>
      <c r="AQ272" s="387"/>
      <c r="AR272" s="207"/>
      <c r="AS272" s="389"/>
      <c r="AT272" s="389"/>
      <c r="AU272" s="388"/>
      <c r="AV272" s="389">
        <v>128</v>
      </c>
      <c r="AW272" s="389">
        <v>8500</v>
      </c>
      <c r="AX272" s="388">
        <f t="shared" si="53"/>
        <v>2125</v>
      </c>
      <c r="AY272" s="389">
        <v>127</v>
      </c>
      <c r="AZ272" s="389">
        <v>9497</v>
      </c>
      <c r="BA272" s="388">
        <f t="shared" si="54"/>
        <v>2374.25</v>
      </c>
      <c r="BB272" s="389">
        <v>138</v>
      </c>
      <c r="BC272" s="389">
        <v>10658</v>
      </c>
      <c r="BD272" s="388">
        <f t="shared" si="55"/>
        <v>2664.5</v>
      </c>
      <c r="BE272" s="389">
        <v>111</v>
      </c>
      <c r="BF272" s="389">
        <v>10281</v>
      </c>
      <c r="BG272" s="388">
        <f t="shared" si="56"/>
        <v>2570.25</v>
      </c>
      <c r="BH272" s="388">
        <v>52</v>
      </c>
      <c r="BI272" s="388">
        <v>5608</v>
      </c>
      <c r="BJ272" s="388">
        <f t="shared" si="57"/>
        <v>1402</v>
      </c>
      <c r="BK272" s="388">
        <v>18</v>
      </c>
      <c r="BL272" s="388">
        <v>1622</v>
      </c>
      <c r="BM272" s="388">
        <f t="shared" si="58"/>
        <v>405.5</v>
      </c>
      <c r="BN272" s="388">
        <v>16</v>
      </c>
      <c r="BO272" s="388">
        <v>1604</v>
      </c>
      <c r="BP272" s="388">
        <f t="shared" si="59"/>
        <v>401</v>
      </c>
      <c r="BQ272" s="388">
        <v>51</v>
      </c>
      <c r="BR272" s="388">
        <v>3357</v>
      </c>
      <c r="BS272" s="388">
        <f t="shared" si="60"/>
        <v>839.25</v>
      </c>
    </row>
    <row r="273" spans="1:71" s="288" customFormat="1" ht="14.65" customHeight="1">
      <c r="A273" s="331">
        <v>271</v>
      </c>
      <c r="B273" s="388" t="s">
        <v>909</v>
      </c>
      <c r="C273" s="388"/>
      <c r="D273" s="388"/>
      <c r="E273" s="207" t="str">
        <f>VLOOKUP(B273,Remark!G:H,2,0)</f>
        <v>PINK</v>
      </c>
      <c r="F273" s="390"/>
      <c r="G273" s="390"/>
      <c r="H273" s="390"/>
      <c r="I273" s="390"/>
      <c r="J273" s="390"/>
      <c r="K273" s="390"/>
      <c r="L273" s="390"/>
      <c r="M273" s="390"/>
      <c r="N273" s="390"/>
      <c r="O273" s="390"/>
      <c r="P273" s="390"/>
      <c r="Q273" s="390"/>
      <c r="R273" s="207"/>
      <c r="S273" s="207"/>
      <c r="T273" s="207"/>
      <c r="U273" s="207"/>
      <c r="V273" s="207"/>
      <c r="W273" s="207"/>
      <c r="X273" s="207"/>
      <c r="Y273" s="207"/>
      <c r="Z273" s="207"/>
      <c r="AA273" s="207"/>
      <c r="AB273" s="207"/>
      <c r="AC273" s="207"/>
      <c r="AD273" s="207"/>
      <c r="AE273" s="207"/>
      <c r="AF273" s="207"/>
      <c r="AG273" s="207"/>
      <c r="AH273" s="207"/>
      <c r="AI273" s="207"/>
      <c r="AJ273" s="207"/>
      <c r="AK273" s="207"/>
      <c r="AL273" s="207"/>
      <c r="AM273" s="207"/>
      <c r="AN273" s="207"/>
      <c r="AO273" s="207"/>
      <c r="AP273" s="388"/>
      <c r="AQ273" s="387"/>
      <c r="AR273" s="207"/>
      <c r="AS273" s="389"/>
      <c r="AT273" s="389"/>
      <c r="AU273" s="388"/>
      <c r="AV273" s="389">
        <v>184</v>
      </c>
      <c r="AW273" s="389">
        <v>12648</v>
      </c>
      <c r="AX273" s="388">
        <f t="shared" si="53"/>
        <v>3162</v>
      </c>
      <c r="AY273" s="389">
        <v>165</v>
      </c>
      <c r="AZ273" s="389">
        <v>11287</v>
      </c>
      <c r="BA273" s="388">
        <f t="shared" si="54"/>
        <v>2821.75</v>
      </c>
      <c r="BB273" s="389">
        <v>192</v>
      </c>
      <c r="BC273" s="389">
        <v>13156</v>
      </c>
      <c r="BD273" s="388">
        <f t="shared" si="55"/>
        <v>3289</v>
      </c>
      <c r="BE273" s="389">
        <v>223</v>
      </c>
      <c r="BF273" s="389">
        <v>15777</v>
      </c>
      <c r="BG273" s="388">
        <f t="shared" si="56"/>
        <v>3944.25</v>
      </c>
      <c r="BH273" s="388">
        <v>213</v>
      </c>
      <c r="BI273" s="388">
        <v>15139</v>
      </c>
      <c r="BJ273" s="388">
        <f t="shared" si="57"/>
        <v>3784.75</v>
      </c>
      <c r="BK273" s="388">
        <v>255</v>
      </c>
      <c r="BL273" s="388">
        <v>18525</v>
      </c>
      <c r="BM273" s="388">
        <f t="shared" si="58"/>
        <v>4631.25</v>
      </c>
      <c r="BN273" s="388">
        <v>298</v>
      </c>
      <c r="BO273" s="388">
        <v>20394</v>
      </c>
      <c r="BP273" s="388">
        <f t="shared" si="59"/>
        <v>5098.5</v>
      </c>
      <c r="BQ273" s="388">
        <v>328</v>
      </c>
      <c r="BR273" s="388">
        <v>22476</v>
      </c>
      <c r="BS273" s="388">
        <f t="shared" si="60"/>
        <v>5619</v>
      </c>
    </row>
    <row r="274" spans="1:71" s="288" customFormat="1" ht="14.65" customHeight="1">
      <c r="A274" s="331">
        <v>272</v>
      </c>
      <c r="B274" s="388" t="s">
        <v>910</v>
      </c>
      <c r="C274" s="388"/>
      <c r="D274" s="388"/>
      <c r="E274" s="207" t="str">
        <f>VLOOKUP(B274,Remark!G:H,2,0)</f>
        <v>PINK</v>
      </c>
      <c r="F274" s="390"/>
      <c r="G274" s="390"/>
      <c r="H274" s="390"/>
      <c r="I274" s="390"/>
      <c r="J274" s="390"/>
      <c r="K274" s="390"/>
      <c r="L274" s="390"/>
      <c r="M274" s="390"/>
      <c r="N274" s="390"/>
      <c r="O274" s="390"/>
      <c r="P274" s="390"/>
      <c r="Q274" s="390"/>
      <c r="R274" s="207"/>
      <c r="S274" s="207"/>
      <c r="T274" s="207"/>
      <c r="U274" s="207"/>
      <c r="V274" s="207"/>
      <c r="W274" s="207"/>
      <c r="X274" s="207"/>
      <c r="Y274" s="207"/>
      <c r="Z274" s="207"/>
      <c r="AA274" s="207"/>
      <c r="AB274" s="207"/>
      <c r="AC274" s="207"/>
      <c r="AD274" s="207"/>
      <c r="AE274" s="207"/>
      <c r="AF274" s="207"/>
      <c r="AG274" s="207"/>
      <c r="AH274" s="207"/>
      <c r="AI274" s="207"/>
      <c r="AJ274" s="207"/>
      <c r="AK274" s="207"/>
      <c r="AL274" s="207"/>
      <c r="AM274" s="207"/>
      <c r="AN274" s="207"/>
      <c r="AO274" s="207"/>
      <c r="AP274" s="388"/>
      <c r="AQ274" s="387"/>
      <c r="AR274" s="207"/>
      <c r="AS274" s="389"/>
      <c r="AT274" s="389"/>
      <c r="AU274" s="388"/>
      <c r="AV274" s="389">
        <v>182</v>
      </c>
      <c r="AW274" s="389">
        <v>10858</v>
      </c>
      <c r="AX274" s="388">
        <f t="shared" si="53"/>
        <v>2714.5</v>
      </c>
      <c r="AY274" s="389">
        <v>185</v>
      </c>
      <c r="AZ274" s="389">
        <v>11335</v>
      </c>
      <c r="BA274" s="388">
        <f t="shared" si="54"/>
        <v>2833.75</v>
      </c>
      <c r="BB274" s="389">
        <v>185</v>
      </c>
      <c r="BC274" s="389">
        <v>11319</v>
      </c>
      <c r="BD274" s="388">
        <f t="shared" si="55"/>
        <v>2829.75</v>
      </c>
      <c r="BE274" s="389">
        <v>172</v>
      </c>
      <c r="BF274" s="389">
        <v>10980</v>
      </c>
      <c r="BG274" s="388">
        <f t="shared" si="56"/>
        <v>2745</v>
      </c>
      <c r="BH274" s="388">
        <v>194</v>
      </c>
      <c r="BI274" s="388">
        <v>11998</v>
      </c>
      <c r="BJ274" s="388">
        <f t="shared" si="57"/>
        <v>2999.5</v>
      </c>
      <c r="BK274" s="388">
        <v>189</v>
      </c>
      <c r="BL274" s="388">
        <v>12211</v>
      </c>
      <c r="BM274" s="388">
        <f t="shared" si="58"/>
        <v>3052.75</v>
      </c>
      <c r="BN274" s="388">
        <v>172</v>
      </c>
      <c r="BO274" s="388">
        <v>12072</v>
      </c>
      <c r="BP274" s="388">
        <f t="shared" si="59"/>
        <v>3018</v>
      </c>
      <c r="BQ274" s="388">
        <v>186</v>
      </c>
      <c r="BR274" s="388">
        <v>13246</v>
      </c>
      <c r="BS274" s="388">
        <f t="shared" si="60"/>
        <v>3311.5</v>
      </c>
    </row>
    <row r="275" spans="1:71" s="288" customFormat="1" ht="14.65" customHeight="1">
      <c r="A275" s="331">
        <v>273</v>
      </c>
      <c r="B275" s="388" t="s">
        <v>911</v>
      </c>
      <c r="C275" s="388"/>
      <c r="D275" s="388"/>
      <c r="E275" s="207" t="str">
        <f>VLOOKUP(B275,Remark!G:H,2,0)</f>
        <v>CHC4</v>
      </c>
      <c r="F275" s="390"/>
      <c r="G275" s="390"/>
      <c r="H275" s="390"/>
      <c r="I275" s="390"/>
      <c r="J275" s="390"/>
      <c r="K275" s="390"/>
      <c r="L275" s="390"/>
      <c r="M275" s="390"/>
      <c r="N275" s="390"/>
      <c r="O275" s="390"/>
      <c r="P275" s="390"/>
      <c r="Q275" s="390"/>
      <c r="R275" s="207"/>
      <c r="S275" s="207"/>
      <c r="T275" s="207"/>
      <c r="U275" s="207"/>
      <c r="V275" s="207"/>
      <c r="W275" s="207"/>
      <c r="X275" s="207"/>
      <c r="Y275" s="207"/>
      <c r="Z275" s="207"/>
      <c r="AA275" s="207"/>
      <c r="AB275" s="207"/>
      <c r="AC275" s="207"/>
      <c r="AD275" s="207"/>
      <c r="AE275" s="207"/>
      <c r="AF275" s="207"/>
      <c r="AG275" s="207"/>
      <c r="AH275" s="207"/>
      <c r="AI275" s="207"/>
      <c r="AJ275" s="207"/>
      <c r="AK275" s="207"/>
      <c r="AL275" s="207"/>
      <c r="AM275" s="207"/>
      <c r="AN275" s="207"/>
      <c r="AO275" s="207"/>
      <c r="AP275" s="388"/>
      <c r="AQ275" s="387"/>
      <c r="AR275" s="207"/>
      <c r="AS275" s="389"/>
      <c r="AT275" s="389"/>
      <c r="AU275" s="388"/>
      <c r="AV275" s="389">
        <v>205</v>
      </c>
      <c r="AW275" s="389">
        <v>12451</v>
      </c>
      <c r="AX275" s="388">
        <f t="shared" si="53"/>
        <v>3112.75</v>
      </c>
      <c r="AY275" s="389">
        <v>195</v>
      </c>
      <c r="AZ275" s="389">
        <v>12897</v>
      </c>
      <c r="BA275" s="388">
        <f t="shared" si="54"/>
        <v>3224.25</v>
      </c>
      <c r="BB275" s="389">
        <v>217</v>
      </c>
      <c r="BC275" s="389">
        <v>14015</v>
      </c>
      <c r="BD275" s="388">
        <f t="shared" si="55"/>
        <v>3503.75</v>
      </c>
      <c r="BE275" s="389">
        <v>305</v>
      </c>
      <c r="BF275" s="389">
        <v>19659</v>
      </c>
      <c r="BG275" s="388">
        <f t="shared" si="56"/>
        <v>4914.75</v>
      </c>
      <c r="BH275" s="388">
        <v>274</v>
      </c>
      <c r="BI275" s="388">
        <v>16770</v>
      </c>
      <c r="BJ275" s="388">
        <f t="shared" si="57"/>
        <v>4192.5</v>
      </c>
      <c r="BK275" s="388">
        <v>321</v>
      </c>
      <c r="BL275" s="388">
        <v>20383</v>
      </c>
      <c r="BM275" s="388">
        <f t="shared" si="58"/>
        <v>5095.75</v>
      </c>
      <c r="BN275" s="388">
        <v>270</v>
      </c>
      <c r="BO275" s="388">
        <v>15574</v>
      </c>
      <c r="BP275" s="388">
        <f t="shared" si="59"/>
        <v>3893.5</v>
      </c>
      <c r="BQ275" s="388">
        <v>256</v>
      </c>
      <c r="BR275" s="388">
        <v>16836</v>
      </c>
      <c r="BS275" s="388">
        <f t="shared" si="60"/>
        <v>4209</v>
      </c>
    </row>
    <row r="276" spans="1:71" s="288" customFormat="1" ht="14.65" customHeight="1">
      <c r="A276" s="331">
        <v>274</v>
      </c>
      <c r="B276" s="388" t="s">
        <v>912</v>
      </c>
      <c r="C276" s="388"/>
      <c r="D276" s="388"/>
      <c r="E276" s="207" t="str">
        <f>VLOOKUP(B276,Remark!G:H,2,0)</f>
        <v>Kerry</v>
      </c>
      <c r="F276" s="390"/>
      <c r="G276" s="390"/>
      <c r="H276" s="390"/>
      <c r="I276" s="390"/>
      <c r="J276" s="390"/>
      <c r="K276" s="390"/>
      <c r="L276" s="390"/>
      <c r="M276" s="390"/>
      <c r="N276" s="390"/>
      <c r="O276" s="390"/>
      <c r="P276" s="390"/>
      <c r="Q276" s="390"/>
      <c r="R276" s="207"/>
      <c r="S276" s="207"/>
      <c r="T276" s="207"/>
      <c r="U276" s="207"/>
      <c r="V276" s="207"/>
      <c r="W276" s="207"/>
      <c r="X276" s="207"/>
      <c r="Y276" s="207"/>
      <c r="Z276" s="207"/>
      <c r="AA276" s="207"/>
      <c r="AB276" s="207"/>
      <c r="AC276" s="207"/>
      <c r="AD276" s="207"/>
      <c r="AE276" s="207"/>
      <c r="AF276" s="207"/>
      <c r="AG276" s="207"/>
      <c r="AH276" s="207"/>
      <c r="AI276" s="207"/>
      <c r="AJ276" s="207"/>
      <c r="AK276" s="207"/>
      <c r="AL276" s="207"/>
      <c r="AM276" s="207"/>
      <c r="AN276" s="207"/>
      <c r="AO276" s="207"/>
      <c r="AP276" s="388"/>
      <c r="AQ276" s="387"/>
      <c r="AR276" s="207"/>
      <c r="AS276" s="389"/>
      <c r="AT276" s="389"/>
      <c r="AU276" s="388"/>
      <c r="AV276" s="389">
        <v>101</v>
      </c>
      <c r="AW276" s="389">
        <v>6303</v>
      </c>
      <c r="AX276" s="388">
        <f t="shared" si="53"/>
        <v>1575.75</v>
      </c>
      <c r="AY276" s="389">
        <v>128</v>
      </c>
      <c r="AZ276" s="389">
        <v>7876</v>
      </c>
      <c r="BA276" s="388">
        <f t="shared" si="54"/>
        <v>1969</v>
      </c>
      <c r="BB276" s="389">
        <v>136</v>
      </c>
      <c r="BC276" s="389">
        <v>8812</v>
      </c>
      <c r="BD276" s="388">
        <f t="shared" si="55"/>
        <v>2203</v>
      </c>
      <c r="BE276" s="389">
        <v>203</v>
      </c>
      <c r="BF276" s="389">
        <v>11805</v>
      </c>
      <c r="BG276" s="388">
        <f t="shared" si="56"/>
        <v>2951.25</v>
      </c>
      <c r="BH276" s="388">
        <v>140</v>
      </c>
      <c r="BI276" s="388">
        <v>8676</v>
      </c>
      <c r="BJ276" s="388">
        <f t="shared" si="57"/>
        <v>2169</v>
      </c>
      <c r="BK276" s="388">
        <v>133</v>
      </c>
      <c r="BL276" s="388">
        <v>8635</v>
      </c>
      <c r="BM276" s="388">
        <f t="shared" si="58"/>
        <v>2158.75</v>
      </c>
      <c r="BN276" s="388">
        <v>99</v>
      </c>
      <c r="BO276" s="388">
        <v>6409</v>
      </c>
      <c r="BP276" s="388">
        <f t="shared" si="59"/>
        <v>1602.25</v>
      </c>
      <c r="BQ276" s="388">
        <v>131</v>
      </c>
      <c r="BR276" s="388">
        <v>7825</v>
      </c>
      <c r="BS276" s="388">
        <f t="shared" si="60"/>
        <v>1956.25</v>
      </c>
    </row>
    <row r="277" spans="1:71" s="288" customFormat="1" ht="14.65" customHeight="1">
      <c r="A277" s="331">
        <v>275</v>
      </c>
      <c r="B277" s="388" t="s">
        <v>913</v>
      </c>
      <c r="C277" s="388"/>
      <c r="D277" s="388"/>
      <c r="E277" s="207" t="str">
        <f>VLOOKUP(B277,Remark!G:H,2,0)</f>
        <v>CHC4</v>
      </c>
      <c r="F277" s="390"/>
      <c r="G277" s="390"/>
      <c r="H277" s="390"/>
      <c r="I277" s="390"/>
      <c r="J277" s="390"/>
      <c r="K277" s="390"/>
      <c r="L277" s="390"/>
      <c r="M277" s="390"/>
      <c r="N277" s="390"/>
      <c r="O277" s="390"/>
      <c r="P277" s="390"/>
      <c r="Q277" s="390"/>
      <c r="R277" s="207"/>
      <c r="S277" s="207"/>
      <c r="T277" s="207"/>
      <c r="U277" s="207"/>
      <c r="V277" s="207"/>
      <c r="W277" s="207"/>
      <c r="X277" s="207"/>
      <c r="Y277" s="207"/>
      <c r="Z277" s="207"/>
      <c r="AA277" s="207"/>
      <c r="AB277" s="207"/>
      <c r="AC277" s="207"/>
      <c r="AD277" s="207"/>
      <c r="AE277" s="207"/>
      <c r="AF277" s="207"/>
      <c r="AG277" s="207"/>
      <c r="AH277" s="207"/>
      <c r="AI277" s="207"/>
      <c r="AJ277" s="207"/>
      <c r="AK277" s="207"/>
      <c r="AL277" s="207"/>
      <c r="AM277" s="207"/>
      <c r="AN277" s="207"/>
      <c r="AO277" s="207"/>
      <c r="AP277" s="388"/>
      <c r="AQ277" s="387"/>
      <c r="AR277" s="207"/>
      <c r="AS277" s="389"/>
      <c r="AT277" s="389"/>
      <c r="AU277" s="388"/>
      <c r="AV277" s="389">
        <v>96</v>
      </c>
      <c r="AW277" s="389">
        <v>5652</v>
      </c>
      <c r="AX277" s="388">
        <f t="shared" si="53"/>
        <v>1413</v>
      </c>
      <c r="AY277" s="389">
        <v>59</v>
      </c>
      <c r="AZ277" s="389">
        <v>3885</v>
      </c>
      <c r="BA277" s="388">
        <f t="shared" si="54"/>
        <v>971.25</v>
      </c>
      <c r="BB277" s="389">
        <v>57</v>
      </c>
      <c r="BC277" s="389">
        <v>3503</v>
      </c>
      <c r="BD277" s="388">
        <f t="shared" si="55"/>
        <v>875.75</v>
      </c>
      <c r="BE277" s="389">
        <v>82</v>
      </c>
      <c r="BF277" s="389">
        <v>4766</v>
      </c>
      <c r="BG277" s="388">
        <f t="shared" si="56"/>
        <v>1191.5</v>
      </c>
      <c r="BH277" s="388">
        <v>69</v>
      </c>
      <c r="BI277" s="388">
        <v>4291</v>
      </c>
      <c r="BJ277" s="388">
        <f t="shared" si="57"/>
        <v>1072.75</v>
      </c>
      <c r="BK277" s="388">
        <v>87</v>
      </c>
      <c r="BL277" s="388">
        <v>4917</v>
      </c>
      <c r="BM277" s="388">
        <f t="shared" si="58"/>
        <v>1229.25</v>
      </c>
      <c r="BN277" s="388">
        <v>54</v>
      </c>
      <c r="BO277" s="388">
        <v>3582</v>
      </c>
      <c r="BP277" s="388">
        <f t="shared" si="59"/>
        <v>895.5</v>
      </c>
      <c r="BQ277" s="388">
        <v>53</v>
      </c>
      <c r="BR277" s="388">
        <v>4131</v>
      </c>
      <c r="BS277" s="388">
        <f t="shared" si="60"/>
        <v>1032.75</v>
      </c>
    </row>
    <row r="278" spans="1:71" s="288" customFormat="1" ht="14.65" customHeight="1">
      <c r="A278" s="331">
        <v>276</v>
      </c>
      <c r="B278" s="388" t="s">
        <v>914</v>
      </c>
      <c r="C278" s="388"/>
      <c r="D278" s="388"/>
      <c r="E278" s="207" t="str">
        <f>VLOOKUP(B278,Remark!G:H,2,0)</f>
        <v>CHC4</v>
      </c>
      <c r="F278" s="390"/>
      <c r="G278" s="390"/>
      <c r="H278" s="390"/>
      <c r="I278" s="390"/>
      <c r="J278" s="390"/>
      <c r="K278" s="390"/>
      <c r="L278" s="390"/>
      <c r="M278" s="390"/>
      <c r="N278" s="390"/>
      <c r="O278" s="390"/>
      <c r="P278" s="390"/>
      <c r="Q278" s="390"/>
      <c r="R278" s="207"/>
      <c r="S278" s="207"/>
      <c r="T278" s="207"/>
      <c r="U278" s="207"/>
      <c r="V278" s="207"/>
      <c r="W278" s="207"/>
      <c r="X278" s="207"/>
      <c r="Y278" s="207"/>
      <c r="Z278" s="207"/>
      <c r="AA278" s="207"/>
      <c r="AB278" s="207"/>
      <c r="AC278" s="207"/>
      <c r="AD278" s="207"/>
      <c r="AE278" s="207"/>
      <c r="AF278" s="207"/>
      <c r="AG278" s="207"/>
      <c r="AH278" s="207"/>
      <c r="AI278" s="207"/>
      <c r="AJ278" s="207"/>
      <c r="AK278" s="207"/>
      <c r="AL278" s="207"/>
      <c r="AM278" s="207"/>
      <c r="AN278" s="207"/>
      <c r="AO278" s="207"/>
      <c r="AP278" s="388"/>
      <c r="AQ278" s="387"/>
      <c r="AR278" s="207"/>
      <c r="AS278" s="389"/>
      <c r="AT278" s="389"/>
      <c r="AU278" s="388"/>
      <c r="AV278" s="389">
        <v>77</v>
      </c>
      <c r="AW278" s="389">
        <v>5723</v>
      </c>
      <c r="AX278" s="388">
        <f t="shared" si="53"/>
        <v>1430.75</v>
      </c>
      <c r="AY278" s="389">
        <v>62</v>
      </c>
      <c r="AZ278" s="389">
        <v>4814</v>
      </c>
      <c r="BA278" s="388">
        <f t="shared" si="54"/>
        <v>1203.5</v>
      </c>
      <c r="BB278" s="389">
        <v>96</v>
      </c>
      <c r="BC278" s="389">
        <v>7332</v>
      </c>
      <c r="BD278" s="388">
        <f t="shared" si="55"/>
        <v>1833</v>
      </c>
      <c r="BE278" s="389">
        <v>103</v>
      </c>
      <c r="BF278" s="389">
        <v>7325</v>
      </c>
      <c r="BG278" s="388">
        <f t="shared" si="56"/>
        <v>1831.25</v>
      </c>
      <c r="BH278" s="388">
        <v>93</v>
      </c>
      <c r="BI278" s="388">
        <v>6863</v>
      </c>
      <c r="BJ278" s="388">
        <f t="shared" si="57"/>
        <v>1715.75</v>
      </c>
      <c r="BK278" s="388">
        <v>102</v>
      </c>
      <c r="BL278" s="388">
        <v>6630</v>
      </c>
      <c r="BM278" s="388">
        <f t="shared" si="58"/>
        <v>1657.5</v>
      </c>
      <c r="BN278" s="388">
        <v>99</v>
      </c>
      <c r="BO278" s="388">
        <v>6953</v>
      </c>
      <c r="BP278" s="388">
        <f t="shared" si="59"/>
        <v>1738.25</v>
      </c>
      <c r="BQ278" s="388">
        <v>70</v>
      </c>
      <c r="BR278" s="388">
        <v>5026</v>
      </c>
      <c r="BS278" s="388">
        <f t="shared" si="60"/>
        <v>1256.5</v>
      </c>
    </row>
    <row r="279" spans="1:71" s="288" customFormat="1" ht="14.65" customHeight="1">
      <c r="A279" s="331">
        <v>277</v>
      </c>
      <c r="B279" s="388" t="s">
        <v>915</v>
      </c>
      <c r="C279" s="388"/>
      <c r="D279" s="388"/>
      <c r="E279" s="207" t="str">
        <f>VLOOKUP(B279,Remark!G:H,2,0)</f>
        <v>Kerry</v>
      </c>
      <c r="F279" s="390"/>
      <c r="G279" s="390"/>
      <c r="H279" s="390"/>
      <c r="I279" s="390"/>
      <c r="J279" s="390"/>
      <c r="K279" s="390"/>
      <c r="L279" s="390"/>
      <c r="M279" s="390"/>
      <c r="N279" s="390"/>
      <c r="O279" s="390"/>
      <c r="P279" s="390"/>
      <c r="Q279" s="390"/>
      <c r="R279" s="207"/>
      <c r="S279" s="207"/>
      <c r="T279" s="207"/>
      <c r="U279" s="207"/>
      <c r="V279" s="207"/>
      <c r="W279" s="207"/>
      <c r="X279" s="207"/>
      <c r="Y279" s="207"/>
      <c r="Z279" s="207"/>
      <c r="AA279" s="207"/>
      <c r="AB279" s="207"/>
      <c r="AC279" s="207"/>
      <c r="AD279" s="207"/>
      <c r="AE279" s="207"/>
      <c r="AF279" s="207"/>
      <c r="AG279" s="207"/>
      <c r="AH279" s="207"/>
      <c r="AI279" s="207"/>
      <c r="AJ279" s="207"/>
      <c r="AK279" s="207"/>
      <c r="AL279" s="207"/>
      <c r="AM279" s="207"/>
      <c r="AN279" s="207"/>
      <c r="AO279" s="207"/>
      <c r="AP279" s="388"/>
      <c r="AQ279" s="387"/>
      <c r="AR279" s="207"/>
      <c r="AS279" s="389"/>
      <c r="AT279" s="389"/>
      <c r="AU279" s="388"/>
      <c r="AV279" s="389">
        <v>66</v>
      </c>
      <c r="AW279" s="389">
        <v>4302</v>
      </c>
      <c r="AX279" s="388">
        <f t="shared" si="53"/>
        <v>1075.5</v>
      </c>
      <c r="AY279" s="389">
        <v>48</v>
      </c>
      <c r="AZ279" s="389">
        <v>3476</v>
      </c>
      <c r="BA279" s="388">
        <f t="shared" si="54"/>
        <v>869</v>
      </c>
      <c r="BB279" s="389">
        <v>40</v>
      </c>
      <c r="BC279" s="389">
        <v>2728</v>
      </c>
      <c r="BD279" s="388">
        <f t="shared" si="55"/>
        <v>682</v>
      </c>
      <c r="BE279" s="389">
        <v>58</v>
      </c>
      <c r="BF279" s="389">
        <v>3886</v>
      </c>
      <c r="BG279" s="388">
        <f t="shared" si="56"/>
        <v>971.5</v>
      </c>
      <c r="BH279" s="388">
        <v>47</v>
      </c>
      <c r="BI279" s="388">
        <v>3821</v>
      </c>
      <c r="BJ279" s="388">
        <f t="shared" si="57"/>
        <v>955.25</v>
      </c>
      <c r="BK279" s="388">
        <v>60</v>
      </c>
      <c r="BL279" s="388">
        <v>3532</v>
      </c>
      <c r="BM279" s="388">
        <f t="shared" si="58"/>
        <v>883</v>
      </c>
      <c r="BN279" s="388">
        <v>37</v>
      </c>
      <c r="BO279" s="388">
        <v>2703</v>
      </c>
      <c r="BP279" s="388">
        <f t="shared" si="59"/>
        <v>675.75</v>
      </c>
      <c r="BQ279" s="388">
        <v>52</v>
      </c>
      <c r="BR279" s="388">
        <v>3468</v>
      </c>
      <c r="BS279" s="388">
        <f t="shared" si="60"/>
        <v>867</v>
      </c>
    </row>
    <row r="280" spans="1:71" s="288" customFormat="1" ht="14.65" customHeight="1">
      <c r="A280" s="331">
        <v>278</v>
      </c>
      <c r="B280" s="388" t="s">
        <v>1094</v>
      </c>
      <c r="C280" s="388"/>
      <c r="D280" s="388"/>
      <c r="E280" s="207" t="str">
        <f>VLOOKUP(B280,Remark!G:H,2,0)</f>
        <v>Kerry</v>
      </c>
      <c r="F280" s="390"/>
      <c r="G280" s="390"/>
      <c r="H280" s="390"/>
      <c r="I280" s="390"/>
      <c r="J280" s="390"/>
      <c r="K280" s="390"/>
      <c r="L280" s="390"/>
      <c r="M280" s="390"/>
      <c r="N280" s="390"/>
      <c r="O280" s="390"/>
      <c r="P280" s="390"/>
      <c r="Q280" s="390"/>
      <c r="R280" s="207"/>
      <c r="S280" s="207"/>
      <c r="T280" s="207"/>
      <c r="U280" s="207"/>
      <c r="V280" s="207"/>
      <c r="W280" s="207"/>
      <c r="X280" s="207"/>
      <c r="Y280" s="207"/>
      <c r="Z280" s="207"/>
      <c r="AA280" s="207"/>
      <c r="AB280" s="207"/>
      <c r="AC280" s="207"/>
      <c r="AD280" s="207"/>
      <c r="AE280" s="207"/>
      <c r="AF280" s="207"/>
      <c r="AG280" s="207"/>
      <c r="AH280" s="207"/>
      <c r="AI280" s="207"/>
      <c r="AJ280" s="207"/>
      <c r="AK280" s="207"/>
      <c r="AL280" s="207"/>
      <c r="AM280" s="207"/>
      <c r="AN280" s="207"/>
      <c r="AO280" s="207"/>
      <c r="AP280" s="388"/>
      <c r="AQ280" s="387"/>
      <c r="AR280" s="207"/>
      <c r="AS280" s="389"/>
      <c r="AT280" s="389"/>
      <c r="AU280" s="388"/>
      <c r="AV280" s="389">
        <v>198</v>
      </c>
      <c r="AW280" s="389">
        <v>12106</v>
      </c>
      <c r="AX280" s="388">
        <f t="shared" si="53"/>
        <v>3026.5</v>
      </c>
      <c r="AY280" s="389">
        <v>147</v>
      </c>
      <c r="AZ280" s="389">
        <v>11193</v>
      </c>
      <c r="BA280" s="388">
        <f t="shared" si="54"/>
        <v>2798.25</v>
      </c>
      <c r="BB280" s="389">
        <v>258</v>
      </c>
      <c r="BC280" s="389">
        <v>24002</v>
      </c>
      <c r="BD280" s="388">
        <f t="shared" si="55"/>
        <v>6000.5</v>
      </c>
      <c r="BE280" s="389">
        <v>241</v>
      </c>
      <c r="BF280" s="389">
        <v>18303</v>
      </c>
      <c r="BG280" s="388">
        <f t="shared" si="56"/>
        <v>4575.75</v>
      </c>
      <c r="BH280" s="388">
        <v>242</v>
      </c>
      <c r="BI280" s="388">
        <v>15170</v>
      </c>
      <c r="BJ280" s="388">
        <f t="shared" si="57"/>
        <v>3792.5</v>
      </c>
      <c r="BK280" s="388">
        <v>277</v>
      </c>
      <c r="BL280" s="388">
        <v>16791</v>
      </c>
      <c r="BM280" s="388">
        <f t="shared" si="58"/>
        <v>4197.75</v>
      </c>
      <c r="BN280" s="388">
        <v>238</v>
      </c>
      <c r="BO280" s="388">
        <v>15098</v>
      </c>
      <c r="BP280" s="388">
        <f t="shared" si="59"/>
        <v>3774.5</v>
      </c>
      <c r="BQ280" s="388">
        <v>247</v>
      </c>
      <c r="BR280" s="388">
        <v>16809</v>
      </c>
      <c r="BS280" s="388">
        <f t="shared" si="60"/>
        <v>4202.25</v>
      </c>
    </row>
    <row r="281" spans="1:71" s="288" customFormat="1" ht="14.65" customHeight="1">
      <c r="A281" s="331">
        <v>279</v>
      </c>
      <c r="B281" s="388" t="s">
        <v>1095</v>
      </c>
      <c r="C281" s="388"/>
      <c r="D281" s="388"/>
      <c r="E281" s="207" t="str">
        <f>VLOOKUP(B281,Remark!G:H,2,0)</f>
        <v>Kerry</v>
      </c>
      <c r="F281" s="390"/>
      <c r="G281" s="390"/>
      <c r="H281" s="390"/>
      <c r="I281" s="390"/>
      <c r="J281" s="390"/>
      <c r="K281" s="390"/>
      <c r="L281" s="390"/>
      <c r="M281" s="390"/>
      <c r="N281" s="390"/>
      <c r="O281" s="390"/>
      <c r="P281" s="390"/>
      <c r="Q281" s="390"/>
      <c r="R281" s="207"/>
      <c r="S281" s="207"/>
      <c r="T281" s="207"/>
      <c r="U281" s="207"/>
      <c r="V281" s="207"/>
      <c r="W281" s="207"/>
      <c r="X281" s="207"/>
      <c r="Y281" s="207"/>
      <c r="Z281" s="207"/>
      <c r="AA281" s="207"/>
      <c r="AB281" s="207"/>
      <c r="AC281" s="207"/>
      <c r="AD281" s="207"/>
      <c r="AE281" s="207"/>
      <c r="AF281" s="207"/>
      <c r="AG281" s="207"/>
      <c r="AH281" s="207"/>
      <c r="AI281" s="207"/>
      <c r="AJ281" s="207"/>
      <c r="AK281" s="207"/>
      <c r="AL281" s="207"/>
      <c r="AM281" s="207"/>
      <c r="AN281" s="207"/>
      <c r="AO281" s="207"/>
      <c r="AP281" s="388"/>
      <c r="AQ281" s="387"/>
      <c r="AR281" s="207"/>
      <c r="AS281" s="389"/>
      <c r="AT281" s="389"/>
      <c r="AU281" s="388"/>
      <c r="AV281" s="389">
        <v>140</v>
      </c>
      <c r="AW281" s="389">
        <v>8608</v>
      </c>
      <c r="AX281" s="388">
        <f t="shared" si="53"/>
        <v>2152</v>
      </c>
      <c r="AY281" s="389">
        <v>148</v>
      </c>
      <c r="AZ281" s="389">
        <v>9048</v>
      </c>
      <c r="BA281" s="388">
        <f t="shared" si="54"/>
        <v>2262</v>
      </c>
      <c r="BB281" s="389">
        <v>169</v>
      </c>
      <c r="BC281" s="389">
        <v>10167</v>
      </c>
      <c r="BD281" s="388">
        <f t="shared" si="55"/>
        <v>2541.75</v>
      </c>
      <c r="BE281" s="389">
        <v>215</v>
      </c>
      <c r="BF281" s="389">
        <v>13401</v>
      </c>
      <c r="BG281" s="388">
        <f t="shared" si="56"/>
        <v>3350.25</v>
      </c>
      <c r="BH281" s="388">
        <v>154</v>
      </c>
      <c r="BI281" s="388">
        <v>10298</v>
      </c>
      <c r="BJ281" s="388">
        <f t="shared" si="57"/>
        <v>2574.5</v>
      </c>
      <c r="BK281" s="388">
        <v>170</v>
      </c>
      <c r="BL281" s="388">
        <v>10962</v>
      </c>
      <c r="BM281" s="388">
        <f t="shared" si="58"/>
        <v>2740.5</v>
      </c>
      <c r="BN281" s="388">
        <v>239</v>
      </c>
      <c r="BO281" s="388">
        <v>16745</v>
      </c>
      <c r="BP281" s="388">
        <f t="shared" si="59"/>
        <v>4186.25</v>
      </c>
      <c r="BQ281" s="388">
        <v>196</v>
      </c>
      <c r="BR281" s="388">
        <v>12576</v>
      </c>
      <c r="BS281" s="388">
        <f t="shared" si="60"/>
        <v>3144</v>
      </c>
    </row>
    <row r="282" spans="1:71" s="288" customFormat="1" ht="14.65" customHeight="1">
      <c r="A282" s="331">
        <v>280</v>
      </c>
      <c r="B282" s="388" t="s">
        <v>1096</v>
      </c>
      <c r="C282" s="388"/>
      <c r="D282" s="388"/>
      <c r="E282" s="207" t="str">
        <f>VLOOKUP(B282,Remark!G:H,2,0)</f>
        <v>Kerry</v>
      </c>
      <c r="F282" s="390"/>
      <c r="G282" s="390"/>
      <c r="H282" s="390"/>
      <c r="I282" s="390"/>
      <c r="J282" s="390"/>
      <c r="K282" s="390"/>
      <c r="L282" s="390"/>
      <c r="M282" s="390"/>
      <c r="N282" s="390"/>
      <c r="O282" s="390"/>
      <c r="P282" s="390"/>
      <c r="Q282" s="390"/>
      <c r="R282" s="207"/>
      <c r="S282" s="207"/>
      <c r="T282" s="207"/>
      <c r="U282" s="207"/>
      <c r="V282" s="207"/>
      <c r="W282" s="207"/>
      <c r="X282" s="207"/>
      <c r="Y282" s="207"/>
      <c r="Z282" s="207"/>
      <c r="AA282" s="207"/>
      <c r="AB282" s="207"/>
      <c r="AC282" s="207"/>
      <c r="AD282" s="207"/>
      <c r="AE282" s="207"/>
      <c r="AF282" s="207"/>
      <c r="AG282" s="207"/>
      <c r="AH282" s="207"/>
      <c r="AI282" s="207"/>
      <c r="AJ282" s="207"/>
      <c r="AK282" s="207"/>
      <c r="AL282" s="207"/>
      <c r="AM282" s="207"/>
      <c r="AN282" s="207"/>
      <c r="AO282" s="207"/>
      <c r="AP282" s="388"/>
      <c r="AQ282" s="387"/>
      <c r="AR282" s="207"/>
      <c r="AS282" s="389"/>
      <c r="AT282" s="389"/>
      <c r="AU282" s="388"/>
      <c r="AV282" s="389">
        <v>79</v>
      </c>
      <c r="AW282" s="389">
        <v>5577</v>
      </c>
      <c r="AX282" s="388">
        <f t="shared" si="53"/>
        <v>1394.25</v>
      </c>
      <c r="AY282" s="389">
        <v>84</v>
      </c>
      <c r="AZ282" s="389">
        <v>5864</v>
      </c>
      <c r="BA282" s="388">
        <f t="shared" si="54"/>
        <v>1466</v>
      </c>
      <c r="BB282" s="389">
        <v>84</v>
      </c>
      <c r="BC282" s="389">
        <v>6448</v>
      </c>
      <c r="BD282" s="388">
        <f t="shared" si="55"/>
        <v>1612</v>
      </c>
      <c r="BE282" s="389">
        <v>100</v>
      </c>
      <c r="BF282" s="389">
        <v>7640</v>
      </c>
      <c r="BG282" s="388">
        <f t="shared" si="56"/>
        <v>1910</v>
      </c>
      <c r="BH282" s="388">
        <v>117</v>
      </c>
      <c r="BI282" s="388">
        <v>8191</v>
      </c>
      <c r="BJ282" s="388">
        <f t="shared" si="57"/>
        <v>2047.75</v>
      </c>
      <c r="BK282" s="388">
        <v>127</v>
      </c>
      <c r="BL282" s="388">
        <v>8861</v>
      </c>
      <c r="BM282" s="388">
        <f t="shared" si="58"/>
        <v>2215.25</v>
      </c>
      <c r="BN282" s="388">
        <v>122</v>
      </c>
      <c r="BO282" s="388">
        <v>9290</v>
      </c>
      <c r="BP282" s="388">
        <f t="shared" si="59"/>
        <v>2322.5</v>
      </c>
      <c r="BQ282" s="388">
        <v>106</v>
      </c>
      <c r="BR282" s="388">
        <v>8134</v>
      </c>
      <c r="BS282" s="388">
        <f t="shared" si="60"/>
        <v>2033.5</v>
      </c>
    </row>
    <row r="283" spans="1:71" s="288" customFormat="1" ht="14.65" customHeight="1">
      <c r="A283" s="331">
        <v>281</v>
      </c>
      <c r="B283" s="388" t="s">
        <v>1097</v>
      </c>
      <c r="C283" s="388"/>
      <c r="D283" s="388"/>
      <c r="E283" s="207" t="str">
        <f>VLOOKUP(B283,Remark!G:H,2,0)</f>
        <v>KVIL</v>
      </c>
      <c r="F283" s="390"/>
      <c r="G283" s="390"/>
      <c r="H283" s="390"/>
      <c r="I283" s="390"/>
      <c r="J283" s="390"/>
      <c r="K283" s="390"/>
      <c r="L283" s="390"/>
      <c r="M283" s="390"/>
      <c r="N283" s="390"/>
      <c r="O283" s="390"/>
      <c r="P283" s="390"/>
      <c r="Q283" s="390"/>
      <c r="R283" s="207"/>
      <c r="S283" s="207"/>
      <c r="T283" s="207"/>
      <c r="U283" s="207"/>
      <c r="V283" s="207"/>
      <c r="W283" s="207"/>
      <c r="X283" s="207"/>
      <c r="Y283" s="207"/>
      <c r="Z283" s="207"/>
      <c r="AA283" s="207"/>
      <c r="AB283" s="207"/>
      <c r="AC283" s="207"/>
      <c r="AD283" s="207"/>
      <c r="AE283" s="207"/>
      <c r="AF283" s="207"/>
      <c r="AG283" s="207"/>
      <c r="AH283" s="207"/>
      <c r="AI283" s="207"/>
      <c r="AJ283" s="207"/>
      <c r="AK283" s="207"/>
      <c r="AL283" s="207"/>
      <c r="AM283" s="207"/>
      <c r="AN283" s="207"/>
      <c r="AO283" s="207"/>
      <c r="AP283" s="388"/>
      <c r="AQ283" s="387"/>
      <c r="AR283" s="207"/>
      <c r="AS283" s="389"/>
      <c r="AT283" s="389"/>
      <c r="AU283" s="388"/>
      <c r="AV283" s="389">
        <v>73</v>
      </c>
      <c r="AW283" s="389">
        <v>4323</v>
      </c>
      <c r="AX283" s="388">
        <f t="shared" si="53"/>
        <v>1080.75</v>
      </c>
      <c r="AY283" s="389">
        <v>79</v>
      </c>
      <c r="AZ283" s="389">
        <v>5193</v>
      </c>
      <c r="BA283" s="388">
        <f t="shared" si="54"/>
        <v>1298.25</v>
      </c>
      <c r="BB283" s="389">
        <v>68</v>
      </c>
      <c r="BC283" s="389">
        <v>5244</v>
      </c>
      <c r="BD283" s="388">
        <f t="shared" si="55"/>
        <v>1311</v>
      </c>
      <c r="BE283" s="389">
        <v>113</v>
      </c>
      <c r="BF283" s="389">
        <v>8111</v>
      </c>
      <c r="BG283" s="388">
        <f t="shared" si="56"/>
        <v>2027.75</v>
      </c>
      <c r="BH283" s="388">
        <v>76</v>
      </c>
      <c r="BI283" s="388">
        <v>5388</v>
      </c>
      <c r="BJ283" s="388">
        <f t="shared" si="57"/>
        <v>1347</v>
      </c>
      <c r="BK283" s="388">
        <v>91</v>
      </c>
      <c r="BL283" s="388">
        <v>6417</v>
      </c>
      <c r="BM283" s="388">
        <f t="shared" si="58"/>
        <v>1604.25</v>
      </c>
      <c r="BN283" s="388">
        <v>87</v>
      </c>
      <c r="BO283" s="388">
        <v>5921</v>
      </c>
      <c r="BP283" s="388">
        <f t="shared" si="59"/>
        <v>1480.25</v>
      </c>
      <c r="BQ283" s="388">
        <v>75</v>
      </c>
      <c r="BR283" s="388">
        <v>5357</v>
      </c>
      <c r="BS283" s="388">
        <f t="shared" si="60"/>
        <v>1339.25</v>
      </c>
    </row>
    <row r="284" spans="1:71" s="288" customFormat="1" ht="14.65" customHeight="1">
      <c r="A284" s="331">
        <v>282</v>
      </c>
      <c r="B284" s="388" t="s">
        <v>1098</v>
      </c>
      <c r="C284" s="388"/>
      <c r="D284" s="388"/>
      <c r="E284" s="207" t="str">
        <f>VLOOKUP(B284,Remark!G:H,2,0)</f>
        <v>Kerry</v>
      </c>
      <c r="F284" s="390"/>
      <c r="G284" s="390"/>
      <c r="H284" s="390"/>
      <c r="I284" s="390"/>
      <c r="J284" s="390"/>
      <c r="K284" s="390"/>
      <c r="L284" s="390"/>
      <c r="M284" s="390"/>
      <c r="N284" s="390"/>
      <c r="O284" s="390"/>
      <c r="P284" s="390"/>
      <c r="Q284" s="390"/>
      <c r="R284" s="207"/>
      <c r="S284" s="207"/>
      <c r="T284" s="207"/>
      <c r="U284" s="207"/>
      <c r="V284" s="207"/>
      <c r="W284" s="207"/>
      <c r="X284" s="207"/>
      <c r="Y284" s="207"/>
      <c r="Z284" s="207"/>
      <c r="AA284" s="207"/>
      <c r="AB284" s="207"/>
      <c r="AC284" s="207"/>
      <c r="AD284" s="207"/>
      <c r="AE284" s="207"/>
      <c r="AF284" s="207"/>
      <c r="AG284" s="207"/>
      <c r="AH284" s="207"/>
      <c r="AI284" s="207"/>
      <c r="AJ284" s="207"/>
      <c r="AK284" s="207"/>
      <c r="AL284" s="207"/>
      <c r="AM284" s="207"/>
      <c r="AN284" s="207"/>
      <c r="AO284" s="207"/>
      <c r="AP284" s="388"/>
      <c r="AQ284" s="387"/>
      <c r="AR284" s="207"/>
      <c r="AS284" s="389"/>
      <c r="AT284" s="389"/>
      <c r="AU284" s="388"/>
      <c r="AV284" s="389">
        <v>106</v>
      </c>
      <c r="AW284" s="389">
        <v>6942</v>
      </c>
      <c r="AX284" s="388">
        <f t="shared" si="53"/>
        <v>1735.5</v>
      </c>
      <c r="AY284" s="389">
        <v>111</v>
      </c>
      <c r="AZ284" s="389">
        <v>7165</v>
      </c>
      <c r="BA284" s="388">
        <f t="shared" si="54"/>
        <v>1791.25</v>
      </c>
      <c r="BB284" s="389">
        <v>105</v>
      </c>
      <c r="BC284" s="389">
        <v>6531</v>
      </c>
      <c r="BD284" s="388">
        <f t="shared" si="55"/>
        <v>1632.75</v>
      </c>
      <c r="BE284" s="389">
        <v>93</v>
      </c>
      <c r="BF284" s="389">
        <v>6895</v>
      </c>
      <c r="BG284" s="388">
        <f t="shared" si="56"/>
        <v>1723.75</v>
      </c>
      <c r="BH284" s="388">
        <v>105</v>
      </c>
      <c r="BI284" s="388">
        <v>6715</v>
      </c>
      <c r="BJ284" s="388">
        <f t="shared" si="57"/>
        <v>1678.75</v>
      </c>
      <c r="BK284" s="388">
        <v>113</v>
      </c>
      <c r="BL284" s="388">
        <v>7687</v>
      </c>
      <c r="BM284" s="388">
        <f t="shared" si="58"/>
        <v>1921.75</v>
      </c>
      <c r="BN284" s="388">
        <v>117</v>
      </c>
      <c r="BO284" s="388">
        <v>7827</v>
      </c>
      <c r="BP284" s="388">
        <f t="shared" si="59"/>
        <v>1956.75</v>
      </c>
      <c r="BQ284" s="388">
        <v>194</v>
      </c>
      <c r="BR284" s="388">
        <v>10582</v>
      </c>
      <c r="BS284" s="388">
        <f t="shared" si="60"/>
        <v>2645.5</v>
      </c>
    </row>
    <row r="285" spans="1:71" s="288" customFormat="1" ht="14.65" customHeight="1">
      <c r="A285" s="331">
        <v>283</v>
      </c>
      <c r="B285" s="388" t="s">
        <v>1099</v>
      </c>
      <c r="C285" s="388"/>
      <c r="D285" s="388"/>
      <c r="E285" s="207" t="str">
        <f>VLOOKUP(B285,Remark!G:H,2,0)</f>
        <v>Kerry</v>
      </c>
      <c r="F285" s="390"/>
      <c r="G285" s="390"/>
      <c r="H285" s="390"/>
      <c r="I285" s="390"/>
      <c r="J285" s="390"/>
      <c r="K285" s="390"/>
      <c r="L285" s="390"/>
      <c r="M285" s="390"/>
      <c r="N285" s="390"/>
      <c r="O285" s="390"/>
      <c r="P285" s="390"/>
      <c r="Q285" s="390"/>
      <c r="R285" s="207"/>
      <c r="S285" s="207"/>
      <c r="T285" s="207"/>
      <c r="U285" s="207"/>
      <c r="V285" s="207"/>
      <c r="W285" s="207"/>
      <c r="X285" s="207"/>
      <c r="Y285" s="207"/>
      <c r="Z285" s="207"/>
      <c r="AA285" s="207"/>
      <c r="AB285" s="207"/>
      <c r="AC285" s="207"/>
      <c r="AD285" s="207"/>
      <c r="AE285" s="207"/>
      <c r="AF285" s="207"/>
      <c r="AG285" s="207"/>
      <c r="AH285" s="207"/>
      <c r="AI285" s="207"/>
      <c r="AJ285" s="207"/>
      <c r="AK285" s="207"/>
      <c r="AL285" s="207"/>
      <c r="AM285" s="207"/>
      <c r="AN285" s="207"/>
      <c r="AO285" s="207"/>
      <c r="AP285" s="388"/>
      <c r="AQ285" s="387"/>
      <c r="AR285" s="207"/>
      <c r="AS285" s="389"/>
      <c r="AT285" s="389"/>
      <c r="AU285" s="388"/>
      <c r="AV285" s="389">
        <v>105</v>
      </c>
      <c r="AW285" s="389">
        <v>7819</v>
      </c>
      <c r="AX285" s="388">
        <f t="shared" si="53"/>
        <v>1954.75</v>
      </c>
      <c r="AY285" s="389">
        <v>125</v>
      </c>
      <c r="AZ285" s="389">
        <v>9363</v>
      </c>
      <c r="BA285" s="388">
        <f t="shared" si="54"/>
        <v>2340.75</v>
      </c>
      <c r="BB285" s="389">
        <v>175</v>
      </c>
      <c r="BC285" s="389">
        <v>13437</v>
      </c>
      <c r="BD285" s="388">
        <f t="shared" si="55"/>
        <v>3359.25</v>
      </c>
      <c r="BE285" s="389">
        <v>149</v>
      </c>
      <c r="BF285" s="389">
        <v>11495</v>
      </c>
      <c r="BG285" s="388">
        <f t="shared" si="56"/>
        <v>2873.75</v>
      </c>
      <c r="BH285" s="388">
        <v>134</v>
      </c>
      <c r="BI285" s="388">
        <v>9390</v>
      </c>
      <c r="BJ285" s="388">
        <f t="shared" si="57"/>
        <v>2347.5</v>
      </c>
      <c r="BK285" s="388">
        <v>153</v>
      </c>
      <c r="BL285" s="388">
        <v>10703</v>
      </c>
      <c r="BM285" s="388">
        <f t="shared" si="58"/>
        <v>2675.75</v>
      </c>
      <c r="BN285" s="388">
        <v>148</v>
      </c>
      <c r="BO285" s="388">
        <v>10404</v>
      </c>
      <c r="BP285" s="388">
        <f t="shared" si="59"/>
        <v>2601</v>
      </c>
      <c r="BQ285" s="388">
        <v>155</v>
      </c>
      <c r="BR285" s="388">
        <v>11745</v>
      </c>
      <c r="BS285" s="388">
        <f t="shared" si="60"/>
        <v>2936.25</v>
      </c>
    </row>
    <row r="286" spans="1:71" s="288" customFormat="1" ht="14.65" customHeight="1">
      <c r="A286" s="331">
        <v>284</v>
      </c>
      <c r="B286" s="388" t="s">
        <v>1100</v>
      </c>
      <c r="C286" s="388"/>
      <c r="D286" s="388"/>
      <c r="E286" s="207" t="str">
        <f>VLOOKUP(B286,Remark!G:H,2,0)</f>
        <v>LKAB</v>
      </c>
      <c r="F286" s="390"/>
      <c r="G286" s="390"/>
      <c r="H286" s="390"/>
      <c r="I286" s="390"/>
      <c r="J286" s="390"/>
      <c r="K286" s="390"/>
      <c r="L286" s="390"/>
      <c r="M286" s="390"/>
      <c r="N286" s="390"/>
      <c r="O286" s="390"/>
      <c r="P286" s="390"/>
      <c r="Q286" s="390"/>
      <c r="R286" s="207"/>
      <c r="S286" s="207"/>
      <c r="T286" s="207"/>
      <c r="U286" s="207"/>
      <c r="V286" s="207"/>
      <c r="W286" s="207"/>
      <c r="X286" s="207"/>
      <c r="Y286" s="207"/>
      <c r="Z286" s="207"/>
      <c r="AA286" s="207"/>
      <c r="AB286" s="207"/>
      <c r="AC286" s="207"/>
      <c r="AD286" s="207"/>
      <c r="AE286" s="207"/>
      <c r="AF286" s="207"/>
      <c r="AG286" s="207"/>
      <c r="AH286" s="207"/>
      <c r="AI286" s="207"/>
      <c r="AJ286" s="207"/>
      <c r="AK286" s="207"/>
      <c r="AL286" s="207"/>
      <c r="AM286" s="207"/>
      <c r="AN286" s="207"/>
      <c r="AO286" s="207"/>
      <c r="AP286" s="388"/>
      <c r="AQ286" s="387"/>
      <c r="AR286" s="207"/>
      <c r="AS286" s="389"/>
      <c r="AT286" s="389"/>
      <c r="AU286" s="388"/>
      <c r="AV286" s="389">
        <v>196</v>
      </c>
      <c r="AW286" s="389">
        <v>12876</v>
      </c>
      <c r="AX286" s="388">
        <f t="shared" si="53"/>
        <v>3219</v>
      </c>
      <c r="AY286" s="389">
        <v>171</v>
      </c>
      <c r="AZ286" s="389">
        <v>11197</v>
      </c>
      <c r="BA286" s="388">
        <f t="shared" si="54"/>
        <v>2799.25</v>
      </c>
      <c r="BB286" s="389">
        <v>174</v>
      </c>
      <c r="BC286" s="389">
        <v>12610</v>
      </c>
      <c r="BD286" s="388">
        <f t="shared" si="55"/>
        <v>3152.5</v>
      </c>
      <c r="BE286" s="389">
        <v>272</v>
      </c>
      <c r="BF286" s="389">
        <v>17804</v>
      </c>
      <c r="BG286" s="388">
        <f t="shared" si="56"/>
        <v>4451</v>
      </c>
      <c r="BH286" s="388">
        <v>218</v>
      </c>
      <c r="BI286" s="388">
        <v>14794</v>
      </c>
      <c r="BJ286" s="388">
        <f t="shared" si="57"/>
        <v>3698.5</v>
      </c>
      <c r="BK286" s="388">
        <v>311</v>
      </c>
      <c r="BL286" s="388">
        <v>20469</v>
      </c>
      <c r="BM286" s="388">
        <f t="shared" si="58"/>
        <v>5117.25</v>
      </c>
      <c r="BN286" s="388">
        <v>333</v>
      </c>
      <c r="BO286" s="388">
        <v>23411</v>
      </c>
      <c r="BP286" s="388">
        <f t="shared" si="59"/>
        <v>5852.75</v>
      </c>
      <c r="BQ286" s="388">
        <v>151</v>
      </c>
      <c r="BR286" s="388">
        <v>10661</v>
      </c>
      <c r="BS286" s="388">
        <f t="shared" si="60"/>
        <v>2665.25</v>
      </c>
    </row>
    <row r="287" spans="1:71" s="288" customFormat="1" ht="14.65" customHeight="1">
      <c r="A287" s="331">
        <v>285</v>
      </c>
      <c r="B287" s="388" t="s">
        <v>1101</v>
      </c>
      <c r="C287" s="388"/>
      <c r="D287" s="388"/>
      <c r="E287" s="207" t="str">
        <f>VLOOKUP(B287,Remark!G:H,2,0)</f>
        <v>SCON</v>
      </c>
      <c r="F287" s="390"/>
      <c r="G287" s="390"/>
      <c r="H287" s="390"/>
      <c r="I287" s="390"/>
      <c r="J287" s="390"/>
      <c r="K287" s="390"/>
      <c r="L287" s="390"/>
      <c r="M287" s="390"/>
      <c r="N287" s="390"/>
      <c r="O287" s="390"/>
      <c r="P287" s="390"/>
      <c r="Q287" s="390"/>
      <c r="R287" s="207"/>
      <c r="S287" s="207"/>
      <c r="T287" s="207"/>
      <c r="U287" s="207"/>
      <c r="V287" s="207"/>
      <c r="W287" s="207"/>
      <c r="X287" s="207"/>
      <c r="Y287" s="207"/>
      <c r="Z287" s="207"/>
      <c r="AA287" s="207"/>
      <c r="AB287" s="207"/>
      <c r="AC287" s="207"/>
      <c r="AD287" s="207"/>
      <c r="AE287" s="207"/>
      <c r="AF287" s="207"/>
      <c r="AG287" s="207"/>
      <c r="AH287" s="207"/>
      <c r="AI287" s="207"/>
      <c r="AJ287" s="207"/>
      <c r="AK287" s="207"/>
      <c r="AL287" s="207"/>
      <c r="AM287" s="207"/>
      <c r="AN287" s="207"/>
      <c r="AO287" s="207"/>
      <c r="AP287" s="388"/>
      <c r="AQ287" s="387"/>
      <c r="AR287" s="207"/>
      <c r="AS287" s="389"/>
      <c r="AT287" s="389"/>
      <c r="AU287" s="388"/>
      <c r="AV287" s="389">
        <v>30</v>
      </c>
      <c r="AW287" s="389">
        <v>1938</v>
      </c>
      <c r="AX287" s="388">
        <f t="shared" si="53"/>
        <v>484.5</v>
      </c>
      <c r="AY287" s="389">
        <v>27</v>
      </c>
      <c r="AZ287" s="389">
        <v>1661</v>
      </c>
      <c r="BA287" s="388">
        <f t="shared" si="54"/>
        <v>415.25</v>
      </c>
      <c r="BB287" s="389">
        <v>19</v>
      </c>
      <c r="BC287" s="389">
        <v>1233</v>
      </c>
      <c r="BD287" s="388">
        <f t="shared" si="55"/>
        <v>308.25</v>
      </c>
      <c r="BE287" s="389">
        <v>38</v>
      </c>
      <c r="BF287" s="389">
        <v>2646</v>
      </c>
      <c r="BG287" s="388">
        <f t="shared" si="56"/>
        <v>661.5</v>
      </c>
      <c r="BH287" s="388">
        <v>28</v>
      </c>
      <c r="BI287" s="388">
        <v>1928</v>
      </c>
      <c r="BJ287" s="388">
        <f t="shared" si="57"/>
        <v>482</v>
      </c>
      <c r="BK287" s="388">
        <v>29</v>
      </c>
      <c r="BL287" s="388">
        <v>1755</v>
      </c>
      <c r="BM287" s="388">
        <f t="shared" si="58"/>
        <v>438.75</v>
      </c>
      <c r="BN287" s="388">
        <v>23</v>
      </c>
      <c r="BO287" s="388">
        <v>1489</v>
      </c>
      <c r="BP287" s="388">
        <f t="shared" si="59"/>
        <v>372.25</v>
      </c>
      <c r="BQ287" s="388">
        <v>16</v>
      </c>
      <c r="BR287" s="388">
        <v>1092</v>
      </c>
      <c r="BS287" s="388">
        <f t="shared" si="60"/>
        <v>273</v>
      </c>
    </row>
    <row r="288" spans="1:71" s="288" customFormat="1" ht="14.65" customHeight="1">
      <c r="A288" s="331">
        <v>286</v>
      </c>
      <c r="B288" s="388" t="s">
        <v>1102</v>
      </c>
      <c r="C288" s="388"/>
      <c r="D288" s="388"/>
      <c r="E288" s="207" t="str">
        <f>VLOOKUP(B288,Remark!G:H,2,0)</f>
        <v>KKAW</v>
      </c>
      <c r="F288" s="390"/>
      <c r="G288" s="390"/>
      <c r="H288" s="390"/>
      <c r="I288" s="390"/>
      <c r="J288" s="390"/>
      <c r="K288" s="390"/>
      <c r="L288" s="390"/>
      <c r="M288" s="390"/>
      <c r="N288" s="390"/>
      <c r="O288" s="390"/>
      <c r="P288" s="390"/>
      <c r="Q288" s="390"/>
      <c r="R288" s="207"/>
      <c r="S288" s="207"/>
      <c r="T288" s="207"/>
      <c r="U288" s="207"/>
      <c r="V288" s="207"/>
      <c r="W288" s="207"/>
      <c r="X288" s="207"/>
      <c r="Y288" s="207"/>
      <c r="Z288" s="207"/>
      <c r="AA288" s="207"/>
      <c r="AB288" s="207"/>
      <c r="AC288" s="207"/>
      <c r="AD288" s="207"/>
      <c r="AE288" s="207"/>
      <c r="AF288" s="207"/>
      <c r="AG288" s="207"/>
      <c r="AH288" s="207"/>
      <c r="AI288" s="207"/>
      <c r="AJ288" s="207"/>
      <c r="AK288" s="207"/>
      <c r="AL288" s="207"/>
      <c r="AM288" s="207"/>
      <c r="AN288" s="207"/>
      <c r="AO288" s="207"/>
      <c r="AP288" s="388"/>
      <c r="AQ288" s="387"/>
      <c r="AR288" s="207"/>
      <c r="AS288" s="389"/>
      <c r="AT288" s="389"/>
      <c r="AU288" s="388"/>
      <c r="AV288" s="389">
        <v>318</v>
      </c>
      <c r="AW288" s="389">
        <v>22382</v>
      </c>
      <c r="AX288" s="388">
        <f t="shared" si="53"/>
        <v>5595.5</v>
      </c>
      <c r="AY288" s="389">
        <v>262</v>
      </c>
      <c r="AZ288" s="389">
        <v>16146</v>
      </c>
      <c r="BA288" s="388">
        <f t="shared" si="54"/>
        <v>4036.5</v>
      </c>
      <c r="BB288" s="389">
        <v>266</v>
      </c>
      <c r="BC288" s="389">
        <v>16386</v>
      </c>
      <c r="BD288" s="388">
        <f t="shared" si="55"/>
        <v>4096.5</v>
      </c>
      <c r="BE288" s="389">
        <v>245</v>
      </c>
      <c r="BF288" s="389">
        <v>16203</v>
      </c>
      <c r="BG288" s="388">
        <f t="shared" si="56"/>
        <v>4050.75</v>
      </c>
      <c r="BH288" s="388">
        <v>241</v>
      </c>
      <c r="BI288" s="388">
        <v>14935</v>
      </c>
      <c r="BJ288" s="388">
        <f t="shared" si="57"/>
        <v>3733.75</v>
      </c>
      <c r="BK288" s="388">
        <v>268</v>
      </c>
      <c r="BL288" s="388">
        <v>18140</v>
      </c>
      <c r="BM288" s="388">
        <f t="shared" si="58"/>
        <v>4535</v>
      </c>
      <c r="BN288" s="388">
        <v>276</v>
      </c>
      <c r="BO288" s="388">
        <v>18628</v>
      </c>
      <c r="BP288" s="388">
        <f t="shared" si="59"/>
        <v>4657</v>
      </c>
      <c r="BQ288" s="388">
        <v>220</v>
      </c>
      <c r="BR288" s="388">
        <v>14324</v>
      </c>
      <c r="BS288" s="388">
        <f t="shared" si="60"/>
        <v>3581</v>
      </c>
    </row>
    <row r="289" spans="1:71" s="288" customFormat="1" ht="14.65" customHeight="1">
      <c r="A289" s="331">
        <v>287</v>
      </c>
      <c r="B289" s="388" t="s">
        <v>1103</v>
      </c>
      <c r="C289" s="388"/>
      <c r="D289" s="388"/>
      <c r="E289" s="207" t="str">
        <f>VLOOKUP(B289,Remark!G:H,2,0)</f>
        <v>Kerry</v>
      </c>
      <c r="F289" s="390"/>
      <c r="G289" s="390"/>
      <c r="H289" s="390"/>
      <c r="I289" s="390"/>
      <c r="J289" s="390"/>
      <c r="K289" s="390"/>
      <c r="L289" s="390"/>
      <c r="M289" s="390"/>
      <c r="N289" s="390"/>
      <c r="O289" s="390"/>
      <c r="P289" s="390"/>
      <c r="Q289" s="390"/>
      <c r="R289" s="207"/>
      <c r="S289" s="207"/>
      <c r="T289" s="207"/>
      <c r="U289" s="207"/>
      <c r="V289" s="207"/>
      <c r="W289" s="207"/>
      <c r="X289" s="207"/>
      <c r="Y289" s="207"/>
      <c r="Z289" s="207"/>
      <c r="AA289" s="207"/>
      <c r="AB289" s="207"/>
      <c r="AC289" s="207"/>
      <c r="AD289" s="207"/>
      <c r="AE289" s="207"/>
      <c r="AF289" s="207"/>
      <c r="AG289" s="207"/>
      <c r="AH289" s="207"/>
      <c r="AI289" s="207"/>
      <c r="AJ289" s="207"/>
      <c r="AK289" s="207"/>
      <c r="AL289" s="207"/>
      <c r="AM289" s="207"/>
      <c r="AN289" s="207"/>
      <c r="AO289" s="207"/>
      <c r="AP289" s="388"/>
      <c r="AQ289" s="387"/>
      <c r="AR289" s="207"/>
      <c r="AS289" s="389"/>
      <c r="AT289" s="389"/>
      <c r="AU289" s="388"/>
      <c r="AV289" s="389">
        <v>171</v>
      </c>
      <c r="AW289" s="389">
        <v>10029</v>
      </c>
      <c r="AX289" s="388">
        <f t="shared" si="53"/>
        <v>2507.25</v>
      </c>
      <c r="AY289" s="389">
        <v>237</v>
      </c>
      <c r="AZ289" s="389">
        <v>14899</v>
      </c>
      <c r="BA289" s="388">
        <f t="shared" si="54"/>
        <v>3724.75</v>
      </c>
      <c r="BB289" s="389">
        <v>211</v>
      </c>
      <c r="BC289" s="389">
        <v>12929</v>
      </c>
      <c r="BD289" s="388">
        <f t="shared" si="55"/>
        <v>3232.25</v>
      </c>
      <c r="BE289" s="389">
        <v>240</v>
      </c>
      <c r="BF289" s="389">
        <v>15064</v>
      </c>
      <c r="BG289" s="388">
        <f t="shared" si="56"/>
        <v>3766</v>
      </c>
      <c r="BH289" s="388">
        <v>247</v>
      </c>
      <c r="BI289" s="388">
        <v>15185</v>
      </c>
      <c r="BJ289" s="388">
        <f t="shared" si="57"/>
        <v>3796.25</v>
      </c>
      <c r="BK289" s="388">
        <v>386</v>
      </c>
      <c r="BL289" s="388">
        <v>22442</v>
      </c>
      <c r="BM289" s="388">
        <f t="shared" si="58"/>
        <v>5610.5</v>
      </c>
      <c r="BN289" s="388">
        <v>382</v>
      </c>
      <c r="BO289" s="388">
        <v>22354</v>
      </c>
      <c r="BP289" s="388">
        <f t="shared" si="59"/>
        <v>5588.5</v>
      </c>
      <c r="BQ289" s="388">
        <v>329</v>
      </c>
      <c r="BR289" s="388">
        <v>21279</v>
      </c>
      <c r="BS289" s="388">
        <f t="shared" si="60"/>
        <v>5319.75</v>
      </c>
    </row>
    <row r="290" spans="1:71" s="288" customFormat="1" ht="14.65" customHeight="1">
      <c r="A290" s="331">
        <v>288</v>
      </c>
      <c r="B290" s="388" t="s">
        <v>1104</v>
      </c>
      <c r="C290" s="388"/>
      <c r="D290" s="388"/>
      <c r="E290" s="207" t="str">
        <f>VLOOKUP(B290,Remark!G:H,2,0)</f>
        <v>Kerry</v>
      </c>
      <c r="F290" s="390"/>
      <c r="G290" s="390"/>
      <c r="H290" s="390"/>
      <c r="I290" s="390"/>
      <c r="J290" s="390"/>
      <c r="K290" s="390"/>
      <c r="L290" s="390"/>
      <c r="M290" s="390"/>
      <c r="N290" s="390"/>
      <c r="O290" s="390"/>
      <c r="P290" s="390"/>
      <c r="Q290" s="390"/>
      <c r="R290" s="207"/>
      <c r="S290" s="207"/>
      <c r="T290" s="207"/>
      <c r="U290" s="207"/>
      <c r="V290" s="207"/>
      <c r="W290" s="207"/>
      <c r="X290" s="207"/>
      <c r="Y290" s="207"/>
      <c r="Z290" s="207"/>
      <c r="AA290" s="207"/>
      <c r="AB290" s="207"/>
      <c r="AC290" s="207"/>
      <c r="AD290" s="207"/>
      <c r="AE290" s="207"/>
      <c r="AF290" s="207"/>
      <c r="AG290" s="207"/>
      <c r="AH290" s="207"/>
      <c r="AI290" s="207"/>
      <c r="AJ290" s="207"/>
      <c r="AK290" s="207"/>
      <c r="AL290" s="207"/>
      <c r="AM290" s="207"/>
      <c r="AN290" s="207"/>
      <c r="AO290" s="207"/>
      <c r="AP290" s="388"/>
      <c r="AQ290" s="387"/>
      <c r="AR290" s="207"/>
      <c r="AS290" s="389"/>
      <c r="AT290" s="389"/>
      <c r="AU290" s="388"/>
      <c r="AV290" s="389">
        <v>223</v>
      </c>
      <c r="AW290" s="389">
        <v>12921</v>
      </c>
      <c r="AX290" s="388">
        <f t="shared" si="53"/>
        <v>3230.25</v>
      </c>
      <c r="AY290" s="389">
        <v>387</v>
      </c>
      <c r="AZ290" s="389">
        <v>23321</v>
      </c>
      <c r="BA290" s="388">
        <f t="shared" si="54"/>
        <v>5830.25</v>
      </c>
      <c r="BB290" s="389">
        <v>404</v>
      </c>
      <c r="BC290" s="389">
        <v>24576</v>
      </c>
      <c r="BD290" s="388">
        <f t="shared" si="55"/>
        <v>6144</v>
      </c>
      <c r="BE290" s="389">
        <v>385</v>
      </c>
      <c r="BF290" s="389">
        <v>24231</v>
      </c>
      <c r="BG290" s="388">
        <f t="shared" si="56"/>
        <v>6057.75</v>
      </c>
      <c r="BH290" s="388">
        <v>350</v>
      </c>
      <c r="BI290" s="388">
        <v>21310</v>
      </c>
      <c r="BJ290" s="388">
        <f t="shared" si="57"/>
        <v>5327.5</v>
      </c>
      <c r="BK290" s="388">
        <v>502</v>
      </c>
      <c r="BL290" s="388">
        <v>31894</v>
      </c>
      <c r="BM290" s="388">
        <f t="shared" si="58"/>
        <v>7973.5</v>
      </c>
      <c r="BN290" s="388">
        <v>589</v>
      </c>
      <c r="BO290" s="388">
        <v>34595</v>
      </c>
      <c r="BP290" s="388">
        <f t="shared" si="59"/>
        <v>8648.75</v>
      </c>
      <c r="BQ290" s="388">
        <v>502</v>
      </c>
      <c r="BR290" s="388">
        <v>30186</v>
      </c>
      <c r="BS290" s="388">
        <f t="shared" si="60"/>
        <v>7546.5</v>
      </c>
    </row>
    <row r="291" spans="1:71" s="288" customFormat="1" ht="14.65" customHeight="1">
      <c r="A291" s="331">
        <v>289</v>
      </c>
      <c r="B291" s="388" t="s">
        <v>1105</v>
      </c>
      <c r="C291" s="388"/>
      <c r="D291" s="388"/>
      <c r="E291" s="207" t="str">
        <f>VLOOKUP(B291,Remark!G:H,2,0)</f>
        <v>EKKA</v>
      </c>
      <c r="F291" s="390"/>
      <c r="G291" s="390"/>
      <c r="H291" s="390"/>
      <c r="I291" s="390"/>
      <c r="J291" s="390"/>
      <c r="K291" s="390"/>
      <c r="L291" s="390"/>
      <c r="M291" s="390"/>
      <c r="N291" s="390"/>
      <c r="O291" s="390"/>
      <c r="P291" s="390"/>
      <c r="Q291" s="390"/>
      <c r="R291" s="207"/>
      <c r="S291" s="207"/>
      <c r="T291" s="207"/>
      <c r="U291" s="207"/>
      <c r="V291" s="207"/>
      <c r="W291" s="207"/>
      <c r="X291" s="207"/>
      <c r="Y291" s="207"/>
      <c r="Z291" s="207"/>
      <c r="AA291" s="207"/>
      <c r="AB291" s="207"/>
      <c r="AC291" s="207"/>
      <c r="AD291" s="207"/>
      <c r="AE291" s="207"/>
      <c r="AF291" s="207"/>
      <c r="AG291" s="207"/>
      <c r="AH291" s="207"/>
      <c r="AI291" s="207"/>
      <c r="AJ291" s="207"/>
      <c r="AK291" s="207"/>
      <c r="AL291" s="207"/>
      <c r="AM291" s="207"/>
      <c r="AN291" s="207"/>
      <c r="AO291" s="207"/>
      <c r="AP291" s="388"/>
      <c r="AQ291" s="387"/>
      <c r="AR291" s="207"/>
      <c r="AS291" s="389"/>
      <c r="AT291" s="389"/>
      <c r="AU291" s="388"/>
      <c r="AV291" s="389">
        <v>46</v>
      </c>
      <c r="AW291" s="389">
        <v>2634</v>
      </c>
      <c r="AX291" s="388">
        <f t="shared" si="53"/>
        <v>658.5</v>
      </c>
      <c r="AY291" s="389">
        <v>44</v>
      </c>
      <c r="AZ291" s="389">
        <v>2664</v>
      </c>
      <c r="BA291" s="388">
        <f t="shared" si="54"/>
        <v>666</v>
      </c>
      <c r="BB291" s="389">
        <v>56</v>
      </c>
      <c r="BC291" s="389">
        <v>3420</v>
      </c>
      <c r="BD291" s="388">
        <f t="shared" si="55"/>
        <v>855</v>
      </c>
      <c r="BE291" s="389">
        <v>67</v>
      </c>
      <c r="BF291" s="389">
        <v>4841</v>
      </c>
      <c r="BG291" s="388">
        <f t="shared" si="56"/>
        <v>1210.25</v>
      </c>
      <c r="BH291" s="388">
        <v>43</v>
      </c>
      <c r="BI291" s="388">
        <v>2917</v>
      </c>
      <c r="BJ291" s="388">
        <f t="shared" si="57"/>
        <v>729.25</v>
      </c>
      <c r="BK291" s="388">
        <v>40</v>
      </c>
      <c r="BL291" s="388">
        <v>2676</v>
      </c>
      <c r="BM291" s="388">
        <f t="shared" si="58"/>
        <v>669</v>
      </c>
      <c r="BN291" s="388">
        <v>47</v>
      </c>
      <c r="BO291" s="388">
        <v>2889</v>
      </c>
      <c r="BP291" s="388">
        <f t="shared" si="59"/>
        <v>722.25</v>
      </c>
      <c r="BQ291" s="388">
        <v>59</v>
      </c>
      <c r="BR291" s="388">
        <v>3957</v>
      </c>
      <c r="BS291" s="388">
        <f t="shared" si="60"/>
        <v>989.25</v>
      </c>
    </row>
    <row r="292" spans="1:71" s="288" customFormat="1" ht="14.65" customHeight="1">
      <c r="A292" s="331">
        <v>290</v>
      </c>
      <c r="B292" s="388" t="s">
        <v>1106</v>
      </c>
      <c r="C292" s="388"/>
      <c r="D292" s="388"/>
      <c r="E292" s="207" t="str">
        <f>VLOOKUP(B292,Remark!G:H,2,0)</f>
        <v>NKAM</v>
      </c>
      <c r="F292" s="390"/>
      <c r="G292" s="390"/>
      <c r="H292" s="390"/>
      <c r="I292" s="390"/>
      <c r="J292" s="390"/>
      <c r="K292" s="390"/>
      <c r="L292" s="390"/>
      <c r="M292" s="390"/>
      <c r="N292" s="390"/>
      <c r="O292" s="390"/>
      <c r="P292" s="390"/>
      <c r="Q292" s="390"/>
      <c r="R292" s="207"/>
      <c r="S292" s="207"/>
      <c r="T292" s="207"/>
      <c r="U292" s="207"/>
      <c r="V292" s="207"/>
      <c r="W292" s="207"/>
      <c r="X292" s="207"/>
      <c r="Y292" s="207"/>
      <c r="Z292" s="207"/>
      <c r="AA292" s="207"/>
      <c r="AB292" s="207"/>
      <c r="AC292" s="207"/>
      <c r="AD292" s="207"/>
      <c r="AE292" s="207"/>
      <c r="AF292" s="207"/>
      <c r="AG292" s="207"/>
      <c r="AH292" s="207"/>
      <c r="AI292" s="207"/>
      <c r="AJ292" s="207"/>
      <c r="AK292" s="207"/>
      <c r="AL292" s="207"/>
      <c r="AM292" s="207"/>
      <c r="AN292" s="207"/>
      <c r="AO292" s="207"/>
      <c r="AP292" s="388"/>
      <c r="AQ292" s="387"/>
      <c r="AR292" s="207"/>
      <c r="AS292" s="389"/>
      <c r="AT292" s="389"/>
      <c r="AU292" s="388"/>
      <c r="AV292" s="389">
        <v>55</v>
      </c>
      <c r="AW292" s="389">
        <v>3597</v>
      </c>
      <c r="AX292" s="388">
        <f t="shared" si="53"/>
        <v>899.25</v>
      </c>
      <c r="AY292" s="389">
        <v>108</v>
      </c>
      <c r="AZ292" s="389">
        <v>6996</v>
      </c>
      <c r="BA292" s="388">
        <f t="shared" si="54"/>
        <v>1749</v>
      </c>
      <c r="BB292" s="389">
        <v>100</v>
      </c>
      <c r="BC292" s="389">
        <v>5620</v>
      </c>
      <c r="BD292" s="388">
        <f t="shared" si="55"/>
        <v>1405</v>
      </c>
      <c r="BE292" s="389">
        <v>83</v>
      </c>
      <c r="BF292" s="389">
        <v>6353</v>
      </c>
      <c r="BG292" s="388">
        <f t="shared" si="56"/>
        <v>1588.25</v>
      </c>
      <c r="BH292" s="388">
        <v>98</v>
      </c>
      <c r="BI292" s="388">
        <v>5954</v>
      </c>
      <c r="BJ292" s="388">
        <f t="shared" si="57"/>
        <v>1488.5</v>
      </c>
      <c r="BK292" s="388">
        <v>133</v>
      </c>
      <c r="BL292" s="388">
        <v>8659</v>
      </c>
      <c r="BM292" s="388">
        <f t="shared" si="58"/>
        <v>2164.75</v>
      </c>
      <c r="BN292" s="388">
        <v>118</v>
      </c>
      <c r="BO292" s="388">
        <v>8426</v>
      </c>
      <c r="BP292" s="388">
        <f t="shared" si="59"/>
        <v>2106.5</v>
      </c>
      <c r="BQ292" s="388">
        <v>108</v>
      </c>
      <c r="BR292" s="388">
        <v>7408</v>
      </c>
      <c r="BS292" s="388">
        <f t="shared" si="60"/>
        <v>1852</v>
      </c>
    </row>
    <row r="293" spans="1:71" s="288" customFormat="1" ht="14.65" customHeight="1">
      <c r="A293" s="331">
        <v>291</v>
      </c>
      <c r="B293" s="388" t="s">
        <v>1107</v>
      </c>
      <c r="C293" s="388"/>
      <c r="D293" s="388"/>
      <c r="E293" s="207" t="str">
        <f>VLOOKUP(B293,Remark!G:H,2,0)</f>
        <v>NKAM</v>
      </c>
      <c r="F293" s="390"/>
      <c r="G293" s="390"/>
      <c r="H293" s="390"/>
      <c r="I293" s="390"/>
      <c r="J293" s="390"/>
      <c r="K293" s="390"/>
      <c r="L293" s="390"/>
      <c r="M293" s="390"/>
      <c r="N293" s="390"/>
      <c r="O293" s="390"/>
      <c r="P293" s="390"/>
      <c r="Q293" s="390"/>
      <c r="R293" s="207"/>
      <c r="S293" s="207"/>
      <c r="T293" s="207"/>
      <c r="U293" s="207"/>
      <c r="V293" s="207"/>
      <c r="W293" s="207"/>
      <c r="X293" s="207"/>
      <c r="Y293" s="207"/>
      <c r="Z293" s="207"/>
      <c r="AA293" s="207"/>
      <c r="AB293" s="207"/>
      <c r="AC293" s="207"/>
      <c r="AD293" s="207"/>
      <c r="AE293" s="207"/>
      <c r="AF293" s="207"/>
      <c r="AG293" s="207"/>
      <c r="AH293" s="207"/>
      <c r="AI293" s="207"/>
      <c r="AJ293" s="207"/>
      <c r="AK293" s="207"/>
      <c r="AL293" s="207"/>
      <c r="AM293" s="207"/>
      <c r="AN293" s="207"/>
      <c r="AO293" s="207"/>
      <c r="AP293" s="388"/>
      <c r="AQ293" s="387"/>
      <c r="AR293" s="207"/>
      <c r="AS293" s="389"/>
      <c r="AT293" s="389"/>
      <c r="AU293" s="388"/>
      <c r="AV293" s="389">
        <v>97</v>
      </c>
      <c r="AW293" s="389">
        <v>6739</v>
      </c>
      <c r="AX293" s="388">
        <f t="shared" si="53"/>
        <v>1684.75</v>
      </c>
      <c r="AY293" s="389">
        <v>134</v>
      </c>
      <c r="AZ293" s="389">
        <v>8518</v>
      </c>
      <c r="BA293" s="388">
        <f t="shared" si="54"/>
        <v>2129.5</v>
      </c>
      <c r="BB293" s="389">
        <v>83</v>
      </c>
      <c r="BC293" s="389">
        <v>5525</v>
      </c>
      <c r="BD293" s="388">
        <f t="shared" si="55"/>
        <v>1381.25</v>
      </c>
      <c r="BE293" s="389">
        <v>108</v>
      </c>
      <c r="BF293" s="389">
        <v>7104</v>
      </c>
      <c r="BG293" s="388">
        <f t="shared" si="56"/>
        <v>1776</v>
      </c>
      <c r="BH293" s="388">
        <v>133</v>
      </c>
      <c r="BI293" s="388">
        <v>9203</v>
      </c>
      <c r="BJ293" s="388">
        <f t="shared" si="57"/>
        <v>2300.75</v>
      </c>
      <c r="BK293" s="388">
        <v>120</v>
      </c>
      <c r="BL293" s="388">
        <v>8232</v>
      </c>
      <c r="BM293" s="388">
        <f t="shared" si="58"/>
        <v>2058</v>
      </c>
      <c r="BN293" s="388">
        <v>76</v>
      </c>
      <c r="BO293" s="388">
        <v>5292</v>
      </c>
      <c r="BP293" s="388">
        <f t="shared" si="59"/>
        <v>1323</v>
      </c>
      <c r="BQ293" s="388">
        <v>139</v>
      </c>
      <c r="BR293" s="388">
        <v>9309</v>
      </c>
      <c r="BS293" s="388">
        <f t="shared" si="60"/>
        <v>2327.25</v>
      </c>
    </row>
    <row r="294" spans="1:71" s="288" customFormat="1" ht="14.65" customHeight="1">
      <c r="A294" s="331">
        <v>292</v>
      </c>
      <c r="B294" s="388" t="s">
        <v>1108</v>
      </c>
      <c r="C294" s="388"/>
      <c r="D294" s="388"/>
      <c r="E294" s="207" t="str">
        <f>VLOOKUP(B294,Remark!G:H,2,0)</f>
        <v>EKKA</v>
      </c>
      <c r="F294" s="390"/>
      <c r="G294" s="390"/>
      <c r="H294" s="390"/>
      <c r="I294" s="390"/>
      <c r="J294" s="390"/>
      <c r="K294" s="390"/>
      <c r="L294" s="390"/>
      <c r="M294" s="390"/>
      <c r="N294" s="390"/>
      <c r="O294" s="390"/>
      <c r="P294" s="390"/>
      <c r="Q294" s="390"/>
      <c r="R294" s="207"/>
      <c r="S294" s="207"/>
      <c r="T294" s="207"/>
      <c r="U294" s="207"/>
      <c r="V294" s="207"/>
      <c r="W294" s="207"/>
      <c r="X294" s="207"/>
      <c r="Y294" s="207"/>
      <c r="Z294" s="207"/>
      <c r="AA294" s="207"/>
      <c r="AB294" s="207"/>
      <c r="AC294" s="207"/>
      <c r="AD294" s="207"/>
      <c r="AE294" s="207"/>
      <c r="AF294" s="207"/>
      <c r="AG294" s="207"/>
      <c r="AH294" s="207"/>
      <c r="AI294" s="207"/>
      <c r="AJ294" s="207"/>
      <c r="AK294" s="207"/>
      <c r="AL294" s="207"/>
      <c r="AM294" s="207"/>
      <c r="AN294" s="207"/>
      <c r="AO294" s="207"/>
      <c r="AP294" s="388"/>
      <c r="AQ294" s="387"/>
      <c r="AR294" s="207"/>
      <c r="AS294" s="389"/>
      <c r="AT294" s="389"/>
      <c r="AU294" s="388"/>
      <c r="AV294" s="389">
        <v>142</v>
      </c>
      <c r="AW294" s="389">
        <v>8866</v>
      </c>
      <c r="AX294" s="388">
        <f t="shared" si="53"/>
        <v>2216.5</v>
      </c>
      <c r="AY294" s="389">
        <v>169</v>
      </c>
      <c r="AZ294" s="389">
        <v>10495</v>
      </c>
      <c r="BA294" s="388">
        <f t="shared" si="54"/>
        <v>2623.75</v>
      </c>
      <c r="BB294" s="389">
        <v>182</v>
      </c>
      <c r="BC294" s="389">
        <v>10958</v>
      </c>
      <c r="BD294" s="388">
        <f t="shared" si="55"/>
        <v>2739.5</v>
      </c>
      <c r="BE294" s="389">
        <v>92</v>
      </c>
      <c r="BF294" s="389">
        <v>6664</v>
      </c>
      <c r="BG294" s="388">
        <f t="shared" si="56"/>
        <v>1666</v>
      </c>
      <c r="BH294" s="388">
        <v>163</v>
      </c>
      <c r="BI294" s="388">
        <v>9433</v>
      </c>
      <c r="BJ294" s="388">
        <f t="shared" si="57"/>
        <v>2358.25</v>
      </c>
      <c r="BK294" s="388">
        <v>156</v>
      </c>
      <c r="BL294" s="388">
        <v>9280</v>
      </c>
      <c r="BM294" s="388">
        <f t="shared" si="58"/>
        <v>2320</v>
      </c>
      <c r="BN294" s="388">
        <v>78</v>
      </c>
      <c r="BO294" s="388">
        <v>4686</v>
      </c>
      <c r="BP294" s="388">
        <f t="shared" si="59"/>
        <v>1171.5</v>
      </c>
      <c r="BQ294" s="388">
        <v>62</v>
      </c>
      <c r="BR294" s="388">
        <v>3854</v>
      </c>
      <c r="BS294" s="388">
        <f t="shared" si="60"/>
        <v>963.5</v>
      </c>
    </row>
    <row r="295" spans="1:71" s="288" customFormat="1" ht="14.65" customHeight="1">
      <c r="A295" s="331">
        <v>293</v>
      </c>
      <c r="B295" s="388" t="s">
        <v>1109</v>
      </c>
      <c r="C295" s="388"/>
      <c r="D295" s="388"/>
      <c r="E295" s="207" t="str">
        <f>VLOOKUP(B295,Remark!G:H,2,0)</f>
        <v>NKAM</v>
      </c>
      <c r="F295" s="390"/>
      <c r="G295" s="390"/>
      <c r="H295" s="390"/>
      <c r="I295" s="390"/>
      <c r="J295" s="390"/>
      <c r="K295" s="390"/>
      <c r="L295" s="390"/>
      <c r="M295" s="390"/>
      <c r="N295" s="390"/>
      <c r="O295" s="390"/>
      <c r="P295" s="390"/>
      <c r="Q295" s="390"/>
      <c r="R295" s="207"/>
      <c r="S295" s="207"/>
      <c r="T295" s="207"/>
      <c r="U295" s="207"/>
      <c r="V295" s="207"/>
      <c r="W295" s="207"/>
      <c r="X295" s="207"/>
      <c r="Y295" s="207"/>
      <c r="Z295" s="207"/>
      <c r="AA295" s="207"/>
      <c r="AB295" s="207"/>
      <c r="AC295" s="207"/>
      <c r="AD295" s="207"/>
      <c r="AE295" s="207"/>
      <c r="AF295" s="207"/>
      <c r="AG295" s="207"/>
      <c r="AH295" s="207"/>
      <c r="AI295" s="207"/>
      <c r="AJ295" s="207"/>
      <c r="AK295" s="207"/>
      <c r="AL295" s="207"/>
      <c r="AM295" s="207"/>
      <c r="AN295" s="207"/>
      <c r="AO295" s="207"/>
      <c r="AP295" s="388"/>
      <c r="AQ295" s="387"/>
      <c r="AR295" s="207"/>
      <c r="AS295" s="389"/>
      <c r="AT295" s="389"/>
      <c r="AU295" s="388"/>
      <c r="AV295" s="389">
        <v>227</v>
      </c>
      <c r="AW295" s="389">
        <v>14173</v>
      </c>
      <c r="AX295" s="388">
        <f t="shared" si="53"/>
        <v>3543.25</v>
      </c>
      <c r="AY295" s="389">
        <v>166</v>
      </c>
      <c r="AZ295" s="389">
        <v>10534</v>
      </c>
      <c r="BA295" s="388">
        <f t="shared" si="54"/>
        <v>2633.5</v>
      </c>
      <c r="BB295" s="389">
        <v>158</v>
      </c>
      <c r="BC295" s="389">
        <v>9790</v>
      </c>
      <c r="BD295" s="388">
        <f t="shared" si="55"/>
        <v>2447.5</v>
      </c>
      <c r="BE295" s="389">
        <v>179</v>
      </c>
      <c r="BF295" s="389">
        <v>11029</v>
      </c>
      <c r="BG295" s="388">
        <f t="shared" si="56"/>
        <v>2757.25</v>
      </c>
      <c r="BH295" s="388">
        <v>167</v>
      </c>
      <c r="BI295" s="388">
        <v>10697</v>
      </c>
      <c r="BJ295" s="388">
        <f t="shared" si="57"/>
        <v>2674.25</v>
      </c>
      <c r="BK295" s="388">
        <v>210</v>
      </c>
      <c r="BL295" s="388">
        <v>12954</v>
      </c>
      <c r="BM295" s="388">
        <f t="shared" si="58"/>
        <v>3238.5</v>
      </c>
      <c r="BN295" s="388">
        <v>222</v>
      </c>
      <c r="BO295" s="388">
        <v>13082</v>
      </c>
      <c r="BP295" s="388">
        <f t="shared" si="59"/>
        <v>3270.5</v>
      </c>
      <c r="BQ295" s="388">
        <v>249</v>
      </c>
      <c r="BR295" s="388">
        <v>14751</v>
      </c>
      <c r="BS295" s="388">
        <f t="shared" si="60"/>
        <v>3687.75</v>
      </c>
    </row>
    <row r="296" spans="1:71" s="288" customFormat="1" ht="14.65" customHeight="1">
      <c r="A296" s="331">
        <v>294</v>
      </c>
      <c r="B296" s="388" t="s">
        <v>1110</v>
      </c>
      <c r="C296" s="388"/>
      <c r="D296" s="388"/>
      <c r="E296" s="207" t="str">
        <f>VLOOKUP(B296,Remark!G:H,2,0)</f>
        <v>EKKA</v>
      </c>
      <c r="F296" s="390"/>
      <c r="G296" s="390"/>
      <c r="H296" s="390"/>
      <c r="I296" s="390"/>
      <c r="J296" s="390"/>
      <c r="K296" s="390"/>
      <c r="L296" s="390"/>
      <c r="M296" s="390"/>
      <c r="N296" s="390"/>
      <c r="O296" s="390"/>
      <c r="P296" s="390"/>
      <c r="Q296" s="390"/>
      <c r="R296" s="207"/>
      <c r="S296" s="207"/>
      <c r="T296" s="207"/>
      <c r="U296" s="207"/>
      <c r="V296" s="207"/>
      <c r="W296" s="207"/>
      <c r="X296" s="207"/>
      <c r="Y296" s="207"/>
      <c r="Z296" s="207"/>
      <c r="AA296" s="207"/>
      <c r="AB296" s="207"/>
      <c r="AC296" s="207"/>
      <c r="AD296" s="207"/>
      <c r="AE296" s="207"/>
      <c r="AF296" s="207"/>
      <c r="AG296" s="207"/>
      <c r="AH296" s="207"/>
      <c r="AI296" s="207"/>
      <c r="AJ296" s="207"/>
      <c r="AK296" s="207"/>
      <c r="AL296" s="207"/>
      <c r="AM296" s="207"/>
      <c r="AN296" s="207"/>
      <c r="AO296" s="207"/>
      <c r="AP296" s="388"/>
      <c r="AQ296" s="387"/>
      <c r="AR296" s="207"/>
      <c r="AS296" s="389"/>
      <c r="AT296" s="389"/>
      <c r="AU296" s="388"/>
      <c r="AV296" s="389">
        <v>171</v>
      </c>
      <c r="AW296" s="389">
        <v>10141</v>
      </c>
      <c r="AX296" s="388">
        <f t="shared" si="53"/>
        <v>2535.25</v>
      </c>
      <c r="AY296" s="389">
        <v>172</v>
      </c>
      <c r="AZ296" s="389">
        <v>10116</v>
      </c>
      <c r="BA296" s="388">
        <f t="shared" si="54"/>
        <v>2529</v>
      </c>
      <c r="BB296" s="389">
        <v>109</v>
      </c>
      <c r="BC296" s="389">
        <v>6975</v>
      </c>
      <c r="BD296" s="388">
        <f t="shared" si="55"/>
        <v>1743.75</v>
      </c>
      <c r="BE296" s="389">
        <v>140</v>
      </c>
      <c r="BF296" s="389">
        <v>9072</v>
      </c>
      <c r="BG296" s="388">
        <f t="shared" si="56"/>
        <v>2268</v>
      </c>
      <c r="BH296" s="388">
        <v>127</v>
      </c>
      <c r="BI296" s="388">
        <v>7809</v>
      </c>
      <c r="BJ296" s="388">
        <f t="shared" si="57"/>
        <v>1952.25</v>
      </c>
      <c r="BK296" s="388">
        <v>127</v>
      </c>
      <c r="BL296" s="388">
        <v>8037</v>
      </c>
      <c r="BM296" s="388">
        <f t="shared" si="58"/>
        <v>2009.25</v>
      </c>
      <c r="BN296" s="388">
        <v>153</v>
      </c>
      <c r="BO296" s="388">
        <v>8695</v>
      </c>
      <c r="BP296" s="388">
        <f t="shared" si="59"/>
        <v>2173.75</v>
      </c>
      <c r="BQ296" s="388">
        <v>121</v>
      </c>
      <c r="BR296" s="388">
        <v>8491</v>
      </c>
      <c r="BS296" s="388">
        <f t="shared" si="60"/>
        <v>2122.75</v>
      </c>
    </row>
    <row r="297" spans="1:71" s="288" customFormat="1" ht="14.65" customHeight="1">
      <c r="A297" s="331">
        <v>295</v>
      </c>
      <c r="B297" s="388" t="s">
        <v>1111</v>
      </c>
      <c r="C297" s="388"/>
      <c r="D297" s="388"/>
      <c r="E297" s="207" t="str">
        <f>VLOOKUP(B297,Remark!G:H,2,0)</f>
        <v>TPLU</v>
      </c>
      <c r="F297" s="390"/>
      <c r="G297" s="390"/>
      <c r="H297" s="390"/>
      <c r="I297" s="390"/>
      <c r="J297" s="390"/>
      <c r="K297" s="390"/>
      <c r="L297" s="390"/>
      <c r="M297" s="390"/>
      <c r="N297" s="390"/>
      <c r="O297" s="390"/>
      <c r="P297" s="390"/>
      <c r="Q297" s="390"/>
      <c r="R297" s="207"/>
      <c r="S297" s="207"/>
      <c r="T297" s="207"/>
      <c r="U297" s="207"/>
      <c r="V297" s="207"/>
      <c r="W297" s="207"/>
      <c r="X297" s="207"/>
      <c r="Y297" s="207"/>
      <c r="Z297" s="207"/>
      <c r="AA297" s="207"/>
      <c r="AB297" s="207"/>
      <c r="AC297" s="207"/>
      <c r="AD297" s="207"/>
      <c r="AE297" s="207"/>
      <c r="AF297" s="207"/>
      <c r="AG297" s="207"/>
      <c r="AH297" s="207"/>
      <c r="AI297" s="207"/>
      <c r="AJ297" s="207"/>
      <c r="AK297" s="207"/>
      <c r="AL297" s="207"/>
      <c r="AM297" s="207"/>
      <c r="AN297" s="207"/>
      <c r="AO297" s="207"/>
      <c r="AP297" s="388"/>
      <c r="AQ297" s="387"/>
      <c r="AR297" s="207"/>
      <c r="AS297" s="389"/>
      <c r="AT297" s="389"/>
      <c r="AU297" s="388"/>
      <c r="AV297" s="389">
        <v>250</v>
      </c>
      <c r="AW297" s="389">
        <v>16474</v>
      </c>
      <c r="AX297" s="388">
        <f t="shared" ref="AX297:AX360" si="61">AW297*25%</f>
        <v>4118.5</v>
      </c>
      <c r="AY297" s="389">
        <v>159</v>
      </c>
      <c r="AZ297" s="389">
        <v>11749</v>
      </c>
      <c r="BA297" s="388">
        <f t="shared" si="54"/>
        <v>2937.25</v>
      </c>
      <c r="BB297" s="389">
        <v>258</v>
      </c>
      <c r="BC297" s="389">
        <v>16926</v>
      </c>
      <c r="BD297" s="388">
        <f t="shared" si="55"/>
        <v>4231.5</v>
      </c>
      <c r="BE297" s="389">
        <v>292</v>
      </c>
      <c r="BF297" s="389">
        <v>19732</v>
      </c>
      <c r="BG297" s="388">
        <f t="shared" si="56"/>
        <v>4933</v>
      </c>
      <c r="BH297" s="388">
        <v>202</v>
      </c>
      <c r="BI297" s="388">
        <v>13070</v>
      </c>
      <c r="BJ297" s="388">
        <f t="shared" si="57"/>
        <v>3267.5</v>
      </c>
      <c r="BK297" s="388">
        <v>248</v>
      </c>
      <c r="BL297" s="388">
        <v>15972</v>
      </c>
      <c r="BM297" s="388">
        <f t="shared" si="58"/>
        <v>3993</v>
      </c>
      <c r="BN297" s="388">
        <v>286</v>
      </c>
      <c r="BO297" s="388">
        <v>18030</v>
      </c>
      <c r="BP297" s="388">
        <f t="shared" si="59"/>
        <v>4507.5</v>
      </c>
      <c r="BQ297" s="388">
        <v>280</v>
      </c>
      <c r="BR297" s="388">
        <v>17964</v>
      </c>
      <c r="BS297" s="388">
        <f t="shared" si="60"/>
        <v>4491</v>
      </c>
    </row>
    <row r="298" spans="1:71" s="288" customFormat="1" ht="14.65" customHeight="1">
      <c r="A298" s="331">
        <v>296</v>
      </c>
      <c r="B298" s="388" t="s">
        <v>1112</v>
      </c>
      <c r="C298" s="388"/>
      <c r="D298" s="388"/>
      <c r="E298" s="207" t="str">
        <f>VLOOKUP(B298,Remark!G:H,2,0)</f>
        <v>TPLU</v>
      </c>
      <c r="F298" s="390"/>
      <c r="G298" s="390"/>
      <c r="H298" s="390"/>
      <c r="I298" s="390"/>
      <c r="J298" s="390"/>
      <c r="K298" s="390"/>
      <c r="L298" s="390"/>
      <c r="M298" s="390"/>
      <c r="N298" s="390"/>
      <c r="O298" s="390"/>
      <c r="P298" s="390"/>
      <c r="Q298" s="390"/>
      <c r="R298" s="207"/>
      <c r="S298" s="207"/>
      <c r="T298" s="207"/>
      <c r="U298" s="207"/>
      <c r="V298" s="207"/>
      <c r="W298" s="207"/>
      <c r="X298" s="207"/>
      <c r="Y298" s="207"/>
      <c r="Z298" s="207"/>
      <c r="AA298" s="207"/>
      <c r="AB298" s="207"/>
      <c r="AC298" s="207"/>
      <c r="AD298" s="207"/>
      <c r="AE298" s="207"/>
      <c r="AF298" s="207"/>
      <c r="AG298" s="207"/>
      <c r="AH298" s="207"/>
      <c r="AI298" s="207"/>
      <c r="AJ298" s="207"/>
      <c r="AK298" s="207"/>
      <c r="AL298" s="207"/>
      <c r="AM298" s="207"/>
      <c r="AN298" s="207"/>
      <c r="AO298" s="207"/>
      <c r="AP298" s="388"/>
      <c r="AQ298" s="387"/>
      <c r="AR298" s="207"/>
      <c r="AS298" s="389"/>
      <c r="AT298" s="389"/>
      <c r="AU298" s="388"/>
      <c r="AV298" s="389">
        <v>497</v>
      </c>
      <c r="AW298" s="389">
        <v>30647</v>
      </c>
      <c r="AX298" s="388">
        <f t="shared" si="61"/>
        <v>7661.75</v>
      </c>
      <c r="AY298" s="389">
        <v>382</v>
      </c>
      <c r="AZ298" s="389">
        <v>24130</v>
      </c>
      <c r="BA298" s="388">
        <f t="shared" si="54"/>
        <v>6032.5</v>
      </c>
      <c r="BB298" s="389">
        <v>373</v>
      </c>
      <c r="BC298" s="389">
        <v>22731</v>
      </c>
      <c r="BD298" s="388">
        <f t="shared" si="55"/>
        <v>5682.75</v>
      </c>
      <c r="BE298" s="389">
        <v>486</v>
      </c>
      <c r="BF298" s="389">
        <v>32518</v>
      </c>
      <c r="BG298" s="388">
        <f t="shared" si="56"/>
        <v>8129.5</v>
      </c>
      <c r="BH298" s="388">
        <v>452</v>
      </c>
      <c r="BI298" s="388">
        <v>26444</v>
      </c>
      <c r="BJ298" s="388">
        <f t="shared" si="57"/>
        <v>6611</v>
      </c>
      <c r="BK298" s="388">
        <v>440</v>
      </c>
      <c r="BL298" s="388">
        <v>25912</v>
      </c>
      <c r="BM298" s="388">
        <f t="shared" si="58"/>
        <v>6478</v>
      </c>
      <c r="BN298" s="388">
        <v>550</v>
      </c>
      <c r="BO298" s="388">
        <v>33982</v>
      </c>
      <c r="BP298" s="388">
        <f t="shared" si="59"/>
        <v>8495.5</v>
      </c>
      <c r="BQ298" s="388">
        <v>398</v>
      </c>
      <c r="BR298" s="388">
        <v>24462</v>
      </c>
      <c r="BS298" s="388">
        <f t="shared" si="60"/>
        <v>6115.5</v>
      </c>
    </row>
    <row r="299" spans="1:71" s="288" customFormat="1" ht="14.65" customHeight="1">
      <c r="A299" s="331">
        <v>297</v>
      </c>
      <c r="B299" s="388" t="s">
        <v>1113</v>
      </c>
      <c r="C299" s="388"/>
      <c r="D299" s="388"/>
      <c r="E299" s="207" t="str">
        <f>VLOOKUP(B299,Remark!G:H,2,0)</f>
        <v>Kerry</v>
      </c>
      <c r="F299" s="390"/>
      <c r="G299" s="390"/>
      <c r="H299" s="390"/>
      <c r="I299" s="390"/>
      <c r="J299" s="390"/>
      <c r="K299" s="390"/>
      <c r="L299" s="390"/>
      <c r="M299" s="390"/>
      <c r="N299" s="390"/>
      <c r="O299" s="390"/>
      <c r="P299" s="390"/>
      <c r="Q299" s="390"/>
      <c r="R299" s="207"/>
      <c r="S299" s="207"/>
      <c r="T299" s="207"/>
      <c r="U299" s="207"/>
      <c r="V299" s="207"/>
      <c r="W299" s="207"/>
      <c r="X299" s="207"/>
      <c r="Y299" s="207"/>
      <c r="Z299" s="207"/>
      <c r="AA299" s="207"/>
      <c r="AB299" s="207"/>
      <c r="AC299" s="207"/>
      <c r="AD299" s="207"/>
      <c r="AE299" s="207"/>
      <c r="AF299" s="207"/>
      <c r="AG299" s="207"/>
      <c r="AH299" s="207"/>
      <c r="AI299" s="207"/>
      <c r="AJ299" s="207"/>
      <c r="AK299" s="207"/>
      <c r="AL299" s="207"/>
      <c r="AM299" s="207"/>
      <c r="AN299" s="207"/>
      <c r="AO299" s="207"/>
      <c r="AP299" s="388"/>
      <c r="AQ299" s="387"/>
      <c r="AR299" s="207"/>
      <c r="AS299" s="389"/>
      <c r="AT299" s="389"/>
      <c r="AU299" s="388"/>
      <c r="AV299" s="389">
        <v>387</v>
      </c>
      <c r="AW299" s="389">
        <v>22537</v>
      </c>
      <c r="AX299" s="388">
        <f t="shared" si="61"/>
        <v>5634.25</v>
      </c>
      <c r="AY299" s="389">
        <v>418</v>
      </c>
      <c r="AZ299" s="389">
        <v>24326</v>
      </c>
      <c r="BA299" s="388">
        <f t="shared" si="54"/>
        <v>6081.5</v>
      </c>
      <c r="BB299" s="389">
        <v>355</v>
      </c>
      <c r="BC299" s="389">
        <v>19317</v>
      </c>
      <c r="BD299" s="388">
        <f t="shared" si="55"/>
        <v>4829.25</v>
      </c>
      <c r="BE299" s="389">
        <v>134</v>
      </c>
      <c r="BF299" s="389">
        <v>10506</v>
      </c>
      <c r="BG299" s="388">
        <f t="shared" si="56"/>
        <v>2626.5</v>
      </c>
      <c r="BH299" s="388">
        <v>151</v>
      </c>
      <c r="BI299" s="388">
        <v>10641</v>
      </c>
      <c r="BJ299" s="388">
        <f t="shared" si="57"/>
        <v>2660.25</v>
      </c>
      <c r="BK299" s="388">
        <v>213</v>
      </c>
      <c r="BL299" s="388">
        <v>13839</v>
      </c>
      <c r="BM299" s="388">
        <f t="shared" si="58"/>
        <v>3459.75</v>
      </c>
      <c r="BN299" s="388">
        <v>173</v>
      </c>
      <c r="BO299" s="388">
        <v>11183</v>
      </c>
      <c r="BP299" s="388">
        <f t="shared" si="59"/>
        <v>2795.75</v>
      </c>
      <c r="BQ299" s="388">
        <v>187</v>
      </c>
      <c r="BR299" s="388">
        <v>13777</v>
      </c>
      <c r="BS299" s="388">
        <f t="shared" si="60"/>
        <v>3444.25</v>
      </c>
    </row>
    <row r="300" spans="1:71" s="288" customFormat="1" ht="14.65" customHeight="1">
      <c r="A300" s="331">
        <v>298</v>
      </c>
      <c r="B300" s="388" t="s">
        <v>1114</v>
      </c>
      <c r="C300" s="388"/>
      <c r="D300" s="388"/>
      <c r="E300" s="207" t="str">
        <f>VLOOKUP(B300,Remark!G:H,2,0)</f>
        <v>Kerry</v>
      </c>
      <c r="F300" s="390"/>
      <c r="G300" s="390"/>
      <c r="H300" s="390"/>
      <c r="I300" s="390"/>
      <c r="J300" s="390"/>
      <c r="K300" s="390"/>
      <c r="L300" s="390"/>
      <c r="M300" s="390"/>
      <c r="N300" s="390"/>
      <c r="O300" s="390"/>
      <c r="P300" s="390"/>
      <c r="Q300" s="390"/>
      <c r="R300" s="207"/>
      <c r="S300" s="207"/>
      <c r="T300" s="207"/>
      <c r="U300" s="207"/>
      <c r="V300" s="207"/>
      <c r="W300" s="207"/>
      <c r="X300" s="207"/>
      <c r="Y300" s="207"/>
      <c r="Z300" s="207"/>
      <c r="AA300" s="207"/>
      <c r="AB300" s="207"/>
      <c r="AC300" s="207"/>
      <c r="AD300" s="207"/>
      <c r="AE300" s="207"/>
      <c r="AF300" s="207"/>
      <c r="AG300" s="207"/>
      <c r="AH300" s="207"/>
      <c r="AI300" s="207"/>
      <c r="AJ300" s="207"/>
      <c r="AK300" s="207"/>
      <c r="AL300" s="207"/>
      <c r="AM300" s="207"/>
      <c r="AN300" s="207"/>
      <c r="AO300" s="207"/>
      <c r="AP300" s="388"/>
      <c r="AQ300" s="387"/>
      <c r="AR300" s="207"/>
      <c r="AS300" s="389"/>
      <c r="AT300" s="389"/>
      <c r="AU300" s="388"/>
      <c r="AV300" s="389">
        <v>259</v>
      </c>
      <c r="AW300" s="389">
        <v>16273</v>
      </c>
      <c r="AX300" s="388">
        <f t="shared" si="61"/>
        <v>4068.25</v>
      </c>
      <c r="AY300" s="389">
        <v>335</v>
      </c>
      <c r="AZ300" s="389">
        <v>21301</v>
      </c>
      <c r="BA300" s="388">
        <f t="shared" si="54"/>
        <v>5325.25</v>
      </c>
      <c r="BB300" s="389">
        <v>383</v>
      </c>
      <c r="BC300" s="389">
        <v>24105</v>
      </c>
      <c r="BD300" s="388">
        <f t="shared" si="55"/>
        <v>6026.25</v>
      </c>
      <c r="BE300" s="389">
        <v>476</v>
      </c>
      <c r="BF300" s="389">
        <v>32236</v>
      </c>
      <c r="BG300" s="388">
        <f t="shared" si="56"/>
        <v>8059</v>
      </c>
      <c r="BH300" s="388">
        <v>466</v>
      </c>
      <c r="BI300" s="388">
        <v>30202</v>
      </c>
      <c r="BJ300" s="388">
        <f t="shared" si="57"/>
        <v>7550.5</v>
      </c>
      <c r="BK300" s="388">
        <v>502</v>
      </c>
      <c r="BL300" s="388">
        <v>30278</v>
      </c>
      <c r="BM300" s="388">
        <f t="shared" si="58"/>
        <v>7569.5</v>
      </c>
      <c r="BN300" s="388">
        <v>512</v>
      </c>
      <c r="BO300" s="388">
        <v>33412</v>
      </c>
      <c r="BP300" s="388">
        <f t="shared" si="59"/>
        <v>8353</v>
      </c>
      <c r="BQ300" s="388">
        <v>418</v>
      </c>
      <c r="BR300" s="388">
        <v>28550</v>
      </c>
      <c r="BS300" s="388">
        <f t="shared" si="60"/>
        <v>7137.5</v>
      </c>
    </row>
    <row r="301" spans="1:71" s="288" customFormat="1" ht="14.65" customHeight="1">
      <c r="A301" s="331">
        <v>299</v>
      </c>
      <c r="B301" s="388" t="s">
        <v>1115</v>
      </c>
      <c r="C301" s="388"/>
      <c r="D301" s="388"/>
      <c r="E301" s="207" t="str">
        <f>VLOOKUP(B301,Remark!G:H,2,0)</f>
        <v>Kerry</v>
      </c>
      <c r="F301" s="390"/>
      <c r="G301" s="390"/>
      <c r="H301" s="390"/>
      <c r="I301" s="390"/>
      <c r="J301" s="390"/>
      <c r="K301" s="390"/>
      <c r="L301" s="390"/>
      <c r="M301" s="390"/>
      <c r="N301" s="390"/>
      <c r="O301" s="390"/>
      <c r="P301" s="390"/>
      <c r="Q301" s="390"/>
      <c r="R301" s="207"/>
      <c r="S301" s="207"/>
      <c r="T301" s="207"/>
      <c r="U301" s="207"/>
      <c r="V301" s="207"/>
      <c r="W301" s="207"/>
      <c r="X301" s="207"/>
      <c r="Y301" s="207"/>
      <c r="Z301" s="207"/>
      <c r="AA301" s="207"/>
      <c r="AB301" s="207"/>
      <c r="AC301" s="207"/>
      <c r="AD301" s="207"/>
      <c r="AE301" s="207"/>
      <c r="AF301" s="207"/>
      <c r="AG301" s="207"/>
      <c r="AH301" s="207"/>
      <c r="AI301" s="207"/>
      <c r="AJ301" s="207"/>
      <c r="AK301" s="207"/>
      <c r="AL301" s="207"/>
      <c r="AM301" s="207"/>
      <c r="AN301" s="207"/>
      <c r="AO301" s="207"/>
      <c r="AP301" s="388"/>
      <c r="AQ301" s="387"/>
      <c r="AR301" s="207"/>
      <c r="AS301" s="389"/>
      <c r="AT301" s="389"/>
      <c r="AU301" s="388"/>
      <c r="AV301" s="389">
        <v>126</v>
      </c>
      <c r="AW301" s="389">
        <v>8506</v>
      </c>
      <c r="AX301" s="388">
        <f t="shared" si="61"/>
        <v>2126.5</v>
      </c>
      <c r="AY301" s="389">
        <v>109</v>
      </c>
      <c r="AZ301" s="389">
        <v>8087</v>
      </c>
      <c r="BA301" s="388">
        <f t="shared" si="54"/>
        <v>2021.75</v>
      </c>
      <c r="BB301" s="389">
        <v>110</v>
      </c>
      <c r="BC301" s="389">
        <v>8458</v>
      </c>
      <c r="BD301" s="388">
        <f t="shared" si="55"/>
        <v>2114.5</v>
      </c>
      <c r="BE301" s="389">
        <v>107</v>
      </c>
      <c r="BF301" s="389">
        <v>7901</v>
      </c>
      <c r="BG301" s="388">
        <f t="shared" si="56"/>
        <v>1975.25</v>
      </c>
      <c r="BH301" s="388">
        <v>94</v>
      </c>
      <c r="BI301" s="388">
        <v>6138</v>
      </c>
      <c r="BJ301" s="388">
        <f t="shared" si="57"/>
        <v>1534.5</v>
      </c>
      <c r="BK301" s="388">
        <v>111</v>
      </c>
      <c r="BL301" s="388">
        <v>7013</v>
      </c>
      <c r="BM301" s="388">
        <f t="shared" si="58"/>
        <v>1753.25</v>
      </c>
      <c r="BN301" s="388">
        <v>92</v>
      </c>
      <c r="BO301" s="388">
        <v>6220</v>
      </c>
      <c r="BP301" s="388">
        <f t="shared" si="59"/>
        <v>1555</v>
      </c>
      <c r="BQ301" s="388">
        <v>104</v>
      </c>
      <c r="BR301" s="388">
        <v>7212</v>
      </c>
      <c r="BS301" s="388">
        <f t="shared" si="60"/>
        <v>1803</v>
      </c>
    </row>
    <row r="302" spans="1:71" s="288" customFormat="1" ht="14.65" customHeight="1">
      <c r="A302" s="331">
        <v>300</v>
      </c>
      <c r="B302" s="388" t="s">
        <v>1116</v>
      </c>
      <c r="C302" s="388"/>
      <c r="D302" s="388"/>
      <c r="E302" s="207" t="str">
        <f>VLOOKUP(B302,Remark!G:H,2,0)</f>
        <v>Kerry</v>
      </c>
      <c r="F302" s="390"/>
      <c r="G302" s="390"/>
      <c r="H302" s="390"/>
      <c r="I302" s="390"/>
      <c r="J302" s="390"/>
      <c r="K302" s="390"/>
      <c r="L302" s="390"/>
      <c r="M302" s="390"/>
      <c r="N302" s="390"/>
      <c r="O302" s="390"/>
      <c r="P302" s="390"/>
      <c r="Q302" s="390"/>
      <c r="R302" s="207"/>
      <c r="S302" s="207"/>
      <c r="T302" s="207"/>
      <c r="U302" s="207"/>
      <c r="V302" s="207"/>
      <c r="W302" s="207"/>
      <c r="X302" s="207"/>
      <c r="Y302" s="207"/>
      <c r="Z302" s="207"/>
      <c r="AA302" s="207"/>
      <c r="AB302" s="207"/>
      <c r="AC302" s="207"/>
      <c r="AD302" s="207"/>
      <c r="AE302" s="207"/>
      <c r="AF302" s="207"/>
      <c r="AG302" s="207"/>
      <c r="AH302" s="207"/>
      <c r="AI302" s="207"/>
      <c r="AJ302" s="207"/>
      <c r="AK302" s="207"/>
      <c r="AL302" s="207"/>
      <c r="AM302" s="207"/>
      <c r="AN302" s="207"/>
      <c r="AO302" s="207"/>
      <c r="AP302" s="388"/>
      <c r="AQ302" s="387"/>
      <c r="AR302" s="207"/>
      <c r="AS302" s="389"/>
      <c r="AT302" s="389"/>
      <c r="AU302" s="388"/>
      <c r="AV302" s="389">
        <v>351</v>
      </c>
      <c r="AW302" s="389">
        <v>25637</v>
      </c>
      <c r="AX302" s="388">
        <f t="shared" si="61"/>
        <v>6409.25</v>
      </c>
      <c r="AY302" s="389">
        <v>362</v>
      </c>
      <c r="AZ302" s="389">
        <v>26370</v>
      </c>
      <c r="BA302" s="388">
        <f t="shared" si="54"/>
        <v>6592.5</v>
      </c>
      <c r="BB302" s="389">
        <v>354</v>
      </c>
      <c r="BC302" s="389">
        <v>24958</v>
      </c>
      <c r="BD302" s="388">
        <f t="shared" si="55"/>
        <v>6239.5</v>
      </c>
      <c r="BE302" s="389">
        <v>467</v>
      </c>
      <c r="BF302" s="389">
        <v>29889</v>
      </c>
      <c r="BG302" s="388">
        <f t="shared" si="56"/>
        <v>7472.25</v>
      </c>
      <c r="BH302" s="388">
        <v>468</v>
      </c>
      <c r="BI302" s="388">
        <v>31892</v>
      </c>
      <c r="BJ302" s="388">
        <f t="shared" si="57"/>
        <v>7973</v>
      </c>
      <c r="BK302" s="388">
        <v>443</v>
      </c>
      <c r="BL302" s="388">
        <v>31165</v>
      </c>
      <c r="BM302" s="388">
        <f t="shared" si="58"/>
        <v>7791.25</v>
      </c>
      <c r="BN302" s="388">
        <v>373</v>
      </c>
      <c r="BO302" s="388">
        <v>26111</v>
      </c>
      <c r="BP302" s="388">
        <f t="shared" si="59"/>
        <v>6527.75</v>
      </c>
      <c r="BQ302" s="388">
        <v>315</v>
      </c>
      <c r="BR302" s="388">
        <v>22473</v>
      </c>
      <c r="BS302" s="388">
        <f t="shared" si="60"/>
        <v>5618.25</v>
      </c>
    </row>
    <row r="303" spans="1:71" s="288" customFormat="1" ht="14.65" customHeight="1">
      <c r="A303" s="331">
        <v>301</v>
      </c>
      <c r="B303" s="388" t="s">
        <v>1117</v>
      </c>
      <c r="C303" s="388"/>
      <c r="D303" s="388"/>
      <c r="E303" s="207" t="str">
        <f>VLOOKUP(B303,Remark!G:H,2,0)</f>
        <v>TNON</v>
      </c>
      <c r="F303" s="390"/>
      <c r="G303" s="390"/>
      <c r="H303" s="390"/>
      <c r="I303" s="390"/>
      <c r="J303" s="390"/>
      <c r="K303" s="390"/>
      <c r="L303" s="390"/>
      <c r="M303" s="390"/>
      <c r="N303" s="390"/>
      <c r="O303" s="390"/>
      <c r="P303" s="390"/>
      <c r="Q303" s="390"/>
      <c r="R303" s="207"/>
      <c r="S303" s="207"/>
      <c r="T303" s="207"/>
      <c r="U303" s="207"/>
      <c r="V303" s="207"/>
      <c r="W303" s="207"/>
      <c r="X303" s="207"/>
      <c r="Y303" s="207"/>
      <c r="Z303" s="207"/>
      <c r="AA303" s="207"/>
      <c r="AB303" s="207"/>
      <c r="AC303" s="207"/>
      <c r="AD303" s="207"/>
      <c r="AE303" s="207"/>
      <c r="AF303" s="207"/>
      <c r="AG303" s="207"/>
      <c r="AH303" s="207"/>
      <c r="AI303" s="207"/>
      <c r="AJ303" s="207"/>
      <c r="AK303" s="207"/>
      <c r="AL303" s="207"/>
      <c r="AM303" s="207"/>
      <c r="AN303" s="207"/>
      <c r="AO303" s="207"/>
      <c r="AP303" s="388"/>
      <c r="AQ303" s="387"/>
      <c r="AR303" s="207"/>
      <c r="AS303" s="389"/>
      <c r="AT303" s="389"/>
      <c r="AU303" s="388"/>
      <c r="AV303" s="389">
        <v>149</v>
      </c>
      <c r="AW303" s="389">
        <v>10919</v>
      </c>
      <c r="AX303" s="388">
        <f t="shared" si="61"/>
        <v>2729.75</v>
      </c>
      <c r="AY303" s="389">
        <v>125</v>
      </c>
      <c r="AZ303" s="389">
        <v>8067</v>
      </c>
      <c r="BA303" s="388">
        <f t="shared" si="54"/>
        <v>2016.75</v>
      </c>
      <c r="BB303" s="389">
        <v>127</v>
      </c>
      <c r="BC303" s="389">
        <v>7965</v>
      </c>
      <c r="BD303" s="388">
        <f t="shared" si="55"/>
        <v>1991.25</v>
      </c>
      <c r="BE303" s="389">
        <v>104</v>
      </c>
      <c r="BF303" s="389">
        <v>6636</v>
      </c>
      <c r="BG303" s="388">
        <f t="shared" si="56"/>
        <v>1659</v>
      </c>
      <c r="BH303" s="388">
        <v>115</v>
      </c>
      <c r="BI303" s="388">
        <v>7341</v>
      </c>
      <c r="BJ303" s="388">
        <f t="shared" si="57"/>
        <v>1835.25</v>
      </c>
      <c r="BK303" s="388">
        <v>106</v>
      </c>
      <c r="BL303" s="388">
        <v>6586</v>
      </c>
      <c r="BM303" s="388">
        <f t="shared" si="58"/>
        <v>1646.5</v>
      </c>
      <c r="BN303" s="388">
        <v>89</v>
      </c>
      <c r="BO303" s="388">
        <v>6043</v>
      </c>
      <c r="BP303" s="388">
        <f t="shared" si="59"/>
        <v>1510.75</v>
      </c>
      <c r="BQ303" s="388">
        <v>128</v>
      </c>
      <c r="BR303" s="388">
        <v>8436</v>
      </c>
      <c r="BS303" s="388">
        <f t="shared" si="60"/>
        <v>2109</v>
      </c>
    </row>
    <row r="304" spans="1:71" s="288" customFormat="1" ht="14.65" customHeight="1">
      <c r="A304" s="331">
        <v>302</v>
      </c>
      <c r="B304" s="388" t="s">
        <v>1118</v>
      </c>
      <c r="C304" s="388"/>
      <c r="D304" s="388"/>
      <c r="E304" s="207" t="str">
        <f>VLOOKUP(B304,Remark!G:H,2,0)</f>
        <v>TNON</v>
      </c>
      <c r="F304" s="390"/>
      <c r="G304" s="390"/>
      <c r="H304" s="390"/>
      <c r="I304" s="390"/>
      <c r="J304" s="390"/>
      <c r="K304" s="390"/>
      <c r="L304" s="390"/>
      <c r="M304" s="390"/>
      <c r="N304" s="390"/>
      <c r="O304" s="390"/>
      <c r="P304" s="390"/>
      <c r="Q304" s="390"/>
      <c r="R304" s="207"/>
      <c r="S304" s="207"/>
      <c r="T304" s="207"/>
      <c r="U304" s="207"/>
      <c r="V304" s="207"/>
      <c r="W304" s="207"/>
      <c r="X304" s="207"/>
      <c r="Y304" s="207"/>
      <c r="Z304" s="207"/>
      <c r="AA304" s="207"/>
      <c r="AB304" s="207"/>
      <c r="AC304" s="207"/>
      <c r="AD304" s="207"/>
      <c r="AE304" s="207"/>
      <c r="AF304" s="207"/>
      <c r="AG304" s="207"/>
      <c r="AH304" s="207"/>
      <c r="AI304" s="207"/>
      <c r="AJ304" s="207"/>
      <c r="AK304" s="207"/>
      <c r="AL304" s="207"/>
      <c r="AM304" s="207"/>
      <c r="AN304" s="207"/>
      <c r="AO304" s="207"/>
      <c r="AP304" s="388"/>
      <c r="AQ304" s="387"/>
      <c r="AR304" s="207"/>
      <c r="AS304" s="389"/>
      <c r="AT304" s="389"/>
      <c r="AU304" s="388"/>
      <c r="AV304" s="389">
        <v>158</v>
      </c>
      <c r="AW304" s="389">
        <v>10002</v>
      </c>
      <c r="AX304" s="388">
        <f t="shared" si="61"/>
        <v>2500.5</v>
      </c>
      <c r="AY304" s="389">
        <v>129</v>
      </c>
      <c r="AZ304" s="389">
        <v>8251</v>
      </c>
      <c r="BA304" s="388">
        <f t="shared" si="54"/>
        <v>2062.75</v>
      </c>
      <c r="BB304" s="389">
        <v>124</v>
      </c>
      <c r="BC304" s="389">
        <v>8472</v>
      </c>
      <c r="BD304" s="388">
        <f t="shared" si="55"/>
        <v>2118</v>
      </c>
      <c r="BE304" s="389">
        <v>109</v>
      </c>
      <c r="BF304" s="389">
        <v>6991</v>
      </c>
      <c r="BG304" s="388">
        <f t="shared" si="56"/>
        <v>1747.75</v>
      </c>
      <c r="BH304" s="388">
        <v>109</v>
      </c>
      <c r="BI304" s="388">
        <v>7195</v>
      </c>
      <c r="BJ304" s="388">
        <f t="shared" si="57"/>
        <v>1798.75</v>
      </c>
      <c r="BK304" s="388">
        <v>139</v>
      </c>
      <c r="BL304" s="388">
        <v>9365</v>
      </c>
      <c r="BM304" s="388">
        <f t="shared" si="58"/>
        <v>2341.25</v>
      </c>
      <c r="BN304" s="388">
        <v>136</v>
      </c>
      <c r="BO304" s="388">
        <v>8416</v>
      </c>
      <c r="BP304" s="388">
        <f t="shared" si="59"/>
        <v>2104</v>
      </c>
      <c r="BQ304" s="388">
        <v>160</v>
      </c>
      <c r="BR304" s="388">
        <v>10224</v>
      </c>
      <c r="BS304" s="388">
        <f t="shared" si="60"/>
        <v>2556</v>
      </c>
    </row>
    <row r="305" spans="1:71" s="288" customFormat="1" ht="14.65" customHeight="1">
      <c r="A305" s="331">
        <v>303</v>
      </c>
      <c r="B305" s="388" t="s">
        <v>1119</v>
      </c>
      <c r="C305" s="388"/>
      <c r="D305" s="388"/>
      <c r="E305" s="207" t="str">
        <f>VLOOKUP(B305,Remark!G:H,2,0)</f>
        <v>Kerry</v>
      </c>
      <c r="F305" s="390"/>
      <c r="G305" s="390"/>
      <c r="H305" s="390"/>
      <c r="I305" s="390"/>
      <c r="J305" s="390"/>
      <c r="K305" s="390"/>
      <c r="L305" s="390"/>
      <c r="M305" s="390"/>
      <c r="N305" s="390"/>
      <c r="O305" s="390"/>
      <c r="P305" s="390"/>
      <c r="Q305" s="390"/>
      <c r="R305" s="207"/>
      <c r="S305" s="207"/>
      <c r="T305" s="207"/>
      <c r="U305" s="207"/>
      <c r="V305" s="207"/>
      <c r="W305" s="207"/>
      <c r="X305" s="207"/>
      <c r="Y305" s="207"/>
      <c r="Z305" s="207"/>
      <c r="AA305" s="207"/>
      <c r="AB305" s="207"/>
      <c r="AC305" s="207"/>
      <c r="AD305" s="207"/>
      <c r="AE305" s="207"/>
      <c r="AF305" s="207"/>
      <c r="AG305" s="207"/>
      <c r="AH305" s="207"/>
      <c r="AI305" s="207"/>
      <c r="AJ305" s="207"/>
      <c r="AK305" s="207"/>
      <c r="AL305" s="207"/>
      <c r="AM305" s="207"/>
      <c r="AN305" s="207"/>
      <c r="AO305" s="207"/>
      <c r="AP305" s="388"/>
      <c r="AQ305" s="387"/>
      <c r="AR305" s="207"/>
      <c r="AS305" s="389"/>
      <c r="AT305" s="389"/>
      <c r="AU305" s="388"/>
      <c r="AV305" s="389">
        <v>215</v>
      </c>
      <c r="AW305" s="389">
        <v>13585</v>
      </c>
      <c r="AX305" s="388">
        <f t="shared" si="61"/>
        <v>3396.25</v>
      </c>
      <c r="AY305" s="389">
        <v>207</v>
      </c>
      <c r="AZ305" s="389">
        <v>13613</v>
      </c>
      <c r="BA305" s="388">
        <f t="shared" si="54"/>
        <v>3403.25</v>
      </c>
      <c r="BB305" s="389">
        <v>264</v>
      </c>
      <c r="BC305" s="389">
        <v>16268</v>
      </c>
      <c r="BD305" s="388">
        <f t="shared" si="55"/>
        <v>4067</v>
      </c>
      <c r="BE305" s="389">
        <v>272</v>
      </c>
      <c r="BF305" s="389">
        <v>17532</v>
      </c>
      <c r="BG305" s="388">
        <f t="shared" si="56"/>
        <v>4383</v>
      </c>
      <c r="BH305" s="388">
        <v>271</v>
      </c>
      <c r="BI305" s="388">
        <v>17925</v>
      </c>
      <c r="BJ305" s="388">
        <f t="shared" si="57"/>
        <v>4481.25</v>
      </c>
      <c r="BK305" s="388">
        <v>314</v>
      </c>
      <c r="BL305" s="388">
        <v>21466</v>
      </c>
      <c r="BM305" s="388">
        <f t="shared" si="58"/>
        <v>5366.5</v>
      </c>
      <c r="BN305" s="388">
        <v>332</v>
      </c>
      <c r="BO305" s="388">
        <v>21660</v>
      </c>
      <c r="BP305" s="388">
        <f t="shared" si="59"/>
        <v>5415</v>
      </c>
      <c r="BQ305" s="388">
        <v>322</v>
      </c>
      <c r="BR305" s="388">
        <v>20890</v>
      </c>
      <c r="BS305" s="388">
        <f t="shared" si="60"/>
        <v>5222.5</v>
      </c>
    </row>
    <row r="306" spans="1:71" s="288" customFormat="1" ht="14.65" customHeight="1">
      <c r="A306" s="331">
        <v>304</v>
      </c>
      <c r="B306" s="388" t="s">
        <v>1120</v>
      </c>
      <c r="C306" s="388"/>
      <c r="D306" s="388"/>
      <c r="E306" s="207" t="str">
        <f>VLOOKUP(B306,Remark!G:H,2,0)</f>
        <v>TNON</v>
      </c>
      <c r="F306" s="390"/>
      <c r="G306" s="390"/>
      <c r="H306" s="390"/>
      <c r="I306" s="390"/>
      <c r="J306" s="390"/>
      <c r="K306" s="390"/>
      <c r="L306" s="390"/>
      <c r="M306" s="390"/>
      <c r="N306" s="390"/>
      <c r="O306" s="390"/>
      <c r="P306" s="390"/>
      <c r="Q306" s="390"/>
      <c r="R306" s="207"/>
      <c r="S306" s="207"/>
      <c r="T306" s="207"/>
      <c r="U306" s="207"/>
      <c r="V306" s="207"/>
      <c r="W306" s="207"/>
      <c r="X306" s="207"/>
      <c r="Y306" s="207"/>
      <c r="Z306" s="207"/>
      <c r="AA306" s="207"/>
      <c r="AB306" s="207"/>
      <c r="AC306" s="207"/>
      <c r="AD306" s="207"/>
      <c r="AE306" s="207"/>
      <c r="AF306" s="207"/>
      <c r="AG306" s="207"/>
      <c r="AH306" s="207"/>
      <c r="AI306" s="207"/>
      <c r="AJ306" s="207"/>
      <c r="AK306" s="207"/>
      <c r="AL306" s="207"/>
      <c r="AM306" s="207"/>
      <c r="AN306" s="207"/>
      <c r="AO306" s="207"/>
      <c r="AP306" s="388"/>
      <c r="AQ306" s="387"/>
      <c r="AR306" s="207"/>
      <c r="AS306" s="389"/>
      <c r="AT306" s="389"/>
      <c r="AU306" s="388"/>
      <c r="AV306" s="389">
        <v>63</v>
      </c>
      <c r="AW306" s="389">
        <v>3757</v>
      </c>
      <c r="AX306" s="388">
        <f t="shared" si="61"/>
        <v>939.25</v>
      </c>
      <c r="AY306" s="389">
        <v>57</v>
      </c>
      <c r="AZ306" s="389">
        <v>3439</v>
      </c>
      <c r="BA306" s="388">
        <f t="shared" si="54"/>
        <v>859.75</v>
      </c>
      <c r="BB306" s="389">
        <v>78</v>
      </c>
      <c r="BC306" s="389">
        <v>4114</v>
      </c>
      <c r="BD306" s="388">
        <f t="shared" si="55"/>
        <v>1028.5</v>
      </c>
      <c r="BE306" s="389">
        <v>51</v>
      </c>
      <c r="BF306" s="389">
        <v>3129</v>
      </c>
      <c r="BG306" s="388">
        <f t="shared" si="56"/>
        <v>782.25</v>
      </c>
      <c r="BH306" s="388">
        <v>69</v>
      </c>
      <c r="BI306" s="388">
        <v>4067</v>
      </c>
      <c r="BJ306" s="388">
        <f t="shared" si="57"/>
        <v>1016.75</v>
      </c>
      <c r="BK306" s="388">
        <v>95</v>
      </c>
      <c r="BL306" s="388">
        <v>5825</v>
      </c>
      <c r="BM306" s="388">
        <f t="shared" si="58"/>
        <v>1456.25</v>
      </c>
      <c r="BN306" s="388">
        <v>66</v>
      </c>
      <c r="BO306" s="388">
        <v>4198</v>
      </c>
      <c r="BP306" s="388">
        <f t="shared" si="59"/>
        <v>1049.5</v>
      </c>
      <c r="BQ306" s="388">
        <v>83</v>
      </c>
      <c r="BR306" s="388">
        <v>4445</v>
      </c>
      <c r="BS306" s="388">
        <f t="shared" si="60"/>
        <v>1111.25</v>
      </c>
    </row>
    <row r="307" spans="1:71" s="288" customFormat="1" ht="14.65" customHeight="1">
      <c r="A307" s="331">
        <v>305</v>
      </c>
      <c r="B307" s="388" t="s">
        <v>1121</v>
      </c>
      <c r="C307" s="388"/>
      <c r="D307" s="388"/>
      <c r="E307" s="207" t="str">
        <f>VLOOKUP(B307,Remark!G:H,2,0)</f>
        <v>TNON</v>
      </c>
      <c r="F307" s="390"/>
      <c r="G307" s="390"/>
      <c r="H307" s="390"/>
      <c r="I307" s="390"/>
      <c r="J307" s="390"/>
      <c r="K307" s="390"/>
      <c r="L307" s="390"/>
      <c r="M307" s="390"/>
      <c r="N307" s="390"/>
      <c r="O307" s="390"/>
      <c r="P307" s="390"/>
      <c r="Q307" s="390"/>
      <c r="R307" s="207"/>
      <c r="S307" s="207"/>
      <c r="T307" s="207"/>
      <c r="U307" s="207"/>
      <c r="V307" s="207"/>
      <c r="W307" s="207"/>
      <c r="X307" s="207"/>
      <c r="Y307" s="207"/>
      <c r="Z307" s="207"/>
      <c r="AA307" s="207"/>
      <c r="AB307" s="207"/>
      <c r="AC307" s="207"/>
      <c r="AD307" s="207"/>
      <c r="AE307" s="207"/>
      <c r="AF307" s="207"/>
      <c r="AG307" s="207"/>
      <c r="AH307" s="207"/>
      <c r="AI307" s="207"/>
      <c r="AJ307" s="207"/>
      <c r="AK307" s="207"/>
      <c r="AL307" s="207"/>
      <c r="AM307" s="207"/>
      <c r="AN307" s="207"/>
      <c r="AO307" s="207"/>
      <c r="AP307" s="388"/>
      <c r="AQ307" s="387"/>
      <c r="AR307" s="207"/>
      <c r="AS307" s="389"/>
      <c r="AT307" s="389"/>
      <c r="AU307" s="388"/>
      <c r="AV307" s="389">
        <v>140</v>
      </c>
      <c r="AW307" s="389">
        <v>10952</v>
      </c>
      <c r="AX307" s="388">
        <f t="shared" si="61"/>
        <v>2738</v>
      </c>
      <c r="AY307" s="389">
        <v>185</v>
      </c>
      <c r="AZ307" s="389">
        <v>14203</v>
      </c>
      <c r="BA307" s="388">
        <f t="shared" si="54"/>
        <v>3550.75</v>
      </c>
      <c r="BB307" s="389">
        <v>140</v>
      </c>
      <c r="BC307" s="389">
        <v>10484</v>
      </c>
      <c r="BD307" s="388">
        <f t="shared" si="55"/>
        <v>2621</v>
      </c>
      <c r="BE307" s="389">
        <v>206</v>
      </c>
      <c r="BF307" s="389">
        <v>14642</v>
      </c>
      <c r="BG307" s="388">
        <f t="shared" si="56"/>
        <v>3660.5</v>
      </c>
      <c r="BH307" s="388">
        <v>122</v>
      </c>
      <c r="BI307" s="388">
        <v>9202</v>
      </c>
      <c r="BJ307" s="388">
        <f t="shared" si="57"/>
        <v>2300.5</v>
      </c>
      <c r="BK307" s="388">
        <v>134</v>
      </c>
      <c r="BL307" s="388">
        <v>10386</v>
      </c>
      <c r="BM307" s="388">
        <f t="shared" si="58"/>
        <v>2596.5</v>
      </c>
      <c r="BN307" s="388">
        <v>104</v>
      </c>
      <c r="BO307" s="388">
        <v>7892</v>
      </c>
      <c r="BP307" s="388">
        <f t="shared" si="59"/>
        <v>1973</v>
      </c>
      <c r="BQ307" s="388">
        <v>119</v>
      </c>
      <c r="BR307" s="388">
        <v>9569</v>
      </c>
      <c r="BS307" s="388">
        <f t="shared" si="60"/>
        <v>2392.25</v>
      </c>
    </row>
    <row r="308" spans="1:71" s="288" customFormat="1" ht="14.65" customHeight="1">
      <c r="A308" s="331">
        <v>306</v>
      </c>
      <c r="B308" s="388" t="s">
        <v>1122</v>
      </c>
      <c r="C308" s="388"/>
      <c r="D308" s="388"/>
      <c r="E308" s="207" t="str">
        <f>VLOOKUP(B308,Remark!G:H,2,0)</f>
        <v>TNON</v>
      </c>
      <c r="F308" s="390"/>
      <c r="G308" s="390"/>
      <c r="H308" s="390"/>
      <c r="I308" s="390"/>
      <c r="J308" s="390"/>
      <c r="K308" s="390"/>
      <c r="L308" s="390"/>
      <c r="M308" s="390"/>
      <c r="N308" s="390"/>
      <c r="O308" s="390"/>
      <c r="P308" s="390"/>
      <c r="Q308" s="390"/>
      <c r="R308" s="207"/>
      <c r="S308" s="207"/>
      <c r="T308" s="207"/>
      <c r="U308" s="207"/>
      <c r="V308" s="207"/>
      <c r="W308" s="207"/>
      <c r="X308" s="207"/>
      <c r="Y308" s="207"/>
      <c r="Z308" s="207"/>
      <c r="AA308" s="207"/>
      <c r="AB308" s="207"/>
      <c r="AC308" s="207"/>
      <c r="AD308" s="207"/>
      <c r="AE308" s="207"/>
      <c r="AF308" s="207"/>
      <c r="AG308" s="207"/>
      <c r="AH308" s="207"/>
      <c r="AI308" s="207"/>
      <c r="AJ308" s="207"/>
      <c r="AK308" s="207"/>
      <c r="AL308" s="207"/>
      <c r="AM308" s="207"/>
      <c r="AN308" s="207"/>
      <c r="AO308" s="207"/>
      <c r="AP308" s="388"/>
      <c r="AQ308" s="387"/>
      <c r="AR308" s="207"/>
      <c r="AS308" s="389"/>
      <c r="AT308" s="389"/>
      <c r="AU308" s="388"/>
      <c r="AV308" s="389">
        <v>71</v>
      </c>
      <c r="AW308" s="389">
        <v>5193</v>
      </c>
      <c r="AX308" s="388">
        <f t="shared" si="61"/>
        <v>1298.25</v>
      </c>
      <c r="AY308" s="389">
        <v>53</v>
      </c>
      <c r="AZ308" s="389">
        <v>3963</v>
      </c>
      <c r="BA308" s="388">
        <f t="shared" si="54"/>
        <v>990.75</v>
      </c>
      <c r="BB308" s="389">
        <v>79</v>
      </c>
      <c r="BC308" s="389">
        <v>5081</v>
      </c>
      <c r="BD308" s="388">
        <f t="shared" si="55"/>
        <v>1270.25</v>
      </c>
      <c r="BE308" s="389">
        <v>68</v>
      </c>
      <c r="BF308" s="389">
        <v>4448</v>
      </c>
      <c r="BG308" s="388">
        <f t="shared" si="56"/>
        <v>1112</v>
      </c>
      <c r="BH308" s="388">
        <v>64</v>
      </c>
      <c r="BI308" s="388">
        <v>3688</v>
      </c>
      <c r="BJ308" s="388">
        <f t="shared" si="57"/>
        <v>922</v>
      </c>
      <c r="BK308" s="388">
        <v>76</v>
      </c>
      <c r="BL308" s="388">
        <v>4920</v>
      </c>
      <c r="BM308" s="388">
        <f t="shared" si="58"/>
        <v>1230</v>
      </c>
      <c r="BN308" s="388">
        <v>65</v>
      </c>
      <c r="BO308" s="388">
        <v>4215</v>
      </c>
      <c r="BP308" s="388">
        <f t="shared" si="59"/>
        <v>1053.75</v>
      </c>
      <c r="BQ308" s="388">
        <v>69</v>
      </c>
      <c r="BR308" s="388">
        <v>4879</v>
      </c>
      <c r="BS308" s="388">
        <f t="shared" si="60"/>
        <v>1219.75</v>
      </c>
    </row>
    <row r="309" spans="1:71" s="288" customFormat="1" ht="14.65" customHeight="1">
      <c r="A309" s="331">
        <v>307</v>
      </c>
      <c r="B309" s="388" t="s">
        <v>1123</v>
      </c>
      <c r="C309" s="388"/>
      <c r="D309" s="388"/>
      <c r="E309" s="207" t="str">
        <f>VLOOKUP(B309,Remark!G:H,2,0)</f>
        <v>TNON</v>
      </c>
      <c r="F309" s="390"/>
      <c r="G309" s="390"/>
      <c r="H309" s="390"/>
      <c r="I309" s="390"/>
      <c r="J309" s="390"/>
      <c r="K309" s="390"/>
      <c r="L309" s="390"/>
      <c r="M309" s="390"/>
      <c r="N309" s="390"/>
      <c r="O309" s="390"/>
      <c r="P309" s="390"/>
      <c r="Q309" s="390"/>
      <c r="R309" s="207"/>
      <c r="S309" s="207"/>
      <c r="T309" s="207"/>
      <c r="U309" s="207"/>
      <c r="V309" s="207"/>
      <c r="W309" s="207"/>
      <c r="X309" s="207"/>
      <c r="Y309" s="207"/>
      <c r="Z309" s="207"/>
      <c r="AA309" s="207"/>
      <c r="AB309" s="207"/>
      <c r="AC309" s="207"/>
      <c r="AD309" s="207"/>
      <c r="AE309" s="207"/>
      <c r="AF309" s="207"/>
      <c r="AG309" s="207"/>
      <c r="AH309" s="207"/>
      <c r="AI309" s="207"/>
      <c r="AJ309" s="207"/>
      <c r="AK309" s="207"/>
      <c r="AL309" s="207"/>
      <c r="AM309" s="207"/>
      <c r="AN309" s="207"/>
      <c r="AO309" s="207"/>
      <c r="AP309" s="388"/>
      <c r="AQ309" s="387"/>
      <c r="AR309" s="207"/>
      <c r="AS309" s="389"/>
      <c r="AT309" s="389"/>
      <c r="AU309" s="388"/>
      <c r="AV309" s="389">
        <v>169</v>
      </c>
      <c r="AW309" s="389">
        <v>11015</v>
      </c>
      <c r="AX309" s="388">
        <f t="shared" si="61"/>
        <v>2753.75</v>
      </c>
      <c r="AY309" s="389">
        <v>130</v>
      </c>
      <c r="AZ309" s="389">
        <v>9154</v>
      </c>
      <c r="BA309" s="388">
        <f t="shared" si="54"/>
        <v>2288.5</v>
      </c>
      <c r="BB309" s="389">
        <v>125</v>
      </c>
      <c r="BC309" s="389">
        <v>8527</v>
      </c>
      <c r="BD309" s="388">
        <f t="shared" si="55"/>
        <v>2131.75</v>
      </c>
      <c r="BE309" s="389">
        <v>148</v>
      </c>
      <c r="BF309" s="389">
        <v>10132</v>
      </c>
      <c r="BG309" s="388">
        <f t="shared" si="56"/>
        <v>2533</v>
      </c>
      <c r="BH309" s="388">
        <v>117</v>
      </c>
      <c r="BI309" s="388">
        <v>7847</v>
      </c>
      <c r="BJ309" s="388">
        <f t="shared" si="57"/>
        <v>1961.75</v>
      </c>
      <c r="BK309" s="388">
        <v>158</v>
      </c>
      <c r="BL309" s="388">
        <v>10034</v>
      </c>
      <c r="BM309" s="388">
        <f t="shared" si="58"/>
        <v>2508.5</v>
      </c>
      <c r="BN309" s="388">
        <v>172</v>
      </c>
      <c r="BO309" s="388">
        <v>11232</v>
      </c>
      <c r="BP309" s="388">
        <f t="shared" si="59"/>
        <v>2808</v>
      </c>
      <c r="BQ309" s="388">
        <v>147</v>
      </c>
      <c r="BR309" s="388">
        <v>10201</v>
      </c>
      <c r="BS309" s="388">
        <f t="shared" si="60"/>
        <v>2550.25</v>
      </c>
    </row>
    <row r="310" spans="1:71" s="288" customFormat="1" ht="14.65" customHeight="1">
      <c r="A310" s="331">
        <v>308</v>
      </c>
      <c r="B310" s="388" t="s">
        <v>1124</v>
      </c>
      <c r="C310" s="388"/>
      <c r="D310" s="388"/>
      <c r="E310" s="207" t="str">
        <f>VLOOKUP(B310,Remark!G:H,2,0)</f>
        <v>BYAI</v>
      </c>
      <c r="F310" s="390"/>
      <c r="G310" s="390"/>
      <c r="H310" s="390"/>
      <c r="I310" s="390"/>
      <c r="J310" s="390"/>
      <c r="K310" s="390"/>
      <c r="L310" s="390"/>
      <c r="M310" s="390"/>
      <c r="N310" s="390"/>
      <c r="O310" s="390"/>
      <c r="P310" s="390"/>
      <c r="Q310" s="390"/>
      <c r="R310" s="207"/>
      <c r="S310" s="207"/>
      <c r="T310" s="207"/>
      <c r="U310" s="207"/>
      <c r="V310" s="207"/>
      <c r="W310" s="207"/>
      <c r="X310" s="207"/>
      <c r="Y310" s="207"/>
      <c r="Z310" s="207"/>
      <c r="AA310" s="207"/>
      <c r="AB310" s="207"/>
      <c r="AC310" s="207"/>
      <c r="AD310" s="207"/>
      <c r="AE310" s="207"/>
      <c r="AF310" s="207"/>
      <c r="AG310" s="207"/>
      <c r="AH310" s="207"/>
      <c r="AI310" s="207"/>
      <c r="AJ310" s="207"/>
      <c r="AK310" s="207"/>
      <c r="AL310" s="207"/>
      <c r="AM310" s="207"/>
      <c r="AN310" s="207"/>
      <c r="AO310" s="207"/>
      <c r="AP310" s="388"/>
      <c r="AQ310" s="387"/>
      <c r="AR310" s="207"/>
      <c r="AS310" s="389"/>
      <c r="AT310" s="389"/>
      <c r="AU310" s="388"/>
      <c r="AV310" s="389">
        <v>103</v>
      </c>
      <c r="AW310" s="389">
        <v>5933</v>
      </c>
      <c r="AX310" s="388">
        <f t="shared" si="61"/>
        <v>1483.25</v>
      </c>
      <c r="AY310" s="389">
        <v>92</v>
      </c>
      <c r="AZ310" s="389">
        <v>5052</v>
      </c>
      <c r="BA310" s="388">
        <f t="shared" si="54"/>
        <v>1263</v>
      </c>
      <c r="BB310" s="389">
        <v>105</v>
      </c>
      <c r="BC310" s="389">
        <v>5459</v>
      </c>
      <c r="BD310" s="388">
        <f t="shared" si="55"/>
        <v>1364.75</v>
      </c>
      <c r="BE310" s="389">
        <v>136</v>
      </c>
      <c r="BF310" s="389">
        <v>8904</v>
      </c>
      <c r="BG310" s="388">
        <f t="shared" si="56"/>
        <v>2226</v>
      </c>
      <c r="BH310" s="388">
        <v>176</v>
      </c>
      <c r="BI310" s="388">
        <v>9484</v>
      </c>
      <c r="BJ310" s="388">
        <f t="shared" si="57"/>
        <v>2371</v>
      </c>
      <c r="BK310" s="388">
        <v>112</v>
      </c>
      <c r="BL310" s="388">
        <v>7064</v>
      </c>
      <c r="BM310" s="388">
        <f t="shared" si="58"/>
        <v>1766</v>
      </c>
      <c r="BN310" s="388">
        <v>81</v>
      </c>
      <c r="BO310" s="388">
        <v>4939</v>
      </c>
      <c r="BP310" s="388">
        <f t="shared" si="59"/>
        <v>1234.75</v>
      </c>
      <c r="BQ310" s="388">
        <v>93</v>
      </c>
      <c r="BR310" s="388">
        <v>5207</v>
      </c>
      <c r="BS310" s="388">
        <f t="shared" si="60"/>
        <v>1301.75</v>
      </c>
    </row>
    <row r="311" spans="1:71" s="288" customFormat="1" ht="14.65" customHeight="1">
      <c r="A311" s="331">
        <v>309</v>
      </c>
      <c r="B311" s="388" t="s">
        <v>1125</v>
      </c>
      <c r="C311" s="388"/>
      <c r="D311" s="388"/>
      <c r="E311" s="207" t="str">
        <f>VLOOKUP(B311,Remark!G:H,2,0)</f>
        <v>TNON</v>
      </c>
      <c r="F311" s="390"/>
      <c r="G311" s="390"/>
      <c r="H311" s="390"/>
      <c r="I311" s="390"/>
      <c r="J311" s="390"/>
      <c r="K311" s="390"/>
      <c r="L311" s="390"/>
      <c r="M311" s="390"/>
      <c r="N311" s="390"/>
      <c r="O311" s="390"/>
      <c r="P311" s="390"/>
      <c r="Q311" s="390"/>
      <c r="R311" s="207"/>
      <c r="S311" s="207"/>
      <c r="T311" s="207"/>
      <c r="U311" s="207"/>
      <c r="V311" s="207"/>
      <c r="W311" s="207"/>
      <c r="X311" s="207"/>
      <c r="Y311" s="207"/>
      <c r="Z311" s="207"/>
      <c r="AA311" s="207"/>
      <c r="AB311" s="207"/>
      <c r="AC311" s="207"/>
      <c r="AD311" s="207"/>
      <c r="AE311" s="207"/>
      <c r="AF311" s="207"/>
      <c r="AG311" s="207"/>
      <c r="AH311" s="207"/>
      <c r="AI311" s="207"/>
      <c r="AJ311" s="207"/>
      <c r="AK311" s="207"/>
      <c r="AL311" s="207"/>
      <c r="AM311" s="207"/>
      <c r="AN311" s="207"/>
      <c r="AO311" s="207"/>
      <c r="AP311" s="388"/>
      <c r="AQ311" s="387"/>
      <c r="AR311" s="207"/>
      <c r="AS311" s="389"/>
      <c r="AT311" s="389"/>
      <c r="AU311" s="388"/>
      <c r="AV311" s="389">
        <v>158</v>
      </c>
      <c r="AW311" s="389">
        <v>11474</v>
      </c>
      <c r="AX311" s="388">
        <f t="shared" si="61"/>
        <v>2868.5</v>
      </c>
      <c r="AY311" s="389">
        <v>145</v>
      </c>
      <c r="AZ311" s="389">
        <v>9375</v>
      </c>
      <c r="BA311" s="388">
        <f t="shared" si="54"/>
        <v>2343.75</v>
      </c>
      <c r="BB311" s="389">
        <v>156</v>
      </c>
      <c r="BC311" s="389">
        <v>11276</v>
      </c>
      <c r="BD311" s="388">
        <f t="shared" si="55"/>
        <v>2819</v>
      </c>
      <c r="BE311" s="389">
        <v>187</v>
      </c>
      <c r="BF311" s="389">
        <v>13561</v>
      </c>
      <c r="BG311" s="388">
        <f t="shared" si="56"/>
        <v>3390.25</v>
      </c>
      <c r="BH311" s="388">
        <v>208</v>
      </c>
      <c r="BI311" s="388">
        <v>15368</v>
      </c>
      <c r="BJ311" s="388">
        <f t="shared" si="57"/>
        <v>3842</v>
      </c>
      <c r="BK311" s="388">
        <v>205</v>
      </c>
      <c r="BL311" s="388">
        <v>13987</v>
      </c>
      <c r="BM311" s="388">
        <f t="shared" si="58"/>
        <v>3496.75</v>
      </c>
      <c r="BN311" s="388">
        <v>180</v>
      </c>
      <c r="BO311" s="388">
        <v>12508</v>
      </c>
      <c r="BP311" s="388">
        <f t="shared" si="59"/>
        <v>3127</v>
      </c>
      <c r="BQ311" s="388">
        <v>127</v>
      </c>
      <c r="BR311" s="388">
        <v>8917</v>
      </c>
      <c r="BS311" s="388">
        <f t="shared" si="60"/>
        <v>2229.25</v>
      </c>
    </row>
    <row r="312" spans="1:71" s="288" customFormat="1" ht="14.65" customHeight="1">
      <c r="A312" s="331">
        <v>310</v>
      </c>
      <c r="B312" s="388" t="s">
        <v>1126</v>
      </c>
      <c r="C312" s="388"/>
      <c r="D312" s="388"/>
      <c r="E312" s="207" t="str">
        <f>VLOOKUP(B312,Remark!G:H,2,0)</f>
        <v>TNON</v>
      </c>
      <c r="F312" s="390"/>
      <c r="G312" s="390"/>
      <c r="H312" s="390"/>
      <c r="I312" s="390"/>
      <c r="J312" s="390"/>
      <c r="K312" s="390"/>
      <c r="L312" s="390"/>
      <c r="M312" s="390"/>
      <c r="N312" s="390"/>
      <c r="O312" s="390"/>
      <c r="P312" s="390"/>
      <c r="Q312" s="390"/>
      <c r="R312" s="207"/>
      <c r="S312" s="207"/>
      <c r="T312" s="207"/>
      <c r="U312" s="207"/>
      <c r="V312" s="207"/>
      <c r="W312" s="207"/>
      <c r="X312" s="207"/>
      <c r="Y312" s="207"/>
      <c r="Z312" s="207"/>
      <c r="AA312" s="207"/>
      <c r="AB312" s="207"/>
      <c r="AC312" s="207"/>
      <c r="AD312" s="207"/>
      <c r="AE312" s="207"/>
      <c r="AF312" s="207"/>
      <c r="AG312" s="207"/>
      <c r="AH312" s="207"/>
      <c r="AI312" s="207"/>
      <c r="AJ312" s="207"/>
      <c r="AK312" s="207"/>
      <c r="AL312" s="207"/>
      <c r="AM312" s="207"/>
      <c r="AN312" s="207"/>
      <c r="AO312" s="207"/>
      <c r="AP312" s="388"/>
      <c r="AQ312" s="387"/>
      <c r="AR312" s="207"/>
      <c r="AS312" s="389"/>
      <c r="AT312" s="389"/>
      <c r="AU312" s="388"/>
      <c r="AV312" s="389">
        <v>268</v>
      </c>
      <c r="AW312" s="389">
        <v>17680</v>
      </c>
      <c r="AX312" s="388">
        <f t="shared" si="61"/>
        <v>4420</v>
      </c>
      <c r="AY312" s="389">
        <v>335</v>
      </c>
      <c r="AZ312" s="389">
        <v>21869</v>
      </c>
      <c r="BA312" s="388">
        <f t="shared" si="54"/>
        <v>5467.25</v>
      </c>
      <c r="BB312" s="389">
        <v>345</v>
      </c>
      <c r="BC312" s="389">
        <v>24039</v>
      </c>
      <c r="BD312" s="388">
        <f t="shared" si="55"/>
        <v>6009.75</v>
      </c>
      <c r="BE312" s="389">
        <v>374</v>
      </c>
      <c r="BF312" s="389">
        <v>25894</v>
      </c>
      <c r="BG312" s="388">
        <f t="shared" si="56"/>
        <v>6473.5</v>
      </c>
      <c r="BH312" s="388">
        <v>308</v>
      </c>
      <c r="BI312" s="388">
        <v>18628</v>
      </c>
      <c r="BJ312" s="388">
        <f t="shared" si="57"/>
        <v>4657</v>
      </c>
      <c r="BK312" s="388">
        <v>369</v>
      </c>
      <c r="BL312" s="388">
        <v>22183</v>
      </c>
      <c r="BM312" s="388">
        <f t="shared" si="58"/>
        <v>5545.75</v>
      </c>
      <c r="BN312" s="388">
        <v>425</v>
      </c>
      <c r="BO312" s="388">
        <v>27599</v>
      </c>
      <c r="BP312" s="388">
        <f t="shared" si="59"/>
        <v>6899.75</v>
      </c>
      <c r="BQ312" s="388">
        <v>375</v>
      </c>
      <c r="BR312" s="388">
        <v>24513</v>
      </c>
      <c r="BS312" s="388">
        <f t="shared" si="60"/>
        <v>6128.25</v>
      </c>
    </row>
    <row r="313" spans="1:71" s="288" customFormat="1" ht="14.65" customHeight="1">
      <c r="A313" s="331">
        <v>311</v>
      </c>
      <c r="B313" s="388" t="s">
        <v>1127</v>
      </c>
      <c r="C313" s="388"/>
      <c r="D313" s="388"/>
      <c r="E313" s="207" t="str">
        <f>VLOOKUP(B313,Remark!G:H,2,0)</f>
        <v>TNON</v>
      </c>
      <c r="F313" s="390"/>
      <c r="G313" s="390"/>
      <c r="H313" s="390"/>
      <c r="I313" s="390"/>
      <c r="J313" s="390"/>
      <c r="K313" s="390"/>
      <c r="L313" s="390"/>
      <c r="M313" s="390"/>
      <c r="N313" s="390"/>
      <c r="O313" s="390"/>
      <c r="P313" s="390"/>
      <c r="Q313" s="390"/>
      <c r="R313" s="207"/>
      <c r="S313" s="207"/>
      <c r="T313" s="207"/>
      <c r="U313" s="207"/>
      <c r="V313" s="207"/>
      <c r="W313" s="207"/>
      <c r="X313" s="207"/>
      <c r="Y313" s="207"/>
      <c r="Z313" s="207"/>
      <c r="AA313" s="207"/>
      <c r="AB313" s="207"/>
      <c r="AC313" s="207"/>
      <c r="AD313" s="207"/>
      <c r="AE313" s="207"/>
      <c r="AF313" s="207"/>
      <c r="AG313" s="207"/>
      <c r="AH313" s="207"/>
      <c r="AI313" s="207"/>
      <c r="AJ313" s="207"/>
      <c r="AK313" s="207"/>
      <c r="AL313" s="207"/>
      <c r="AM313" s="207"/>
      <c r="AN313" s="207"/>
      <c r="AO313" s="207"/>
      <c r="AP313" s="388"/>
      <c r="AQ313" s="387"/>
      <c r="AR313" s="207"/>
      <c r="AS313" s="389"/>
      <c r="AT313" s="389"/>
      <c r="AU313" s="388"/>
      <c r="AV313" s="389">
        <v>207</v>
      </c>
      <c r="AW313" s="389">
        <v>13409</v>
      </c>
      <c r="AX313" s="388">
        <f t="shared" si="61"/>
        <v>3352.25</v>
      </c>
      <c r="AY313" s="389">
        <v>255</v>
      </c>
      <c r="AZ313" s="389">
        <v>16753</v>
      </c>
      <c r="BA313" s="388">
        <f t="shared" si="54"/>
        <v>4188.25</v>
      </c>
      <c r="BB313" s="389">
        <v>194</v>
      </c>
      <c r="BC313" s="389">
        <v>11418</v>
      </c>
      <c r="BD313" s="388">
        <f t="shared" si="55"/>
        <v>2854.5</v>
      </c>
      <c r="BE313" s="389">
        <v>230</v>
      </c>
      <c r="BF313" s="389">
        <v>14682</v>
      </c>
      <c r="BG313" s="388">
        <f t="shared" si="56"/>
        <v>3670.5</v>
      </c>
      <c r="BH313" s="388">
        <v>222</v>
      </c>
      <c r="BI313" s="388">
        <v>13310</v>
      </c>
      <c r="BJ313" s="388">
        <f t="shared" si="57"/>
        <v>3327.5</v>
      </c>
      <c r="BK313" s="388">
        <v>204</v>
      </c>
      <c r="BL313" s="388">
        <v>13524</v>
      </c>
      <c r="BM313" s="388">
        <f t="shared" si="58"/>
        <v>3381</v>
      </c>
      <c r="BN313" s="388">
        <v>235</v>
      </c>
      <c r="BO313" s="388">
        <v>15425</v>
      </c>
      <c r="BP313" s="388">
        <f t="shared" si="59"/>
        <v>3856.25</v>
      </c>
      <c r="BQ313" s="388">
        <v>231</v>
      </c>
      <c r="BR313" s="388">
        <v>13745</v>
      </c>
      <c r="BS313" s="388">
        <f t="shared" si="60"/>
        <v>3436.25</v>
      </c>
    </row>
    <row r="314" spans="1:71" s="288" customFormat="1" ht="14.65" customHeight="1">
      <c r="A314" s="331">
        <v>312</v>
      </c>
      <c r="B314" s="388" t="s">
        <v>1128</v>
      </c>
      <c r="C314" s="388"/>
      <c r="D314" s="388"/>
      <c r="E314" s="207" t="str">
        <f>VLOOKUP(B314,Remark!G:H,2,0)</f>
        <v>BYAI</v>
      </c>
      <c r="F314" s="390"/>
      <c r="G314" s="390"/>
      <c r="H314" s="390"/>
      <c r="I314" s="390"/>
      <c r="J314" s="390"/>
      <c r="K314" s="390"/>
      <c r="L314" s="390"/>
      <c r="M314" s="390"/>
      <c r="N314" s="390"/>
      <c r="O314" s="390"/>
      <c r="P314" s="390"/>
      <c r="Q314" s="390"/>
      <c r="R314" s="207"/>
      <c r="S314" s="207"/>
      <c r="T314" s="207"/>
      <c r="U314" s="207"/>
      <c r="V314" s="207"/>
      <c r="W314" s="207"/>
      <c r="X314" s="207"/>
      <c r="Y314" s="207"/>
      <c r="Z314" s="207"/>
      <c r="AA314" s="207"/>
      <c r="AB314" s="207"/>
      <c r="AC314" s="207"/>
      <c r="AD314" s="207"/>
      <c r="AE314" s="207"/>
      <c r="AF314" s="207"/>
      <c r="AG314" s="207"/>
      <c r="AH314" s="207"/>
      <c r="AI314" s="207"/>
      <c r="AJ314" s="207"/>
      <c r="AK314" s="207"/>
      <c r="AL314" s="207"/>
      <c r="AM314" s="207"/>
      <c r="AN314" s="207"/>
      <c r="AO314" s="207"/>
      <c r="AP314" s="388"/>
      <c r="AQ314" s="387"/>
      <c r="AR314" s="207"/>
      <c r="AS314" s="389"/>
      <c r="AT314" s="389"/>
      <c r="AU314" s="388"/>
      <c r="AV314" s="389">
        <v>63</v>
      </c>
      <c r="AW314" s="389">
        <v>4289</v>
      </c>
      <c r="AX314" s="388">
        <f t="shared" si="61"/>
        <v>1072.25</v>
      </c>
      <c r="AY314" s="389">
        <v>66</v>
      </c>
      <c r="AZ314" s="389">
        <v>3950</v>
      </c>
      <c r="BA314" s="388">
        <f t="shared" si="54"/>
        <v>987.5</v>
      </c>
      <c r="BB314" s="389">
        <v>57</v>
      </c>
      <c r="BC314" s="389">
        <v>3159</v>
      </c>
      <c r="BD314" s="388">
        <f t="shared" si="55"/>
        <v>789.75</v>
      </c>
      <c r="BE314" s="389">
        <v>88</v>
      </c>
      <c r="BF314" s="389">
        <v>5320</v>
      </c>
      <c r="BG314" s="388">
        <f t="shared" si="56"/>
        <v>1330</v>
      </c>
      <c r="BH314" s="388">
        <v>73</v>
      </c>
      <c r="BI314" s="388">
        <v>4383</v>
      </c>
      <c r="BJ314" s="388">
        <f t="shared" si="57"/>
        <v>1095.75</v>
      </c>
      <c r="BK314" s="388">
        <v>180</v>
      </c>
      <c r="BL314" s="388">
        <v>11992</v>
      </c>
      <c r="BM314" s="388">
        <f t="shared" si="58"/>
        <v>2998</v>
      </c>
      <c r="BN314" s="388">
        <v>156</v>
      </c>
      <c r="BO314" s="388">
        <v>9828</v>
      </c>
      <c r="BP314" s="388">
        <f t="shared" si="59"/>
        <v>2457</v>
      </c>
      <c r="BQ314" s="388">
        <v>84</v>
      </c>
      <c r="BR314" s="388">
        <v>5712</v>
      </c>
      <c r="BS314" s="388">
        <f t="shared" si="60"/>
        <v>1428</v>
      </c>
    </row>
    <row r="315" spans="1:71" s="288" customFormat="1" ht="14.65" customHeight="1">
      <c r="A315" s="331">
        <v>313</v>
      </c>
      <c r="B315" s="388" t="s">
        <v>1129</v>
      </c>
      <c r="C315" s="388"/>
      <c r="D315" s="388"/>
      <c r="E315" s="207" t="str">
        <f>VLOOKUP(B315,Remark!G:H,2,0)</f>
        <v>NAIN</v>
      </c>
      <c r="F315" s="390"/>
      <c r="G315" s="390"/>
      <c r="H315" s="390"/>
      <c r="I315" s="390"/>
      <c r="J315" s="390"/>
      <c r="K315" s="390"/>
      <c r="L315" s="390"/>
      <c r="M315" s="390"/>
      <c r="N315" s="390"/>
      <c r="O315" s="390"/>
      <c r="P315" s="390"/>
      <c r="Q315" s="390"/>
      <c r="R315" s="207"/>
      <c r="S315" s="207"/>
      <c r="T315" s="207"/>
      <c r="U315" s="207"/>
      <c r="V315" s="207"/>
      <c r="W315" s="207"/>
      <c r="X315" s="207"/>
      <c r="Y315" s="207"/>
      <c r="Z315" s="207"/>
      <c r="AA315" s="207"/>
      <c r="AB315" s="207"/>
      <c r="AC315" s="207"/>
      <c r="AD315" s="207"/>
      <c r="AE315" s="207"/>
      <c r="AF315" s="207"/>
      <c r="AG315" s="207"/>
      <c r="AH315" s="207"/>
      <c r="AI315" s="207"/>
      <c r="AJ315" s="207"/>
      <c r="AK315" s="207"/>
      <c r="AL315" s="207"/>
      <c r="AM315" s="207"/>
      <c r="AN315" s="207"/>
      <c r="AO315" s="207"/>
      <c r="AP315" s="388"/>
      <c r="AQ315" s="387"/>
      <c r="AR315" s="207"/>
      <c r="AS315" s="389"/>
      <c r="AT315" s="389"/>
      <c r="AU315" s="388"/>
      <c r="AV315" s="389">
        <v>227</v>
      </c>
      <c r="AW315" s="389">
        <v>13045</v>
      </c>
      <c r="AX315" s="388">
        <f t="shared" si="61"/>
        <v>3261.25</v>
      </c>
      <c r="AY315" s="389">
        <v>189</v>
      </c>
      <c r="AZ315" s="389">
        <v>11203</v>
      </c>
      <c r="BA315" s="388">
        <f t="shared" si="54"/>
        <v>2800.75</v>
      </c>
      <c r="BB315" s="389">
        <v>182</v>
      </c>
      <c r="BC315" s="389">
        <v>10926</v>
      </c>
      <c r="BD315" s="388">
        <f t="shared" si="55"/>
        <v>2731.5</v>
      </c>
      <c r="BE315" s="389">
        <v>144</v>
      </c>
      <c r="BF315" s="389">
        <v>9264</v>
      </c>
      <c r="BG315" s="388">
        <f t="shared" si="56"/>
        <v>2316</v>
      </c>
      <c r="BH315" s="388">
        <v>185</v>
      </c>
      <c r="BI315" s="388">
        <v>11183</v>
      </c>
      <c r="BJ315" s="388">
        <f t="shared" si="57"/>
        <v>2795.75</v>
      </c>
      <c r="BK315" s="388">
        <v>171</v>
      </c>
      <c r="BL315" s="388">
        <v>11161</v>
      </c>
      <c r="BM315" s="388">
        <f t="shared" si="58"/>
        <v>2790.25</v>
      </c>
      <c r="BN315" s="388">
        <v>245</v>
      </c>
      <c r="BO315" s="388">
        <v>15059</v>
      </c>
      <c r="BP315" s="388">
        <f t="shared" si="59"/>
        <v>3764.75</v>
      </c>
      <c r="BQ315" s="388">
        <v>203</v>
      </c>
      <c r="BR315" s="388">
        <v>12649</v>
      </c>
      <c r="BS315" s="388">
        <f t="shared" si="60"/>
        <v>3162.25</v>
      </c>
    </row>
    <row r="316" spans="1:71" s="288" customFormat="1" ht="14.65" customHeight="1">
      <c r="A316" s="331">
        <v>314</v>
      </c>
      <c r="B316" s="388" t="s">
        <v>1130</v>
      </c>
      <c r="C316" s="388"/>
      <c r="D316" s="388"/>
      <c r="E316" s="207" t="str">
        <f>VLOOKUP(B316,Remark!G:H,2,0)</f>
        <v>BBUA</v>
      </c>
      <c r="F316" s="390"/>
      <c r="G316" s="390"/>
      <c r="H316" s="390"/>
      <c r="I316" s="390"/>
      <c r="J316" s="390"/>
      <c r="K316" s="390"/>
      <c r="L316" s="390"/>
      <c r="M316" s="390"/>
      <c r="N316" s="390"/>
      <c r="O316" s="390"/>
      <c r="P316" s="390"/>
      <c r="Q316" s="390"/>
      <c r="R316" s="207"/>
      <c r="S316" s="207"/>
      <c r="T316" s="207"/>
      <c r="U316" s="207"/>
      <c r="V316" s="207"/>
      <c r="W316" s="207"/>
      <c r="X316" s="207"/>
      <c r="Y316" s="207"/>
      <c r="Z316" s="207"/>
      <c r="AA316" s="207"/>
      <c r="AB316" s="207"/>
      <c r="AC316" s="207"/>
      <c r="AD316" s="207"/>
      <c r="AE316" s="207"/>
      <c r="AF316" s="207"/>
      <c r="AG316" s="207"/>
      <c r="AH316" s="207"/>
      <c r="AI316" s="207"/>
      <c r="AJ316" s="207"/>
      <c r="AK316" s="207"/>
      <c r="AL316" s="207"/>
      <c r="AM316" s="207"/>
      <c r="AN316" s="207"/>
      <c r="AO316" s="207"/>
      <c r="AP316" s="388"/>
      <c r="AQ316" s="387"/>
      <c r="AR316" s="207"/>
      <c r="AS316" s="389"/>
      <c r="AT316" s="389"/>
      <c r="AU316" s="388"/>
      <c r="AV316" s="389">
        <v>82</v>
      </c>
      <c r="AW316" s="389">
        <v>6662</v>
      </c>
      <c r="AX316" s="388">
        <f t="shared" si="61"/>
        <v>1665.5</v>
      </c>
      <c r="AY316" s="389">
        <v>111</v>
      </c>
      <c r="AZ316" s="389">
        <v>7857</v>
      </c>
      <c r="BA316" s="388">
        <f t="shared" si="54"/>
        <v>1964.25</v>
      </c>
      <c r="BB316" s="389">
        <v>111</v>
      </c>
      <c r="BC316" s="389">
        <v>7049</v>
      </c>
      <c r="BD316" s="388">
        <f t="shared" si="55"/>
        <v>1762.25</v>
      </c>
      <c r="BE316" s="389">
        <v>134</v>
      </c>
      <c r="BF316" s="389">
        <v>9638</v>
      </c>
      <c r="BG316" s="388">
        <f t="shared" si="56"/>
        <v>2409.5</v>
      </c>
      <c r="BH316" s="388">
        <v>133</v>
      </c>
      <c r="BI316" s="388">
        <v>9267</v>
      </c>
      <c r="BJ316" s="388">
        <f t="shared" si="57"/>
        <v>2316.75</v>
      </c>
      <c r="BK316" s="388">
        <v>131</v>
      </c>
      <c r="BL316" s="388">
        <v>8397</v>
      </c>
      <c r="BM316" s="388">
        <f t="shared" si="58"/>
        <v>2099.25</v>
      </c>
      <c r="BN316" s="388">
        <v>139</v>
      </c>
      <c r="BO316" s="388">
        <v>9945</v>
      </c>
      <c r="BP316" s="388">
        <f t="shared" si="59"/>
        <v>2486.25</v>
      </c>
      <c r="BQ316" s="388">
        <v>110</v>
      </c>
      <c r="BR316" s="388">
        <v>7682</v>
      </c>
      <c r="BS316" s="388">
        <f t="shared" si="60"/>
        <v>1920.5</v>
      </c>
    </row>
    <row r="317" spans="1:71" s="288" customFormat="1" ht="14.65" customHeight="1">
      <c r="A317" s="331">
        <v>315</v>
      </c>
      <c r="B317" s="388" t="s">
        <v>1131</v>
      </c>
      <c r="C317" s="388"/>
      <c r="D317" s="388"/>
      <c r="E317" s="207" t="str">
        <f>VLOOKUP(B317,Remark!G:H,2,0)</f>
        <v>MTNG</v>
      </c>
      <c r="F317" s="390"/>
      <c r="G317" s="390"/>
      <c r="H317" s="390"/>
      <c r="I317" s="390"/>
      <c r="J317" s="390"/>
      <c r="K317" s="390"/>
      <c r="L317" s="390"/>
      <c r="M317" s="390"/>
      <c r="N317" s="390"/>
      <c r="O317" s="390"/>
      <c r="P317" s="390"/>
      <c r="Q317" s="390"/>
      <c r="R317" s="207"/>
      <c r="S317" s="207"/>
      <c r="T317" s="207"/>
      <c r="U317" s="207"/>
      <c r="V317" s="207"/>
      <c r="W317" s="207"/>
      <c r="X317" s="207">
        <f>VLOOKUP(A127,[1]sum!$A$2:$H$154,7,FALSE)</f>
        <v>18</v>
      </c>
      <c r="Y317" s="207">
        <f>VLOOKUP(A127,[1]sum!$A$2:$H$154,8,FALSE)</f>
        <v>1402</v>
      </c>
      <c r="Z317" s="207">
        <f t="shared" si="24"/>
        <v>350.5</v>
      </c>
      <c r="AA317" s="207">
        <v>154</v>
      </c>
      <c r="AB317" s="207">
        <v>11714</v>
      </c>
      <c r="AC317" s="207">
        <f t="shared" si="25"/>
        <v>2928.5</v>
      </c>
      <c r="AD317" s="207">
        <v>278</v>
      </c>
      <c r="AE317" s="207">
        <v>20438</v>
      </c>
      <c r="AF317" s="207">
        <f t="shared" si="26"/>
        <v>5109.5</v>
      </c>
      <c r="AG317" s="207">
        <v>448</v>
      </c>
      <c r="AH317" s="207">
        <v>32924</v>
      </c>
      <c r="AI317" s="207">
        <f t="shared" si="27"/>
        <v>8231</v>
      </c>
      <c r="AJ317" s="207">
        <v>658</v>
      </c>
      <c r="AK317" s="207">
        <v>41930</v>
      </c>
      <c r="AL317" s="207">
        <f t="shared" si="28"/>
        <v>10482.5</v>
      </c>
      <c r="AM317" s="207">
        <v>522</v>
      </c>
      <c r="AN317" s="207">
        <v>38194</v>
      </c>
      <c r="AO317" s="207">
        <f t="shared" si="29"/>
        <v>9548.5</v>
      </c>
      <c r="AP317" s="388">
        <v>724</v>
      </c>
      <c r="AQ317" s="387">
        <v>51580</v>
      </c>
      <c r="AR317" s="207">
        <f t="shared" si="23"/>
        <v>12895</v>
      </c>
      <c r="AS317" s="389">
        <v>562</v>
      </c>
      <c r="AT317" s="389">
        <v>37014</v>
      </c>
      <c r="AU317" s="388">
        <f t="shared" si="30"/>
        <v>9253.5</v>
      </c>
      <c r="AV317" s="389">
        <v>208</v>
      </c>
      <c r="AW317" s="389">
        <v>13260</v>
      </c>
      <c r="AX317" s="388">
        <f t="shared" si="61"/>
        <v>3315</v>
      </c>
      <c r="AY317" s="389">
        <v>188</v>
      </c>
      <c r="AZ317" s="389">
        <v>13044</v>
      </c>
      <c r="BA317" s="388">
        <f t="shared" si="54"/>
        <v>3261</v>
      </c>
      <c r="BB317" s="389">
        <v>179</v>
      </c>
      <c r="BC317" s="389">
        <v>11577</v>
      </c>
      <c r="BD317" s="388">
        <f t="shared" si="55"/>
        <v>2894.25</v>
      </c>
      <c r="BE317" s="389">
        <v>160</v>
      </c>
      <c r="BF317" s="389">
        <v>10328</v>
      </c>
      <c r="BG317" s="388">
        <f t="shared" si="56"/>
        <v>2582</v>
      </c>
      <c r="BH317" s="388">
        <v>213</v>
      </c>
      <c r="BI317" s="388">
        <v>14175</v>
      </c>
      <c r="BJ317" s="388">
        <f t="shared" si="57"/>
        <v>3543.75</v>
      </c>
      <c r="BK317" s="388">
        <v>229</v>
      </c>
      <c r="BL317" s="388">
        <v>14923</v>
      </c>
      <c r="BM317" s="388">
        <f t="shared" si="58"/>
        <v>3730.75</v>
      </c>
      <c r="BN317" s="388">
        <v>231</v>
      </c>
      <c r="BO317" s="388">
        <v>14833</v>
      </c>
      <c r="BP317" s="388">
        <f t="shared" si="59"/>
        <v>3708.25</v>
      </c>
      <c r="BQ317" s="388">
        <v>166</v>
      </c>
      <c r="BR317" s="388">
        <v>11994</v>
      </c>
      <c r="BS317" s="388">
        <f t="shared" si="60"/>
        <v>2998.5</v>
      </c>
    </row>
    <row r="318" spans="1:71" s="288" customFormat="1" ht="14.65" customHeight="1">
      <c r="A318" s="331">
        <v>316</v>
      </c>
      <c r="B318" s="388" t="s">
        <v>1132</v>
      </c>
      <c r="C318" s="388"/>
      <c r="D318" s="388"/>
      <c r="E318" s="207" t="str">
        <f>VLOOKUP(B318,Remark!G:H,2,0)</f>
        <v>MTNG</v>
      </c>
      <c r="F318" s="390"/>
      <c r="G318" s="390"/>
      <c r="H318" s="390"/>
      <c r="I318" s="390"/>
      <c r="J318" s="390"/>
      <c r="K318" s="390"/>
      <c r="L318" s="390"/>
      <c r="M318" s="390"/>
      <c r="N318" s="390"/>
      <c r="O318" s="390"/>
      <c r="P318" s="390"/>
      <c r="Q318" s="390"/>
      <c r="R318" s="207"/>
      <c r="S318" s="207"/>
      <c r="T318" s="207"/>
      <c r="U318" s="207"/>
      <c r="V318" s="207"/>
      <c r="W318" s="207"/>
      <c r="X318" s="207"/>
      <c r="Y318" s="207"/>
      <c r="Z318" s="207">
        <f t="shared" si="24"/>
        <v>0</v>
      </c>
      <c r="AA318" s="207">
        <v>89</v>
      </c>
      <c r="AB318" s="207">
        <v>6247</v>
      </c>
      <c r="AC318" s="207">
        <f t="shared" si="25"/>
        <v>1561.75</v>
      </c>
      <c r="AD318" s="207">
        <v>205</v>
      </c>
      <c r="AE318" s="207">
        <v>13179</v>
      </c>
      <c r="AF318" s="207">
        <f t="shared" si="26"/>
        <v>3294.75</v>
      </c>
      <c r="AG318" s="207">
        <v>260</v>
      </c>
      <c r="AH318" s="207">
        <v>16276</v>
      </c>
      <c r="AI318" s="207">
        <f t="shared" si="27"/>
        <v>4069</v>
      </c>
      <c r="AJ318" s="207">
        <v>350</v>
      </c>
      <c r="AK318" s="207">
        <v>21662</v>
      </c>
      <c r="AL318" s="207">
        <f t="shared" si="28"/>
        <v>5415.5</v>
      </c>
      <c r="AM318" s="207">
        <v>0</v>
      </c>
      <c r="AN318" s="207">
        <v>0</v>
      </c>
      <c r="AO318" s="207">
        <f t="shared" si="29"/>
        <v>0</v>
      </c>
      <c r="AP318" s="388">
        <v>230</v>
      </c>
      <c r="AQ318" s="387">
        <v>15270</v>
      </c>
      <c r="AR318" s="207">
        <f t="shared" si="23"/>
        <v>3817.5</v>
      </c>
      <c r="AS318" s="389">
        <v>177</v>
      </c>
      <c r="AT318" s="389">
        <v>13199</v>
      </c>
      <c r="AU318" s="388">
        <f t="shared" si="30"/>
        <v>3299.75</v>
      </c>
      <c r="AV318" s="389">
        <v>144</v>
      </c>
      <c r="AW318" s="389">
        <v>9264</v>
      </c>
      <c r="AX318" s="388">
        <f t="shared" si="61"/>
        <v>2316</v>
      </c>
      <c r="AY318" s="389">
        <v>119</v>
      </c>
      <c r="AZ318" s="389">
        <v>7133</v>
      </c>
      <c r="BA318" s="388">
        <f t="shared" si="54"/>
        <v>1783.25</v>
      </c>
      <c r="BB318" s="389">
        <v>168</v>
      </c>
      <c r="BC318" s="389">
        <v>10536</v>
      </c>
      <c r="BD318" s="388">
        <f t="shared" si="55"/>
        <v>2634</v>
      </c>
      <c r="BE318" s="389">
        <v>316</v>
      </c>
      <c r="BF318" s="389">
        <v>18524</v>
      </c>
      <c r="BG318" s="388">
        <f t="shared" si="56"/>
        <v>4631</v>
      </c>
      <c r="BH318" s="388">
        <v>274</v>
      </c>
      <c r="BI318" s="388">
        <v>15286</v>
      </c>
      <c r="BJ318" s="388">
        <f t="shared" si="57"/>
        <v>3821.5</v>
      </c>
      <c r="BK318" s="388">
        <v>228</v>
      </c>
      <c r="BL318" s="388">
        <v>12604</v>
      </c>
      <c r="BM318" s="388">
        <f t="shared" si="58"/>
        <v>3151</v>
      </c>
      <c r="BN318" s="388">
        <v>183</v>
      </c>
      <c r="BO318" s="388">
        <v>10997</v>
      </c>
      <c r="BP318" s="388">
        <f t="shared" si="59"/>
        <v>2749.25</v>
      </c>
      <c r="BQ318" s="388">
        <v>199</v>
      </c>
      <c r="BR318" s="388">
        <v>12425</v>
      </c>
      <c r="BS318" s="388">
        <f t="shared" si="60"/>
        <v>3106.25</v>
      </c>
    </row>
    <row r="319" spans="1:71" s="288" customFormat="1" ht="14.65" customHeight="1">
      <c r="A319" s="331">
        <v>317</v>
      </c>
      <c r="B319" s="388" t="s">
        <v>1133</v>
      </c>
      <c r="C319" s="388"/>
      <c r="D319" s="388"/>
      <c r="E319" s="207" t="str">
        <f>VLOOKUP(B319,Remark!G:H,2,0)</f>
        <v>MTNG</v>
      </c>
      <c r="F319" s="390"/>
      <c r="G319" s="390"/>
      <c r="H319" s="390"/>
      <c r="I319" s="390"/>
      <c r="J319" s="390"/>
      <c r="K319" s="390"/>
      <c r="L319" s="390"/>
      <c r="M319" s="390"/>
      <c r="N319" s="390"/>
      <c r="O319" s="390"/>
      <c r="P319" s="390"/>
      <c r="Q319" s="390"/>
      <c r="R319" s="207"/>
      <c r="S319" s="207"/>
      <c r="T319" s="207"/>
      <c r="U319" s="207"/>
      <c r="V319" s="207"/>
      <c r="W319" s="207"/>
      <c r="X319" s="207">
        <f>VLOOKUP(A133,[1]sum!$A$2:$H$154,7,FALSE)</f>
        <v>23</v>
      </c>
      <c r="Y319" s="207">
        <f>VLOOKUP(A133,[1]sum!$A$2:$H$154,8,FALSE)</f>
        <v>1841</v>
      </c>
      <c r="Z319" s="207">
        <f t="shared" ref="Z319" si="62">Y319*25%</f>
        <v>460.25</v>
      </c>
      <c r="AA319" s="207">
        <v>84</v>
      </c>
      <c r="AB319" s="207">
        <v>6080</v>
      </c>
      <c r="AC319" s="207">
        <f t="shared" ref="AC319" si="63">AB319*25%</f>
        <v>1520</v>
      </c>
      <c r="AD319" s="207">
        <v>125</v>
      </c>
      <c r="AE319" s="207">
        <v>8435</v>
      </c>
      <c r="AF319" s="207">
        <f t="shared" ref="AF319" si="64">AE319*25%</f>
        <v>2108.75</v>
      </c>
      <c r="AG319" s="207">
        <v>164</v>
      </c>
      <c r="AH319" s="207">
        <v>12232</v>
      </c>
      <c r="AI319" s="207">
        <f t="shared" ref="AI319" si="65">AH319*25%</f>
        <v>3058</v>
      </c>
      <c r="AJ319" s="207">
        <v>150</v>
      </c>
      <c r="AK319" s="207">
        <v>10054</v>
      </c>
      <c r="AL319" s="207">
        <f t="shared" ref="AL319" si="66">AK319*25%</f>
        <v>2513.5</v>
      </c>
      <c r="AM319" s="207">
        <v>257</v>
      </c>
      <c r="AN319" s="207">
        <v>15103</v>
      </c>
      <c r="AO319" s="207">
        <f t="shared" ref="AO319" si="67">AN319*25%</f>
        <v>3775.75</v>
      </c>
      <c r="AP319" s="388">
        <v>195</v>
      </c>
      <c r="AQ319" s="387">
        <v>13413</v>
      </c>
      <c r="AR319" s="207">
        <f t="shared" ref="AR319" si="68">AQ319*25%</f>
        <v>3353.25</v>
      </c>
      <c r="AS319" s="389">
        <v>173</v>
      </c>
      <c r="AT319" s="389">
        <v>12723</v>
      </c>
      <c r="AU319" s="388">
        <f t="shared" ref="AU319" si="69">AT319*25%</f>
        <v>3180.75</v>
      </c>
      <c r="AV319" s="389">
        <v>39</v>
      </c>
      <c r="AW319" s="389">
        <v>2521</v>
      </c>
      <c r="AX319" s="388">
        <f t="shared" si="61"/>
        <v>630.25</v>
      </c>
      <c r="AY319" s="389">
        <v>50</v>
      </c>
      <c r="AZ319" s="389">
        <v>3030</v>
      </c>
      <c r="BA319" s="388">
        <f t="shared" si="54"/>
        <v>757.5</v>
      </c>
      <c r="BB319" s="389">
        <v>38</v>
      </c>
      <c r="BC319" s="389">
        <v>2806</v>
      </c>
      <c r="BD319" s="388">
        <f t="shared" si="55"/>
        <v>701.5</v>
      </c>
      <c r="BE319" s="389">
        <v>46</v>
      </c>
      <c r="BF319" s="389">
        <v>2690</v>
      </c>
      <c r="BG319" s="388">
        <f t="shared" si="56"/>
        <v>672.5</v>
      </c>
      <c r="BH319" s="388">
        <v>34</v>
      </c>
      <c r="BI319" s="388">
        <v>2270</v>
      </c>
      <c r="BJ319" s="388">
        <f t="shared" si="57"/>
        <v>567.5</v>
      </c>
      <c r="BK319" s="388">
        <v>50</v>
      </c>
      <c r="BL319" s="388">
        <v>3502</v>
      </c>
      <c r="BM319" s="388">
        <f t="shared" si="58"/>
        <v>875.5</v>
      </c>
      <c r="BN319" s="388">
        <v>63</v>
      </c>
      <c r="BO319" s="388">
        <v>4589</v>
      </c>
      <c r="BP319" s="388">
        <f t="shared" si="59"/>
        <v>1147.25</v>
      </c>
      <c r="BQ319" s="388">
        <v>57</v>
      </c>
      <c r="BR319" s="388">
        <v>4215</v>
      </c>
      <c r="BS319" s="388">
        <f t="shared" si="60"/>
        <v>1053.75</v>
      </c>
    </row>
    <row r="320" spans="1:71" s="288" customFormat="1" ht="14.65" customHeight="1">
      <c r="A320" s="331">
        <v>318</v>
      </c>
      <c r="B320" s="388" t="s">
        <v>1134</v>
      </c>
      <c r="C320" s="388"/>
      <c r="D320" s="388"/>
      <c r="E320" s="207" t="str">
        <f>VLOOKUP(B320,Remark!G:H,2,0)</f>
        <v>BYAI</v>
      </c>
      <c r="F320" s="390"/>
      <c r="G320" s="390"/>
      <c r="H320" s="390"/>
      <c r="I320" s="390"/>
      <c r="J320" s="390"/>
      <c r="K320" s="390"/>
      <c r="L320" s="390"/>
      <c r="M320" s="390"/>
      <c r="N320" s="390"/>
      <c r="O320" s="390"/>
      <c r="P320" s="390"/>
      <c r="Q320" s="390"/>
      <c r="R320" s="207"/>
      <c r="S320" s="207"/>
      <c r="T320" s="207"/>
      <c r="U320" s="207"/>
      <c r="V320" s="207"/>
      <c r="W320" s="207"/>
      <c r="X320" s="207"/>
      <c r="Y320" s="207"/>
      <c r="Z320" s="207"/>
      <c r="AA320" s="207"/>
      <c r="AB320" s="207"/>
      <c r="AC320" s="207"/>
      <c r="AD320" s="207"/>
      <c r="AE320" s="207"/>
      <c r="AF320" s="207"/>
      <c r="AG320" s="207"/>
      <c r="AH320" s="207"/>
      <c r="AI320" s="207"/>
      <c r="AJ320" s="207"/>
      <c r="AK320" s="207"/>
      <c r="AL320" s="207"/>
      <c r="AM320" s="207"/>
      <c r="AN320" s="207"/>
      <c r="AO320" s="207"/>
      <c r="AP320" s="388"/>
      <c r="AQ320" s="387"/>
      <c r="AR320" s="207"/>
      <c r="AS320" s="389"/>
      <c r="AT320" s="389"/>
      <c r="AU320" s="388"/>
      <c r="AV320" s="389">
        <v>33</v>
      </c>
      <c r="AW320" s="389">
        <v>1919</v>
      </c>
      <c r="AX320" s="388">
        <f t="shared" si="61"/>
        <v>479.75</v>
      </c>
      <c r="AY320" s="389">
        <v>37</v>
      </c>
      <c r="AZ320" s="389">
        <v>2499</v>
      </c>
      <c r="BA320" s="388">
        <f t="shared" si="54"/>
        <v>624.75</v>
      </c>
      <c r="BB320" s="389">
        <v>67</v>
      </c>
      <c r="BC320" s="389">
        <v>4393</v>
      </c>
      <c r="BD320" s="388">
        <f t="shared" si="55"/>
        <v>1098.25</v>
      </c>
      <c r="BE320" s="389">
        <v>58</v>
      </c>
      <c r="BF320" s="389">
        <v>3150</v>
      </c>
      <c r="BG320" s="388">
        <f t="shared" si="56"/>
        <v>787.5</v>
      </c>
      <c r="BH320" s="388">
        <v>40</v>
      </c>
      <c r="BI320" s="388">
        <v>2136</v>
      </c>
      <c r="BJ320" s="388">
        <f t="shared" si="57"/>
        <v>534</v>
      </c>
      <c r="BK320" s="388">
        <v>75</v>
      </c>
      <c r="BL320" s="388">
        <v>4609</v>
      </c>
      <c r="BM320" s="388">
        <f t="shared" si="58"/>
        <v>1152.25</v>
      </c>
      <c r="BN320" s="388">
        <v>39</v>
      </c>
      <c r="BO320" s="388">
        <v>2633</v>
      </c>
      <c r="BP320" s="388">
        <f t="shared" si="59"/>
        <v>658.25</v>
      </c>
      <c r="BQ320" s="388">
        <v>58</v>
      </c>
      <c r="BR320" s="388">
        <v>4322</v>
      </c>
      <c r="BS320" s="388">
        <f t="shared" si="60"/>
        <v>1080.5</v>
      </c>
    </row>
    <row r="321" spans="1:71" s="288" customFormat="1" ht="14.65" customHeight="1">
      <c r="A321" s="331">
        <v>319</v>
      </c>
      <c r="B321" s="388" t="s">
        <v>1135</v>
      </c>
      <c r="C321" s="388"/>
      <c r="D321" s="388"/>
      <c r="E321" s="207" t="str">
        <f>VLOOKUP(B321,Remark!G:H,2,0)</f>
        <v>TNON</v>
      </c>
      <c r="F321" s="390"/>
      <c r="G321" s="390"/>
      <c r="H321" s="390"/>
      <c r="I321" s="390"/>
      <c r="J321" s="390"/>
      <c r="K321" s="390"/>
      <c r="L321" s="390"/>
      <c r="M321" s="390"/>
      <c r="N321" s="390"/>
      <c r="O321" s="390"/>
      <c r="P321" s="390"/>
      <c r="Q321" s="390"/>
      <c r="R321" s="207"/>
      <c r="S321" s="207"/>
      <c r="T321" s="207"/>
      <c r="U321" s="207"/>
      <c r="V321" s="207"/>
      <c r="W321" s="207"/>
      <c r="X321" s="207"/>
      <c r="Y321" s="207"/>
      <c r="Z321" s="207"/>
      <c r="AA321" s="207"/>
      <c r="AB321" s="207"/>
      <c r="AC321" s="207"/>
      <c r="AD321" s="207"/>
      <c r="AE321" s="207"/>
      <c r="AF321" s="207"/>
      <c r="AG321" s="207"/>
      <c r="AH321" s="207"/>
      <c r="AI321" s="207"/>
      <c r="AJ321" s="207"/>
      <c r="AK321" s="207"/>
      <c r="AL321" s="207"/>
      <c r="AM321" s="207"/>
      <c r="AN321" s="207"/>
      <c r="AO321" s="207"/>
      <c r="AP321" s="388"/>
      <c r="AQ321" s="387"/>
      <c r="AR321" s="207"/>
      <c r="AS321" s="389"/>
      <c r="AT321" s="389"/>
      <c r="AU321" s="388"/>
      <c r="AV321" s="389">
        <v>149</v>
      </c>
      <c r="AW321" s="389">
        <v>9087</v>
      </c>
      <c r="AX321" s="388">
        <f t="shared" si="61"/>
        <v>2271.75</v>
      </c>
      <c r="AY321" s="389">
        <v>220</v>
      </c>
      <c r="AZ321" s="389">
        <v>14568</v>
      </c>
      <c r="BA321" s="388">
        <f t="shared" si="54"/>
        <v>3642</v>
      </c>
      <c r="BB321" s="389">
        <v>179</v>
      </c>
      <c r="BC321" s="389">
        <v>11937</v>
      </c>
      <c r="BD321" s="388">
        <f t="shared" si="55"/>
        <v>2984.25</v>
      </c>
      <c r="BE321" s="389">
        <v>202</v>
      </c>
      <c r="BF321" s="389">
        <v>13442</v>
      </c>
      <c r="BG321" s="388">
        <f t="shared" si="56"/>
        <v>3360.5</v>
      </c>
      <c r="BH321" s="388">
        <v>200</v>
      </c>
      <c r="BI321" s="388">
        <v>14060</v>
      </c>
      <c r="BJ321" s="388">
        <f t="shared" si="57"/>
        <v>3515</v>
      </c>
      <c r="BK321" s="388">
        <v>225</v>
      </c>
      <c r="BL321" s="388">
        <v>15963</v>
      </c>
      <c r="BM321" s="388">
        <f t="shared" si="58"/>
        <v>3990.75</v>
      </c>
      <c r="BN321" s="388">
        <v>269</v>
      </c>
      <c r="BO321" s="388">
        <v>19087</v>
      </c>
      <c r="BP321" s="388">
        <f t="shared" si="59"/>
        <v>4771.75</v>
      </c>
      <c r="BQ321" s="388">
        <v>235</v>
      </c>
      <c r="BR321" s="388">
        <v>15881</v>
      </c>
      <c r="BS321" s="388">
        <f t="shared" si="60"/>
        <v>3970.25</v>
      </c>
    </row>
    <row r="322" spans="1:71" s="288" customFormat="1" ht="14.65" customHeight="1">
      <c r="A322" s="331">
        <v>320</v>
      </c>
      <c r="B322" s="388" t="s">
        <v>1136</v>
      </c>
      <c r="C322" s="388"/>
      <c r="D322" s="388"/>
      <c r="E322" s="207" t="str">
        <f>VLOOKUP(B322,Remark!G:H,2,0)</f>
        <v>BYAI</v>
      </c>
      <c r="F322" s="390"/>
      <c r="G322" s="390"/>
      <c r="H322" s="390"/>
      <c r="I322" s="390"/>
      <c r="J322" s="390"/>
      <c r="K322" s="390"/>
      <c r="L322" s="390"/>
      <c r="M322" s="390"/>
      <c r="N322" s="390"/>
      <c r="O322" s="390"/>
      <c r="P322" s="390"/>
      <c r="Q322" s="390"/>
      <c r="R322" s="207"/>
      <c r="S322" s="207"/>
      <c r="T322" s="207"/>
      <c r="U322" s="207"/>
      <c r="V322" s="207"/>
      <c r="W322" s="207"/>
      <c r="X322" s="207"/>
      <c r="Y322" s="207"/>
      <c r="Z322" s="207"/>
      <c r="AA322" s="207"/>
      <c r="AB322" s="207"/>
      <c r="AC322" s="207"/>
      <c r="AD322" s="207"/>
      <c r="AE322" s="207"/>
      <c r="AF322" s="207"/>
      <c r="AG322" s="207"/>
      <c r="AH322" s="207"/>
      <c r="AI322" s="207"/>
      <c r="AJ322" s="207"/>
      <c r="AK322" s="207"/>
      <c r="AL322" s="207"/>
      <c r="AM322" s="207"/>
      <c r="AN322" s="207"/>
      <c r="AO322" s="207"/>
      <c r="AP322" s="388"/>
      <c r="AQ322" s="387"/>
      <c r="AR322" s="207"/>
      <c r="AS322" s="389"/>
      <c r="AT322" s="389"/>
      <c r="AU322" s="388"/>
      <c r="AV322" s="389">
        <v>101</v>
      </c>
      <c r="AW322" s="389">
        <v>6615</v>
      </c>
      <c r="AX322" s="388">
        <f t="shared" si="61"/>
        <v>1653.75</v>
      </c>
      <c r="AY322" s="389">
        <v>87</v>
      </c>
      <c r="AZ322" s="389">
        <v>5213</v>
      </c>
      <c r="BA322" s="388">
        <f t="shared" si="54"/>
        <v>1303.25</v>
      </c>
      <c r="BB322" s="389">
        <v>85</v>
      </c>
      <c r="BC322" s="389">
        <v>5239</v>
      </c>
      <c r="BD322" s="388">
        <f t="shared" si="55"/>
        <v>1309.75</v>
      </c>
      <c r="BE322" s="389">
        <v>111</v>
      </c>
      <c r="BF322" s="389">
        <v>6793</v>
      </c>
      <c r="BG322" s="388">
        <f t="shared" si="56"/>
        <v>1698.25</v>
      </c>
      <c r="BH322" s="388">
        <v>98</v>
      </c>
      <c r="BI322" s="388">
        <v>6138</v>
      </c>
      <c r="BJ322" s="388">
        <f t="shared" si="57"/>
        <v>1534.5</v>
      </c>
      <c r="BK322" s="388">
        <v>152</v>
      </c>
      <c r="BL322" s="388">
        <v>8752</v>
      </c>
      <c r="BM322" s="388">
        <f t="shared" si="58"/>
        <v>2188</v>
      </c>
      <c r="BN322" s="388">
        <v>104</v>
      </c>
      <c r="BO322" s="388">
        <v>6964</v>
      </c>
      <c r="BP322" s="388">
        <f t="shared" si="59"/>
        <v>1741</v>
      </c>
      <c r="BQ322" s="388">
        <v>104</v>
      </c>
      <c r="BR322" s="388">
        <v>6972</v>
      </c>
      <c r="BS322" s="388">
        <f t="shared" si="60"/>
        <v>1743</v>
      </c>
    </row>
    <row r="323" spans="1:71" s="288" customFormat="1" ht="14.65" customHeight="1">
      <c r="A323" s="331">
        <v>321</v>
      </c>
      <c r="B323" s="388" t="s">
        <v>1137</v>
      </c>
      <c r="C323" s="388"/>
      <c r="D323" s="388"/>
      <c r="E323" s="207" t="str">
        <f>VLOOKUP(B323,Remark!G:H,2,0)</f>
        <v>NAIN</v>
      </c>
      <c r="F323" s="390"/>
      <c r="G323" s="390"/>
      <c r="H323" s="390"/>
      <c r="I323" s="390"/>
      <c r="J323" s="390"/>
      <c r="K323" s="390"/>
      <c r="L323" s="390"/>
      <c r="M323" s="390"/>
      <c r="N323" s="390"/>
      <c r="O323" s="390"/>
      <c r="P323" s="390"/>
      <c r="Q323" s="390"/>
      <c r="R323" s="207"/>
      <c r="S323" s="207"/>
      <c r="T323" s="207"/>
      <c r="U323" s="207"/>
      <c r="V323" s="207"/>
      <c r="W323" s="207"/>
      <c r="X323" s="207"/>
      <c r="Y323" s="207"/>
      <c r="Z323" s="207"/>
      <c r="AA323" s="207"/>
      <c r="AB323" s="207"/>
      <c r="AC323" s="207"/>
      <c r="AD323" s="207"/>
      <c r="AE323" s="207"/>
      <c r="AF323" s="207"/>
      <c r="AG323" s="207"/>
      <c r="AH323" s="207"/>
      <c r="AI323" s="207"/>
      <c r="AJ323" s="207"/>
      <c r="AK323" s="207"/>
      <c r="AL323" s="207"/>
      <c r="AM323" s="207"/>
      <c r="AN323" s="207"/>
      <c r="AO323" s="207"/>
      <c r="AP323" s="388"/>
      <c r="AQ323" s="387"/>
      <c r="AR323" s="207"/>
      <c r="AS323" s="389"/>
      <c r="AT323" s="389"/>
      <c r="AU323" s="388"/>
      <c r="AV323" s="389">
        <v>201</v>
      </c>
      <c r="AW323" s="389">
        <v>11831</v>
      </c>
      <c r="AX323" s="388">
        <f t="shared" si="61"/>
        <v>2957.75</v>
      </c>
      <c r="AY323" s="389">
        <v>213</v>
      </c>
      <c r="AZ323" s="389">
        <v>12591</v>
      </c>
      <c r="BA323" s="388">
        <f t="shared" ref="BA323:BA386" si="70">AZ323*25%</f>
        <v>3147.75</v>
      </c>
      <c r="BB323" s="389">
        <v>186</v>
      </c>
      <c r="BC323" s="389">
        <v>11646</v>
      </c>
      <c r="BD323" s="388">
        <f t="shared" ref="BD323:BD386" si="71">BC323*25%</f>
        <v>2911.5</v>
      </c>
      <c r="BE323" s="389">
        <v>224</v>
      </c>
      <c r="BF323" s="389">
        <v>13968</v>
      </c>
      <c r="BG323" s="388">
        <f t="shared" ref="BG323:BG386" si="72">BF323*25%</f>
        <v>3492</v>
      </c>
      <c r="BH323" s="388">
        <v>166</v>
      </c>
      <c r="BI323" s="388">
        <v>11218</v>
      </c>
      <c r="BJ323" s="388">
        <f t="shared" si="57"/>
        <v>2804.5</v>
      </c>
      <c r="BK323" s="388">
        <v>272</v>
      </c>
      <c r="BL323" s="388">
        <v>15916</v>
      </c>
      <c r="BM323" s="388">
        <f t="shared" si="58"/>
        <v>3979</v>
      </c>
      <c r="BN323" s="388">
        <v>257</v>
      </c>
      <c r="BO323" s="388">
        <v>15147</v>
      </c>
      <c r="BP323" s="388">
        <f t="shared" si="59"/>
        <v>3786.75</v>
      </c>
      <c r="BQ323" s="388">
        <v>241</v>
      </c>
      <c r="BR323" s="388">
        <v>15283</v>
      </c>
      <c r="BS323" s="388">
        <f t="shared" si="60"/>
        <v>3820.75</v>
      </c>
    </row>
    <row r="324" spans="1:71" s="288" customFormat="1" ht="14.65" customHeight="1">
      <c r="A324" s="331">
        <v>322</v>
      </c>
      <c r="B324" s="388" t="s">
        <v>1138</v>
      </c>
      <c r="C324" s="388"/>
      <c r="D324" s="388"/>
      <c r="E324" s="207" t="str">
        <f>VLOOKUP(B324,Remark!G:H,2,0)</f>
        <v>TAIT</v>
      </c>
      <c r="F324" s="390"/>
      <c r="G324" s="390"/>
      <c r="H324" s="390"/>
      <c r="I324" s="390"/>
      <c r="J324" s="390"/>
      <c r="K324" s="390"/>
      <c r="L324" s="390"/>
      <c r="M324" s="390"/>
      <c r="N324" s="390"/>
      <c r="O324" s="390"/>
      <c r="P324" s="390"/>
      <c r="Q324" s="390"/>
      <c r="R324" s="207"/>
      <c r="S324" s="207"/>
      <c r="T324" s="207"/>
      <c r="U324" s="207"/>
      <c r="V324" s="207"/>
      <c r="W324" s="207"/>
      <c r="X324" s="207"/>
      <c r="Y324" s="207"/>
      <c r="Z324" s="207"/>
      <c r="AA324" s="207"/>
      <c r="AB324" s="207"/>
      <c r="AC324" s="207"/>
      <c r="AD324" s="207"/>
      <c r="AE324" s="207"/>
      <c r="AF324" s="207"/>
      <c r="AG324" s="207"/>
      <c r="AH324" s="207"/>
      <c r="AI324" s="207"/>
      <c r="AJ324" s="207"/>
      <c r="AK324" s="207"/>
      <c r="AL324" s="207"/>
      <c r="AM324" s="207"/>
      <c r="AN324" s="207"/>
      <c r="AO324" s="207"/>
      <c r="AP324" s="388"/>
      <c r="AQ324" s="387"/>
      <c r="AR324" s="207"/>
      <c r="AS324" s="389"/>
      <c r="AT324" s="389"/>
      <c r="AU324" s="388"/>
      <c r="AV324" s="389">
        <v>50</v>
      </c>
      <c r="AW324" s="389">
        <v>2970</v>
      </c>
      <c r="AX324" s="388">
        <f t="shared" si="61"/>
        <v>742.5</v>
      </c>
      <c r="AY324" s="389">
        <v>79</v>
      </c>
      <c r="AZ324" s="389">
        <v>4533</v>
      </c>
      <c r="BA324" s="388">
        <f t="shared" si="70"/>
        <v>1133.25</v>
      </c>
      <c r="BB324" s="389">
        <v>77</v>
      </c>
      <c r="BC324" s="389">
        <v>4747</v>
      </c>
      <c r="BD324" s="388">
        <f t="shared" si="71"/>
        <v>1186.75</v>
      </c>
      <c r="BE324" s="389">
        <v>72</v>
      </c>
      <c r="BF324" s="389">
        <v>4428</v>
      </c>
      <c r="BG324" s="388">
        <f t="shared" si="72"/>
        <v>1107</v>
      </c>
      <c r="BH324" s="388">
        <v>64</v>
      </c>
      <c r="BI324" s="388">
        <v>3972</v>
      </c>
      <c r="BJ324" s="388">
        <f t="shared" ref="BJ324:BJ387" si="73">BI324*25%</f>
        <v>993</v>
      </c>
      <c r="BK324" s="388">
        <v>92</v>
      </c>
      <c r="BL324" s="388">
        <v>5016</v>
      </c>
      <c r="BM324" s="388">
        <f t="shared" ref="BM324:BM387" si="74">BL324*25%</f>
        <v>1254</v>
      </c>
      <c r="BN324" s="388">
        <v>100</v>
      </c>
      <c r="BO324" s="388">
        <v>6020</v>
      </c>
      <c r="BP324" s="388">
        <f t="shared" ref="BP324:BP387" si="75">BO324*25%</f>
        <v>1505</v>
      </c>
      <c r="BQ324" s="388">
        <v>124</v>
      </c>
      <c r="BR324" s="388">
        <v>7684</v>
      </c>
      <c r="BS324" s="388">
        <f t="shared" ref="BS324:BS387" si="76">BR324*25%</f>
        <v>1921</v>
      </c>
    </row>
    <row r="325" spans="1:71" s="288" customFormat="1" ht="14.65" customHeight="1">
      <c r="A325" s="331">
        <v>323</v>
      </c>
      <c r="B325" s="388" t="s">
        <v>1139</v>
      </c>
      <c r="C325" s="388"/>
      <c r="D325" s="388"/>
      <c r="E325" s="207" t="str">
        <f>VLOOKUP(B325,Remark!G:H,2,0)</f>
        <v>BYAI</v>
      </c>
      <c r="F325" s="390"/>
      <c r="G325" s="390"/>
      <c r="H325" s="390"/>
      <c r="I325" s="390"/>
      <c r="J325" s="390"/>
      <c r="K325" s="390"/>
      <c r="L325" s="390"/>
      <c r="M325" s="390"/>
      <c r="N325" s="390"/>
      <c r="O325" s="390"/>
      <c r="P325" s="390"/>
      <c r="Q325" s="390"/>
      <c r="R325" s="207"/>
      <c r="S325" s="207"/>
      <c r="T325" s="207"/>
      <c r="U325" s="207"/>
      <c r="V325" s="207"/>
      <c r="W325" s="207"/>
      <c r="X325" s="207"/>
      <c r="Y325" s="207"/>
      <c r="Z325" s="207"/>
      <c r="AA325" s="207"/>
      <c r="AB325" s="207"/>
      <c r="AC325" s="207"/>
      <c r="AD325" s="207"/>
      <c r="AE325" s="207"/>
      <c r="AF325" s="207"/>
      <c r="AG325" s="207"/>
      <c r="AH325" s="207"/>
      <c r="AI325" s="207"/>
      <c r="AJ325" s="207"/>
      <c r="AK325" s="207"/>
      <c r="AL325" s="207"/>
      <c r="AM325" s="207"/>
      <c r="AN325" s="207"/>
      <c r="AO325" s="207"/>
      <c r="AP325" s="388"/>
      <c r="AQ325" s="387"/>
      <c r="AR325" s="207"/>
      <c r="AS325" s="389"/>
      <c r="AT325" s="389"/>
      <c r="AU325" s="388"/>
      <c r="AV325" s="389">
        <v>111</v>
      </c>
      <c r="AW325" s="389">
        <v>8473</v>
      </c>
      <c r="AX325" s="388">
        <f t="shared" si="61"/>
        <v>2118.25</v>
      </c>
      <c r="AY325" s="389">
        <v>86</v>
      </c>
      <c r="AZ325" s="389">
        <v>6086</v>
      </c>
      <c r="BA325" s="388">
        <f t="shared" si="70"/>
        <v>1521.5</v>
      </c>
      <c r="BB325" s="389">
        <v>121</v>
      </c>
      <c r="BC325" s="389">
        <v>7875</v>
      </c>
      <c r="BD325" s="388">
        <f t="shared" si="71"/>
        <v>1968.75</v>
      </c>
      <c r="BE325" s="389">
        <v>147</v>
      </c>
      <c r="BF325" s="389">
        <v>9573</v>
      </c>
      <c r="BG325" s="388">
        <f t="shared" si="72"/>
        <v>2393.25</v>
      </c>
      <c r="BH325" s="388">
        <v>129</v>
      </c>
      <c r="BI325" s="388">
        <v>8139</v>
      </c>
      <c r="BJ325" s="388">
        <f t="shared" si="73"/>
        <v>2034.75</v>
      </c>
      <c r="BK325" s="388">
        <v>156</v>
      </c>
      <c r="BL325" s="388">
        <v>10008</v>
      </c>
      <c r="BM325" s="388">
        <f t="shared" si="74"/>
        <v>2502</v>
      </c>
      <c r="BN325" s="388">
        <v>124</v>
      </c>
      <c r="BO325" s="388">
        <v>9028</v>
      </c>
      <c r="BP325" s="388">
        <f t="shared" si="75"/>
        <v>2257</v>
      </c>
      <c r="BQ325" s="388">
        <v>161</v>
      </c>
      <c r="BR325" s="388">
        <v>10147</v>
      </c>
      <c r="BS325" s="388">
        <f t="shared" si="76"/>
        <v>2536.75</v>
      </c>
    </row>
    <row r="326" spans="1:71" s="288" customFormat="1" ht="14.65" customHeight="1">
      <c r="A326" s="331">
        <v>324</v>
      </c>
      <c r="B326" s="388" t="s">
        <v>1140</v>
      </c>
      <c r="C326" s="388"/>
      <c r="D326" s="388"/>
      <c r="E326" s="207" t="str">
        <f>VLOOKUP(B326,Remark!G:H,2,0)</f>
        <v>Kerry</v>
      </c>
      <c r="F326" s="390"/>
      <c r="G326" s="390"/>
      <c r="H326" s="390"/>
      <c r="I326" s="390"/>
      <c r="J326" s="390"/>
      <c r="K326" s="390"/>
      <c r="L326" s="390"/>
      <c r="M326" s="390"/>
      <c r="N326" s="390"/>
      <c r="O326" s="390"/>
      <c r="P326" s="390"/>
      <c r="Q326" s="390"/>
      <c r="R326" s="207"/>
      <c r="S326" s="207"/>
      <c r="T326" s="207"/>
      <c r="U326" s="207"/>
      <c r="V326" s="207"/>
      <c r="W326" s="207"/>
      <c r="X326" s="207"/>
      <c r="Y326" s="207"/>
      <c r="Z326" s="207"/>
      <c r="AA326" s="207"/>
      <c r="AB326" s="207"/>
      <c r="AC326" s="207"/>
      <c r="AD326" s="207"/>
      <c r="AE326" s="207"/>
      <c r="AF326" s="207"/>
      <c r="AG326" s="207"/>
      <c r="AH326" s="207"/>
      <c r="AI326" s="207"/>
      <c r="AJ326" s="207"/>
      <c r="AK326" s="207"/>
      <c r="AL326" s="207"/>
      <c r="AM326" s="207"/>
      <c r="AN326" s="207"/>
      <c r="AO326" s="207"/>
      <c r="AP326" s="388"/>
      <c r="AQ326" s="387"/>
      <c r="AR326" s="207"/>
      <c r="AS326" s="389"/>
      <c r="AT326" s="389"/>
      <c r="AU326" s="388"/>
      <c r="AV326" s="389">
        <v>238</v>
      </c>
      <c r="AW326" s="389">
        <v>15246</v>
      </c>
      <c r="AX326" s="388">
        <f t="shared" si="61"/>
        <v>3811.5</v>
      </c>
      <c r="AY326" s="389">
        <v>249</v>
      </c>
      <c r="AZ326" s="389">
        <v>17219</v>
      </c>
      <c r="BA326" s="388">
        <f t="shared" si="70"/>
        <v>4304.75</v>
      </c>
      <c r="BB326" s="389">
        <v>276</v>
      </c>
      <c r="BC326" s="389">
        <v>17704</v>
      </c>
      <c r="BD326" s="388">
        <f t="shared" si="71"/>
        <v>4426</v>
      </c>
      <c r="BE326" s="389">
        <v>295</v>
      </c>
      <c r="BF326" s="389">
        <v>19853</v>
      </c>
      <c r="BG326" s="388">
        <f t="shared" si="72"/>
        <v>4963.25</v>
      </c>
      <c r="BH326" s="388">
        <v>249</v>
      </c>
      <c r="BI326" s="388">
        <v>14807</v>
      </c>
      <c r="BJ326" s="388">
        <f t="shared" si="73"/>
        <v>3701.75</v>
      </c>
      <c r="BK326" s="388">
        <v>309</v>
      </c>
      <c r="BL326" s="388">
        <v>20171</v>
      </c>
      <c r="BM326" s="388">
        <f t="shared" si="74"/>
        <v>5042.75</v>
      </c>
      <c r="BN326" s="388">
        <v>309</v>
      </c>
      <c r="BO326" s="388">
        <v>19403</v>
      </c>
      <c r="BP326" s="388">
        <f t="shared" si="75"/>
        <v>4850.75</v>
      </c>
      <c r="BQ326" s="388">
        <v>278</v>
      </c>
      <c r="BR326" s="388">
        <v>17938</v>
      </c>
      <c r="BS326" s="388">
        <f t="shared" si="76"/>
        <v>4484.5</v>
      </c>
    </row>
    <row r="327" spans="1:71" s="288" customFormat="1" ht="14.65" customHeight="1">
      <c r="A327" s="331">
        <v>325</v>
      </c>
      <c r="B327" s="388" t="s">
        <v>1141</v>
      </c>
      <c r="C327" s="388"/>
      <c r="D327" s="388"/>
      <c r="E327" s="207" t="str">
        <f>VLOOKUP(B327,Remark!G:H,2,0)</f>
        <v>BYAI</v>
      </c>
      <c r="F327" s="390"/>
      <c r="G327" s="390"/>
      <c r="H327" s="390"/>
      <c r="I327" s="390"/>
      <c r="J327" s="390"/>
      <c r="K327" s="390"/>
      <c r="L327" s="390"/>
      <c r="M327" s="390"/>
      <c r="N327" s="390"/>
      <c r="O327" s="390"/>
      <c r="P327" s="390"/>
      <c r="Q327" s="390"/>
      <c r="R327" s="207"/>
      <c r="S327" s="207"/>
      <c r="T327" s="207"/>
      <c r="U327" s="207"/>
      <c r="V327" s="207"/>
      <c r="W327" s="207"/>
      <c r="X327" s="207"/>
      <c r="Y327" s="207"/>
      <c r="Z327" s="207"/>
      <c r="AA327" s="207"/>
      <c r="AB327" s="207"/>
      <c r="AC327" s="207"/>
      <c r="AD327" s="207"/>
      <c r="AE327" s="207"/>
      <c r="AF327" s="207"/>
      <c r="AG327" s="207"/>
      <c r="AH327" s="207"/>
      <c r="AI327" s="207"/>
      <c r="AJ327" s="207"/>
      <c r="AK327" s="207"/>
      <c r="AL327" s="207"/>
      <c r="AM327" s="207"/>
      <c r="AN327" s="207"/>
      <c r="AO327" s="207"/>
      <c r="AP327" s="388"/>
      <c r="AQ327" s="387"/>
      <c r="AR327" s="207"/>
      <c r="AS327" s="389"/>
      <c r="AT327" s="389"/>
      <c r="AU327" s="388"/>
      <c r="AV327" s="389">
        <v>122</v>
      </c>
      <c r="AW327" s="389">
        <v>7590</v>
      </c>
      <c r="AX327" s="388">
        <f t="shared" si="61"/>
        <v>1897.5</v>
      </c>
      <c r="AY327" s="389">
        <v>79</v>
      </c>
      <c r="AZ327" s="389">
        <v>5213</v>
      </c>
      <c r="BA327" s="388">
        <f t="shared" si="70"/>
        <v>1303.25</v>
      </c>
      <c r="BB327" s="389">
        <v>110</v>
      </c>
      <c r="BC327" s="389">
        <v>7134</v>
      </c>
      <c r="BD327" s="388">
        <f t="shared" si="71"/>
        <v>1783.5</v>
      </c>
      <c r="BE327" s="389">
        <v>97</v>
      </c>
      <c r="BF327" s="389">
        <v>7667</v>
      </c>
      <c r="BG327" s="388">
        <f t="shared" si="72"/>
        <v>1916.75</v>
      </c>
      <c r="BH327" s="388">
        <v>198</v>
      </c>
      <c r="BI327" s="388">
        <v>13542</v>
      </c>
      <c r="BJ327" s="388">
        <f t="shared" si="73"/>
        <v>3385.5</v>
      </c>
      <c r="BK327" s="388">
        <v>183</v>
      </c>
      <c r="BL327" s="388">
        <v>12453</v>
      </c>
      <c r="BM327" s="388">
        <f t="shared" si="74"/>
        <v>3113.25</v>
      </c>
      <c r="BN327" s="388">
        <v>180</v>
      </c>
      <c r="BO327" s="388">
        <v>11848</v>
      </c>
      <c r="BP327" s="388">
        <f t="shared" si="75"/>
        <v>2962</v>
      </c>
      <c r="BQ327" s="388">
        <v>179</v>
      </c>
      <c r="BR327" s="388">
        <v>11573</v>
      </c>
      <c r="BS327" s="388">
        <f t="shared" si="76"/>
        <v>2893.25</v>
      </c>
    </row>
    <row r="328" spans="1:71" s="288" customFormat="1" ht="14.65" customHeight="1">
      <c r="A328" s="331">
        <v>326</v>
      </c>
      <c r="B328" s="388" t="s">
        <v>1142</v>
      </c>
      <c r="C328" s="388"/>
      <c r="D328" s="388"/>
      <c r="E328" s="207" t="str">
        <f>VLOOKUP(B328,Remark!G:H,2,0)</f>
        <v>BYAI</v>
      </c>
      <c r="F328" s="390"/>
      <c r="G328" s="390"/>
      <c r="H328" s="390"/>
      <c r="I328" s="390"/>
      <c r="J328" s="390"/>
      <c r="K328" s="390"/>
      <c r="L328" s="390"/>
      <c r="M328" s="390"/>
      <c r="N328" s="390"/>
      <c r="O328" s="390"/>
      <c r="P328" s="390"/>
      <c r="Q328" s="390"/>
      <c r="R328" s="207"/>
      <c r="S328" s="207"/>
      <c r="T328" s="207"/>
      <c r="U328" s="207"/>
      <c r="V328" s="207"/>
      <c r="W328" s="207"/>
      <c r="X328" s="207"/>
      <c r="Y328" s="207"/>
      <c r="Z328" s="207"/>
      <c r="AA328" s="207"/>
      <c r="AB328" s="207"/>
      <c r="AC328" s="207"/>
      <c r="AD328" s="207"/>
      <c r="AE328" s="207"/>
      <c r="AF328" s="207"/>
      <c r="AG328" s="207"/>
      <c r="AH328" s="207"/>
      <c r="AI328" s="207"/>
      <c r="AJ328" s="207"/>
      <c r="AK328" s="207"/>
      <c r="AL328" s="207"/>
      <c r="AM328" s="207"/>
      <c r="AN328" s="207"/>
      <c r="AO328" s="207"/>
      <c r="AP328" s="388"/>
      <c r="AQ328" s="387"/>
      <c r="AR328" s="207"/>
      <c r="AS328" s="389"/>
      <c r="AT328" s="389"/>
      <c r="AU328" s="388"/>
      <c r="AV328" s="389">
        <v>30</v>
      </c>
      <c r="AW328" s="389">
        <v>2054</v>
      </c>
      <c r="AX328" s="388">
        <f t="shared" si="61"/>
        <v>513.5</v>
      </c>
      <c r="AY328" s="389">
        <v>33</v>
      </c>
      <c r="AZ328" s="389">
        <v>2075</v>
      </c>
      <c r="BA328" s="388">
        <f t="shared" si="70"/>
        <v>518.75</v>
      </c>
      <c r="BB328" s="389">
        <v>32</v>
      </c>
      <c r="BC328" s="389">
        <v>2308</v>
      </c>
      <c r="BD328" s="388">
        <f t="shared" si="71"/>
        <v>577</v>
      </c>
      <c r="BE328" s="389">
        <v>59</v>
      </c>
      <c r="BF328" s="389">
        <v>4365</v>
      </c>
      <c r="BG328" s="388">
        <f t="shared" si="72"/>
        <v>1091.25</v>
      </c>
      <c r="BH328" s="388">
        <v>50</v>
      </c>
      <c r="BI328" s="388">
        <v>3290</v>
      </c>
      <c r="BJ328" s="388">
        <f t="shared" si="73"/>
        <v>822.5</v>
      </c>
      <c r="BK328" s="388">
        <v>40</v>
      </c>
      <c r="BL328" s="388">
        <v>2624</v>
      </c>
      <c r="BM328" s="388">
        <f t="shared" si="74"/>
        <v>656</v>
      </c>
      <c r="BN328" s="388">
        <v>47</v>
      </c>
      <c r="BO328" s="388">
        <v>3277</v>
      </c>
      <c r="BP328" s="388">
        <f t="shared" si="75"/>
        <v>819.25</v>
      </c>
      <c r="BQ328" s="388">
        <v>39</v>
      </c>
      <c r="BR328" s="388">
        <v>2617</v>
      </c>
      <c r="BS328" s="388">
        <f t="shared" si="76"/>
        <v>654.25</v>
      </c>
    </row>
    <row r="329" spans="1:71" s="288" customFormat="1" ht="14.65" customHeight="1">
      <c r="A329" s="331">
        <v>327</v>
      </c>
      <c r="B329" s="388" t="s">
        <v>1143</v>
      </c>
      <c r="C329" s="388"/>
      <c r="D329" s="388"/>
      <c r="E329" s="207" t="str">
        <f>VLOOKUP(B329,Remark!G:H,2,0)</f>
        <v>BBUA</v>
      </c>
      <c r="F329" s="390"/>
      <c r="G329" s="390"/>
      <c r="H329" s="390"/>
      <c r="I329" s="390"/>
      <c r="J329" s="390"/>
      <c r="K329" s="390"/>
      <c r="L329" s="390"/>
      <c r="M329" s="390"/>
      <c r="N329" s="390"/>
      <c r="O329" s="390"/>
      <c r="P329" s="390"/>
      <c r="Q329" s="390"/>
      <c r="R329" s="207"/>
      <c r="S329" s="207"/>
      <c r="T329" s="207"/>
      <c r="U329" s="207"/>
      <c r="V329" s="207"/>
      <c r="W329" s="207"/>
      <c r="X329" s="207"/>
      <c r="Y329" s="207"/>
      <c r="Z329" s="207"/>
      <c r="AA329" s="207"/>
      <c r="AB329" s="207"/>
      <c r="AC329" s="207"/>
      <c r="AD329" s="207"/>
      <c r="AE329" s="207"/>
      <c r="AF329" s="207"/>
      <c r="AG329" s="207"/>
      <c r="AH329" s="207"/>
      <c r="AI329" s="207"/>
      <c r="AJ329" s="207"/>
      <c r="AK329" s="207"/>
      <c r="AL329" s="207"/>
      <c r="AM329" s="207"/>
      <c r="AN329" s="207"/>
      <c r="AO329" s="207"/>
      <c r="AP329" s="388"/>
      <c r="AQ329" s="387"/>
      <c r="AR329" s="207"/>
      <c r="AS329" s="389"/>
      <c r="AT329" s="389"/>
      <c r="AU329" s="388"/>
      <c r="AV329" s="389">
        <v>191</v>
      </c>
      <c r="AW329" s="389">
        <v>11553</v>
      </c>
      <c r="AX329" s="388">
        <f t="shared" si="61"/>
        <v>2888.25</v>
      </c>
      <c r="AY329" s="389">
        <v>123</v>
      </c>
      <c r="AZ329" s="389">
        <v>7701</v>
      </c>
      <c r="BA329" s="388">
        <f t="shared" si="70"/>
        <v>1925.25</v>
      </c>
      <c r="BB329" s="389">
        <v>176</v>
      </c>
      <c r="BC329" s="389">
        <v>10672</v>
      </c>
      <c r="BD329" s="388">
        <f t="shared" si="71"/>
        <v>2668</v>
      </c>
      <c r="BE329" s="389">
        <v>130</v>
      </c>
      <c r="BF329" s="389">
        <v>8794</v>
      </c>
      <c r="BG329" s="388">
        <f t="shared" si="72"/>
        <v>2198.5</v>
      </c>
      <c r="BH329" s="388">
        <v>157</v>
      </c>
      <c r="BI329" s="388">
        <v>9043</v>
      </c>
      <c r="BJ329" s="388">
        <f t="shared" si="73"/>
        <v>2260.75</v>
      </c>
      <c r="BK329" s="388">
        <v>188</v>
      </c>
      <c r="BL329" s="388">
        <v>11608</v>
      </c>
      <c r="BM329" s="388">
        <f t="shared" si="74"/>
        <v>2902</v>
      </c>
      <c r="BN329" s="388">
        <v>183</v>
      </c>
      <c r="BO329" s="388">
        <v>11749</v>
      </c>
      <c r="BP329" s="388">
        <f t="shared" si="75"/>
        <v>2937.25</v>
      </c>
      <c r="BQ329" s="388">
        <v>178</v>
      </c>
      <c r="BR329" s="388">
        <v>10870</v>
      </c>
      <c r="BS329" s="388">
        <f t="shared" si="76"/>
        <v>2717.5</v>
      </c>
    </row>
    <row r="330" spans="1:71" s="288" customFormat="1" ht="14.65" customHeight="1">
      <c r="A330" s="331">
        <v>328</v>
      </c>
      <c r="B330" s="388" t="s">
        <v>1144</v>
      </c>
      <c r="C330" s="388"/>
      <c r="D330" s="388"/>
      <c r="E330" s="207" t="str">
        <f>VLOOKUP(B330,Remark!G:H,2,0)</f>
        <v>TSIT</v>
      </c>
      <c r="F330" s="390"/>
      <c r="G330" s="390"/>
      <c r="H330" s="390"/>
      <c r="I330" s="390"/>
      <c r="J330" s="390"/>
      <c r="K330" s="390"/>
      <c r="L330" s="390"/>
      <c r="M330" s="390"/>
      <c r="N330" s="390"/>
      <c r="O330" s="390"/>
      <c r="P330" s="390"/>
      <c r="Q330" s="390"/>
      <c r="R330" s="207"/>
      <c r="S330" s="207"/>
      <c r="T330" s="207"/>
      <c r="U330" s="207"/>
      <c r="V330" s="207"/>
      <c r="W330" s="207"/>
      <c r="X330" s="207"/>
      <c r="Y330" s="207"/>
      <c r="Z330" s="207"/>
      <c r="AA330" s="207"/>
      <c r="AB330" s="207"/>
      <c r="AC330" s="207"/>
      <c r="AD330" s="207"/>
      <c r="AE330" s="207"/>
      <c r="AF330" s="207"/>
      <c r="AG330" s="207"/>
      <c r="AH330" s="207"/>
      <c r="AI330" s="207"/>
      <c r="AJ330" s="207"/>
      <c r="AK330" s="207"/>
      <c r="AL330" s="207"/>
      <c r="AM330" s="207"/>
      <c r="AN330" s="207"/>
      <c r="AO330" s="207"/>
      <c r="AP330" s="388"/>
      <c r="AQ330" s="387"/>
      <c r="AR330" s="207"/>
      <c r="AS330" s="389"/>
      <c r="AT330" s="389"/>
      <c r="AU330" s="388"/>
      <c r="AV330" s="389">
        <v>169</v>
      </c>
      <c r="AW330" s="389">
        <v>10019</v>
      </c>
      <c r="AX330" s="388">
        <f t="shared" si="61"/>
        <v>2504.75</v>
      </c>
      <c r="AY330" s="389">
        <v>145</v>
      </c>
      <c r="AZ330" s="389">
        <v>11255</v>
      </c>
      <c r="BA330" s="388">
        <f t="shared" si="70"/>
        <v>2813.75</v>
      </c>
      <c r="BB330" s="389">
        <v>183</v>
      </c>
      <c r="BC330" s="389">
        <v>12853</v>
      </c>
      <c r="BD330" s="388">
        <f t="shared" si="71"/>
        <v>3213.25</v>
      </c>
      <c r="BE330" s="389">
        <v>112</v>
      </c>
      <c r="BF330" s="389">
        <v>8396</v>
      </c>
      <c r="BG330" s="388">
        <f t="shared" si="72"/>
        <v>2099</v>
      </c>
      <c r="BH330" s="388">
        <v>174</v>
      </c>
      <c r="BI330" s="388">
        <v>11098</v>
      </c>
      <c r="BJ330" s="388">
        <f t="shared" si="73"/>
        <v>2774.5</v>
      </c>
      <c r="BK330" s="388">
        <v>203</v>
      </c>
      <c r="BL330" s="388">
        <v>14273</v>
      </c>
      <c r="BM330" s="388">
        <f t="shared" si="74"/>
        <v>3568.25</v>
      </c>
      <c r="BN330" s="388">
        <v>239</v>
      </c>
      <c r="BO330" s="388">
        <v>16601</v>
      </c>
      <c r="BP330" s="388">
        <f t="shared" si="75"/>
        <v>4150.25</v>
      </c>
      <c r="BQ330" s="388">
        <v>238</v>
      </c>
      <c r="BR330" s="388">
        <v>16158</v>
      </c>
      <c r="BS330" s="388">
        <f t="shared" si="76"/>
        <v>4039.5</v>
      </c>
    </row>
    <row r="331" spans="1:71" s="288" customFormat="1" ht="14.65" customHeight="1">
      <c r="A331" s="331">
        <v>329</v>
      </c>
      <c r="B331" s="388" t="s">
        <v>1145</v>
      </c>
      <c r="C331" s="388"/>
      <c r="D331" s="388"/>
      <c r="E331" s="207" t="str">
        <f>VLOOKUP(B331,Remark!G:H,2,0)</f>
        <v>TYA3</v>
      </c>
      <c r="F331" s="390"/>
      <c r="G331" s="390"/>
      <c r="H331" s="390"/>
      <c r="I331" s="390"/>
      <c r="J331" s="390"/>
      <c r="K331" s="390"/>
      <c r="L331" s="390"/>
      <c r="M331" s="390"/>
      <c r="N331" s="390"/>
      <c r="O331" s="390"/>
      <c r="P331" s="390"/>
      <c r="Q331" s="390"/>
      <c r="R331" s="207"/>
      <c r="S331" s="207"/>
      <c r="T331" s="207"/>
      <c r="U331" s="207"/>
      <c r="V331" s="207"/>
      <c r="W331" s="207"/>
      <c r="X331" s="207"/>
      <c r="Y331" s="207"/>
      <c r="Z331" s="207"/>
      <c r="AA331" s="207"/>
      <c r="AB331" s="207"/>
      <c r="AC331" s="207"/>
      <c r="AD331" s="207"/>
      <c r="AE331" s="207"/>
      <c r="AF331" s="207"/>
      <c r="AG331" s="207"/>
      <c r="AH331" s="207"/>
      <c r="AI331" s="207"/>
      <c r="AJ331" s="207"/>
      <c r="AK331" s="207"/>
      <c r="AL331" s="207"/>
      <c r="AM331" s="207"/>
      <c r="AN331" s="207"/>
      <c r="AO331" s="207"/>
      <c r="AP331" s="388"/>
      <c r="AQ331" s="387"/>
      <c r="AR331" s="207"/>
      <c r="AS331" s="389"/>
      <c r="AT331" s="389"/>
      <c r="AU331" s="388"/>
      <c r="AV331" s="389">
        <v>66</v>
      </c>
      <c r="AW331" s="389">
        <v>4114</v>
      </c>
      <c r="AX331" s="388">
        <f t="shared" si="61"/>
        <v>1028.5</v>
      </c>
      <c r="AY331" s="389">
        <v>12</v>
      </c>
      <c r="AZ331" s="389">
        <v>1020</v>
      </c>
      <c r="BA331" s="388">
        <f t="shared" si="70"/>
        <v>255</v>
      </c>
      <c r="BB331" s="389">
        <v>150</v>
      </c>
      <c r="BC331" s="389">
        <v>9298</v>
      </c>
      <c r="BD331" s="388">
        <f t="shared" si="71"/>
        <v>2324.5</v>
      </c>
      <c r="BE331" s="389">
        <v>206</v>
      </c>
      <c r="BF331" s="389">
        <v>14786</v>
      </c>
      <c r="BG331" s="388">
        <f t="shared" si="72"/>
        <v>3696.5</v>
      </c>
      <c r="BH331" s="388">
        <v>183</v>
      </c>
      <c r="BI331" s="388">
        <v>13281</v>
      </c>
      <c r="BJ331" s="388">
        <f t="shared" si="73"/>
        <v>3320.25</v>
      </c>
      <c r="BK331" s="388">
        <v>169</v>
      </c>
      <c r="BL331" s="388">
        <v>11511</v>
      </c>
      <c r="BM331" s="388">
        <f t="shared" si="74"/>
        <v>2877.75</v>
      </c>
      <c r="BN331" s="388">
        <v>162</v>
      </c>
      <c r="BO331" s="388">
        <v>11442</v>
      </c>
      <c r="BP331" s="388">
        <f t="shared" si="75"/>
        <v>2860.5</v>
      </c>
      <c r="BQ331" s="388">
        <v>115</v>
      </c>
      <c r="BR331" s="388">
        <v>8357</v>
      </c>
      <c r="BS331" s="388">
        <f t="shared" si="76"/>
        <v>2089.25</v>
      </c>
    </row>
    <row r="332" spans="1:71" s="288" customFormat="1" ht="14.65" customHeight="1">
      <c r="A332" s="331">
        <v>330</v>
      </c>
      <c r="B332" s="388" t="s">
        <v>1146</v>
      </c>
      <c r="C332" s="388"/>
      <c r="D332" s="388"/>
      <c r="E332" s="207" t="str">
        <f>VLOOKUP(B332,Remark!G:H,2,0)</f>
        <v>TSIT</v>
      </c>
      <c r="F332" s="390"/>
      <c r="G332" s="390"/>
      <c r="H332" s="390"/>
      <c r="I332" s="390"/>
      <c r="J332" s="390"/>
      <c r="K332" s="390"/>
      <c r="L332" s="390"/>
      <c r="M332" s="390"/>
      <c r="N332" s="390"/>
      <c r="O332" s="390"/>
      <c r="P332" s="390"/>
      <c r="Q332" s="390"/>
      <c r="R332" s="207"/>
      <c r="S332" s="207"/>
      <c r="T332" s="207"/>
      <c r="U332" s="207"/>
      <c r="V332" s="207"/>
      <c r="W332" s="207"/>
      <c r="X332" s="207"/>
      <c r="Y332" s="207"/>
      <c r="Z332" s="207"/>
      <c r="AA332" s="207"/>
      <c r="AB332" s="207"/>
      <c r="AC332" s="207"/>
      <c r="AD332" s="207"/>
      <c r="AE332" s="207"/>
      <c r="AF332" s="207"/>
      <c r="AG332" s="207"/>
      <c r="AH332" s="207"/>
      <c r="AI332" s="207"/>
      <c r="AJ332" s="207"/>
      <c r="AK332" s="207"/>
      <c r="AL332" s="207"/>
      <c r="AM332" s="207"/>
      <c r="AN332" s="207"/>
      <c r="AO332" s="207"/>
      <c r="AP332" s="388"/>
      <c r="AQ332" s="387"/>
      <c r="AR332" s="207"/>
      <c r="AS332" s="389"/>
      <c r="AT332" s="389"/>
      <c r="AU332" s="388"/>
      <c r="AV332" s="389">
        <v>114</v>
      </c>
      <c r="AW332" s="389">
        <v>7926</v>
      </c>
      <c r="AX332" s="388">
        <f t="shared" si="61"/>
        <v>1981.5</v>
      </c>
      <c r="AY332" s="389">
        <v>84</v>
      </c>
      <c r="AZ332" s="389">
        <v>5776</v>
      </c>
      <c r="BA332" s="388">
        <f t="shared" si="70"/>
        <v>1444</v>
      </c>
      <c r="BB332" s="389">
        <v>102</v>
      </c>
      <c r="BC332" s="389">
        <v>7290</v>
      </c>
      <c r="BD332" s="388">
        <f t="shared" si="71"/>
        <v>1822.5</v>
      </c>
      <c r="BE332" s="389">
        <v>130</v>
      </c>
      <c r="BF332" s="389">
        <v>9826</v>
      </c>
      <c r="BG332" s="388">
        <f t="shared" si="72"/>
        <v>2456.5</v>
      </c>
      <c r="BH332" s="388">
        <v>151</v>
      </c>
      <c r="BI332" s="388">
        <v>10629</v>
      </c>
      <c r="BJ332" s="388">
        <f t="shared" si="73"/>
        <v>2657.25</v>
      </c>
      <c r="BK332" s="388">
        <v>232</v>
      </c>
      <c r="BL332" s="388">
        <v>15940</v>
      </c>
      <c r="BM332" s="388">
        <f t="shared" si="74"/>
        <v>3985</v>
      </c>
      <c r="BN332" s="388">
        <v>198</v>
      </c>
      <c r="BO332" s="388">
        <v>13894</v>
      </c>
      <c r="BP332" s="388">
        <f t="shared" si="75"/>
        <v>3473.5</v>
      </c>
      <c r="BQ332" s="388">
        <v>146</v>
      </c>
      <c r="BR332" s="388">
        <v>9946</v>
      </c>
      <c r="BS332" s="388">
        <f t="shared" si="76"/>
        <v>2486.5</v>
      </c>
    </row>
    <row r="333" spans="1:71" s="288" customFormat="1" ht="14.65" customHeight="1">
      <c r="A333" s="331">
        <v>331</v>
      </c>
      <c r="B333" s="388" t="s">
        <v>1147</v>
      </c>
      <c r="C333" s="388"/>
      <c r="D333" s="388"/>
      <c r="E333" s="207" t="str">
        <f>VLOOKUP(B333,Remark!G:H,2,0)</f>
        <v>NAWA</v>
      </c>
      <c r="F333" s="390"/>
      <c r="G333" s="390"/>
      <c r="H333" s="390"/>
      <c r="I333" s="390"/>
      <c r="J333" s="390"/>
      <c r="K333" s="390"/>
      <c r="L333" s="390"/>
      <c r="M333" s="390"/>
      <c r="N333" s="390"/>
      <c r="O333" s="390"/>
      <c r="P333" s="390"/>
      <c r="Q333" s="390"/>
      <c r="R333" s="207"/>
      <c r="S333" s="207"/>
      <c r="T333" s="207"/>
      <c r="U333" s="207"/>
      <c r="V333" s="207"/>
      <c r="W333" s="207"/>
      <c r="X333" s="207"/>
      <c r="Y333" s="207"/>
      <c r="Z333" s="207"/>
      <c r="AA333" s="207"/>
      <c r="AB333" s="207"/>
      <c r="AC333" s="207"/>
      <c r="AD333" s="207"/>
      <c r="AE333" s="207"/>
      <c r="AF333" s="207"/>
      <c r="AG333" s="207"/>
      <c r="AH333" s="207"/>
      <c r="AI333" s="207"/>
      <c r="AJ333" s="207"/>
      <c r="AK333" s="207"/>
      <c r="AL333" s="207"/>
      <c r="AM333" s="207"/>
      <c r="AN333" s="207"/>
      <c r="AO333" s="207"/>
      <c r="AP333" s="388"/>
      <c r="AQ333" s="387"/>
      <c r="AR333" s="207"/>
      <c r="AS333" s="389"/>
      <c r="AT333" s="389"/>
      <c r="AU333" s="388"/>
      <c r="AV333" s="389">
        <v>65</v>
      </c>
      <c r="AW333" s="389">
        <v>5183</v>
      </c>
      <c r="AX333" s="388">
        <f t="shared" si="61"/>
        <v>1295.75</v>
      </c>
      <c r="AY333" s="389">
        <v>66</v>
      </c>
      <c r="AZ333" s="389">
        <v>4822</v>
      </c>
      <c r="BA333" s="388">
        <f t="shared" si="70"/>
        <v>1205.5</v>
      </c>
      <c r="BB333" s="389">
        <v>49</v>
      </c>
      <c r="BC333" s="389">
        <v>3487</v>
      </c>
      <c r="BD333" s="388">
        <f t="shared" si="71"/>
        <v>871.75</v>
      </c>
      <c r="BE333" s="389">
        <v>56</v>
      </c>
      <c r="BF333" s="389">
        <v>3832</v>
      </c>
      <c r="BG333" s="388">
        <f t="shared" si="72"/>
        <v>958</v>
      </c>
      <c r="BH333" s="388">
        <v>55</v>
      </c>
      <c r="BI333" s="388">
        <v>4237</v>
      </c>
      <c r="BJ333" s="388">
        <f t="shared" si="73"/>
        <v>1059.25</v>
      </c>
      <c r="BK333" s="388">
        <v>47</v>
      </c>
      <c r="BL333" s="388">
        <v>3405</v>
      </c>
      <c r="BM333" s="388">
        <f t="shared" si="74"/>
        <v>851.25</v>
      </c>
      <c r="BN333" s="388">
        <v>83</v>
      </c>
      <c r="BO333" s="388">
        <v>5445</v>
      </c>
      <c r="BP333" s="388">
        <f t="shared" si="75"/>
        <v>1361.25</v>
      </c>
      <c r="BQ333" s="388">
        <v>73</v>
      </c>
      <c r="BR333" s="388">
        <v>4627</v>
      </c>
      <c r="BS333" s="388">
        <f t="shared" si="76"/>
        <v>1156.75</v>
      </c>
    </row>
    <row r="334" spans="1:71" s="288" customFormat="1" ht="14.65" customHeight="1">
      <c r="A334" s="331">
        <v>332</v>
      </c>
      <c r="B334" s="388" t="s">
        <v>1148</v>
      </c>
      <c r="C334" s="388"/>
      <c r="D334" s="388"/>
      <c r="E334" s="207" t="str">
        <f>VLOOKUP(B334,Remark!G:H,2,0)</f>
        <v>TSIT</v>
      </c>
      <c r="F334" s="390"/>
      <c r="G334" s="390"/>
      <c r="H334" s="390"/>
      <c r="I334" s="390"/>
      <c r="J334" s="390"/>
      <c r="K334" s="390"/>
      <c r="L334" s="390"/>
      <c r="M334" s="390"/>
      <c r="N334" s="390"/>
      <c r="O334" s="390"/>
      <c r="P334" s="390"/>
      <c r="Q334" s="390"/>
      <c r="R334" s="207"/>
      <c r="S334" s="207"/>
      <c r="T334" s="207"/>
      <c r="U334" s="207"/>
      <c r="V334" s="207"/>
      <c r="W334" s="207"/>
      <c r="X334" s="207"/>
      <c r="Y334" s="207"/>
      <c r="Z334" s="207"/>
      <c r="AA334" s="207"/>
      <c r="AB334" s="207"/>
      <c r="AC334" s="207"/>
      <c r="AD334" s="207"/>
      <c r="AE334" s="207"/>
      <c r="AF334" s="207"/>
      <c r="AG334" s="207"/>
      <c r="AH334" s="207"/>
      <c r="AI334" s="207"/>
      <c r="AJ334" s="207"/>
      <c r="AK334" s="207"/>
      <c r="AL334" s="207"/>
      <c r="AM334" s="207"/>
      <c r="AN334" s="207"/>
      <c r="AO334" s="207"/>
      <c r="AP334" s="388"/>
      <c r="AQ334" s="387"/>
      <c r="AR334" s="207"/>
      <c r="AS334" s="389"/>
      <c r="AT334" s="389"/>
      <c r="AU334" s="388"/>
      <c r="AV334" s="389">
        <v>121</v>
      </c>
      <c r="AW334" s="389">
        <v>8503</v>
      </c>
      <c r="AX334" s="388">
        <f t="shared" si="61"/>
        <v>2125.75</v>
      </c>
      <c r="AY334" s="389">
        <v>135</v>
      </c>
      <c r="AZ334" s="389">
        <v>8553</v>
      </c>
      <c r="BA334" s="388">
        <f t="shared" si="70"/>
        <v>2138.25</v>
      </c>
      <c r="BB334" s="389">
        <v>125</v>
      </c>
      <c r="BC334" s="389">
        <v>8547</v>
      </c>
      <c r="BD334" s="388">
        <f t="shared" si="71"/>
        <v>2136.75</v>
      </c>
      <c r="BE334" s="389">
        <v>122</v>
      </c>
      <c r="BF334" s="389">
        <v>8082</v>
      </c>
      <c r="BG334" s="388">
        <f t="shared" si="72"/>
        <v>2020.5</v>
      </c>
      <c r="BH334" s="388">
        <v>158</v>
      </c>
      <c r="BI334" s="388">
        <v>11206</v>
      </c>
      <c r="BJ334" s="388">
        <f t="shared" si="73"/>
        <v>2801.5</v>
      </c>
      <c r="BK334" s="388">
        <v>134</v>
      </c>
      <c r="BL334" s="388">
        <v>9266</v>
      </c>
      <c r="BM334" s="388">
        <f t="shared" si="74"/>
        <v>2316.5</v>
      </c>
      <c r="BN334" s="388">
        <v>148</v>
      </c>
      <c r="BO334" s="388">
        <v>9924</v>
      </c>
      <c r="BP334" s="388">
        <f t="shared" si="75"/>
        <v>2481</v>
      </c>
      <c r="BQ334" s="388">
        <v>156</v>
      </c>
      <c r="BR334" s="388">
        <v>11400</v>
      </c>
      <c r="BS334" s="388">
        <f t="shared" si="76"/>
        <v>2850</v>
      </c>
    </row>
    <row r="335" spans="1:71" s="288" customFormat="1" ht="14.65" customHeight="1">
      <c r="A335" s="331">
        <v>333</v>
      </c>
      <c r="B335" s="388" t="s">
        <v>1149</v>
      </c>
      <c r="C335" s="388"/>
      <c r="D335" s="388"/>
      <c r="E335" s="207" t="str">
        <f>VLOOKUP(B335,Remark!G:H,2,0)</f>
        <v>TYA6</v>
      </c>
      <c r="F335" s="390"/>
      <c r="G335" s="390"/>
      <c r="H335" s="390"/>
      <c r="I335" s="390"/>
      <c r="J335" s="390"/>
      <c r="K335" s="390"/>
      <c r="L335" s="390"/>
      <c r="M335" s="390"/>
      <c r="N335" s="390"/>
      <c r="O335" s="390"/>
      <c r="P335" s="390"/>
      <c r="Q335" s="390"/>
      <c r="R335" s="207"/>
      <c r="S335" s="207"/>
      <c r="T335" s="207"/>
      <c r="U335" s="207"/>
      <c r="V335" s="207"/>
      <c r="W335" s="207"/>
      <c r="X335" s="207"/>
      <c r="Y335" s="207"/>
      <c r="Z335" s="207"/>
      <c r="AA335" s="207"/>
      <c r="AB335" s="207"/>
      <c r="AC335" s="207"/>
      <c r="AD335" s="207"/>
      <c r="AE335" s="207"/>
      <c r="AF335" s="207"/>
      <c r="AG335" s="207"/>
      <c r="AH335" s="207"/>
      <c r="AI335" s="207"/>
      <c r="AJ335" s="207"/>
      <c r="AK335" s="207"/>
      <c r="AL335" s="207"/>
      <c r="AM335" s="207"/>
      <c r="AN335" s="207"/>
      <c r="AO335" s="207"/>
      <c r="AP335" s="388"/>
      <c r="AQ335" s="387"/>
      <c r="AR335" s="207"/>
      <c r="AS335" s="389"/>
      <c r="AT335" s="389"/>
      <c r="AU335" s="388"/>
      <c r="AV335" s="389">
        <v>182</v>
      </c>
      <c r="AW335" s="389">
        <v>11878</v>
      </c>
      <c r="AX335" s="388">
        <f t="shared" si="61"/>
        <v>2969.5</v>
      </c>
      <c r="AY335" s="389">
        <v>210</v>
      </c>
      <c r="AZ335" s="389">
        <v>14134</v>
      </c>
      <c r="BA335" s="388">
        <f t="shared" si="70"/>
        <v>3533.5</v>
      </c>
      <c r="BB335" s="389">
        <v>245</v>
      </c>
      <c r="BC335" s="389">
        <v>16407</v>
      </c>
      <c r="BD335" s="388">
        <f t="shared" si="71"/>
        <v>4101.75</v>
      </c>
      <c r="BE335" s="389">
        <v>306</v>
      </c>
      <c r="BF335" s="389">
        <v>20554</v>
      </c>
      <c r="BG335" s="388">
        <f t="shared" si="72"/>
        <v>5138.5</v>
      </c>
      <c r="BH335" s="388">
        <v>346</v>
      </c>
      <c r="BI335" s="388">
        <v>21710</v>
      </c>
      <c r="BJ335" s="388">
        <f t="shared" si="73"/>
        <v>5427.5</v>
      </c>
      <c r="BK335" s="388">
        <v>286</v>
      </c>
      <c r="BL335" s="388">
        <v>19386</v>
      </c>
      <c r="BM335" s="388">
        <f t="shared" si="74"/>
        <v>4846.5</v>
      </c>
      <c r="BN335" s="388">
        <v>321</v>
      </c>
      <c r="BO335" s="388">
        <v>21727</v>
      </c>
      <c r="BP335" s="388">
        <f t="shared" si="75"/>
        <v>5431.75</v>
      </c>
      <c r="BQ335" s="388">
        <v>296</v>
      </c>
      <c r="BR335" s="388">
        <v>19972</v>
      </c>
      <c r="BS335" s="388">
        <f t="shared" si="76"/>
        <v>4993</v>
      </c>
    </row>
    <row r="336" spans="1:71" s="288" customFormat="1" ht="14.65" customHeight="1">
      <c r="A336" s="331">
        <v>334</v>
      </c>
      <c r="B336" s="388" t="s">
        <v>1150</v>
      </c>
      <c r="C336" s="388"/>
      <c r="D336" s="388"/>
      <c r="E336" s="207" t="str">
        <f>VLOOKUP(B336,Remark!G:H,2,0)</f>
        <v>NAWA</v>
      </c>
      <c r="F336" s="390"/>
      <c r="G336" s="390"/>
      <c r="H336" s="390"/>
      <c r="I336" s="390"/>
      <c r="J336" s="390"/>
      <c r="K336" s="390"/>
      <c r="L336" s="390"/>
      <c r="M336" s="390"/>
      <c r="N336" s="390"/>
      <c r="O336" s="390"/>
      <c r="P336" s="390"/>
      <c r="Q336" s="390"/>
      <c r="R336" s="207"/>
      <c r="S336" s="207"/>
      <c r="T336" s="207"/>
      <c r="U336" s="207"/>
      <c r="V336" s="207"/>
      <c r="W336" s="207"/>
      <c r="X336" s="207"/>
      <c r="Y336" s="207"/>
      <c r="Z336" s="207"/>
      <c r="AA336" s="207"/>
      <c r="AB336" s="207"/>
      <c r="AC336" s="207"/>
      <c r="AD336" s="207"/>
      <c r="AE336" s="207"/>
      <c r="AF336" s="207"/>
      <c r="AG336" s="207"/>
      <c r="AH336" s="207"/>
      <c r="AI336" s="207"/>
      <c r="AJ336" s="207"/>
      <c r="AK336" s="207"/>
      <c r="AL336" s="207"/>
      <c r="AM336" s="207"/>
      <c r="AN336" s="207"/>
      <c r="AO336" s="207"/>
      <c r="AP336" s="388"/>
      <c r="AQ336" s="387"/>
      <c r="AR336" s="207"/>
      <c r="AS336" s="389"/>
      <c r="AT336" s="389"/>
      <c r="AU336" s="388"/>
      <c r="AV336" s="389">
        <v>27</v>
      </c>
      <c r="AW336" s="389">
        <v>1773</v>
      </c>
      <c r="AX336" s="388">
        <f t="shared" si="61"/>
        <v>443.25</v>
      </c>
      <c r="AY336" s="389">
        <v>52</v>
      </c>
      <c r="AZ336" s="389">
        <v>3416</v>
      </c>
      <c r="BA336" s="388">
        <f t="shared" si="70"/>
        <v>854</v>
      </c>
      <c r="BB336" s="389">
        <v>39</v>
      </c>
      <c r="BC336" s="389">
        <v>2569</v>
      </c>
      <c r="BD336" s="388">
        <f t="shared" si="71"/>
        <v>642.25</v>
      </c>
      <c r="BE336" s="389">
        <v>54</v>
      </c>
      <c r="BF336" s="389">
        <v>4042</v>
      </c>
      <c r="BG336" s="388">
        <f t="shared" si="72"/>
        <v>1010.5</v>
      </c>
      <c r="BH336" s="388">
        <v>58</v>
      </c>
      <c r="BI336" s="388">
        <v>4222</v>
      </c>
      <c r="BJ336" s="388">
        <f t="shared" si="73"/>
        <v>1055.5</v>
      </c>
      <c r="BK336" s="388">
        <v>45</v>
      </c>
      <c r="BL336" s="388">
        <v>3431</v>
      </c>
      <c r="BM336" s="388">
        <f t="shared" si="74"/>
        <v>857.75</v>
      </c>
      <c r="BN336" s="388">
        <v>58</v>
      </c>
      <c r="BO336" s="388">
        <v>4418</v>
      </c>
      <c r="BP336" s="388">
        <f t="shared" si="75"/>
        <v>1104.5</v>
      </c>
      <c r="BQ336" s="388">
        <v>56</v>
      </c>
      <c r="BR336" s="388">
        <v>3736</v>
      </c>
      <c r="BS336" s="388">
        <f t="shared" si="76"/>
        <v>934</v>
      </c>
    </row>
    <row r="337" spans="1:71" s="288" customFormat="1" ht="14.65" customHeight="1">
      <c r="A337" s="331">
        <v>335</v>
      </c>
      <c r="B337" s="388" t="s">
        <v>1151</v>
      </c>
      <c r="C337" s="388"/>
      <c r="D337" s="388"/>
      <c r="E337" s="207" t="str">
        <f>VLOOKUP(B337,Remark!G:H,2,0)</f>
        <v>RSIT</v>
      </c>
      <c r="F337" s="390"/>
      <c r="G337" s="390"/>
      <c r="H337" s="390"/>
      <c r="I337" s="390"/>
      <c r="J337" s="390"/>
      <c r="K337" s="390"/>
      <c r="L337" s="390"/>
      <c r="M337" s="390"/>
      <c r="N337" s="390"/>
      <c r="O337" s="390"/>
      <c r="P337" s="390"/>
      <c r="Q337" s="390"/>
      <c r="R337" s="207"/>
      <c r="S337" s="207"/>
      <c r="T337" s="207"/>
      <c r="U337" s="207"/>
      <c r="V337" s="207"/>
      <c r="W337" s="207"/>
      <c r="X337" s="207"/>
      <c r="Y337" s="207"/>
      <c r="Z337" s="207"/>
      <c r="AA337" s="207"/>
      <c r="AB337" s="207"/>
      <c r="AC337" s="207"/>
      <c r="AD337" s="207"/>
      <c r="AE337" s="207"/>
      <c r="AF337" s="207"/>
      <c r="AG337" s="207"/>
      <c r="AH337" s="207"/>
      <c r="AI337" s="207"/>
      <c r="AJ337" s="207"/>
      <c r="AK337" s="207"/>
      <c r="AL337" s="207"/>
      <c r="AM337" s="207"/>
      <c r="AN337" s="207"/>
      <c r="AO337" s="207"/>
      <c r="AP337" s="388"/>
      <c r="AQ337" s="387"/>
      <c r="AR337" s="207"/>
      <c r="AS337" s="389"/>
      <c r="AT337" s="389"/>
      <c r="AU337" s="388"/>
      <c r="AV337" s="389">
        <v>41</v>
      </c>
      <c r="AW337" s="389">
        <v>2963</v>
      </c>
      <c r="AX337" s="388">
        <f t="shared" si="61"/>
        <v>740.75</v>
      </c>
      <c r="AY337" s="389">
        <v>37</v>
      </c>
      <c r="AZ337" s="389">
        <v>2851</v>
      </c>
      <c r="BA337" s="388">
        <f t="shared" si="70"/>
        <v>712.75</v>
      </c>
      <c r="BB337" s="389">
        <v>39</v>
      </c>
      <c r="BC337" s="389">
        <v>2649</v>
      </c>
      <c r="BD337" s="388">
        <f t="shared" si="71"/>
        <v>662.25</v>
      </c>
      <c r="BE337" s="389">
        <v>33</v>
      </c>
      <c r="BF337" s="389">
        <v>2507</v>
      </c>
      <c r="BG337" s="388">
        <f t="shared" si="72"/>
        <v>626.75</v>
      </c>
      <c r="BH337" s="388">
        <v>47</v>
      </c>
      <c r="BI337" s="388">
        <v>3189</v>
      </c>
      <c r="BJ337" s="388">
        <f t="shared" si="73"/>
        <v>797.25</v>
      </c>
      <c r="BK337" s="388">
        <v>29</v>
      </c>
      <c r="BL337" s="388">
        <v>2163</v>
      </c>
      <c r="BM337" s="388">
        <f t="shared" si="74"/>
        <v>540.75</v>
      </c>
      <c r="BN337" s="388">
        <v>25</v>
      </c>
      <c r="BO337" s="388">
        <v>2243</v>
      </c>
      <c r="BP337" s="388">
        <f t="shared" si="75"/>
        <v>560.75</v>
      </c>
      <c r="BQ337" s="388">
        <v>32</v>
      </c>
      <c r="BR337" s="388">
        <v>2588</v>
      </c>
      <c r="BS337" s="388">
        <f t="shared" si="76"/>
        <v>647</v>
      </c>
    </row>
    <row r="338" spans="1:71" s="288" customFormat="1" ht="14.65" customHeight="1">
      <c r="A338" s="331">
        <v>336</v>
      </c>
      <c r="B338" s="388" t="s">
        <v>1152</v>
      </c>
      <c r="C338" s="388"/>
      <c r="D338" s="388"/>
      <c r="E338" s="207" t="str">
        <f>VLOOKUP(B338,Remark!G:H,2,0)</f>
        <v>NAWA</v>
      </c>
      <c r="F338" s="390"/>
      <c r="G338" s="390"/>
      <c r="H338" s="390"/>
      <c r="I338" s="390"/>
      <c r="J338" s="390"/>
      <c r="K338" s="390"/>
      <c r="L338" s="390"/>
      <c r="M338" s="390"/>
      <c r="N338" s="390"/>
      <c r="O338" s="390"/>
      <c r="P338" s="390"/>
      <c r="Q338" s="390"/>
      <c r="R338" s="207"/>
      <c r="S338" s="207"/>
      <c r="T338" s="207"/>
      <c r="U338" s="207"/>
      <c r="V338" s="207"/>
      <c r="W338" s="207"/>
      <c r="X338" s="207"/>
      <c r="Y338" s="207"/>
      <c r="Z338" s="207"/>
      <c r="AA338" s="207"/>
      <c r="AB338" s="207"/>
      <c r="AC338" s="207"/>
      <c r="AD338" s="207"/>
      <c r="AE338" s="207"/>
      <c r="AF338" s="207"/>
      <c r="AG338" s="207"/>
      <c r="AH338" s="207"/>
      <c r="AI338" s="207"/>
      <c r="AJ338" s="207"/>
      <c r="AK338" s="207"/>
      <c r="AL338" s="207"/>
      <c r="AM338" s="207"/>
      <c r="AN338" s="207"/>
      <c r="AO338" s="207"/>
      <c r="AP338" s="388"/>
      <c r="AQ338" s="387"/>
      <c r="AR338" s="207"/>
      <c r="AS338" s="389"/>
      <c r="AT338" s="389"/>
      <c r="AU338" s="388"/>
      <c r="AV338" s="389">
        <v>78</v>
      </c>
      <c r="AW338" s="389">
        <v>5566</v>
      </c>
      <c r="AX338" s="388">
        <f t="shared" si="61"/>
        <v>1391.5</v>
      </c>
      <c r="AY338" s="389">
        <v>75</v>
      </c>
      <c r="AZ338" s="389">
        <v>5181</v>
      </c>
      <c r="BA338" s="388">
        <f t="shared" si="70"/>
        <v>1295.25</v>
      </c>
      <c r="BB338" s="389">
        <v>63</v>
      </c>
      <c r="BC338" s="389">
        <v>4885</v>
      </c>
      <c r="BD338" s="388">
        <f t="shared" si="71"/>
        <v>1221.25</v>
      </c>
      <c r="BE338" s="389">
        <v>64</v>
      </c>
      <c r="BF338" s="389">
        <v>4892</v>
      </c>
      <c r="BG338" s="388">
        <f t="shared" si="72"/>
        <v>1223</v>
      </c>
      <c r="BH338" s="388">
        <v>83</v>
      </c>
      <c r="BI338" s="388">
        <v>6377</v>
      </c>
      <c r="BJ338" s="388">
        <f t="shared" si="73"/>
        <v>1594.25</v>
      </c>
      <c r="BK338" s="388">
        <v>111</v>
      </c>
      <c r="BL338" s="388">
        <v>7601</v>
      </c>
      <c r="BM338" s="388">
        <f t="shared" si="74"/>
        <v>1900.25</v>
      </c>
      <c r="BN338" s="388">
        <v>81</v>
      </c>
      <c r="BO338" s="388">
        <v>5839</v>
      </c>
      <c r="BP338" s="388">
        <f t="shared" si="75"/>
        <v>1459.75</v>
      </c>
      <c r="BQ338" s="388">
        <v>66</v>
      </c>
      <c r="BR338" s="388">
        <v>4618</v>
      </c>
      <c r="BS338" s="388">
        <f t="shared" si="76"/>
        <v>1154.5</v>
      </c>
    </row>
    <row r="339" spans="1:71" s="288" customFormat="1" ht="14.65" customHeight="1">
      <c r="A339" s="331">
        <v>337</v>
      </c>
      <c r="B339" s="388" t="s">
        <v>1153</v>
      </c>
      <c r="C339" s="388"/>
      <c r="D339" s="388"/>
      <c r="E339" s="207" t="str">
        <f>VLOOKUP(B339,Remark!G:H,2,0)</f>
        <v>TNPT</v>
      </c>
      <c r="F339" s="390"/>
      <c r="G339" s="390"/>
      <c r="H339" s="390"/>
      <c r="I339" s="390"/>
      <c r="J339" s="390"/>
      <c r="K339" s="390"/>
      <c r="L339" s="390"/>
      <c r="M339" s="390"/>
      <c r="N339" s="390"/>
      <c r="O339" s="390"/>
      <c r="P339" s="390"/>
      <c r="Q339" s="390"/>
      <c r="R339" s="207"/>
      <c r="S339" s="207"/>
      <c r="T339" s="207"/>
      <c r="U339" s="207"/>
      <c r="V339" s="207"/>
      <c r="W339" s="207"/>
      <c r="X339" s="207"/>
      <c r="Y339" s="207"/>
      <c r="Z339" s="207"/>
      <c r="AA339" s="207"/>
      <c r="AB339" s="207"/>
      <c r="AC339" s="207"/>
      <c r="AD339" s="207"/>
      <c r="AE339" s="207"/>
      <c r="AF339" s="207"/>
      <c r="AG339" s="207"/>
      <c r="AH339" s="207"/>
      <c r="AI339" s="207"/>
      <c r="AJ339" s="207"/>
      <c r="AK339" s="207"/>
      <c r="AL339" s="207"/>
      <c r="AM339" s="207"/>
      <c r="AN339" s="207"/>
      <c r="AO339" s="207"/>
      <c r="AP339" s="388"/>
      <c r="AQ339" s="387"/>
      <c r="AR339" s="207"/>
      <c r="AS339" s="389"/>
      <c r="AT339" s="389"/>
      <c r="AU339" s="388"/>
      <c r="AV339" s="389">
        <v>156</v>
      </c>
      <c r="AW339" s="389">
        <v>9596</v>
      </c>
      <c r="AX339" s="388">
        <f t="shared" si="61"/>
        <v>2399</v>
      </c>
      <c r="AY339" s="389">
        <v>197</v>
      </c>
      <c r="AZ339" s="389">
        <v>12091</v>
      </c>
      <c r="BA339" s="388">
        <f t="shared" si="70"/>
        <v>3022.75</v>
      </c>
      <c r="BB339" s="389">
        <v>220</v>
      </c>
      <c r="BC339" s="389">
        <v>13360</v>
      </c>
      <c r="BD339" s="388">
        <f t="shared" si="71"/>
        <v>3340</v>
      </c>
      <c r="BE339" s="389">
        <v>160</v>
      </c>
      <c r="BF339" s="389">
        <v>11276</v>
      </c>
      <c r="BG339" s="388">
        <f t="shared" si="72"/>
        <v>2819</v>
      </c>
      <c r="BH339" s="388">
        <v>199</v>
      </c>
      <c r="BI339" s="388">
        <v>13181</v>
      </c>
      <c r="BJ339" s="388">
        <f t="shared" si="73"/>
        <v>3295.25</v>
      </c>
      <c r="BK339" s="388">
        <v>235</v>
      </c>
      <c r="BL339" s="388">
        <v>15009</v>
      </c>
      <c r="BM339" s="388">
        <f t="shared" si="74"/>
        <v>3752.25</v>
      </c>
      <c r="BN339" s="388">
        <v>292</v>
      </c>
      <c r="BO339" s="388">
        <v>18068</v>
      </c>
      <c r="BP339" s="388">
        <f t="shared" si="75"/>
        <v>4517</v>
      </c>
      <c r="BQ339" s="388">
        <v>248</v>
      </c>
      <c r="BR339" s="388">
        <v>15744</v>
      </c>
      <c r="BS339" s="388">
        <f t="shared" si="76"/>
        <v>3936</v>
      </c>
    </row>
    <row r="340" spans="1:71" s="288" customFormat="1" ht="14.65" customHeight="1">
      <c r="A340" s="331">
        <v>338</v>
      </c>
      <c r="B340" s="388" t="s">
        <v>1154</v>
      </c>
      <c r="C340" s="388"/>
      <c r="D340" s="388"/>
      <c r="E340" s="207" t="str">
        <f>VLOOKUP(B340,Remark!G:H,2,0)</f>
        <v>NAWA</v>
      </c>
      <c r="F340" s="390"/>
      <c r="G340" s="390"/>
      <c r="H340" s="390"/>
      <c r="I340" s="390"/>
      <c r="J340" s="390"/>
      <c r="K340" s="390"/>
      <c r="L340" s="390"/>
      <c r="M340" s="390"/>
      <c r="N340" s="390"/>
      <c r="O340" s="390"/>
      <c r="P340" s="390"/>
      <c r="Q340" s="390"/>
      <c r="R340" s="207"/>
      <c r="S340" s="207"/>
      <c r="T340" s="207"/>
      <c r="U340" s="207"/>
      <c r="V340" s="207"/>
      <c r="W340" s="207"/>
      <c r="X340" s="207"/>
      <c r="Y340" s="207"/>
      <c r="Z340" s="207"/>
      <c r="AA340" s="207"/>
      <c r="AB340" s="207"/>
      <c r="AC340" s="207"/>
      <c r="AD340" s="207"/>
      <c r="AE340" s="207"/>
      <c r="AF340" s="207"/>
      <c r="AG340" s="207"/>
      <c r="AH340" s="207"/>
      <c r="AI340" s="207"/>
      <c r="AJ340" s="207"/>
      <c r="AK340" s="207"/>
      <c r="AL340" s="207"/>
      <c r="AM340" s="207"/>
      <c r="AN340" s="207"/>
      <c r="AO340" s="207"/>
      <c r="AP340" s="388"/>
      <c r="AQ340" s="387"/>
      <c r="AR340" s="207"/>
      <c r="AS340" s="389"/>
      <c r="AT340" s="389"/>
      <c r="AU340" s="388"/>
      <c r="AV340" s="389">
        <v>79</v>
      </c>
      <c r="AW340" s="389">
        <v>5461</v>
      </c>
      <c r="AX340" s="388">
        <f t="shared" si="61"/>
        <v>1365.25</v>
      </c>
      <c r="AY340" s="389">
        <v>116</v>
      </c>
      <c r="AZ340" s="389">
        <v>8080</v>
      </c>
      <c r="BA340" s="388">
        <f t="shared" si="70"/>
        <v>2020</v>
      </c>
      <c r="BB340" s="389">
        <v>109</v>
      </c>
      <c r="BC340" s="389">
        <v>8171</v>
      </c>
      <c r="BD340" s="388">
        <f t="shared" si="71"/>
        <v>2042.75</v>
      </c>
      <c r="BE340" s="389">
        <v>142</v>
      </c>
      <c r="BF340" s="389">
        <v>10622</v>
      </c>
      <c r="BG340" s="388">
        <f t="shared" si="72"/>
        <v>2655.5</v>
      </c>
      <c r="BH340" s="388">
        <v>134</v>
      </c>
      <c r="BI340" s="388">
        <v>9438</v>
      </c>
      <c r="BJ340" s="388">
        <f t="shared" si="73"/>
        <v>2359.5</v>
      </c>
      <c r="BK340" s="388">
        <v>182</v>
      </c>
      <c r="BL340" s="388">
        <v>12090</v>
      </c>
      <c r="BM340" s="388">
        <f t="shared" si="74"/>
        <v>3022.5</v>
      </c>
      <c r="BN340" s="388">
        <v>116</v>
      </c>
      <c r="BO340" s="388">
        <v>8088</v>
      </c>
      <c r="BP340" s="388">
        <f t="shared" si="75"/>
        <v>2022</v>
      </c>
      <c r="BQ340" s="388">
        <v>83</v>
      </c>
      <c r="BR340" s="388">
        <v>5801</v>
      </c>
      <c r="BS340" s="388">
        <f t="shared" si="76"/>
        <v>1450.25</v>
      </c>
    </row>
    <row r="341" spans="1:71" s="288" customFormat="1" ht="14.65" customHeight="1">
      <c r="A341" s="331">
        <v>339</v>
      </c>
      <c r="B341" s="388" t="s">
        <v>1155</v>
      </c>
      <c r="C341" s="388"/>
      <c r="D341" s="388"/>
      <c r="E341" s="207" t="str">
        <f>VLOOKUP(B341,Remark!G:H,2,0)</f>
        <v>TYA3</v>
      </c>
      <c r="F341" s="390"/>
      <c r="G341" s="390"/>
      <c r="H341" s="390"/>
      <c r="I341" s="390"/>
      <c r="J341" s="390"/>
      <c r="K341" s="390"/>
      <c r="L341" s="390"/>
      <c r="M341" s="390"/>
      <c r="N341" s="390"/>
      <c r="O341" s="390"/>
      <c r="P341" s="390"/>
      <c r="Q341" s="390"/>
      <c r="R341" s="207"/>
      <c r="S341" s="207"/>
      <c r="T341" s="207"/>
      <c r="U341" s="207"/>
      <c r="V341" s="207"/>
      <c r="W341" s="207"/>
      <c r="X341" s="207"/>
      <c r="Y341" s="207"/>
      <c r="Z341" s="207"/>
      <c r="AA341" s="207"/>
      <c r="AB341" s="207"/>
      <c r="AC341" s="207"/>
      <c r="AD341" s="207"/>
      <c r="AE341" s="207"/>
      <c r="AF341" s="207"/>
      <c r="AG341" s="207"/>
      <c r="AH341" s="207"/>
      <c r="AI341" s="207"/>
      <c r="AJ341" s="207"/>
      <c r="AK341" s="207"/>
      <c r="AL341" s="207"/>
      <c r="AM341" s="207"/>
      <c r="AN341" s="207"/>
      <c r="AO341" s="207"/>
      <c r="AP341" s="388"/>
      <c r="AQ341" s="387"/>
      <c r="AR341" s="207"/>
      <c r="AS341" s="389"/>
      <c r="AT341" s="389"/>
      <c r="AU341" s="388"/>
      <c r="AV341" s="389">
        <v>0</v>
      </c>
      <c r="AW341" s="389">
        <v>0</v>
      </c>
      <c r="AX341" s="388">
        <f t="shared" si="61"/>
        <v>0</v>
      </c>
      <c r="AY341" s="389">
        <v>0</v>
      </c>
      <c r="AZ341" s="389">
        <v>0</v>
      </c>
      <c r="BA341" s="388">
        <f t="shared" si="70"/>
        <v>0</v>
      </c>
      <c r="BB341" s="389">
        <v>0</v>
      </c>
      <c r="BC341" s="389">
        <v>0</v>
      </c>
      <c r="BD341" s="388">
        <f t="shared" si="71"/>
        <v>0</v>
      </c>
      <c r="BE341" s="389">
        <v>0</v>
      </c>
      <c r="BF341" s="389">
        <v>0</v>
      </c>
      <c r="BG341" s="388">
        <f t="shared" si="72"/>
        <v>0</v>
      </c>
      <c r="BH341" s="388">
        <v>0</v>
      </c>
      <c r="BI341" s="388">
        <v>0</v>
      </c>
      <c r="BJ341" s="388">
        <f t="shared" si="73"/>
        <v>0</v>
      </c>
      <c r="BK341" s="388">
        <v>0</v>
      </c>
      <c r="BL341" s="388">
        <v>0</v>
      </c>
      <c r="BM341" s="388">
        <f t="shared" si="74"/>
        <v>0</v>
      </c>
      <c r="BN341" s="388">
        <v>0</v>
      </c>
      <c r="BO341" s="388">
        <v>0</v>
      </c>
      <c r="BP341" s="388">
        <f t="shared" si="75"/>
        <v>0</v>
      </c>
      <c r="BQ341" s="388">
        <v>0</v>
      </c>
      <c r="BR341" s="388">
        <v>0</v>
      </c>
      <c r="BS341" s="388">
        <f t="shared" si="76"/>
        <v>0</v>
      </c>
    </row>
    <row r="342" spans="1:71" s="288" customFormat="1" ht="14.65" customHeight="1">
      <c r="A342" s="331">
        <v>340</v>
      </c>
      <c r="B342" s="388" t="s">
        <v>1156</v>
      </c>
      <c r="C342" s="388"/>
      <c r="D342" s="388"/>
      <c r="E342" s="207" t="str">
        <f>VLOOKUP(B342,Remark!G:H,2,0)</f>
        <v>Kerry</v>
      </c>
      <c r="F342" s="390"/>
      <c r="G342" s="390"/>
      <c r="H342" s="390"/>
      <c r="I342" s="390"/>
      <c r="J342" s="390"/>
      <c r="K342" s="390"/>
      <c r="L342" s="390"/>
      <c r="M342" s="390"/>
      <c r="N342" s="390"/>
      <c r="O342" s="390"/>
      <c r="P342" s="390"/>
      <c r="Q342" s="390"/>
      <c r="R342" s="207"/>
      <c r="S342" s="207"/>
      <c r="T342" s="207"/>
      <c r="U342" s="207"/>
      <c r="V342" s="207"/>
      <c r="W342" s="207"/>
      <c r="X342" s="207"/>
      <c r="Y342" s="207"/>
      <c r="Z342" s="207"/>
      <c r="AA342" s="207"/>
      <c r="AB342" s="207"/>
      <c r="AC342" s="207"/>
      <c r="AD342" s="207"/>
      <c r="AE342" s="207"/>
      <c r="AF342" s="207"/>
      <c r="AG342" s="207"/>
      <c r="AH342" s="207"/>
      <c r="AI342" s="207"/>
      <c r="AJ342" s="207"/>
      <c r="AK342" s="207"/>
      <c r="AL342" s="207"/>
      <c r="AM342" s="207"/>
      <c r="AN342" s="207"/>
      <c r="AO342" s="207"/>
      <c r="AP342" s="388"/>
      <c r="AQ342" s="387"/>
      <c r="AR342" s="207"/>
      <c r="AS342" s="389"/>
      <c r="AT342" s="389"/>
      <c r="AU342" s="388"/>
      <c r="AV342" s="389">
        <v>299</v>
      </c>
      <c r="AW342" s="389">
        <v>18533</v>
      </c>
      <c r="AX342" s="388">
        <f t="shared" si="61"/>
        <v>4633.25</v>
      </c>
      <c r="AY342" s="389">
        <v>332</v>
      </c>
      <c r="AZ342" s="389">
        <v>23052</v>
      </c>
      <c r="BA342" s="388">
        <f t="shared" si="70"/>
        <v>5763</v>
      </c>
      <c r="BB342" s="389">
        <v>366</v>
      </c>
      <c r="BC342" s="389">
        <v>23250</v>
      </c>
      <c r="BD342" s="388">
        <f t="shared" si="71"/>
        <v>5812.5</v>
      </c>
      <c r="BE342" s="389">
        <v>288</v>
      </c>
      <c r="BF342" s="389">
        <v>19700</v>
      </c>
      <c r="BG342" s="388">
        <f t="shared" si="72"/>
        <v>4925</v>
      </c>
      <c r="BH342" s="388">
        <v>344</v>
      </c>
      <c r="BI342" s="388">
        <v>20844</v>
      </c>
      <c r="BJ342" s="388">
        <f t="shared" si="73"/>
        <v>5211</v>
      </c>
      <c r="BK342" s="388">
        <v>308</v>
      </c>
      <c r="BL342" s="388">
        <v>18356</v>
      </c>
      <c r="BM342" s="388">
        <f t="shared" si="74"/>
        <v>4589</v>
      </c>
      <c r="BN342" s="388">
        <v>311</v>
      </c>
      <c r="BO342" s="388">
        <v>18717</v>
      </c>
      <c r="BP342" s="388">
        <f t="shared" si="75"/>
        <v>4679.25</v>
      </c>
      <c r="BQ342" s="388">
        <v>269</v>
      </c>
      <c r="BR342" s="388">
        <v>17295</v>
      </c>
      <c r="BS342" s="388">
        <f t="shared" si="76"/>
        <v>4323.75</v>
      </c>
    </row>
    <row r="343" spans="1:71" s="288" customFormat="1" ht="14.65" customHeight="1">
      <c r="A343" s="331">
        <v>341</v>
      </c>
      <c r="B343" s="388" t="s">
        <v>1157</v>
      </c>
      <c r="C343" s="388"/>
      <c r="D343" s="388"/>
      <c r="E343" s="207" t="str">
        <f>VLOOKUP(B343,Remark!G:H,2,0)</f>
        <v>MTNG</v>
      </c>
      <c r="F343" s="390"/>
      <c r="G343" s="390"/>
      <c r="H343" s="390"/>
      <c r="I343" s="390"/>
      <c r="J343" s="390"/>
      <c r="K343" s="390"/>
      <c r="L343" s="390"/>
      <c r="M343" s="390"/>
      <c r="N343" s="390"/>
      <c r="O343" s="390"/>
      <c r="P343" s="390"/>
      <c r="Q343" s="390"/>
      <c r="R343" s="207"/>
      <c r="S343" s="207"/>
      <c r="T343" s="207"/>
      <c r="U343" s="207"/>
      <c r="V343" s="207"/>
      <c r="W343" s="207"/>
      <c r="X343" s="207"/>
      <c r="Y343" s="207"/>
      <c r="Z343" s="207"/>
      <c r="AA343" s="207"/>
      <c r="AB343" s="207"/>
      <c r="AC343" s="207"/>
      <c r="AD343" s="207"/>
      <c r="AE343" s="207"/>
      <c r="AF343" s="207"/>
      <c r="AG343" s="207"/>
      <c r="AH343" s="207"/>
      <c r="AI343" s="207"/>
      <c r="AJ343" s="207"/>
      <c r="AK343" s="207"/>
      <c r="AL343" s="207"/>
      <c r="AM343" s="207"/>
      <c r="AN343" s="207"/>
      <c r="AO343" s="207"/>
      <c r="AP343" s="388"/>
      <c r="AQ343" s="387"/>
      <c r="AR343" s="207"/>
      <c r="AS343" s="389"/>
      <c r="AT343" s="389"/>
      <c r="AU343" s="388"/>
      <c r="AV343" s="389">
        <v>186</v>
      </c>
      <c r="AW343" s="389">
        <v>10918</v>
      </c>
      <c r="AX343" s="388">
        <f t="shared" si="61"/>
        <v>2729.5</v>
      </c>
      <c r="AY343" s="389">
        <v>189</v>
      </c>
      <c r="AZ343" s="389">
        <v>11667</v>
      </c>
      <c r="BA343" s="388">
        <f t="shared" si="70"/>
        <v>2916.75</v>
      </c>
      <c r="BB343" s="389">
        <v>148</v>
      </c>
      <c r="BC343" s="389">
        <v>10216</v>
      </c>
      <c r="BD343" s="388">
        <f t="shared" si="71"/>
        <v>2554</v>
      </c>
      <c r="BE343" s="389">
        <v>159</v>
      </c>
      <c r="BF343" s="389">
        <v>10725</v>
      </c>
      <c r="BG343" s="388">
        <f t="shared" si="72"/>
        <v>2681.25</v>
      </c>
      <c r="BH343" s="388">
        <v>217</v>
      </c>
      <c r="BI343" s="388">
        <v>13875</v>
      </c>
      <c r="BJ343" s="388">
        <f t="shared" si="73"/>
        <v>3468.75</v>
      </c>
      <c r="BK343" s="388">
        <v>181</v>
      </c>
      <c r="BL343" s="388">
        <v>11415</v>
      </c>
      <c r="BM343" s="388">
        <f t="shared" si="74"/>
        <v>2853.75</v>
      </c>
      <c r="BN343" s="388">
        <v>158</v>
      </c>
      <c r="BO343" s="388">
        <v>10682</v>
      </c>
      <c r="BP343" s="388">
        <f t="shared" si="75"/>
        <v>2670.5</v>
      </c>
      <c r="BQ343" s="388">
        <v>155</v>
      </c>
      <c r="BR343" s="388">
        <v>11745</v>
      </c>
      <c r="BS343" s="388">
        <f t="shared" si="76"/>
        <v>2936.25</v>
      </c>
    </row>
    <row r="344" spans="1:71" s="288" customFormat="1" ht="14.65" customHeight="1">
      <c r="A344" s="331">
        <v>342</v>
      </c>
      <c r="B344" s="388" t="s">
        <v>1158</v>
      </c>
      <c r="C344" s="388"/>
      <c r="D344" s="388"/>
      <c r="E344" s="207" t="str">
        <f>VLOOKUP(B344,Remark!G:H,2,0)</f>
        <v>MTNG</v>
      </c>
      <c r="F344" s="390"/>
      <c r="G344" s="390"/>
      <c r="H344" s="390"/>
      <c r="I344" s="390"/>
      <c r="J344" s="390"/>
      <c r="K344" s="390"/>
      <c r="L344" s="390"/>
      <c r="M344" s="390"/>
      <c r="N344" s="390"/>
      <c r="O344" s="390"/>
      <c r="P344" s="390"/>
      <c r="Q344" s="390"/>
      <c r="R344" s="207"/>
      <c r="S344" s="207"/>
      <c r="T344" s="207"/>
      <c r="U344" s="207"/>
      <c r="V344" s="207"/>
      <c r="W344" s="207"/>
      <c r="X344" s="207"/>
      <c r="Y344" s="207"/>
      <c r="Z344" s="207"/>
      <c r="AA344" s="207"/>
      <c r="AB344" s="207"/>
      <c r="AC344" s="207"/>
      <c r="AD344" s="207"/>
      <c r="AE344" s="207"/>
      <c r="AF344" s="207"/>
      <c r="AG344" s="207"/>
      <c r="AH344" s="207"/>
      <c r="AI344" s="207"/>
      <c r="AJ344" s="207"/>
      <c r="AK344" s="207"/>
      <c r="AL344" s="207"/>
      <c r="AM344" s="207"/>
      <c r="AN344" s="207"/>
      <c r="AO344" s="207"/>
      <c r="AP344" s="388"/>
      <c r="AQ344" s="387"/>
      <c r="AR344" s="207"/>
      <c r="AS344" s="389"/>
      <c r="AT344" s="389"/>
      <c r="AU344" s="388"/>
      <c r="AV344" s="389">
        <v>104</v>
      </c>
      <c r="AW344" s="389">
        <v>6732</v>
      </c>
      <c r="AX344" s="388">
        <f t="shared" si="61"/>
        <v>1683</v>
      </c>
      <c r="AY344" s="389">
        <v>131</v>
      </c>
      <c r="AZ344" s="389">
        <v>7681</v>
      </c>
      <c r="BA344" s="388">
        <f t="shared" si="70"/>
        <v>1920.25</v>
      </c>
      <c r="BB344" s="389">
        <v>181</v>
      </c>
      <c r="BC344" s="389">
        <v>11291</v>
      </c>
      <c r="BD344" s="388">
        <f t="shared" si="71"/>
        <v>2822.75</v>
      </c>
      <c r="BE344" s="389">
        <v>159</v>
      </c>
      <c r="BF344" s="389">
        <v>10049</v>
      </c>
      <c r="BG344" s="388">
        <f t="shared" si="72"/>
        <v>2512.25</v>
      </c>
      <c r="BH344" s="388">
        <v>193</v>
      </c>
      <c r="BI344" s="388">
        <v>10919</v>
      </c>
      <c r="BJ344" s="388">
        <f t="shared" si="73"/>
        <v>2729.75</v>
      </c>
      <c r="BK344" s="388">
        <v>202</v>
      </c>
      <c r="BL344" s="388">
        <v>11934</v>
      </c>
      <c r="BM344" s="388">
        <f t="shared" si="74"/>
        <v>2983.5</v>
      </c>
      <c r="BN344" s="388">
        <v>249</v>
      </c>
      <c r="BO344" s="388">
        <v>14875</v>
      </c>
      <c r="BP344" s="388">
        <f t="shared" si="75"/>
        <v>3718.75</v>
      </c>
      <c r="BQ344" s="388">
        <v>219</v>
      </c>
      <c r="BR344" s="388">
        <v>12861</v>
      </c>
      <c r="BS344" s="388">
        <f t="shared" si="76"/>
        <v>3215.25</v>
      </c>
    </row>
    <row r="345" spans="1:71" s="288" customFormat="1" ht="14.65" customHeight="1">
      <c r="A345" s="331">
        <v>343</v>
      </c>
      <c r="B345" s="388" t="s">
        <v>1159</v>
      </c>
      <c r="C345" s="388"/>
      <c r="D345" s="388"/>
      <c r="E345" s="207" t="str">
        <f>VLOOKUP(B345,Remark!G:H,2,0)</f>
        <v>TUPM</v>
      </c>
      <c r="F345" s="390"/>
      <c r="G345" s="390"/>
      <c r="H345" s="390"/>
      <c r="I345" s="390"/>
      <c r="J345" s="390"/>
      <c r="K345" s="390"/>
      <c r="L345" s="390"/>
      <c r="M345" s="390"/>
      <c r="N345" s="390"/>
      <c r="O345" s="390"/>
      <c r="P345" s="390"/>
      <c r="Q345" s="390"/>
      <c r="R345" s="207"/>
      <c r="S345" s="207"/>
      <c r="T345" s="207"/>
      <c r="U345" s="207"/>
      <c r="V345" s="207"/>
      <c r="W345" s="207"/>
      <c r="X345" s="207"/>
      <c r="Y345" s="207"/>
      <c r="Z345" s="207"/>
      <c r="AA345" s="207"/>
      <c r="AB345" s="207"/>
      <c r="AC345" s="207"/>
      <c r="AD345" s="207"/>
      <c r="AE345" s="207"/>
      <c r="AF345" s="207"/>
      <c r="AG345" s="207"/>
      <c r="AH345" s="207"/>
      <c r="AI345" s="207"/>
      <c r="AJ345" s="207"/>
      <c r="AK345" s="207"/>
      <c r="AL345" s="207"/>
      <c r="AM345" s="207"/>
      <c r="AN345" s="207"/>
      <c r="AO345" s="207"/>
      <c r="AP345" s="388"/>
      <c r="AQ345" s="387"/>
      <c r="AR345" s="207"/>
      <c r="AS345" s="389"/>
      <c r="AT345" s="389"/>
      <c r="AU345" s="388"/>
      <c r="AV345" s="389">
        <v>146</v>
      </c>
      <c r="AW345" s="389">
        <v>8762</v>
      </c>
      <c r="AX345" s="388">
        <f t="shared" si="61"/>
        <v>2190.5</v>
      </c>
      <c r="AY345" s="389">
        <v>129</v>
      </c>
      <c r="AZ345" s="389">
        <v>10967</v>
      </c>
      <c r="BA345" s="388">
        <f t="shared" si="70"/>
        <v>2741.75</v>
      </c>
      <c r="BB345" s="389">
        <v>138</v>
      </c>
      <c r="BC345" s="389">
        <v>12678</v>
      </c>
      <c r="BD345" s="388">
        <f t="shared" si="71"/>
        <v>3169.5</v>
      </c>
      <c r="BE345" s="389">
        <v>141</v>
      </c>
      <c r="BF345" s="389">
        <v>11867</v>
      </c>
      <c r="BG345" s="388">
        <f t="shared" si="72"/>
        <v>2966.75</v>
      </c>
      <c r="BH345" s="388">
        <v>152</v>
      </c>
      <c r="BI345" s="388">
        <v>10656</v>
      </c>
      <c r="BJ345" s="388">
        <f t="shared" si="73"/>
        <v>2664</v>
      </c>
      <c r="BK345" s="388">
        <v>134</v>
      </c>
      <c r="BL345" s="388">
        <v>9066</v>
      </c>
      <c r="BM345" s="388">
        <f t="shared" si="74"/>
        <v>2266.5</v>
      </c>
      <c r="BN345" s="388">
        <v>165</v>
      </c>
      <c r="BO345" s="388">
        <v>10803</v>
      </c>
      <c r="BP345" s="388">
        <f t="shared" si="75"/>
        <v>2700.75</v>
      </c>
      <c r="BQ345" s="388">
        <v>166</v>
      </c>
      <c r="BR345" s="388">
        <v>11422</v>
      </c>
      <c r="BS345" s="388">
        <f t="shared" si="76"/>
        <v>2855.5</v>
      </c>
    </row>
    <row r="346" spans="1:71" s="288" customFormat="1" ht="14.65" customHeight="1">
      <c r="A346" s="331">
        <v>344</v>
      </c>
      <c r="B346" s="388" t="s">
        <v>1160</v>
      </c>
      <c r="C346" s="388"/>
      <c r="D346" s="388"/>
      <c r="E346" s="207" t="str">
        <f>VLOOKUP(B346,Remark!G:H,2,0)</f>
        <v>TUPM</v>
      </c>
      <c r="F346" s="390"/>
      <c r="G346" s="390"/>
      <c r="H346" s="390"/>
      <c r="I346" s="390"/>
      <c r="J346" s="390"/>
      <c r="K346" s="390"/>
      <c r="L346" s="390"/>
      <c r="M346" s="390"/>
      <c r="N346" s="390"/>
      <c r="O346" s="390"/>
      <c r="P346" s="390"/>
      <c r="Q346" s="390"/>
      <c r="R346" s="207"/>
      <c r="S346" s="207"/>
      <c r="T346" s="207"/>
      <c r="U346" s="207"/>
      <c r="V346" s="207"/>
      <c r="W346" s="207"/>
      <c r="X346" s="207"/>
      <c r="Y346" s="207"/>
      <c r="Z346" s="207"/>
      <c r="AA346" s="207"/>
      <c r="AB346" s="207"/>
      <c r="AC346" s="207"/>
      <c r="AD346" s="207"/>
      <c r="AE346" s="207"/>
      <c r="AF346" s="207"/>
      <c r="AG346" s="207"/>
      <c r="AH346" s="207"/>
      <c r="AI346" s="207"/>
      <c r="AJ346" s="207"/>
      <c r="AK346" s="207"/>
      <c r="AL346" s="207"/>
      <c r="AM346" s="207"/>
      <c r="AN346" s="207"/>
      <c r="AO346" s="207"/>
      <c r="AP346" s="388"/>
      <c r="AQ346" s="387"/>
      <c r="AR346" s="207"/>
      <c r="AS346" s="389"/>
      <c r="AT346" s="389"/>
      <c r="AU346" s="388"/>
      <c r="AV346" s="389">
        <v>36</v>
      </c>
      <c r="AW346" s="389">
        <v>2568</v>
      </c>
      <c r="AX346" s="388">
        <f t="shared" si="61"/>
        <v>642</v>
      </c>
      <c r="AY346" s="389">
        <v>70</v>
      </c>
      <c r="AZ346" s="389">
        <v>4046</v>
      </c>
      <c r="BA346" s="388">
        <f t="shared" si="70"/>
        <v>1011.5</v>
      </c>
      <c r="BB346" s="389">
        <v>40</v>
      </c>
      <c r="BC346" s="389">
        <v>2784</v>
      </c>
      <c r="BD346" s="388">
        <f t="shared" si="71"/>
        <v>696</v>
      </c>
      <c r="BE346" s="389">
        <v>24</v>
      </c>
      <c r="BF346" s="389">
        <v>1588</v>
      </c>
      <c r="BG346" s="388">
        <f t="shared" si="72"/>
        <v>397</v>
      </c>
      <c r="BH346" s="388">
        <v>18</v>
      </c>
      <c r="BI346" s="388">
        <v>1222</v>
      </c>
      <c r="BJ346" s="388">
        <f t="shared" si="73"/>
        <v>305.5</v>
      </c>
      <c r="BK346" s="388">
        <v>26</v>
      </c>
      <c r="BL346" s="388">
        <v>2046</v>
      </c>
      <c r="BM346" s="388">
        <f t="shared" si="74"/>
        <v>511.5</v>
      </c>
      <c r="BN346" s="388">
        <v>31</v>
      </c>
      <c r="BO346" s="388">
        <v>1965</v>
      </c>
      <c r="BP346" s="388">
        <f t="shared" si="75"/>
        <v>491.25</v>
      </c>
      <c r="BQ346" s="388">
        <v>35</v>
      </c>
      <c r="BR346" s="388">
        <v>2273</v>
      </c>
      <c r="BS346" s="388">
        <f t="shared" si="76"/>
        <v>568.25</v>
      </c>
    </row>
    <row r="347" spans="1:71" s="288" customFormat="1" ht="14.65" customHeight="1">
      <c r="A347" s="331">
        <v>345</v>
      </c>
      <c r="B347" s="388" t="s">
        <v>1161</v>
      </c>
      <c r="C347" s="388"/>
      <c r="D347" s="388"/>
      <c r="E347" s="207" t="str">
        <f>VLOOKUP(B347,Remark!G:H,2,0)</f>
        <v>TUPM</v>
      </c>
      <c r="F347" s="390"/>
      <c r="G347" s="390"/>
      <c r="H347" s="390"/>
      <c r="I347" s="390"/>
      <c r="J347" s="390"/>
      <c r="K347" s="390"/>
      <c r="L347" s="390"/>
      <c r="M347" s="390"/>
      <c r="N347" s="390"/>
      <c r="O347" s="390"/>
      <c r="P347" s="390"/>
      <c r="Q347" s="390"/>
      <c r="R347" s="207"/>
      <c r="S347" s="207"/>
      <c r="T347" s="207"/>
      <c r="U347" s="207"/>
      <c r="V347" s="207"/>
      <c r="W347" s="207"/>
      <c r="X347" s="207"/>
      <c r="Y347" s="207"/>
      <c r="Z347" s="207"/>
      <c r="AA347" s="207"/>
      <c r="AB347" s="207"/>
      <c r="AC347" s="207"/>
      <c r="AD347" s="207"/>
      <c r="AE347" s="207"/>
      <c r="AF347" s="207"/>
      <c r="AG347" s="207"/>
      <c r="AH347" s="207"/>
      <c r="AI347" s="207"/>
      <c r="AJ347" s="207"/>
      <c r="AK347" s="207"/>
      <c r="AL347" s="207"/>
      <c r="AM347" s="207"/>
      <c r="AN347" s="207"/>
      <c r="AO347" s="207"/>
      <c r="AP347" s="388"/>
      <c r="AQ347" s="387"/>
      <c r="AR347" s="207"/>
      <c r="AS347" s="389"/>
      <c r="AT347" s="389"/>
      <c r="AU347" s="388"/>
      <c r="AV347" s="389">
        <v>108</v>
      </c>
      <c r="AW347" s="389">
        <v>6920</v>
      </c>
      <c r="AX347" s="388">
        <f t="shared" si="61"/>
        <v>1730</v>
      </c>
      <c r="AY347" s="389">
        <v>202</v>
      </c>
      <c r="AZ347" s="389">
        <v>11394</v>
      </c>
      <c r="BA347" s="388">
        <f t="shared" si="70"/>
        <v>2848.5</v>
      </c>
      <c r="BB347" s="389">
        <v>222</v>
      </c>
      <c r="BC347" s="389">
        <v>14314</v>
      </c>
      <c r="BD347" s="388">
        <f t="shared" si="71"/>
        <v>3578.5</v>
      </c>
      <c r="BE347" s="389">
        <v>140</v>
      </c>
      <c r="BF347" s="389">
        <v>8984</v>
      </c>
      <c r="BG347" s="388">
        <f t="shared" si="72"/>
        <v>2246</v>
      </c>
      <c r="BH347" s="388">
        <v>120</v>
      </c>
      <c r="BI347" s="388">
        <v>7800</v>
      </c>
      <c r="BJ347" s="388">
        <f t="shared" si="73"/>
        <v>1950</v>
      </c>
      <c r="BK347" s="388">
        <v>100</v>
      </c>
      <c r="BL347" s="388">
        <v>6912</v>
      </c>
      <c r="BM347" s="388">
        <f t="shared" si="74"/>
        <v>1728</v>
      </c>
      <c r="BN347" s="388">
        <v>114</v>
      </c>
      <c r="BO347" s="388">
        <v>8022</v>
      </c>
      <c r="BP347" s="388">
        <f t="shared" si="75"/>
        <v>2005.5</v>
      </c>
      <c r="BQ347" s="388">
        <v>64</v>
      </c>
      <c r="BR347" s="388">
        <v>4688</v>
      </c>
      <c r="BS347" s="388">
        <f t="shared" si="76"/>
        <v>1172</v>
      </c>
    </row>
    <row r="348" spans="1:71" s="288" customFormat="1" ht="14.65" customHeight="1">
      <c r="A348" s="331">
        <v>346</v>
      </c>
      <c r="B348" s="388" t="s">
        <v>1162</v>
      </c>
      <c r="C348" s="388"/>
      <c r="D348" s="388"/>
      <c r="E348" s="207" t="str">
        <f>VLOOKUP(B348,Remark!G:H,2,0)</f>
        <v>PKED</v>
      </c>
      <c r="F348" s="390"/>
      <c r="G348" s="390"/>
      <c r="H348" s="390"/>
      <c r="I348" s="390"/>
      <c r="J348" s="390"/>
      <c r="K348" s="390"/>
      <c r="L348" s="390"/>
      <c r="M348" s="390"/>
      <c r="N348" s="390"/>
      <c r="O348" s="390"/>
      <c r="P348" s="390"/>
      <c r="Q348" s="390"/>
      <c r="R348" s="207"/>
      <c r="S348" s="207"/>
      <c r="T348" s="207"/>
      <c r="U348" s="207"/>
      <c r="V348" s="207"/>
      <c r="W348" s="207"/>
      <c r="X348" s="207"/>
      <c r="Y348" s="207"/>
      <c r="Z348" s="207"/>
      <c r="AA348" s="207"/>
      <c r="AB348" s="207"/>
      <c r="AC348" s="207"/>
      <c r="AD348" s="207"/>
      <c r="AE348" s="207"/>
      <c r="AF348" s="207"/>
      <c r="AG348" s="207"/>
      <c r="AH348" s="207"/>
      <c r="AI348" s="207"/>
      <c r="AJ348" s="207"/>
      <c r="AK348" s="207"/>
      <c r="AL348" s="207"/>
      <c r="AM348" s="207"/>
      <c r="AN348" s="207"/>
      <c r="AO348" s="207"/>
      <c r="AP348" s="388"/>
      <c r="AQ348" s="387"/>
      <c r="AR348" s="207"/>
      <c r="AS348" s="389"/>
      <c r="AT348" s="389"/>
      <c r="AU348" s="388"/>
      <c r="AV348" s="389">
        <v>156</v>
      </c>
      <c r="AW348" s="389">
        <v>9160</v>
      </c>
      <c r="AX348" s="388">
        <f t="shared" si="61"/>
        <v>2290</v>
      </c>
      <c r="AY348" s="389">
        <v>227</v>
      </c>
      <c r="AZ348" s="389">
        <v>12857</v>
      </c>
      <c r="BA348" s="388">
        <f t="shared" si="70"/>
        <v>3214.25</v>
      </c>
      <c r="BB348" s="389">
        <v>284</v>
      </c>
      <c r="BC348" s="389">
        <v>17208</v>
      </c>
      <c r="BD348" s="388">
        <f t="shared" si="71"/>
        <v>4302</v>
      </c>
      <c r="BE348" s="389">
        <v>296</v>
      </c>
      <c r="BF348" s="389">
        <v>17832</v>
      </c>
      <c r="BG348" s="388">
        <f t="shared" si="72"/>
        <v>4458</v>
      </c>
      <c r="BH348" s="388">
        <v>284</v>
      </c>
      <c r="BI348" s="388">
        <v>16852</v>
      </c>
      <c r="BJ348" s="388">
        <f t="shared" si="73"/>
        <v>4213</v>
      </c>
      <c r="BK348" s="388">
        <v>375</v>
      </c>
      <c r="BL348" s="388">
        <v>22481</v>
      </c>
      <c r="BM348" s="388">
        <f t="shared" si="74"/>
        <v>5620.25</v>
      </c>
      <c r="BN348" s="388">
        <v>339</v>
      </c>
      <c r="BO348" s="388">
        <v>21981</v>
      </c>
      <c r="BP348" s="388">
        <f t="shared" si="75"/>
        <v>5495.25</v>
      </c>
      <c r="BQ348" s="388">
        <v>326</v>
      </c>
      <c r="BR348" s="388">
        <v>20166</v>
      </c>
      <c r="BS348" s="388">
        <f t="shared" si="76"/>
        <v>5041.5</v>
      </c>
    </row>
    <row r="349" spans="1:71" s="288" customFormat="1" ht="14.65" customHeight="1">
      <c r="A349" s="331">
        <v>347</v>
      </c>
      <c r="B349" s="387" t="s">
        <v>1366</v>
      </c>
      <c r="C349" s="387"/>
      <c r="D349" s="387"/>
      <c r="E349" s="207" t="str">
        <f>VLOOKUP(B349,Remark!G:H,2,0)</f>
        <v>Kerry</v>
      </c>
      <c r="F349" s="390"/>
      <c r="G349" s="390"/>
      <c r="H349" s="390"/>
      <c r="I349" s="390"/>
      <c r="J349" s="390"/>
      <c r="K349" s="390"/>
      <c r="L349" s="390"/>
      <c r="M349" s="390"/>
      <c r="N349" s="390"/>
      <c r="O349" s="390"/>
      <c r="P349" s="390"/>
      <c r="Q349" s="390"/>
      <c r="R349" s="207"/>
      <c r="S349" s="207"/>
      <c r="T349" s="207"/>
      <c r="U349" s="207"/>
      <c r="V349" s="207"/>
      <c r="W349" s="207"/>
      <c r="X349" s="207"/>
      <c r="Y349" s="207"/>
      <c r="Z349" s="207"/>
      <c r="AA349" s="207"/>
      <c r="AB349" s="207"/>
      <c r="AC349" s="207"/>
      <c r="AD349" s="207"/>
      <c r="AE349" s="207"/>
      <c r="AF349" s="207"/>
      <c r="AG349" s="207"/>
      <c r="AH349" s="207"/>
      <c r="AI349" s="207"/>
      <c r="AJ349" s="207"/>
      <c r="AK349" s="207"/>
      <c r="AL349" s="207"/>
      <c r="AM349" s="207"/>
      <c r="AN349" s="207"/>
      <c r="AO349" s="207"/>
      <c r="AP349" s="388"/>
      <c r="AQ349" s="387"/>
      <c r="AR349" s="207"/>
      <c r="AS349" s="389"/>
      <c r="AT349" s="389"/>
      <c r="AU349" s="388"/>
      <c r="AV349" s="389">
        <v>189</v>
      </c>
      <c r="AW349" s="389">
        <v>11423</v>
      </c>
      <c r="AX349" s="388">
        <f t="shared" si="61"/>
        <v>2855.75</v>
      </c>
      <c r="AY349" s="389">
        <v>117</v>
      </c>
      <c r="AZ349" s="389">
        <v>7371</v>
      </c>
      <c r="BA349" s="388">
        <f t="shared" si="70"/>
        <v>1842.75</v>
      </c>
      <c r="BB349" s="389">
        <v>162</v>
      </c>
      <c r="BC349" s="389">
        <v>9994</v>
      </c>
      <c r="BD349" s="388">
        <f t="shared" si="71"/>
        <v>2498.5</v>
      </c>
      <c r="BE349" s="389">
        <v>104</v>
      </c>
      <c r="BF349" s="389">
        <v>7692</v>
      </c>
      <c r="BG349" s="388">
        <f t="shared" si="72"/>
        <v>1923</v>
      </c>
      <c r="BH349" s="388">
        <v>163</v>
      </c>
      <c r="BI349" s="388">
        <v>9433</v>
      </c>
      <c r="BJ349" s="388">
        <f t="shared" si="73"/>
        <v>2358.25</v>
      </c>
      <c r="BK349" s="388">
        <v>115</v>
      </c>
      <c r="BL349" s="388">
        <v>7149</v>
      </c>
      <c r="BM349" s="388">
        <f t="shared" si="74"/>
        <v>1787.25</v>
      </c>
      <c r="BN349" s="388">
        <v>119</v>
      </c>
      <c r="BO349" s="388">
        <v>8377</v>
      </c>
      <c r="BP349" s="388">
        <f t="shared" si="75"/>
        <v>2094.25</v>
      </c>
      <c r="BQ349" s="388">
        <v>76</v>
      </c>
      <c r="BR349" s="388">
        <v>5088</v>
      </c>
      <c r="BS349" s="388">
        <f t="shared" si="76"/>
        <v>1272</v>
      </c>
    </row>
    <row r="350" spans="1:71" s="288" customFormat="1" ht="14.65" customHeight="1">
      <c r="A350" s="331">
        <v>348</v>
      </c>
      <c r="B350" s="387" t="s">
        <v>1367</v>
      </c>
      <c r="C350" s="387"/>
      <c r="D350" s="387"/>
      <c r="E350" s="207" t="str">
        <f>VLOOKUP(B350,Remark!G:H,2,0)</f>
        <v>RSIT</v>
      </c>
      <c r="F350" s="390"/>
      <c r="G350" s="390"/>
      <c r="H350" s="390"/>
      <c r="I350" s="390"/>
      <c r="J350" s="390"/>
      <c r="K350" s="390"/>
      <c r="L350" s="390"/>
      <c r="M350" s="390"/>
      <c r="N350" s="390"/>
      <c r="O350" s="390"/>
      <c r="P350" s="390"/>
      <c r="Q350" s="390"/>
      <c r="R350" s="207"/>
      <c r="S350" s="207"/>
      <c r="T350" s="207"/>
      <c r="U350" s="207"/>
      <c r="V350" s="207"/>
      <c r="W350" s="207"/>
      <c r="X350" s="207"/>
      <c r="Y350" s="207"/>
      <c r="Z350" s="207"/>
      <c r="AA350" s="207"/>
      <c r="AB350" s="207"/>
      <c r="AC350" s="207"/>
      <c r="AD350" s="207"/>
      <c r="AE350" s="207"/>
      <c r="AF350" s="207"/>
      <c r="AG350" s="207"/>
      <c r="AH350" s="207"/>
      <c r="AI350" s="207"/>
      <c r="AJ350" s="207"/>
      <c r="AK350" s="207"/>
      <c r="AL350" s="207"/>
      <c r="AM350" s="207"/>
      <c r="AN350" s="207"/>
      <c r="AO350" s="207"/>
      <c r="AP350" s="388"/>
      <c r="AQ350" s="387"/>
      <c r="AR350" s="207"/>
      <c r="AS350" s="389"/>
      <c r="AT350" s="389"/>
      <c r="AU350" s="388"/>
      <c r="AV350" s="389">
        <v>219</v>
      </c>
      <c r="AW350" s="389">
        <v>13601</v>
      </c>
      <c r="AX350" s="388">
        <f t="shared" si="61"/>
        <v>3400.25</v>
      </c>
      <c r="AY350" s="389">
        <v>150</v>
      </c>
      <c r="AZ350" s="389">
        <v>9246</v>
      </c>
      <c r="BA350" s="388">
        <f t="shared" si="70"/>
        <v>2311.5</v>
      </c>
      <c r="BB350" s="389">
        <v>192</v>
      </c>
      <c r="BC350" s="389">
        <v>11664</v>
      </c>
      <c r="BD350" s="388">
        <f t="shared" si="71"/>
        <v>2916</v>
      </c>
      <c r="BE350" s="389">
        <v>180</v>
      </c>
      <c r="BF350" s="389">
        <v>10812</v>
      </c>
      <c r="BG350" s="388">
        <f t="shared" si="72"/>
        <v>2703</v>
      </c>
      <c r="BH350" s="388">
        <v>181</v>
      </c>
      <c r="BI350" s="388">
        <v>11699</v>
      </c>
      <c r="BJ350" s="388">
        <f t="shared" si="73"/>
        <v>2924.75</v>
      </c>
      <c r="BK350" s="388">
        <v>165</v>
      </c>
      <c r="BL350" s="388">
        <v>10651</v>
      </c>
      <c r="BM350" s="388">
        <f t="shared" si="74"/>
        <v>2662.75</v>
      </c>
      <c r="BN350" s="388">
        <v>182</v>
      </c>
      <c r="BO350" s="388">
        <v>11902</v>
      </c>
      <c r="BP350" s="388">
        <f t="shared" si="75"/>
        <v>2975.5</v>
      </c>
      <c r="BQ350" s="388">
        <v>163</v>
      </c>
      <c r="BR350" s="388">
        <v>10561</v>
      </c>
      <c r="BS350" s="388">
        <f t="shared" si="76"/>
        <v>2640.25</v>
      </c>
    </row>
    <row r="351" spans="1:71" s="288" customFormat="1" ht="14.65" customHeight="1">
      <c r="A351" s="331">
        <v>349</v>
      </c>
      <c r="B351" s="387" t="s">
        <v>1368</v>
      </c>
      <c r="C351" s="387"/>
      <c r="D351" s="387"/>
      <c r="E351" s="207" t="str">
        <f>VLOOKUP(B351,Remark!G:H,2,0)</f>
        <v>RSIT</v>
      </c>
      <c r="F351" s="390"/>
      <c r="G351" s="390"/>
      <c r="H351" s="390"/>
      <c r="I351" s="390"/>
      <c r="J351" s="390"/>
      <c r="K351" s="390"/>
      <c r="L351" s="390"/>
      <c r="M351" s="390"/>
      <c r="N351" s="390"/>
      <c r="O351" s="390"/>
      <c r="P351" s="390"/>
      <c r="Q351" s="390"/>
      <c r="R351" s="207"/>
      <c r="S351" s="207"/>
      <c r="T351" s="207"/>
      <c r="U351" s="207"/>
      <c r="V351" s="207"/>
      <c r="W351" s="207"/>
      <c r="X351" s="207"/>
      <c r="Y351" s="207"/>
      <c r="Z351" s="207"/>
      <c r="AA351" s="207"/>
      <c r="AB351" s="207"/>
      <c r="AC351" s="207"/>
      <c r="AD351" s="207"/>
      <c r="AE351" s="207"/>
      <c r="AF351" s="207"/>
      <c r="AG351" s="207"/>
      <c r="AH351" s="207"/>
      <c r="AI351" s="207"/>
      <c r="AJ351" s="207"/>
      <c r="AK351" s="207"/>
      <c r="AL351" s="207"/>
      <c r="AM351" s="207"/>
      <c r="AN351" s="207"/>
      <c r="AO351" s="207"/>
      <c r="AP351" s="388"/>
      <c r="AQ351" s="387"/>
      <c r="AR351" s="207"/>
      <c r="AS351" s="389"/>
      <c r="AT351" s="389"/>
      <c r="AU351" s="388"/>
      <c r="AV351" s="389">
        <v>36</v>
      </c>
      <c r="AW351" s="389">
        <v>2236</v>
      </c>
      <c r="AX351" s="388">
        <f t="shared" si="61"/>
        <v>559</v>
      </c>
      <c r="AY351" s="389">
        <v>51</v>
      </c>
      <c r="AZ351" s="389">
        <v>3473</v>
      </c>
      <c r="BA351" s="388">
        <f t="shared" si="70"/>
        <v>868.25</v>
      </c>
      <c r="BB351" s="389">
        <v>59</v>
      </c>
      <c r="BC351" s="389">
        <v>3841</v>
      </c>
      <c r="BD351" s="388">
        <f t="shared" si="71"/>
        <v>960.25</v>
      </c>
      <c r="BE351" s="389">
        <v>73</v>
      </c>
      <c r="BF351" s="389">
        <v>4643</v>
      </c>
      <c r="BG351" s="388">
        <f t="shared" si="72"/>
        <v>1160.75</v>
      </c>
      <c r="BH351" s="388">
        <v>67</v>
      </c>
      <c r="BI351" s="388">
        <v>4213</v>
      </c>
      <c r="BJ351" s="388">
        <f t="shared" si="73"/>
        <v>1053.25</v>
      </c>
      <c r="BK351" s="388">
        <v>84</v>
      </c>
      <c r="BL351" s="388">
        <v>5624</v>
      </c>
      <c r="BM351" s="388">
        <f t="shared" si="74"/>
        <v>1406</v>
      </c>
      <c r="BN351" s="388">
        <v>103</v>
      </c>
      <c r="BO351" s="388">
        <v>6621</v>
      </c>
      <c r="BP351" s="388">
        <f t="shared" si="75"/>
        <v>1655.25</v>
      </c>
      <c r="BQ351" s="388">
        <v>87</v>
      </c>
      <c r="BR351" s="388">
        <v>5909</v>
      </c>
      <c r="BS351" s="388">
        <f t="shared" si="76"/>
        <v>1477.25</v>
      </c>
    </row>
    <row r="352" spans="1:71" s="288" customFormat="1" ht="14.65" customHeight="1">
      <c r="A352" s="331">
        <v>350</v>
      </c>
      <c r="B352" s="387" t="s">
        <v>1369</v>
      </c>
      <c r="C352" s="387"/>
      <c r="D352" s="387"/>
      <c r="E352" s="207" t="str">
        <f>VLOOKUP(B352,Remark!G:H,2,0)</f>
        <v>TSIT</v>
      </c>
      <c r="F352" s="390"/>
      <c r="G352" s="390"/>
      <c r="H352" s="390"/>
      <c r="I352" s="390"/>
      <c r="J352" s="390"/>
      <c r="K352" s="390"/>
      <c r="L352" s="390"/>
      <c r="M352" s="390"/>
      <c r="N352" s="390"/>
      <c r="O352" s="390"/>
      <c r="P352" s="390"/>
      <c r="Q352" s="390"/>
      <c r="R352" s="207"/>
      <c r="S352" s="207"/>
      <c r="T352" s="207"/>
      <c r="U352" s="207"/>
      <c r="V352" s="207"/>
      <c r="W352" s="207"/>
      <c r="X352" s="207"/>
      <c r="Y352" s="207"/>
      <c r="Z352" s="207"/>
      <c r="AA352" s="207"/>
      <c r="AB352" s="207"/>
      <c r="AC352" s="207"/>
      <c r="AD352" s="207"/>
      <c r="AE352" s="207"/>
      <c r="AF352" s="207"/>
      <c r="AG352" s="207"/>
      <c r="AH352" s="207"/>
      <c r="AI352" s="207"/>
      <c r="AJ352" s="207"/>
      <c r="AK352" s="207"/>
      <c r="AL352" s="207"/>
      <c r="AM352" s="207"/>
      <c r="AN352" s="207"/>
      <c r="AO352" s="207"/>
      <c r="AP352" s="388"/>
      <c r="AQ352" s="387"/>
      <c r="AR352" s="207"/>
      <c r="AS352" s="389"/>
      <c r="AT352" s="389"/>
      <c r="AU352" s="388"/>
      <c r="AV352" s="389">
        <v>324</v>
      </c>
      <c r="AW352" s="389">
        <v>17604</v>
      </c>
      <c r="AX352" s="388">
        <f t="shared" si="61"/>
        <v>4401</v>
      </c>
      <c r="AY352" s="389">
        <v>346</v>
      </c>
      <c r="AZ352" s="389">
        <v>18722</v>
      </c>
      <c r="BA352" s="388">
        <f t="shared" si="70"/>
        <v>4680.5</v>
      </c>
      <c r="BB352" s="389">
        <v>265</v>
      </c>
      <c r="BC352" s="389">
        <v>14535</v>
      </c>
      <c r="BD352" s="388">
        <f t="shared" si="71"/>
        <v>3633.75</v>
      </c>
      <c r="BE352" s="389">
        <v>274</v>
      </c>
      <c r="BF352" s="389">
        <v>14526</v>
      </c>
      <c r="BG352" s="388">
        <f t="shared" si="72"/>
        <v>3631.5</v>
      </c>
      <c r="BH352" s="388">
        <v>242</v>
      </c>
      <c r="BI352" s="388">
        <v>12894</v>
      </c>
      <c r="BJ352" s="388">
        <f t="shared" si="73"/>
        <v>3223.5</v>
      </c>
      <c r="BK352" s="388">
        <v>253</v>
      </c>
      <c r="BL352" s="388">
        <v>14447</v>
      </c>
      <c r="BM352" s="388">
        <f t="shared" si="74"/>
        <v>3611.75</v>
      </c>
      <c r="BN352" s="388">
        <v>222</v>
      </c>
      <c r="BO352" s="388">
        <v>12298</v>
      </c>
      <c r="BP352" s="388">
        <f t="shared" si="75"/>
        <v>3074.5</v>
      </c>
      <c r="BQ352" s="388">
        <v>192</v>
      </c>
      <c r="BR352" s="388">
        <v>10996</v>
      </c>
      <c r="BS352" s="388">
        <f t="shared" si="76"/>
        <v>2749</v>
      </c>
    </row>
    <row r="353" spans="1:71" s="288" customFormat="1" ht="14.65" customHeight="1">
      <c r="A353" s="331">
        <v>351</v>
      </c>
      <c r="B353" s="387" t="s">
        <v>1370</v>
      </c>
      <c r="C353" s="387"/>
      <c r="D353" s="387"/>
      <c r="E353" s="207" t="str">
        <f>VLOOKUP(B353,Remark!G:H,2,0)</f>
        <v>TTAI</v>
      </c>
      <c r="F353" s="390"/>
      <c r="G353" s="390"/>
      <c r="H353" s="390"/>
      <c r="I353" s="390"/>
      <c r="J353" s="390"/>
      <c r="K353" s="390"/>
      <c r="L353" s="390"/>
      <c r="M353" s="390"/>
      <c r="N353" s="390"/>
      <c r="O353" s="390"/>
      <c r="P353" s="390"/>
      <c r="Q353" s="390"/>
      <c r="R353" s="207"/>
      <c r="S353" s="207"/>
      <c r="T353" s="207"/>
      <c r="U353" s="207"/>
      <c r="V353" s="207"/>
      <c r="W353" s="207"/>
      <c r="X353" s="207"/>
      <c r="Y353" s="207"/>
      <c r="Z353" s="207"/>
      <c r="AA353" s="207"/>
      <c r="AB353" s="207"/>
      <c r="AC353" s="207"/>
      <c r="AD353" s="207"/>
      <c r="AE353" s="207"/>
      <c r="AF353" s="207"/>
      <c r="AG353" s="207"/>
      <c r="AH353" s="207"/>
      <c r="AI353" s="207"/>
      <c r="AJ353" s="207"/>
      <c r="AK353" s="207"/>
      <c r="AL353" s="207"/>
      <c r="AM353" s="207"/>
      <c r="AN353" s="207"/>
      <c r="AO353" s="207"/>
      <c r="AP353" s="388"/>
      <c r="AQ353" s="387"/>
      <c r="AR353" s="207"/>
      <c r="AS353" s="389"/>
      <c r="AT353" s="389"/>
      <c r="AU353" s="388"/>
      <c r="AV353" s="389">
        <v>95</v>
      </c>
      <c r="AW353" s="389">
        <v>6105</v>
      </c>
      <c r="AX353" s="388">
        <f t="shared" si="61"/>
        <v>1526.25</v>
      </c>
      <c r="AY353" s="389">
        <v>62</v>
      </c>
      <c r="AZ353" s="389">
        <v>4306</v>
      </c>
      <c r="BA353" s="388">
        <f t="shared" si="70"/>
        <v>1076.5</v>
      </c>
      <c r="BB353" s="389">
        <v>76</v>
      </c>
      <c r="BC353" s="389">
        <v>4864</v>
      </c>
      <c r="BD353" s="388">
        <f t="shared" si="71"/>
        <v>1216</v>
      </c>
      <c r="BE353" s="389">
        <v>72</v>
      </c>
      <c r="BF353" s="389">
        <v>5236</v>
      </c>
      <c r="BG353" s="388">
        <f t="shared" si="72"/>
        <v>1309</v>
      </c>
      <c r="BH353" s="388">
        <v>63</v>
      </c>
      <c r="BI353" s="388">
        <v>4193</v>
      </c>
      <c r="BJ353" s="388">
        <f t="shared" si="73"/>
        <v>1048.25</v>
      </c>
      <c r="BK353" s="388">
        <v>48</v>
      </c>
      <c r="BL353" s="388">
        <v>3376</v>
      </c>
      <c r="BM353" s="388">
        <f t="shared" si="74"/>
        <v>844</v>
      </c>
      <c r="BN353" s="388">
        <v>81</v>
      </c>
      <c r="BO353" s="388">
        <v>5735</v>
      </c>
      <c r="BP353" s="388">
        <f t="shared" si="75"/>
        <v>1433.75</v>
      </c>
      <c r="BQ353" s="388">
        <v>56</v>
      </c>
      <c r="BR353" s="388">
        <v>3588</v>
      </c>
      <c r="BS353" s="388">
        <f t="shared" si="76"/>
        <v>897</v>
      </c>
    </row>
    <row r="354" spans="1:71" s="288" customFormat="1" ht="14.65" customHeight="1">
      <c r="A354" s="331">
        <v>352</v>
      </c>
      <c r="B354" s="387" t="s">
        <v>1371</v>
      </c>
      <c r="C354" s="387"/>
      <c r="D354" s="387"/>
      <c r="E354" s="207" t="str">
        <f>VLOOKUP(B354,Remark!G:H,2,0)</f>
        <v>TTAI</v>
      </c>
      <c r="F354" s="390"/>
      <c r="G354" s="390"/>
      <c r="H354" s="390"/>
      <c r="I354" s="390"/>
      <c r="J354" s="390"/>
      <c r="K354" s="390"/>
      <c r="L354" s="390"/>
      <c r="M354" s="390"/>
      <c r="N354" s="390"/>
      <c r="O354" s="390"/>
      <c r="P354" s="390"/>
      <c r="Q354" s="390"/>
      <c r="R354" s="207"/>
      <c r="S354" s="207"/>
      <c r="T354" s="207"/>
      <c r="U354" s="207"/>
      <c r="V354" s="207"/>
      <c r="W354" s="207"/>
      <c r="X354" s="207"/>
      <c r="Y354" s="207"/>
      <c r="Z354" s="207"/>
      <c r="AA354" s="207"/>
      <c r="AB354" s="207"/>
      <c r="AC354" s="207"/>
      <c r="AD354" s="207"/>
      <c r="AE354" s="207"/>
      <c r="AF354" s="207"/>
      <c r="AG354" s="207"/>
      <c r="AH354" s="207"/>
      <c r="AI354" s="207"/>
      <c r="AJ354" s="207"/>
      <c r="AK354" s="207"/>
      <c r="AL354" s="207"/>
      <c r="AM354" s="207"/>
      <c r="AN354" s="207"/>
      <c r="AO354" s="207"/>
      <c r="AP354" s="388"/>
      <c r="AQ354" s="387"/>
      <c r="AR354" s="207"/>
      <c r="AS354" s="389"/>
      <c r="AT354" s="389"/>
      <c r="AU354" s="388"/>
      <c r="AV354" s="389">
        <v>67</v>
      </c>
      <c r="AW354" s="389">
        <v>4033</v>
      </c>
      <c r="AX354" s="388">
        <f t="shared" si="61"/>
        <v>1008.25</v>
      </c>
      <c r="AY354" s="389">
        <v>49</v>
      </c>
      <c r="AZ354" s="389">
        <v>3487</v>
      </c>
      <c r="BA354" s="388">
        <f t="shared" si="70"/>
        <v>871.75</v>
      </c>
      <c r="BB354" s="389">
        <v>50</v>
      </c>
      <c r="BC354" s="389">
        <v>3350</v>
      </c>
      <c r="BD354" s="388">
        <f t="shared" si="71"/>
        <v>837.5</v>
      </c>
      <c r="BE354" s="389">
        <v>57</v>
      </c>
      <c r="BF354" s="389">
        <v>4291</v>
      </c>
      <c r="BG354" s="388">
        <f t="shared" si="72"/>
        <v>1072.75</v>
      </c>
      <c r="BH354" s="388">
        <v>45</v>
      </c>
      <c r="BI354" s="388">
        <v>2971</v>
      </c>
      <c r="BJ354" s="388">
        <f t="shared" si="73"/>
        <v>742.75</v>
      </c>
      <c r="BK354" s="388">
        <v>65</v>
      </c>
      <c r="BL354" s="388">
        <v>4503</v>
      </c>
      <c r="BM354" s="388">
        <f t="shared" si="74"/>
        <v>1125.75</v>
      </c>
      <c r="BN354" s="388">
        <v>102</v>
      </c>
      <c r="BO354" s="388">
        <v>7402</v>
      </c>
      <c r="BP354" s="388">
        <f t="shared" si="75"/>
        <v>1850.5</v>
      </c>
      <c r="BQ354" s="388">
        <v>59</v>
      </c>
      <c r="BR354" s="388">
        <v>4109</v>
      </c>
      <c r="BS354" s="388">
        <f t="shared" si="76"/>
        <v>1027.25</v>
      </c>
    </row>
    <row r="355" spans="1:71" s="288" customFormat="1" ht="14.65" customHeight="1">
      <c r="A355" s="331">
        <v>353</v>
      </c>
      <c r="B355" s="387" t="s">
        <v>1372</v>
      </c>
      <c r="C355" s="387"/>
      <c r="D355" s="387"/>
      <c r="E355" s="207" t="str">
        <f>VLOOKUP(B355,Remark!G:H,2,0)</f>
        <v>RSIT</v>
      </c>
      <c r="F355" s="390"/>
      <c r="G355" s="390"/>
      <c r="H355" s="390"/>
      <c r="I355" s="390"/>
      <c r="J355" s="390"/>
      <c r="K355" s="390"/>
      <c r="L355" s="390"/>
      <c r="M355" s="390"/>
      <c r="N355" s="390"/>
      <c r="O355" s="390"/>
      <c r="P355" s="390"/>
      <c r="Q355" s="390"/>
      <c r="R355" s="207"/>
      <c r="S355" s="207"/>
      <c r="T355" s="207"/>
      <c r="U355" s="207"/>
      <c r="V355" s="207"/>
      <c r="W355" s="207"/>
      <c r="X355" s="207"/>
      <c r="Y355" s="207"/>
      <c r="Z355" s="207"/>
      <c r="AA355" s="207"/>
      <c r="AB355" s="207"/>
      <c r="AC355" s="207"/>
      <c r="AD355" s="207"/>
      <c r="AE355" s="207"/>
      <c r="AF355" s="207"/>
      <c r="AG355" s="207"/>
      <c r="AH355" s="207"/>
      <c r="AI355" s="207"/>
      <c r="AJ355" s="207"/>
      <c r="AK355" s="207"/>
      <c r="AL355" s="207"/>
      <c r="AM355" s="207"/>
      <c r="AN355" s="207"/>
      <c r="AO355" s="207"/>
      <c r="AP355" s="388"/>
      <c r="AQ355" s="387"/>
      <c r="AR355" s="207"/>
      <c r="AS355" s="389"/>
      <c r="AT355" s="389"/>
      <c r="AU355" s="388"/>
      <c r="AV355" s="389">
        <v>56</v>
      </c>
      <c r="AW355" s="389">
        <v>3992</v>
      </c>
      <c r="AX355" s="388">
        <f t="shared" si="61"/>
        <v>998</v>
      </c>
      <c r="AY355" s="389">
        <v>60</v>
      </c>
      <c r="AZ355" s="389">
        <v>4632</v>
      </c>
      <c r="BA355" s="388">
        <f t="shared" si="70"/>
        <v>1158</v>
      </c>
      <c r="BB355" s="389">
        <v>84</v>
      </c>
      <c r="BC355" s="389">
        <v>5968</v>
      </c>
      <c r="BD355" s="388">
        <f t="shared" si="71"/>
        <v>1492</v>
      </c>
      <c r="BE355" s="389">
        <v>68</v>
      </c>
      <c r="BF355" s="389">
        <v>4912</v>
      </c>
      <c r="BG355" s="388">
        <f t="shared" si="72"/>
        <v>1228</v>
      </c>
      <c r="BH355" s="388">
        <v>64</v>
      </c>
      <c r="BI355" s="388">
        <v>4748</v>
      </c>
      <c r="BJ355" s="388">
        <f t="shared" si="73"/>
        <v>1187</v>
      </c>
      <c r="BK355" s="388">
        <v>54</v>
      </c>
      <c r="BL355" s="388">
        <v>4146</v>
      </c>
      <c r="BM355" s="388">
        <f t="shared" si="74"/>
        <v>1036.5</v>
      </c>
      <c r="BN355" s="388">
        <v>55</v>
      </c>
      <c r="BO355" s="388">
        <v>4429</v>
      </c>
      <c r="BP355" s="388">
        <f t="shared" si="75"/>
        <v>1107.25</v>
      </c>
      <c r="BQ355" s="388">
        <v>46</v>
      </c>
      <c r="BR355" s="388">
        <v>3610</v>
      </c>
      <c r="BS355" s="388">
        <f t="shared" si="76"/>
        <v>902.5</v>
      </c>
    </row>
    <row r="356" spans="1:71" s="288" customFormat="1" ht="14.65" customHeight="1">
      <c r="A356" s="331">
        <v>354</v>
      </c>
      <c r="B356" s="387" t="s">
        <v>1373</v>
      </c>
      <c r="C356" s="387"/>
      <c r="D356" s="387"/>
      <c r="E356" s="207" t="str">
        <f>VLOOKUP(B356,Remark!G:H,2,0)</f>
        <v>Kerry</v>
      </c>
      <c r="F356" s="390"/>
      <c r="G356" s="390"/>
      <c r="H356" s="390"/>
      <c r="I356" s="390"/>
      <c r="J356" s="390"/>
      <c r="K356" s="390"/>
      <c r="L356" s="390"/>
      <c r="M356" s="390"/>
      <c r="N356" s="390"/>
      <c r="O356" s="390"/>
      <c r="P356" s="390"/>
      <c r="Q356" s="390"/>
      <c r="R356" s="207"/>
      <c r="S356" s="207"/>
      <c r="T356" s="207"/>
      <c r="U356" s="207"/>
      <c r="V356" s="207"/>
      <c r="W356" s="207"/>
      <c r="X356" s="207"/>
      <c r="Y356" s="207"/>
      <c r="Z356" s="207"/>
      <c r="AA356" s="207"/>
      <c r="AB356" s="207"/>
      <c r="AC356" s="207"/>
      <c r="AD356" s="207"/>
      <c r="AE356" s="207"/>
      <c r="AF356" s="207"/>
      <c r="AG356" s="207"/>
      <c r="AH356" s="207"/>
      <c r="AI356" s="207"/>
      <c r="AJ356" s="207"/>
      <c r="AK356" s="207"/>
      <c r="AL356" s="207"/>
      <c r="AM356" s="207"/>
      <c r="AN356" s="207"/>
      <c r="AO356" s="207"/>
      <c r="AP356" s="388"/>
      <c r="AQ356" s="387"/>
      <c r="AR356" s="207"/>
      <c r="AS356" s="389"/>
      <c r="AT356" s="389"/>
      <c r="AU356" s="388"/>
      <c r="AV356" s="389">
        <v>449</v>
      </c>
      <c r="AW356" s="389">
        <v>27175</v>
      </c>
      <c r="AX356" s="388">
        <f t="shared" si="61"/>
        <v>6793.75</v>
      </c>
      <c r="AY356" s="389">
        <v>614</v>
      </c>
      <c r="AZ356" s="389">
        <v>36718</v>
      </c>
      <c r="BA356" s="388">
        <f t="shared" si="70"/>
        <v>9179.5</v>
      </c>
      <c r="BB356" s="389">
        <v>721</v>
      </c>
      <c r="BC356" s="389">
        <v>42667</v>
      </c>
      <c r="BD356" s="388">
        <f t="shared" si="71"/>
        <v>10666.75</v>
      </c>
      <c r="BE356" s="389">
        <v>557</v>
      </c>
      <c r="BF356" s="389">
        <v>34939</v>
      </c>
      <c r="BG356" s="388">
        <f t="shared" si="72"/>
        <v>8734.75</v>
      </c>
      <c r="BH356" s="388">
        <v>665</v>
      </c>
      <c r="BI356" s="388">
        <v>38343</v>
      </c>
      <c r="BJ356" s="388">
        <f t="shared" si="73"/>
        <v>9585.75</v>
      </c>
      <c r="BK356" s="388">
        <v>604</v>
      </c>
      <c r="BL356" s="388">
        <v>37212</v>
      </c>
      <c r="BM356" s="388">
        <f t="shared" si="74"/>
        <v>9303</v>
      </c>
      <c r="BN356" s="388">
        <v>535</v>
      </c>
      <c r="BO356" s="388">
        <v>34265</v>
      </c>
      <c r="BP356" s="388">
        <f t="shared" si="75"/>
        <v>8566.25</v>
      </c>
      <c r="BQ356" s="388">
        <v>418</v>
      </c>
      <c r="BR356" s="388">
        <v>28210</v>
      </c>
      <c r="BS356" s="388">
        <f t="shared" si="76"/>
        <v>7052.5</v>
      </c>
    </row>
    <row r="357" spans="1:71" s="288" customFormat="1" ht="14.65" customHeight="1">
      <c r="A357" s="331">
        <v>355</v>
      </c>
      <c r="B357" s="387" t="s">
        <v>1374</v>
      </c>
      <c r="C357" s="387"/>
      <c r="D357" s="387"/>
      <c r="E357" s="207" t="str">
        <f>VLOOKUP(B357,Remark!G:H,2,0)</f>
        <v>SMUT</v>
      </c>
      <c r="F357" s="390"/>
      <c r="G357" s="390"/>
      <c r="H357" s="390"/>
      <c r="I357" s="390"/>
      <c r="J357" s="390"/>
      <c r="K357" s="390"/>
      <c r="L357" s="390"/>
      <c r="M357" s="390"/>
      <c r="N357" s="390"/>
      <c r="O357" s="390"/>
      <c r="P357" s="390"/>
      <c r="Q357" s="390"/>
      <c r="R357" s="207"/>
      <c r="S357" s="207"/>
      <c r="T357" s="207"/>
      <c r="U357" s="207"/>
      <c r="V357" s="207"/>
      <c r="W357" s="207"/>
      <c r="X357" s="207"/>
      <c r="Y357" s="207"/>
      <c r="Z357" s="207"/>
      <c r="AA357" s="207"/>
      <c r="AB357" s="207"/>
      <c r="AC357" s="207"/>
      <c r="AD357" s="207"/>
      <c r="AE357" s="207"/>
      <c r="AF357" s="207"/>
      <c r="AG357" s="207"/>
      <c r="AH357" s="207"/>
      <c r="AI357" s="207"/>
      <c r="AJ357" s="207"/>
      <c r="AK357" s="207"/>
      <c r="AL357" s="207"/>
      <c r="AM357" s="207"/>
      <c r="AN357" s="207"/>
      <c r="AO357" s="207"/>
      <c r="AP357" s="388"/>
      <c r="AQ357" s="387"/>
      <c r="AR357" s="207"/>
      <c r="AS357" s="389"/>
      <c r="AT357" s="389"/>
      <c r="AU357" s="388"/>
      <c r="AV357" s="389">
        <v>0</v>
      </c>
      <c r="AW357" s="389">
        <v>0</v>
      </c>
      <c r="AX357" s="388">
        <f t="shared" si="61"/>
        <v>0</v>
      </c>
      <c r="AY357" s="389">
        <v>0</v>
      </c>
      <c r="AZ357" s="389">
        <v>0</v>
      </c>
      <c r="BA357" s="388">
        <f t="shared" si="70"/>
        <v>0</v>
      </c>
      <c r="BB357" s="389">
        <v>0</v>
      </c>
      <c r="BC357" s="389">
        <v>0</v>
      </c>
      <c r="BD357" s="388">
        <f t="shared" si="71"/>
        <v>0</v>
      </c>
      <c r="BE357" s="389">
        <v>0</v>
      </c>
      <c r="BF357" s="389">
        <v>0</v>
      </c>
      <c r="BG357" s="388">
        <f t="shared" si="72"/>
        <v>0</v>
      </c>
      <c r="BH357" s="388">
        <v>0</v>
      </c>
      <c r="BI357" s="388">
        <v>0</v>
      </c>
      <c r="BJ357" s="388">
        <f t="shared" si="73"/>
        <v>0</v>
      </c>
      <c r="BK357" s="388">
        <v>0</v>
      </c>
      <c r="BL357" s="388">
        <v>0</v>
      </c>
      <c r="BM357" s="388">
        <f t="shared" si="74"/>
        <v>0</v>
      </c>
      <c r="BN357" s="388">
        <v>0</v>
      </c>
      <c r="BO357" s="388">
        <v>0</v>
      </c>
      <c r="BP357" s="388">
        <f t="shared" si="75"/>
        <v>0</v>
      </c>
      <c r="BQ357" s="388">
        <v>0</v>
      </c>
      <c r="BR357" s="388">
        <v>0</v>
      </c>
      <c r="BS357" s="388">
        <f t="shared" si="76"/>
        <v>0</v>
      </c>
    </row>
    <row r="358" spans="1:71" s="288" customFormat="1" ht="14.65" customHeight="1">
      <c r="A358" s="331">
        <v>356</v>
      </c>
      <c r="B358" s="387" t="s">
        <v>1375</v>
      </c>
      <c r="C358" s="387"/>
      <c r="D358" s="387"/>
      <c r="E358" s="207" t="str">
        <f>VLOOKUP(B358,Remark!G:H,2,0)</f>
        <v>TEPA</v>
      </c>
      <c r="F358" s="390"/>
      <c r="G358" s="390"/>
      <c r="H358" s="390"/>
      <c r="I358" s="390"/>
      <c r="J358" s="390"/>
      <c r="K358" s="390"/>
      <c r="L358" s="390"/>
      <c r="M358" s="390"/>
      <c r="N358" s="390"/>
      <c r="O358" s="390"/>
      <c r="P358" s="390"/>
      <c r="Q358" s="390"/>
      <c r="R358" s="207"/>
      <c r="S358" s="207"/>
      <c r="T358" s="207"/>
      <c r="U358" s="207"/>
      <c r="V358" s="207"/>
      <c r="W358" s="207"/>
      <c r="X358" s="207"/>
      <c r="Y358" s="207"/>
      <c r="Z358" s="207"/>
      <c r="AA358" s="207"/>
      <c r="AB358" s="207"/>
      <c r="AC358" s="207"/>
      <c r="AD358" s="207"/>
      <c r="AE358" s="207"/>
      <c r="AF358" s="207"/>
      <c r="AG358" s="207"/>
      <c r="AH358" s="207"/>
      <c r="AI358" s="207"/>
      <c r="AJ358" s="207"/>
      <c r="AK358" s="207"/>
      <c r="AL358" s="207"/>
      <c r="AM358" s="207"/>
      <c r="AN358" s="207"/>
      <c r="AO358" s="207"/>
      <c r="AP358" s="388"/>
      <c r="AQ358" s="387"/>
      <c r="AR358" s="207"/>
      <c r="AS358" s="389"/>
      <c r="AT358" s="389"/>
      <c r="AU358" s="388"/>
      <c r="AV358" s="389">
        <v>205</v>
      </c>
      <c r="AW358" s="389">
        <v>16431</v>
      </c>
      <c r="AX358" s="388">
        <f t="shared" si="61"/>
        <v>4107.75</v>
      </c>
      <c r="AY358" s="389">
        <v>145</v>
      </c>
      <c r="AZ358" s="389">
        <v>9403</v>
      </c>
      <c r="BA358" s="388">
        <f t="shared" si="70"/>
        <v>2350.75</v>
      </c>
      <c r="BB358" s="389">
        <v>129</v>
      </c>
      <c r="BC358" s="389">
        <v>7871</v>
      </c>
      <c r="BD358" s="388">
        <f t="shared" si="71"/>
        <v>1967.75</v>
      </c>
      <c r="BE358" s="389">
        <v>113</v>
      </c>
      <c r="BF358" s="389">
        <v>6723</v>
      </c>
      <c r="BG358" s="388">
        <f t="shared" si="72"/>
        <v>1680.75</v>
      </c>
      <c r="BH358" s="388">
        <v>85</v>
      </c>
      <c r="BI358" s="388">
        <v>5663</v>
      </c>
      <c r="BJ358" s="388">
        <f t="shared" si="73"/>
        <v>1415.75</v>
      </c>
      <c r="BK358" s="388">
        <v>89</v>
      </c>
      <c r="BL358" s="388">
        <v>5759</v>
      </c>
      <c r="BM358" s="388">
        <f t="shared" si="74"/>
        <v>1439.75</v>
      </c>
      <c r="BN358" s="388">
        <v>94</v>
      </c>
      <c r="BO358" s="388">
        <v>5802</v>
      </c>
      <c r="BP358" s="388">
        <f t="shared" si="75"/>
        <v>1450.5</v>
      </c>
      <c r="BQ358" s="388">
        <v>82</v>
      </c>
      <c r="BR358" s="388">
        <v>5802</v>
      </c>
      <c r="BS358" s="388">
        <f t="shared" si="76"/>
        <v>1450.5</v>
      </c>
    </row>
    <row r="359" spans="1:71" s="288" customFormat="1" ht="14.65" customHeight="1">
      <c r="A359" s="331">
        <v>357</v>
      </c>
      <c r="B359" s="387" t="s">
        <v>1376</v>
      </c>
      <c r="C359" s="387"/>
      <c r="D359" s="387"/>
      <c r="E359" s="207" t="str">
        <f>VLOOKUP(B359,Remark!G:H,2,0)</f>
        <v>BPEE</v>
      </c>
      <c r="F359" s="390"/>
      <c r="G359" s="390"/>
      <c r="H359" s="390"/>
      <c r="I359" s="390"/>
      <c r="J359" s="390"/>
      <c r="K359" s="390"/>
      <c r="L359" s="390"/>
      <c r="M359" s="390"/>
      <c r="N359" s="390"/>
      <c r="O359" s="390"/>
      <c r="P359" s="390"/>
      <c r="Q359" s="390"/>
      <c r="R359" s="207"/>
      <c r="S359" s="207"/>
      <c r="T359" s="207"/>
      <c r="U359" s="207"/>
      <c r="V359" s="207"/>
      <c r="W359" s="207"/>
      <c r="X359" s="207"/>
      <c r="Y359" s="207"/>
      <c r="Z359" s="207"/>
      <c r="AA359" s="207"/>
      <c r="AB359" s="207"/>
      <c r="AC359" s="207"/>
      <c r="AD359" s="207"/>
      <c r="AE359" s="207"/>
      <c r="AF359" s="207"/>
      <c r="AG359" s="207"/>
      <c r="AH359" s="207"/>
      <c r="AI359" s="207"/>
      <c r="AJ359" s="207"/>
      <c r="AK359" s="207"/>
      <c r="AL359" s="207"/>
      <c r="AM359" s="207"/>
      <c r="AN359" s="207"/>
      <c r="AO359" s="207"/>
      <c r="AP359" s="388"/>
      <c r="AQ359" s="387"/>
      <c r="AR359" s="207"/>
      <c r="AS359" s="389"/>
      <c r="AT359" s="389"/>
      <c r="AU359" s="388"/>
      <c r="AV359" s="389">
        <v>84</v>
      </c>
      <c r="AW359" s="389">
        <v>5956</v>
      </c>
      <c r="AX359" s="388">
        <f t="shared" si="61"/>
        <v>1489</v>
      </c>
      <c r="AY359" s="389">
        <v>115</v>
      </c>
      <c r="AZ359" s="389">
        <v>8141</v>
      </c>
      <c r="BA359" s="388">
        <f t="shared" si="70"/>
        <v>2035.25</v>
      </c>
      <c r="BB359" s="389">
        <v>121</v>
      </c>
      <c r="BC359" s="389">
        <v>9747</v>
      </c>
      <c r="BD359" s="388">
        <f t="shared" si="71"/>
        <v>2436.75</v>
      </c>
      <c r="BE359" s="389">
        <v>147</v>
      </c>
      <c r="BF359" s="389">
        <v>10909</v>
      </c>
      <c r="BG359" s="388">
        <f t="shared" si="72"/>
        <v>2727.25</v>
      </c>
      <c r="BH359" s="388">
        <v>125</v>
      </c>
      <c r="BI359" s="388">
        <v>9019</v>
      </c>
      <c r="BJ359" s="388">
        <f t="shared" si="73"/>
        <v>2254.75</v>
      </c>
      <c r="BK359" s="388">
        <v>168</v>
      </c>
      <c r="BL359" s="388">
        <v>12576</v>
      </c>
      <c r="BM359" s="388">
        <f t="shared" si="74"/>
        <v>3144</v>
      </c>
      <c r="BN359" s="388">
        <v>156</v>
      </c>
      <c r="BO359" s="388">
        <v>11688</v>
      </c>
      <c r="BP359" s="388">
        <f t="shared" si="75"/>
        <v>2922</v>
      </c>
      <c r="BQ359" s="388">
        <v>111</v>
      </c>
      <c r="BR359" s="388">
        <v>7821</v>
      </c>
      <c r="BS359" s="388">
        <f t="shared" si="76"/>
        <v>1955.25</v>
      </c>
    </row>
    <row r="360" spans="1:71" s="288" customFormat="1" ht="14.65" customHeight="1">
      <c r="A360" s="331">
        <v>358</v>
      </c>
      <c r="B360" s="387" t="s">
        <v>1377</v>
      </c>
      <c r="C360" s="387"/>
      <c r="D360" s="387"/>
      <c r="E360" s="207" t="str">
        <f>VLOOKUP(B360,Remark!G:H,2,0)</f>
        <v>KKAW</v>
      </c>
      <c r="F360" s="390"/>
      <c r="G360" s="390"/>
      <c r="H360" s="390"/>
      <c r="I360" s="390"/>
      <c r="J360" s="390"/>
      <c r="K360" s="390"/>
      <c r="L360" s="390"/>
      <c r="M360" s="390"/>
      <c r="N360" s="390"/>
      <c r="O360" s="390"/>
      <c r="P360" s="390"/>
      <c r="Q360" s="390"/>
      <c r="R360" s="207"/>
      <c r="S360" s="207"/>
      <c r="T360" s="207"/>
      <c r="U360" s="207"/>
      <c r="V360" s="207"/>
      <c r="W360" s="207"/>
      <c r="X360" s="207"/>
      <c r="Y360" s="207"/>
      <c r="Z360" s="207"/>
      <c r="AA360" s="207"/>
      <c r="AB360" s="207"/>
      <c r="AC360" s="207"/>
      <c r="AD360" s="207"/>
      <c r="AE360" s="207"/>
      <c r="AF360" s="207"/>
      <c r="AG360" s="207"/>
      <c r="AH360" s="207"/>
      <c r="AI360" s="207"/>
      <c r="AJ360" s="207"/>
      <c r="AK360" s="207"/>
      <c r="AL360" s="207"/>
      <c r="AM360" s="207"/>
      <c r="AN360" s="207"/>
      <c r="AO360" s="207"/>
      <c r="AP360" s="388"/>
      <c r="AQ360" s="387"/>
      <c r="AR360" s="207"/>
      <c r="AS360" s="389"/>
      <c r="AT360" s="389"/>
      <c r="AU360" s="388"/>
      <c r="AV360" s="389">
        <v>185</v>
      </c>
      <c r="AW360" s="389">
        <v>12483</v>
      </c>
      <c r="AX360" s="388">
        <f t="shared" si="61"/>
        <v>3120.75</v>
      </c>
      <c r="AY360" s="389">
        <v>257</v>
      </c>
      <c r="AZ360" s="389">
        <v>16131</v>
      </c>
      <c r="BA360" s="388">
        <f t="shared" si="70"/>
        <v>4032.75</v>
      </c>
      <c r="BB360" s="389">
        <v>200</v>
      </c>
      <c r="BC360" s="389">
        <v>13816</v>
      </c>
      <c r="BD360" s="388">
        <f t="shared" si="71"/>
        <v>3454</v>
      </c>
      <c r="BE360" s="389">
        <v>298</v>
      </c>
      <c r="BF360" s="389">
        <v>19050</v>
      </c>
      <c r="BG360" s="388">
        <f t="shared" si="72"/>
        <v>4762.5</v>
      </c>
      <c r="BH360" s="388">
        <v>350</v>
      </c>
      <c r="BI360" s="388">
        <v>21754</v>
      </c>
      <c r="BJ360" s="388">
        <f t="shared" si="73"/>
        <v>5438.5</v>
      </c>
      <c r="BK360" s="388">
        <v>335</v>
      </c>
      <c r="BL360" s="388">
        <v>21809</v>
      </c>
      <c r="BM360" s="388">
        <f t="shared" si="74"/>
        <v>5452.25</v>
      </c>
      <c r="BN360" s="388">
        <v>267</v>
      </c>
      <c r="BO360" s="388">
        <v>17653</v>
      </c>
      <c r="BP360" s="388">
        <f t="shared" si="75"/>
        <v>4413.25</v>
      </c>
      <c r="BQ360" s="388">
        <v>269</v>
      </c>
      <c r="BR360" s="388">
        <v>18059</v>
      </c>
      <c r="BS360" s="388">
        <f t="shared" si="76"/>
        <v>4514.75</v>
      </c>
    </row>
    <row r="361" spans="1:71" s="288" customFormat="1" ht="14.65" customHeight="1">
      <c r="A361" s="331">
        <v>359</v>
      </c>
      <c r="B361" s="387" t="s">
        <v>1378</v>
      </c>
      <c r="C361" s="387"/>
      <c r="D361" s="387"/>
      <c r="E361" s="207" t="str">
        <f>VLOOKUP(B361,Remark!G:H,2,0)</f>
        <v>Kerry</v>
      </c>
      <c r="F361" s="390"/>
      <c r="G361" s="390"/>
      <c r="H361" s="390"/>
      <c r="I361" s="390"/>
      <c r="J361" s="390"/>
      <c r="K361" s="390"/>
      <c r="L361" s="390"/>
      <c r="M361" s="390"/>
      <c r="N361" s="390"/>
      <c r="O361" s="390"/>
      <c r="P361" s="390"/>
      <c r="Q361" s="390"/>
      <c r="R361" s="207"/>
      <c r="S361" s="207"/>
      <c r="T361" s="207"/>
      <c r="U361" s="207"/>
      <c r="V361" s="207"/>
      <c r="W361" s="207"/>
      <c r="X361" s="207"/>
      <c r="Y361" s="207"/>
      <c r="Z361" s="207"/>
      <c r="AA361" s="207"/>
      <c r="AB361" s="207"/>
      <c r="AC361" s="207"/>
      <c r="AD361" s="207"/>
      <c r="AE361" s="207"/>
      <c r="AF361" s="207"/>
      <c r="AG361" s="207"/>
      <c r="AH361" s="207"/>
      <c r="AI361" s="207"/>
      <c r="AJ361" s="207"/>
      <c r="AK361" s="207"/>
      <c r="AL361" s="207"/>
      <c r="AM361" s="207"/>
      <c r="AN361" s="207"/>
      <c r="AO361" s="207"/>
      <c r="AP361" s="388"/>
      <c r="AQ361" s="387"/>
      <c r="AR361" s="207"/>
      <c r="AS361" s="389"/>
      <c r="AT361" s="389"/>
      <c r="AU361" s="388"/>
      <c r="AV361" s="389">
        <v>101</v>
      </c>
      <c r="AW361" s="389">
        <v>6747</v>
      </c>
      <c r="AX361" s="388">
        <f t="shared" ref="AX361:AX425" si="77">AW361*25%</f>
        <v>1686.75</v>
      </c>
      <c r="AY361" s="389">
        <v>76</v>
      </c>
      <c r="AZ361" s="389">
        <v>5152</v>
      </c>
      <c r="BA361" s="388">
        <f t="shared" si="70"/>
        <v>1288</v>
      </c>
      <c r="BB361" s="389">
        <v>111</v>
      </c>
      <c r="BC361" s="389">
        <v>6565</v>
      </c>
      <c r="BD361" s="388">
        <f t="shared" si="71"/>
        <v>1641.25</v>
      </c>
      <c r="BE361" s="389">
        <v>155</v>
      </c>
      <c r="BF361" s="389">
        <v>10581</v>
      </c>
      <c r="BG361" s="388">
        <f t="shared" si="72"/>
        <v>2645.25</v>
      </c>
      <c r="BH361" s="388">
        <v>99</v>
      </c>
      <c r="BI361" s="388">
        <v>6153</v>
      </c>
      <c r="BJ361" s="388">
        <f t="shared" si="73"/>
        <v>1538.25</v>
      </c>
      <c r="BK361" s="388">
        <v>98</v>
      </c>
      <c r="BL361" s="388">
        <v>6662</v>
      </c>
      <c r="BM361" s="388">
        <f t="shared" si="74"/>
        <v>1665.5</v>
      </c>
      <c r="BN361" s="388">
        <v>81</v>
      </c>
      <c r="BO361" s="388">
        <v>5791</v>
      </c>
      <c r="BP361" s="388">
        <f t="shared" si="75"/>
        <v>1447.75</v>
      </c>
      <c r="BQ361" s="388">
        <v>66</v>
      </c>
      <c r="BR361" s="388">
        <v>4566</v>
      </c>
      <c r="BS361" s="388">
        <f t="shared" si="76"/>
        <v>1141.5</v>
      </c>
    </row>
    <row r="362" spans="1:71" s="288" customFormat="1" ht="14.65" customHeight="1">
      <c r="A362" s="331">
        <v>360</v>
      </c>
      <c r="B362" s="387" t="s">
        <v>1379</v>
      </c>
      <c r="C362" s="387"/>
      <c r="D362" s="387"/>
      <c r="E362" s="207" t="str">
        <f>VLOOKUP(B362,Remark!G:H,2,0)</f>
        <v>KKAW</v>
      </c>
      <c r="F362" s="390"/>
      <c r="G362" s="390"/>
      <c r="H362" s="390"/>
      <c r="I362" s="390"/>
      <c r="J362" s="390"/>
      <c r="K362" s="390"/>
      <c r="L362" s="390"/>
      <c r="M362" s="390"/>
      <c r="N362" s="390"/>
      <c r="O362" s="390"/>
      <c r="P362" s="390"/>
      <c r="Q362" s="390"/>
      <c r="R362" s="207"/>
      <c r="S362" s="207"/>
      <c r="T362" s="207"/>
      <c r="U362" s="207"/>
      <c r="V362" s="207"/>
      <c r="W362" s="207"/>
      <c r="X362" s="207"/>
      <c r="Y362" s="207"/>
      <c r="Z362" s="207"/>
      <c r="AA362" s="207"/>
      <c r="AB362" s="207"/>
      <c r="AC362" s="207"/>
      <c r="AD362" s="207"/>
      <c r="AE362" s="207"/>
      <c r="AF362" s="207"/>
      <c r="AG362" s="207"/>
      <c r="AH362" s="207"/>
      <c r="AI362" s="207"/>
      <c r="AJ362" s="207"/>
      <c r="AK362" s="207"/>
      <c r="AL362" s="207"/>
      <c r="AM362" s="207"/>
      <c r="AN362" s="207"/>
      <c r="AO362" s="207"/>
      <c r="AP362" s="388"/>
      <c r="AQ362" s="387"/>
      <c r="AR362" s="207"/>
      <c r="AS362" s="389"/>
      <c r="AT362" s="389"/>
      <c r="AU362" s="388"/>
      <c r="AV362" s="389">
        <v>140</v>
      </c>
      <c r="AW362" s="389">
        <v>10200</v>
      </c>
      <c r="AX362" s="388">
        <f t="shared" si="77"/>
        <v>2550</v>
      </c>
      <c r="AY362" s="389">
        <v>177</v>
      </c>
      <c r="AZ362" s="389">
        <v>11795</v>
      </c>
      <c r="BA362" s="388">
        <f t="shared" si="70"/>
        <v>2948.75</v>
      </c>
      <c r="BB362" s="389">
        <v>171</v>
      </c>
      <c r="BC362" s="389">
        <v>11877</v>
      </c>
      <c r="BD362" s="388">
        <f t="shared" si="71"/>
        <v>2969.25</v>
      </c>
      <c r="BE362" s="389">
        <v>159</v>
      </c>
      <c r="BF362" s="389">
        <v>10629</v>
      </c>
      <c r="BG362" s="388">
        <f t="shared" si="72"/>
        <v>2657.25</v>
      </c>
      <c r="BH362" s="388">
        <v>160</v>
      </c>
      <c r="BI362" s="388">
        <v>11656</v>
      </c>
      <c r="BJ362" s="388">
        <f t="shared" si="73"/>
        <v>2914</v>
      </c>
      <c r="BK362" s="388">
        <v>166</v>
      </c>
      <c r="BL362" s="388">
        <v>11454</v>
      </c>
      <c r="BM362" s="388">
        <f t="shared" si="74"/>
        <v>2863.5</v>
      </c>
      <c r="BN362" s="388">
        <v>193</v>
      </c>
      <c r="BO362" s="388">
        <v>14411</v>
      </c>
      <c r="BP362" s="388">
        <f t="shared" si="75"/>
        <v>3602.75</v>
      </c>
      <c r="BQ362" s="388">
        <v>190</v>
      </c>
      <c r="BR362" s="388">
        <v>13598</v>
      </c>
      <c r="BS362" s="388">
        <f t="shared" si="76"/>
        <v>3399.5</v>
      </c>
    </row>
    <row r="363" spans="1:71" s="288" customFormat="1" ht="14.65" customHeight="1">
      <c r="A363" s="331">
        <v>361</v>
      </c>
      <c r="B363" s="387" t="s">
        <v>1380</v>
      </c>
      <c r="C363" s="387"/>
      <c r="D363" s="387"/>
      <c r="E363" s="207" t="str">
        <f>VLOOKUP(B363,Remark!G:H,2,0)</f>
        <v>BSTO</v>
      </c>
      <c r="F363" s="390"/>
      <c r="G363" s="390"/>
      <c r="H363" s="390"/>
      <c r="I363" s="390"/>
      <c r="J363" s="390"/>
      <c r="K363" s="390"/>
      <c r="L363" s="390"/>
      <c r="M363" s="390"/>
      <c r="N363" s="390"/>
      <c r="O363" s="390"/>
      <c r="P363" s="390"/>
      <c r="Q363" s="390"/>
      <c r="R363" s="207"/>
      <c r="S363" s="207"/>
      <c r="T363" s="207"/>
      <c r="U363" s="207"/>
      <c r="V363" s="207"/>
      <c r="W363" s="207"/>
      <c r="X363" s="207"/>
      <c r="Y363" s="207"/>
      <c r="Z363" s="207"/>
      <c r="AA363" s="207"/>
      <c r="AB363" s="207"/>
      <c r="AC363" s="207"/>
      <c r="AD363" s="207"/>
      <c r="AE363" s="207"/>
      <c r="AF363" s="207"/>
      <c r="AG363" s="207"/>
      <c r="AH363" s="207"/>
      <c r="AI363" s="207"/>
      <c r="AJ363" s="207"/>
      <c r="AK363" s="207"/>
      <c r="AL363" s="207"/>
      <c r="AM363" s="207"/>
      <c r="AN363" s="207"/>
      <c r="AO363" s="207"/>
      <c r="AP363" s="388"/>
      <c r="AQ363" s="387"/>
      <c r="AR363" s="207"/>
      <c r="AS363" s="389"/>
      <c r="AT363" s="389"/>
      <c r="AU363" s="388"/>
      <c r="AV363" s="389">
        <v>73</v>
      </c>
      <c r="AW363" s="389">
        <v>5363</v>
      </c>
      <c r="AX363" s="388">
        <f t="shared" si="77"/>
        <v>1340.75</v>
      </c>
      <c r="AY363" s="389">
        <v>84</v>
      </c>
      <c r="AZ363" s="389">
        <v>6808</v>
      </c>
      <c r="BA363" s="388">
        <f t="shared" si="70"/>
        <v>1702</v>
      </c>
      <c r="BB363" s="389">
        <v>103</v>
      </c>
      <c r="BC363" s="389">
        <v>8641</v>
      </c>
      <c r="BD363" s="388">
        <f t="shared" si="71"/>
        <v>2160.25</v>
      </c>
      <c r="BE363" s="389">
        <v>119</v>
      </c>
      <c r="BF363" s="389">
        <v>9185</v>
      </c>
      <c r="BG363" s="388">
        <f t="shared" si="72"/>
        <v>2296.25</v>
      </c>
      <c r="BH363" s="388">
        <v>138</v>
      </c>
      <c r="BI363" s="388">
        <v>10834</v>
      </c>
      <c r="BJ363" s="388">
        <f t="shared" si="73"/>
        <v>2708.5</v>
      </c>
      <c r="BK363" s="388">
        <v>129</v>
      </c>
      <c r="BL363" s="388">
        <v>10395</v>
      </c>
      <c r="BM363" s="388">
        <f t="shared" si="74"/>
        <v>2598.75</v>
      </c>
      <c r="BN363" s="388">
        <v>113</v>
      </c>
      <c r="BO363" s="388">
        <v>9743</v>
      </c>
      <c r="BP363" s="388">
        <f t="shared" si="75"/>
        <v>2435.75</v>
      </c>
      <c r="BQ363" s="388">
        <v>106</v>
      </c>
      <c r="BR363" s="388">
        <v>8494</v>
      </c>
      <c r="BS363" s="388">
        <f t="shared" si="76"/>
        <v>2123.5</v>
      </c>
    </row>
    <row r="364" spans="1:71" s="288" customFormat="1" ht="14.65" customHeight="1">
      <c r="A364" s="331">
        <v>362</v>
      </c>
      <c r="B364" s="387" t="s">
        <v>1381</v>
      </c>
      <c r="C364" s="387"/>
      <c r="D364" s="387"/>
      <c r="E364" s="207" t="str">
        <f>VLOOKUP(B364,Remark!G:H,2,0)</f>
        <v>Kerry</v>
      </c>
      <c r="F364" s="390"/>
      <c r="G364" s="390"/>
      <c r="H364" s="390"/>
      <c r="I364" s="390"/>
      <c r="J364" s="390"/>
      <c r="K364" s="390"/>
      <c r="L364" s="390"/>
      <c r="M364" s="390"/>
      <c r="N364" s="390"/>
      <c r="O364" s="390"/>
      <c r="P364" s="390"/>
      <c r="Q364" s="390"/>
      <c r="R364" s="207"/>
      <c r="S364" s="207"/>
      <c r="T364" s="207"/>
      <c r="U364" s="207"/>
      <c r="V364" s="207"/>
      <c r="W364" s="207"/>
      <c r="X364" s="207"/>
      <c r="Y364" s="207"/>
      <c r="Z364" s="207"/>
      <c r="AA364" s="207"/>
      <c r="AB364" s="207"/>
      <c r="AC364" s="207"/>
      <c r="AD364" s="207"/>
      <c r="AE364" s="207"/>
      <c r="AF364" s="207"/>
      <c r="AG364" s="207"/>
      <c r="AH364" s="207"/>
      <c r="AI364" s="207"/>
      <c r="AJ364" s="207"/>
      <c r="AK364" s="207"/>
      <c r="AL364" s="207"/>
      <c r="AM364" s="207"/>
      <c r="AN364" s="207"/>
      <c r="AO364" s="207"/>
      <c r="AP364" s="388"/>
      <c r="AQ364" s="387"/>
      <c r="AR364" s="207"/>
      <c r="AS364" s="389"/>
      <c r="AT364" s="389"/>
      <c r="AU364" s="388"/>
      <c r="AV364" s="389">
        <v>134</v>
      </c>
      <c r="AW364" s="389">
        <v>8570</v>
      </c>
      <c r="AX364" s="388">
        <f t="shared" si="77"/>
        <v>2142.5</v>
      </c>
      <c r="AY364" s="389">
        <v>185</v>
      </c>
      <c r="AZ364" s="389">
        <v>11375</v>
      </c>
      <c r="BA364" s="388">
        <f t="shared" si="70"/>
        <v>2843.75</v>
      </c>
      <c r="BB364" s="389">
        <v>207</v>
      </c>
      <c r="BC364" s="389">
        <v>13465</v>
      </c>
      <c r="BD364" s="388">
        <f t="shared" si="71"/>
        <v>3366.25</v>
      </c>
      <c r="BE364" s="389">
        <v>176</v>
      </c>
      <c r="BF364" s="389">
        <v>12168</v>
      </c>
      <c r="BG364" s="388">
        <f t="shared" si="72"/>
        <v>3042</v>
      </c>
      <c r="BH364" s="388">
        <v>189</v>
      </c>
      <c r="BI364" s="388">
        <v>11047</v>
      </c>
      <c r="BJ364" s="388">
        <f t="shared" si="73"/>
        <v>2761.75</v>
      </c>
      <c r="BK364" s="388">
        <v>182</v>
      </c>
      <c r="BL364" s="388">
        <v>10714</v>
      </c>
      <c r="BM364" s="388">
        <f t="shared" si="74"/>
        <v>2678.5</v>
      </c>
      <c r="BN364" s="388">
        <v>207</v>
      </c>
      <c r="BO364" s="388">
        <v>12865</v>
      </c>
      <c r="BP364" s="388">
        <f t="shared" si="75"/>
        <v>3216.25</v>
      </c>
      <c r="BQ364" s="388">
        <v>170</v>
      </c>
      <c r="BR364" s="388">
        <v>11030</v>
      </c>
      <c r="BS364" s="388">
        <f t="shared" si="76"/>
        <v>2757.5</v>
      </c>
    </row>
    <row r="365" spans="1:71" s="288" customFormat="1" ht="14.65" customHeight="1">
      <c r="A365" s="331">
        <v>363</v>
      </c>
      <c r="B365" s="387" t="s">
        <v>1382</v>
      </c>
      <c r="C365" s="387"/>
      <c r="D365" s="387"/>
      <c r="E365" s="207" t="str">
        <f>VLOOKUP(B365,Remark!G:H,2,0)</f>
        <v>KKAW</v>
      </c>
      <c r="F365" s="390"/>
      <c r="G365" s="390"/>
      <c r="H365" s="390"/>
      <c r="I365" s="390"/>
      <c r="J365" s="390"/>
      <c r="K365" s="390"/>
      <c r="L365" s="390"/>
      <c r="M365" s="390"/>
      <c r="N365" s="390"/>
      <c r="O365" s="390"/>
      <c r="P365" s="390"/>
      <c r="Q365" s="390"/>
      <c r="R365" s="207"/>
      <c r="S365" s="207"/>
      <c r="T365" s="207"/>
      <c r="U365" s="207"/>
      <c r="V365" s="207"/>
      <c r="W365" s="207"/>
      <c r="X365" s="207"/>
      <c r="Y365" s="207"/>
      <c r="Z365" s="207"/>
      <c r="AA365" s="207"/>
      <c r="AB365" s="207"/>
      <c r="AC365" s="207"/>
      <c r="AD365" s="207"/>
      <c r="AE365" s="207"/>
      <c r="AF365" s="207"/>
      <c r="AG365" s="207"/>
      <c r="AH365" s="207"/>
      <c r="AI365" s="207"/>
      <c r="AJ365" s="207"/>
      <c r="AK365" s="207"/>
      <c r="AL365" s="207"/>
      <c r="AM365" s="207"/>
      <c r="AN365" s="207"/>
      <c r="AO365" s="207"/>
      <c r="AP365" s="388"/>
      <c r="AQ365" s="387"/>
      <c r="AR365" s="207"/>
      <c r="AS365" s="389"/>
      <c r="AT365" s="389"/>
      <c r="AU365" s="388"/>
      <c r="AV365" s="389">
        <v>135</v>
      </c>
      <c r="AW365" s="389">
        <v>9937</v>
      </c>
      <c r="AX365" s="388">
        <f t="shared" si="77"/>
        <v>2484.25</v>
      </c>
      <c r="AY365" s="389">
        <v>102</v>
      </c>
      <c r="AZ365" s="389">
        <v>8106</v>
      </c>
      <c r="BA365" s="388">
        <f t="shared" si="70"/>
        <v>2026.5</v>
      </c>
      <c r="BB365" s="389">
        <v>101</v>
      </c>
      <c r="BC365" s="389">
        <v>7639</v>
      </c>
      <c r="BD365" s="388">
        <f t="shared" si="71"/>
        <v>1909.75</v>
      </c>
      <c r="BE365" s="389">
        <v>101</v>
      </c>
      <c r="BF365" s="389">
        <v>8103</v>
      </c>
      <c r="BG365" s="388">
        <f t="shared" si="72"/>
        <v>2025.75</v>
      </c>
      <c r="BH365" s="388">
        <v>129</v>
      </c>
      <c r="BI365" s="388">
        <v>9251</v>
      </c>
      <c r="BJ365" s="388">
        <f t="shared" si="73"/>
        <v>2312.75</v>
      </c>
      <c r="BK365" s="388">
        <v>144</v>
      </c>
      <c r="BL365" s="388">
        <v>10104</v>
      </c>
      <c r="BM365" s="388">
        <f t="shared" si="74"/>
        <v>2526</v>
      </c>
      <c r="BN365" s="388">
        <v>154</v>
      </c>
      <c r="BO365" s="388">
        <v>12130</v>
      </c>
      <c r="BP365" s="388">
        <f t="shared" si="75"/>
        <v>3032.5</v>
      </c>
      <c r="BQ365" s="388">
        <v>106</v>
      </c>
      <c r="BR365" s="388">
        <v>8290</v>
      </c>
      <c r="BS365" s="388">
        <f t="shared" si="76"/>
        <v>2072.5</v>
      </c>
    </row>
    <row r="366" spans="1:71" s="288" customFormat="1" ht="14.65" customHeight="1">
      <c r="A366" s="331">
        <v>364</v>
      </c>
      <c r="B366" s="387" t="s">
        <v>1383</v>
      </c>
      <c r="C366" s="387"/>
      <c r="D366" s="387"/>
      <c r="E366" s="207" t="str">
        <f>VLOOKUP(B366,Remark!G:H,2,0)</f>
        <v>Kerry</v>
      </c>
      <c r="F366" s="390"/>
      <c r="G366" s="390"/>
      <c r="H366" s="390"/>
      <c r="I366" s="390"/>
      <c r="J366" s="390"/>
      <c r="K366" s="390"/>
      <c r="L366" s="390"/>
      <c r="M366" s="390"/>
      <c r="N366" s="390"/>
      <c r="O366" s="390"/>
      <c r="P366" s="390"/>
      <c r="Q366" s="390"/>
      <c r="R366" s="207"/>
      <c r="S366" s="207"/>
      <c r="T366" s="207"/>
      <c r="U366" s="207"/>
      <c r="V366" s="207"/>
      <c r="W366" s="207"/>
      <c r="X366" s="207"/>
      <c r="Y366" s="207"/>
      <c r="Z366" s="207"/>
      <c r="AA366" s="207"/>
      <c r="AB366" s="207"/>
      <c r="AC366" s="207"/>
      <c r="AD366" s="207"/>
      <c r="AE366" s="207"/>
      <c r="AF366" s="207"/>
      <c r="AG366" s="207"/>
      <c r="AH366" s="207"/>
      <c r="AI366" s="207"/>
      <c r="AJ366" s="207"/>
      <c r="AK366" s="207"/>
      <c r="AL366" s="207"/>
      <c r="AM366" s="207"/>
      <c r="AN366" s="207"/>
      <c r="AO366" s="207"/>
      <c r="AP366" s="388"/>
      <c r="AQ366" s="387"/>
      <c r="AR366" s="207"/>
      <c r="AS366" s="389"/>
      <c r="AT366" s="389"/>
      <c r="AU366" s="388"/>
      <c r="AV366" s="389">
        <v>201</v>
      </c>
      <c r="AW366" s="389">
        <v>13307</v>
      </c>
      <c r="AX366" s="388">
        <f t="shared" si="77"/>
        <v>3326.75</v>
      </c>
      <c r="AY366" s="389">
        <v>226</v>
      </c>
      <c r="AZ366" s="389">
        <v>15286</v>
      </c>
      <c r="BA366" s="388">
        <f t="shared" si="70"/>
        <v>3821.5</v>
      </c>
      <c r="BB366" s="389">
        <v>259</v>
      </c>
      <c r="BC366" s="389">
        <v>16805</v>
      </c>
      <c r="BD366" s="388">
        <f t="shared" si="71"/>
        <v>4201.25</v>
      </c>
      <c r="BE366" s="389">
        <v>412</v>
      </c>
      <c r="BF366" s="389">
        <v>28776</v>
      </c>
      <c r="BG366" s="388">
        <f t="shared" si="72"/>
        <v>7194</v>
      </c>
      <c r="BH366" s="388">
        <v>432</v>
      </c>
      <c r="BI366" s="388">
        <v>27796</v>
      </c>
      <c r="BJ366" s="388">
        <f t="shared" si="73"/>
        <v>6949</v>
      </c>
      <c r="BK366" s="388">
        <v>564</v>
      </c>
      <c r="BL366" s="388">
        <v>34112</v>
      </c>
      <c r="BM366" s="388">
        <f t="shared" si="74"/>
        <v>8528</v>
      </c>
      <c r="BN366" s="388">
        <v>622</v>
      </c>
      <c r="BO366" s="388">
        <v>39262</v>
      </c>
      <c r="BP366" s="388">
        <f t="shared" si="75"/>
        <v>9815.5</v>
      </c>
      <c r="BQ366" s="388">
        <v>487</v>
      </c>
      <c r="BR366" s="388">
        <v>31029</v>
      </c>
      <c r="BS366" s="388">
        <f t="shared" si="76"/>
        <v>7757.25</v>
      </c>
    </row>
    <row r="367" spans="1:71" s="288" customFormat="1" ht="14.65" customHeight="1">
      <c r="A367" s="331">
        <v>365</v>
      </c>
      <c r="B367" s="387" t="s">
        <v>1384</v>
      </c>
      <c r="C367" s="387"/>
      <c r="D367" s="387"/>
      <c r="E367" s="207" t="str">
        <f>VLOOKUP(B367,Remark!G:H,2,0)</f>
        <v>Kerry</v>
      </c>
      <c r="F367" s="390"/>
      <c r="G367" s="390"/>
      <c r="H367" s="390"/>
      <c r="I367" s="390"/>
      <c r="J367" s="390"/>
      <c r="K367" s="390"/>
      <c r="L367" s="390"/>
      <c r="M367" s="390"/>
      <c r="N367" s="390"/>
      <c r="O367" s="390"/>
      <c r="P367" s="390"/>
      <c r="Q367" s="390"/>
      <c r="R367" s="207"/>
      <c r="S367" s="207"/>
      <c r="T367" s="207"/>
      <c r="U367" s="207"/>
      <c r="V367" s="207"/>
      <c r="W367" s="207"/>
      <c r="X367" s="207"/>
      <c r="Y367" s="207"/>
      <c r="Z367" s="207"/>
      <c r="AA367" s="207"/>
      <c r="AB367" s="207"/>
      <c r="AC367" s="207"/>
      <c r="AD367" s="207"/>
      <c r="AE367" s="207"/>
      <c r="AF367" s="207"/>
      <c r="AG367" s="207"/>
      <c r="AH367" s="207"/>
      <c r="AI367" s="207"/>
      <c r="AJ367" s="207"/>
      <c r="AK367" s="207"/>
      <c r="AL367" s="207"/>
      <c r="AM367" s="207"/>
      <c r="AN367" s="207"/>
      <c r="AO367" s="207"/>
      <c r="AP367" s="388"/>
      <c r="AQ367" s="387"/>
      <c r="AR367" s="207"/>
      <c r="AS367" s="389"/>
      <c r="AT367" s="389"/>
      <c r="AU367" s="388"/>
      <c r="AV367" s="389">
        <v>224</v>
      </c>
      <c r="AW367" s="389">
        <v>15284</v>
      </c>
      <c r="AX367" s="388">
        <f t="shared" si="77"/>
        <v>3821</v>
      </c>
      <c r="AY367" s="389">
        <v>191</v>
      </c>
      <c r="AZ367" s="389">
        <v>12305</v>
      </c>
      <c r="BA367" s="388">
        <f t="shared" si="70"/>
        <v>3076.25</v>
      </c>
      <c r="BB367" s="389">
        <v>169</v>
      </c>
      <c r="BC367" s="389">
        <v>11691</v>
      </c>
      <c r="BD367" s="388">
        <f t="shared" si="71"/>
        <v>2922.75</v>
      </c>
      <c r="BE367" s="389">
        <v>222</v>
      </c>
      <c r="BF367" s="389">
        <v>14434</v>
      </c>
      <c r="BG367" s="388">
        <f t="shared" si="72"/>
        <v>3608.5</v>
      </c>
      <c r="BH367" s="388">
        <v>173</v>
      </c>
      <c r="BI367" s="388">
        <v>10923</v>
      </c>
      <c r="BJ367" s="388">
        <f t="shared" si="73"/>
        <v>2730.75</v>
      </c>
      <c r="BK367" s="388">
        <v>186</v>
      </c>
      <c r="BL367" s="388">
        <v>12954</v>
      </c>
      <c r="BM367" s="388">
        <f t="shared" si="74"/>
        <v>3238.5</v>
      </c>
      <c r="BN367" s="388">
        <v>182</v>
      </c>
      <c r="BO367" s="388">
        <v>12426</v>
      </c>
      <c r="BP367" s="388">
        <f t="shared" si="75"/>
        <v>3106.5</v>
      </c>
      <c r="BQ367" s="388">
        <v>180</v>
      </c>
      <c r="BR367" s="388">
        <v>12556</v>
      </c>
      <c r="BS367" s="388">
        <f t="shared" si="76"/>
        <v>3139</v>
      </c>
    </row>
    <row r="368" spans="1:71" s="288" customFormat="1" ht="14.65" customHeight="1">
      <c r="A368" s="331">
        <v>366</v>
      </c>
      <c r="B368" s="387" t="s">
        <v>1385</v>
      </c>
      <c r="C368" s="387"/>
      <c r="D368" s="387"/>
      <c r="E368" s="207" t="str">
        <f>VLOOKUP(B368,Remark!G:H,2,0)</f>
        <v>Kerry</v>
      </c>
      <c r="F368" s="390"/>
      <c r="G368" s="390"/>
      <c r="H368" s="390"/>
      <c r="I368" s="390"/>
      <c r="J368" s="390"/>
      <c r="K368" s="390"/>
      <c r="L368" s="390"/>
      <c r="M368" s="390"/>
      <c r="N368" s="390"/>
      <c r="O368" s="390"/>
      <c r="P368" s="390"/>
      <c r="Q368" s="390"/>
      <c r="R368" s="207"/>
      <c r="S368" s="207"/>
      <c r="T368" s="207"/>
      <c r="U368" s="207"/>
      <c r="V368" s="207"/>
      <c r="W368" s="207"/>
      <c r="X368" s="207"/>
      <c r="Y368" s="207"/>
      <c r="Z368" s="207"/>
      <c r="AA368" s="207"/>
      <c r="AB368" s="207"/>
      <c r="AC368" s="207"/>
      <c r="AD368" s="207"/>
      <c r="AE368" s="207"/>
      <c r="AF368" s="207"/>
      <c r="AG368" s="207"/>
      <c r="AH368" s="207"/>
      <c r="AI368" s="207"/>
      <c r="AJ368" s="207"/>
      <c r="AK368" s="207"/>
      <c r="AL368" s="207"/>
      <c r="AM368" s="207"/>
      <c r="AN368" s="207"/>
      <c r="AO368" s="207"/>
      <c r="AP368" s="388"/>
      <c r="AQ368" s="387"/>
      <c r="AR368" s="207"/>
      <c r="AS368" s="389"/>
      <c r="AT368" s="389"/>
      <c r="AU368" s="388"/>
      <c r="AV368" s="389">
        <v>321</v>
      </c>
      <c r="AW368" s="389">
        <v>23323</v>
      </c>
      <c r="AX368" s="388">
        <f t="shared" si="77"/>
        <v>5830.75</v>
      </c>
      <c r="AY368" s="389">
        <v>259</v>
      </c>
      <c r="AZ368" s="389">
        <v>19785</v>
      </c>
      <c r="BA368" s="388">
        <f t="shared" si="70"/>
        <v>4946.25</v>
      </c>
      <c r="BB368" s="389">
        <v>328</v>
      </c>
      <c r="BC368" s="389">
        <v>22340</v>
      </c>
      <c r="BD368" s="388">
        <f t="shared" si="71"/>
        <v>5585</v>
      </c>
      <c r="BE368" s="389">
        <v>269</v>
      </c>
      <c r="BF368" s="389">
        <v>17947</v>
      </c>
      <c r="BG368" s="388">
        <f t="shared" si="72"/>
        <v>4486.75</v>
      </c>
      <c r="BH368" s="388">
        <v>280</v>
      </c>
      <c r="BI368" s="388">
        <v>19724</v>
      </c>
      <c r="BJ368" s="388">
        <f t="shared" si="73"/>
        <v>4931</v>
      </c>
      <c r="BK368" s="388">
        <v>300</v>
      </c>
      <c r="BL368" s="388">
        <v>19864</v>
      </c>
      <c r="BM368" s="388">
        <f t="shared" si="74"/>
        <v>4966</v>
      </c>
      <c r="BN368" s="388">
        <v>318</v>
      </c>
      <c r="BO368" s="388">
        <v>20482</v>
      </c>
      <c r="BP368" s="388">
        <f t="shared" si="75"/>
        <v>5120.5</v>
      </c>
      <c r="BQ368" s="388">
        <v>239</v>
      </c>
      <c r="BR368" s="388">
        <v>16449</v>
      </c>
      <c r="BS368" s="388">
        <f t="shared" si="76"/>
        <v>4112.25</v>
      </c>
    </row>
    <row r="369" spans="1:71" s="288" customFormat="1" ht="14.65" customHeight="1">
      <c r="A369" s="331">
        <v>367</v>
      </c>
      <c r="B369" s="387" t="s">
        <v>1386</v>
      </c>
      <c r="C369" s="387"/>
      <c r="D369" s="387"/>
      <c r="E369" s="207" t="str">
        <f>VLOOKUP(B369,Remark!G:H,2,0)</f>
        <v>BANA</v>
      </c>
      <c r="F369" s="390"/>
      <c r="G369" s="390"/>
      <c r="H369" s="390"/>
      <c r="I369" s="390"/>
      <c r="J369" s="390"/>
      <c r="K369" s="390"/>
      <c r="L369" s="390"/>
      <c r="M369" s="390"/>
      <c r="N369" s="390"/>
      <c r="O369" s="390"/>
      <c r="P369" s="390"/>
      <c r="Q369" s="390"/>
      <c r="R369" s="207"/>
      <c r="S369" s="207"/>
      <c r="T369" s="207"/>
      <c r="U369" s="207"/>
      <c r="V369" s="207"/>
      <c r="W369" s="207"/>
      <c r="X369" s="207"/>
      <c r="Y369" s="207"/>
      <c r="Z369" s="207"/>
      <c r="AA369" s="207"/>
      <c r="AB369" s="207"/>
      <c r="AC369" s="207"/>
      <c r="AD369" s="207"/>
      <c r="AE369" s="207"/>
      <c r="AF369" s="207"/>
      <c r="AG369" s="207"/>
      <c r="AH369" s="207"/>
      <c r="AI369" s="207"/>
      <c r="AJ369" s="207"/>
      <c r="AK369" s="207"/>
      <c r="AL369" s="207"/>
      <c r="AM369" s="207"/>
      <c r="AN369" s="207"/>
      <c r="AO369" s="207"/>
      <c r="AP369" s="388"/>
      <c r="AQ369" s="387"/>
      <c r="AR369" s="207"/>
      <c r="AS369" s="389"/>
      <c r="AT369" s="389"/>
      <c r="AU369" s="388"/>
      <c r="AV369" s="389">
        <v>200</v>
      </c>
      <c r="AW369" s="389">
        <v>13548</v>
      </c>
      <c r="AX369" s="388">
        <f t="shared" si="77"/>
        <v>3387</v>
      </c>
      <c r="AY369" s="389">
        <v>153</v>
      </c>
      <c r="AZ369" s="389">
        <v>11251</v>
      </c>
      <c r="BA369" s="388">
        <f t="shared" si="70"/>
        <v>2812.75</v>
      </c>
      <c r="BB369" s="389">
        <v>192</v>
      </c>
      <c r="BC369" s="389">
        <v>12880</v>
      </c>
      <c r="BD369" s="388">
        <f t="shared" si="71"/>
        <v>3220</v>
      </c>
      <c r="BE369" s="389">
        <v>171</v>
      </c>
      <c r="BF369" s="389">
        <v>13057</v>
      </c>
      <c r="BG369" s="388">
        <f t="shared" si="72"/>
        <v>3264.25</v>
      </c>
      <c r="BH369" s="388">
        <v>214</v>
      </c>
      <c r="BI369" s="388">
        <v>14274</v>
      </c>
      <c r="BJ369" s="388">
        <f t="shared" si="73"/>
        <v>3568.5</v>
      </c>
      <c r="BK369" s="388">
        <v>180</v>
      </c>
      <c r="BL369" s="388">
        <v>11580</v>
      </c>
      <c r="BM369" s="388">
        <f t="shared" si="74"/>
        <v>2895</v>
      </c>
      <c r="BN369" s="388">
        <v>208</v>
      </c>
      <c r="BO369" s="388">
        <v>14628</v>
      </c>
      <c r="BP369" s="388">
        <f t="shared" si="75"/>
        <v>3657</v>
      </c>
      <c r="BQ369" s="388">
        <v>246</v>
      </c>
      <c r="BR369" s="388">
        <v>15854</v>
      </c>
      <c r="BS369" s="388">
        <f t="shared" si="76"/>
        <v>3963.5</v>
      </c>
    </row>
    <row r="370" spans="1:71" s="288" customFormat="1" ht="14.65" customHeight="1">
      <c r="A370" s="331">
        <v>368</v>
      </c>
      <c r="B370" s="387" t="s">
        <v>1387</v>
      </c>
      <c r="C370" s="387"/>
      <c r="D370" s="387"/>
      <c r="E370" s="207" t="str">
        <f>VLOOKUP(B370,Remark!G:H,2,0)</f>
        <v>SUKS</v>
      </c>
      <c r="F370" s="390"/>
      <c r="G370" s="390"/>
      <c r="H370" s="390"/>
      <c r="I370" s="390"/>
      <c r="J370" s="390"/>
      <c r="K370" s="390"/>
      <c r="L370" s="390"/>
      <c r="M370" s="390"/>
      <c r="N370" s="390"/>
      <c r="O370" s="390"/>
      <c r="P370" s="390"/>
      <c r="Q370" s="390"/>
      <c r="R370" s="207"/>
      <c r="S370" s="207"/>
      <c r="T370" s="207"/>
      <c r="U370" s="207"/>
      <c r="V370" s="207"/>
      <c r="W370" s="207"/>
      <c r="X370" s="207"/>
      <c r="Y370" s="207"/>
      <c r="Z370" s="207"/>
      <c r="AA370" s="207"/>
      <c r="AB370" s="207"/>
      <c r="AC370" s="207"/>
      <c r="AD370" s="207"/>
      <c r="AE370" s="207"/>
      <c r="AF370" s="207"/>
      <c r="AG370" s="207"/>
      <c r="AH370" s="207"/>
      <c r="AI370" s="207"/>
      <c r="AJ370" s="207"/>
      <c r="AK370" s="207"/>
      <c r="AL370" s="207"/>
      <c r="AM370" s="207"/>
      <c r="AN370" s="207"/>
      <c r="AO370" s="207"/>
      <c r="AP370" s="388"/>
      <c r="AQ370" s="387"/>
      <c r="AR370" s="207"/>
      <c r="AS370" s="389"/>
      <c r="AT370" s="389"/>
      <c r="AU370" s="388"/>
      <c r="AV370" s="389">
        <v>64</v>
      </c>
      <c r="AW370" s="389">
        <v>4540</v>
      </c>
      <c r="AX370" s="388">
        <f t="shared" si="77"/>
        <v>1135</v>
      </c>
      <c r="AY370" s="389">
        <v>46</v>
      </c>
      <c r="AZ370" s="389">
        <v>3538</v>
      </c>
      <c r="BA370" s="388">
        <f t="shared" si="70"/>
        <v>884.5</v>
      </c>
      <c r="BB370" s="389">
        <v>78</v>
      </c>
      <c r="BC370" s="389">
        <v>5622</v>
      </c>
      <c r="BD370" s="388">
        <f t="shared" si="71"/>
        <v>1405.5</v>
      </c>
      <c r="BE370" s="389">
        <v>108</v>
      </c>
      <c r="BF370" s="389">
        <v>8048</v>
      </c>
      <c r="BG370" s="388">
        <f t="shared" si="72"/>
        <v>2012</v>
      </c>
      <c r="BH370" s="388">
        <v>142</v>
      </c>
      <c r="BI370" s="388">
        <v>9990</v>
      </c>
      <c r="BJ370" s="388">
        <f t="shared" si="73"/>
        <v>2497.5</v>
      </c>
      <c r="BK370" s="388">
        <v>113</v>
      </c>
      <c r="BL370" s="388">
        <v>8475</v>
      </c>
      <c r="BM370" s="388">
        <f t="shared" si="74"/>
        <v>2118.75</v>
      </c>
      <c r="BN370" s="388">
        <v>126</v>
      </c>
      <c r="BO370" s="388">
        <v>9214</v>
      </c>
      <c r="BP370" s="388">
        <f t="shared" si="75"/>
        <v>2303.5</v>
      </c>
      <c r="BQ370" s="388">
        <v>110</v>
      </c>
      <c r="BR370" s="388">
        <v>7410</v>
      </c>
      <c r="BS370" s="388">
        <f t="shared" si="76"/>
        <v>1852.5</v>
      </c>
    </row>
    <row r="371" spans="1:71" s="288" customFormat="1" ht="14.65" customHeight="1">
      <c r="A371" s="331">
        <v>369</v>
      </c>
      <c r="B371" s="387" t="s">
        <v>1388</v>
      </c>
      <c r="C371" s="387"/>
      <c r="D371" s="387"/>
      <c r="E371" s="207" t="str">
        <f>VLOOKUP(B371,Remark!G:H,2,0)</f>
        <v>Kerry</v>
      </c>
      <c r="F371" s="390"/>
      <c r="G371" s="390"/>
      <c r="H371" s="390"/>
      <c r="I371" s="390"/>
      <c r="J371" s="390"/>
      <c r="K371" s="390"/>
      <c r="L371" s="390"/>
      <c r="M371" s="390"/>
      <c r="N371" s="390"/>
      <c r="O371" s="390"/>
      <c r="P371" s="390"/>
      <c r="Q371" s="390"/>
      <c r="R371" s="207"/>
      <c r="S371" s="207"/>
      <c r="T371" s="207"/>
      <c r="U371" s="207"/>
      <c r="V371" s="207"/>
      <c r="W371" s="207"/>
      <c r="X371" s="207"/>
      <c r="Y371" s="207"/>
      <c r="Z371" s="207"/>
      <c r="AA371" s="207"/>
      <c r="AB371" s="207"/>
      <c r="AC371" s="207"/>
      <c r="AD371" s="207"/>
      <c r="AE371" s="207"/>
      <c r="AF371" s="207"/>
      <c r="AG371" s="207"/>
      <c r="AH371" s="207"/>
      <c r="AI371" s="207"/>
      <c r="AJ371" s="207"/>
      <c r="AK371" s="207"/>
      <c r="AL371" s="207"/>
      <c r="AM371" s="207"/>
      <c r="AN371" s="207"/>
      <c r="AO371" s="207"/>
      <c r="AP371" s="388"/>
      <c r="AQ371" s="387"/>
      <c r="AR371" s="207"/>
      <c r="AS371" s="389"/>
      <c r="AT371" s="389"/>
      <c r="AU371" s="388"/>
      <c r="AV371" s="389">
        <v>105</v>
      </c>
      <c r="AW371" s="389">
        <v>7191</v>
      </c>
      <c r="AX371" s="388">
        <f t="shared" si="77"/>
        <v>1797.75</v>
      </c>
      <c r="AY371" s="389">
        <v>150</v>
      </c>
      <c r="AZ371" s="389">
        <v>9254</v>
      </c>
      <c r="BA371" s="388">
        <f t="shared" si="70"/>
        <v>2313.5</v>
      </c>
      <c r="BB371" s="389">
        <v>133</v>
      </c>
      <c r="BC371" s="389">
        <v>9007</v>
      </c>
      <c r="BD371" s="388">
        <f t="shared" si="71"/>
        <v>2251.75</v>
      </c>
      <c r="BE371" s="389">
        <v>175</v>
      </c>
      <c r="BF371" s="389">
        <v>12889</v>
      </c>
      <c r="BG371" s="388">
        <f t="shared" si="72"/>
        <v>3222.25</v>
      </c>
      <c r="BH371" s="388">
        <v>209</v>
      </c>
      <c r="BI371" s="388">
        <v>15007</v>
      </c>
      <c r="BJ371" s="388">
        <f t="shared" si="73"/>
        <v>3751.75</v>
      </c>
      <c r="BK371" s="388">
        <v>219</v>
      </c>
      <c r="BL371" s="388">
        <v>15477</v>
      </c>
      <c r="BM371" s="388">
        <f t="shared" si="74"/>
        <v>3869.25</v>
      </c>
      <c r="BN371" s="388">
        <v>159</v>
      </c>
      <c r="BO371" s="388">
        <v>11441</v>
      </c>
      <c r="BP371" s="388">
        <f t="shared" si="75"/>
        <v>2860.25</v>
      </c>
      <c r="BQ371" s="388">
        <v>166</v>
      </c>
      <c r="BR371" s="388">
        <v>12230</v>
      </c>
      <c r="BS371" s="388">
        <f t="shared" si="76"/>
        <v>3057.5</v>
      </c>
    </row>
    <row r="372" spans="1:71" s="288" customFormat="1" ht="14.65" customHeight="1">
      <c r="A372" s="331">
        <v>370</v>
      </c>
      <c r="B372" s="387" t="s">
        <v>1389</v>
      </c>
      <c r="C372" s="387"/>
      <c r="D372" s="387"/>
      <c r="E372" s="207" t="str">
        <f>VLOOKUP(B372,Remark!G:H,2,0)</f>
        <v>TEPA</v>
      </c>
      <c r="F372" s="390"/>
      <c r="G372" s="390"/>
      <c r="H372" s="390"/>
      <c r="I372" s="390"/>
      <c r="J372" s="390"/>
      <c r="K372" s="390"/>
      <c r="L372" s="390"/>
      <c r="M372" s="390"/>
      <c r="N372" s="390"/>
      <c r="O372" s="390"/>
      <c r="P372" s="390"/>
      <c r="Q372" s="390"/>
      <c r="R372" s="207"/>
      <c r="S372" s="207"/>
      <c r="T372" s="207"/>
      <c r="U372" s="207"/>
      <c r="V372" s="207"/>
      <c r="W372" s="207"/>
      <c r="X372" s="207"/>
      <c r="Y372" s="207"/>
      <c r="Z372" s="207"/>
      <c r="AA372" s="207"/>
      <c r="AB372" s="207"/>
      <c r="AC372" s="207"/>
      <c r="AD372" s="207"/>
      <c r="AE372" s="207"/>
      <c r="AF372" s="207"/>
      <c r="AG372" s="207"/>
      <c r="AH372" s="207"/>
      <c r="AI372" s="207"/>
      <c r="AJ372" s="207"/>
      <c r="AK372" s="207"/>
      <c r="AL372" s="207"/>
      <c r="AM372" s="207"/>
      <c r="AN372" s="207"/>
      <c r="AO372" s="207"/>
      <c r="AP372" s="388"/>
      <c r="AQ372" s="387"/>
      <c r="AR372" s="207"/>
      <c r="AS372" s="389"/>
      <c r="AT372" s="389"/>
      <c r="AU372" s="388"/>
      <c r="AV372" s="389">
        <v>233</v>
      </c>
      <c r="AW372" s="389">
        <v>15399</v>
      </c>
      <c r="AX372" s="388">
        <f t="shared" si="77"/>
        <v>3849.75</v>
      </c>
      <c r="AY372" s="389">
        <v>243</v>
      </c>
      <c r="AZ372" s="389">
        <v>16401</v>
      </c>
      <c r="BA372" s="388">
        <f t="shared" si="70"/>
        <v>4100.25</v>
      </c>
      <c r="BB372" s="389">
        <v>224</v>
      </c>
      <c r="BC372" s="389">
        <v>14592</v>
      </c>
      <c r="BD372" s="388">
        <f t="shared" si="71"/>
        <v>3648</v>
      </c>
      <c r="BE372" s="389">
        <v>200</v>
      </c>
      <c r="BF372" s="389">
        <v>12728</v>
      </c>
      <c r="BG372" s="388">
        <f t="shared" si="72"/>
        <v>3182</v>
      </c>
      <c r="BH372" s="388">
        <v>235</v>
      </c>
      <c r="BI372" s="388">
        <v>16997</v>
      </c>
      <c r="BJ372" s="388">
        <f t="shared" si="73"/>
        <v>4249.25</v>
      </c>
      <c r="BK372" s="388">
        <v>236</v>
      </c>
      <c r="BL372" s="388">
        <v>14880</v>
      </c>
      <c r="BM372" s="388">
        <f t="shared" si="74"/>
        <v>3720</v>
      </c>
      <c r="BN372" s="388">
        <v>225</v>
      </c>
      <c r="BO372" s="388">
        <v>14851</v>
      </c>
      <c r="BP372" s="388">
        <f t="shared" si="75"/>
        <v>3712.75</v>
      </c>
      <c r="BQ372" s="388">
        <v>208</v>
      </c>
      <c r="BR372" s="388">
        <v>14500</v>
      </c>
      <c r="BS372" s="388">
        <f t="shared" si="76"/>
        <v>3625</v>
      </c>
    </row>
    <row r="373" spans="1:71" s="288" customFormat="1" ht="14.65" customHeight="1">
      <c r="A373" s="331">
        <v>371</v>
      </c>
      <c r="B373" s="387" t="s">
        <v>1390</v>
      </c>
      <c r="C373" s="387"/>
      <c r="D373" s="387"/>
      <c r="E373" s="207" t="str">
        <f>VLOOKUP(B373,Remark!G:H,2,0)</f>
        <v>BAPU</v>
      </c>
      <c r="F373" s="390"/>
      <c r="G373" s="390"/>
      <c r="H373" s="390"/>
      <c r="I373" s="390"/>
      <c r="J373" s="390"/>
      <c r="K373" s="390"/>
      <c r="L373" s="390"/>
      <c r="M373" s="390"/>
      <c r="N373" s="390"/>
      <c r="O373" s="390"/>
      <c r="P373" s="390"/>
      <c r="Q373" s="390"/>
      <c r="R373" s="207"/>
      <c r="S373" s="207"/>
      <c r="T373" s="207"/>
      <c r="U373" s="207"/>
      <c r="V373" s="207"/>
      <c r="W373" s="207"/>
      <c r="X373" s="207"/>
      <c r="Y373" s="207"/>
      <c r="Z373" s="207"/>
      <c r="AA373" s="207"/>
      <c r="AB373" s="207"/>
      <c r="AC373" s="207"/>
      <c r="AD373" s="207"/>
      <c r="AE373" s="207"/>
      <c r="AF373" s="207"/>
      <c r="AG373" s="207"/>
      <c r="AH373" s="207"/>
      <c r="AI373" s="207"/>
      <c r="AJ373" s="207"/>
      <c r="AK373" s="207"/>
      <c r="AL373" s="207"/>
      <c r="AM373" s="207"/>
      <c r="AN373" s="207"/>
      <c r="AO373" s="207"/>
      <c r="AP373" s="388"/>
      <c r="AQ373" s="387"/>
      <c r="AR373" s="207"/>
      <c r="AS373" s="389"/>
      <c r="AT373" s="389"/>
      <c r="AU373" s="388"/>
      <c r="AV373" s="389">
        <v>70</v>
      </c>
      <c r="AW373" s="389">
        <v>4250</v>
      </c>
      <c r="AX373" s="388">
        <f t="shared" si="77"/>
        <v>1062.5</v>
      </c>
      <c r="AY373" s="389">
        <v>59</v>
      </c>
      <c r="AZ373" s="389">
        <v>3009</v>
      </c>
      <c r="BA373" s="388">
        <f t="shared" si="70"/>
        <v>752.25</v>
      </c>
      <c r="BB373" s="389">
        <v>25</v>
      </c>
      <c r="BC373" s="389">
        <v>1611</v>
      </c>
      <c r="BD373" s="388">
        <f t="shared" si="71"/>
        <v>402.75</v>
      </c>
      <c r="BE373" s="389">
        <v>17</v>
      </c>
      <c r="BF373" s="389">
        <v>891</v>
      </c>
      <c r="BG373" s="388">
        <f t="shared" si="72"/>
        <v>222.75</v>
      </c>
      <c r="BH373" s="388">
        <v>24</v>
      </c>
      <c r="BI373" s="388">
        <v>1308</v>
      </c>
      <c r="BJ373" s="388">
        <f t="shared" si="73"/>
        <v>327</v>
      </c>
      <c r="BK373" s="388">
        <v>30</v>
      </c>
      <c r="BL373" s="388">
        <v>1882</v>
      </c>
      <c r="BM373" s="388">
        <f t="shared" si="74"/>
        <v>470.5</v>
      </c>
      <c r="BN373" s="388">
        <v>27</v>
      </c>
      <c r="BO373" s="388">
        <v>1781</v>
      </c>
      <c r="BP373" s="388">
        <f t="shared" si="75"/>
        <v>445.25</v>
      </c>
      <c r="BQ373" s="388">
        <v>32</v>
      </c>
      <c r="BR373" s="388">
        <v>1588</v>
      </c>
      <c r="BS373" s="388">
        <f t="shared" si="76"/>
        <v>397</v>
      </c>
    </row>
    <row r="374" spans="1:71" s="288" customFormat="1" ht="14.65" customHeight="1">
      <c r="A374" s="331">
        <v>372</v>
      </c>
      <c r="B374" s="387" t="s">
        <v>1391</v>
      </c>
      <c r="C374" s="387"/>
      <c r="D374" s="387"/>
      <c r="E374" s="207" t="str">
        <f>VLOOKUP(B374,Remark!G:H,2,0)</f>
        <v>Kerry</v>
      </c>
      <c r="F374" s="390"/>
      <c r="G374" s="390"/>
      <c r="H374" s="390"/>
      <c r="I374" s="390"/>
      <c r="J374" s="390"/>
      <c r="K374" s="390"/>
      <c r="L374" s="390"/>
      <c r="M374" s="390"/>
      <c r="N374" s="390"/>
      <c r="O374" s="390"/>
      <c r="P374" s="390"/>
      <c r="Q374" s="390"/>
      <c r="R374" s="207"/>
      <c r="S374" s="207"/>
      <c r="T374" s="207"/>
      <c r="U374" s="207"/>
      <c r="V374" s="207"/>
      <c r="W374" s="207"/>
      <c r="X374" s="207"/>
      <c r="Y374" s="207"/>
      <c r="Z374" s="207"/>
      <c r="AA374" s="207"/>
      <c r="AB374" s="207"/>
      <c r="AC374" s="207"/>
      <c r="AD374" s="207"/>
      <c r="AE374" s="207"/>
      <c r="AF374" s="207"/>
      <c r="AG374" s="207"/>
      <c r="AH374" s="207"/>
      <c r="AI374" s="207"/>
      <c r="AJ374" s="207"/>
      <c r="AK374" s="207"/>
      <c r="AL374" s="207"/>
      <c r="AM374" s="207"/>
      <c r="AN374" s="207"/>
      <c r="AO374" s="207"/>
      <c r="AP374" s="388"/>
      <c r="AQ374" s="387"/>
      <c r="AR374" s="207"/>
      <c r="AS374" s="389"/>
      <c r="AT374" s="389"/>
      <c r="AU374" s="388"/>
      <c r="AV374" s="389">
        <v>113</v>
      </c>
      <c r="AW374" s="389">
        <v>8251</v>
      </c>
      <c r="AX374" s="388">
        <f t="shared" si="77"/>
        <v>2062.75</v>
      </c>
      <c r="AY374" s="389">
        <v>114</v>
      </c>
      <c r="AZ374" s="389">
        <v>7926</v>
      </c>
      <c r="BA374" s="388">
        <f t="shared" si="70"/>
        <v>1981.5</v>
      </c>
      <c r="BB374" s="389">
        <v>157</v>
      </c>
      <c r="BC374" s="389">
        <v>10055</v>
      </c>
      <c r="BD374" s="388">
        <f t="shared" si="71"/>
        <v>2513.75</v>
      </c>
      <c r="BE374" s="389">
        <v>169</v>
      </c>
      <c r="BF374" s="389">
        <v>11011</v>
      </c>
      <c r="BG374" s="388">
        <f t="shared" si="72"/>
        <v>2752.75</v>
      </c>
      <c r="BH374" s="388">
        <v>211</v>
      </c>
      <c r="BI374" s="388">
        <v>13069</v>
      </c>
      <c r="BJ374" s="388">
        <f t="shared" si="73"/>
        <v>3267.25</v>
      </c>
      <c r="BK374" s="388">
        <v>228</v>
      </c>
      <c r="BL374" s="388">
        <v>14936</v>
      </c>
      <c r="BM374" s="388">
        <f t="shared" si="74"/>
        <v>3734</v>
      </c>
      <c r="BN374" s="388">
        <v>153</v>
      </c>
      <c r="BO374" s="388">
        <v>9715</v>
      </c>
      <c r="BP374" s="388">
        <f t="shared" si="75"/>
        <v>2428.75</v>
      </c>
      <c r="BQ374" s="388">
        <v>131</v>
      </c>
      <c r="BR374" s="388">
        <v>8997</v>
      </c>
      <c r="BS374" s="388">
        <f t="shared" si="76"/>
        <v>2249.25</v>
      </c>
    </row>
    <row r="375" spans="1:71" s="288" customFormat="1" ht="14.65" customHeight="1">
      <c r="A375" s="331">
        <v>373</v>
      </c>
      <c r="B375" s="387" t="s">
        <v>1392</v>
      </c>
      <c r="C375" s="387"/>
      <c r="D375" s="387"/>
      <c r="E375" s="207" t="str">
        <f>VLOOKUP(B375,Remark!G:H,2,0)</f>
        <v>TEPA</v>
      </c>
      <c r="F375" s="390"/>
      <c r="G375" s="390"/>
      <c r="H375" s="390"/>
      <c r="I375" s="390"/>
      <c r="J375" s="390"/>
      <c r="K375" s="390"/>
      <c r="L375" s="390"/>
      <c r="M375" s="390"/>
      <c r="N375" s="390"/>
      <c r="O375" s="390"/>
      <c r="P375" s="390"/>
      <c r="Q375" s="390"/>
      <c r="R375" s="207"/>
      <c r="S375" s="207"/>
      <c r="T375" s="207"/>
      <c r="U375" s="207"/>
      <c r="V375" s="207"/>
      <c r="W375" s="207"/>
      <c r="X375" s="207"/>
      <c r="Y375" s="207"/>
      <c r="Z375" s="207"/>
      <c r="AA375" s="207"/>
      <c r="AB375" s="207"/>
      <c r="AC375" s="207"/>
      <c r="AD375" s="207"/>
      <c r="AE375" s="207"/>
      <c r="AF375" s="207"/>
      <c r="AG375" s="207"/>
      <c r="AH375" s="207"/>
      <c r="AI375" s="207"/>
      <c r="AJ375" s="207"/>
      <c r="AK375" s="207"/>
      <c r="AL375" s="207"/>
      <c r="AM375" s="207"/>
      <c r="AN375" s="207"/>
      <c r="AO375" s="207"/>
      <c r="AP375" s="388"/>
      <c r="AQ375" s="387"/>
      <c r="AR375" s="207"/>
      <c r="AS375" s="389"/>
      <c r="AT375" s="389"/>
      <c r="AU375" s="388"/>
      <c r="AV375" s="389">
        <v>184</v>
      </c>
      <c r="AW375" s="389">
        <v>11544</v>
      </c>
      <c r="AX375" s="388">
        <f t="shared" si="77"/>
        <v>2886</v>
      </c>
      <c r="AY375" s="389">
        <v>194</v>
      </c>
      <c r="AZ375" s="389">
        <v>12374</v>
      </c>
      <c r="BA375" s="388">
        <f t="shared" si="70"/>
        <v>3093.5</v>
      </c>
      <c r="BB375" s="389">
        <v>208</v>
      </c>
      <c r="BC375" s="389">
        <v>13392</v>
      </c>
      <c r="BD375" s="388">
        <f t="shared" si="71"/>
        <v>3348</v>
      </c>
      <c r="BE375" s="389">
        <v>310</v>
      </c>
      <c r="BF375" s="389">
        <v>18218</v>
      </c>
      <c r="BG375" s="388">
        <f t="shared" si="72"/>
        <v>4554.5</v>
      </c>
      <c r="BH375" s="388">
        <v>260</v>
      </c>
      <c r="BI375" s="388">
        <v>15564</v>
      </c>
      <c r="BJ375" s="388">
        <f t="shared" si="73"/>
        <v>3891</v>
      </c>
      <c r="BK375" s="388">
        <v>211</v>
      </c>
      <c r="BL375" s="388">
        <v>13513</v>
      </c>
      <c r="BM375" s="388">
        <f t="shared" si="74"/>
        <v>3378.25</v>
      </c>
      <c r="BN375" s="388">
        <v>186</v>
      </c>
      <c r="BO375" s="388">
        <v>12370</v>
      </c>
      <c r="BP375" s="388">
        <f t="shared" si="75"/>
        <v>3092.5</v>
      </c>
      <c r="BQ375" s="388">
        <v>153</v>
      </c>
      <c r="BR375" s="388">
        <v>10707</v>
      </c>
      <c r="BS375" s="388">
        <f t="shared" si="76"/>
        <v>2676.75</v>
      </c>
    </row>
    <row r="376" spans="1:71" s="288" customFormat="1" ht="14.65" customHeight="1">
      <c r="A376" s="331">
        <v>374</v>
      </c>
      <c r="B376" s="387" t="s">
        <v>1393</v>
      </c>
      <c r="C376" s="387"/>
      <c r="D376" s="387"/>
      <c r="E376" s="207" t="str">
        <f>VLOOKUP(B376,Remark!G:H,2,0)</f>
        <v>TEPA</v>
      </c>
      <c r="F376" s="390"/>
      <c r="G376" s="390"/>
      <c r="H376" s="390"/>
      <c r="I376" s="390"/>
      <c r="J376" s="390"/>
      <c r="K376" s="390"/>
      <c r="L376" s="390"/>
      <c r="M376" s="390"/>
      <c r="N376" s="390"/>
      <c r="O376" s="390"/>
      <c r="P376" s="390"/>
      <c r="Q376" s="390"/>
      <c r="R376" s="207"/>
      <c r="S376" s="207"/>
      <c r="T376" s="207"/>
      <c r="U376" s="207"/>
      <c r="V376" s="207"/>
      <c r="W376" s="207"/>
      <c r="X376" s="207"/>
      <c r="Y376" s="207"/>
      <c r="Z376" s="207"/>
      <c r="AA376" s="207"/>
      <c r="AB376" s="207"/>
      <c r="AC376" s="207"/>
      <c r="AD376" s="207"/>
      <c r="AE376" s="207"/>
      <c r="AF376" s="207"/>
      <c r="AG376" s="207"/>
      <c r="AH376" s="207"/>
      <c r="AI376" s="207"/>
      <c r="AJ376" s="207"/>
      <c r="AK376" s="207"/>
      <c r="AL376" s="207"/>
      <c r="AM376" s="207"/>
      <c r="AN376" s="207"/>
      <c r="AO376" s="207"/>
      <c r="AP376" s="388"/>
      <c r="AQ376" s="387"/>
      <c r="AR376" s="207"/>
      <c r="AS376" s="389"/>
      <c r="AT376" s="389"/>
      <c r="AU376" s="388"/>
      <c r="AV376" s="389">
        <v>59</v>
      </c>
      <c r="AW376" s="389">
        <v>3913</v>
      </c>
      <c r="AX376" s="388">
        <f t="shared" si="77"/>
        <v>978.25</v>
      </c>
      <c r="AY376" s="389">
        <v>59</v>
      </c>
      <c r="AZ376" s="389">
        <v>3705</v>
      </c>
      <c r="BA376" s="388">
        <f t="shared" si="70"/>
        <v>926.25</v>
      </c>
      <c r="BB376" s="389">
        <v>74</v>
      </c>
      <c r="BC376" s="389">
        <v>4706</v>
      </c>
      <c r="BD376" s="388">
        <f t="shared" si="71"/>
        <v>1176.5</v>
      </c>
      <c r="BE376" s="389">
        <v>58</v>
      </c>
      <c r="BF376" s="389">
        <v>3650</v>
      </c>
      <c r="BG376" s="388">
        <f t="shared" si="72"/>
        <v>912.5</v>
      </c>
      <c r="BH376" s="388">
        <v>69</v>
      </c>
      <c r="BI376" s="388">
        <v>4647</v>
      </c>
      <c r="BJ376" s="388">
        <f t="shared" si="73"/>
        <v>1161.75</v>
      </c>
      <c r="BK376" s="388">
        <v>85</v>
      </c>
      <c r="BL376" s="388">
        <v>5683</v>
      </c>
      <c r="BM376" s="388">
        <f t="shared" si="74"/>
        <v>1420.75</v>
      </c>
      <c r="BN376" s="388">
        <v>105</v>
      </c>
      <c r="BO376" s="388">
        <v>6835</v>
      </c>
      <c r="BP376" s="388">
        <f t="shared" si="75"/>
        <v>1708.75</v>
      </c>
      <c r="BQ376" s="388">
        <v>89</v>
      </c>
      <c r="BR376" s="388">
        <v>5987</v>
      </c>
      <c r="BS376" s="388">
        <f t="shared" si="76"/>
        <v>1496.75</v>
      </c>
    </row>
    <row r="377" spans="1:71" s="288" customFormat="1" ht="14.65" customHeight="1">
      <c r="A377" s="331">
        <v>375</v>
      </c>
      <c r="B377" s="387" t="s">
        <v>1394</v>
      </c>
      <c r="C377" s="387"/>
      <c r="D377" s="387"/>
      <c r="E377" s="207" t="str">
        <f>VLOOKUP(B377,Remark!G:H,2,0)</f>
        <v>SUKS</v>
      </c>
      <c r="F377" s="390"/>
      <c r="G377" s="390"/>
      <c r="H377" s="390"/>
      <c r="I377" s="390"/>
      <c r="J377" s="390"/>
      <c r="K377" s="390"/>
      <c r="L377" s="390"/>
      <c r="M377" s="390"/>
      <c r="N377" s="390"/>
      <c r="O377" s="390"/>
      <c r="P377" s="390"/>
      <c r="Q377" s="390"/>
      <c r="R377" s="207"/>
      <c r="S377" s="207"/>
      <c r="T377" s="207"/>
      <c r="U377" s="207"/>
      <c r="V377" s="207"/>
      <c r="W377" s="207"/>
      <c r="X377" s="207"/>
      <c r="Y377" s="207"/>
      <c r="Z377" s="207"/>
      <c r="AA377" s="207"/>
      <c r="AB377" s="207"/>
      <c r="AC377" s="207"/>
      <c r="AD377" s="207"/>
      <c r="AE377" s="207"/>
      <c r="AF377" s="207"/>
      <c r="AG377" s="207"/>
      <c r="AH377" s="207"/>
      <c r="AI377" s="207"/>
      <c r="AJ377" s="207"/>
      <c r="AK377" s="207"/>
      <c r="AL377" s="207"/>
      <c r="AM377" s="207"/>
      <c r="AN377" s="207"/>
      <c r="AO377" s="207"/>
      <c r="AP377" s="388"/>
      <c r="AQ377" s="387"/>
      <c r="AR377" s="207"/>
      <c r="AS377" s="389"/>
      <c r="AT377" s="389"/>
      <c r="AU377" s="388"/>
      <c r="AV377" s="389">
        <v>42</v>
      </c>
      <c r="AW377" s="389">
        <v>3106</v>
      </c>
      <c r="AX377" s="388">
        <f t="shared" si="77"/>
        <v>776.5</v>
      </c>
      <c r="AY377" s="389">
        <v>45</v>
      </c>
      <c r="AZ377" s="389">
        <v>3099</v>
      </c>
      <c r="BA377" s="388">
        <f t="shared" si="70"/>
        <v>774.75</v>
      </c>
      <c r="BB377" s="389">
        <v>32</v>
      </c>
      <c r="BC377" s="389">
        <v>2260</v>
      </c>
      <c r="BD377" s="388">
        <f t="shared" si="71"/>
        <v>565</v>
      </c>
      <c r="BE377" s="389">
        <v>49</v>
      </c>
      <c r="BF377" s="389">
        <v>3019</v>
      </c>
      <c r="BG377" s="388">
        <f t="shared" si="72"/>
        <v>754.75</v>
      </c>
      <c r="BH377" s="388">
        <v>30</v>
      </c>
      <c r="BI377" s="388">
        <v>1798</v>
      </c>
      <c r="BJ377" s="388">
        <f t="shared" si="73"/>
        <v>449.5</v>
      </c>
      <c r="BK377" s="388">
        <v>47</v>
      </c>
      <c r="BL377" s="388">
        <v>3345</v>
      </c>
      <c r="BM377" s="388">
        <f t="shared" si="74"/>
        <v>836.25</v>
      </c>
      <c r="BN377" s="388">
        <v>34</v>
      </c>
      <c r="BO377" s="388">
        <v>2458</v>
      </c>
      <c r="BP377" s="388">
        <f t="shared" si="75"/>
        <v>614.5</v>
      </c>
      <c r="BQ377" s="388">
        <v>37</v>
      </c>
      <c r="BR377" s="388">
        <v>2143</v>
      </c>
      <c r="BS377" s="388">
        <f t="shared" si="76"/>
        <v>535.75</v>
      </c>
    </row>
    <row r="378" spans="1:71" s="288" customFormat="1" ht="14.65" customHeight="1">
      <c r="A378" s="331">
        <v>376</v>
      </c>
      <c r="B378" s="387" t="s">
        <v>1395</v>
      </c>
      <c r="C378" s="387"/>
      <c r="D378" s="387"/>
      <c r="E378" s="207" t="str">
        <f>VLOOKUP(B378,Remark!G:H,2,0)</f>
        <v>SUKS</v>
      </c>
      <c r="F378" s="390"/>
      <c r="G378" s="390"/>
      <c r="H378" s="390"/>
      <c r="I378" s="390"/>
      <c r="J378" s="390"/>
      <c r="K378" s="390"/>
      <c r="L378" s="390"/>
      <c r="M378" s="390"/>
      <c r="N378" s="390"/>
      <c r="O378" s="390"/>
      <c r="P378" s="390"/>
      <c r="Q378" s="390"/>
      <c r="R378" s="207"/>
      <c r="S378" s="207"/>
      <c r="T378" s="207"/>
      <c r="U378" s="207"/>
      <c r="V378" s="207"/>
      <c r="W378" s="207"/>
      <c r="X378" s="207"/>
      <c r="Y378" s="207"/>
      <c r="Z378" s="207"/>
      <c r="AA378" s="207"/>
      <c r="AB378" s="207"/>
      <c r="AC378" s="207"/>
      <c r="AD378" s="207"/>
      <c r="AE378" s="207"/>
      <c r="AF378" s="207"/>
      <c r="AG378" s="207"/>
      <c r="AH378" s="207"/>
      <c r="AI378" s="207"/>
      <c r="AJ378" s="207"/>
      <c r="AK378" s="207"/>
      <c r="AL378" s="207"/>
      <c r="AM378" s="207"/>
      <c r="AN378" s="207"/>
      <c r="AO378" s="207"/>
      <c r="AP378" s="388"/>
      <c r="AQ378" s="387"/>
      <c r="AR378" s="207"/>
      <c r="AS378" s="389"/>
      <c r="AT378" s="389"/>
      <c r="AU378" s="388"/>
      <c r="AV378" s="389">
        <v>117</v>
      </c>
      <c r="AW378" s="389">
        <v>7879</v>
      </c>
      <c r="AX378" s="388">
        <f t="shared" si="77"/>
        <v>1969.75</v>
      </c>
      <c r="AY378" s="389">
        <v>214</v>
      </c>
      <c r="AZ378" s="389">
        <v>13154</v>
      </c>
      <c r="BA378" s="388">
        <f t="shared" si="70"/>
        <v>3288.5</v>
      </c>
      <c r="BB378" s="389">
        <v>119</v>
      </c>
      <c r="BC378" s="389">
        <v>11221</v>
      </c>
      <c r="BD378" s="388">
        <f t="shared" si="71"/>
        <v>2805.25</v>
      </c>
      <c r="BE378" s="389">
        <v>173</v>
      </c>
      <c r="BF378" s="389">
        <v>10743</v>
      </c>
      <c r="BG378" s="388">
        <f t="shared" si="72"/>
        <v>2685.75</v>
      </c>
      <c r="BH378" s="388">
        <v>160</v>
      </c>
      <c r="BI378" s="388">
        <v>10060</v>
      </c>
      <c r="BJ378" s="388">
        <f t="shared" si="73"/>
        <v>2515</v>
      </c>
      <c r="BK378" s="388">
        <v>155</v>
      </c>
      <c r="BL378" s="388">
        <v>9585</v>
      </c>
      <c r="BM378" s="388">
        <f t="shared" si="74"/>
        <v>2396.25</v>
      </c>
      <c r="BN378" s="388">
        <v>141</v>
      </c>
      <c r="BO378" s="388">
        <v>9183</v>
      </c>
      <c r="BP378" s="388">
        <f t="shared" si="75"/>
        <v>2295.75</v>
      </c>
      <c r="BQ378" s="388">
        <v>131</v>
      </c>
      <c r="BR378" s="388">
        <v>9253</v>
      </c>
      <c r="BS378" s="388">
        <f t="shared" si="76"/>
        <v>2313.25</v>
      </c>
    </row>
    <row r="379" spans="1:71" s="288" customFormat="1" ht="14.65" customHeight="1">
      <c r="A379" s="331">
        <v>377</v>
      </c>
      <c r="B379" s="387" t="s">
        <v>1396</v>
      </c>
      <c r="C379" s="387"/>
      <c r="D379" s="387"/>
      <c r="E379" s="207" t="str">
        <f>VLOOKUP(B379,Remark!G:H,2,0)</f>
        <v>SUKS</v>
      </c>
      <c r="F379" s="390"/>
      <c r="G379" s="390"/>
      <c r="H379" s="390"/>
      <c r="I379" s="390"/>
      <c r="J379" s="390"/>
      <c r="K379" s="390"/>
      <c r="L379" s="390"/>
      <c r="M379" s="390"/>
      <c r="N379" s="390"/>
      <c r="O379" s="390"/>
      <c r="P379" s="390"/>
      <c r="Q379" s="390"/>
      <c r="R379" s="207"/>
      <c r="S379" s="207"/>
      <c r="T379" s="207"/>
      <c r="U379" s="207"/>
      <c r="V379" s="207"/>
      <c r="W379" s="207"/>
      <c r="X379" s="207"/>
      <c r="Y379" s="207"/>
      <c r="Z379" s="207"/>
      <c r="AA379" s="207"/>
      <c r="AB379" s="207"/>
      <c r="AC379" s="207"/>
      <c r="AD379" s="207"/>
      <c r="AE379" s="207"/>
      <c r="AF379" s="207"/>
      <c r="AG379" s="207"/>
      <c r="AH379" s="207"/>
      <c r="AI379" s="207"/>
      <c r="AJ379" s="207"/>
      <c r="AK379" s="207"/>
      <c r="AL379" s="207"/>
      <c r="AM379" s="207"/>
      <c r="AN379" s="207"/>
      <c r="AO379" s="207"/>
      <c r="AP379" s="388"/>
      <c r="AQ379" s="387"/>
      <c r="AR379" s="207"/>
      <c r="AS379" s="389"/>
      <c r="AT379" s="389"/>
      <c r="AU379" s="388"/>
      <c r="AV379" s="389">
        <v>34</v>
      </c>
      <c r="AW379" s="389">
        <v>2418</v>
      </c>
      <c r="AX379" s="388">
        <f t="shared" si="77"/>
        <v>604.5</v>
      </c>
      <c r="AY379" s="389">
        <v>32</v>
      </c>
      <c r="AZ379" s="389">
        <v>2540</v>
      </c>
      <c r="BA379" s="388">
        <f t="shared" si="70"/>
        <v>635</v>
      </c>
      <c r="BB379" s="389">
        <v>46</v>
      </c>
      <c r="BC379" s="389">
        <v>3222</v>
      </c>
      <c r="BD379" s="388">
        <f t="shared" si="71"/>
        <v>805.5</v>
      </c>
      <c r="BE379" s="389">
        <v>31</v>
      </c>
      <c r="BF379" s="389">
        <v>2093</v>
      </c>
      <c r="BG379" s="388">
        <f t="shared" si="72"/>
        <v>523.25</v>
      </c>
      <c r="BH379" s="388">
        <v>29</v>
      </c>
      <c r="BI379" s="388">
        <v>1787</v>
      </c>
      <c r="BJ379" s="388">
        <f t="shared" si="73"/>
        <v>446.75</v>
      </c>
      <c r="BK379" s="388">
        <v>42</v>
      </c>
      <c r="BL379" s="388">
        <v>2834</v>
      </c>
      <c r="BM379" s="388">
        <f t="shared" si="74"/>
        <v>708.5</v>
      </c>
      <c r="BN379" s="388">
        <v>31</v>
      </c>
      <c r="BO379" s="388">
        <v>2377</v>
      </c>
      <c r="BP379" s="388">
        <f t="shared" si="75"/>
        <v>594.25</v>
      </c>
      <c r="BQ379" s="388">
        <v>50</v>
      </c>
      <c r="BR379" s="388">
        <v>3506</v>
      </c>
      <c r="BS379" s="388">
        <f t="shared" si="76"/>
        <v>876.5</v>
      </c>
    </row>
    <row r="380" spans="1:71" s="288" customFormat="1" ht="14.65" customHeight="1">
      <c r="A380" s="331">
        <v>378</v>
      </c>
      <c r="B380" s="387" t="s">
        <v>1397</v>
      </c>
      <c r="C380" s="387"/>
      <c r="D380" s="387"/>
      <c r="E380" s="207" t="str">
        <f>VLOOKUP(B380,Remark!G:H,2,0)</f>
        <v>Kerry</v>
      </c>
      <c r="F380" s="390"/>
      <c r="G380" s="390"/>
      <c r="H380" s="390"/>
      <c r="I380" s="390"/>
      <c r="J380" s="390"/>
      <c r="K380" s="390"/>
      <c r="L380" s="390"/>
      <c r="M380" s="390"/>
      <c r="N380" s="390"/>
      <c r="O380" s="390"/>
      <c r="P380" s="390"/>
      <c r="Q380" s="390"/>
      <c r="R380" s="207"/>
      <c r="S380" s="207"/>
      <c r="T380" s="207"/>
      <c r="U380" s="207"/>
      <c r="V380" s="207"/>
      <c r="W380" s="207"/>
      <c r="X380" s="207"/>
      <c r="Y380" s="207"/>
      <c r="Z380" s="207"/>
      <c r="AA380" s="207"/>
      <c r="AB380" s="207"/>
      <c r="AC380" s="207"/>
      <c r="AD380" s="207"/>
      <c r="AE380" s="207"/>
      <c r="AF380" s="207"/>
      <c r="AG380" s="207"/>
      <c r="AH380" s="207"/>
      <c r="AI380" s="207"/>
      <c r="AJ380" s="207"/>
      <c r="AK380" s="207"/>
      <c r="AL380" s="207"/>
      <c r="AM380" s="207"/>
      <c r="AN380" s="207"/>
      <c r="AO380" s="207"/>
      <c r="AP380" s="388"/>
      <c r="AQ380" s="387"/>
      <c r="AR380" s="207"/>
      <c r="AS380" s="389"/>
      <c r="AT380" s="389"/>
      <c r="AU380" s="388"/>
      <c r="AV380" s="389">
        <v>80</v>
      </c>
      <c r="AW380" s="389">
        <v>5780</v>
      </c>
      <c r="AX380" s="388">
        <f t="shared" si="77"/>
        <v>1445</v>
      </c>
      <c r="AY380" s="389">
        <v>81</v>
      </c>
      <c r="AZ380" s="389">
        <v>5619</v>
      </c>
      <c r="BA380" s="388">
        <f t="shared" si="70"/>
        <v>1404.75</v>
      </c>
      <c r="BB380" s="389">
        <v>117</v>
      </c>
      <c r="BC380" s="389">
        <v>7939</v>
      </c>
      <c r="BD380" s="388">
        <f t="shared" si="71"/>
        <v>1984.75</v>
      </c>
      <c r="BE380" s="389">
        <v>123</v>
      </c>
      <c r="BF380" s="389">
        <v>7797</v>
      </c>
      <c r="BG380" s="388">
        <f t="shared" si="72"/>
        <v>1949.25</v>
      </c>
      <c r="BH380" s="388">
        <v>108</v>
      </c>
      <c r="BI380" s="388">
        <v>7432</v>
      </c>
      <c r="BJ380" s="388">
        <f t="shared" si="73"/>
        <v>1858</v>
      </c>
      <c r="BK380" s="388">
        <v>95</v>
      </c>
      <c r="BL380" s="388">
        <v>6013</v>
      </c>
      <c r="BM380" s="388">
        <f t="shared" si="74"/>
        <v>1503.25</v>
      </c>
      <c r="BN380" s="388">
        <v>131</v>
      </c>
      <c r="BO380" s="388">
        <v>8669</v>
      </c>
      <c r="BP380" s="388">
        <f t="shared" si="75"/>
        <v>2167.25</v>
      </c>
      <c r="BQ380" s="388">
        <v>112</v>
      </c>
      <c r="BR380" s="388">
        <v>7284</v>
      </c>
      <c r="BS380" s="388">
        <f t="shared" si="76"/>
        <v>1821</v>
      </c>
    </row>
    <row r="381" spans="1:71" s="288" customFormat="1" ht="14.65" customHeight="1">
      <c r="A381" s="331">
        <v>379</v>
      </c>
      <c r="B381" s="387" t="s">
        <v>1398</v>
      </c>
      <c r="C381" s="387"/>
      <c r="D381" s="387"/>
      <c r="E381" s="207" t="str">
        <f>VLOOKUP(B381,Remark!G:H,2,0)</f>
        <v>Kerry</v>
      </c>
      <c r="F381" s="390"/>
      <c r="G381" s="390"/>
      <c r="H381" s="390"/>
      <c r="I381" s="390"/>
      <c r="J381" s="390"/>
      <c r="K381" s="390"/>
      <c r="L381" s="390"/>
      <c r="M381" s="390"/>
      <c r="N381" s="390"/>
      <c r="O381" s="390"/>
      <c r="P381" s="390"/>
      <c r="Q381" s="390"/>
      <c r="R381" s="207"/>
      <c r="S381" s="207"/>
      <c r="T381" s="207"/>
      <c r="U381" s="207"/>
      <c r="V381" s="207"/>
      <c r="W381" s="207"/>
      <c r="X381" s="207"/>
      <c r="Y381" s="207"/>
      <c r="Z381" s="207"/>
      <c r="AA381" s="207"/>
      <c r="AB381" s="207"/>
      <c r="AC381" s="207"/>
      <c r="AD381" s="207"/>
      <c r="AE381" s="207"/>
      <c r="AF381" s="207"/>
      <c r="AG381" s="207"/>
      <c r="AH381" s="207"/>
      <c r="AI381" s="207"/>
      <c r="AJ381" s="207"/>
      <c r="AK381" s="207"/>
      <c r="AL381" s="207"/>
      <c r="AM381" s="207"/>
      <c r="AN381" s="207"/>
      <c r="AO381" s="207"/>
      <c r="AP381" s="388"/>
      <c r="AQ381" s="387"/>
      <c r="AR381" s="207"/>
      <c r="AS381" s="389"/>
      <c r="AT381" s="389"/>
      <c r="AU381" s="388"/>
      <c r="AV381" s="389">
        <v>78</v>
      </c>
      <c r="AW381" s="389">
        <v>5326</v>
      </c>
      <c r="AX381" s="388">
        <f t="shared" si="77"/>
        <v>1331.5</v>
      </c>
      <c r="AY381" s="389">
        <v>128</v>
      </c>
      <c r="AZ381" s="389">
        <v>10076</v>
      </c>
      <c r="BA381" s="388">
        <f t="shared" si="70"/>
        <v>2519</v>
      </c>
      <c r="BB381" s="389">
        <v>137</v>
      </c>
      <c r="BC381" s="389">
        <v>10287</v>
      </c>
      <c r="BD381" s="388">
        <f t="shared" si="71"/>
        <v>2571.75</v>
      </c>
      <c r="BE381" s="389">
        <v>148</v>
      </c>
      <c r="BF381" s="389">
        <v>10544</v>
      </c>
      <c r="BG381" s="388">
        <f t="shared" si="72"/>
        <v>2636</v>
      </c>
      <c r="BH381" s="388">
        <v>151</v>
      </c>
      <c r="BI381" s="388">
        <v>11381</v>
      </c>
      <c r="BJ381" s="388">
        <f t="shared" si="73"/>
        <v>2845.25</v>
      </c>
      <c r="BK381" s="388">
        <v>203</v>
      </c>
      <c r="BL381" s="388">
        <v>15385</v>
      </c>
      <c r="BM381" s="388">
        <f t="shared" si="74"/>
        <v>3846.25</v>
      </c>
      <c r="BN381" s="388">
        <v>187</v>
      </c>
      <c r="BO381" s="388">
        <v>13785</v>
      </c>
      <c r="BP381" s="388">
        <f t="shared" si="75"/>
        <v>3446.25</v>
      </c>
      <c r="BQ381" s="388">
        <v>172</v>
      </c>
      <c r="BR381" s="388">
        <v>13096</v>
      </c>
      <c r="BS381" s="388">
        <f t="shared" si="76"/>
        <v>3274</v>
      </c>
    </row>
    <row r="382" spans="1:71" s="288" customFormat="1" ht="14.65" customHeight="1">
      <c r="A382" s="331">
        <v>380</v>
      </c>
      <c r="B382" s="387" t="s">
        <v>1399</v>
      </c>
      <c r="C382" s="387"/>
      <c r="D382" s="387"/>
      <c r="E382" s="207" t="str">
        <f>VLOOKUP(B382,Remark!G:H,2,0)</f>
        <v>TKRU</v>
      </c>
      <c r="F382" s="390"/>
      <c r="G382" s="390"/>
      <c r="H382" s="390"/>
      <c r="I382" s="390"/>
      <c r="J382" s="390"/>
      <c r="K382" s="390"/>
      <c r="L382" s="390"/>
      <c r="M382" s="390"/>
      <c r="N382" s="390"/>
      <c r="O382" s="390"/>
      <c r="P382" s="390"/>
      <c r="Q382" s="390"/>
      <c r="R382" s="207"/>
      <c r="S382" s="207"/>
      <c r="T382" s="207"/>
      <c r="U382" s="207"/>
      <c r="V382" s="207"/>
      <c r="W382" s="207"/>
      <c r="X382" s="207"/>
      <c r="Y382" s="207"/>
      <c r="Z382" s="207"/>
      <c r="AA382" s="207"/>
      <c r="AB382" s="207"/>
      <c r="AC382" s="207"/>
      <c r="AD382" s="207"/>
      <c r="AE382" s="207"/>
      <c r="AF382" s="207"/>
      <c r="AG382" s="207"/>
      <c r="AH382" s="207"/>
      <c r="AI382" s="207"/>
      <c r="AJ382" s="207"/>
      <c r="AK382" s="207"/>
      <c r="AL382" s="207"/>
      <c r="AM382" s="207"/>
      <c r="AN382" s="207"/>
      <c r="AO382" s="207"/>
      <c r="AP382" s="388"/>
      <c r="AQ382" s="387"/>
      <c r="AR382" s="207"/>
      <c r="AS382" s="389"/>
      <c r="AT382" s="389"/>
      <c r="AU382" s="388"/>
      <c r="AV382" s="389">
        <v>61</v>
      </c>
      <c r="AW382" s="389">
        <v>3879</v>
      </c>
      <c r="AX382" s="388">
        <f t="shared" si="77"/>
        <v>969.75</v>
      </c>
      <c r="AY382" s="389">
        <v>47</v>
      </c>
      <c r="AZ382" s="389">
        <v>3181</v>
      </c>
      <c r="BA382" s="388">
        <f t="shared" si="70"/>
        <v>795.25</v>
      </c>
      <c r="BB382" s="389">
        <v>72</v>
      </c>
      <c r="BC382" s="389">
        <v>4952</v>
      </c>
      <c r="BD382" s="388">
        <f t="shared" si="71"/>
        <v>1238</v>
      </c>
      <c r="BE382" s="389">
        <v>81</v>
      </c>
      <c r="BF382" s="389">
        <v>5071</v>
      </c>
      <c r="BG382" s="388">
        <f t="shared" si="72"/>
        <v>1267.75</v>
      </c>
      <c r="BH382" s="388">
        <v>71</v>
      </c>
      <c r="BI382" s="388">
        <v>4621</v>
      </c>
      <c r="BJ382" s="388">
        <f t="shared" si="73"/>
        <v>1155.25</v>
      </c>
      <c r="BK382" s="388">
        <v>91</v>
      </c>
      <c r="BL382" s="388">
        <v>5501</v>
      </c>
      <c r="BM382" s="388">
        <f t="shared" si="74"/>
        <v>1375.25</v>
      </c>
      <c r="BN382" s="388">
        <v>69</v>
      </c>
      <c r="BO382" s="388">
        <v>4679</v>
      </c>
      <c r="BP382" s="388">
        <f t="shared" si="75"/>
        <v>1169.75</v>
      </c>
      <c r="BQ382" s="388">
        <v>86</v>
      </c>
      <c r="BR382" s="388">
        <v>5490</v>
      </c>
      <c r="BS382" s="388">
        <f t="shared" si="76"/>
        <v>1372.5</v>
      </c>
    </row>
    <row r="383" spans="1:71" s="288" customFormat="1" ht="14.65" customHeight="1">
      <c r="A383" s="331">
        <v>381</v>
      </c>
      <c r="B383" s="387" t="s">
        <v>1400</v>
      </c>
      <c r="C383" s="387"/>
      <c r="D383" s="387"/>
      <c r="E383" s="207" t="str">
        <f>VLOOKUP(B383,Remark!G:H,2,0)</f>
        <v>Kerry</v>
      </c>
      <c r="F383" s="390"/>
      <c r="G383" s="390"/>
      <c r="H383" s="390"/>
      <c r="I383" s="390"/>
      <c r="J383" s="390"/>
      <c r="K383" s="390"/>
      <c r="L383" s="390"/>
      <c r="M383" s="390"/>
      <c r="N383" s="390"/>
      <c r="O383" s="390"/>
      <c r="P383" s="390"/>
      <c r="Q383" s="390"/>
      <c r="R383" s="207"/>
      <c r="S383" s="207"/>
      <c r="T383" s="207"/>
      <c r="U383" s="207"/>
      <c r="V383" s="207"/>
      <c r="W383" s="207"/>
      <c r="X383" s="207"/>
      <c r="Y383" s="207"/>
      <c r="Z383" s="207"/>
      <c r="AA383" s="207"/>
      <c r="AB383" s="207"/>
      <c r="AC383" s="207"/>
      <c r="AD383" s="207"/>
      <c r="AE383" s="207"/>
      <c r="AF383" s="207"/>
      <c r="AG383" s="207"/>
      <c r="AH383" s="207"/>
      <c r="AI383" s="207"/>
      <c r="AJ383" s="207"/>
      <c r="AK383" s="207"/>
      <c r="AL383" s="207"/>
      <c r="AM383" s="207"/>
      <c r="AN383" s="207"/>
      <c r="AO383" s="207"/>
      <c r="AP383" s="388"/>
      <c r="AQ383" s="387"/>
      <c r="AR383" s="207"/>
      <c r="AS383" s="389"/>
      <c r="AT383" s="389"/>
      <c r="AU383" s="388"/>
      <c r="AV383" s="389">
        <v>629</v>
      </c>
      <c r="AW383" s="389">
        <v>33959</v>
      </c>
      <c r="AX383" s="388">
        <f t="shared" si="77"/>
        <v>8489.75</v>
      </c>
      <c r="AY383" s="389">
        <v>620</v>
      </c>
      <c r="AZ383" s="389">
        <v>33364</v>
      </c>
      <c r="BA383" s="388">
        <f t="shared" si="70"/>
        <v>8341</v>
      </c>
      <c r="BB383" s="389">
        <v>493</v>
      </c>
      <c r="BC383" s="389">
        <v>27443</v>
      </c>
      <c r="BD383" s="388">
        <f t="shared" si="71"/>
        <v>6860.75</v>
      </c>
      <c r="BE383" s="389">
        <v>334</v>
      </c>
      <c r="BF383" s="389">
        <v>20434</v>
      </c>
      <c r="BG383" s="388">
        <f t="shared" si="72"/>
        <v>5108.5</v>
      </c>
      <c r="BH383" s="388">
        <v>331</v>
      </c>
      <c r="BI383" s="388">
        <v>19633</v>
      </c>
      <c r="BJ383" s="388">
        <f t="shared" si="73"/>
        <v>4908.25</v>
      </c>
      <c r="BK383" s="388">
        <v>316</v>
      </c>
      <c r="BL383" s="388">
        <v>19384</v>
      </c>
      <c r="BM383" s="388">
        <f t="shared" si="74"/>
        <v>4846</v>
      </c>
      <c r="BN383" s="388">
        <v>313</v>
      </c>
      <c r="BO383" s="388">
        <v>18415</v>
      </c>
      <c r="BP383" s="388">
        <f t="shared" si="75"/>
        <v>4603.75</v>
      </c>
      <c r="BQ383" s="388">
        <v>287</v>
      </c>
      <c r="BR383" s="388">
        <v>17925</v>
      </c>
      <c r="BS383" s="388">
        <f t="shared" si="76"/>
        <v>4481.25</v>
      </c>
    </row>
    <row r="384" spans="1:71" s="288" customFormat="1" ht="14.65" customHeight="1">
      <c r="A384" s="331">
        <v>382</v>
      </c>
      <c r="B384" s="387" t="s">
        <v>1401</v>
      </c>
      <c r="C384" s="387"/>
      <c r="D384" s="387"/>
      <c r="E384" s="207" t="str">
        <f>VLOOKUP(B384,Remark!G:H,2,0)</f>
        <v>BPEE</v>
      </c>
      <c r="F384" s="390"/>
      <c r="G384" s="390"/>
      <c r="H384" s="390"/>
      <c r="I384" s="390"/>
      <c r="J384" s="390"/>
      <c r="K384" s="390"/>
      <c r="L384" s="390"/>
      <c r="M384" s="390"/>
      <c r="N384" s="390"/>
      <c r="O384" s="390"/>
      <c r="P384" s="390"/>
      <c r="Q384" s="390"/>
      <c r="R384" s="207"/>
      <c r="S384" s="207"/>
      <c r="T384" s="207"/>
      <c r="U384" s="207"/>
      <c r="V384" s="207"/>
      <c r="W384" s="207"/>
      <c r="X384" s="207"/>
      <c r="Y384" s="207"/>
      <c r="Z384" s="207"/>
      <c r="AA384" s="207"/>
      <c r="AB384" s="207"/>
      <c r="AC384" s="207"/>
      <c r="AD384" s="207"/>
      <c r="AE384" s="207"/>
      <c r="AF384" s="207"/>
      <c r="AG384" s="207"/>
      <c r="AH384" s="207"/>
      <c r="AI384" s="207"/>
      <c r="AJ384" s="207"/>
      <c r="AK384" s="207"/>
      <c r="AL384" s="207"/>
      <c r="AM384" s="207"/>
      <c r="AN384" s="207"/>
      <c r="AO384" s="207"/>
      <c r="AP384" s="388"/>
      <c r="AQ384" s="387"/>
      <c r="AR384" s="207"/>
      <c r="AS384" s="389"/>
      <c r="AT384" s="389"/>
      <c r="AU384" s="388"/>
      <c r="AV384" s="389">
        <v>182</v>
      </c>
      <c r="AW384" s="389">
        <v>11958</v>
      </c>
      <c r="AX384" s="388">
        <f t="shared" si="77"/>
        <v>2989.5</v>
      </c>
      <c r="AY384" s="389">
        <v>189</v>
      </c>
      <c r="AZ384" s="389">
        <v>13491</v>
      </c>
      <c r="BA384" s="388">
        <f t="shared" si="70"/>
        <v>3372.75</v>
      </c>
      <c r="BB384" s="389">
        <v>190</v>
      </c>
      <c r="BC384" s="389">
        <v>13686</v>
      </c>
      <c r="BD384" s="388">
        <f t="shared" si="71"/>
        <v>3421.5</v>
      </c>
      <c r="BE384" s="389">
        <v>254</v>
      </c>
      <c r="BF384" s="389">
        <v>18190</v>
      </c>
      <c r="BG384" s="388">
        <f t="shared" si="72"/>
        <v>4547.5</v>
      </c>
      <c r="BH384" s="388">
        <v>245</v>
      </c>
      <c r="BI384" s="388">
        <v>17835</v>
      </c>
      <c r="BJ384" s="388">
        <f t="shared" si="73"/>
        <v>4458.75</v>
      </c>
      <c r="BK384" s="388">
        <v>283</v>
      </c>
      <c r="BL384" s="388">
        <v>21697</v>
      </c>
      <c r="BM384" s="388">
        <f t="shared" si="74"/>
        <v>5424.25</v>
      </c>
      <c r="BN384" s="388">
        <v>281</v>
      </c>
      <c r="BO384" s="388">
        <v>20923</v>
      </c>
      <c r="BP384" s="388">
        <f t="shared" si="75"/>
        <v>5230.75</v>
      </c>
      <c r="BQ384" s="388">
        <v>234</v>
      </c>
      <c r="BR384" s="388">
        <v>17898</v>
      </c>
      <c r="BS384" s="388">
        <f t="shared" si="76"/>
        <v>4474.5</v>
      </c>
    </row>
    <row r="385" spans="1:71" s="288" customFormat="1" ht="14.65" customHeight="1">
      <c r="A385" s="331">
        <v>383</v>
      </c>
      <c r="B385" s="387" t="s">
        <v>1402</v>
      </c>
      <c r="C385" s="387"/>
      <c r="D385" s="387"/>
      <c r="E385" s="207" t="str">
        <f>VLOOKUP(B385,Remark!G:H,2,0)</f>
        <v>BPEE</v>
      </c>
      <c r="F385" s="390"/>
      <c r="G385" s="390"/>
      <c r="H385" s="390"/>
      <c r="I385" s="390"/>
      <c r="J385" s="390"/>
      <c r="K385" s="390"/>
      <c r="L385" s="390"/>
      <c r="M385" s="390"/>
      <c r="N385" s="390"/>
      <c r="O385" s="390"/>
      <c r="P385" s="390"/>
      <c r="Q385" s="390"/>
      <c r="R385" s="207"/>
      <c r="S385" s="207"/>
      <c r="T385" s="207"/>
      <c r="U385" s="207"/>
      <c r="V385" s="207"/>
      <c r="W385" s="207"/>
      <c r="X385" s="207"/>
      <c r="Y385" s="207"/>
      <c r="Z385" s="207"/>
      <c r="AA385" s="207"/>
      <c r="AB385" s="207"/>
      <c r="AC385" s="207"/>
      <c r="AD385" s="207"/>
      <c r="AE385" s="207"/>
      <c r="AF385" s="207"/>
      <c r="AG385" s="207"/>
      <c r="AH385" s="207"/>
      <c r="AI385" s="207"/>
      <c r="AJ385" s="207"/>
      <c r="AK385" s="207"/>
      <c r="AL385" s="207"/>
      <c r="AM385" s="207"/>
      <c r="AN385" s="207"/>
      <c r="AO385" s="207"/>
      <c r="AP385" s="388"/>
      <c r="AQ385" s="387"/>
      <c r="AR385" s="207"/>
      <c r="AS385" s="389"/>
      <c r="AT385" s="389"/>
      <c r="AU385" s="388"/>
      <c r="AV385" s="389">
        <v>363</v>
      </c>
      <c r="AW385" s="389">
        <v>25005</v>
      </c>
      <c r="AX385" s="388">
        <f t="shared" si="77"/>
        <v>6251.25</v>
      </c>
      <c r="AY385" s="389">
        <v>397</v>
      </c>
      <c r="AZ385" s="389">
        <v>28331</v>
      </c>
      <c r="BA385" s="388">
        <f t="shared" si="70"/>
        <v>7082.75</v>
      </c>
      <c r="BB385" s="389">
        <v>537</v>
      </c>
      <c r="BC385" s="389">
        <v>35015</v>
      </c>
      <c r="BD385" s="388">
        <f t="shared" si="71"/>
        <v>8753.75</v>
      </c>
      <c r="BE385" s="389">
        <v>564</v>
      </c>
      <c r="BF385" s="389">
        <v>38172</v>
      </c>
      <c r="BG385" s="388">
        <f t="shared" si="72"/>
        <v>9543</v>
      </c>
      <c r="BH385" s="388">
        <v>456</v>
      </c>
      <c r="BI385" s="388">
        <v>30264</v>
      </c>
      <c r="BJ385" s="388">
        <f t="shared" si="73"/>
        <v>7566</v>
      </c>
      <c r="BK385" s="388">
        <v>565</v>
      </c>
      <c r="BL385" s="388">
        <v>33619</v>
      </c>
      <c r="BM385" s="388">
        <f t="shared" si="74"/>
        <v>8404.75</v>
      </c>
      <c r="BN385" s="388">
        <v>503</v>
      </c>
      <c r="BO385" s="388">
        <v>30973</v>
      </c>
      <c r="BP385" s="388">
        <f t="shared" si="75"/>
        <v>7743.25</v>
      </c>
      <c r="BQ385" s="388">
        <v>364</v>
      </c>
      <c r="BR385" s="388">
        <v>23276</v>
      </c>
      <c r="BS385" s="388">
        <f t="shared" si="76"/>
        <v>5819</v>
      </c>
    </row>
    <row r="386" spans="1:71" s="288" customFormat="1" ht="14.65" customHeight="1">
      <c r="A386" s="331">
        <v>384</v>
      </c>
      <c r="B386" s="387" t="s">
        <v>1403</v>
      </c>
      <c r="C386" s="387"/>
      <c r="D386" s="387"/>
      <c r="E386" s="207" t="str">
        <f>VLOOKUP(B386,Remark!G:H,2,0)</f>
        <v>Kerry</v>
      </c>
      <c r="F386" s="390"/>
      <c r="G386" s="390"/>
      <c r="H386" s="390"/>
      <c r="I386" s="390"/>
      <c r="J386" s="390"/>
      <c r="K386" s="390"/>
      <c r="L386" s="390"/>
      <c r="M386" s="390"/>
      <c r="N386" s="390"/>
      <c r="O386" s="390"/>
      <c r="P386" s="390"/>
      <c r="Q386" s="390"/>
      <c r="R386" s="207"/>
      <c r="S386" s="207"/>
      <c r="T386" s="207"/>
      <c r="U386" s="207"/>
      <c r="V386" s="207"/>
      <c r="W386" s="207"/>
      <c r="X386" s="207"/>
      <c r="Y386" s="207"/>
      <c r="Z386" s="207"/>
      <c r="AA386" s="207"/>
      <c r="AB386" s="207"/>
      <c r="AC386" s="207"/>
      <c r="AD386" s="207"/>
      <c r="AE386" s="207"/>
      <c r="AF386" s="207"/>
      <c r="AG386" s="207"/>
      <c r="AH386" s="207"/>
      <c r="AI386" s="207"/>
      <c r="AJ386" s="207"/>
      <c r="AK386" s="207"/>
      <c r="AL386" s="207"/>
      <c r="AM386" s="207"/>
      <c r="AN386" s="207"/>
      <c r="AO386" s="207"/>
      <c r="AP386" s="388"/>
      <c r="AQ386" s="387"/>
      <c r="AR386" s="207"/>
      <c r="AS386" s="389"/>
      <c r="AT386" s="389"/>
      <c r="AU386" s="388"/>
      <c r="AV386" s="389">
        <v>101</v>
      </c>
      <c r="AW386" s="389">
        <v>7767</v>
      </c>
      <c r="AX386" s="388">
        <f t="shared" si="77"/>
        <v>1941.75</v>
      </c>
      <c r="AY386" s="389">
        <v>139</v>
      </c>
      <c r="AZ386" s="389">
        <v>10021</v>
      </c>
      <c r="BA386" s="388">
        <f t="shared" si="70"/>
        <v>2505.25</v>
      </c>
      <c r="BB386" s="389">
        <v>111</v>
      </c>
      <c r="BC386" s="389">
        <v>8061</v>
      </c>
      <c r="BD386" s="388">
        <f t="shared" si="71"/>
        <v>2015.25</v>
      </c>
      <c r="BE386" s="389">
        <v>107</v>
      </c>
      <c r="BF386" s="389">
        <v>7653</v>
      </c>
      <c r="BG386" s="388">
        <f t="shared" si="72"/>
        <v>1913.25</v>
      </c>
      <c r="BH386" s="388">
        <v>93</v>
      </c>
      <c r="BI386" s="388">
        <v>5951</v>
      </c>
      <c r="BJ386" s="388">
        <f t="shared" si="73"/>
        <v>1487.75</v>
      </c>
      <c r="BK386" s="388">
        <v>143</v>
      </c>
      <c r="BL386" s="388">
        <v>9289</v>
      </c>
      <c r="BM386" s="388">
        <f t="shared" si="74"/>
        <v>2322.25</v>
      </c>
      <c r="BN386" s="388">
        <v>129</v>
      </c>
      <c r="BO386" s="388">
        <v>8327</v>
      </c>
      <c r="BP386" s="388">
        <f t="shared" si="75"/>
        <v>2081.75</v>
      </c>
      <c r="BQ386" s="388">
        <v>132</v>
      </c>
      <c r="BR386" s="388">
        <v>8396</v>
      </c>
      <c r="BS386" s="388">
        <f t="shared" si="76"/>
        <v>2099</v>
      </c>
    </row>
    <row r="387" spans="1:71" s="288" customFormat="1" ht="14.65" customHeight="1">
      <c r="A387" s="331">
        <v>385</v>
      </c>
      <c r="B387" s="387" t="s">
        <v>1404</v>
      </c>
      <c r="C387" s="387"/>
      <c r="D387" s="387"/>
      <c r="E387" s="207" t="str">
        <f>VLOOKUP(B387,Remark!G:H,2,0)</f>
        <v>BSTO</v>
      </c>
      <c r="F387" s="390"/>
      <c r="G387" s="390"/>
      <c r="H387" s="390"/>
      <c r="I387" s="390"/>
      <c r="J387" s="390"/>
      <c r="K387" s="390"/>
      <c r="L387" s="390"/>
      <c r="M387" s="390"/>
      <c r="N387" s="390"/>
      <c r="O387" s="390"/>
      <c r="P387" s="390"/>
      <c r="Q387" s="390"/>
      <c r="R387" s="207"/>
      <c r="S387" s="207"/>
      <c r="T387" s="207"/>
      <c r="U387" s="207"/>
      <c r="V387" s="207"/>
      <c r="W387" s="207"/>
      <c r="X387" s="207"/>
      <c r="Y387" s="207"/>
      <c r="Z387" s="207"/>
      <c r="AA387" s="207"/>
      <c r="AB387" s="207"/>
      <c r="AC387" s="207"/>
      <c r="AD387" s="207"/>
      <c r="AE387" s="207"/>
      <c r="AF387" s="207"/>
      <c r="AG387" s="207"/>
      <c r="AH387" s="207"/>
      <c r="AI387" s="207"/>
      <c r="AJ387" s="207"/>
      <c r="AK387" s="207"/>
      <c r="AL387" s="207"/>
      <c r="AM387" s="207"/>
      <c r="AN387" s="207"/>
      <c r="AO387" s="207"/>
      <c r="AP387" s="388"/>
      <c r="AQ387" s="387"/>
      <c r="AR387" s="207"/>
      <c r="AS387" s="389"/>
      <c r="AT387" s="389"/>
      <c r="AU387" s="388"/>
      <c r="AV387" s="389">
        <v>109</v>
      </c>
      <c r="AW387" s="389">
        <v>7623</v>
      </c>
      <c r="AX387" s="388">
        <f t="shared" si="77"/>
        <v>1905.75</v>
      </c>
      <c r="AY387" s="389">
        <v>119</v>
      </c>
      <c r="AZ387" s="389">
        <v>8581</v>
      </c>
      <c r="BA387" s="388">
        <f t="shared" ref="BA387:BA450" si="78">AZ387*25%</f>
        <v>2145.25</v>
      </c>
      <c r="BB387" s="389">
        <v>115</v>
      </c>
      <c r="BC387" s="389">
        <v>8261</v>
      </c>
      <c r="BD387" s="388">
        <f t="shared" ref="BD387:BD450" si="79">BC387*25%</f>
        <v>2065.25</v>
      </c>
      <c r="BE387" s="389">
        <v>147</v>
      </c>
      <c r="BF387" s="389">
        <v>10501</v>
      </c>
      <c r="BG387" s="388">
        <f t="shared" ref="BG387:BG450" si="80">BF387*25%</f>
        <v>2625.25</v>
      </c>
      <c r="BH387" s="388">
        <v>222</v>
      </c>
      <c r="BI387" s="388">
        <v>14810</v>
      </c>
      <c r="BJ387" s="388">
        <f t="shared" si="73"/>
        <v>3702.5</v>
      </c>
      <c r="BK387" s="388">
        <v>210</v>
      </c>
      <c r="BL387" s="388">
        <v>13866</v>
      </c>
      <c r="BM387" s="388">
        <f t="shared" si="74"/>
        <v>3466.5</v>
      </c>
      <c r="BN387" s="388">
        <v>218</v>
      </c>
      <c r="BO387" s="388">
        <v>15214</v>
      </c>
      <c r="BP387" s="388">
        <f t="shared" si="75"/>
        <v>3803.5</v>
      </c>
      <c r="BQ387" s="388">
        <v>159</v>
      </c>
      <c r="BR387" s="388">
        <v>10725</v>
      </c>
      <c r="BS387" s="388">
        <f t="shared" si="76"/>
        <v>2681.25</v>
      </c>
    </row>
    <row r="388" spans="1:71" s="288" customFormat="1" ht="14.65" customHeight="1">
      <c r="A388" s="331">
        <v>386</v>
      </c>
      <c r="B388" s="387" t="s">
        <v>1405</v>
      </c>
      <c r="C388" s="387"/>
      <c r="D388" s="387"/>
      <c r="E388" s="207" t="str">
        <f>VLOOKUP(B388,Remark!G:H,2,0)</f>
        <v>BSTO</v>
      </c>
      <c r="F388" s="390"/>
      <c r="G388" s="390"/>
      <c r="H388" s="390"/>
      <c r="I388" s="390"/>
      <c r="J388" s="390"/>
      <c r="K388" s="390"/>
      <c r="L388" s="390"/>
      <c r="M388" s="390"/>
      <c r="N388" s="390"/>
      <c r="O388" s="390"/>
      <c r="P388" s="390"/>
      <c r="Q388" s="390"/>
      <c r="R388" s="207"/>
      <c r="S388" s="207"/>
      <c r="T388" s="207"/>
      <c r="U388" s="207"/>
      <c r="V388" s="207"/>
      <c r="W388" s="207"/>
      <c r="X388" s="207"/>
      <c r="Y388" s="207"/>
      <c r="Z388" s="207"/>
      <c r="AA388" s="207"/>
      <c r="AB388" s="207"/>
      <c r="AC388" s="207"/>
      <c r="AD388" s="207"/>
      <c r="AE388" s="207"/>
      <c r="AF388" s="207"/>
      <c r="AG388" s="207"/>
      <c r="AH388" s="207"/>
      <c r="AI388" s="207"/>
      <c r="AJ388" s="207"/>
      <c r="AK388" s="207"/>
      <c r="AL388" s="207"/>
      <c r="AM388" s="207"/>
      <c r="AN388" s="207"/>
      <c r="AO388" s="207"/>
      <c r="AP388" s="388"/>
      <c r="AQ388" s="387"/>
      <c r="AR388" s="207"/>
      <c r="AS388" s="389"/>
      <c r="AT388" s="389"/>
      <c r="AU388" s="388"/>
      <c r="AV388" s="389">
        <v>90</v>
      </c>
      <c r="AW388" s="389">
        <v>5990</v>
      </c>
      <c r="AX388" s="388">
        <f t="shared" si="77"/>
        <v>1497.5</v>
      </c>
      <c r="AY388" s="389">
        <v>94</v>
      </c>
      <c r="AZ388" s="389">
        <v>6590</v>
      </c>
      <c r="BA388" s="388">
        <f t="shared" si="78"/>
        <v>1647.5</v>
      </c>
      <c r="BB388" s="389">
        <v>122</v>
      </c>
      <c r="BC388" s="389">
        <v>8086</v>
      </c>
      <c r="BD388" s="388">
        <f t="shared" si="79"/>
        <v>2021.5</v>
      </c>
      <c r="BE388" s="389">
        <v>155</v>
      </c>
      <c r="BF388" s="389">
        <v>11649</v>
      </c>
      <c r="BG388" s="388">
        <f t="shared" si="80"/>
        <v>2912.25</v>
      </c>
      <c r="BH388" s="388">
        <v>163</v>
      </c>
      <c r="BI388" s="388">
        <v>10917</v>
      </c>
      <c r="BJ388" s="388">
        <f t="shared" ref="BJ388:BJ451" si="81">BI388*25%</f>
        <v>2729.25</v>
      </c>
      <c r="BK388" s="388">
        <v>130</v>
      </c>
      <c r="BL388" s="388">
        <v>8766</v>
      </c>
      <c r="BM388" s="388">
        <f t="shared" ref="BM388:BM451" si="82">BL388*25%</f>
        <v>2191.5</v>
      </c>
      <c r="BN388" s="388">
        <v>109</v>
      </c>
      <c r="BO388" s="388">
        <v>7275</v>
      </c>
      <c r="BP388" s="388">
        <f t="shared" ref="BP388:BP451" si="83">BO388*25%</f>
        <v>1818.75</v>
      </c>
      <c r="BQ388" s="388">
        <v>86</v>
      </c>
      <c r="BR388" s="388">
        <v>5726</v>
      </c>
      <c r="BS388" s="388">
        <f t="shared" ref="BS388:BS451" si="84">BR388*25%</f>
        <v>1431.5</v>
      </c>
    </row>
    <row r="389" spans="1:71" s="288" customFormat="1" ht="14.65" customHeight="1">
      <c r="A389" s="331">
        <v>387</v>
      </c>
      <c r="B389" s="387" t="s">
        <v>1406</v>
      </c>
      <c r="C389" s="387"/>
      <c r="D389" s="387"/>
      <c r="E389" s="207" t="str">
        <f>VLOOKUP(B389,Remark!G:H,2,0)</f>
        <v>Kerry</v>
      </c>
      <c r="F389" s="390"/>
      <c r="G389" s="390"/>
      <c r="H389" s="390"/>
      <c r="I389" s="390"/>
      <c r="J389" s="390"/>
      <c r="K389" s="390"/>
      <c r="L389" s="390"/>
      <c r="M389" s="390"/>
      <c r="N389" s="390"/>
      <c r="O389" s="390"/>
      <c r="P389" s="390"/>
      <c r="Q389" s="390"/>
      <c r="R389" s="207"/>
      <c r="S389" s="207"/>
      <c r="T389" s="207"/>
      <c r="U389" s="207"/>
      <c r="V389" s="207"/>
      <c r="W389" s="207"/>
      <c r="X389" s="207"/>
      <c r="Y389" s="207"/>
      <c r="Z389" s="207"/>
      <c r="AA389" s="207"/>
      <c r="AB389" s="207"/>
      <c r="AC389" s="207"/>
      <c r="AD389" s="207"/>
      <c r="AE389" s="207"/>
      <c r="AF389" s="207"/>
      <c r="AG389" s="207"/>
      <c r="AH389" s="207"/>
      <c r="AI389" s="207"/>
      <c r="AJ389" s="207"/>
      <c r="AK389" s="207"/>
      <c r="AL389" s="207"/>
      <c r="AM389" s="207"/>
      <c r="AN389" s="207"/>
      <c r="AO389" s="207"/>
      <c r="AP389" s="388"/>
      <c r="AQ389" s="387"/>
      <c r="AR389" s="207"/>
      <c r="AS389" s="389"/>
      <c r="AT389" s="389"/>
      <c r="AU389" s="388"/>
      <c r="AV389" s="389">
        <v>214</v>
      </c>
      <c r="AW389" s="389">
        <v>13754</v>
      </c>
      <c r="AX389" s="388">
        <f t="shared" si="77"/>
        <v>3438.5</v>
      </c>
      <c r="AY389" s="389">
        <v>330</v>
      </c>
      <c r="AZ389" s="389">
        <v>19658</v>
      </c>
      <c r="BA389" s="388">
        <f t="shared" si="78"/>
        <v>4914.5</v>
      </c>
      <c r="BB389" s="389">
        <v>298</v>
      </c>
      <c r="BC389" s="389">
        <v>18358</v>
      </c>
      <c r="BD389" s="388">
        <f t="shared" si="79"/>
        <v>4589.5</v>
      </c>
      <c r="BE389" s="389">
        <v>373</v>
      </c>
      <c r="BF389" s="389">
        <v>22923</v>
      </c>
      <c r="BG389" s="388">
        <f t="shared" si="80"/>
        <v>5730.75</v>
      </c>
      <c r="BH389" s="388">
        <v>352</v>
      </c>
      <c r="BI389" s="388">
        <v>22056</v>
      </c>
      <c r="BJ389" s="388">
        <f t="shared" si="81"/>
        <v>5514</v>
      </c>
      <c r="BK389" s="388">
        <v>356</v>
      </c>
      <c r="BL389" s="388">
        <v>22136</v>
      </c>
      <c r="BM389" s="388">
        <f t="shared" si="82"/>
        <v>5534</v>
      </c>
      <c r="BN389" s="388">
        <v>374</v>
      </c>
      <c r="BO389" s="388">
        <v>22702</v>
      </c>
      <c r="BP389" s="388">
        <f t="shared" si="83"/>
        <v>5675.5</v>
      </c>
      <c r="BQ389" s="388">
        <v>322</v>
      </c>
      <c r="BR389" s="388">
        <v>19446</v>
      </c>
      <c r="BS389" s="388">
        <f t="shared" si="84"/>
        <v>4861.5</v>
      </c>
    </row>
    <row r="390" spans="1:71" s="288" customFormat="1" ht="14.65" customHeight="1">
      <c r="A390" s="331">
        <v>388</v>
      </c>
      <c r="B390" s="387" t="s">
        <v>1407</v>
      </c>
      <c r="C390" s="387"/>
      <c r="D390" s="387"/>
      <c r="E390" s="207" t="str">
        <f>VLOOKUP(B390,Remark!G:H,2,0)</f>
        <v>BANA</v>
      </c>
      <c r="F390" s="390"/>
      <c r="G390" s="390"/>
      <c r="H390" s="390"/>
      <c r="I390" s="390"/>
      <c r="J390" s="390"/>
      <c r="K390" s="390"/>
      <c r="L390" s="390"/>
      <c r="M390" s="390"/>
      <c r="N390" s="390"/>
      <c r="O390" s="390"/>
      <c r="P390" s="390"/>
      <c r="Q390" s="390"/>
      <c r="R390" s="207"/>
      <c r="S390" s="207"/>
      <c r="T390" s="207"/>
      <c r="U390" s="207"/>
      <c r="V390" s="207"/>
      <c r="W390" s="207"/>
      <c r="X390" s="207"/>
      <c r="Y390" s="207"/>
      <c r="Z390" s="207"/>
      <c r="AA390" s="207"/>
      <c r="AB390" s="207"/>
      <c r="AC390" s="207"/>
      <c r="AD390" s="207"/>
      <c r="AE390" s="207"/>
      <c r="AF390" s="207"/>
      <c r="AG390" s="207"/>
      <c r="AH390" s="207"/>
      <c r="AI390" s="207"/>
      <c r="AJ390" s="207"/>
      <c r="AK390" s="207"/>
      <c r="AL390" s="207"/>
      <c r="AM390" s="207"/>
      <c r="AN390" s="207"/>
      <c r="AO390" s="207"/>
      <c r="AP390" s="388"/>
      <c r="AQ390" s="387"/>
      <c r="AR390" s="207"/>
      <c r="AS390" s="389"/>
      <c r="AT390" s="389"/>
      <c r="AU390" s="388"/>
      <c r="AV390" s="389">
        <v>231</v>
      </c>
      <c r="AW390" s="389">
        <v>16301</v>
      </c>
      <c r="AX390" s="388">
        <f t="shared" si="77"/>
        <v>4075.25</v>
      </c>
      <c r="AY390" s="389">
        <v>273</v>
      </c>
      <c r="AZ390" s="389">
        <v>18619</v>
      </c>
      <c r="BA390" s="388">
        <f t="shared" si="78"/>
        <v>4654.75</v>
      </c>
      <c r="BB390" s="389">
        <v>294</v>
      </c>
      <c r="BC390" s="389">
        <v>20058</v>
      </c>
      <c r="BD390" s="388">
        <f t="shared" si="79"/>
        <v>5014.5</v>
      </c>
      <c r="BE390" s="389">
        <v>304</v>
      </c>
      <c r="BF390" s="389">
        <v>21088</v>
      </c>
      <c r="BG390" s="388">
        <f t="shared" si="80"/>
        <v>5272</v>
      </c>
      <c r="BH390" s="388">
        <v>417</v>
      </c>
      <c r="BI390" s="388">
        <v>27531</v>
      </c>
      <c r="BJ390" s="388">
        <f t="shared" si="81"/>
        <v>6882.75</v>
      </c>
      <c r="BK390" s="388">
        <v>223</v>
      </c>
      <c r="BL390" s="388">
        <v>14545</v>
      </c>
      <c r="BM390" s="388">
        <f t="shared" si="82"/>
        <v>3636.25</v>
      </c>
      <c r="BN390" s="388">
        <v>0</v>
      </c>
      <c r="BO390" s="388">
        <v>0</v>
      </c>
      <c r="BP390" s="388">
        <f t="shared" si="83"/>
        <v>0</v>
      </c>
      <c r="BQ390" s="388">
        <v>0</v>
      </c>
      <c r="BR390" s="388">
        <v>0</v>
      </c>
      <c r="BS390" s="388">
        <f t="shared" si="84"/>
        <v>0</v>
      </c>
    </row>
    <row r="391" spans="1:71" s="288" customFormat="1" ht="14.65" customHeight="1">
      <c r="A391" s="331">
        <v>389</v>
      </c>
      <c r="B391" s="387" t="s">
        <v>1408</v>
      </c>
      <c r="C391" s="387"/>
      <c r="D391" s="387"/>
      <c r="E391" s="207" t="str">
        <f>VLOOKUP(B391,Remark!G:H,2,0)</f>
        <v>BPEE</v>
      </c>
      <c r="F391" s="390"/>
      <c r="G391" s="390"/>
      <c r="H391" s="390"/>
      <c r="I391" s="390"/>
      <c r="J391" s="390"/>
      <c r="K391" s="390"/>
      <c r="L391" s="390"/>
      <c r="M391" s="390"/>
      <c r="N391" s="390"/>
      <c r="O391" s="390"/>
      <c r="P391" s="390"/>
      <c r="Q391" s="390"/>
      <c r="R391" s="207"/>
      <c r="S391" s="207"/>
      <c r="T391" s="207"/>
      <c r="U391" s="207"/>
      <c r="V391" s="207"/>
      <c r="W391" s="207"/>
      <c r="X391" s="207"/>
      <c r="Y391" s="207"/>
      <c r="Z391" s="207"/>
      <c r="AA391" s="207"/>
      <c r="AB391" s="207"/>
      <c r="AC391" s="207"/>
      <c r="AD391" s="207"/>
      <c r="AE391" s="207"/>
      <c r="AF391" s="207"/>
      <c r="AG391" s="207"/>
      <c r="AH391" s="207"/>
      <c r="AI391" s="207"/>
      <c r="AJ391" s="207"/>
      <c r="AK391" s="207"/>
      <c r="AL391" s="207"/>
      <c r="AM391" s="207"/>
      <c r="AN391" s="207"/>
      <c r="AO391" s="207"/>
      <c r="AP391" s="388"/>
      <c r="AQ391" s="387"/>
      <c r="AR391" s="207"/>
      <c r="AS391" s="389"/>
      <c r="AT391" s="389"/>
      <c r="AU391" s="388"/>
      <c r="AV391" s="389">
        <v>150</v>
      </c>
      <c r="AW391" s="389">
        <v>10730</v>
      </c>
      <c r="AX391" s="388">
        <f t="shared" si="77"/>
        <v>2682.5</v>
      </c>
      <c r="AY391" s="389">
        <v>116</v>
      </c>
      <c r="AZ391" s="389">
        <v>7792</v>
      </c>
      <c r="BA391" s="388">
        <f t="shared" si="78"/>
        <v>1948</v>
      </c>
      <c r="BB391" s="389">
        <v>165</v>
      </c>
      <c r="BC391" s="389">
        <v>10603</v>
      </c>
      <c r="BD391" s="388">
        <f t="shared" si="79"/>
        <v>2650.75</v>
      </c>
      <c r="BE391" s="389">
        <v>196</v>
      </c>
      <c r="BF391" s="389">
        <v>12632</v>
      </c>
      <c r="BG391" s="388">
        <f t="shared" si="80"/>
        <v>3158</v>
      </c>
      <c r="BH391" s="388">
        <v>189</v>
      </c>
      <c r="BI391" s="388">
        <v>13447</v>
      </c>
      <c r="BJ391" s="388">
        <f t="shared" si="81"/>
        <v>3361.75</v>
      </c>
      <c r="BK391" s="388">
        <v>188</v>
      </c>
      <c r="BL391" s="388">
        <v>13240</v>
      </c>
      <c r="BM391" s="388">
        <f t="shared" si="82"/>
        <v>3310</v>
      </c>
      <c r="BN391" s="388">
        <v>212</v>
      </c>
      <c r="BO391" s="388">
        <v>13968</v>
      </c>
      <c r="BP391" s="388">
        <f t="shared" si="83"/>
        <v>3492</v>
      </c>
      <c r="BQ391" s="388">
        <v>169</v>
      </c>
      <c r="BR391" s="388">
        <v>11643</v>
      </c>
      <c r="BS391" s="388">
        <f t="shared" si="84"/>
        <v>2910.75</v>
      </c>
    </row>
    <row r="392" spans="1:71" s="288" customFormat="1" ht="14.65" customHeight="1">
      <c r="A392" s="331">
        <v>390</v>
      </c>
      <c r="B392" s="387" t="s">
        <v>1409</v>
      </c>
      <c r="C392" s="387"/>
      <c r="D392" s="387"/>
      <c r="E392" s="207" t="str">
        <f>VLOOKUP(B392,Remark!G:H,2,0)</f>
        <v>TEPA</v>
      </c>
      <c r="F392" s="390"/>
      <c r="G392" s="390"/>
      <c r="H392" s="390"/>
      <c r="I392" s="390"/>
      <c r="J392" s="390"/>
      <c r="K392" s="390"/>
      <c r="L392" s="390"/>
      <c r="M392" s="390"/>
      <c r="N392" s="390"/>
      <c r="O392" s="390"/>
      <c r="P392" s="390"/>
      <c r="Q392" s="390"/>
      <c r="R392" s="207"/>
      <c r="S392" s="207"/>
      <c r="T392" s="207"/>
      <c r="U392" s="207"/>
      <c r="V392" s="207"/>
      <c r="W392" s="207"/>
      <c r="X392" s="207"/>
      <c r="Y392" s="207"/>
      <c r="Z392" s="207"/>
      <c r="AA392" s="207"/>
      <c r="AB392" s="207"/>
      <c r="AC392" s="207"/>
      <c r="AD392" s="207"/>
      <c r="AE392" s="207"/>
      <c r="AF392" s="207"/>
      <c r="AG392" s="207"/>
      <c r="AH392" s="207"/>
      <c r="AI392" s="207"/>
      <c r="AJ392" s="207"/>
      <c r="AK392" s="207"/>
      <c r="AL392" s="207"/>
      <c r="AM392" s="207"/>
      <c r="AN392" s="207"/>
      <c r="AO392" s="207"/>
      <c r="AP392" s="388"/>
      <c r="AQ392" s="387"/>
      <c r="AR392" s="207"/>
      <c r="AS392" s="389"/>
      <c r="AT392" s="389"/>
      <c r="AU392" s="388"/>
      <c r="AV392" s="389">
        <v>113</v>
      </c>
      <c r="AW392" s="389">
        <v>7023</v>
      </c>
      <c r="AX392" s="388">
        <f t="shared" si="77"/>
        <v>1755.75</v>
      </c>
      <c r="AY392" s="389">
        <v>151</v>
      </c>
      <c r="AZ392" s="389">
        <v>8473</v>
      </c>
      <c r="BA392" s="388">
        <f t="shared" si="78"/>
        <v>2118.25</v>
      </c>
      <c r="BB392" s="389">
        <v>144</v>
      </c>
      <c r="BC392" s="389">
        <v>9024</v>
      </c>
      <c r="BD392" s="388">
        <f t="shared" si="79"/>
        <v>2256</v>
      </c>
      <c r="BE392" s="389">
        <v>125</v>
      </c>
      <c r="BF392" s="389">
        <v>8647</v>
      </c>
      <c r="BG392" s="388">
        <f t="shared" si="80"/>
        <v>2161.75</v>
      </c>
      <c r="BH392" s="388">
        <v>138</v>
      </c>
      <c r="BI392" s="388">
        <v>8434</v>
      </c>
      <c r="BJ392" s="388">
        <f t="shared" si="81"/>
        <v>2108.5</v>
      </c>
      <c r="BK392" s="388">
        <v>157</v>
      </c>
      <c r="BL392" s="388">
        <v>9343</v>
      </c>
      <c r="BM392" s="388">
        <f t="shared" si="82"/>
        <v>2335.75</v>
      </c>
      <c r="BN392" s="388">
        <v>139</v>
      </c>
      <c r="BO392" s="388">
        <v>8729</v>
      </c>
      <c r="BP392" s="388">
        <f t="shared" si="83"/>
        <v>2182.25</v>
      </c>
      <c r="BQ392" s="388">
        <v>161</v>
      </c>
      <c r="BR392" s="388">
        <v>9835</v>
      </c>
      <c r="BS392" s="388">
        <f t="shared" si="84"/>
        <v>2458.75</v>
      </c>
    </row>
    <row r="393" spans="1:71" s="288" customFormat="1" ht="14.65" customHeight="1">
      <c r="A393" s="331">
        <v>391</v>
      </c>
      <c r="B393" s="387" t="s">
        <v>1410</v>
      </c>
      <c r="C393" s="387"/>
      <c r="D393" s="387"/>
      <c r="E393" s="207" t="str">
        <f>VLOOKUP(B393,Remark!G:H,2,0)</f>
        <v>TEPA</v>
      </c>
      <c r="F393" s="390"/>
      <c r="G393" s="390"/>
      <c r="H393" s="390"/>
      <c r="I393" s="390"/>
      <c r="J393" s="390"/>
      <c r="K393" s="390"/>
      <c r="L393" s="390"/>
      <c r="M393" s="390"/>
      <c r="N393" s="390"/>
      <c r="O393" s="390"/>
      <c r="P393" s="390"/>
      <c r="Q393" s="390"/>
      <c r="R393" s="207"/>
      <c r="S393" s="207"/>
      <c r="T393" s="207"/>
      <c r="U393" s="207"/>
      <c r="V393" s="207"/>
      <c r="W393" s="207"/>
      <c r="X393" s="207"/>
      <c r="Y393" s="207"/>
      <c r="Z393" s="207"/>
      <c r="AA393" s="207"/>
      <c r="AB393" s="207"/>
      <c r="AC393" s="207"/>
      <c r="AD393" s="207"/>
      <c r="AE393" s="207"/>
      <c r="AF393" s="207"/>
      <c r="AG393" s="207"/>
      <c r="AH393" s="207"/>
      <c r="AI393" s="207"/>
      <c r="AJ393" s="207"/>
      <c r="AK393" s="207"/>
      <c r="AL393" s="207"/>
      <c r="AM393" s="207"/>
      <c r="AN393" s="207"/>
      <c r="AO393" s="207"/>
      <c r="AP393" s="388"/>
      <c r="AQ393" s="387"/>
      <c r="AR393" s="207"/>
      <c r="AS393" s="389"/>
      <c r="AT393" s="389"/>
      <c r="AU393" s="388"/>
      <c r="AV393" s="389">
        <v>127</v>
      </c>
      <c r="AW393" s="389">
        <v>7761</v>
      </c>
      <c r="AX393" s="388">
        <f t="shared" si="77"/>
        <v>1940.25</v>
      </c>
      <c r="AY393" s="389">
        <v>124</v>
      </c>
      <c r="AZ393" s="389">
        <v>7796</v>
      </c>
      <c r="BA393" s="388">
        <f t="shared" si="78"/>
        <v>1949</v>
      </c>
      <c r="BB393" s="389">
        <v>137</v>
      </c>
      <c r="BC393" s="389">
        <v>8883</v>
      </c>
      <c r="BD393" s="388">
        <f t="shared" si="79"/>
        <v>2220.75</v>
      </c>
      <c r="BE393" s="389">
        <v>158</v>
      </c>
      <c r="BF393" s="389">
        <v>9302</v>
      </c>
      <c r="BG393" s="388">
        <f t="shared" si="80"/>
        <v>2325.5</v>
      </c>
      <c r="BH393" s="388">
        <v>148</v>
      </c>
      <c r="BI393" s="388">
        <v>9744</v>
      </c>
      <c r="BJ393" s="388">
        <f t="shared" si="81"/>
        <v>2436</v>
      </c>
      <c r="BK393" s="388">
        <v>159</v>
      </c>
      <c r="BL393" s="388">
        <v>10505</v>
      </c>
      <c r="BM393" s="388">
        <f t="shared" si="82"/>
        <v>2626.25</v>
      </c>
      <c r="BN393" s="388">
        <v>103</v>
      </c>
      <c r="BO393" s="388">
        <v>6561</v>
      </c>
      <c r="BP393" s="388">
        <f t="shared" si="83"/>
        <v>1640.25</v>
      </c>
      <c r="BQ393" s="388">
        <v>130</v>
      </c>
      <c r="BR393" s="388">
        <v>8594</v>
      </c>
      <c r="BS393" s="388">
        <f t="shared" si="84"/>
        <v>2148.5</v>
      </c>
    </row>
    <row r="394" spans="1:71" s="288" customFormat="1" ht="14.65" customHeight="1">
      <c r="A394" s="331">
        <v>392</v>
      </c>
      <c r="B394" s="387" t="s">
        <v>1411</v>
      </c>
      <c r="C394" s="387"/>
      <c r="D394" s="387"/>
      <c r="E394" s="207" t="str">
        <f>VLOOKUP(B394,Remark!G:H,2,0)</f>
        <v>TEPA</v>
      </c>
      <c r="F394" s="390"/>
      <c r="G394" s="390"/>
      <c r="H394" s="390"/>
      <c r="I394" s="390"/>
      <c r="J394" s="390"/>
      <c r="K394" s="390"/>
      <c r="L394" s="390"/>
      <c r="M394" s="390"/>
      <c r="N394" s="390"/>
      <c r="O394" s="390"/>
      <c r="P394" s="390"/>
      <c r="Q394" s="390"/>
      <c r="R394" s="207"/>
      <c r="S394" s="207"/>
      <c r="T394" s="207"/>
      <c r="U394" s="207"/>
      <c r="V394" s="207"/>
      <c r="W394" s="207"/>
      <c r="X394" s="207"/>
      <c r="Y394" s="207"/>
      <c r="Z394" s="207"/>
      <c r="AA394" s="207"/>
      <c r="AB394" s="207"/>
      <c r="AC394" s="207"/>
      <c r="AD394" s="207"/>
      <c r="AE394" s="207"/>
      <c r="AF394" s="207"/>
      <c r="AG394" s="207"/>
      <c r="AH394" s="207"/>
      <c r="AI394" s="207"/>
      <c r="AJ394" s="207"/>
      <c r="AK394" s="207"/>
      <c r="AL394" s="207"/>
      <c r="AM394" s="207"/>
      <c r="AN394" s="207"/>
      <c r="AO394" s="207"/>
      <c r="AP394" s="388"/>
      <c r="AQ394" s="387"/>
      <c r="AR394" s="207"/>
      <c r="AS394" s="389"/>
      <c r="AT394" s="389"/>
      <c r="AU394" s="388"/>
      <c r="AV394" s="389">
        <v>138</v>
      </c>
      <c r="AW394" s="389">
        <v>8834</v>
      </c>
      <c r="AX394" s="388">
        <f t="shared" si="77"/>
        <v>2208.5</v>
      </c>
      <c r="AY394" s="389">
        <v>239</v>
      </c>
      <c r="AZ394" s="389">
        <v>13869</v>
      </c>
      <c r="BA394" s="388">
        <f t="shared" si="78"/>
        <v>3467.25</v>
      </c>
      <c r="BB394" s="389">
        <v>254</v>
      </c>
      <c r="BC394" s="389">
        <v>15462</v>
      </c>
      <c r="BD394" s="388">
        <f t="shared" si="79"/>
        <v>3865.5</v>
      </c>
      <c r="BE394" s="389">
        <v>214</v>
      </c>
      <c r="BF394" s="389">
        <v>12630</v>
      </c>
      <c r="BG394" s="388">
        <f t="shared" si="80"/>
        <v>3157.5</v>
      </c>
      <c r="BH394" s="388">
        <v>258</v>
      </c>
      <c r="BI394" s="388">
        <v>15878</v>
      </c>
      <c r="BJ394" s="388">
        <f t="shared" si="81"/>
        <v>3969.5</v>
      </c>
      <c r="BK394" s="388">
        <v>284</v>
      </c>
      <c r="BL394" s="388">
        <v>16776</v>
      </c>
      <c r="BM394" s="388">
        <f t="shared" si="82"/>
        <v>4194</v>
      </c>
      <c r="BN394" s="388">
        <v>300</v>
      </c>
      <c r="BO394" s="388">
        <v>16996</v>
      </c>
      <c r="BP394" s="388">
        <f t="shared" si="83"/>
        <v>4249</v>
      </c>
      <c r="BQ394" s="388">
        <v>273</v>
      </c>
      <c r="BR394" s="388">
        <v>16283</v>
      </c>
      <c r="BS394" s="388">
        <f t="shared" si="84"/>
        <v>4070.75</v>
      </c>
    </row>
    <row r="395" spans="1:71" s="288" customFormat="1" ht="14.65" customHeight="1">
      <c r="A395" s="331">
        <v>393</v>
      </c>
      <c r="B395" s="387" t="s">
        <v>1412</v>
      </c>
      <c r="C395" s="387"/>
      <c r="D395" s="387"/>
      <c r="E395" s="207" t="str">
        <f>VLOOKUP(B395,Remark!G:H,2,0)</f>
        <v>SMUT</v>
      </c>
      <c r="F395" s="390"/>
      <c r="G395" s="390"/>
      <c r="H395" s="390"/>
      <c r="I395" s="390"/>
      <c r="J395" s="390"/>
      <c r="K395" s="390"/>
      <c r="L395" s="390"/>
      <c r="M395" s="390"/>
      <c r="N395" s="390"/>
      <c r="O395" s="390"/>
      <c r="P395" s="390"/>
      <c r="Q395" s="390"/>
      <c r="R395" s="207"/>
      <c r="S395" s="207"/>
      <c r="T395" s="207"/>
      <c r="U395" s="207"/>
      <c r="V395" s="207"/>
      <c r="W395" s="207"/>
      <c r="X395" s="207"/>
      <c r="Y395" s="207"/>
      <c r="Z395" s="207"/>
      <c r="AA395" s="207"/>
      <c r="AB395" s="207"/>
      <c r="AC395" s="207"/>
      <c r="AD395" s="207"/>
      <c r="AE395" s="207"/>
      <c r="AF395" s="207"/>
      <c r="AG395" s="207"/>
      <c r="AH395" s="207"/>
      <c r="AI395" s="207"/>
      <c r="AJ395" s="207"/>
      <c r="AK395" s="207"/>
      <c r="AL395" s="207"/>
      <c r="AM395" s="207"/>
      <c r="AN395" s="207"/>
      <c r="AO395" s="207"/>
      <c r="AP395" s="388"/>
      <c r="AQ395" s="387"/>
      <c r="AR395" s="207"/>
      <c r="AS395" s="389"/>
      <c r="AT395" s="389"/>
      <c r="AU395" s="388"/>
      <c r="AV395" s="389">
        <v>35</v>
      </c>
      <c r="AW395" s="389">
        <v>2497</v>
      </c>
      <c r="AX395" s="388">
        <f t="shared" si="77"/>
        <v>624.25</v>
      </c>
      <c r="AY395" s="389">
        <v>28</v>
      </c>
      <c r="AZ395" s="389">
        <v>1996</v>
      </c>
      <c r="BA395" s="388">
        <f t="shared" si="78"/>
        <v>499</v>
      </c>
      <c r="BB395" s="389">
        <v>58</v>
      </c>
      <c r="BC395" s="389">
        <v>3610</v>
      </c>
      <c r="BD395" s="388">
        <f t="shared" si="79"/>
        <v>902.5</v>
      </c>
      <c r="BE395" s="389">
        <v>0</v>
      </c>
      <c r="BF395" s="389">
        <v>0</v>
      </c>
      <c r="BG395" s="388">
        <f t="shared" si="80"/>
        <v>0</v>
      </c>
      <c r="BH395" s="388">
        <v>0</v>
      </c>
      <c r="BI395" s="388">
        <v>0</v>
      </c>
      <c r="BJ395" s="388">
        <f t="shared" si="81"/>
        <v>0</v>
      </c>
      <c r="BK395" s="388">
        <v>0</v>
      </c>
      <c r="BL395" s="388">
        <v>0</v>
      </c>
      <c r="BM395" s="388">
        <f t="shared" si="82"/>
        <v>0</v>
      </c>
      <c r="BN395" s="388">
        <v>0</v>
      </c>
      <c r="BO395" s="388">
        <v>0</v>
      </c>
      <c r="BP395" s="388">
        <f t="shared" si="83"/>
        <v>0</v>
      </c>
      <c r="BQ395" s="388">
        <v>0</v>
      </c>
      <c r="BR395" s="388">
        <v>0</v>
      </c>
      <c r="BS395" s="388">
        <f t="shared" si="84"/>
        <v>0</v>
      </c>
    </row>
    <row r="396" spans="1:71" s="288" customFormat="1" ht="14.65" customHeight="1">
      <c r="A396" s="331">
        <v>394</v>
      </c>
      <c r="B396" s="387" t="s">
        <v>1413</v>
      </c>
      <c r="C396" s="387"/>
      <c r="D396" s="387"/>
      <c r="E396" s="207" t="str">
        <f>VLOOKUP(B396,Remark!G:H,2,0)</f>
        <v>TEPA</v>
      </c>
      <c r="F396" s="390"/>
      <c r="G396" s="390"/>
      <c r="H396" s="390"/>
      <c r="I396" s="390"/>
      <c r="J396" s="390"/>
      <c r="K396" s="390"/>
      <c r="L396" s="390"/>
      <c r="M396" s="390"/>
      <c r="N396" s="390"/>
      <c r="O396" s="390"/>
      <c r="P396" s="390"/>
      <c r="Q396" s="390"/>
      <c r="R396" s="207"/>
      <c r="S396" s="207"/>
      <c r="T396" s="207"/>
      <c r="U396" s="207"/>
      <c r="V396" s="207"/>
      <c r="W396" s="207"/>
      <c r="X396" s="207"/>
      <c r="Y396" s="207"/>
      <c r="Z396" s="207"/>
      <c r="AA396" s="207"/>
      <c r="AB396" s="207"/>
      <c r="AC396" s="207"/>
      <c r="AD396" s="207"/>
      <c r="AE396" s="207"/>
      <c r="AF396" s="207"/>
      <c r="AG396" s="207"/>
      <c r="AH396" s="207"/>
      <c r="AI396" s="207"/>
      <c r="AJ396" s="207"/>
      <c r="AK396" s="207"/>
      <c r="AL396" s="207"/>
      <c r="AM396" s="207"/>
      <c r="AN396" s="207"/>
      <c r="AO396" s="207"/>
      <c r="AP396" s="388"/>
      <c r="AQ396" s="387"/>
      <c r="AR396" s="207"/>
      <c r="AS396" s="389"/>
      <c r="AT396" s="389"/>
      <c r="AU396" s="388"/>
      <c r="AV396" s="389">
        <v>70</v>
      </c>
      <c r="AW396" s="389">
        <v>4926</v>
      </c>
      <c r="AX396" s="388">
        <f t="shared" si="77"/>
        <v>1231.5</v>
      </c>
      <c r="AY396" s="389">
        <v>40</v>
      </c>
      <c r="AZ396" s="389">
        <v>2784</v>
      </c>
      <c r="BA396" s="388">
        <f t="shared" si="78"/>
        <v>696</v>
      </c>
      <c r="BB396" s="389">
        <v>46</v>
      </c>
      <c r="BC396" s="389">
        <v>3398</v>
      </c>
      <c r="BD396" s="388">
        <f t="shared" si="79"/>
        <v>849.5</v>
      </c>
      <c r="BE396" s="389">
        <v>47</v>
      </c>
      <c r="BF396" s="389">
        <v>2889</v>
      </c>
      <c r="BG396" s="388">
        <f t="shared" si="80"/>
        <v>722.25</v>
      </c>
      <c r="BH396" s="388">
        <v>50</v>
      </c>
      <c r="BI396" s="388">
        <v>3394</v>
      </c>
      <c r="BJ396" s="388">
        <f t="shared" si="81"/>
        <v>848.5</v>
      </c>
      <c r="BK396" s="388">
        <v>71</v>
      </c>
      <c r="BL396" s="388">
        <v>4513</v>
      </c>
      <c r="BM396" s="388">
        <f t="shared" si="82"/>
        <v>1128.25</v>
      </c>
      <c r="BN396" s="388">
        <v>99</v>
      </c>
      <c r="BO396" s="388">
        <v>6509</v>
      </c>
      <c r="BP396" s="388">
        <f t="shared" si="83"/>
        <v>1627.25</v>
      </c>
      <c r="BQ396" s="388">
        <v>64</v>
      </c>
      <c r="BR396" s="388">
        <v>3772</v>
      </c>
      <c r="BS396" s="388">
        <f t="shared" si="84"/>
        <v>943</v>
      </c>
    </row>
    <row r="397" spans="1:71" s="288" customFormat="1" ht="14.65" customHeight="1">
      <c r="A397" s="331">
        <v>395</v>
      </c>
      <c r="B397" s="387" t="s">
        <v>1414</v>
      </c>
      <c r="C397" s="387"/>
      <c r="D397" s="387"/>
      <c r="E397" s="207" t="str">
        <f>VLOOKUP(B397,Remark!G:H,2,0)</f>
        <v>BAPU</v>
      </c>
      <c r="F397" s="390"/>
      <c r="G397" s="390"/>
      <c r="H397" s="390"/>
      <c r="I397" s="390"/>
      <c r="J397" s="390"/>
      <c r="K397" s="390"/>
      <c r="L397" s="390"/>
      <c r="M397" s="390"/>
      <c r="N397" s="390"/>
      <c r="O397" s="390"/>
      <c r="P397" s="390"/>
      <c r="Q397" s="390"/>
      <c r="R397" s="207"/>
      <c r="S397" s="207"/>
      <c r="T397" s="207"/>
      <c r="U397" s="207"/>
      <c r="V397" s="207"/>
      <c r="W397" s="207"/>
      <c r="X397" s="207"/>
      <c r="Y397" s="207"/>
      <c r="Z397" s="207"/>
      <c r="AA397" s="207"/>
      <c r="AB397" s="207"/>
      <c r="AC397" s="207"/>
      <c r="AD397" s="207"/>
      <c r="AE397" s="207"/>
      <c r="AF397" s="207"/>
      <c r="AG397" s="207"/>
      <c r="AH397" s="207"/>
      <c r="AI397" s="207"/>
      <c r="AJ397" s="207"/>
      <c r="AK397" s="207"/>
      <c r="AL397" s="207"/>
      <c r="AM397" s="207"/>
      <c r="AN397" s="207"/>
      <c r="AO397" s="207"/>
      <c r="AP397" s="388"/>
      <c r="AQ397" s="387"/>
      <c r="AR397" s="207"/>
      <c r="AS397" s="389"/>
      <c r="AT397" s="389"/>
      <c r="AU397" s="388"/>
      <c r="AV397" s="389">
        <v>39</v>
      </c>
      <c r="AW397" s="389">
        <v>2509</v>
      </c>
      <c r="AX397" s="388">
        <f t="shared" si="77"/>
        <v>627.25</v>
      </c>
      <c r="AY397" s="389">
        <v>30</v>
      </c>
      <c r="AZ397" s="389">
        <v>2442</v>
      </c>
      <c r="BA397" s="388">
        <f t="shared" si="78"/>
        <v>610.5</v>
      </c>
      <c r="BB397" s="389">
        <v>42</v>
      </c>
      <c r="BC397" s="389">
        <v>2858</v>
      </c>
      <c r="BD397" s="388">
        <f t="shared" si="79"/>
        <v>714.5</v>
      </c>
      <c r="BE397" s="389">
        <v>64</v>
      </c>
      <c r="BF397" s="389">
        <v>5092</v>
      </c>
      <c r="BG397" s="388">
        <f t="shared" si="80"/>
        <v>1273</v>
      </c>
      <c r="BH397" s="388">
        <v>30</v>
      </c>
      <c r="BI397" s="388">
        <v>2202</v>
      </c>
      <c r="BJ397" s="388">
        <f t="shared" si="81"/>
        <v>550.5</v>
      </c>
      <c r="BK397" s="388">
        <v>66</v>
      </c>
      <c r="BL397" s="388">
        <v>5134</v>
      </c>
      <c r="BM397" s="388">
        <f t="shared" si="82"/>
        <v>1283.5</v>
      </c>
      <c r="BN397" s="388">
        <v>65</v>
      </c>
      <c r="BO397" s="388">
        <v>4891</v>
      </c>
      <c r="BP397" s="388">
        <f t="shared" si="83"/>
        <v>1222.75</v>
      </c>
      <c r="BQ397" s="388">
        <v>55</v>
      </c>
      <c r="BR397" s="388">
        <v>3957</v>
      </c>
      <c r="BS397" s="388">
        <f t="shared" si="84"/>
        <v>989.25</v>
      </c>
    </row>
    <row r="398" spans="1:71" s="288" customFormat="1" ht="14.65" customHeight="1">
      <c r="A398" s="331">
        <v>396</v>
      </c>
      <c r="B398" s="387" t="s">
        <v>1415</v>
      </c>
      <c r="C398" s="387"/>
      <c r="D398" s="387"/>
      <c r="E398" s="207" t="str">
        <f>VLOOKUP(B398,Remark!G:H,2,0)</f>
        <v>BAPU</v>
      </c>
      <c r="F398" s="390"/>
      <c r="G398" s="390"/>
      <c r="H398" s="390"/>
      <c r="I398" s="390"/>
      <c r="J398" s="390"/>
      <c r="K398" s="390"/>
      <c r="L398" s="390"/>
      <c r="M398" s="390"/>
      <c r="N398" s="390"/>
      <c r="O398" s="390"/>
      <c r="P398" s="390"/>
      <c r="Q398" s="390"/>
      <c r="R398" s="207"/>
      <c r="S398" s="207"/>
      <c r="T398" s="207"/>
      <c r="U398" s="207"/>
      <c r="V398" s="207"/>
      <c r="W398" s="207"/>
      <c r="X398" s="207"/>
      <c r="Y398" s="207"/>
      <c r="Z398" s="207"/>
      <c r="AA398" s="207"/>
      <c r="AB398" s="207"/>
      <c r="AC398" s="207"/>
      <c r="AD398" s="207"/>
      <c r="AE398" s="207"/>
      <c r="AF398" s="207"/>
      <c r="AG398" s="207"/>
      <c r="AH398" s="207"/>
      <c r="AI398" s="207"/>
      <c r="AJ398" s="207"/>
      <c r="AK398" s="207"/>
      <c r="AL398" s="207"/>
      <c r="AM398" s="207"/>
      <c r="AN398" s="207"/>
      <c r="AO398" s="207"/>
      <c r="AP398" s="388"/>
      <c r="AQ398" s="387"/>
      <c r="AR398" s="207"/>
      <c r="AS398" s="389"/>
      <c r="AT398" s="389"/>
      <c r="AU398" s="388"/>
      <c r="AV398" s="389">
        <v>166</v>
      </c>
      <c r="AW398" s="389">
        <v>9726</v>
      </c>
      <c r="AX398" s="388">
        <f t="shared" si="77"/>
        <v>2431.5</v>
      </c>
      <c r="AY398" s="389">
        <v>158</v>
      </c>
      <c r="AZ398" s="389">
        <v>9398</v>
      </c>
      <c r="BA398" s="388">
        <f t="shared" si="78"/>
        <v>2349.5</v>
      </c>
      <c r="BB398" s="389">
        <v>105</v>
      </c>
      <c r="BC398" s="389">
        <v>7595</v>
      </c>
      <c r="BD398" s="388">
        <f t="shared" si="79"/>
        <v>1898.75</v>
      </c>
      <c r="BE398" s="389">
        <v>106</v>
      </c>
      <c r="BF398" s="389">
        <v>7030</v>
      </c>
      <c r="BG398" s="388">
        <f t="shared" si="80"/>
        <v>1757.5</v>
      </c>
      <c r="BH398" s="388">
        <v>109</v>
      </c>
      <c r="BI398" s="388">
        <v>7247</v>
      </c>
      <c r="BJ398" s="388">
        <f t="shared" si="81"/>
        <v>1811.75</v>
      </c>
      <c r="BK398" s="388">
        <v>144</v>
      </c>
      <c r="BL398" s="388">
        <v>8684</v>
      </c>
      <c r="BM398" s="388">
        <f t="shared" si="82"/>
        <v>2171</v>
      </c>
      <c r="BN398" s="388">
        <v>134</v>
      </c>
      <c r="BO398" s="388">
        <v>9210</v>
      </c>
      <c r="BP398" s="388">
        <f t="shared" si="83"/>
        <v>2302.5</v>
      </c>
      <c r="BQ398" s="388">
        <v>95</v>
      </c>
      <c r="BR398" s="388">
        <v>6657</v>
      </c>
      <c r="BS398" s="388">
        <f t="shared" si="84"/>
        <v>1664.25</v>
      </c>
    </row>
    <row r="399" spans="1:71" s="288" customFormat="1" ht="14.65" customHeight="1">
      <c r="A399" s="331">
        <v>397</v>
      </c>
      <c r="B399" s="387" t="s">
        <v>1416</v>
      </c>
      <c r="C399" s="387"/>
      <c r="D399" s="387"/>
      <c r="E399" s="207" t="str">
        <f>VLOOKUP(B399,Remark!G:H,2,0)</f>
        <v>BAPU</v>
      </c>
      <c r="F399" s="390"/>
      <c r="G399" s="390"/>
      <c r="H399" s="390"/>
      <c r="I399" s="390"/>
      <c r="J399" s="390"/>
      <c r="K399" s="390"/>
      <c r="L399" s="390"/>
      <c r="M399" s="390"/>
      <c r="N399" s="390"/>
      <c r="O399" s="390"/>
      <c r="P399" s="390"/>
      <c r="Q399" s="390"/>
      <c r="R399" s="207"/>
      <c r="S399" s="207"/>
      <c r="T399" s="207"/>
      <c r="U399" s="207"/>
      <c r="V399" s="207"/>
      <c r="W399" s="207"/>
      <c r="X399" s="207"/>
      <c r="Y399" s="207"/>
      <c r="Z399" s="207"/>
      <c r="AA399" s="207"/>
      <c r="AB399" s="207"/>
      <c r="AC399" s="207"/>
      <c r="AD399" s="207"/>
      <c r="AE399" s="207"/>
      <c r="AF399" s="207"/>
      <c r="AG399" s="207"/>
      <c r="AH399" s="207"/>
      <c r="AI399" s="207"/>
      <c r="AJ399" s="207"/>
      <c r="AK399" s="207"/>
      <c r="AL399" s="207"/>
      <c r="AM399" s="207"/>
      <c r="AN399" s="207"/>
      <c r="AO399" s="207"/>
      <c r="AP399" s="388"/>
      <c r="AQ399" s="387"/>
      <c r="AR399" s="207"/>
      <c r="AS399" s="389"/>
      <c r="AT399" s="389"/>
      <c r="AU399" s="388"/>
      <c r="AV399" s="389">
        <v>97</v>
      </c>
      <c r="AW399" s="389">
        <v>6127</v>
      </c>
      <c r="AX399" s="388">
        <f t="shared" si="77"/>
        <v>1531.75</v>
      </c>
      <c r="AY399" s="389">
        <v>88</v>
      </c>
      <c r="AZ399" s="389">
        <v>5984</v>
      </c>
      <c r="BA399" s="388">
        <f t="shared" si="78"/>
        <v>1496</v>
      </c>
      <c r="BB399" s="389">
        <v>126</v>
      </c>
      <c r="BC399" s="389">
        <v>8354</v>
      </c>
      <c r="BD399" s="388">
        <f t="shared" si="79"/>
        <v>2088.5</v>
      </c>
      <c r="BE399" s="389">
        <v>152</v>
      </c>
      <c r="BF399" s="389">
        <v>10224</v>
      </c>
      <c r="BG399" s="388">
        <f t="shared" si="80"/>
        <v>2556</v>
      </c>
      <c r="BH399" s="388">
        <v>105</v>
      </c>
      <c r="BI399" s="388">
        <v>7083</v>
      </c>
      <c r="BJ399" s="388">
        <f t="shared" si="81"/>
        <v>1770.75</v>
      </c>
      <c r="BK399" s="388">
        <v>122</v>
      </c>
      <c r="BL399" s="388">
        <v>8366</v>
      </c>
      <c r="BM399" s="388">
        <f t="shared" si="82"/>
        <v>2091.5</v>
      </c>
      <c r="BN399" s="388">
        <v>96</v>
      </c>
      <c r="BO399" s="388">
        <v>5860</v>
      </c>
      <c r="BP399" s="388">
        <f t="shared" si="83"/>
        <v>1465</v>
      </c>
      <c r="BQ399" s="388">
        <v>90</v>
      </c>
      <c r="BR399" s="388">
        <v>6646</v>
      </c>
      <c r="BS399" s="388">
        <f t="shared" si="84"/>
        <v>1661.5</v>
      </c>
    </row>
    <row r="400" spans="1:71" s="288" customFormat="1" ht="14.65" customHeight="1">
      <c r="A400" s="331">
        <v>398</v>
      </c>
      <c r="B400" s="387" t="s">
        <v>1365</v>
      </c>
      <c r="C400" s="387"/>
      <c r="D400" s="387"/>
      <c r="E400" s="207" t="str">
        <f>VLOOKUP(B400,Remark!G:H,2,0)</f>
        <v>Kerry</v>
      </c>
      <c r="F400" s="390"/>
      <c r="G400" s="390"/>
      <c r="H400" s="390"/>
      <c r="I400" s="390"/>
      <c r="J400" s="390"/>
      <c r="K400" s="390"/>
      <c r="L400" s="390"/>
      <c r="M400" s="390"/>
      <c r="N400" s="390"/>
      <c r="O400" s="390"/>
      <c r="P400" s="390"/>
      <c r="Q400" s="390"/>
      <c r="R400" s="207"/>
      <c r="S400" s="207"/>
      <c r="T400" s="207"/>
      <c r="U400" s="207"/>
      <c r="V400" s="207"/>
      <c r="W400" s="207"/>
      <c r="X400" s="207"/>
      <c r="Y400" s="207"/>
      <c r="Z400" s="207"/>
      <c r="AA400" s="207"/>
      <c r="AB400" s="207"/>
      <c r="AC400" s="207"/>
      <c r="AD400" s="207"/>
      <c r="AE400" s="207"/>
      <c r="AF400" s="207"/>
      <c r="AG400" s="207"/>
      <c r="AH400" s="207"/>
      <c r="AI400" s="207"/>
      <c r="AJ400" s="207"/>
      <c r="AK400" s="207"/>
      <c r="AL400" s="207"/>
      <c r="AM400" s="207"/>
      <c r="AN400" s="207"/>
      <c r="AO400" s="207"/>
      <c r="AP400" s="388"/>
      <c r="AQ400" s="387"/>
      <c r="AR400" s="207"/>
      <c r="AS400" s="389"/>
      <c r="AT400" s="389"/>
      <c r="AU400" s="388"/>
      <c r="AV400" s="389">
        <v>199</v>
      </c>
      <c r="AW400" s="389">
        <v>12613</v>
      </c>
      <c r="AX400" s="388">
        <f t="shared" si="77"/>
        <v>3153.25</v>
      </c>
      <c r="AY400" s="388">
        <v>226</v>
      </c>
      <c r="AZ400" s="388">
        <v>15290</v>
      </c>
      <c r="BA400" s="388">
        <f t="shared" si="78"/>
        <v>3822.5</v>
      </c>
      <c r="BB400" s="389">
        <v>239</v>
      </c>
      <c r="BC400" s="389">
        <v>15341</v>
      </c>
      <c r="BD400" s="388">
        <f t="shared" si="79"/>
        <v>3835.25</v>
      </c>
      <c r="BE400" s="389">
        <v>253</v>
      </c>
      <c r="BF400" s="389">
        <v>16131</v>
      </c>
      <c r="BG400" s="388">
        <f t="shared" si="80"/>
        <v>4032.75</v>
      </c>
      <c r="BH400" s="388">
        <v>240</v>
      </c>
      <c r="BI400" s="388">
        <v>15080</v>
      </c>
      <c r="BJ400" s="388">
        <f t="shared" si="81"/>
        <v>3770</v>
      </c>
      <c r="BK400" s="388">
        <v>273</v>
      </c>
      <c r="BL400" s="388">
        <v>16995</v>
      </c>
      <c r="BM400" s="388">
        <f t="shared" si="82"/>
        <v>4248.75</v>
      </c>
      <c r="BN400" s="388">
        <v>276</v>
      </c>
      <c r="BO400" s="388">
        <v>17568</v>
      </c>
      <c r="BP400" s="388">
        <f t="shared" si="83"/>
        <v>4392</v>
      </c>
      <c r="BQ400" s="388">
        <v>224</v>
      </c>
      <c r="BR400" s="388">
        <v>15296</v>
      </c>
      <c r="BS400" s="388">
        <f t="shared" si="84"/>
        <v>3824</v>
      </c>
    </row>
    <row r="401" spans="1:71" s="288" customFormat="1" ht="14.65" customHeight="1">
      <c r="A401" s="331">
        <v>399</v>
      </c>
      <c r="B401" s="387" t="s">
        <v>1560</v>
      </c>
      <c r="C401" s="387"/>
      <c r="D401" s="387"/>
      <c r="E401" s="207" t="str">
        <f>VLOOKUP(B401,Remark!G:H,2,0)</f>
        <v>HPPY</v>
      </c>
      <c r="F401" s="390"/>
      <c r="G401" s="390"/>
      <c r="H401" s="390"/>
      <c r="I401" s="390"/>
      <c r="J401" s="390"/>
      <c r="K401" s="390"/>
      <c r="L401" s="390"/>
      <c r="M401" s="390"/>
      <c r="N401" s="390"/>
      <c r="O401" s="390"/>
      <c r="P401" s="390"/>
      <c r="Q401" s="390"/>
      <c r="R401" s="207"/>
      <c r="S401" s="207"/>
      <c r="T401" s="207"/>
      <c r="U401" s="207"/>
      <c r="V401" s="207"/>
      <c r="W401" s="207"/>
      <c r="X401" s="207"/>
      <c r="Y401" s="207"/>
      <c r="Z401" s="207"/>
      <c r="AA401" s="207"/>
      <c r="AB401" s="207"/>
      <c r="AC401" s="207"/>
      <c r="AD401" s="207"/>
      <c r="AE401" s="207"/>
      <c r="AF401" s="207"/>
      <c r="AG401" s="207"/>
      <c r="AH401" s="207"/>
      <c r="AI401" s="207"/>
      <c r="AJ401" s="207"/>
      <c r="AK401" s="207"/>
      <c r="AL401" s="207"/>
      <c r="AM401" s="207"/>
      <c r="AN401" s="207"/>
      <c r="AO401" s="207"/>
      <c r="AP401" s="388"/>
      <c r="AQ401" s="387"/>
      <c r="AR401" s="207"/>
      <c r="AS401" s="389"/>
      <c r="AT401" s="389"/>
      <c r="AU401" s="388"/>
      <c r="AV401" s="389">
        <v>0</v>
      </c>
      <c r="AW401" s="389">
        <v>0</v>
      </c>
      <c r="AX401" s="388">
        <f t="shared" si="77"/>
        <v>0</v>
      </c>
      <c r="AY401" s="387">
        <v>0</v>
      </c>
      <c r="AZ401" s="387">
        <v>0</v>
      </c>
      <c r="BA401" s="388">
        <f t="shared" si="78"/>
        <v>0</v>
      </c>
      <c r="BB401" s="387">
        <v>0</v>
      </c>
      <c r="BC401" s="387">
        <v>0</v>
      </c>
      <c r="BD401" s="388">
        <f t="shared" si="79"/>
        <v>0</v>
      </c>
      <c r="BE401" s="389">
        <v>99</v>
      </c>
      <c r="BF401" s="389">
        <v>6557</v>
      </c>
      <c r="BG401" s="388">
        <f t="shared" si="80"/>
        <v>1639.25</v>
      </c>
      <c r="BH401" s="389">
        <v>0</v>
      </c>
      <c r="BI401" s="389">
        <v>0</v>
      </c>
      <c r="BJ401" s="388">
        <f t="shared" si="81"/>
        <v>0</v>
      </c>
      <c r="BK401" s="389">
        <v>0</v>
      </c>
      <c r="BL401" s="389">
        <v>0</v>
      </c>
      <c r="BM401" s="388">
        <f t="shared" si="82"/>
        <v>0</v>
      </c>
      <c r="BN401" s="389">
        <v>0</v>
      </c>
      <c r="BO401" s="389">
        <v>0</v>
      </c>
      <c r="BP401" s="388">
        <f t="shared" si="83"/>
        <v>0</v>
      </c>
      <c r="BQ401" s="388">
        <v>0</v>
      </c>
      <c r="BR401" s="388">
        <v>0</v>
      </c>
      <c r="BS401" s="388">
        <f t="shared" si="84"/>
        <v>0</v>
      </c>
    </row>
    <row r="402" spans="1:71" s="288" customFormat="1" ht="14.65" customHeight="1">
      <c r="A402" s="331">
        <v>400</v>
      </c>
      <c r="B402" s="387" t="s">
        <v>1756</v>
      </c>
      <c r="C402" s="387"/>
      <c r="D402" s="387"/>
      <c r="E402" s="207" t="str">
        <f>VLOOKUP(B402,Remark!G:H,2,0)</f>
        <v>Kerry</v>
      </c>
      <c r="F402" s="390"/>
      <c r="G402" s="390"/>
      <c r="H402" s="390"/>
      <c r="I402" s="390"/>
      <c r="J402" s="390"/>
      <c r="K402" s="390"/>
      <c r="L402" s="390"/>
      <c r="M402" s="390"/>
      <c r="N402" s="390"/>
      <c r="O402" s="390"/>
      <c r="P402" s="390"/>
      <c r="Q402" s="390"/>
      <c r="R402" s="207"/>
      <c r="S402" s="207"/>
      <c r="T402" s="207"/>
      <c r="U402" s="207"/>
      <c r="V402" s="207"/>
      <c r="W402" s="207"/>
      <c r="X402" s="207"/>
      <c r="Y402" s="207"/>
      <c r="Z402" s="207"/>
      <c r="AA402" s="207"/>
      <c r="AB402" s="207"/>
      <c r="AC402" s="207"/>
      <c r="AD402" s="207"/>
      <c r="AE402" s="207"/>
      <c r="AF402" s="207"/>
      <c r="AG402" s="207"/>
      <c r="AH402" s="207"/>
      <c r="AI402" s="207"/>
      <c r="AJ402" s="207"/>
      <c r="AK402" s="207"/>
      <c r="AL402" s="207"/>
      <c r="AM402" s="207"/>
      <c r="AN402" s="207"/>
      <c r="AO402" s="207"/>
      <c r="AP402" s="388"/>
      <c r="AQ402" s="387"/>
      <c r="AR402" s="207"/>
      <c r="AS402" s="389"/>
      <c r="AT402" s="389"/>
      <c r="AU402" s="388"/>
      <c r="AV402" s="389">
        <v>268</v>
      </c>
      <c r="AW402" s="389">
        <v>16884</v>
      </c>
      <c r="AX402" s="388">
        <f t="shared" si="77"/>
        <v>4221</v>
      </c>
      <c r="AY402" s="389">
        <v>244</v>
      </c>
      <c r="AZ402" s="389">
        <v>15108</v>
      </c>
      <c r="BA402" s="388">
        <f t="shared" si="78"/>
        <v>3777</v>
      </c>
      <c r="BB402" s="389">
        <v>323</v>
      </c>
      <c r="BC402" s="389">
        <v>19337</v>
      </c>
      <c r="BD402" s="388">
        <f t="shared" si="79"/>
        <v>4834.25</v>
      </c>
      <c r="BE402" s="389">
        <v>398</v>
      </c>
      <c r="BF402" s="389">
        <v>31850</v>
      </c>
      <c r="BG402" s="388">
        <f t="shared" si="80"/>
        <v>7962.5</v>
      </c>
      <c r="BH402" s="388">
        <v>340</v>
      </c>
      <c r="BI402" s="388">
        <v>25124</v>
      </c>
      <c r="BJ402" s="388">
        <f t="shared" si="81"/>
        <v>6281</v>
      </c>
      <c r="BK402" s="388">
        <v>397</v>
      </c>
      <c r="BL402" s="388">
        <v>25635</v>
      </c>
      <c r="BM402" s="388">
        <f t="shared" si="82"/>
        <v>6408.75</v>
      </c>
      <c r="BN402" s="388">
        <v>351</v>
      </c>
      <c r="BO402" s="388">
        <v>23057</v>
      </c>
      <c r="BP402" s="388">
        <f t="shared" si="83"/>
        <v>5764.25</v>
      </c>
      <c r="BQ402" s="388">
        <v>355</v>
      </c>
      <c r="BR402" s="388">
        <v>23625</v>
      </c>
      <c r="BS402" s="388">
        <f t="shared" si="84"/>
        <v>5906.25</v>
      </c>
    </row>
    <row r="403" spans="1:71" s="288" customFormat="1" ht="14.65" customHeight="1">
      <c r="A403" s="331">
        <v>401</v>
      </c>
      <c r="B403" s="387" t="s">
        <v>1757</v>
      </c>
      <c r="C403" s="387"/>
      <c r="D403" s="387"/>
      <c r="E403" s="207" t="str">
        <f>VLOOKUP(B403,Remark!G:H,2,0)</f>
        <v>Kerry</v>
      </c>
      <c r="F403" s="390"/>
      <c r="G403" s="390"/>
      <c r="H403" s="390"/>
      <c r="I403" s="390"/>
      <c r="J403" s="390"/>
      <c r="K403" s="390"/>
      <c r="L403" s="390"/>
      <c r="M403" s="390"/>
      <c r="N403" s="390"/>
      <c r="O403" s="390"/>
      <c r="P403" s="390"/>
      <c r="Q403" s="390"/>
      <c r="R403" s="207"/>
      <c r="S403" s="207"/>
      <c r="T403" s="207"/>
      <c r="U403" s="207"/>
      <c r="V403" s="207"/>
      <c r="W403" s="207"/>
      <c r="X403" s="207"/>
      <c r="Y403" s="207"/>
      <c r="Z403" s="207"/>
      <c r="AA403" s="207"/>
      <c r="AB403" s="207"/>
      <c r="AC403" s="207"/>
      <c r="AD403" s="207"/>
      <c r="AE403" s="207"/>
      <c r="AF403" s="207"/>
      <c r="AG403" s="207"/>
      <c r="AH403" s="207"/>
      <c r="AI403" s="207"/>
      <c r="AJ403" s="207"/>
      <c r="AK403" s="207"/>
      <c r="AL403" s="207"/>
      <c r="AM403" s="207"/>
      <c r="AN403" s="207"/>
      <c r="AO403" s="207"/>
      <c r="AP403" s="388"/>
      <c r="AQ403" s="387"/>
      <c r="AR403" s="207"/>
      <c r="AS403" s="389"/>
      <c r="AT403" s="389"/>
      <c r="AU403" s="388"/>
      <c r="AV403" s="389">
        <v>256</v>
      </c>
      <c r="AW403" s="389">
        <v>18556</v>
      </c>
      <c r="AX403" s="388">
        <f t="shared" si="77"/>
        <v>4639</v>
      </c>
      <c r="AY403" s="389">
        <v>345</v>
      </c>
      <c r="AZ403" s="389">
        <v>23859</v>
      </c>
      <c r="BA403" s="388">
        <f t="shared" si="78"/>
        <v>5964.75</v>
      </c>
      <c r="BB403" s="389">
        <v>373</v>
      </c>
      <c r="BC403" s="389">
        <v>28111</v>
      </c>
      <c r="BD403" s="388">
        <f t="shared" si="79"/>
        <v>7027.75</v>
      </c>
      <c r="BE403" s="389">
        <v>416</v>
      </c>
      <c r="BF403" s="389">
        <v>31408</v>
      </c>
      <c r="BG403" s="388">
        <f t="shared" si="80"/>
        <v>7852</v>
      </c>
      <c r="BH403" s="388">
        <v>391</v>
      </c>
      <c r="BI403" s="388">
        <v>29753</v>
      </c>
      <c r="BJ403" s="388">
        <f t="shared" si="81"/>
        <v>7438.25</v>
      </c>
      <c r="BK403" s="388">
        <v>658</v>
      </c>
      <c r="BL403" s="388">
        <v>45298</v>
      </c>
      <c r="BM403" s="388">
        <f t="shared" si="82"/>
        <v>11324.5</v>
      </c>
      <c r="BN403" s="388">
        <v>690</v>
      </c>
      <c r="BO403" s="388">
        <v>50390</v>
      </c>
      <c r="BP403" s="388">
        <f t="shared" si="83"/>
        <v>12597.5</v>
      </c>
      <c r="BQ403" s="388">
        <v>565</v>
      </c>
      <c r="BR403" s="388">
        <v>39903</v>
      </c>
      <c r="BS403" s="388">
        <f t="shared" si="84"/>
        <v>9975.75</v>
      </c>
    </row>
    <row r="404" spans="1:71" s="288" customFormat="1" ht="14.65" customHeight="1">
      <c r="A404" s="331">
        <v>402</v>
      </c>
      <c r="B404" s="391" t="s">
        <v>1933</v>
      </c>
      <c r="C404" s="391"/>
      <c r="D404" s="391"/>
      <c r="E404" s="207" t="s">
        <v>34</v>
      </c>
      <c r="F404" s="390"/>
      <c r="G404" s="390"/>
      <c r="H404" s="390"/>
      <c r="I404" s="390"/>
      <c r="J404" s="390"/>
      <c r="K404" s="390"/>
      <c r="L404" s="390"/>
      <c r="M404" s="390"/>
      <c r="N404" s="390"/>
      <c r="O404" s="390"/>
      <c r="P404" s="390"/>
      <c r="Q404" s="390"/>
      <c r="R404" s="207"/>
      <c r="S404" s="207"/>
      <c r="T404" s="207"/>
      <c r="U404" s="207"/>
      <c r="V404" s="207"/>
      <c r="W404" s="207"/>
      <c r="X404" s="207"/>
      <c r="Y404" s="207"/>
      <c r="Z404" s="207"/>
      <c r="AA404" s="207"/>
      <c r="AB404" s="207"/>
      <c r="AC404" s="207"/>
      <c r="AD404" s="207"/>
      <c r="AE404" s="207"/>
      <c r="AF404" s="207"/>
      <c r="AG404" s="207"/>
      <c r="AH404" s="207"/>
      <c r="AI404" s="207"/>
      <c r="AJ404" s="207"/>
      <c r="AK404" s="207"/>
      <c r="AL404" s="207"/>
      <c r="AM404" s="207"/>
      <c r="AN404" s="207"/>
      <c r="AO404" s="207"/>
      <c r="AP404" s="388"/>
      <c r="AQ404" s="387"/>
      <c r="AR404" s="207"/>
      <c r="AS404" s="389"/>
      <c r="AT404" s="389"/>
      <c r="AU404" s="388"/>
      <c r="AV404" s="389">
        <v>59</v>
      </c>
      <c r="AW404" s="389">
        <v>3505</v>
      </c>
      <c r="AX404" s="388">
        <f t="shared" si="77"/>
        <v>876.25</v>
      </c>
      <c r="AY404" s="389">
        <v>64</v>
      </c>
      <c r="AZ404" s="389">
        <v>3896</v>
      </c>
      <c r="BA404" s="388">
        <f t="shared" si="78"/>
        <v>974</v>
      </c>
      <c r="BB404" s="389">
        <v>86</v>
      </c>
      <c r="BC404" s="389">
        <v>5082</v>
      </c>
      <c r="BD404" s="388">
        <f t="shared" si="79"/>
        <v>1270.5</v>
      </c>
      <c r="BE404" s="389">
        <v>98</v>
      </c>
      <c r="BF404" s="389">
        <v>6202</v>
      </c>
      <c r="BG404" s="388">
        <f t="shared" si="80"/>
        <v>1550.5</v>
      </c>
      <c r="BH404" s="388">
        <v>90</v>
      </c>
      <c r="BI404" s="388">
        <v>5514</v>
      </c>
      <c r="BJ404" s="388">
        <f t="shared" si="81"/>
        <v>1378.5</v>
      </c>
      <c r="BK404" s="388">
        <v>105</v>
      </c>
      <c r="BL404" s="388">
        <v>6327</v>
      </c>
      <c r="BM404" s="388">
        <f t="shared" si="82"/>
        <v>1581.75</v>
      </c>
      <c r="BN404" s="388">
        <v>107</v>
      </c>
      <c r="BO404" s="388">
        <v>6373</v>
      </c>
      <c r="BP404" s="388">
        <f t="shared" si="83"/>
        <v>1593.25</v>
      </c>
      <c r="BQ404" s="388">
        <v>106</v>
      </c>
      <c r="BR404" s="388">
        <v>5902</v>
      </c>
      <c r="BS404" s="388">
        <f t="shared" si="84"/>
        <v>1475.5</v>
      </c>
    </row>
    <row r="405" spans="1:71" s="288" customFormat="1" ht="14.65" customHeight="1">
      <c r="A405" s="331">
        <v>403</v>
      </c>
      <c r="B405" s="391" t="s">
        <v>1934</v>
      </c>
      <c r="C405" s="391"/>
      <c r="D405" s="391"/>
      <c r="E405" s="207" t="s">
        <v>310</v>
      </c>
      <c r="F405" s="390"/>
      <c r="G405" s="390"/>
      <c r="H405" s="390"/>
      <c r="I405" s="390"/>
      <c r="J405" s="390"/>
      <c r="K405" s="390"/>
      <c r="L405" s="390"/>
      <c r="M405" s="390"/>
      <c r="N405" s="390"/>
      <c r="O405" s="390"/>
      <c r="P405" s="390"/>
      <c r="Q405" s="390"/>
      <c r="R405" s="207"/>
      <c r="S405" s="207"/>
      <c r="T405" s="207"/>
      <c r="U405" s="207"/>
      <c r="V405" s="207"/>
      <c r="W405" s="207"/>
      <c r="X405" s="207"/>
      <c r="Y405" s="207"/>
      <c r="Z405" s="207"/>
      <c r="AA405" s="207"/>
      <c r="AB405" s="207"/>
      <c r="AC405" s="207"/>
      <c r="AD405" s="207"/>
      <c r="AE405" s="207"/>
      <c r="AF405" s="207"/>
      <c r="AG405" s="207"/>
      <c r="AH405" s="207"/>
      <c r="AI405" s="207"/>
      <c r="AJ405" s="207"/>
      <c r="AK405" s="207"/>
      <c r="AL405" s="207"/>
      <c r="AM405" s="207"/>
      <c r="AN405" s="207"/>
      <c r="AO405" s="207"/>
      <c r="AP405" s="388"/>
      <c r="AQ405" s="387"/>
      <c r="AR405" s="207"/>
      <c r="AS405" s="389"/>
      <c r="AT405" s="389"/>
      <c r="AU405" s="388"/>
      <c r="AV405" s="389">
        <v>179</v>
      </c>
      <c r="AW405" s="389">
        <v>11653</v>
      </c>
      <c r="AX405" s="388">
        <f t="shared" si="77"/>
        <v>2913.25</v>
      </c>
      <c r="AY405" s="389">
        <v>189</v>
      </c>
      <c r="AZ405" s="389">
        <v>12239</v>
      </c>
      <c r="BA405" s="388">
        <f t="shared" si="78"/>
        <v>3059.75</v>
      </c>
      <c r="BB405" s="389">
        <v>216</v>
      </c>
      <c r="BC405" s="389">
        <v>13520</v>
      </c>
      <c r="BD405" s="388">
        <f t="shared" si="79"/>
        <v>3380</v>
      </c>
      <c r="BE405" s="389">
        <v>205</v>
      </c>
      <c r="BF405" s="389">
        <v>13155</v>
      </c>
      <c r="BG405" s="388">
        <f t="shared" si="80"/>
        <v>3288.75</v>
      </c>
      <c r="BH405" s="388">
        <v>367</v>
      </c>
      <c r="BI405" s="388">
        <v>23685</v>
      </c>
      <c r="BJ405" s="388">
        <f t="shared" si="81"/>
        <v>5921.25</v>
      </c>
      <c r="BK405" s="388">
        <v>398</v>
      </c>
      <c r="BL405" s="388">
        <v>25446</v>
      </c>
      <c r="BM405" s="388">
        <f t="shared" si="82"/>
        <v>6361.5</v>
      </c>
      <c r="BN405" s="388">
        <v>388</v>
      </c>
      <c r="BO405" s="388">
        <v>23588</v>
      </c>
      <c r="BP405" s="388">
        <f t="shared" si="83"/>
        <v>5897</v>
      </c>
      <c r="BQ405" s="388">
        <v>364</v>
      </c>
      <c r="BR405" s="388">
        <v>22164</v>
      </c>
      <c r="BS405" s="388">
        <f t="shared" si="84"/>
        <v>5541</v>
      </c>
    </row>
    <row r="406" spans="1:71" s="288" customFormat="1" ht="14.65" customHeight="1">
      <c r="A406" s="331">
        <v>404</v>
      </c>
      <c r="B406" s="391" t="s">
        <v>2183</v>
      </c>
      <c r="C406" s="391"/>
      <c r="D406" s="391"/>
      <c r="E406" s="207" t="s">
        <v>23</v>
      </c>
      <c r="F406" s="390"/>
      <c r="G406" s="390"/>
      <c r="H406" s="390"/>
      <c r="I406" s="390"/>
      <c r="J406" s="390"/>
      <c r="K406" s="390"/>
      <c r="L406" s="390"/>
      <c r="M406" s="390"/>
      <c r="N406" s="390"/>
      <c r="O406" s="390"/>
      <c r="P406" s="390"/>
      <c r="Q406" s="390"/>
      <c r="R406" s="207"/>
      <c r="S406" s="207"/>
      <c r="T406" s="207"/>
      <c r="U406" s="207"/>
      <c r="V406" s="207"/>
      <c r="W406" s="207"/>
      <c r="X406" s="207"/>
      <c r="Y406" s="207"/>
      <c r="Z406" s="207"/>
      <c r="AA406" s="207"/>
      <c r="AB406" s="207"/>
      <c r="AC406" s="207"/>
      <c r="AD406" s="207"/>
      <c r="AE406" s="207"/>
      <c r="AF406" s="207"/>
      <c r="AG406" s="207"/>
      <c r="AH406" s="207"/>
      <c r="AI406" s="207"/>
      <c r="AJ406" s="207"/>
      <c r="AK406" s="207"/>
      <c r="AL406" s="207"/>
      <c r="AM406" s="207"/>
      <c r="AN406" s="207"/>
      <c r="AO406" s="207"/>
      <c r="AP406" s="388"/>
      <c r="AQ406" s="387"/>
      <c r="AR406" s="207"/>
      <c r="AS406" s="389"/>
      <c r="AT406" s="389"/>
      <c r="AU406" s="388"/>
      <c r="AV406" s="389">
        <v>34</v>
      </c>
      <c r="AW406" s="389">
        <v>2090</v>
      </c>
      <c r="AX406" s="388"/>
      <c r="AY406" s="389">
        <v>193</v>
      </c>
      <c r="AZ406" s="389">
        <v>12195</v>
      </c>
      <c r="BA406" s="388">
        <f t="shared" si="78"/>
        <v>3048.75</v>
      </c>
      <c r="BB406" s="389">
        <v>248</v>
      </c>
      <c r="BC406" s="389">
        <v>17992</v>
      </c>
      <c r="BD406" s="388">
        <f t="shared" si="79"/>
        <v>4498</v>
      </c>
      <c r="BE406" s="389">
        <v>275</v>
      </c>
      <c r="BF406" s="389">
        <v>19033</v>
      </c>
      <c r="BG406" s="388">
        <f t="shared" si="80"/>
        <v>4758.25</v>
      </c>
      <c r="BH406" s="388">
        <v>285</v>
      </c>
      <c r="BI406" s="388">
        <v>18603</v>
      </c>
      <c r="BJ406" s="388">
        <f t="shared" si="81"/>
        <v>4650.75</v>
      </c>
      <c r="BK406" s="388">
        <v>337</v>
      </c>
      <c r="BL406" s="388">
        <v>22671</v>
      </c>
      <c r="BM406" s="388">
        <f t="shared" si="82"/>
        <v>5667.75</v>
      </c>
      <c r="BN406" s="388">
        <v>311</v>
      </c>
      <c r="BO406" s="388">
        <v>20669</v>
      </c>
      <c r="BP406" s="388">
        <f t="shared" si="83"/>
        <v>5167.25</v>
      </c>
      <c r="BQ406" s="388">
        <v>304</v>
      </c>
      <c r="BR406" s="388">
        <v>21608</v>
      </c>
      <c r="BS406" s="388">
        <f t="shared" si="84"/>
        <v>5402</v>
      </c>
    </row>
    <row r="407" spans="1:71" s="288" customFormat="1" ht="14.65" customHeight="1">
      <c r="A407" s="331">
        <v>405</v>
      </c>
      <c r="B407" s="391" t="s">
        <v>2184</v>
      </c>
      <c r="C407" s="391"/>
      <c r="D407" s="391"/>
      <c r="E407" s="207" t="s">
        <v>501</v>
      </c>
      <c r="F407" s="390"/>
      <c r="G407" s="390"/>
      <c r="H407" s="390"/>
      <c r="I407" s="390"/>
      <c r="J407" s="390"/>
      <c r="K407" s="390"/>
      <c r="L407" s="390"/>
      <c r="M407" s="390"/>
      <c r="N407" s="390"/>
      <c r="O407" s="390"/>
      <c r="P407" s="390"/>
      <c r="Q407" s="390"/>
      <c r="R407" s="207"/>
      <c r="S407" s="207"/>
      <c r="T407" s="207"/>
      <c r="U407" s="207"/>
      <c r="V407" s="207"/>
      <c r="W407" s="207"/>
      <c r="X407" s="207"/>
      <c r="Y407" s="207"/>
      <c r="Z407" s="207"/>
      <c r="AA407" s="207"/>
      <c r="AB407" s="207"/>
      <c r="AC407" s="207"/>
      <c r="AD407" s="207"/>
      <c r="AE407" s="207"/>
      <c r="AF407" s="207"/>
      <c r="AG407" s="207"/>
      <c r="AH407" s="207"/>
      <c r="AI407" s="207"/>
      <c r="AJ407" s="207"/>
      <c r="AK407" s="207"/>
      <c r="AL407" s="207"/>
      <c r="AM407" s="207"/>
      <c r="AN407" s="207"/>
      <c r="AO407" s="207"/>
      <c r="AP407" s="388"/>
      <c r="AQ407" s="387"/>
      <c r="AR407" s="207"/>
      <c r="AS407" s="389"/>
      <c r="AT407" s="389"/>
      <c r="AU407" s="388"/>
      <c r="AV407" s="389">
        <v>48</v>
      </c>
      <c r="AW407" s="389">
        <v>2392</v>
      </c>
      <c r="AX407" s="388">
        <f t="shared" si="77"/>
        <v>598</v>
      </c>
      <c r="AY407" s="389">
        <v>193</v>
      </c>
      <c r="AZ407" s="389">
        <v>11071</v>
      </c>
      <c r="BA407" s="388">
        <f t="shared" si="78"/>
        <v>2767.75</v>
      </c>
      <c r="BB407" s="389">
        <v>277</v>
      </c>
      <c r="BC407" s="389">
        <v>15991</v>
      </c>
      <c r="BD407" s="388">
        <f t="shared" si="79"/>
        <v>3997.75</v>
      </c>
      <c r="BE407" s="389">
        <v>338</v>
      </c>
      <c r="BF407" s="389">
        <v>16710</v>
      </c>
      <c r="BG407" s="388">
        <f t="shared" si="80"/>
        <v>4177.5</v>
      </c>
      <c r="BH407" s="388">
        <v>276</v>
      </c>
      <c r="BI407" s="388">
        <v>14692</v>
      </c>
      <c r="BJ407" s="388">
        <f t="shared" si="81"/>
        <v>3673</v>
      </c>
      <c r="BK407" s="388">
        <v>271</v>
      </c>
      <c r="BL407" s="388">
        <v>14089</v>
      </c>
      <c r="BM407" s="388">
        <f t="shared" si="82"/>
        <v>3522.25</v>
      </c>
      <c r="BN407" s="388">
        <v>332</v>
      </c>
      <c r="BO407" s="388">
        <v>16432</v>
      </c>
      <c r="BP407" s="388">
        <f t="shared" si="83"/>
        <v>4108</v>
      </c>
      <c r="BQ407" s="388">
        <v>233</v>
      </c>
      <c r="BR407" s="388">
        <v>12391</v>
      </c>
      <c r="BS407" s="388">
        <f t="shared" si="84"/>
        <v>3097.75</v>
      </c>
    </row>
    <row r="408" spans="1:71" s="288" customFormat="1" ht="14.65" customHeight="1">
      <c r="A408" s="331">
        <v>406</v>
      </c>
      <c r="B408" s="391" t="s">
        <v>2185</v>
      </c>
      <c r="C408" s="391"/>
      <c r="D408" s="391"/>
      <c r="E408" s="207" t="s">
        <v>5</v>
      </c>
      <c r="F408" s="390"/>
      <c r="G408" s="390"/>
      <c r="H408" s="390"/>
      <c r="I408" s="390"/>
      <c r="J408" s="390"/>
      <c r="K408" s="390"/>
      <c r="L408" s="390"/>
      <c r="M408" s="390"/>
      <c r="N408" s="390"/>
      <c r="O408" s="390"/>
      <c r="P408" s="390"/>
      <c r="Q408" s="390"/>
      <c r="R408" s="207"/>
      <c r="S408" s="207"/>
      <c r="T408" s="207"/>
      <c r="U408" s="207"/>
      <c r="V408" s="207"/>
      <c r="W408" s="207"/>
      <c r="X408" s="207"/>
      <c r="Y408" s="207"/>
      <c r="Z408" s="207"/>
      <c r="AA408" s="207"/>
      <c r="AB408" s="207"/>
      <c r="AC408" s="207"/>
      <c r="AD408" s="207"/>
      <c r="AE408" s="207"/>
      <c r="AF408" s="207"/>
      <c r="AG408" s="207"/>
      <c r="AH408" s="207"/>
      <c r="AI408" s="207"/>
      <c r="AJ408" s="207"/>
      <c r="AK408" s="207"/>
      <c r="AL408" s="207"/>
      <c r="AM408" s="207"/>
      <c r="AN408" s="207"/>
      <c r="AO408" s="207"/>
      <c r="AP408" s="388"/>
      <c r="AQ408" s="387"/>
      <c r="AR408" s="207"/>
      <c r="AS408" s="389"/>
      <c r="AT408" s="389"/>
      <c r="AU408" s="388"/>
      <c r="AV408" s="389">
        <v>5</v>
      </c>
      <c r="AW408" s="389">
        <v>455</v>
      </c>
      <c r="AX408" s="388">
        <f t="shared" si="77"/>
        <v>113.75</v>
      </c>
      <c r="AY408" s="389">
        <v>99</v>
      </c>
      <c r="AZ408" s="389">
        <v>6589</v>
      </c>
      <c r="BA408" s="388">
        <f t="shared" si="78"/>
        <v>1647.25</v>
      </c>
      <c r="BB408" s="389">
        <v>146</v>
      </c>
      <c r="BC408" s="389">
        <v>8990</v>
      </c>
      <c r="BD408" s="388">
        <f t="shared" si="79"/>
        <v>2247.5</v>
      </c>
      <c r="BE408" s="389">
        <v>159</v>
      </c>
      <c r="BF408" s="389">
        <v>11721</v>
      </c>
      <c r="BG408" s="388">
        <f t="shared" si="80"/>
        <v>2930.25</v>
      </c>
      <c r="BH408" s="388">
        <v>145</v>
      </c>
      <c r="BI408" s="388">
        <v>9279</v>
      </c>
      <c r="BJ408" s="388">
        <f t="shared" si="81"/>
        <v>2319.75</v>
      </c>
      <c r="BK408" s="388">
        <v>143</v>
      </c>
      <c r="BL408" s="388">
        <v>9533</v>
      </c>
      <c r="BM408" s="388">
        <f t="shared" si="82"/>
        <v>2383.25</v>
      </c>
      <c r="BN408" s="388">
        <v>136</v>
      </c>
      <c r="BO408" s="388">
        <v>8296</v>
      </c>
      <c r="BP408" s="388">
        <f t="shared" si="83"/>
        <v>2074</v>
      </c>
      <c r="BQ408" s="388">
        <v>188</v>
      </c>
      <c r="BR408" s="388">
        <v>11704</v>
      </c>
      <c r="BS408" s="388">
        <f t="shared" si="84"/>
        <v>2926</v>
      </c>
    </row>
    <row r="409" spans="1:71" s="288" customFormat="1" ht="14.65" customHeight="1">
      <c r="A409" s="331">
        <v>407</v>
      </c>
      <c r="B409" s="391" t="s">
        <v>2186</v>
      </c>
      <c r="C409" s="391"/>
      <c r="D409" s="391"/>
      <c r="E409" s="207" t="s">
        <v>5</v>
      </c>
      <c r="F409" s="390"/>
      <c r="G409" s="390"/>
      <c r="H409" s="390"/>
      <c r="I409" s="390"/>
      <c r="J409" s="390"/>
      <c r="K409" s="390"/>
      <c r="L409" s="390"/>
      <c r="M409" s="390"/>
      <c r="N409" s="390"/>
      <c r="O409" s="390"/>
      <c r="P409" s="390"/>
      <c r="Q409" s="390"/>
      <c r="R409" s="207"/>
      <c r="S409" s="207"/>
      <c r="T409" s="207"/>
      <c r="U409" s="207"/>
      <c r="V409" s="207"/>
      <c r="W409" s="207"/>
      <c r="X409" s="207"/>
      <c r="Y409" s="207"/>
      <c r="Z409" s="207"/>
      <c r="AA409" s="207"/>
      <c r="AB409" s="207"/>
      <c r="AC409" s="207"/>
      <c r="AD409" s="207"/>
      <c r="AE409" s="207"/>
      <c r="AF409" s="207"/>
      <c r="AG409" s="207"/>
      <c r="AH409" s="207"/>
      <c r="AI409" s="207"/>
      <c r="AJ409" s="207"/>
      <c r="AK409" s="207"/>
      <c r="AL409" s="207"/>
      <c r="AM409" s="207"/>
      <c r="AN409" s="207"/>
      <c r="AO409" s="207"/>
      <c r="AP409" s="388"/>
      <c r="AQ409" s="387"/>
      <c r="AR409" s="207"/>
      <c r="AS409" s="389"/>
      <c r="AT409" s="389"/>
      <c r="AU409" s="388"/>
      <c r="AV409" s="389">
        <v>0</v>
      </c>
      <c r="AW409" s="389">
        <v>0</v>
      </c>
      <c r="AX409" s="388">
        <f t="shared" si="77"/>
        <v>0</v>
      </c>
      <c r="AY409" s="389">
        <v>39</v>
      </c>
      <c r="AZ409" s="389">
        <v>2133</v>
      </c>
      <c r="BA409" s="388">
        <f t="shared" si="78"/>
        <v>533.25</v>
      </c>
      <c r="BB409" s="389">
        <v>93</v>
      </c>
      <c r="BC409" s="389">
        <v>5543</v>
      </c>
      <c r="BD409" s="388">
        <f t="shared" si="79"/>
        <v>1385.75</v>
      </c>
      <c r="BE409" s="389">
        <v>72</v>
      </c>
      <c r="BF409" s="389">
        <v>6952</v>
      </c>
      <c r="BG409" s="388">
        <f t="shared" si="80"/>
        <v>1738</v>
      </c>
      <c r="BH409" s="388">
        <v>53</v>
      </c>
      <c r="BI409" s="388">
        <v>4515</v>
      </c>
      <c r="BJ409" s="388">
        <f t="shared" si="81"/>
        <v>1128.75</v>
      </c>
      <c r="BK409" s="388">
        <v>92</v>
      </c>
      <c r="BL409" s="388">
        <v>9004</v>
      </c>
      <c r="BM409" s="388">
        <f t="shared" si="82"/>
        <v>2251</v>
      </c>
      <c r="BN409" s="388">
        <v>62</v>
      </c>
      <c r="BO409" s="388">
        <v>4794</v>
      </c>
      <c r="BP409" s="388">
        <f t="shared" si="83"/>
        <v>1198.5</v>
      </c>
      <c r="BQ409" s="388">
        <v>104</v>
      </c>
      <c r="BR409" s="388">
        <v>7484</v>
      </c>
      <c r="BS409" s="388">
        <f t="shared" si="84"/>
        <v>1871</v>
      </c>
    </row>
    <row r="410" spans="1:71" s="288" customFormat="1" ht="14.65" customHeight="1">
      <c r="A410" s="331">
        <v>408</v>
      </c>
      <c r="B410" s="391" t="s">
        <v>2187</v>
      </c>
      <c r="C410" s="391"/>
      <c r="D410" s="391"/>
      <c r="E410" s="207" t="s">
        <v>34</v>
      </c>
      <c r="F410" s="390"/>
      <c r="G410" s="390"/>
      <c r="H410" s="390"/>
      <c r="I410" s="390"/>
      <c r="J410" s="390"/>
      <c r="K410" s="390"/>
      <c r="L410" s="390"/>
      <c r="M410" s="390"/>
      <c r="N410" s="390"/>
      <c r="O410" s="390"/>
      <c r="P410" s="390"/>
      <c r="Q410" s="390"/>
      <c r="R410" s="207"/>
      <c r="S410" s="207"/>
      <c r="T410" s="207"/>
      <c r="U410" s="207"/>
      <c r="V410" s="207"/>
      <c r="W410" s="207"/>
      <c r="X410" s="207"/>
      <c r="Y410" s="207"/>
      <c r="Z410" s="207"/>
      <c r="AA410" s="207"/>
      <c r="AB410" s="207"/>
      <c r="AC410" s="207"/>
      <c r="AD410" s="207"/>
      <c r="AE410" s="207"/>
      <c r="AF410" s="207"/>
      <c r="AG410" s="207"/>
      <c r="AH410" s="207"/>
      <c r="AI410" s="207"/>
      <c r="AJ410" s="207"/>
      <c r="AK410" s="207"/>
      <c r="AL410" s="207"/>
      <c r="AM410" s="207"/>
      <c r="AN410" s="207"/>
      <c r="AO410" s="207"/>
      <c r="AP410" s="388"/>
      <c r="AQ410" s="387"/>
      <c r="AR410" s="207"/>
      <c r="AS410" s="389"/>
      <c r="AT410" s="389"/>
      <c r="AU410" s="388"/>
      <c r="AV410" s="389">
        <v>0</v>
      </c>
      <c r="AW410" s="389">
        <v>0</v>
      </c>
      <c r="AX410" s="388">
        <f t="shared" si="77"/>
        <v>0</v>
      </c>
      <c r="AY410" s="389">
        <v>77</v>
      </c>
      <c r="AZ410" s="389">
        <v>4675</v>
      </c>
      <c r="BA410" s="388">
        <f t="shared" si="78"/>
        <v>1168.75</v>
      </c>
      <c r="BB410" s="389">
        <v>97</v>
      </c>
      <c r="BC410" s="389">
        <v>5643</v>
      </c>
      <c r="BD410" s="388">
        <f t="shared" si="79"/>
        <v>1410.75</v>
      </c>
      <c r="BE410" s="389">
        <v>94</v>
      </c>
      <c r="BF410" s="389">
        <v>5086</v>
      </c>
      <c r="BG410" s="388">
        <f t="shared" si="80"/>
        <v>1271.5</v>
      </c>
      <c r="BH410" s="388">
        <v>74</v>
      </c>
      <c r="BI410" s="388">
        <v>4826</v>
      </c>
      <c r="BJ410" s="388">
        <f t="shared" si="81"/>
        <v>1206.5</v>
      </c>
      <c r="BK410" s="388">
        <v>149</v>
      </c>
      <c r="BL410" s="388">
        <v>8515</v>
      </c>
      <c r="BM410" s="388">
        <f t="shared" si="82"/>
        <v>2128.75</v>
      </c>
      <c r="BN410" s="388">
        <v>141</v>
      </c>
      <c r="BO410" s="388">
        <v>8423</v>
      </c>
      <c r="BP410" s="388">
        <f t="shared" si="83"/>
        <v>2105.75</v>
      </c>
      <c r="BQ410" s="388">
        <v>109</v>
      </c>
      <c r="BR410" s="388">
        <v>6683</v>
      </c>
      <c r="BS410" s="388">
        <f t="shared" si="84"/>
        <v>1670.75</v>
      </c>
    </row>
    <row r="411" spans="1:71" s="288" customFormat="1" ht="14.65" customHeight="1">
      <c r="A411" s="331">
        <v>409</v>
      </c>
      <c r="B411" s="391" t="s">
        <v>2188</v>
      </c>
      <c r="C411" s="391"/>
      <c r="D411" s="391"/>
      <c r="E411" s="207" t="s">
        <v>5</v>
      </c>
      <c r="F411" s="390"/>
      <c r="G411" s="390"/>
      <c r="H411" s="390"/>
      <c r="I411" s="390"/>
      <c r="J411" s="390"/>
      <c r="K411" s="390"/>
      <c r="L411" s="390"/>
      <c r="M411" s="390"/>
      <c r="N411" s="390"/>
      <c r="O411" s="390"/>
      <c r="P411" s="390"/>
      <c r="Q411" s="390"/>
      <c r="R411" s="207"/>
      <c r="S411" s="207"/>
      <c r="T411" s="207"/>
      <c r="U411" s="207"/>
      <c r="V411" s="207"/>
      <c r="W411" s="207"/>
      <c r="X411" s="207"/>
      <c r="Y411" s="207"/>
      <c r="Z411" s="207"/>
      <c r="AA411" s="207"/>
      <c r="AB411" s="207"/>
      <c r="AC411" s="207"/>
      <c r="AD411" s="207"/>
      <c r="AE411" s="207"/>
      <c r="AF411" s="207"/>
      <c r="AG411" s="207"/>
      <c r="AH411" s="207"/>
      <c r="AI411" s="207"/>
      <c r="AJ411" s="207"/>
      <c r="AK411" s="207"/>
      <c r="AL411" s="207"/>
      <c r="AM411" s="207"/>
      <c r="AN411" s="207"/>
      <c r="AO411" s="207"/>
      <c r="AP411" s="388"/>
      <c r="AQ411" s="387"/>
      <c r="AR411" s="207"/>
      <c r="AS411" s="389"/>
      <c r="AT411" s="389"/>
      <c r="AU411" s="388"/>
      <c r="AV411" s="389">
        <v>1</v>
      </c>
      <c r="AW411" s="389">
        <v>99</v>
      </c>
      <c r="AX411" s="388">
        <f t="shared" si="77"/>
        <v>24.75</v>
      </c>
      <c r="AY411" s="389">
        <v>42</v>
      </c>
      <c r="AZ411" s="389">
        <v>2510</v>
      </c>
      <c r="BA411" s="388">
        <f t="shared" si="78"/>
        <v>627.5</v>
      </c>
      <c r="BB411" s="389">
        <v>51</v>
      </c>
      <c r="BC411" s="389">
        <v>3277</v>
      </c>
      <c r="BD411" s="388">
        <f t="shared" si="79"/>
        <v>819.25</v>
      </c>
      <c r="BE411" s="389">
        <v>85</v>
      </c>
      <c r="BF411" s="389">
        <v>6039</v>
      </c>
      <c r="BG411" s="388">
        <f t="shared" si="80"/>
        <v>1509.75</v>
      </c>
      <c r="BH411" s="388">
        <v>58</v>
      </c>
      <c r="BI411" s="388">
        <v>3394</v>
      </c>
      <c r="BJ411" s="388">
        <f t="shared" si="81"/>
        <v>848.5</v>
      </c>
      <c r="BK411" s="388">
        <v>75</v>
      </c>
      <c r="BL411" s="388">
        <v>4365</v>
      </c>
      <c r="BM411" s="388">
        <f t="shared" si="82"/>
        <v>1091.25</v>
      </c>
      <c r="BN411" s="388">
        <v>91</v>
      </c>
      <c r="BO411" s="388">
        <v>5329</v>
      </c>
      <c r="BP411" s="388">
        <f t="shared" si="83"/>
        <v>1332.25</v>
      </c>
      <c r="BQ411" s="388">
        <v>58</v>
      </c>
      <c r="BR411" s="388">
        <v>3326</v>
      </c>
      <c r="BS411" s="388">
        <f t="shared" si="84"/>
        <v>831.5</v>
      </c>
    </row>
    <row r="412" spans="1:71" s="288" customFormat="1" ht="14.65" customHeight="1">
      <c r="A412" s="331">
        <v>410</v>
      </c>
      <c r="B412" s="391" t="s">
        <v>2189</v>
      </c>
      <c r="C412" s="391"/>
      <c r="D412" s="391"/>
      <c r="E412" s="207" t="s">
        <v>552</v>
      </c>
      <c r="F412" s="390"/>
      <c r="G412" s="390"/>
      <c r="H412" s="390"/>
      <c r="I412" s="390"/>
      <c r="J412" s="390"/>
      <c r="K412" s="390"/>
      <c r="L412" s="390"/>
      <c r="M412" s="390"/>
      <c r="N412" s="390"/>
      <c r="O412" s="390"/>
      <c r="P412" s="390"/>
      <c r="Q412" s="390"/>
      <c r="R412" s="207"/>
      <c r="S412" s="207"/>
      <c r="T412" s="207"/>
      <c r="U412" s="207"/>
      <c r="V412" s="207"/>
      <c r="W412" s="207"/>
      <c r="X412" s="207"/>
      <c r="Y412" s="207"/>
      <c r="Z412" s="207"/>
      <c r="AA412" s="207"/>
      <c r="AB412" s="207"/>
      <c r="AC412" s="207"/>
      <c r="AD412" s="207"/>
      <c r="AE412" s="207"/>
      <c r="AF412" s="207"/>
      <c r="AG412" s="207"/>
      <c r="AH412" s="207"/>
      <c r="AI412" s="207"/>
      <c r="AJ412" s="207"/>
      <c r="AK412" s="207"/>
      <c r="AL412" s="207"/>
      <c r="AM412" s="207"/>
      <c r="AN412" s="207"/>
      <c r="AO412" s="207"/>
      <c r="AP412" s="388"/>
      <c r="AQ412" s="387"/>
      <c r="AR412" s="207"/>
      <c r="AS412" s="389"/>
      <c r="AT412" s="389"/>
      <c r="AU412" s="388"/>
      <c r="AV412" s="389">
        <v>9</v>
      </c>
      <c r="AW412" s="389">
        <v>579</v>
      </c>
      <c r="AX412" s="388">
        <f t="shared" si="77"/>
        <v>144.75</v>
      </c>
      <c r="AY412" s="389">
        <v>66</v>
      </c>
      <c r="AZ412" s="389">
        <v>4398</v>
      </c>
      <c r="BA412" s="388">
        <f t="shared" si="78"/>
        <v>1099.5</v>
      </c>
      <c r="BB412" s="389">
        <v>87</v>
      </c>
      <c r="BC412" s="389">
        <v>5629</v>
      </c>
      <c r="BD412" s="388">
        <f t="shared" si="79"/>
        <v>1407.25</v>
      </c>
      <c r="BE412" s="389">
        <v>89</v>
      </c>
      <c r="BF412" s="389">
        <v>5051</v>
      </c>
      <c r="BG412" s="388">
        <f t="shared" si="80"/>
        <v>1262.75</v>
      </c>
      <c r="BH412" s="388">
        <v>0</v>
      </c>
      <c r="BI412" s="388">
        <v>0</v>
      </c>
      <c r="BJ412" s="388">
        <f t="shared" si="81"/>
        <v>0</v>
      </c>
      <c r="BK412" s="388">
        <v>0</v>
      </c>
      <c r="BL412" s="388">
        <v>0</v>
      </c>
      <c r="BM412" s="388">
        <f t="shared" si="82"/>
        <v>0</v>
      </c>
      <c r="BN412" s="388">
        <v>0</v>
      </c>
      <c r="BO412" s="388">
        <v>0</v>
      </c>
      <c r="BP412" s="388">
        <f t="shared" si="83"/>
        <v>0</v>
      </c>
      <c r="BQ412" s="388">
        <v>0</v>
      </c>
      <c r="BR412" s="388">
        <v>0</v>
      </c>
      <c r="BS412" s="388">
        <f t="shared" si="84"/>
        <v>0</v>
      </c>
    </row>
    <row r="413" spans="1:71" s="288" customFormat="1" ht="14.65" customHeight="1">
      <c r="A413" s="331">
        <v>411</v>
      </c>
      <c r="B413" s="391" t="s">
        <v>2190</v>
      </c>
      <c r="C413" s="391"/>
      <c r="D413" s="391"/>
      <c r="E413" s="207" t="s">
        <v>5</v>
      </c>
      <c r="F413" s="390"/>
      <c r="G413" s="390"/>
      <c r="H413" s="390"/>
      <c r="I413" s="390"/>
      <c r="J413" s="390"/>
      <c r="K413" s="390"/>
      <c r="L413" s="390"/>
      <c r="M413" s="390"/>
      <c r="N413" s="390"/>
      <c r="O413" s="390"/>
      <c r="P413" s="390"/>
      <c r="Q413" s="390"/>
      <c r="R413" s="207"/>
      <c r="S413" s="207"/>
      <c r="T413" s="207"/>
      <c r="U413" s="207"/>
      <c r="V413" s="207"/>
      <c r="W413" s="207"/>
      <c r="X413" s="207"/>
      <c r="Y413" s="207"/>
      <c r="Z413" s="207"/>
      <c r="AA413" s="207"/>
      <c r="AB413" s="207"/>
      <c r="AC413" s="207"/>
      <c r="AD413" s="207"/>
      <c r="AE413" s="207"/>
      <c r="AF413" s="207"/>
      <c r="AG413" s="207"/>
      <c r="AH413" s="207"/>
      <c r="AI413" s="207"/>
      <c r="AJ413" s="207"/>
      <c r="AK413" s="207"/>
      <c r="AL413" s="207"/>
      <c r="AM413" s="207"/>
      <c r="AN413" s="207"/>
      <c r="AO413" s="207"/>
      <c r="AP413" s="388"/>
      <c r="AQ413" s="387"/>
      <c r="AR413" s="207"/>
      <c r="AS413" s="389"/>
      <c r="AT413" s="389"/>
      <c r="AU413" s="388"/>
      <c r="AV413" s="389">
        <v>0</v>
      </c>
      <c r="AW413" s="389">
        <v>0</v>
      </c>
      <c r="AX413" s="388">
        <f t="shared" si="77"/>
        <v>0</v>
      </c>
      <c r="AY413" s="389">
        <v>16</v>
      </c>
      <c r="AZ413" s="389">
        <v>1148</v>
      </c>
      <c r="BA413" s="388">
        <f t="shared" si="78"/>
        <v>287</v>
      </c>
      <c r="BB413" s="389">
        <v>71</v>
      </c>
      <c r="BC413" s="389">
        <v>5325</v>
      </c>
      <c r="BD413" s="388">
        <f t="shared" si="79"/>
        <v>1331.25</v>
      </c>
      <c r="BE413" s="389">
        <v>125</v>
      </c>
      <c r="BF413" s="389">
        <v>8047</v>
      </c>
      <c r="BG413" s="388">
        <f t="shared" si="80"/>
        <v>2011.75</v>
      </c>
      <c r="BH413" s="388">
        <v>86</v>
      </c>
      <c r="BI413" s="388">
        <v>5874</v>
      </c>
      <c r="BJ413" s="388">
        <f t="shared" si="81"/>
        <v>1468.5</v>
      </c>
      <c r="BK413" s="388">
        <v>64</v>
      </c>
      <c r="BL413" s="388">
        <v>4436</v>
      </c>
      <c r="BM413" s="388">
        <f t="shared" si="82"/>
        <v>1109</v>
      </c>
      <c r="BN413" s="388">
        <v>85</v>
      </c>
      <c r="BO413" s="388">
        <v>5999</v>
      </c>
      <c r="BP413" s="388">
        <f t="shared" si="83"/>
        <v>1499.75</v>
      </c>
      <c r="BQ413" s="388">
        <v>65</v>
      </c>
      <c r="BR413" s="388">
        <v>4783</v>
      </c>
      <c r="BS413" s="388">
        <f t="shared" si="84"/>
        <v>1195.75</v>
      </c>
    </row>
    <row r="414" spans="1:71" s="288" customFormat="1" ht="14.65" customHeight="1">
      <c r="A414" s="331">
        <v>412</v>
      </c>
      <c r="B414" s="391" t="s">
        <v>2191</v>
      </c>
      <c r="C414" s="391"/>
      <c r="D414" s="391"/>
      <c r="E414" s="207" t="s">
        <v>207</v>
      </c>
      <c r="F414" s="390"/>
      <c r="G414" s="390"/>
      <c r="H414" s="390"/>
      <c r="I414" s="390"/>
      <c r="J414" s="390"/>
      <c r="K414" s="390"/>
      <c r="L414" s="390"/>
      <c r="M414" s="390"/>
      <c r="N414" s="390"/>
      <c r="O414" s="390"/>
      <c r="P414" s="390"/>
      <c r="Q414" s="390"/>
      <c r="R414" s="207"/>
      <c r="S414" s="207"/>
      <c r="T414" s="207"/>
      <c r="U414" s="207"/>
      <c r="V414" s="207"/>
      <c r="W414" s="207"/>
      <c r="X414" s="207"/>
      <c r="Y414" s="207"/>
      <c r="Z414" s="207"/>
      <c r="AA414" s="207"/>
      <c r="AB414" s="207"/>
      <c r="AC414" s="207"/>
      <c r="AD414" s="207"/>
      <c r="AE414" s="207"/>
      <c r="AF414" s="207"/>
      <c r="AG414" s="207"/>
      <c r="AH414" s="207"/>
      <c r="AI414" s="207"/>
      <c r="AJ414" s="207"/>
      <c r="AK414" s="207"/>
      <c r="AL414" s="207"/>
      <c r="AM414" s="207"/>
      <c r="AN414" s="207"/>
      <c r="AO414" s="207"/>
      <c r="AP414" s="388"/>
      <c r="AQ414" s="387"/>
      <c r="AR414" s="207"/>
      <c r="AS414" s="389"/>
      <c r="AT414" s="389"/>
      <c r="AU414" s="388"/>
      <c r="AV414" s="389">
        <v>59</v>
      </c>
      <c r="AW414" s="389">
        <v>3537</v>
      </c>
      <c r="AX414" s="388">
        <f t="shared" si="77"/>
        <v>884.25</v>
      </c>
      <c r="AY414" s="389">
        <v>254</v>
      </c>
      <c r="AZ414" s="389">
        <v>17494</v>
      </c>
      <c r="BA414" s="388">
        <f t="shared" si="78"/>
        <v>4373.5</v>
      </c>
      <c r="BB414" s="389">
        <v>383</v>
      </c>
      <c r="BC414" s="389">
        <v>23949</v>
      </c>
      <c r="BD414" s="388">
        <f t="shared" si="79"/>
        <v>5987.25</v>
      </c>
      <c r="BE414" s="389">
        <v>406</v>
      </c>
      <c r="BF414" s="389">
        <v>25298</v>
      </c>
      <c r="BG414" s="388">
        <f t="shared" si="80"/>
        <v>6324.5</v>
      </c>
      <c r="BH414" s="388">
        <v>486</v>
      </c>
      <c r="BI414" s="388">
        <v>28982</v>
      </c>
      <c r="BJ414" s="388">
        <f t="shared" si="81"/>
        <v>7245.5</v>
      </c>
      <c r="BK414" s="388">
        <v>481</v>
      </c>
      <c r="BL414" s="388">
        <v>29575</v>
      </c>
      <c r="BM414" s="388">
        <f t="shared" si="82"/>
        <v>7393.75</v>
      </c>
      <c r="BN414" s="388">
        <v>484</v>
      </c>
      <c r="BO414" s="388">
        <v>29716</v>
      </c>
      <c r="BP414" s="388">
        <f t="shared" si="83"/>
        <v>7429</v>
      </c>
      <c r="BQ414" s="388">
        <v>436</v>
      </c>
      <c r="BR414" s="388">
        <v>27004</v>
      </c>
      <c r="BS414" s="388">
        <f t="shared" si="84"/>
        <v>6751</v>
      </c>
    </row>
    <row r="415" spans="1:71" s="288" customFormat="1" ht="14.65" customHeight="1">
      <c r="A415" s="331">
        <v>413</v>
      </c>
      <c r="B415" s="391" t="s">
        <v>2192</v>
      </c>
      <c r="C415" s="391"/>
      <c r="D415" s="391"/>
      <c r="E415" s="207" t="s">
        <v>84</v>
      </c>
      <c r="F415" s="390"/>
      <c r="G415" s="390"/>
      <c r="H415" s="390"/>
      <c r="I415" s="390"/>
      <c r="J415" s="390"/>
      <c r="K415" s="390"/>
      <c r="L415" s="390"/>
      <c r="M415" s="390"/>
      <c r="N415" s="390"/>
      <c r="O415" s="390"/>
      <c r="P415" s="390"/>
      <c r="Q415" s="390"/>
      <c r="R415" s="207"/>
      <c r="S415" s="207"/>
      <c r="T415" s="207"/>
      <c r="U415" s="207"/>
      <c r="V415" s="207"/>
      <c r="W415" s="207"/>
      <c r="X415" s="207"/>
      <c r="Y415" s="207"/>
      <c r="Z415" s="207"/>
      <c r="AA415" s="207"/>
      <c r="AB415" s="207"/>
      <c r="AC415" s="207"/>
      <c r="AD415" s="207"/>
      <c r="AE415" s="207"/>
      <c r="AF415" s="207"/>
      <c r="AG415" s="207"/>
      <c r="AH415" s="207"/>
      <c r="AI415" s="207"/>
      <c r="AJ415" s="207"/>
      <c r="AK415" s="207"/>
      <c r="AL415" s="207"/>
      <c r="AM415" s="207"/>
      <c r="AN415" s="207"/>
      <c r="AO415" s="207"/>
      <c r="AP415" s="388"/>
      <c r="AQ415" s="387"/>
      <c r="AR415" s="207"/>
      <c r="AS415" s="389"/>
      <c r="AT415" s="389"/>
      <c r="AU415" s="388"/>
      <c r="AV415" s="389">
        <v>14</v>
      </c>
      <c r="AW415" s="389">
        <v>1050</v>
      </c>
      <c r="AX415" s="388">
        <f t="shared" si="77"/>
        <v>262.5</v>
      </c>
      <c r="AY415" s="389">
        <v>188</v>
      </c>
      <c r="AZ415" s="389">
        <v>11952</v>
      </c>
      <c r="BA415" s="388">
        <f t="shared" si="78"/>
        <v>2988</v>
      </c>
      <c r="BB415" s="389">
        <v>165</v>
      </c>
      <c r="BC415" s="389">
        <v>12283</v>
      </c>
      <c r="BD415" s="388">
        <f t="shared" si="79"/>
        <v>3070.75</v>
      </c>
      <c r="BE415" s="389">
        <v>226</v>
      </c>
      <c r="BF415" s="389">
        <v>16266</v>
      </c>
      <c r="BG415" s="388">
        <f t="shared" si="80"/>
        <v>4066.5</v>
      </c>
      <c r="BH415" s="388">
        <v>258</v>
      </c>
      <c r="BI415" s="388">
        <v>17654</v>
      </c>
      <c r="BJ415" s="388">
        <f t="shared" si="81"/>
        <v>4413.5</v>
      </c>
      <c r="BK415" s="388">
        <v>287</v>
      </c>
      <c r="BL415" s="388">
        <v>19605</v>
      </c>
      <c r="BM415" s="388">
        <f t="shared" si="82"/>
        <v>4901.25</v>
      </c>
      <c r="BN415" s="388">
        <v>269</v>
      </c>
      <c r="BO415" s="388">
        <v>18939</v>
      </c>
      <c r="BP415" s="388">
        <f t="shared" si="83"/>
        <v>4734.75</v>
      </c>
      <c r="BQ415" s="388">
        <v>281</v>
      </c>
      <c r="BR415" s="388">
        <v>18143</v>
      </c>
      <c r="BS415" s="388">
        <f t="shared" si="84"/>
        <v>4535.75</v>
      </c>
    </row>
    <row r="416" spans="1:71" s="288" customFormat="1" ht="14.65" customHeight="1">
      <c r="A416" s="331">
        <v>414</v>
      </c>
      <c r="B416" s="391" t="s">
        <v>2193</v>
      </c>
      <c r="C416" s="391"/>
      <c r="D416" s="391"/>
      <c r="E416" s="207" t="s">
        <v>552</v>
      </c>
      <c r="F416" s="390"/>
      <c r="G416" s="390"/>
      <c r="H416" s="390"/>
      <c r="I416" s="390"/>
      <c r="J416" s="390"/>
      <c r="K416" s="390"/>
      <c r="L416" s="390"/>
      <c r="M416" s="390"/>
      <c r="N416" s="390"/>
      <c r="O416" s="390"/>
      <c r="P416" s="390"/>
      <c r="Q416" s="390"/>
      <c r="R416" s="207"/>
      <c r="S416" s="207"/>
      <c r="T416" s="207"/>
      <c r="U416" s="207"/>
      <c r="V416" s="207"/>
      <c r="W416" s="207"/>
      <c r="X416" s="207"/>
      <c r="Y416" s="207"/>
      <c r="Z416" s="207"/>
      <c r="AA416" s="207"/>
      <c r="AB416" s="207"/>
      <c r="AC416" s="207"/>
      <c r="AD416" s="207"/>
      <c r="AE416" s="207"/>
      <c r="AF416" s="207"/>
      <c r="AG416" s="207"/>
      <c r="AH416" s="207"/>
      <c r="AI416" s="207"/>
      <c r="AJ416" s="207"/>
      <c r="AK416" s="207"/>
      <c r="AL416" s="207"/>
      <c r="AM416" s="207"/>
      <c r="AN416" s="207"/>
      <c r="AO416" s="207"/>
      <c r="AP416" s="388"/>
      <c r="AQ416" s="387"/>
      <c r="AR416" s="207"/>
      <c r="AS416" s="389"/>
      <c r="AT416" s="389"/>
      <c r="AU416" s="388"/>
      <c r="AV416" s="389">
        <v>10</v>
      </c>
      <c r="AW416" s="389">
        <v>582</v>
      </c>
      <c r="AX416" s="388">
        <f t="shared" si="77"/>
        <v>145.5</v>
      </c>
      <c r="AY416" s="389">
        <v>135</v>
      </c>
      <c r="AZ416" s="389">
        <v>9773</v>
      </c>
      <c r="BA416" s="388">
        <f t="shared" si="78"/>
        <v>2443.25</v>
      </c>
      <c r="BB416" s="389">
        <v>173</v>
      </c>
      <c r="BC416" s="389">
        <v>13411</v>
      </c>
      <c r="BD416" s="388">
        <f t="shared" si="79"/>
        <v>3352.75</v>
      </c>
      <c r="BE416" s="389">
        <v>242</v>
      </c>
      <c r="BF416" s="389">
        <v>18806</v>
      </c>
      <c r="BG416" s="388">
        <f t="shared" si="80"/>
        <v>4701.5</v>
      </c>
      <c r="BH416" s="388">
        <v>267</v>
      </c>
      <c r="BI416" s="388">
        <v>17841</v>
      </c>
      <c r="BJ416" s="388">
        <f t="shared" si="81"/>
        <v>4460.25</v>
      </c>
      <c r="BK416" s="388">
        <v>318</v>
      </c>
      <c r="BL416" s="388">
        <v>22194</v>
      </c>
      <c r="BM416" s="388">
        <f t="shared" si="82"/>
        <v>5548.5</v>
      </c>
      <c r="BN416" s="388">
        <v>322</v>
      </c>
      <c r="BO416" s="388">
        <v>23514</v>
      </c>
      <c r="BP416" s="388">
        <f t="shared" si="83"/>
        <v>5878.5</v>
      </c>
      <c r="BQ416" s="388">
        <v>306</v>
      </c>
      <c r="BR416" s="388">
        <v>21538</v>
      </c>
      <c r="BS416" s="388">
        <f t="shared" si="84"/>
        <v>5384.5</v>
      </c>
    </row>
    <row r="417" spans="1:71" s="288" customFormat="1" ht="14.65" customHeight="1">
      <c r="A417" s="331">
        <v>415</v>
      </c>
      <c r="B417" s="391" t="s">
        <v>2194</v>
      </c>
      <c r="C417" s="391"/>
      <c r="D417" s="391"/>
      <c r="E417" s="207" t="s">
        <v>23</v>
      </c>
      <c r="F417" s="390"/>
      <c r="G417" s="390"/>
      <c r="H417" s="390"/>
      <c r="I417" s="390"/>
      <c r="J417" s="390"/>
      <c r="K417" s="390"/>
      <c r="L417" s="390"/>
      <c r="M417" s="390"/>
      <c r="N417" s="390"/>
      <c r="O417" s="390"/>
      <c r="P417" s="390"/>
      <c r="Q417" s="390"/>
      <c r="R417" s="207"/>
      <c r="S417" s="207"/>
      <c r="T417" s="207"/>
      <c r="U417" s="207"/>
      <c r="V417" s="207"/>
      <c r="W417" s="207"/>
      <c r="X417" s="207"/>
      <c r="Y417" s="207"/>
      <c r="Z417" s="207"/>
      <c r="AA417" s="207"/>
      <c r="AB417" s="207"/>
      <c r="AC417" s="207"/>
      <c r="AD417" s="207"/>
      <c r="AE417" s="207"/>
      <c r="AF417" s="207"/>
      <c r="AG417" s="207"/>
      <c r="AH417" s="207"/>
      <c r="AI417" s="207"/>
      <c r="AJ417" s="207"/>
      <c r="AK417" s="207"/>
      <c r="AL417" s="207"/>
      <c r="AM417" s="207"/>
      <c r="AN417" s="207"/>
      <c r="AO417" s="207"/>
      <c r="AP417" s="388"/>
      <c r="AQ417" s="387"/>
      <c r="AR417" s="207"/>
      <c r="AS417" s="389"/>
      <c r="AT417" s="389"/>
      <c r="AU417" s="388"/>
      <c r="AV417" s="389">
        <v>11</v>
      </c>
      <c r="AW417" s="389">
        <v>937</v>
      </c>
      <c r="AX417" s="388">
        <f t="shared" si="77"/>
        <v>234.25</v>
      </c>
      <c r="AY417" s="389">
        <v>61</v>
      </c>
      <c r="AZ417" s="389">
        <v>4651</v>
      </c>
      <c r="BA417" s="388">
        <f t="shared" si="78"/>
        <v>1162.75</v>
      </c>
      <c r="BB417" s="389">
        <v>64</v>
      </c>
      <c r="BC417" s="389">
        <v>4556</v>
      </c>
      <c r="BD417" s="388">
        <f t="shared" si="79"/>
        <v>1139</v>
      </c>
      <c r="BE417" s="389">
        <v>81</v>
      </c>
      <c r="BF417" s="389">
        <v>5507</v>
      </c>
      <c r="BG417" s="388">
        <f t="shared" si="80"/>
        <v>1376.75</v>
      </c>
      <c r="BH417" s="388">
        <v>107</v>
      </c>
      <c r="BI417" s="388">
        <v>7213</v>
      </c>
      <c r="BJ417" s="388">
        <f t="shared" si="81"/>
        <v>1803.25</v>
      </c>
      <c r="BK417" s="388">
        <v>91</v>
      </c>
      <c r="BL417" s="388">
        <v>6121</v>
      </c>
      <c r="BM417" s="388">
        <f t="shared" si="82"/>
        <v>1530.25</v>
      </c>
      <c r="BN417" s="388">
        <v>214</v>
      </c>
      <c r="BO417" s="388">
        <v>12038</v>
      </c>
      <c r="BP417" s="388">
        <f t="shared" si="83"/>
        <v>3009.5</v>
      </c>
      <c r="BQ417" s="388">
        <v>122</v>
      </c>
      <c r="BR417" s="388">
        <v>7698</v>
      </c>
      <c r="BS417" s="388">
        <f t="shared" si="84"/>
        <v>1924.5</v>
      </c>
    </row>
    <row r="418" spans="1:71" s="288" customFormat="1" ht="14.65" customHeight="1">
      <c r="A418" s="331">
        <v>416</v>
      </c>
      <c r="B418" s="391" t="s">
        <v>2195</v>
      </c>
      <c r="C418" s="391"/>
      <c r="D418" s="391"/>
      <c r="E418" s="207" t="s">
        <v>5</v>
      </c>
      <c r="F418" s="390"/>
      <c r="G418" s="390"/>
      <c r="H418" s="390"/>
      <c r="I418" s="390"/>
      <c r="J418" s="390"/>
      <c r="K418" s="390"/>
      <c r="L418" s="390"/>
      <c r="M418" s="390"/>
      <c r="N418" s="390"/>
      <c r="O418" s="390"/>
      <c r="P418" s="390"/>
      <c r="Q418" s="390"/>
      <c r="R418" s="207"/>
      <c r="S418" s="207"/>
      <c r="T418" s="207"/>
      <c r="U418" s="207"/>
      <c r="V418" s="207"/>
      <c r="W418" s="207"/>
      <c r="X418" s="207"/>
      <c r="Y418" s="207"/>
      <c r="Z418" s="207"/>
      <c r="AA418" s="207"/>
      <c r="AB418" s="207"/>
      <c r="AC418" s="207"/>
      <c r="AD418" s="207"/>
      <c r="AE418" s="207"/>
      <c r="AF418" s="207"/>
      <c r="AG418" s="207"/>
      <c r="AH418" s="207"/>
      <c r="AI418" s="207"/>
      <c r="AJ418" s="207"/>
      <c r="AK418" s="207"/>
      <c r="AL418" s="207"/>
      <c r="AM418" s="207"/>
      <c r="AN418" s="207"/>
      <c r="AO418" s="207"/>
      <c r="AP418" s="388"/>
      <c r="AQ418" s="387"/>
      <c r="AR418" s="207"/>
      <c r="AS418" s="389"/>
      <c r="AT418" s="389"/>
      <c r="AU418" s="388"/>
      <c r="AV418" s="389">
        <v>0</v>
      </c>
      <c r="AW418" s="389">
        <v>0</v>
      </c>
      <c r="AX418" s="388">
        <f t="shared" si="77"/>
        <v>0</v>
      </c>
      <c r="AY418" s="389">
        <v>67</v>
      </c>
      <c r="AZ418" s="389">
        <v>4861</v>
      </c>
      <c r="BA418" s="388">
        <f t="shared" si="78"/>
        <v>1215.25</v>
      </c>
      <c r="BB418" s="389">
        <v>86</v>
      </c>
      <c r="BC418" s="389">
        <v>6390</v>
      </c>
      <c r="BD418" s="388">
        <f t="shared" si="79"/>
        <v>1597.5</v>
      </c>
      <c r="BE418" s="389">
        <v>93</v>
      </c>
      <c r="BF418" s="389">
        <v>6963</v>
      </c>
      <c r="BG418" s="388">
        <f t="shared" si="80"/>
        <v>1740.75</v>
      </c>
      <c r="BH418" s="388">
        <v>32</v>
      </c>
      <c r="BI418" s="388">
        <v>2164</v>
      </c>
      <c r="BJ418" s="388">
        <f t="shared" si="81"/>
        <v>541</v>
      </c>
      <c r="BK418" s="388">
        <v>65</v>
      </c>
      <c r="BL418" s="388">
        <v>4883</v>
      </c>
      <c r="BM418" s="388">
        <f t="shared" si="82"/>
        <v>1220.75</v>
      </c>
      <c r="BN418" s="388">
        <v>89</v>
      </c>
      <c r="BO418" s="388">
        <v>6843</v>
      </c>
      <c r="BP418" s="388">
        <f t="shared" si="83"/>
        <v>1710.75</v>
      </c>
      <c r="BQ418" s="388">
        <v>78</v>
      </c>
      <c r="BR418" s="388">
        <v>5290</v>
      </c>
      <c r="BS418" s="388">
        <f t="shared" si="84"/>
        <v>1322.5</v>
      </c>
    </row>
    <row r="419" spans="1:71" s="288" customFormat="1" ht="14.65" customHeight="1">
      <c r="A419" s="331">
        <v>417</v>
      </c>
      <c r="B419" s="391" t="s">
        <v>2196</v>
      </c>
      <c r="C419" s="391"/>
      <c r="D419" s="391"/>
      <c r="E419" s="207" t="s">
        <v>38</v>
      </c>
      <c r="F419" s="390"/>
      <c r="G419" s="390"/>
      <c r="H419" s="390"/>
      <c r="I419" s="390"/>
      <c r="J419" s="390"/>
      <c r="K419" s="390"/>
      <c r="L419" s="390"/>
      <c r="M419" s="390"/>
      <c r="N419" s="390"/>
      <c r="O419" s="390"/>
      <c r="P419" s="390"/>
      <c r="Q419" s="390"/>
      <c r="R419" s="207"/>
      <c r="S419" s="207"/>
      <c r="T419" s="207"/>
      <c r="U419" s="207"/>
      <c r="V419" s="207"/>
      <c r="W419" s="207"/>
      <c r="X419" s="207"/>
      <c r="Y419" s="207"/>
      <c r="Z419" s="207"/>
      <c r="AA419" s="207"/>
      <c r="AB419" s="207"/>
      <c r="AC419" s="207"/>
      <c r="AD419" s="207"/>
      <c r="AE419" s="207"/>
      <c r="AF419" s="207"/>
      <c r="AG419" s="207"/>
      <c r="AH419" s="207"/>
      <c r="AI419" s="207"/>
      <c r="AJ419" s="207"/>
      <c r="AK419" s="207"/>
      <c r="AL419" s="207"/>
      <c r="AM419" s="207"/>
      <c r="AN419" s="207"/>
      <c r="AO419" s="207"/>
      <c r="AP419" s="388"/>
      <c r="AQ419" s="387"/>
      <c r="AR419" s="207"/>
      <c r="AS419" s="389"/>
      <c r="AT419" s="389"/>
      <c r="AU419" s="388"/>
      <c r="AV419" s="389">
        <v>4</v>
      </c>
      <c r="AW419" s="389">
        <v>352</v>
      </c>
      <c r="AX419" s="388">
        <f t="shared" si="77"/>
        <v>88</v>
      </c>
      <c r="AY419" s="389">
        <v>127</v>
      </c>
      <c r="AZ419" s="389">
        <v>8749</v>
      </c>
      <c r="BA419" s="388">
        <f t="shared" si="78"/>
        <v>2187.25</v>
      </c>
      <c r="BB419" s="389">
        <v>175</v>
      </c>
      <c r="BC419" s="389">
        <v>10605</v>
      </c>
      <c r="BD419" s="388">
        <f t="shared" si="79"/>
        <v>2651.25</v>
      </c>
      <c r="BE419" s="389">
        <v>176</v>
      </c>
      <c r="BF419" s="389">
        <v>12664</v>
      </c>
      <c r="BG419" s="388">
        <f t="shared" si="80"/>
        <v>3166</v>
      </c>
      <c r="BH419" s="388">
        <v>223</v>
      </c>
      <c r="BI419" s="388">
        <v>15913</v>
      </c>
      <c r="BJ419" s="388">
        <f t="shared" si="81"/>
        <v>3978.25</v>
      </c>
      <c r="BK419" s="388">
        <v>202</v>
      </c>
      <c r="BL419" s="388">
        <v>13654</v>
      </c>
      <c r="BM419" s="388">
        <f t="shared" si="82"/>
        <v>3413.5</v>
      </c>
      <c r="BN419" s="388">
        <v>204</v>
      </c>
      <c r="BO419" s="388">
        <v>14428</v>
      </c>
      <c r="BP419" s="388">
        <f t="shared" si="83"/>
        <v>3607</v>
      </c>
      <c r="BQ419" s="388">
        <v>231</v>
      </c>
      <c r="BR419" s="388">
        <v>16677</v>
      </c>
      <c r="BS419" s="388">
        <f t="shared" si="84"/>
        <v>4169.25</v>
      </c>
    </row>
    <row r="420" spans="1:71" s="288" customFormat="1" ht="14.65" customHeight="1">
      <c r="A420" s="331">
        <v>418</v>
      </c>
      <c r="B420" s="391" t="s">
        <v>2197</v>
      </c>
      <c r="C420" s="391"/>
      <c r="D420" s="391"/>
      <c r="E420" s="207" t="s">
        <v>23</v>
      </c>
      <c r="F420" s="390"/>
      <c r="G420" s="390"/>
      <c r="H420" s="390"/>
      <c r="I420" s="390"/>
      <c r="J420" s="390"/>
      <c r="K420" s="390"/>
      <c r="L420" s="390"/>
      <c r="M420" s="390"/>
      <c r="N420" s="390"/>
      <c r="O420" s="390"/>
      <c r="P420" s="390"/>
      <c r="Q420" s="390"/>
      <c r="R420" s="207"/>
      <c r="S420" s="207"/>
      <c r="T420" s="207"/>
      <c r="U420" s="207"/>
      <c r="V420" s="207"/>
      <c r="W420" s="207"/>
      <c r="X420" s="207"/>
      <c r="Y420" s="207"/>
      <c r="Z420" s="207"/>
      <c r="AA420" s="207"/>
      <c r="AB420" s="207"/>
      <c r="AC420" s="207"/>
      <c r="AD420" s="207"/>
      <c r="AE420" s="207"/>
      <c r="AF420" s="207"/>
      <c r="AG420" s="207"/>
      <c r="AH420" s="207"/>
      <c r="AI420" s="207"/>
      <c r="AJ420" s="207"/>
      <c r="AK420" s="207"/>
      <c r="AL420" s="207"/>
      <c r="AM420" s="207"/>
      <c r="AN420" s="207"/>
      <c r="AO420" s="207"/>
      <c r="AP420" s="388"/>
      <c r="AQ420" s="387"/>
      <c r="AR420" s="207"/>
      <c r="AS420" s="389"/>
      <c r="AT420" s="389"/>
      <c r="AU420" s="388"/>
      <c r="AV420" s="389">
        <v>23</v>
      </c>
      <c r="AW420" s="389">
        <v>1517</v>
      </c>
      <c r="AX420" s="388">
        <f t="shared" si="77"/>
        <v>379.25</v>
      </c>
      <c r="AY420" s="389">
        <v>242</v>
      </c>
      <c r="AZ420" s="389">
        <v>16926</v>
      </c>
      <c r="BA420" s="388">
        <f t="shared" si="78"/>
        <v>4231.5</v>
      </c>
      <c r="BB420" s="389">
        <v>374</v>
      </c>
      <c r="BC420" s="389">
        <v>26470</v>
      </c>
      <c r="BD420" s="388">
        <f t="shared" si="79"/>
        <v>6617.5</v>
      </c>
      <c r="BE420" s="389">
        <v>418</v>
      </c>
      <c r="BF420" s="389">
        <v>29330</v>
      </c>
      <c r="BG420" s="388">
        <f t="shared" si="80"/>
        <v>7332.5</v>
      </c>
      <c r="BH420" s="388">
        <v>383</v>
      </c>
      <c r="BI420" s="388">
        <v>26305</v>
      </c>
      <c r="BJ420" s="388">
        <f t="shared" si="81"/>
        <v>6576.25</v>
      </c>
      <c r="BK420" s="388">
        <v>462</v>
      </c>
      <c r="BL420" s="388">
        <v>32446</v>
      </c>
      <c r="BM420" s="388">
        <f t="shared" si="82"/>
        <v>8111.5</v>
      </c>
      <c r="BN420" s="388">
        <v>492</v>
      </c>
      <c r="BO420" s="388">
        <v>33012</v>
      </c>
      <c r="BP420" s="388">
        <f t="shared" si="83"/>
        <v>8253</v>
      </c>
      <c r="BQ420" s="388">
        <v>446</v>
      </c>
      <c r="BR420" s="388">
        <v>30282</v>
      </c>
      <c r="BS420" s="388">
        <f t="shared" si="84"/>
        <v>7570.5</v>
      </c>
    </row>
    <row r="421" spans="1:71" s="288" customFormat="1" ht="14.65" customHeight="1">
      <c r="A421" s="331">
        <v>419</v>
      </c>
      <c r="B421" s="391" t="s">
        <v>2198</v>
      </c>
      <c r="C421" s="391"/>
      <c r="D421" s="391"/>
      <c r="E421" s="207" t="s">
        <v>552</v>
      </c>
      <c r="F421" s="390"/>
      <c r="G421" s="390"/>
      <c r="H421" s="390"/>
      <c r="I421" s="390"/>
      <c r="J421" s="390"/>
      <c r="K421" s="390"/>
      <c r="L421" s="390"/>
      <c r="M421" s="390"/>
      <c r="N421" s="390"/>
      <c r="O421" s="390"/>
      <c r="P421" s="390"/>
      <c r="Q421" s="390"/>
      <c r="R421" s="207"/>
      <c r="S421" s="207"/>
      <c r="T421" s="207"/>
      <c r="U421" s="207"/>
      <c r="V421" s="207"/>
      <c r="W421" s="207"/>
      <c r="X421" s="207"/>
      <c r="Y421" s="207"/>
      <c r="Z421" s="207"/>
      <c r="AA421" s="207"/>
      <c r="AB421" s="207"/>
      <c r="AC421" s="207"/>
      <c r="AD421" s="207"/>
      <c r="AE421" s="207"/>
      <c r="AF421" s="207"/>
      <c r="AG421" s="207"/>
      <c r="AH421" s="207"/>
      <c r="AI421" s="207"/>
      <c r="AJ421" s="207"/>
      <c r="AK421" s="207"/>
      <c r="AL421" s="207"/>
      <c r="AM421" s="207"/>
      <c r="AN421" s="207"/>
      <c r="AO421" s="207"/>
      <c r="AP421" s="388"/>
      <c r="AQ421" s="387"/>
      <c r="AR421" s="207"/>
      <c r="AS421" s="389"/>
      <c r="AT421" s="389"/>
      <c r="AU421" s="388"/>
      <c r="AV421" s="389">
        <v>13</v>
      </c>
      <c r="AW421" s="389">
        <v>787</v>
      </c>
      <c r="AX421" s="388">
        <f t="shared" si="77"/>
        <v>196.75</v>
      </c>
      <c r="AY421" s="389">
        <v>88</v>
      </c>
      <c r="AZ421" s="389">
        <v>5200</v>
      </c>
      <c r="BA421" s="388">
        <f t="shared" si="78"/>
        <v>1300</v>
      </c>
      <c r="BB421" s="389">
        <v>70</v>
      </c>
      <c r="BC421" s="389">
        <v>4394</v>
      </c>
      <c r="BD421" s="388">
        <f t="shared" si="79"/>
        <v>1098.5</v>
      </c>
      <c r="BE421" s="389">
        <v>96</v>
      </c>
      <c r="BF421" s="389">
        <v>6688</v>
      </c>
      <c r="BG421" s="388">
        <f t="shared" si="80"/>
        <v>1672</v>
      </c>
      <c r="BH421" s="388">
        <v>120</v>
      </c>
      <c r="BI421" s="388">
        <v>8404</v>
      </c>
      <c r="BJ421" s="388">
        <f t="shared" si="81"/>
        <v>2101</v>
      </c>
      <c r="BK421" s="388">
        <v>87</v>
      </c>
      <c r="BL421" s="388">
        <v>5985</v>
      </c>
      <c r="BM421" s="388">
        <f t="shared" si="82"/>
        <v>1496.25</v>
      </c>
      <c r="BN421" s="388">
        <v>68</v>
      </c>
      <c r="BO421" s="388">
        <v>4620</v>
      </c>
      <c r="BP421" s="388">
        <f t="shared" si="83"/>
        <v>1155</v>
      </c>
      <c r="BQ421" s="388">
        <v>69</v>
      </c>
      <c r="BR421" s="388">
        <v>5147</v>
      </c>
      <c r="BS421" s="388">
        <f t="shared" si="84"/>
        <v>1286.75</v>
      </c>
    </row>
    <row r="422" spans="1:71" s="288" customFormat="1" ht="14.65" customHeight="1">
      <c r="A422" s="331">
        <v>420</v>
      </c>
      <c r="B422" s="391" t="s">
        <v>2199</v>
      </c>
      <c r="C422" s="391"/>
      <c r="D422" s="391"/>
      <c r="E422" s="207" t="s">
        <v>5</v>
      </c>
      <c r="F422" s="390"/>
      <c r="G422" s="390"/>
      <c r="H422" s="390"/>
      <c r="I422" s="390"/>
      <c r="J422" s="390"/>
      <c r="K422" s="390"/>
      <c r="L422" s="390"/>
      <c r="M422" s="390"/>
      <c r="N422" s="390"/>
      <c r="O422" s="390"/>
      <c r="P422" s="390"/>
      <c r="Q422" s="390"/>
      <c r="R422" s="207"/>
      <c r="S422" s="207"/>
      <c r="T422" s="207"/>
      <c r="U422" s="207"/>
      <c r="V422" s="207"/>
      <c r="W422" s="207"/>
      <c r="X422" s="207"/>
      <c r="Y422" s="207"/>
      <c r="Z422" s="207"/>
      <c r="AA422" s="207"/>
      <c r="AB422" s="207"/>
      <c r="AC422" s="207"/>
      <c r="AD422" s="207"/>
      <c r="AE422" s="207"/>
      <c r="AF422" s="207"/>
      <c r="AG422" s="207"/>
      <c r="AH422" s="207"/>
      <c r="AI422" s="207"/>
      <c r="AJ422" s="207"/>
      <c r="AK422" s="207"/>
      <c r="AL422" s="207"/>
      <c r="AM422" s="207"/>
      <c r="AN422" s="207"/>
      <c r="AO422" s="207"/>
      <c r="AP422" s="388"/>
      <c r="AQ422" s="387"/>
      <c r="AR422" s="207"/>
      <c r="AS422" s="389"/>
      <c r="AT422" s="389"/>
      <c r="AU422" s="388"/>
      <c r="AV422" s="389">
        <v>1</v>
      </c>
      <c r="AW422" s="389">
        <v>79</v>
      </c>
      <c r="AX422" s="388">
        <f t="shared" si="77"/>
        <v>19.75</v>
      </c>
      <c r="AY422" s="389">
        <v>220</v>
      </c>
      <c r="AZ422" s="389">
        <v>14584</v>
      </c>
      <c r="BA422" s="388">
        <f t="shared" si="78"/>
        <v>3646</v>
      </c>
      <c r="BB422" s="389">
        <v>246</v>
      </c>
      <c r="BC422" s="389">
        <v>16358</v>
      </c>
      <c r="BD422" s="388">
        <f t="shared" si="79"/>
        <v>4089.5</v>
      </c>
      <c r="BE422" s="389">
        <v>319</v>
      </c>
      <c r="BF422" s="389">
        <v>20817</v>
      </c>
      <c r="BG422" s="388">
        <f t="shared" si="80"/>
        <v>5204.25</v>
      </c>
      <c r="BH422" s="388">
        <v>323</v>
      </c>
      <c r="BI422" s="388">
        <v>20409</v>
      </c>
      <c r="BJ422" s="388">
        <f t="shared" si="81"/>
        <v>5102.25</v>
      </c>
      <c r="BK422" s="388">
        <v>428</v>
      </c>
      <c r="BL422" s="388">
        <v>27960</v>
      </c>
      <c r="BM422" s="388">
        <f t="shared" si="82"/>
        <v>6990</v>
      </c>
      <c r="BN422" s="388">
        <v>388</v>
      </c>
      <c r="BO422" s="388">
        <v>24956</v>
      </c>
      <c r="BP422" s="388">
        <f t="shared" si="83"/>
        <v>6239</v>
      </c>
      <c r="BQ422" s="388">
        <v>330</v>
      </c>
      <c r="BR422" s="388">
        <v>22778</v>
      </c>
      <c r="BS422" s="388">
        <f t="shared" si="84"/>
        <v>5694.5</v>
      </c>
    </row>
    <row r="423" spans="1:71" s="288" customFormat="1" ht="14.65" customHeight="1">
      <c r="A423" s="331">
        <v>421</v>
      </c>
      <c r="B423" s="391" t="s">
        <v>2200</v>
      </c>
      <c r="C423" s="391"/>
      <c r="D423" s="391"/>
      <c r="E423" s="207" t="s">
        <v>23</v>
      </c>
      <c r="F423" s="390"/>
      <c r="G423" s="390"/>
      <c r="H423" s="390"/>
      <c r="I423" s="390"/>
      <c r="J423" s="390"/>
      <c r="K423" s="390"/>
      <c r="L423" s="390"/>
      <c r="M423" s="390"/>
      <c r="N423" s="390"/>
      <c r="O423" s="390"/>
      <c r="P423" s="390"/>
      <c r="Q423" s="390"/>
      <c r="R423" s="207"/>
      <c r="S423" s="207"/>
      <c r="T423" s="207"/>
      <c r="U423" s="207"/>
      <c r="V423" s="207"/>
      <c r="W423" s="207"/>
      <c r="X423" s="207"/>
      <c r="Y423" s="207"/>
      <c r="Z423" s="207"/>
      <c r="AA423" s="207"/>
      <c r="AB423" s="207"/>
      <c r="AC423" s="207"/>
      <c r="AD423" s="207"/>
      <c r="AE423" s="207"/>
      <c r="AF423" s="207"/>
      <c r="AG423" s="207"/>
      <c r="AH423" s="207"/>
      <c r="AI423" s="207"/>
      <c r="AJ423" s="207"/>
      <c r="AK423" s="207"/>
      <c r="AL423" s="207"/>
      <c r="AM423" s="207"/>
      <c r="AN423" s="207"/>
      <c r="AO423" s="207"/>
      <c r="AP423" s="388"/>
      <c r="AQ423" s="387"/>
      <c r="AR423" s="207"/>
      <c r="AS423" s="389"/>
      <c r="AT423" s="389"/>
      <c r="AU423" s="388"/>
      <c r="AV423" s="389">
        <v>26</v>
      </c>
      <c r="AW423" s="389">
        <v>1514</v>
      </c>
      <c r="AX423" s="388">
        <f t="shared" si="77"/>
        <v>378.5</v>
      </c>
      <c r="AY423" s="389">
        <v>155</v>
      </c>
      <c r="AZ423" s="389">
        <v>8961</v>
      </c>
      <c r="BA423" s="388">
        <f t="shared" si="78"/>
        <v>2240.25</v>
      </c>
      <c r="BB423" s="389">
        <v>241</v>
      </c>
      <c r="BC423" s="389">
        <v>14555</v>
      </c>
      <c r="BD423" s="388">
        <f t="shared" si="79"/>
        <v>3638.75</v>
      </c>
      <c r="BE423" s="389">
        <v>92</v>
      </c>
      <c r="BF423" s="389">
        <v>7432</v>
      </c>
      <c r="BG423" s="388">
        <f t="shared" si="80"/>
        <v>1858</v>
      </c>
      <c r="BH423" s="388">
        <v>101</v>
      </c>
      <c r="BI423" s="388">
        <v>8039</v>
      </c>
      <c r="BJ423" s="388">
        <f t="shared" si="81"/>
        <v>2009.75</v>
      </c>
      <c r="BK423" s="388">
        <v>118</v>
      </c>
      <c r="BL423" s="388">
        <v>8610</v>
      </c>
      <c r="BM423" s="388">
        <f t="shared" si="82"/>
        <v>2152.5</v>
      </c>
      <c r="BN423" s="388">
        <v>162</v>
      </c>
      <c r="BO423" s="388">
        <v>12706</v>
      </c>
      <c r="BP423" s="388">
        <f t="shared" si="83"/>
        <v>3176.5</v>
      </c>
      <c r="BQ423" s="388">
        <v>75</v>
      </c>
      <c r="BR423" s="388">
        <v>6153</v>
      </c>
      <c r="BS423" s="388">
        <f t="shared" si="84"/>
        <v>1538.25</v>
      </c>
    </row>
    <row r="424" spans="1:71" s="288" customFormat="1" ht="14.65" customHeight="1">
      <c r="A424" s="331">
        <v>422</v>
      </c>
      <c r="B424" s="391" t="s">
        <v>2201</v>
      </c>
      <c r="C424" s="391"/>
      <c r="D424" s="391"/>
      <c r="E424" s="207" t="s">
        <v>5</v>
      </c>
      <c r="F424" s="390"/>
      <c r="G424" s="390"/>
      <c r="H424" s="390"/>
      <c r="I424" s="390"/>
      <c r="J424" s="390"/>
      <c r="K424" s="390"/>
      <c r="L424" s="390"/>
      <c r="M424" s="390"/>
      <c r="N424" s="390"/>
      <c r="O424" s="390"/>
      <c r="P424" s="390"/>
      <c r="Q424" s="390"/>
      <c r="R424" s="207"/>
      <c r="S424" s="207"/>
      <c r="T424" s="207"/>
      <c r="U424" s="207"/>
      <c r="V424" s="207"/>
      <c r="W424" s="207"/>
      <c r="X424" s="207"/>
      <c r="Y424" s="207"/>
      <c r="Z424" s="207"/>
      <c r="AA424" s="207"/>
      <c r="AB424" s="207"/>
      <c r="AC424" s="207"/>
      <c r="AD424" s="207"/>
      <c r="AE424" s="207"/>
      <c r="AF424" s="207"/>
      <c r="AG424" s="207"/>
      <c r="AH424" s="207"/>
      <c r="AI424" s="207"/>
      <c r="AJ424" s="207"/>
      <c r="AK424" s="207"/>
      <c r="AL424" s="207"/>
      <c r="AM424" s="207"/>
      <c r="AN424" s="207"/>
      <c r="AO424" s="207"/>
      <c r="AP424" s="388"/>
      <c r="AQ424" s="387"/>
      <c r="AR424" s="207"/>
      <c r="AS424" s="389"/>
      <c r="AT424" s="389"/>
      <c r="AU424" s="388"/>
      <c r="AV424" s="389">
        <v>3</v>
      </c>
      <c r="AW424" s="389">
        <v>217</v>
      </c>
      <c r="AX424" s="388">
        <f t="shared" si="77"/>
        <v>54.25</v>
      </c>
      <c r="AY424" s="389">
        <v>108</v>
      </c>
      <c r="AZ424" s="389">
        <v>7424</v>
      </c>
      <c r="BA424" s="388">
        <f t="shared" si="78"/>
        <v>1856</v>
      </c>
      <c r="BB424" s="389">
        <v>200</v>
      </c>
      <c r="BC424" s="389">
        <v>14544</v>
      </c>
      <c r="BD424" s="388">
        <f t="shared" si="79"/>
        <v>3636</v>
      </c>
      <c r="BE424" s="389">
        <v>225</v>
      </c>
      <c r="BF424" s="389">
        <v>15299</v>
      </c>
      <c r="BG424" s="388">
        <f t="shared" si="80"/>
        <v>3824.75</v>
      </c>
      <c r="BH424" s="388">
        <v>192</v>
      </c>
      <c r="BI424" s="388">
        <v>12156</v>
      </c>
      <c r="BJ424" s="388">
        <f t="shared" si="81"/>
        <v>3039</v>
      </c>
      <c r="BK424" s="388">
        <v>190</v>
      </c>
      <c r="BL424" s="388">
        <v>13666</v>
      </c>
      <c r="BM424" s="388">
        <f t="shared" si="82"/>
        <v>3416.5</v>
      </c>
      <c r="BN424" s="388">
        <v>180</v>
      </c>
      <c r="BO424" s="388">
        <v>12624</v>
      </c>
      <c r="BP424" s="388">
        <f t="shared" si="83"/>
        <v>3156</v>
      </c>
      <c r="BQ424" s="388">
        <v>146</v>
      </c>
      <c r="BR424" s="388">
        <v>11058</v>
      </c>
      <c r="BS424" s="388">
        <f t="shared" si="84"/>
        <v>2764.5</v>
      </c>
    </row>
    <row r="425" spans="1:71" s="288" customFormat="1" ht="14.65" customHeight="1">
      <c r="A425" s="331">
        <v>423</v>
      </c>
      <c r="B425" s="391" t="s">
        <v>2202</v>
      </c>
      <c r="C425" s="391"/>
      <c r="D425" s="391"/>
      <c r="E425" s="207" t="s">
        <v>148</v>
      </c>
      <c r="F425" s="390"/>
      <c r="G425" s="390"/>
      <c r="H425" s="390"/>
      <c r="I425" s="390"/>
      <c r="J425" s="390"/>
      <c r="K425" s="390"/>
      <c r="L425" s="390"/>
      <c r="M425" s="390"/>
      <c r="N425" s="390"/>
      <c r="O425" s="390"/>
      <c r="P425" s="390"/>
      <c r="Q425" s="390"/>
      <c r="R425" s="207"/>
      <c r="S425" s="207"/>
      <c r="T425" s="207"/>
      <c r="U425" s="207"/>
      <c r="V425" s="207"/>
      <c r="W425" s="207"/>
      <c r="X425" s="207"/>
      <c r="Y425" s="207"/>
      <c r="Z425" s="207"/>
      <c r="AA425" s="207"/>
      <c r="AB425" s="207"/>
      <c r="AC425" s="207"/>
      <c r="AD425" s="207"/>
      <c r="AE425" s="207"/>
      <c r="AF425" s="207"/>
      <c r="AG425" s="207"/>
      <c r="AH425" s="207"/>
      <c r="AI425" s="207"/>
      <c r="AJ425" s="207"/>
      <c r="AK425" s="207"/>
      <c r="AL425" s="207"/>
      <c r="AM425" s="207"/>
      <c r="AN425" s="207"/>
      <c r="AO425" s="207"/>
      <c r="AP425" s="388"/>
      <c r="AQ425" s="387"/>
      <c r="AR425" s="207"/>
      <c r="AS425" s="389"/>
      <c r="AT425" s="389"/>
      <c r="AU425" s="388"/>
      <c r="AV425" s="389">
        <v>7</v>
      </c>
      <c r="AW425" s="389">
        <v>529</v>
      </c>
      <c r="AX425" s="388">
        <f t="shared" si="77"/>
        <v>132.25</v>
      </c>
      <c r="AY425" s="389">
        <v>137</v>
      </c>
      <c r="AZ425" s="389">
        <v>8907</v>
      </c>
      <c r="BA425" s="388">
        <f t="shared" si="78"/>
        <v>2226.75</v>
      </c>
      <c r="BB425" s="389">
        <v>131</v>
      </c>
      <c r="BC425" s="389">
        <v>8965</v>
      </c>
      <c r="BD425" s="388">
        <f t="shared" si="79"/>
        <v>2241.25</v>
      </c>
      <c r="BE425" s="389">
        <v>185</v>
      </c>
      <c r="BF425" s="389">
        <v>13471</v>
      </c>
      <c r="BG425" s="388">
        <f t="shared" si="80"/>
        <v>3367.75</v>
      </c>
      <c r="BH425" s="388">
        <v>182</v>
      </c>
      <c r="BI425" s="388">
        <v>12530</v>
      </c>
      <c r="BJ425" s="388">
        <f t="shared" si="81"/>
        <v>3132.5</v>
      </c>
      <c r="BK425" s="388">
        <v>203</v>
      </c>
      <c r="BL425" s="388">
        <v>13293</v>
      </c>
      <c r="BM425" s="388">
        <f t="shared" si="82"/>
        <v>3323.25</v>
      </c>
      <c r="BN425" s="388">
        <v>187</v>
      </c>
      <c r="BO425" s="388">
        <v>12369</v>
      </c>
      <c r="BP425" s="388">
        <f t="shared" si="83"/>
        <v>3092.25</v>
      </c>
      <c r="BQ425" s="388">
        <v>241</v>
      </c>
      <c r="BR425" s="388">
        <v>17803</v>
      </c>
      <c r="BS425" s="388">
        <f t="shared" si="84"/>
        <v>4450.75</v>
      </c>
    </row>
    <row r="426" spans="1:71" s="288" customFormat="1" ht="14.65" customHeight="1">
      <c r="A426" s="331">
        <v>424</v>
      </c>
      <c r="B426" s="391" t="s">
        <v>2203</v>
      </c>
      <c r="C426" s="391"/>
      <c r="D426" s="391"/>
      <c r="E426" s="207" t="s">
        <v>36</v>
      </c>
      <c r="F426" s="390"/>
      <c r="G426" s="390"/>
      <c r="H426" s="390"/>
      <c r="I426" s="390"/>
      <c r="J426" s="390"/>
      <c r="K426" s="390"/>
      <c r="L426" s="390"/>
      <c r="M426" s="390"/>
      <c r="N426" s="390"/>
      <c r="O426" s="390"/>
      <c r="P426" s="390"/>
      <c r="Q426" s="390"/>
      <c r="R426" s="207"/>
      <c r="S426" s="207"/>
      <c r="T426" s="207"/>
      <c r="U426" s="207"/>
      <c r="V426" s="207"/>
      <c r="W426" s="207"/>
      <c r="X426" s="207"/>
      <c r="Y426" s="207"/>
      <c r="Z426" s="207"/>
      <c r="AA426" s="207"/>
      <c r="AB426" s="207"/>
      <c r="AC426" s="207"/>
      <c r="AD426" s="207"/>
      <c r="AE426" s="207"/>
      <c r="AF426" s="207"/>
      <c r="AG426" s="207"/>
      <c r="AH426" s="207"/>
      <c r="AI426" s="207"/>
      <c r="AJ426" s="207"/>
      <c r="AK426" s="207"/>
      <c r="AL426" s="207"/>
      <c r="AM426" s="207"/>
      <c r="AN426" s="207"/>
      <c r="AO426" s="207"/>
      <c r="AP426" s="388"/>
      <c r="AQ426" s="387"/>
      <c r="AR426" s="207"/>
      <c r="AS426" s="389"/>
      <c r="AT426" s="389"/>
      <c r="AU426" s="388"/>
      <c r="AV426" s="389">
        <v>0</v>
      </c>
      <c r="AW426" s="389">
        <v>0</v>
      </c>
      <c r="AX426" s="388">
        <f t="shared" ref="AX426:AX478" si="85">AW426*25%</f>
        <v>0</v>
      </c>
      <c r="AY426" s="389">
        <v>1</v>
      </c>
      <c r="AZ426" s="389">
        <v>99</v>
      </c>
      <c r="BA426" s="388">
        <f t="shared" si="78"/>
        <v>24.75</v>
      </c>
      <c r="BB426" s="389">
        <v>12</v>
      </c>
      <c r="BC426" s="389">
        <v>800</v>
      </c>
      <c r="BD426" s="388">
        <f t="shared" si="79"/>
        <v>200</v>
      </c>
      <c r="BE426" s="389">
        <v>9</v>
      </c>
      <c r="BF426" s="389">
        <v>851</v>
      </c>
      <c r="BG426" s="388">
        <f t="shared" si="80"/>
        <v>212.75</v>
      </c>
      <c r="BH426" s="388">
        <v>22</v>
      </c>
      <c r="BI426" s="388">
        <v>1538</v>
      </c>
      <c r="BJ426" s="388">
        <f t="shared" si="81"/>
        <v>384.5</v>
      </c>
      <c r="BK426" s="388">
        <v>24</v>
      </c>
      <c r="BL426" s="388">
        <v>1188</v>
      </c>
      <c r="BM426" s="388">
        <f t="shared" si="82"/>
        <v>297</v>
      </c>
      <c r="BN426" s="388">
        <v>23</v>
      </c>
      <c r="BO426" s="388">
        <v>1457</v>
      </c>
      <c r="BP426" s="388">
        <f t="shared" si="83"/>
        <v>364.25</v>
      </c>
      <c r="BQ426" s="388">
        <v>25</v>
      </c>
      <c r="BR426" s="388">
        <v>1715</v>
      </c>
      <c r="BS426" s="388">
        <f t="shared" si="84"/>
        <v>428.75</v>
      </c>
    </row>
    <row r="427" spans="1:71" s="288" customFormat="1" ht="14.65" customHeight="1">
      <c r="A427" s="331">
        <v>425</v>
      </c>
      <c r="B427" s="391" t="s">
        <v>2204</v>
      </c>
      <c r="C427" s="391"/>
      <c r="D427" s="391"/>
      <c r="E427" s="207" t="s">
        <v>58</v>
      </c>
      <c r="F427" s="390"/>
      <c r="G427" s="390"/>
      <c r="H427" s="390"/>
      <c r="I427" s="390"/>
      <c r="J427" s="390"/>
      <c r="K427" s="390"/>
      <c r="L427" s="390"/>
      <c r="M427" s="390"/>
      <c r="N427" s="390"/>
      <c r="O427" s="390"/>
      <c r="P427" s="390"/>
      <c r="Q427" s="390"/>
      <c r="R427" s="207"/>
      <c r="S427" s="207"/>
      <c r="T427" s="207"/>
      <c r="U427" s="207"/>
      <c r="V427" s="207"/>
      <c r="W427" s="207"/>
      <c r="X427" s="207"/>
      <c r="Y427" s="207"/>
      <c r="Z427" s="207"/>
      <c r="AA427" s="207"/>
      <c r="AB427" s="207"/>
      <c r="AC427" s="207"/>
      <c r="AD427" s="207"/>
      <c r="AE427" s="207"/>
      <c r="AF427" s="207"/>
      <c r="AG427" s="207"/>
      <c r="AH427" s="207"/>
      <c r="AI427" s="207"/>
      <c r="AJ427" s="207"/>
      <c r="AK427" s="207"/>
      <c r="AL427" s="207"/>
      <c r="AM427" s="207"/>
      <c r="AN427" s="207"/>
      <c r="AO427" s="207"/>
      <c r="AP427" s="388"/>
      <c r="AQ427" s="387"/>
      <c r="AR427" s="207"/>
      <c r="AS427" s="389"/>
      <c r="AT427" s="389"/>
      <c r="AU427" s="388"/>
      <c r="AV427" s="389">
        <v>3</v>
      </c>
      <c r="AW427" s="389">
        <v>237</v>
      </c>
      <c r="AX427" s="388">
        <f t="shared" si="85"/>
        <v>59.25</v>
      </c>
      <c r="AY427" s="389">
        <v>65</v>
      </c>
      <c r="AZ427" s="389">
        <v>4135</v>
      </c>
      <c r="BA427" s="388">
        <f t="shared" si="78"/>
        <v>1033.75</v>
      </c>
      <c r="BB427" s="389">
        <v>94</v>
      </c>
      <c r="BC427" s="389">
        <v>6178</v>
      </c>
      <c r="BD427" s="388">
        <f t="shared" si="79"/>
        <v>1544.5</v>
      </c>
      <c r="BE427" s="389">
        <v>162</v>
      </c>
      <c r="BF427" s="389">
        <v>10750</v>
      </c>
      <c r="BG427" s="388">
        <f t="shared" si="80"/>
        <v>2687.5</v>
      </c>
      <c r="BH427" s="388">
        <v>117</v>
      </c>
      <c r="BI427" s="388">
        <v>7907</v>
      </c>
      <c r="BJ427" s="388">
        <f t="shared" si="81"/>
        <v>1976.75</v>
      </c>
      <c r="BK427" s="388">
        <v>193</v>
      </c>
      <c r="BL427" s="388">
        <v>12847</v>
      </c>
      <c r="BM427" s="388">
        <f t="shared" si="82"/>
        <v>3211.75</v>
      </c>
      <c r="BN427" s="388">
        <v>138</v>
      </c>
      <c r="BO427" s="388">
        <v>9334</v>
      </c>
      <c r="BP427" s="388">
        <f t="shared" si="83"/>
        <v>2333.5</v>
      </c>
      <c r="BQ427" s="388">
        <v>145</v>
      </c>
      <c r="BR427" s="388">
        <v>9543</v>
      </c>
      <c r="BS427" s="388">
        <f t="shared" si="84"/>
        <v>2385.75</v>
      </c>
    </row>
    <row r="428" spans="1:71" s="288" customFormat="1" ht="14.65" customHeight="1">
      <c r="A428" s="331">
        <v>426</v>
      </c>
      <c r="B428" s="391" t="s">
        <v>2205</v>
      </c>
      <c r="C428" s="391"/>
      <c r="D428" s="391"/>
      <c r="E428" s="207" t="s">
        <v>23</v>
      </c>
      <c r="F428" s="390"/>
      <c r="G428" s="390"/>
      <c r="H428" s="390"/>
      <c r="I428" s="390"/>
      <c r="J428" s="390"/>
      <c r="K428" s="390"/>
      <c r="L428" s="390"/>
      <c r="M428" s="390"/>
      <c r="N428" s="390"/>
      <c r="O428" s="390"/>
      <c r="P428" s="390"/>
      <c r="Q428" s="390"/>
      <c r="R428" s="207"/>
      <c r="S428" s="207"/>
      <c r="T428" s="207"/>
      <c r="U428" s="207"/>
      <c r="V428" s="207"/>
      <c r="W428" s="207"/>
      <c r="X428" s="207"/>
      <c r="Y428" s="207"/>
      <c r="Z428" s="207"/>
      <c r="AA428" s="207"/>
      <c r="AB428" s="207"/>
      <c r="AC428" s="207"/>
      <c r="AD428" s="207"/>
      <c r="AE428" s="207"/>
      <c r="AF428" s="207"/>
      <c r="AG428" s="207"/>
      <c r="AH428" s="207"/>
      <c r="AI428" s="207"/>
      <c r="AJ428" s="207"/>
      <c r="AK428" s="207"/>
      <c r="AL428" s="207"/>
      <c r="AM428" s="207"/>
      <c r="AN428" s="207"/>
      <c r="AO428" s="207"/>
      <c r="AP428" s="388"/>
      <c r="AQ428" s="387"/>
      <c r="AR428" s="207"/>
      <c r="AS428" s="389"/>
      <c r="AT428" s="389"/>
      <c r="AU428" s="388"/>
      <c r="AV428" s="389">
        <v>15</v>
      </c>
      <c r="AW428" s="389">
        <v>1317</v>
      </c>
      <c r="AX428" s="388">
        <f t="shared" si="85"/>
        <v>329.25</v>
      </c>
      <c r="AY428" s="389">
        <v>162</v>
      </c>
      <c r="AZ428" s="389">
        <v>11086</v>
      </c>
      <c r="BA428" s="388">
        <f t="shared" si="78"/>
        <v>2771.5</v>
      </c>
      <c r="BB428" s="389">
        <v>237</v>
      </c>
      <c r="BC428" s="389">
        <v>16271</v>
      </c>
      <c r="BD428" s="388">
        <f t="shared" si="79"/>
        <v>4067.75</v>
      </c>
      <c r="BE428" s="389">
        <v>251</v>
      </c>
      <c r="BF428" s="389">
        <v>17937</v>
      </c>
      <c r="BG428" s="388">
        <f t="shared" si="80"/>
        <v>4484.25</v>
      </c>
      <c r="BH428" s="388">
        <v>221</v>
      </c>
      <c r="BI428" s="388">
        <v>15719</v>
      </c>
      <c r="BJ428" s="388">
        <f t="shared" si="81"/>
        <v>3929.75</v>
      </c>
      <c r="BK428" s="388">
        <v>273</v>
      </c>
      <c r="BL428" s="388">
        <v>19711</v>
      </c>
      <c r="BM428" s="388">
        <f t="shared" si="82"/>
        <v>4927.75</v>
      </c>
      <c r="BN428" s="388">
        <v>325</v>
      </c>
      <c r="BO428" s="388">
        <v>22779</v>
      </c>
      <c r="BP428" s="388">
        <f t="shared" si="83"/>
        <v>5694.75</v>
      </c>
      <c r="BQ428" s="388">
        <v>299</v>
      </c>
      <c r="BR428" s="388">
        <v>20937</v>
      </c>
      <c r="BS428" s="388">
        <f t="shared" si="84"/>
        <v>5234.25</v>
      </c>
    </row>
    <row r="429" spans="1:71" s="288" customFormat="1" ht="14.65" customHeight="1">
      <c r="A429" s="331">
        <v>427</v>
      </c>
      <c r="B429" s="391" t="s">
        <v>2206</v>
      </c>
      <c r="C429" s="391"/>
      <c r="D429" s="391"/>
      <c r="E429" s="207" t="s">
        <v>29</v>
      </c>
      <c r="F429" s="390"/>
      <c r="G429" s="390"/>
      <c r="H429" s="390"/>
      <c r="I429" s="390"/>
      <c r="J429" s="390"/>
      <c r="K429" s="390"/>
      <c r="L429" s="390"/>
      <c r="M429" s="390"/>
      <c r="N429" s="390"/>
      <c r="O429" s="390"/>
      <c r="P429" s="390"/>
      <c r="Q429" s="390"/>
      <c r="R429" s="207"/>
      <c r="S429" s="207"/>
      <c r="T429" s="207"/>
      <c r="U429" s="207"/>
      <c r="V429" s="207"/>
      <c r="W429" s="207"/>
      <c r="X429" s="207"/>
      <c r="Y429" s="207"/>
      <c r="Z429" s="207"/>
      <c r="AA429" s="207"/>
      <c r="AB429" s="207"/>
      <c r="AC429" s="207"/>
      <c r="AD429" s="207"/>
      <c r="AE429" s="207"/>
      <c r="AF429" s="207"/>
      <c r="AG429" s="207"/>
      <c r="AH429" s="207"/>
      <c r="AI429" s="207"/>
      <c r="AJ429" s="207"/>
      <c r="AK429" s="207"/>
      <c r="AL429" s="207"/>
      <c r="AM429" s="207"/>
      <c r="AN429" s="207"/>
      <c r="AO429" s="207"/>
      <c r="AP429" s="388"/>
      <c r="AQ429" s="387"/>
      <c r="AR429" s="207"/>
      <c r="AS429" s="389"/>
      <c r="AT429" s="389"/>
      <c r="AU429" s="388"/>
      <c r="AV429" s="389">
        <v>1</v>
      </c>
      <c r="AW429" s="389">
        <v>99</v>
      </c>
      <c r="AX429" s="388">
        <f t="shared" si="85"/>
        <v>24.75</v>
      </c>
      <c r="AY429" s="389">
        <v>102</v>
      </c>
      <c r="AZ429" s="389">
        <v>7886</v>
      </c>
      <c r="BA429" s="388">
        <f t="shared" si="78"/>
        <v>1971.5</v>
      </c>
      <c r="BB429" s="389">
        <v>115</v>
      </c>
      <c r="BC429" s="389">
        <v>8533</v>
      </c>
      <c r="BD429" s="388">
        <f t="shared" si="79"/>
        <v>2133.25</v>
      </c>
      <c r="BE429" s="389">
        <v>162</v>
      </c>
      <c r="BF429" s="389">
        <v>11626</v>
      </c>
      <c r="BG429" s="388">
        <f t="shared" si="80"/>
        <v>2906.5</v>
      </c>
      <c r="BH429" s="388">
        <v>174</v>
      </c>
      <c r="BI429" s="388">
        <v>11882</v>
      </c>
      <c r="BJ429" s="388">
        <f t="shared" si="81"/>
        <v>2970.5</v>
      </c>
      <c r="BK429" s="388">
        <v>242</v>
      </c>
      <c r="BL429" s="388">
        <v>15258</v>
      </c>
      <c r="BM429" s="388">
        <f t="shared" si="82"/>
        <v>3814.5</v>
      </c>
      <c r="BN429" s="388">
        <v>286</v>
      </c>
      <c r="BO429" s="388">
        <v>18418</v>
      </c>
      <c r="BP429" s="388">
        <f t="shared" si="83"/>
        <v>4604.5</v>
      </c>
      <c r="BQ429" s="388">
        <v>210</v>
      </c>
      <c r="BR429" s="388">
        <v>15022</v>
      </c>
      <c r="BS429" s="388">
        <f t="shared" si="84"/>
        <v>3755.5</v>
      </c>
    </row>
    <row r="430" spans="1:71" s="288" customFormat="1" ht="14.65" customHeight="1">
      <c r="A430" s="331">
        <v>428</v>
      </c>
      <c r="B430" s="391" t="s">
        <v>2207</v>
      </c>
      <c r="C430" s="391"/>
      <c r="D430" s="391"/>
      <c r="E430" s="207" t="s">
        <v>29</v>
      </c>
      <c r="F430" s="390"/>
      <c r="G430" s="390"/>
      <c r="H430" s="390"/>
      <c r="I430" s="390"/>
      <c r="J430" s="390"/>
      <c r="K430" s="390"/>
      <c r="L430" s="390"/>
      <c r="M430" s="390"/>
      <c r="N430" s="390"/>
      <c r="O430" s="390"/>
      <c r="P430" s="390"/>
      <c r="Q430" s="390"/>
      <c r="R430" s="207"/>
      <c r="S430" s="207"/>
      <c r="T430" s="207"/>
      <c r="U430" s="207"/>
      <c r="V430" s="207"/>
      <c r="W430" s="207"/>
      <c r="X430" s="207"/>
      <c r="Y430" s="207"/>
      <c r="Z430" s="207"/>
      <c r="AA430" s="207"/>
      <c r="AB430" s="207"/>
      <c r="AC430" s="207"/>
      <c r="AD430" s="207"/>
      <c r="AE430" s="207"/>
      <c r="AF430" s="207"/>
      <c r="AG430" s="207"/>
      <c r="AH430" s="207"/>
      <c r="AI430" s="207"/>
      <c r="AJ430" s="207"/>
      <c r="AK430" s="207"/>
      <c r="AL430" s="207"/>
      <c r="AM430" s="207"/>
      <c r="AN430" s="207"/>
      <c r="AO430" s="207"/>
      <c r="AP430" s="388"/>
      <c r="AQ430" s="387"/>
      <c r="AR430" s="207"/>
      <c r="AS430" s="389"/>
      <c r="AT430" s="389"/>
      <c r="AU430" s="388"/>
      <c r="AV430" s="389">
        <v>1</v>
      </c>
      <c r="AW430" s="389">
        <v>99</v>
      </c>
      <c r="AX430" s="388">
        <f t="shared" si="85"/>
        <v>24.75</v>
      </c>
      <c r="AY430" s="389">
        <v>87</v>
      </c>
      <c r="AZ430" s="389">
        <v>6045</v>
      </c>
      <c r="BA430" s="388">
        <f t="shared" si="78"/>
        <v>1511.25</v>
      </c>
      <c r="BB430" s="389">
        <v>119</v>
      </c>
      <c r="BC430" s="389">
        <v>8305</v>
      </c>
      <c r="BD430" s="388">
        <f t="shared" si="79"/>
        <v>2076.25</v>
      </c>
      <c r="BE430" s="389">
        <v>160</v>
      </c>
      <c r="BF430" s="389">
        <v>12004</v>
      </c>
      <c r="BG430" s="388">
        <f t="shared" si="80"/>
        <v>3001</v>
      </c>
      <c r="BH430" s="388">
        <v>176</v>
      </c>
      <c r="BI430" s="388">
        <v>12124</v>
      </c>
      <c r="BJ430" s="388">
        <f t="shared" si="81"/>
        <v>3031</v>
      </c>
      <c r="BK430" s="388">
        <v>200</v>
      </c>
      <c r="BL430" s="388">
        <v>14568</v>
      </c>
      <c r="BM430" s="388">
        <f t="shared" si="82"/>
        <v>3642</v>
      </c>
      <c r="BN430" s="388">
        <v>172</v>
      </c>
      <c r="BO430" s="388">
        <v>12632</v>
      </c>
      <c r="BP430" s="388">
        <f t="shared" si="83"/>
        <v>3158</v>
      </c>
      <c r="BQ430" s="388">
        <v>195</v>
      </c>
      <c r="BR430" s="388">
        <v>14841</v>
      </c>
      <c r="BS430" s="388">
        <f t="shared" si="84"/>
        <v>3710.25</v>
      </c>
    </row>
    <row r="431" spans="1:71" s="288" customFormat="1" ht="14.65" customHeight="1">
      <c r="A431" s="331">
        <v>429</v>
      </c>
      <c r="B431" s="391" t="s">
        <v>2208</v>
      </c>
      <c r="C431" s="391"/>
      <c r="D431" s="391"/>
      <c r="E431" s="207" t="s">
        <v>932</v>
      </c>
      <c r="F431" s="390"/>
      <c r="G431" s="390"/>
      <c r="H431" s="390"/>
      <c r="I431" s="390"/>
      <c r="J431" s="390"/>
      <c r="K431" s="390"/>
      <c r="L431" s="390"/>
      <c r="M431" s="390"/>
      <c r="N431" s="390"/>
      <c r="O431" s="390"/>
      <c r="P431" s="390"/>
      <c r="Q431" s="390"/>
      <c r="R431" s="207"/>
      <c r="S431" s="207"/>
      <c r="T431" s="207"/>
      <c r="U431" s="207"/>
      <c r="V431" s="207"/>
      <c r="W431" s="207"/>
      <c r="X431" s="207"/>
      <c r="Y431" s="207"/>
      <c r="Z431" s="207"/>
      <c r="AA431" s="207"/>
      <c r="AB431" s="207"/>
      <c r="AC431" s="207"/>
      <c r="AD431" s="207"/>
      <c r="AE431" s="207"/>
      <c r="AF431" s="207"/>
      <c r="AG431" s="207"/>
      <c r="AH431" s="207"/>
      <c r="AI431" s="207"/>
      <c r="AJ431" s="207"/>
      <c r="AK431" s="207"/>
      <c r="AL431" s="207"/>
      <c r="AM431" s="207"/>
      <c r="AN431" s="207"/>
      <c r="AO431" s="207"/>
      <c r="AP431" s="388"/>
      <c r="AQ431" s="387"/>
      <c r="AR431" s="207"/>
      <c r="AS431" s="389"/>
      <c r="AT431" s="389"/>
      <c r="AU431" s="388"/>
      <c r="AV431" s="389">
        <v>0</v>
      </c>
      <c r="AW431" s="389">
        <v>0</v>
      </c>
      <c r="AX431" s="388">
        <f t="shared" si="85"/>
        <v>0</v>
      </c>
      <c r="AY431" s="389">
        <v>29</v>
      </c>
      <c r="AZ431" s="389">
        <v>2531</v>
      </c>
      <c r="BA431" s="388">
        <f t="shared" si="78"/>
        <v>632.75</v>
      </c>
      <c r="BB431" s="389">
        <v>60</v>
      </c>
      <c r="BC431" s="389">
        <v>5160</v>
      </c>
      <c r="BD431" s="388">
        <f t="shared" si="79"/>
        <v>1290</v>
      </c>
      <c r="BE431" s="389">
        <v>102</v>
      </c>
      <c r="BF431" s="389">
        <v>7894</v>
      </c>
      <c r="BG431" s="388">
        <f t="shared" si="80"/>
        <v>1973.5</v>
      </c>
      <c r="BH431" s="388">
        <v>93</v>
      </c>
      <c r="BI431" s="388">
        <v>6511</v>
      </c>
      <c r="BJ431" s="388">
        <f t="shared" si="81"/>
        <v>1627.75</v>
      </c>
      <c r="BK431" s="388">
        <v>103</v>
      </c>
      <c r="BL431" s="388">
        <v>7509</v>
      </c>
      <c r="BM431" s="388">
        <f t="shared" si="82"/>
        <v>1877.25</v>
      </c>
      <c r="BN431" s="388">
        <v>38</v>
      </c>
      <c r="BO431" s="388">
        <v>2814</v>
      </c>
      <c r="BP431" s="388">
        <f t="shared" si="83"/>
        <v>703.5</v>
      </c>
      <c r="BQ431" s="388">
        <v>20</v>
      </c>
      <c r="BR431" s="388">
        <v>1320</v>
      </c>
      <c r="BS431" s="388">
        <f t="shared" si="84"/>
        <v>330</v>
      </c>
    </row>
    <row r="432" spans="1:71" s="288" customFormat="1" ht="14.65" customHeight="1">
      <c r="A432" s="331">
        <v>430</v>
      </c>
      <c r="B432" s="391" t="s">
        <v>2209</v>
      </c>
      <c r="C432" s="391"/>
      <c r="D432" s="391"/>
      <c r="E432" s="207" t="s">
        <v>5</v>
      </c>
      <c r="F432" s="390"/>
      <c r="G432" s="390"/>
      <c r="H432" s="390"/>
      <c r="I432" s="390"/>
      <c r="J432" s="390"/>
      <c r="K432" s="390"/>
      <c r="L432" s="390"/>
      <c r="M432" s="390"/>
      <c r="N432" s="390"/>
      <c r="O432" s="390"/>
      <c r="P432" s="390"/>
      <c r="Q432" s="390"/>
      <c r="R432" s="207"/>
      <c r="S432" s="207"/>
      <c r="T432" s="207"/>
      <c r="U432" s="207"/>
      <c r="V432" s="207"/>
      <c r="W432" s="207"/>
      <c r="X432" s="207"/>
      <c r="Y432" s="207"/>
      <c r="Z432" s="207"/>
      <c r="AA432" s="207"/>
      <c r="AB432" s="207"/>
      <c r="AC432" s="207"/>
      <c r="AD432" s="207"/>
      <c r="AE432" s="207"/>
      <c r="AF432" s="207"/>
      <c r="AG432" s="207"/>
      <c r="AH432" s="207"/>
      <c r="AI432" s="207"/>
      <c r="AJ432" s="207"/>
      <c r="AK432" s="207"/>
      <c r="AL432" s="207"/>
      <c r="AM432" s="207"/>
      <c r="AN432" s="207"/>
      <c r="AO432" s="207"/>
      <c r="AP432" s="388"/>
      <c r="AQ432" s="387"/>
      <c r="AR432" s="207"/>
      <c r="AS432" s="389"/>
      <c r="AT432" s="389"/>
      <c r="AU432" s="388"/>
      <c r="AV432" s="389">
        <v>2</v>
      </c>
      <c r="AW432" s="389">
        <v>238</v>
      </c>
      <c r="AX432" s="388">
        <f t="shared" si="85"/>
        <v>59.5</v>
      </c>
      <c r="AY432" s="389">
        <v>114</v>
      </c>
      <c r="AZ432" s="389">
        <v>7574</v>
      </c>
      <c r="BA432" s="388">
        <f t="shared" si="78"/>
        <v>1893.5</v>
      </c>
      <c r="BB432" s="389">
        <v>128</v>
      </c>
      <c r="BC432" s="389">
        <v>9096</v>
      </c>
      <c r="BD432" s="388">
        <f t="shared" si="79"/>
        <v>2274</v>
      </c>
      <c r="BE432" s="389">
        <v>168</v>
      </c>
      <c r="BF432" s="389">
        <v>10840</v>
      </c>
      <c r="BG432" s="388">
        <f t="shared" si="80"/>
        <v>2710</v>
      </c>
      <c r="BH432" s="388">
        <v>120</v>
      </c>
      <c r="BI432" s="388">
        <v>7804</v>
      </c>
      <c r="BJ432" s="388">
        <f t="shared" si="81"/>
        <v>1951</v>
      </c>
      <c r="BK432" s="388">
        <v>265</v>
      </c>
      <c r="BL432" s="388">
        <v>16091</v>
      </c>
      <c r="BM432" s="388">
        <f t="shared" si="82"/>
        <v>4022.75</v>
      </c>
      <c r="BN432" s="388">
        <v>184</v>
      </c>
      <c r="BO432" s="388">
        <v>11148</v>
      </c>
      <c r="BP432" s="388">
        <f t="shared" si="83"/>
        <v>2787</v>
      </c>
      <c r="BQ432" s="388">
        <v>175</v>
      </c>
      <c r="BR432" s="388">
        <v>11433</v>
      </c>
      <c r="BS432" s="388">
        <f t="shared" si="84"/>
        <v>2858.25</v>
      </c>
    </row>
    <row r="433" spans="1:71" s="288" customFormat="1" ht="14.65" customHeight="1">
      <c r="A433" s="331">
        <v>431</v>
      </c>
      <c r="B433" s="391" t="s">
        <v>2210</v>
      </c>
      <c r="C433" s="391"/>
      <c r="D433" s="391"/>
      <c r="E433" s="207" t="s">
        <v>191</v>
      </c>
      <c r="F433" s="390"/>
      <c r="G433" s="390"/>
      <c r="H433" s="390"/>
      <c r="I433" s="390"/>
      <c r="J433" s="390"/>
      <c r="K433" s="390"/>
      <c r="L433" s="390"/>
      <c r="M433" s="390"/>
      <c r="N433" s="390"/>
      <c r="O433" s="390"/>
      <c r="P433" s="390"/>
      <c r="Q433" s="390"/>
      <c r="R433" s="207"/>
      <c r="S433" s="207"/>
      <c r="T433" s="207"/>
      <c r="U433" s="207"/>
      <c r="V433" s="207"/>
      <c r="W433" s="207"/>
      <c r="X433" s="207"/>
      <c r="Y433" s="207"/>
      <c r="Z433" s="207"/>
      <c r="AA433" s="207"/>
      <c r="AB433" s="207"/>
      <c r="AC433" s="207"/>
      <c r="AD433" s="207"/>
      <c r="AE433" s="207"/>
      <c r="AF433" s="207"/>
      <c r="AG433" s="207"/>
      <c r="AH433" s="207"/>
      <c r="AI433" s="207"/>
      <c r="AJ433" s="207"/>
      <c r="AK433" s="207"/>
      <c r="AL433" s="207"/>
      <c r="AM433" s="207"/>
      <c r="AN433" s="207"/>
      <c r="AO433" s="207"/>
      <c r="AP433" s="388"/>
      <c r="AQ433" s="387"/>
      <c r="AR433" s="207"/>
      <c r="AS433" s="389"/>
      <c r="AT433" s="389"/>
      <c r="AU433" s="388"/>
      <c r="AV433" s="389">
        <v>10</v>
      </c>
      <c r="AW433" s="389">
        <v>726</v>
      </c>
      <c r="AX433" s="388">
        <f t="shared" si="85"/>
        <v>181.5</v>
      </c>
      <c r="AY433" s="389">
        <v>78</v>
      </c>
      <c r="AZ433" s="389">
        <v>4634</v>
      </c>
      <c r="BA433" s="388">
        <f t="shared" si="78"/>
        <v>1158.5</v>
      </c>
      <c r="BB433" s="389">
        <v>76</v>
      </c>
      <c r="BC433" s="389">
        <v>5300</v>
      </c>
      <c r="BD433" s="388">
        <f t="shared" si="79"/>
        <v>1325</v>
      </c>
      <c r="BE433" s="389">
        <v>82</v>
      </c>
      <c r="BF433" s="389">
        <v>5818</v>
      </c>
      <c r="BG433" s="388">
        <f t="shared" si="80"/>
        <v>1454.5</v>
      </c>
      <c r="BH433" s="388">
        <v>85</v>
      </c>
      <c r="BI433" s="388">
        <v>6143</v>
      </c>
      <c r="BJ433" s="388">
        <f t="shared" si="81"/>
        <v>1535.75</v>
      </c>
      <c r="BK433" s="388">
        <v>96</v>
      </c>
      <c r="BL433" s="388">
        <v>6204</v>
      </c>
      <c r="BM433" s="388">
        <f t="shared" si="82"/>
        <v>1551</v>
      </c>
      <c r="BN433" s="388">
        <v>95</v>
      </c>
      <c r="BO433" s="388">
        <v>6177</v>
      </c>
      <c r="BP433" s="388">
        <f t="shared" si="83"/>
        <v>1544.25</v>
      </c>
      <c r="BQ433" s="388">
        <v>95</v>
      </c>
      <c r="BR433" s="388">
        <v>5793</v>
      </c>
      <c r="BS433" s="388">
        <f t="shared" si="84"/>
        <v>1448.25</v>
      </c>
    </row>
    <row r="434" spans="1:71" s="288" customFormat="1" ht="14.65" customHeight="1">
      <c r="A434" s="331">
        <v>432</v>
      </c>
      <c r="B434" s="391" t="s">
        <v>2211</v>
      </c>
      <c r="C434" s="391"/>
      <c r="D434" s="391"/>
      <c r="E434" s="207" t="s">
        <v>23</v>
      </c>
      <c r="F434" s="390"/>
      <c r="G434" s="390"/>
      <c r="H434" s="390"/>
      <c r="I434" s="390"/>
      <c r="J434" s="390"/>
      <c r="K434" s="390"/>
      <c r="L434" s="390"/>
      <c r="M434" s="390"/>
      <c r="N434" s="390"/>
      <c r="O434" s="390"/>
      <c r="P434" s="390"/>
      <c r="Q434" s="390"/>
      <c r="R434" s="207"/>
      <c r="S434" s="207"/>
      <c r="T434" s="207"/>
      <c r="U434" s="207"/>
      <c r="V434" s="207"/>
      <c r="W434" s="207"/>
      <c r="X434" s="207"/>
      <c r="Y434" s="207"/>
      <c r="Z434" s="207"/>
      <c r="AA434" s="207"/>
      <c r="AB434" s="207"/>
      <c r="AC434" s="207"/>
      <c r="AD434" s="207"/>
      <c r="AE434" s="207"/>
      <c r="AF434" s="207"/>
      <c r="AG434" s="207"/>
      <c r="AH434" s="207"/>
      <c r="AI434" s="207"/>
      <c r="AJ434" s="207"/>
      <c r="AK434" s="207"/>
      <c r="AL434" s="207"/>
      <c r="AM434" s="207"/>
      <c r="AN434" s="207"/>
      <c r="AO434" s="207"/>
      <c r="AP434" s="388"/>
      <c r="AQ434" s="387"/>
      <c r="AR434" s="207"/>
      <c r="AS434" s="389"/>
      <c r="AT434" s="389"/>
      <c r="AU434" s="388"/>
      <c r="AV434" s="389">
        <v>1</v>
      </c>
      <c r="AW434" s="389">
        <v>59</v>
      </c>
      <c r="AX434" s="388">
        <f t="shared" si="85"/>
        <v>14.75</v>
      </c>
      <c r="AY434" s="389">
        <v>26</v>
      </c>
      <c r="AZ434" s="389">
        <v>1610</v>
      </c>
      <c r="BA434" s="388">
        <f t="shared" si="78"/>
        <v>402.5</v>
      </c>
      <c r="BB434" s="389">
        <v>21</v>
      </c>
      <c r="BC434" s="389">
        <v>1655</v>
      </c>
      <c r="BD434" s="388">
        <f t="shared" si="79"/>
        <v>413.75</v>
      </c>
      <c r="BE434" s="389">
        <v>18</v>
      </c>
      <c r="BF434" s="389">
        <v>1494</v>
      </c>
      <c r="BG434" s="388">
        <f t="shared" si="80"/>
        <v>373.5</v>
      </c>
      <c r="BH434" s="388">
        <v>29</v>
      </c>
      <c r="BI434" s="388">
        <v>2163</v>
      </c>
      <c r="BJ434" s="388">
        <f t="shared" si="81"/>
        <v>540.75</v>
      </c>
      <c r="BK434" s="388">
        <v>26</v>
      </c>
      <c r="BL434" s="388">
        <v>1866</v>
      </c>
      <c r="BM434" s="388">
        <f t="shared" si="82"/>
        <v>466.5</v>
      </c>
      <c r="BN434" s="388">
        <v>40</v>
      </c>
      <c r="BO434" s="388">
        <v>2824</v>
      </c>
      <c r="BP434" s="388">
        <f t="shared" si="83"/>
        <v>706</v>
      </c>
      <c r="BQ434" s="388">
        <v>53</v>
      </c>
      <c r="BR434" s="388">
        <v>3663</v>
      </c>
      <c r="BS434" s="388">
        <f t="shared" si="84"/>
        <v>915.75</v>
      </c>
    </row>
    <row r="435" spans="1:71" s="288" customFormat="1" ht="14.65" customHeight="1">
      <c r="A435" s="331">
        <v>433</v>
      </c>
      <c r="B435" s="391" t="s">
        <v>2212</v>
      </c>
      <c r="C435" s="391"/>
      <c r="D435" s="391"/>
      <c r="E435" s="207" t="s">
        <v>43</v>
      </c>
      <c r="F435" s="390"/>
      <c r="G435" s="390"/>
      <c r="H435" s="390"/>
      <c r="I435" s="390"/>
      <c r="J435" s="390"/>
      <c r="K435" s="390"/>
      <c r="L435" s="390"/>
      <c r="M435" s="390"/>
      <c r="N435" s="390"/>
      <c r="O435" s="390"/>
      <c r="P435" s="390"/>
      <c r="Q435" s="390"/>
      <c r="R435" s="207"/>
      <c r="S435" s="207"/>
      <c r="T435" s="207"/>
      <c r="U435" s="207"/>
      <c r="V435" s="207"/>
      <c r="W435" s="207"/>
      <c r="X435" s="207"/>
      <c r="Y435" s="207"/>
      <c r="Z435" s="207"/>
      <c r="AA435" s="207"/>
      <c r="AB435" s="207"/>
      <c r="AC435" s="207"/>
      <c r="AD435" s="207"/>
      <c r="AE435" s="207"/>
      <c r="AF435" s="207"/>
      <c r="AG435" s="207"/>
      <c r="AH435" s="207"/>
      <c r="AI435" s="207"/>
      <c r="AJ435" s="207"/>
      <c r="AK435" s="207"/>
      <c r="AL435" s="207"/>
      <c r="AM435" s="207"/>
      <c r="AN435" s="207"/>
      <c r="AO435" s="207"/>
      <c r="AP435" s="388"/>
      <c r="AQ435" s="387"/>
      <c r="AR435" s="207"/>
      <c r="AS435" s="389"/>
      <c r="AT435" s="389"/>
      <c r="AU435" s="388"/>
      <c r="AV435" s="389">
        <v>6</v>
      </c>
      <c r="AW435" s="389">
        <v>306</v>
      </c>
      <c r="AX435" s="388">
        <f t="shared" si="85"/>
        <v>76.5</v>
      </c>
      <c r="AY435" s="389">
        <v>131</v>
      </c>
      <c r="AZ435" s="389">
        <v>9393</v>
      </c>
      <c r="BA435" s="388">
        <f t="shared" si="78"/>
        <v>2348.25</v>
      </c>
      <c r="BB435" s="389">
        <v>151</v>
      </c>
      <c r="BC435" s="389">
        <v>10605</v>
      </c>
      <c r="BD435" s="388">
        <f t="shared" si="79"/>
        <v>2651.25</v>
      </c>
      <c r="BE435" s="389">
        <v>211</v>
      </c>
      <c r="BF435" s="389">
        <v>14397</v>
      </c>
      <c r="BG435" s="388">
        <f t="shared" si="80"/>
        <v>3599.25</v>
      </c>
      <c r="BH435" s="388">
        <v>220</v>
      </c>
      <c r="BI435" s="388">
        <v>14388</v>
      </c>
      <c r="BJ435" s="388">
        <f t="shared" si="81"/>
        <v>3597</v>
      </c>
      <c r="BK435" s="388">
        <v>231</v>
      </c>
      <c r="BL435" s="388">
        <v>15501</v>
      </c>
      <c r="BM435" s="388">
        <f t="shared" si="82"/>
        <v>3875.25</v>
      </c>
      <c r="BN435" s="388">
        <v>210</v>
      </c>
      <c r="BO435" s="388">
        <v>14874</v>
      </c>
      <c r="BP435" s="388">
        <f t="shared" si="83"/>
        <v>3718.5</v>
      </c>
      <c r="BQ435" s="388">
        <v>284</v>
      </c>
      <c r="BR435" s="388">
        <v>20080</v>
      </c>
      <c r="BS435" s="388">
        <f t="shared" si="84"/>
        <v>5020</v>
      </c>
    </row>
    <row r="436" spans="1:71" s="288" customFormat="1" ht="14.65" customHeight="1">
      <c r="A436" s="331">
        <v>434</v>
      </c>
      <c r="B436" s="391" t="s">
        <v>2213</v>
      </c>
      <c r="C436" s="391"/>
      <c r="D436" s="391"/>
      <c r="E436" s="207" t="s">
        <v>545</v>
      </c>
      <c r="F436" s="390"/>
      <c r="G436" s="390"/>
      <c r="H436" s="390"/>
      <c r="I436" s="390"/>
      <c r="J436" s="390"/>
      <c r="K436" s="390"/>
      <c r="L436" s="390"/>
      <c r="M436" s="390"/>
      <c r="N436" s="390"/>
      <c r="O436" s="390"/>
      <c r="P436" s="390"/>
      <c r="Q436" s="390"/>
      <c r="R436" s="207"/>
      <c r="S436" s="207"/>
      <c r="T436" s="207"/>
      <c r="U436" s="207"/>
      <c r="V436" s="207"/>
      <c r="W436" s="207"/>
      <c r="X436" s="207"/>
      <c r="Y436" s="207"/>
      <c r="Z436" s="207"/>
      <c r="AA436" s="207"/>
      <c r="AB436" s="207"/>
      <c r="AC436" s="207"/>
      <c r="AD436" s="207"/>
      <c r="AE436" s="207"/>
      <c r="AF436" s="207"/>
      <c r="AG436" s="207"/>
      <c r="AH436" s="207"/>
      <c r="AI436" s="207"/>
      <c r="AJ436" s="207"/>
      <c r="AK436" s="207"/>
      <c r="AL436" s="207"/>
      <c r="AM436" s="207"/>
      <c r="AN436" s="207"/>
      <c r="AO436" s="207"/>
      <c r="AP436" s="388"/>
      <c r="AQ436" s="387"/>
      <c r="AR436" s="207"/>
      <c r="AS436" s="389"/>
      <c r="AT436" s="389"/>
      <c r="AU436" s="388"/>
      <c r="AV436" s="389">
        <v>13</v>
      </c>
      <c r="AW436" s="389">
        <v>767</v>
      </c>
      <c r="AX436" s="388">
        <f t="shared" si="85"/>
        <v>191.75</v>
      </c>
      <c r="AY436" s="389">
        <v>172</v>
      </c>
      <c r="AZ436" s="389">
        <v>12636</v>
      </c>
      <c r="BA436" s="388">
        <f t="shared" si="78"/>
        <v>3159</v>
      </c>
      <c r="BB436" s="389">
        <v>290</v>
      </c>
      <c r="BC436" s="389">
        <v>18890</v>
      </c>
      <c r="BD436" s="388">
        <f t="shared" si="79"/>
        <v>4722.5</v>
      </c>
      <c r="BE436" s="389">
        <v>300</v>
      </c>
      <c r="BF436" s="389">
        <v>20824</v>
      </c>
      <c r="BG436" s="388">
        <f t="shared" si="80"/>
        <v>5206</v>
      </c>
      <c r="BH436" s="388">
        <v>380</v>
      </c>
      <c r="BI436" s="388">
        <v>24980</v>
      </c>
      <c r="BJ436" s="388">
        <f t="shared" si="81"/>
        <v>6245</v>
      </c>
      <c r="BK436" s="388">
        <v>448</v>
      </c>
      <c r="BL436" s="388">
        <v>29012</v>
      </c>
      <c r="BM436" s="388">
        <f t="shared" si="82"/>
        <v>7253</v>
      </c>
      <c r="BN436" s="388">
        <v>386</v>
      </c>
      <c r="BO436" s="388">
        <v>26234</v>
      </c>
      <c r="BP436" s="388">
        <f t="shared" si="83"/>
        <v>6558.5</v>
      </c>
      <c r="BQ436" s="388">
        <v>0</v>
      </c>
      <c r="BR436" s="388">
        <v>0</v>
      </c>
      <c r="BS436" s="388">
        <f t="shared" si="84"/>
        <v>0</v>
      </c>
    </row>
    <row r="437" spans="1:71" s="288" customFormat="1" ht="14.65" customHeight="1">
      <c r="A437" s="331">
        <v>435</v>
      </c>
      <c r="B437" s="391" t="s">
        <v>2214</v>
      </c>
      <c r="C437" s="391"/>
      <c r="D437" s="391"/>
      <c r="E437" s="207" t="s">
        <v>14</v>
      </c>
      <c r="F437" s="390"/>
      <c r="G437" s="390"/>
      <c r="H437" s="390"/>
      <c r="I437" s="390"/>
      <c r="J437" s="390"/>
      <c r="K437" s="390"/>
      <c r="L437" s="390"/>
      <c r="M437" s="390"/>
      <c r="N437" s="390"/>
      <c r="O437" s="390"/>
      <c r="P437" s="390"/>
      <c r="Q437" s="390"/>
      <c r="R437" s="207"/>
      <c r="S437" s="207"/>
      <c r="T437" s="207"/>
      <c r="U437" s="207"/>
      <c r="V437" s="207"/>
      <c r="W437" s="207"/>
      <c r="X437" s="207"/>
      <c r="Y437" s="207"/>
      <c r="Z437" s="207"/>
      <c r="AA437" s="207"/>
      <c r="AB437" s="207"/>
      <c r="AC437" s="207"/>
      <c r="AD437" s="207"/>
      <c r="AE437" s="207"/>
      <c r="AF437" s="207"/>
      <c r="AG437" s="207"/>
      <c r="AH437" s="207"/>
      <c r="AI437" s="207"/>
      <c r="AJ437" s="207"/>
      <c r="AK437" s="207"/>
      <c r="AL437" s="207"/>
      <c r="AM437" s="207"/>
      <c r="AN437" s="207"/>
      <c r="AO437" s="207"/>
      <c r="AP437" s="388"/>
      <c r="AQ437" s="387"/>
      <c r="AR437" s="207"/>
      <c r="AS437" s="389"/>
      <c r="AT437" s="389"/>
      <c r="AU437" s="388"/>
      <c r="AV437" s="389">
        <v>1</v>
      </c>
      <c r="AW437" s="389">
        <v>59</v>
      </c>
      <c r="AX437" s="388">
        <f t="shared" si="85"/>
        <v>14.75</v>
      </c>
      <c r="AY437" s="389">
        <v>66</v>
      </c>
      <c r="AZ437" s="389">
        <v>4758</v>
      </c>
      <c r="BA437" s="388">
        <f t="shared" si="78"/>
        <v>1189.5</v>
      </c>
      <c r="BB437" s="389">
        <v>82</v>
      </c>
      <c r="BC437" s="389">
        <v>5898</v>
      </c>
      <c r="BD437" s="388">
        <f t="shared" si="79"/>
        <v>1474.5</v>
      </c>
      <c r="BE437" s="389">
        <v>140</v>
      </c>
      <c r="BF437" s="389">
        <v>8972</v>
      </c>
      <c r="BG437" s="388">
        <f t="shared" si="80"/>
        <v>2243</v>
      </c>
      <c r="BH437" s="388">
        <v>96</v>
      </c>
      <c r="BI437" s="388">
        <v>6348</v>
      </c>
      <c r="BJ437" s="388">
        <f t="shared" si="81"/>
        <v>1587</v>
      </c>
      <c r="BK437" s="388">
        <v>89</v>
      </c>
      <c r="BL437" s="388">
        <v>5091</v>
      </c>
      <c r="BM437" s="388">
        <f t="shared" si="82"/>
        <v>1272.75</v>
      </c>
      <c r="BN437" s="388">
        <v>144</v>
      </c>
      <c r="BO437" s="388">
        <v>11036</v>
      </c>
      <c r="BP437" s="388">
        <f t="shared" si="83"/>
        <v>2759</v>
      </c>
      <c r="BQ437" s="388">
        <v>142</v>
      </c>
      <c r="BR437" s="388">
        <v>8594</v>
      </c>
      <c r="BS437" s="388">
        <f t="shared" si="84"/>
        <v>2148.5</v>
      </c>
    </row>
    <row r="438" spans="1:71" s="288" customFormat="1" ht="14.65" customHeight="1">
      <c r="A438" s="331">
        <v>436</v>
      </c>
      <c r="B438" s="391" t="s">
        <v>2215</v>
      </c>
      <c r="C438" s="391"/>
      <c r="D438" s="391"/>
      <c r="E438" s="207" t="s">
        <v>29</v>
      </c>
      <c r="F438" s="390"/>
      <c r="G438" s="390"/>
      <c r="H438" s="390"/>
      <c r="I438" s="390"/>
      <c r="J438" s="390"/>
      <c r="K438" s="390"/>
      <c r="L438" s="390"/>
      <c r="M438" s="390"/>
      <c r="N438" s="390"/>
      <c r="O438" s="390"/>
      <c r="P438" s="390"/>
      <c r="Q438" s="390"/>
      <c r="R438" s="207"/>
      <c r="S438" s="207"/>
      <c r="T438" s="207"/>
      <c r="U438" s="207"/>
      <c r="V438" s="207"/>
      <c r="W438" s="207"/>
      <c r="X438" s="207"/>
      <c r="Y438" s="207"/>
      <c r="Z438" s="207"/>
      <c r="AA438" s="207"/>
      <c r="AB438" s="207"/>
      <c r="AC438" s="207"/>
      <c r="AD438" s="207"/>
      <c r="AE438" s="207"/>
      <c r="AF438" s="207"/>
      <c r="AG438" s="207"/>
      <c r="AH438" s="207"/>
      <c r="AI438" s="207"/>
      <c r="AJ438" s="207"/>
      <c r="AK438" s="207"/>
      <c r="AL438" s="207"/>
      <c r="AM438" s="207"/>
      <c r="AN438" s="207"/>
      <c r="AO438" s="207"/>
      <c r="AP438" s="388"/>
      <c r="AQ438" s="387"/>
      <c r="AR438" s="207"/>
      <c r="AS438" s="389"/>
      <c r="AT438" s="389"/>
      <c r="AU438" s="388"/>
      <c r="AV438" s="389">
        <v>6</v>
      </c>
      <c r="AW438" s="389">
        <v>350</v>
      </c>
      <c r="AX438" s="388">
        <f t="shared" si="85"/>
        <v>87.5</v>
      </c>
      <c r="AY438" s="389">
        <v>170</v>
      </c>
      <c r="AZ438" s="389">
        <v>10578</v>
      </c>
      <c r="BA438" s="388">
        <f t="shared" si="78"/>
        <v>2644.5</v>
      </c>
      <c r="BB438" s="389">
        <v>234</v>
      </c>
      <c r="BC438" s="389">
        <v>14514</v>
      </c>
      <c r="BD438" s="388">
        <f t="shared" si="79"/>
        <v>3628.5</v>
      </c>
      <c r="BE438" s="389">
        <v>263</v>
      </c>
      <c r="BF438" s="389">
        <v>17093</v>
      </c>
      <c r="BG438" s="388">
        <f t="shared" si="80"/>
        <v>4273.25</v>
      </c>
      <c r="BH438" s="388">
        <v>244</v>
      </c>
      <c r="BI438" s="388">
        <v>15696</v>
      </c>
      <c r="BJ438" s="388">
        <f t="shared" si="81"/>
        <v>3924</v>
      </c>
      <c r="BK438" s="388">
        <v>284</v>
      </c>
      <c r="BL438" s="388">
        <v>17540</v>
      </c>
      <c r="BM438" s="388">
        <f t="shared" si="82"/>
        <v>4385</v>
      </c>
      <c r="BN438" s="388">
        <v>328</v>
      </c>
      <c r="BO438" s="388">
        <v>20096</v>
      </c>
      <c r="BP438" s="388">
        <f t="shared" si="83"/>
        <v>5024</v>
      </c>
      <c r="BQ438" s="388">
        <v>339</v>
      </c>
      <c r="BR438" s="388">
        <v>21773</v>
      </c>
      <c r="BS438" s="388">
        <f t="shared" si="84"/>
        <v>5443.25</v>
      </c>
    </row>
    <row r="439" spans="1:71" s="288" customFormat="1" ht="14.65" customHeight="1">
      <c r="A439" s="331">
        <v>437</v>
      </c>
      <c r="B439" s="391" t="s">
        <v>2216</v>
      </c>
      <c r="C439" s="391"/>
      <c r="D439" s="391"/>
      <c r="E439" s="207" t="s">
        <v>23</v>
      </c>
      <c r="F439" s="390"/>
      <c r="G439" s="390"/>
      <c r="H439" s="390"/>
      <c r="I439" s="390"/>
      <c r="J439" s="390"/>
      <c r="K439" s="390"/>
      <c r="L439" s="390"/>
      <c r="M439" s="390"/>
      <c r="N439" s="390"/>
      <c r="O439" s="390"/>
      <c r="P439" s="390"/>
      <c r="Q439" s="390"/>
      <c r="R439" s="207"/>
      <c r="S439" s="207"/>
      <c r="T439" s="207"/>
      <c r="U439" s="207"/>
      <c r="V439" s="207"/>
      <c r="W439" s="207"/>
      <c r="X439" s="207"/>
      <c r="Y439" s="207"/>
      <c r="Z439" s="207"/>
      <c r="AA439" s="207"/>
      <c r="AB439" s="207"/>
      <c r="AC439" s="207"/>
      <c r="AD439" s="207"/>
      <c r="AE439" s="207"/>
      <c r="AF439" s="207"/>
      <c r="AG439" s="207"/>
      <c r="AH439" s="207"/>
      <c r="AI439" s="207"/>
      <c r="AJ439" s="207"/>
      <c r="AK439" s="207"/>
      <c r="AL439" s="207"/>
      <c r="AM439" s="207"/>
      <c r="AN439" s="207"/>
      <c r="AO439" s="207"/>
      <c r="AP439" s="388"/>
      <c r="AQ439" s="387"/>
      <c r="AR439" s="207"/>
      <c r="AS439" s="389"/>
      <c r="AT439" s="389"/>
      <c r="AU439" s="388"/>
      <c r="AV439" s="389">
        <v>30</v>
      </c>
      <c r="AW439" s="389">
        <v>1806</v>
      </c>
      <c r="AX439" s="388">
        <f t="shared" si="85"/>
        <v>451.5</v>
      </c>
      <c r="AY439" s="389">
        <v>165</v>
      </c>
      <c r="AZ439" s="389">
        <v>10835</v>
      </c>
      <c r="BA439" s="388">
        <f t="shared" si="78"/>
        <v>2708.75</v>
      </c>
      <c r="BB439" s="389">
        <v>387</v>
      </c>
      <c r="BC439" s="389">
        <v>22697</v>
      </c>
      <c r="BD439" s="388">
        <f t="shared" si="79"/>
        <v>5674.25</v>
      </c>
      <c r="BE439" s="389">
        <v>384</v>
      </c>
      <c r="BF439" s="389">
        <v>23456</v>
      </c>
      <c r="BG439" s="388">
        <f t="shared" si="80"/>
        <v>5864</v>
      </c>
      <c r="BH439" s="388">
        <v>267</v>
      </c>
      <c r="BI439" s="388">
        <v>16605</v>
      </c>
      <c r="BJ439" s="388">
        <f t="shared" si="81"/>
        <v>4151.25</v>
      </c>
      <c r="BK439" s="388">
        <v>387</v>
      </c>
      <c r="BL439" s="388">
        <v>23217</v>
      </c>
      <c r="BM439" s="388">
        <f t="shared" si="82"/>
        <v>5804.25</v>
      </c>
      <c r="BN439" s="388">
        <v>411</v>
      </c>
      <c r="BO439" s="388">
        <v>24001</v>
      </c>
      <c r="BP439" s="388">
        <f t="shared" si="83"/>
        <v>6000.25</v>
      </c>
      <c r="BQ439" s="388">
        <v>364</v>
      </c>
      <c r="BR439" s="388">
        <v>19956</v>
      </c>
      <c r="BS439" s="388">
        <f t="shared" si="84"/>
        <v>4989</v>
      </c>
    </row>
    <row r="440" spans="1:71" s="288" customFormat="1" ht="14.65" customHeight="1">
      <c r="A440" s="331">
        <v>438</v>
      </c>
      <c r="B440" s="391" t="s">
        <v>2217</v>
      </c>
      <c r="C440" s="391"/>
      <c r="D440" s="391"/>
      <c r="E440" s="207" t="s">
        <v>23</v>
      </c>
      <c r="F440" s="390"/>
      <c r="G440" s="390"/>
      <c r="H440" s="390"/>
      <c r="I440" s="390"/>
      <c r="J440" s="390"/>
      <c r="K440" s="390"/>
      <c r="L440" s="390"/>
      <c r="M440" s="390"/>
      <c r="N440" s="390"/>
      <c r="O440" s="390"/>
      <c r="P440" s="390"/>
      <c r="Q440" s="390"/>
      <c r="R440" s="207"/>
      <c r="S440" s="207"/>
      <c r="T440" s="207"/>
      <c r="U440" s="207"/>
      <c r="V440" s="207"/>
      <c r="W440" s="207"/>
      <c r="X440" s="207"/>
      <c r="Y440" s="207"/>
      <c r="Z440" s="207"/>
      <c r="AA440" s="207"/>
      <c r="AB440" s="207"/>
      <c r="AC440" s="207"/>
      <c r="AD440" s="207"/>
      <c r="AE440" s="207"/>
      <c r="AF440" s="207"/>
      <c r="AG440" s="207"/>
      <c r="AH440" s="207"/>
      <c r="AI440" s="207"/>
      <c r="AJ440" s="207"/>
      <c r="AK440" s="207"/>
      <c r="AL440" s="207"/>
      <c r="AM440" s="207"/>
      <c r="AN440" s="207"/>
      <c r="AO440" s="207"/>
      <c r="AP440" s="388"/>
      <c r="AQ440" s="387"/>
      <c r="AR440" s="207"/>
      <c r="AS440" s="389"/>
      <c r="AT440" s="389"/>
      <c r="AU440" s="388"/>
      <c r="AV440" s="389">
        <v>12</v>
      </c>
      <c r="AW440" s="389">
        <v>812</v>
      </c>
      <c r="AX440" s="388">
        <f t="shared" si="85"/>
        <v>203</v>
      </c>
      <c r="AY440" s="389">
        <v>183</v>
      </c>
      <c r="AZ440" s="389">
        <v>12481</v>
      </c>
      <c r="BA440" s="388">
        <f t="shared" si="78"/>
        <v>3120.25</v>
      </c>
      <c r="BB440" s="389">
        <v>214</v>
      </c>
      <c r="BC440" s="389">
        <v>14298</v>
      </c>
      <c r="BD440" s="388">
        <f t="shared" si="79"/>
        <v>3574.5</v>
      </c>
      <c r="BE440" s="389">
        <v>226</v>
      </c>
      <c r="BF440" s="389">
        <v>15478</v>
      </c>
      <c r="BG440" s="388">
        <f t="shared" si="80"/>
        <v>3869.5</v>
      </c>
      <c r="BH440" s="388">
        <v>288</v>
      </c>
      <c r="BI440" s="388">
        <v>18216</v>
      </c>
      <c r="BJ440" s="388">
        <f t="shared" si="81"/>
        <v>4554</v>
      </c>
      <c r="BK440" s="388">
        <v>115</v>
      </c>
      <c r="BL440" s="388">
        <v>8301</v>
      </c>
      <c r="BM440" s="388">
        <f t="shared" si="82"/>
        <v>2075.25</v>
      </c>
      <c r="BN440" s="388">
        <v>49</v>
      </c>
      <c r="BO440" s="388">
        <v>3151</v>
      </c>
      <c r="BP440" s="388">
        <f t="shared" si="83"/>
        <v>787.75</v>
      </c>
      <c r="BQ440" s="388">
        <v>0</v>
      </c>
      <c r="BR440" s="388">
        <v>0</v>
      </c>
      <c r="BS440" s="388">
        <f t="shared" si="84"/>
        <v>0</v>
      </c>
    </row>
    <row r="441" spans="1:71" s="288" customFormat="1" ht="14.65" customHeight="1">
      <c r="A441" s="331">
        <v>439</v>
      </c>
      <c r="B441" s="391" t="s">
        <v>2218</v>
      </c>
      <c r="C441" s="391"/>
      <c r="D441" s="391"/>
      <c r="E441" s="207" t="s">
        <v>19</v>
      </c>
      <c r="F441" s="390"/>
      <c r="G441" s="390"/>
      <c r="H441" s="390"/>
      <c r="I441" s="390"/>
      <c r="J441" s="390"/>
      <c r="K441" s="390"/>
      <c r="L441" s="390"/>
      <c r="M441" s="390"/>
      <c r="N441" s="390"/>
      <c r="O441" s="390"/>
      <c r="P441" s="390"/>
      <c r="Q441" s="390"/>
      <c r="R441" s="207"/>
      <c r="S441" s="207"/>
      <c r="T441" s="207"/>
      <c r="U441" s="207"/>
      <c r="V441" s="207"/>
      <c r="W441" s="207"/>
      <c r="X441" s="207"/>
      <c r="Y441" s="207"/>
      <c r="Z441" s="207"/>
      <c r="AA441" s="207"/>
      <c r="AB441" s="207"/>
      <c r="AC441" s="207"/>
      <c r="AD441" s="207"/>
      <c r="AE441" s="207"/>
      <c r="AF441" s="207"/>
      <c r="AG441" s="207"/>
      <c r="AH441" s="207"/>
      <c r="AI441" s="207"/>
      <c r="AJ441" s="207"/>
      <c r="AK441" s="207"/>
      <c r="AL441" s="207"/>
      <c r="AM441" s="207"/>
      <c r="AN441" s="207"/>
      <c r="AO441" s="207"/>
      <c r="AP441" s="388"/>
      <c r="AQ441" s="387"/>
      <c r="AR441" s="207"/>
      <c r="AS441" s="389"/>
      <c r="AT441" s="389"/>
      <c r="AU441" s="388"/>
      <c r="AV441" s="389">
        <v>2</v>
      </c>
      <c r="AW441" s="389">
        <v>138</v>
      </c>
      <c r="AX441" s="388">
        <f t="shared" si="85"/>
        <v>34.5</v>
      </c>
      <c r="AY441" s="389">
        <v>53</v>
      </c>
      <c r="AZ441" s="389">
        <v>3847</v>
      </c>
      <c r="BA441" s="388">
        <f t="shared" si="78"/>
        <v>961.75</v>
      </c>
      <c r="BB441" s="389">
        <v>335</v>
      </c>
      <c r="BC441" s="389">
        <v>19573</v>
      </c>
      <c r="BD441" s="388">
        <f t="shared" si="79"/>
        <v>4893.25</v>
      </c>
      <c r="BE441" s="389">
        <v>241</v>
      </c>
      <c r="BF441" s="389">
        <v>15739</v>
      </c>
      <c r="BG441" s="388">
        <f t="shared" si="80"/>
        <v>3934.75</v>
      </c>
      <c r="BH441" s="388">
        <v>303</v>
      </c>
      <c r="BI441" s="388">
        <v>19209</v>
      </c>
      <c r="BJ441" s="388">
        <f t="shared" si="81"/>
        <v>4802.25</v>
      </c>
      <c r="BK441" s="388">
        <v>270</v>
      </c>
      <c r="BL441" s="388">
        <v>17274</v>
      </c>
      <c r="BM441" s="388">
        <f t="shared" si="82"/>
        <v>4318.5</v>
      </c>
      <c r="BN441" s="388">
        <v>205</v>
      </c>
      <c r="BO441" s="388">
        <v>13283</v>
      </c>
      <c r="BP441" s="388">
        <f t="shared" si="83"/>
        <v>3320.75</v>
      </c>
      <c r="BQ441" s="388">
        <v>176</v>
      </c>
      <c r="BR441" s="388">
        <v>12676</v>
      </c>
      <c r="BS441" s="388">
        <f t="shared" si="84"/>
        <v>3169</v>
      </c>
    </row>
    <row r="442" spans="1:71" s="288" customFormat="1" ht="14.65" customHeight="1">
      <c r="A442" s="331">
        <v>440</v>
      </c>
      <c r="B442" s="391" t="s">
        <v>2219</v>
      </c>
      <c r="C442" s="391"/>
      <c r="D442" s="391"/>
      <c r="E442" s="207" t="s">
        <v>5</v>
      </c>
      <c r="F442" s="390"/>
      <c r="G442" s="390"/>
      <c r="H442" s="390"/>
      <c r="I442" s="390"/>
      <c r="J442" s="390"/>
      <c r="K442" s="390"/>
      <c r="L442" s="390"/>
      <c r="M442" s="390"/>
      <c r="N442" s="390"/>
      <c r="O442" s="390"/>
      <c r="P442" s="390"/>
      <c r="Q442" s="390"/>
      <c r="R442" s="207"/>
      <c r="S442" s="207"/>
      <c r="T442" s="207"/>
      <c r="U442" s="207"/>
      <c r="V442" s="207"/>
      <c r="W442" s="207"/>
      <c r="X442" s="207"/>
      <c r="Y442" s="207"/>
      <c r="Z442" s="207"/>
      <c r="AA442" s="207"/>
      <c r="AB442" s="207"/>
      <c r="AC442" s="207"/>
      <c r="AD442" s="207"/>
      <c r="AE442" s="207"/>
      <c r="AF442" s="207"/>
      <c r="AG442" s="207"/>
      <c r="AH442" s="207"/>
      <c r="AI442" s="207"/>
      <c r="AJ442" s="207"/>
      <c r="AK442" s="207"/>
      <c r="AL442" s="207"/>
      <c r="AM442" s="207"/>
      <c r="AN442" s="207"/>
      <c r="AO442" s="207"/>
      <c r="AP442" s="388"/>
      <c r="AQ442" s="387"/>
      <c r="AR442" s="207"/>
      <c r="AS442" s="389"/>
      <c r="AT442" s="389"/>
      <c r="AU442" s="388"/>
      <c r="AV442" s="389">
        <v>3</v>
      </c>
      <c r="AW442" s="389">
        <v>213</v>
      </c>
      <c r="AX442" s="388">
        <f t="shared" si="85"/>
        <v>53.25</v>
      </c>
      <c r="AY442" s="389">
        <v>91</v>
      </c>
      <c r="AZ442" s="389">
        <v>6541</v>
      </c>
      <c r="BA442" s="388">
        <f t="shared" si="78"/>
        <v>1635.25</v>
      </c>
      <c r="BB442" s="389">
        <v>145</v>
      </c>
      <c r="BC442" s="389">
        <v>9563</v>
      </c>
      <c r="BD442" s="388">
        <f t="shared" si="79"/>
        <v>2390.75</v>
      </c>
      <c r="BE442" s="389">
        <v>138</v>
      </c>
      <c r="BF442" s="389">
        <v>9626</v>
      </c>
      <c r="BG442" s="388">
        <f t="shared" si="80"/>
        <v>2406.5</v>
      </c>
      <c r="BH442" s="388">
        <v>133</v>
      </c>
      <c r="BI442" s="388">
        <v>9067</v>
      </c>
      <c r="BJ442" s="388">
        <f t="shared" si="81"/>
        <v>2266.75</v>
      </c>
      <c r="BK442" s="388">
        <v>199</v>
      </c>
      <c r="BL442" s="388">
        <v>13509</v>
      </c>
      <c r="BM442" s="388">
        <f t="shared" si="82"/>
        <v>3377.25</v>
      </c>
      <c r="BN442" s="388">
        <v>246</v>
      </c>
      <c r="BO442" s="388">
        <v>17282</v>
      </c>
      <c r="BP442" s="388">
        <f t="shared" si="83"/>
        <v>4320.5</v>
      </c>
      <c r="BQ442" s="388">
        <v>206</v>
      </c>
      <c r="BR442" s="388">
        <v>14274</v>
      </c>
      <c r="BS442" s="388">
        <f t="shared" si="84"/>
        <v>3568.5</v>
      </c>
    </row>
    <row r="443" spans="1:71" s="288" customFormat="1" ht="14.65" customHeight="1">
      <c r="A443" s="331">
        <v>441</v>
      </c>
      <c r="B443" s="391" t="s">
        <v>2220</v>
      </c>
      <c r="C443" s="391"/>
      <c r="D443" s="391"/>
      <c r="E443" s="207" t="s">
        <v>130</v>
      </c>
      <c r="F443" s="390"/>
      <c r="G443" s="390"/>
      <c r="H443" s="390"/>
      <c r="I443" s="390"/>
      <c r="J443" s="390"/>
      <c r="K443" s="390"/>
      <c r="L443" s="390"/>
      <c r="M443" s="390"/>
      <c r="N443" s="390"/>
      <c r="O443" s="390"/>
      <c r="P443" s="390"/>
      <c r="Q443" s="390"/>
      <c r="R443" s="207"/>
      <c r="S443" s="207"/>
      <c r="T443" s="207"/>
      <c r="U443" s="207"/>
      <c r="V443" s="207"/>
      <c r="W443" s="207"/>
      <c r="X443" s="207"/>
      <c r="Y443" s="207"/>
      <c r="Z443" s="207"/>
      <c r="AA443" s="207"/>
      <c r="AB443" s="207"/>
      <c r="AC443" s="207"/>
      <c r="AD443" s="207"/>
      <c r="AE443" s="207"/>
      <c r="AF443" s="207"/>
      <c r="AG443" s="207"/>
      <c r="AH443" s="207"/>
      <c r="AI443" s="207"/>
      <c r="AJ443" s="207"/>
      <c r="AK443" s="207"/>
      <c r="AL443" s="207"/>
      <c r="AM443" s="207"/>
      <c r="AN443" s="207"/>
      <c r="AO443" s="207"/>
      <c r="AP443" s="388"/>
      <c r="AQ443" s="387"/>
      <c r="AR443" s="207"/>
      <c r="AS443" s="389"/>
      <c r="AT443" s="389"/>
      <c r="AU443" s="388"/>
      <c r="AV443" s="389">
        <v>0</v>
      </c>
      <c r="AW443" s="389">
        <v>0</v>
      </c>
      <c r="AX443" s="388">
        <f t="shared" si="85"/>
        <v>0</v>
      </c>
      <c r="AY443" s="389">
        <v>32</v>
      </c>
      <c r="AZ443" s="389">
        <v>1728</v>
      </c>
      <c r="BA443" s="388">
        <f t="shared" si="78"/>
        <v>432</v>
      </c>
      <c r="BB443" s="389">
        <v>85</v>
      </c>
      <c r="BC443" s="389">
        <v>5175</v>
      </c>
      <c r="BD443" s="388">
        <f t="shared" si="79"/>
        <v>1293.75</v>
      </c>
      <c r="BE443" s="389">
        <v>72</v>
      </c>
      <c r="BF443" s="389">
        <v>4684</v>
      </c>
      <c r="BG443" s="388">
        <f t="shared" si="80"/>
        <v>1171</v>
      </c>
      <c r="BH443" s="388">
        <v>73</v>
      </c>
      <c r="BI443" s="388">
        <v>4711</v>
      </c>
      <c r="BJ443" s="388">
        <f t="shared" si="81"/>
        <v>1177.75</v>
      </c>
      <c r="BK443" s="388">
        <v>43</v>
      </c>
      <c r="BL443" s="388">
        <v>3021</v>
      </c>
      <c r="BM443" s="388">
        <f t="shared" si="82"/>
        <v>755.25</v>
      </c>
      <c r="BN443" s="388">
        <v>0</v>
      </c>
      <c r="BO443" s="388">
        <v>0</v>
      </c>
      <c r="BP443" s="388">
        <f t="shared" si="83"/>
        <v>0</v>
      </c>
      <c r="BQ443" s="388">
        <v>0</v>
      </c>
      <c r="BR443" s="388">
        <v>0</v>
      </c>
      <c r="BS443" s="388">
        <f t="shared" si="84"/>
        <v>0</v>
      </c>
    </row>
    <row r="444" spans="1:71" s="288" customFormat="1" ht="14.65" customHeight="1">
      <c r="A444" s="331">
        <v>442</v>
      </c>
      <c r="B444" s="391" t="s">
        <v>2221</v>
      </c>
      <c r="C444" s="391"/>
      <c r="D444" s="391"/>
      <c r="E444" s="207" t="s">
        <v>23</v>
      </c>
      <c r="F444" s="390"/>
      <c r="G444" s="390"/>
      <c r="H444" s="390"/>
      <c r="I444" s="390"/>
      <c r="J444" s="390"/>
      <c r="K444" s="390"/>
      <c r="L444" s="390"/>
      <c r="M444" s="390"/>
      <c r="N444" s="390"/>
      <c r="O444" s="390"/>
      <c r="P444" s="390"/>
      <c r="Q444" s="390"/>
      <c r="R444" s="207"/>
      <c r="S444" s="207"/>
      <c r="T444" s="207"/>
      <c r="U444" s="207"/>
      <c r="V444" s="207"/>
      <c r="W444" s="207"/>
      <c r="X444" s="207"/>
      <c r="Y444" s="207"/>
      <c r="Z444" s="207"/>
      <c r="AA444" s="207"/>
      <c r="AB444" s="207"/>
      <c r="AC444" s="207"/>
      <c r="AD444" s="207"/>
      <c r="AE444" s="207"/>
      <c r="AF444" s="207"/>
      <c r="AG444" s="207"/>
      <c r="AH444" s="207"/>
      <c r="AI444" s="207"/>
      <c r="AJ444" s="207"/>
      <c r="AK444" s="207"/>
      <c r="AL444" s="207"/>
      <c r="AM444" s="207"/>
      <c r="AN444" s="207"/>
      <c r="AO444" s="207"/>
      <c r="AP444" s="388"/>
      <c r="AQ444" s="387"/>
      <c r="AR444" s="207"/>
      <c r="AS444" s="389"/>
      <c r="AT444" s="389"/>
      <c r="AU444" s="388"/>
      <c r="AV444" s="389">
        <v>11</v>
      </c>
      <c r="AW444" s="389">
        <v>705</v>
      </c>
      <c r="AX444" s="388">
        <f t="shared" si="85"/>
        <v>176.25</v>
      </c>
      <c r="AY444" s="389">
        <v>117</v>
      </c>
      <c r="AZ444" s="389">
        <v>8271</v>
      </c>
      <c r="BA444" s="388">
        <f t="shared" si="78"/>
        <v>2067.75</v>
      </c>
      <c r="BB444" s="389">
        <v>141</v>
      </c>
      <c r="BC444" s="389">
        <v>9999</v>
      </c>
      <c r="BD444" s="388">
        <f t="shared" si="79"/>
        <v>2499.75</v>
      </c>
      <c r="BE444" s="389">
        <v>187</v>
      </c>
      <c r="BF444" s="389">
        <v>12933</v>
      </c>
      <c r="BG444" s="388">
        <f t="shared" si="80"/>
        <v>3233.25</v>
      </c>
      <c r="BH444" s="388">
        <v>171</v>
      </c>
      <c r="BI444" s="388">
        <v>12045</v>
      </c>
      <c r="BJ444" s="388">
        <f t="shared" si="81"/>
        <v>3011.25</v>
      </c>
      <c r="BK444" s="388">
        <v>203</v>
      </c>
      <c r="BL444" s="388">
        <v>14161</v>
      </c>
      <c r="BM444" s="388">
        <f t="shared" si="82"/>
        <v>3540.25</v>
      </c>
      <c r="BN444" s="388">
        <v>200</v>
      </c>
      <c r="BO444" s="388">
        <v>14380</v>
      </c>
      <c r="BP444" s="388">
        <f t="shared" si="83"/>
        <v>3595</v>
      </c>
      <c r="BQ444" s="388">
        <v>139</v>
      </c>
      <c r="BR444" s="388">
        <v>10205</v>
      </c>
      <c r="BS444" s="388">
        <f t="shared" si="84"/>
        <v>2551.25</v>
      </c>
    </row>
    <row r="445" spans="1:71" s="288" customFormat="1" ht="14.65" customHeight="1">
      <c r="A445" s="331">
        <v>443</v>
      </c>
      <c r="B445" s="391" t="s">
        <v>2222</v>
      </c>
      <c r="C445" s="391"/>
      <c r="D445" s="391"/>
      <c r="E445" s="207" t="s">
        <v>204</v>
      </c>
      <c r="F445" s="390"/>
      <c r="G445" s="390"/>
      <c r="H445" s="390"/>
      <c r="I445" s="390"/>
      <c r="J445" s="390"/>
      <c r="K445" s="390"/>
      <c r="L445" s="390"/>
      <c r="M445" s="390"/>
      <c r="N445" s="390"/>
      <c r="O445" s="390"/>
      <c r="P445" s="390"/>
      <c r="Q445" s="390"/>
      <c r="R445" s="207"/>
      <c r="S445" s="207"/>
      <c r="T445" s="207"/>
      <c r="U445" s="207"/>
      <c r="V445" s="207"/>
      <c r="W445" s="207"/>
      <c r="X445" s="207"/>
      <c r="Y445" s="207"/>
      <c r="Z445" s="207"/>
      <c r="AA445" s="207"/>
      <c r="AB445" s="207"/>
      <c r="AC445" s="207"/>
      <c r="AD445" s="207"/>
      <c r="AE445" s="207"/>
      <c r="AF445" s="207"/>
      <c r="AG445" s="207"/>
      <c r="AH445" s="207"/>
      <c r="AI445" s="207"/>
      <c r="AJ445" s="207"/>
      <c r="AK445" s="207"/>
      <c r="AL445" s="207"/>
      <c r="AM445" s="207"/>
      <c r="AN445" s="207"/>
      <c r="AO445" s="207"/>
      <c r="AP445" s="388"/>
      <c r="AQ445" s="387"/>
      <c r="AR445" s="207"/>
      <c r="AS445" s="389"/>
      <c r="AT445" s="389"/>
      <c r="AU445" s="388"/>
      <c r="AV445" s="389">
        <v>8</v>
      </c>
      <c r="AW445" s="389">
        <v>532</v>
      </c>
      <c r="AX445" s="388">
        <f t="shared" si="85"/>
        <v>133</v>
      </c>
      <c r="AY445" s="389">
        <v>76</v>
      </c>
      <c r="AZ445" s="389">
        <v>5616</v>
      </c>
      <c r="BA445" s="388">
        <f t="shared" si="78"/>
        <v>1404</v>
      </c>
      <c r="BB445" s="389">
        <v>146</v>
      </c>
      <c r="BC445" s="389">
        <v>10930</v>
      </c>
      <c r="BD445" s="388">
        <f t="shared" si="79"/>
        <v>2732.5</v>
      </c>
      <c r="BE445" s="389">
        <v>140</v>
      </c>
      <c r="BF445" s="389">
        <v>10216</v>
      </c>
      <c r="BG445" s="388">
        <f t="shared" si="80"/>
        <v>2554</v>
      </c>
      <c r="BH445" s="388">
        <v>158</v>
      </c>
      <c r="BI445" s="388">
        <v>10686</v>
      </c>
      <c r="BJ445" s="388">
        <f t="shared" si="81"/>
        <v>2671.5</v>
      </c>
      <c r="BK445" s="388">
        <v>146</v>
      </c>
      <c r="BL445" s="388">
        <v>10334</v>
      </c>
      <c r="BM445" s="388">
        <f t="shared" si="82"/>
        <v>2583.5</v>
      </c>
      <c r="BN445" s="388">
        <v>149</v>
      </c>
      <c r="BO445" s="388">
        <v>10943</v>
      </c>
      <c r="BP445" s="388">
        <f t="shared" si="83"/>
        <v>2735.75</v>
      </c>
      <c r="BQ445" s="388">
        <v>175</v>
      </c>
      <c r="BR445" s="388">
        <v>13537</v>
      </c>
      <c r="BS445" s="388">
        <f t="shared" si="84"/>
        <v>3384.25</v>
      </c>
    </row>
    <row r="446" spans="1:71" s="288" customFormat="1" ht="14.65" customHeight="1">
      <c r="A446" s="331">
        <v>444</v>
      </c>
      <c r="B446" s="391" t="s">
        <v>2223</v>
      </c>
      <c r="C446" s="391"/>
      <c r="D446" s="391"/>
      <c r="E446" s="207" t="s">
        <v>5</v>
      </c>
      <c r="F446" s="390"/>
      <c r="G446" s="390"/>
      <c r="H446" s="390"/>
      <c r="I446" s="390"/>
      <c r="J446" s="390"/>
      <c r="K446" s="390"/>
      <c r="L446" s="390"/>
      <c r="M446" s="390"/>
      <c r="N446" s="390"/>
      <c r="O446" s="390"/>
      <c r="P446" s="390"/>
      <c r="Q446" s="390"/>
      <c r="R446" s="207"/>
      <c r="S446" s="207"/>
      <c r="T446" s="207"/>
      <c r="U446" s="207"/>
      <c r="V446" s="207"/>
      <c r="W446" s="207"/>
      <c r="X446" s="207"/>
      <c r="Y446" s="207"/>
      <c r="Z446" s="207"/>
      <c r="AA446" s="207"/>
      <c r="AB446" s="207"/>
      <c r="AC446" s="207"/>
      <c r="AD446" s="207"/>
      <c r="AE446" s="207"/>
      <c r="AF446" s="207"/>
      <c r="AG446" s="207"/>
      <c r="AH446" s="207"/>
      <c r="AI446" s="207"/>
      <c r="AJ446" s="207"/>
      <c r="AK446" s="207"/>
      <c r="AL446" s="207"/>
      <c r="AM446" s="207"/>
      <c r="AN446" s="207"/>
      <c r="AO446" s="207"/>
      <c r="AP446" s="388"/>
      <c r="AQ446" s="387"/>
      <c r="AR446" s="207"/>
      <c r="AS446" s="389"/>
      <c r="AT446" s="389"/>
      <c r="AU446" s="388"/>
      <c r="AV446" s="389">
        <v>20</v>
      </c>
      <c r="AW446" s="389">
        <v>1344</v>
      </c>
      <c r="AX446" s="388">
        <f t="shared" si="85"/>
        <v>336</v>
      </c>
      <c r="AY446" s="389">
        <v>151</v>
      </c>
      <c r="AZ446" s="389">
        <v>9485</v>
      </c>
      <c r="BA446" s="388">
        <f t="shared" si="78"/>
        <v>2371.25</v>
      </c>
      <c r="BB446" s="389">
        <v>212</v>
      </c>
      <c r="BC446" s="389">
        <v>15880</v>
      </c>
      <c r="BD446" s="388">
        <f t="shared" si="79"/>
        <v>3970</v>
      </c>
      <c r="BE446" s="389">
        <v>243</v>
      </c>
      <c r="BF446" s="389">
        <v>25429</v>
      </c>
      <c r="BG446" s="388">
        <f t="shared" si="80"/>
        <v>6357.25</v>
      </c>
      <c r="BH446" s="388">
        <v>260</v>
      </c>
      <c r="BI446" s="388">
        <v>24140</v>
      </c>
      <c r="BJ446" s="388">
        <f t="shared" si="81"/>
        <v>6035</v>
      </c>
      <c r="BK446" s="388">
        <v>281</v>
      </c>
      <c r="BL446" s="388">
        <v>19931</v>
      </c>
      <c r="BM446" s="388">
        <f t="shared" si="82"/>
        <v>4982.75</v>
      </c>
      <c r="BN446" s="388">
        <v>265</v>
      </c>
      <c r="BO446" s="388">
        <v>17447</v>
      </c>
      <c r="BP446" s="388">
        <f t="shared" si="83"/>
        <v>4361.75</v>
      </c>
      <c r="BQ446" s="388">
        <v>281</v>
      </c>
      <c r="BR446" s="388">
        <v>19959</v>
      </c>
      <c r="BS446" s="388">
        <f t="shared" si="84"/>
        <v>4989.75</v>
      </c>
    </row>
    <row r="447" spans="1:71" s="288" customFormat="1" ht="14.65" customHeight="1">
      <c r="A447" s="331">
        <v>445</v>
      </c>
      <c r="B447" s="391" t="s">
        <v>2224</v>
      </c>
      <c r="C447" s="391"/>
      <c r="D447" s="391"/>
      <c r="E447" s="207" t="s">
        <v>84</v>
      </c>
      <c r="F447" s="390"/>
      <c r="G447" s="390"/>
      <c r="H447" s="390"/>
      <c r="I447" s="390"/>
      <c r="J447" s="390"/>
      <c r="K447" s="390"/>
      <c r="L447" s="390"/>
      <c r="M447" s="390"/>
      <c r="N447" s="390"/>
      <c r="O447" s="390"/>
      <c r="P447" s="390"/>
      <c r="Q447" s="390"/>
      <c r="R447" s="207"/>
      <c r="S447" s="207"/>
      <c r="T447" s="207"/>
      <c r="U447" s="207"/>
      <c r="V447" s="207"/>
      <c r="W447" s="207"/>
      <c r="X447" s="207"/>
      <c r="Y447" s="207"/>
      <c r="Z447" s="207"/>
      <c r="AA447" s="207"/>
      <c r="AB447" s="207"/>
      <c r="AC447" s="207"/>
      <c r="AD447" s="207"/>
      <c r="AE447" s="207"/>
      <c r="AF447" s="207"/>
      <c r="AG447" s="207"/>
      <c r="AH447" s="207"/>
      <c r="AI447" s="207"/>
      <c r="AJ447" s="207"/>
      <c r="AK447" s="207"/>
      <c r="AL447" s="207"/>
      <c r="AM447" s="207"/>
      <c r="AN447" s="207"/>
      <c r="AO447" s="207"/>
      <c r="AP447" s="388"/>
      <c r="AQ447" s="387"/>
      <c r="AR447" s="207"/>
      <c r="AS447" s="389"/>
      <c r="AT447" s="389"/>
      <c r="AU447" s="388"/>
      <c r="AV447" s="389">
        <v>19</v>
      </c>
      <c r="AW447" s="389">
        <v>1433</v>
      </c>
      <c r="AX447" s="388">
        <f t="shared" si="85"/>
        <v>358.25</v>
      </c>
      <c r="AY447" s="389">
        <v>118</v>
      </c>
      <c r="AZ447" s="389">
        <v>7442</v>
      </c>
      <c r="BA447" s="388">
        <f t="shared" si="78"/>
        <v>1860.5</v>
      </c>
      <c r="BB447" s="389">
        <v>140</v>
      </c>
      <c r="BC447" s="389">
        <v>9512</v>
      </c>
      <c r="BD447" s="388">
        <f t="shared" si="79"/>
        <v>2378</v>
      </c>
      <c r="BE447" s="389">
        <v>184</v>
      </c>
      <c r="BF447" s="389">
        <v>12560</v>
      </c>
      <c r="BG447" s="388">
        <f t="shared" si="80"/>
        <v>3140</v>
      </c>
      <c r="BH447" s="388">
        <v>167</v>
      </c>
      <c r="BI447" s="388">
        <v>10297</v>
      </c>
      <c r="BJ447" s="388">
        <f t="shared" si="81"/>
        <v>2574.25</v>
      </c>
      <c r="BK447" s="388">
        <v>187</v>
      </c>
      <c r="BL447" s="388">
        <v>11405</v>
      </c>
      <c r="BM447" s="388">
        <f t="shared" si="82"/>
        <v>2851.25</v>
      </c>
      <c r="BN447" s="388">
        <v>214</v>
      </c>
      <c r="BO447" s="388">
        <v>13762</v>
      </c>
      <c r="BP447" s="388">
        <f t="shared" si="83"/>
        <v>3440.5</v>
      </c>
      <c r="BQ447" s="388">
        <v>238</v>
      </c>
      <c r="BR447" s="388">
        <v>16654</v>
      </c>
      <c r="BS447" s="388">
        <f t="shared" si="84"/>
        <v>4163.5</v>
      </c>
    </row>
    <row r="448" spans="1:71" s="288" customFormat="1" ht="14.65" customHeight="1">
      <c r="A448" s="331">
        <v>446</v>
      </c>
      <c r="B448" s="391" t="s">
        <v>2225</v>
      </c>
      <c r="C448" s="391"/>
      <c r="D448" s="391"/>
      <c r="E448" s="207" t="s">
        <v>25</v>
      </c>
      <c r="F448" s="390"/>
      <c r="G448" s="390"/>
      <c r="H448" s="390"/>
      <c r="I448" s="390"/>
      <c r="J448" s="390"/>
      <c r="K448" s="390"/>
      <c r="L448" s="390"/>
      <c r="M448" s="390"/>
      <c r="N448" s="390"/>
      <c r="O448" s="390"/>
      <c r="P448" s="390"/>
      <c r="Q448" s="390"/>
      <c r="R448" s="207"/>
      <c r="S448" s="207"/>
      <c r="T448" s="207"/>
      <c r="U448" s="207"/>
      <c r="V448" s="207"/>
      <c r="W448" s="207"/>
      <c r="X448" s="207"/>
      <c r="Y448" s="207"/>
      <c r="Z448" s="207"/>
      <c r="AA448" s="207"/>
      <c r="AB448" s="207"/>
      <c r="AC448" s="207"/>
      <c r="AD448" s="207"/>
      <c r="AE448" s="207"/>
      <c r="AF448" s="207"/>
      <c r="AG448" s="207"/>
      <c r="AH448" s="207"/>
      <c r="AI448" s="207"/>
      <c r="AJ448" s="207"/>
      <c r="AK448" s="207"/>
      <c r="AL448" s="207"/>
      <c r="AM448" s="207"/>
      <c r="AN448" s="207"/>
      <c r="AO448" s="207"/>
      <c r="AP448" s="388"/>
      <c r="AQ448" s="387"/>
      <c r="AR448" s="207"/>
      <c r="AS448" s="389"/>
      <c r="AT448" s="389"/>
      <c r="AU448" s="388"/>
      <c r="AV448" s="389">
        <v>18</v>
      </c>
      <c r="AW448" s="389">
        <v>1370</v>
      </c>
      <c r="AX448" s="388">
        <f t="shared" si="85"/>
        <v>342.5</v>
      </c>
      <c r="AY448" s="389">
        <v>220</v>
      </c>
      <c r="AZ448" s="389">
        <v>14988</v>
      </c>
      <c r="BA448" s="388">
        <f t="shared" si="78"/>
        <v>3747</v>
      </c>
      <c r="BB448" s="389">
        <v>345</v>
      </c>
      <c r="BC448" s="389">
        <v>22587</v>
      </c>
      <c r="BD448" s="388">
        <f t="shared" si="79"/>
        <v>5646.75</v>
      </c>
      <c r="BE448" s="389">
        <v>400</v>
      </c>
      <c r="BF448" s="389">
        <v>28252</v>
      </c>
      <c r="BG448" s="388">
        <f t="shared" si="80"/>
        <v>7063</v>
      </c>
      <c r="BH448" s="388">
        <v>643</v>
      </c>
      <c r="BI448" s="388">
        <v>44413</v>
      </c>
      <c r="BJ448" s="388">
        <f t="shared" si="81"/>
        <v>11103.25</v>
      </c>
      <c r="BK448" s="388">
        <v>711</v>
      </c>
      <c r="BL448" s="388">
        <v>46577</v>
      </c>
      <c r="BM448" s="388">
        <f t="shared" si="82"/>
        <v>11644.25</v>
      </c>
      <c r="BN448" s="388">
        <v>704</v>
      </c>
      <c r="BO448" s="388">
        <v>45556</v>
      </c>
      <c r="BP448" s="388">
        <f t="shared" si="83"/>
        <v>11389</v>
      </c>
      <c r="BQ448" s="388">
        <v>606</v>
      </c>
      <c r="BR448" s="388">
        <v>39726</v>
      </c>
      <c r="BS448" s="388">
        <f t="shared" si="84"/>
        <v>9931.5</v>
      </c>
    </row>
    <row r="449" spans="1:71" s="288" customFormat="1" ht="14.65" customHeight="1">
      <c r="A449" s="331">
        <v>447</v>
      </c>
      <c r="B449" s="391" t="s">
        <v>2226</v>
      </c>
      <c r="C449" s="391"/>
      <c r="D449" s="391"/>
      <c r="E449" s="207" t="s">
        <v>23</v>
      </c>
      <c r="F449" s="390"/>
      <c r="G449" s="390"/>
      <c r="H449" s="390"/>
      <c r="I449" s="390"/>
      <c r="J449" s="390"/>
      <c r="K449" s="390"/>
      <c r="L449" s="390"/>
      <c r="M449" s="390"/>
      <c r="N449" s="390"/>
      <c r="O449" s="390"/>
      <c r="P449" s="390"/>
      <c r="Q449" s="390"/>
      <c r="R449" s="207"/>
      <c r="S449" s="207"/>
      <c r="T449" s="207"/>
      <c r="U449" s="207"/>
      <c r="V449" s="207"/>
      <c r="W449" s="207"/>
      <c r="X449" s="207"/>
      <c r="Y449" s="207"/>
      <c r="Z449" s="207"/>
      <c r="AA449" s="207"/>
      <c r="AB449" s="207"/>
      <c r="AC449" s="207"/>
      <c r="AD449" s="207"/>
      <c r="AE449" s="207"/>
      <c r="AF449" s="207"/>
      <c r="AG449" s="207"/>
      <c r="AH449" s="207"/>
      <c r="AI449" s="207"/>
      <c r="AJ449" s="207"/>
      <c r="AK449" s="207"/>
      <c r="AL449" s="207"/>
      <c r="AM449" s="207"/>
      <c r="AN449" s="207"/>
      <c r="AO449" s="207"/>
      <c r="AP449" s="388"/>
      <c r="AQ449" s="387"/>
      <c r="AR449" s="207"/>
      <c r="AS449" s="389"/>
      <c r="AT449" s="389"/>
      <c r="AU449" s="388"/>
      <c r="AV449" s="389">
        <v>31</v>
      </c>
      <c r="AW449" s="389">
        <v>1909</v>
      </c>
      <c r="AX449" s="388">
        <f t="shared" si="85"/>
        <v>477.25</v>
      </c>
      <c r="AY449" s="389">
        <v>205</v>
      </c>
      <c r="AZ449" s="389">
        <v>14667</v>
      </c>
      <c r="BA449" s="388">
        <f t="shared" si="78"/>
        <v>3666.75</v>
      </c>
      <c r="BB449" s="389">
        <v>137</v>
      </c>
      <c r="BC449" s="389">
        <v>9459</v>
      </c>
      <c r="BD449" s="388">
        <f t="shared" si="79"/>
        <v>2364.75</v>
      </c>
      <c r="BE449" s="389">
        <v>184</v>
      </c>
      <c r="BF449" s="389">
        <v>11668</v>
      </c>
      <c r="BG449" s="388">
        <f t="shared" si="80"/>
        <v>2917</v>
      </c>
      <c r="BH449" s="388">
        <v>247</v>
      </c>
      <c r="BI449" s="388">
        <v>16937</v>
      </c>
      <c r="BJ449" s="388">
        <f t="shared" si="81"/>
        <v>4234.25</v>
      </c>
      <c r="BK449" s="388">
        <v>364</v>
      </c>
      <c r="BL449" s="388">
        <v>22908</v>
      </c>
      <c r="BM449" s="388">
        <f t="shared" si="82"/>
        <v>5727</v>
      </c>
      <c r="BN449" s="388">
        <v>325</v>
      </c>
      <c r="BO449" s="388">
        <v>19607</v>
      </c>
      <c r="BP449" s="388">
        <f t="shared" si="83"/>
        <v>4901.75</v>
      </c>
      <c r="BQ449" s="388">
        <v>410</v>
      </c>
      <c r="BR449" s="388">
        <v>24854</v>
      </c>
      <c r="BS449" s="388">
        <f t="shared" si="84"/>
        <v>6213.5</v>
      </c>
    </row>
    <row r="450" spans="1:71" s="288" customFormat="1" ht="14.65" customHeight="1">
      <c r="A450" s="331">
        <v>448</v>
      </c>
      <c r="B450" s="391" t="s">
        <v>2227</v>
      </c>
      <c r="C450" s="391"/>
      <c r="D450" s="391"/>
      <c r="E450" s="207" t="s">
        <v>5</v>
      </c>
      <c r="F450" s="390"/>
      <c r="G450" s="390"/>
      <c r="H450" s="390"/>
      <c r="I450" s="390"/>
      <c r="J450" s="390"/>
      <c r="K450" s="390"/>
      <c r="L450" s="390"/>
      <c r="M450" s="390"/>
      <c r="N450" s="390"/>
      <c r="O450" s="390"/>
      <c r="P450" s="390"/>
      <c r="Q450" s="390"/>
      <c r="R450" s="207"/>
      <c r="S450" s="207"/>
      <c r="T450" s="207"/>
      <c r="U450" s="207"/>
      <c r="V450" s="207"/>
      <c r="W450" s="207"/>
      <c r="X450" s="207"/>
      <c r="Y450" s="207"/>
      <c r="Z450" s="207"/>
      <c r="AA450" s="207"/>
      <c r="AB450" s="207"/>
      <c r="AC450" s="207"/>
      <c r="AD450" s="207"/>
      <c r="AE450" s="207"/>
      <c r="AF450" s="207"/>
      <c r="AG450" s="207"/>
      <c r="AH450" s="207"/>
      <c r="AI450" s="207"/>
      <c r="AJ450" s="207"/>
      <c r="AK450" s="207"/>
      <c r="AL450" s="207"/>
      <c r="AM450" s="207"/>
      <c r="AN450" s="207"/>
      <c r="AO450" s="207"/>
      <c r="AP450" s="388"/>
      <c r="AQ450" s="387"/>
      <c r="AR450" s="207"/>
      <c r="AS450" s="389"/>
      <c r="AT450" s="389"/>
      <c r="AU450" s="388"/>
      <c r="AV450" s="389">
        <v>8</v>
      </c>
      <c r="AW450" s="389">
        <v>668</v>
      </c>
      <c r="AX450" s="388">
        <f t="shared" si="85"/>
        <v>167</v>
      </c>
      <c r="AY450" s="389">
        <v>85</v>
      </c>
      <c r="AZ450" s="389">
        <v>7075</v>
      </c>
      <c r="BA450" s="388">
        <f t="shared" si="78"/>
        <v>1768.75</v>
      </c>
      <c r="BB450" s="389">
        <v>130</v>
      </c>
      <c r="BC450" s="389">
        <v>9706</v>
      </c>
      <c r="BD450" s="388">
        <f t="shared" si="79"/>
        <v>2426.5</v>
      </c>
      <c r="BE450" s="389">
        <v>162</v>
      </c>
      <c r="BF450" s="389">
        <v>12078</v>
      </c>
      <c r="BG450" s="388">
        <f t="shared" si="80"/>
        <v>3019.5</v>
      </c>
      <c r="BH450" s="388">
        <v>160</v>
      </c>
      <c r="BI450" s="388">
        <v>11352</v>
      </c>
      <c r="BJ450" s="388">
        <f t="shared" si="81"/>
        <v>2838</v>
      </c>
      <c r="BK450" s="388">
        <v>157</v>
      </c>
      <c r="BL450" s="388">
        <v>10827</v>
      </c>
      <c r="BM450" s="388">
        <f t="shared" si="82"/>
        <v>2706.75</v>
      </c>
      <c r="BN450" s="388">
        <v>192</v>
      </c>
      <c r="BO450" s="388">
        <v>13248</v>
      </c>
      <c r="BP450" s="388">
        <f t="shared" si="83"/>
        <v>3312</v>
      </c>
      <c r="BQ450" s="388">
        <v>156</v>
      </c>
      <c r="BR450" s="388">
        <v>11968</v>
      </c>
      <c r="BS450" s="388">
        <f t="shared" si="84"/>
        <v>2992</v>
      </c>
    </row>
    <row r="451" spans="1:71" s="288" customFormat="1" ht="14.65" customHeight="1">
      <c r="A451" s="331">
        <v>449</v>
      </c>
      <c r="B451" s="391" t="s">
        <v>2228</v>
      </c>
      <c r="C451" s="391"/>
      <c r="D451" s="391"/>
      <c r="E451" s="207" t="s">
        <v>5</v>
      </c>
      <c r="F451" s="390"/>
      <c r="G451" s="390"/>
      <c r="H451" s="390"/>
      <c r="I451" s="390"/>
      <c r="J451" s="390"/>
      <c r="K451" s="390"/>
      <c r="L451" s="390"/>
      <c r="M451" s="390"/>
      <c r="N451" s="390"/>
      <c r="O451" s="390"/>
      <c r="P451" s="390"/>
      <c r="Q451" s="390"/>
      <c r="R451" s="207"/>
      <c r="S451" s="207"/>
      <c r="T451" s="207"/>
      <c r="U451" s="207"/>
      <c r="V451" s="207"/>
      <c r="W451" s="207"/>
      <c r="X451" s="207"/>
      <c r="Y451" s="207"/>
      <c r="Z451" s="207"/>
      <c r="AA451" s="207"/>
      <c r="AB451" s="207"/>
      <c r="AC451" s="207"/>
      <c r="AD451" s="207"/>
      <c r="AE451" s="207"/>
      <c r="AF451" s="207"/>
      <c r="AG451" s="207"/>
      <c r="AH451" s="207"/>
      <c r="AI451" s="207"/>
      <c r="AJ451" s="207"/>
      <c r="AK451" s="207"/>
      <c r="AL451" s="207"/>
      <c r="AM451" s="207"/>
      <c r="AN451" s="207"/>
      <c r="AO451" s="207"/>
      <c r="AP451" s="388"/>
      <c r="AQ451" s="387"/>
      <c r="AR451" s="207"/>
      <c r="AS451" s="389"/>
      <c r="AT451" s="389"/>
      <c r="AU451" s="388"/>
      <c r="AV451" s="389">
        <v>7</v>
      </c>
      <c r="AW451" s="389">
        <v>525</v>
      </c>
      <c r="AX451" s="388">
        <f t="shared" si="85"/>
        <v>131.25</v>
      </c>
      <c r="AY451" s="389">
        <v>102</v>
      </c>
      <c r="AZ451" s="389">
        <v>7546</v>
      </c>
      <c r="BA451" s="388">
        <f t="shared" ref="BA451:BA479" si="86">AZ451*25%</f>
        <v>1886.5</v>
      </c>
      <c r="BB451" s="389">
        <v>172</v>
      </c>
      <c r="BC451" s="389">
        <v>13716</v>
      </c>
      <c r="BD451" s="388">
        <f t="shared" ref="BD451:BD480" si="87">BC451*25%</f>
        <v>3429</v>
      </c>
      <c r="BE451" s="389">
        <v>182</v>
      </c>
      <c r="BF451" s="389">
        <v>11530</v>
      </c>
      <c r="BG451" s="388">
        <f t="shared" ref="BG451:BG514" si="88">BF451*25%</f>
        <v>2882.5</v>
      </c>
      <c r="BH451" s="388">
        <v>189</v>
      </c>
      <c r="BI451" s="388">
        <v>13063</v>
      </c>
      <c r="BJ451" s="388">
        <f t="shared" si="81"/>
        <v>3265.75</v>
      </c>
      <c r="BK451" s="388">
        <v>225</v>
      </c>
      <c r="BL451" s="388">
        <v>15971</v>
      </c>
      <c r="BM451" s="388">
        <f t="shared" si="82"/>
        <v>3992.75</v>
      </c>
      <c r="BN451" s="388">
        <v>207</v>
      </c>
      <c r="BO451" s="388">
        <v>14685</v>
      </c>
      <c r="BP451" s="388">
        <f t="shared" si="83"/>
        <v>3671.25</v>
      </c>
      <c r="BQ451" s="388">
        <v>172</v>
      </c>
      <c r="BR451" s="388">
        <v>13336</v>
      </c>
      <c r="BS451" s="388">
        <f t="shared" si="84"/>
        <v>3334</v>
      </c>
    </row>
    <row r="452" spans="1:71" s="288" customFormat="1" ht="14.65" customHeight="1">
      <c r="A452" s="331">
        <v>450</v>
      </c>
      <c r="B452" s="391" t="s">
        <v>2229</v>
      </c>
      <c r="C452" s="391"/>
      <c r="D452" s="391"/>
      <c r="E452" s="207" t="s">
        <v>307</v>
      </c>
      <c r="F452" s="390"/>
      <c r="G452" s="390"/>
      <c r="H452" s="390"/>
      <c r="I452" s="390"/>
      <c r="J452" s="390"/>
      <c r="K452" s="390"/>
      <c r="L452" s="390"/>
      <c r="M452" s="390"/>
      <c r="N452" s="390"/>
      <c r="O452" s="390"/>
      <c r="P452" s="390"/>
      <c r="Q452" s="390"/>
      <c r="R452" s="207"/>
      <c r="S452" s="207"/>
      <c r="T452" s="207"/>
      <c r="U452" s="207"/>
      <c r="V452" s="207"/>
      <c r="W452" s="207"/>
      <c r="X452" s="207"/>
      <c r="Y452" s="207"/>
      <c r="Z452" s="207"/>
      <c r="AA452" s="207"/>
      <c r="AB452" s="207"/>
      <c r="AC452" s="207"/>
      <c r="AD452" s="207"/>
      <c r="AE452" s="207"/>
      <c r="AF452" s="207"/>
      <c r="AG452" s="207"/>
      <c r="AH452" s="207"/>
      <c r="AI452" s="207"/>
      <c r="AJ452" s="207"/>
      <c r="AK452" s="207"/>
      <c r="AL452" s="207"/>
      <c r="AM452" s="207"/>
      <c r="AN452" s="207"/>
      <c r="AO452" s="207"/>
      <c r="AP452" s="388"/>
      <c r="AQ452" s="387"/>
      <c r="AR452" s="207"/>
      <c r="AS452" s="389"/>
      <c r="AT452" s="389"/>
      <c r="AU452" s="388"/>
      <c r="AV452" s="389">
        <v>1</v>
      </c>
      <c r="AW452" s="389">
        <v>119</v>
      </c>
      <c r="AX452" s="388">
        <f t="shared" si="85"/>
        <v>29.75</v>
      </c>
      <c r="AY452" s="389">
        <v>174</v>
      </c>
      <c r="AZ452" s="389">
        <v>11686</v>
      </c>
      <c r="BA452" s="388">
        <f t="shared" si="86"/>
        <v>2921.5</v>
      </c>
      <c r="BB452" s="389">
        <v>230</v>
      </c>
      <c r="BC452" s="389">
        <v>14658</v>
      </c>
      <c r="BD452" s="388">
        <f t="shared" si="87"/>
        <v>3664.5</v>
      </c>
      <c r="BE452" s="389">
        <v>311</v>
      </c>
      <c r="BF452" s="389">
        <v>19621</v>
      </c>
      <c r="BG452" s="388">
        <f t="shared" si="88"/>
        <v>4905.25</v>
      </c>
      <c r="BH452" s="388">
        <v>313</v>
      </c>
      <c r="BI452" s="388">
        <v>19615</v>
      </c>
      <c r="BJ452" s="388">
        <f t="shared" ref="BJ452:BJ515" si="89">BI452*25%</f>
        <v>4903.75</v>
      </c>
      <c r="BK452" s="388">
        <v>296</v>
      </c>
      <c r="BL452" s="388">
        <v>17624</v>
      </c>
      <c r="BM452" s="388">
        <f t="shared" ref="BM452:BM515" si="90">BL452*25%</f>
        <v>4406</v>
      </c>
      <c r="BN452" s="388">
        <v>308</v>
      </c>
      <c r="BO452" s="388">
        <v>18532</v>
      </c>
      <c r="BP452" s="388">
        <f t="shared" ref="BP452:BP515" si="91">BO452*25%</f>
        <v>4633</v>
      </c>
      <c r="BQ452" s="388">
        <v>276</v>
      </c>
      <c r="BR452" s="388">
        <v>17684</v>
      </c>
      <c r="BS452" s="388">
        <f t="shared" ref="BS452:BS515" si="92">BR452*25%</f>
        <v>4421</v>
      </c>
    </row>
    <row r="453" spans="1:71" s="288" customFormat="1" ht="14.65" customHeight="1">
      <c r="A453" s="331">
        <v>451</v>
      </c>
      <c r="B453" s="391" t="s">
        <v>2230</v>
      </c>
      <c r="C453" s="391"/>
      <c r="D453" s="391"/>
      <c r="E453" s="207" t="s">
        <v>5</v>
      </c>
      <c r="F453" s="390"/>
      <c r="G453" s="390"/>
      <c r="H453" s="390"/>
      <c r="I453" s="390"/>
      <c r="J453" s="390"/>
      <c r="K453" s="390"/>
      <c r="L453" s="390"/>
      <c r="M453" s="390"/>
      <c r="N453" s="390"/>
      <c r="O453" s="390"/>
      <c r="P453" s="390"/>
      <c r="Q453" s="390"/>
      <c r="R453" s="207"/>
      <c r="S453" s="207"/>
      <c r="T453" s="207"/>
      <c r="U453" s="207"/>
      <c r="V453" s="207"/>
      <c r="W453" s="207"/>
      <c r="X453" s="207"/>
      <c r="Y453" s="207"/>
      <c r="Z453" s="207"/>
      <c r="AA453" s="207"/>
      <c r="AB453" s="207"/>
      <c r="AC453" s="207"/>
      <c r="AD453" s="207"/>
      <c r="AE453" s="207"/>
      <c r="AF453" s="207"/>
      <c r="AG453" s="207"/>
      <c r="AH453" s="207"/>
      <c r="AI453" s="207"/>
      <c r="AJ453" s="207"/>
      <c r="AK453" s="207"/>
      <c r="AL453" s="207"/>
      <c r="AM453" s="207"/>
      <c r="AN453" s="207"/>
      <c r="AO453" s="207"/>
      <c r="AP453" s="388"/>
      <c r="AQ453" s="387"/>
      <c r="AR453" s="207"/>
      <c r="AS453" s="389"/>
      <c r="AT453" s="389"/>
      <c r="AU453" s="388"/>
      <c r="AV453" s="389">
        <v>11</v>
      </c>
      <c r="AW453" s="389">
        <v>697</v>
      </c>
      <c r="AX453" s="388">
        <f t="shared" si="85"/>
        <v>174.25</v>
      </c>
      <c r="AY453" s="389">
        <v>131</v>
      </c>
      <c r="AZ453" s="389">
        <v>8161</v>
      </c>
      <c r="BA453" s="388">
        <f t="shared" si="86"/>
        <v>2040.25</v>
      </c>
      <c r="BB453" s="389">
        <v>191</v>
      </c>
      <c r="BC453" s="389">
        <v>13281</v>
      </c>
      <c r="BD453" s="388">
        <f t="shared" si="87"/>
        <v>3320.25</v>
      </c>
      <c r="BE453" s="389">
        <v>146</v>
      </c>
      <c r="BF453" s="389">
        <v>11010</v>
      </c>
      <c r="BG453" s="388">
        <f t="shared" si="88"/>
        <v>2752.5</v>
      </c>
      <c r="BH453" s="388">
        <v>299</v>
      </c>
      <c r="BI453" s="388">
        <v>18009</v>
      </c>
      <c r="BJ453" s="388">
        <f t="shared" si="89"/>
        <v>4502.25</v>
      </c>
      <c r="BK453" s="388">
        <v>280</v>
      </c>
      <c r="BL453" s="388">
        <v>17412</v>
      </c>
      <c r="BM453" s="388">
        <f t="shared" si="90"/>
        <v>4353</v>
      </c>
      <c r="BN453" s="388">
        <v>299</v>
      </c>
      <c r="BO453" s="388">
        <v>20473</v>
      </c>
      <c r="BP453" s="388">
        <f t="shared" si="91"/>
        <v>5118.25</v>
      </c>
      <c r="BQ453" s="388">
        <v>166</v>
      </c>
      <c r="BR453" s="388">
        <v>12042</v>
      </c>
      <c r="BS453" s="388">
        <f t="shared" si="92"/>
        <v>3010.5</v>
      </c>
    </row>
    <row r="454" spans="1:71" s="288" customFormat="1" ht="14.65" customHeight="1">
      <c r="A454" s="331">
        <v>452</v>
      </c>
      <c r="B454" s="391" t="s">
        <v>2231</v>
      </c>
      <c r="C454" s="391"/>
      <c r="D454" s="391"/>
      <c r="E454" s="207" t="s">
        <v>84</v>
      </c>
      <c r="F454" s="390"/>
      <c r="G454" s="390"/>
      <c r="H454" s="390"/>
      <c r="I454" s="390"/>
      <c r="J454" s="390"/>
      <c r="K454" s="390"/>
      <c r="L454" s="390"/>
      <c r="M454" s="390"/>
      <c r="N454" s="390"/>
      <c r="O454" s="390"/>
      <c r="P454" s="390"/>
      <c r="Q454" s="390"/>
      <c r="R454" s="207"/>
      <c r="S454" s="207"/>
      <c r="T454" s="207"/>
      <c r="U454" s="207"/>
      <c r="V454" s="207"/>
      <c r="W454" s="207"/>
      <c r="X454" s="207"/>
      <c r="Y454" s="207"/>
      <c r="Z454" s="207"/>
      <c r="AA454" s="207"/>
      <c r="AB454" s="207"/>
      <c r="AC454" s="207"/>
      <c r="AD454" s="207"/>
      <c r="AE454" s="207"/>
      <c r="AF454" s="207"/>
      <c r="AG454" s="207"/>
      <c r="AH454" s="207"/>
      <c r="AI454" s="207"/>
      <c r="AJ454" s="207"/>
      <c r="AK454" s="207"/>
      <c r="AL454" s="207"/>
      <c r="AM454" s="207"/>
      <c r="AN454" s="207"/>
      <c r="AO454" s="207"/>
      <c r="AP454" s="388"/>
      <c r="AQ454" s="387"/>
      <c r="AR454" s="207"/>
      <c r="AS454" s="389"/>
      <c r="AT454" s="389"/>
      <c r="AU454" s="388"/>
      <c r="AV454" s="389">
        <v>36</v>
      </c>
      <c r="AW454" s="389">
        <v>2160</v>
      </c>
      <c r="AX454" s="388">
        <f t="shared" si="85"/>
        <v>540</v>
      </c>
      <c r="AY454" s="389">
        <v>170</v>
      </c>
      <c r="AZ454" s="389">
        <v>11850</v>
      </c>
      <c r="BA454" s="388">
        <f t="shared" si="86"/>
        <v>2962.5</v>
      </c>
      <c r="BB454" s="389">
        <v>146</v>
      </c>
      <c r="BC454" s="389">
        <v>10070</v>
      </c>
      <c r="BD454" s="388">
        <f t="shared" si="87"/>
        <v>2517.5</v>
      </c>
      <c r="BE454" s="389">
        <v>241</v>
      </c>
      <c r="BF454" s="389">
        <v>15475</v>
      </c>
      <c r="BG454" s="388">
        <f t="shared" si="88"/>
        <v>3868.75</v>
      </c>
      <c r="BH454" s="388">
        <v>238</v>
      </c>
      <c r="BI454" s="388">
        <v>16022</v>
      </c>
      <c r="BJ454" s="388">
        <f t="shared" si="89"/>
        <v>4005.5</v>
      </c>
      <c r="BK454" s="388">
        <v>208</v>
      </c>
      <c r="BL454" s="388">
        <v>14304</v>
      </c>
      <c r="BM454" s="388">
        <f t="shared" si="90"/>
        <v>3576</v>
      </c>
      <c r="BN454" s="388">
        <v>189</v>
      </c>
      <c r="BO454" s="388">
        <v>13103</v>
      </c>
      <c r="BP454" s="388">
        <f t="shared" si="91"/>
        <v>3275.75</v>
      </c>
      <c r="BQ454" s="388">
        <v>219</v>
      </c>
      <c r="BR454" s="388">
        <v>15513</v>
      </c>
      <c r="BS454" s="388">
        <f t="shared" si="92"/>
        <v>3878.25</v>
      </c>
    </row>
    <row r="455" spans="1:71" s="288" customFormat="1" ht="14.65" customHeight="1">
      <c r="A455" s="331">
        <v>453</v>
      </c>
      <c r="B455" s="391" t="s">
        <v>2232</v>
      </c>
      <c r="C455" s="391"/>
      <c r="D455" s="391"/>
      <c r="E455" s="207" t="s">
        <v>23</v>
      </c>
      <c r="F455" s="390"/>
      <c r="G455" s="390"/>
      <c r="H455" s="390"/>
      <c r="I455" s="390"/>
      <c r="J455" s="390"/>
      <c r="K455" s="390"/>
      <c r="L455" s="390"/>
      <c r="M455" s="390"/>
      <c r="N455" s="390"/>
      <c r="O455" s="390"/>
      <c r="P455" s="390"/>
      <c r="Q455" s="390"/>
      <c r="R455" s="207"/>
      <c r="S455" s="207"/>
      <c r="T455" s="207"/>
      <c r="U455" s="207"/>
      <c r="V455" s="207"/>
      <c r="W455" s="207"/>
      <c r="X455" s="207"/>
      <c r="Y455" s="207"/>
      <c r="Z455" s="207"/>
      <c r="AA455" s="207"/>
      <c r="AB455" s="207"/>
      <c r="AC455" s="207"/>
      <c r="AD455" s="207"/>
      <c r="AE455" s="207"/>
      <c r="AF455" s="207"/>
      <c r="AG455" s="207"/>
      <c r="AH455" s="207"/>
      <c r="AI455" s="207"/>
      <c r="AJ455" s="207"/>
      <c r="AK455" s="207"/>
      <c r="AL455" s="207"/>
      <c r="AM455" s="207"/>
      <c r="AN455" s="207"/>
      <c r="AO455" s="207"/>
      <c r="AP455" s="388"/>
      <c r="AQ455" s="387"/>
      <c r="AR455" s="207"/>
      <c r="AS455" s="389"/>
      <c r="AT455" s="389"/>
      <c r="AU455" s="388"/>
      <c r="AV455" s="389">
        <v>14</v>
      </c>
      <c r="AW455" s="389">
        <v>978</v>
      </c>
      <c r="AX455" s="388">
        <f t="shared" si="85"/>
        <v>244.5</v>
      </c>
      <c r="AY455" s="389">
        <v>151</v>
      </c>
      <c r="AZ455" s="389">
        <v>11053</v>
      </c>
      <c r="BA455" s="388">
        <f t="shared" si="86"/>
        <v>2763.25</v>
      </c>
      <c r="BB455" s="389">
        <v>136</v>
      </c>
      <c r="BC455" s="389">
        <v>9508</v>
      </c>
      <c r="BD455" s="388">
        <f t="shared" si="87"/>
        <v>2377</v>
      </c>
      <c r="BE455" s="389">
        <v>238</v>
      </c>
      <c r="BF455" s="389">
        <v>16158</v>
      </c>
      <c r="BG455" s="388">
        <f t="shared" si="88"/>
        <v>4039.5</v>
      </c>
      <c r="BH455" s="388">
        <v>233</v>
      </c>
      <c r="BI455" s="388">
        <v>15995</v>
      </c>
      <c r="BJ455" s="388">
        <f t="shared" si="89"/>
        <v>3998.75</v>
      </c>
      <c r="BK455" s="388">
        <v>248</v>
      </c>
      <c r="BL455" s="388">
        <v>16856</v>
      </c>
      <c r="BM455" s="388">
        <f t="shared" si="90"/>
        <v>4214</v>
      </c>
      <c r="BN455" s="388">
        <v>190</v>
      </c>
      <c r="BO455" s="388">
        <v>12854</v>
      </c>
      <c r="BP455" s="388">
        <f t="shared" si="91"/>
        <v>3213.5</v>
      </c>
      <c r="BQ455" s="388">
        <v>156</v>
      </c>
      <c r="BR455" s="388">
        <v>11252</v>
      </c>
      <c r="BS455" s="388">
        <f t="shared" si="92"/>
        <v>2813</v>
      </c>
    </row>
    <row r="456" spans="1:71" s="288" customFormat="1" ht="14.65" customHeight="1">
      <c r="A456" s="331">
        <v>454</v>
      </c>
      <c r="B456" s="391" t="s">
        <v>2233</v>
      </c>
      <c r="C456" s="391"/>
      <c r="D456" s="391"/>
      <c r="E456" s="207" t="s">
        <v>5</v>
      </c>
      <c r="F456" s="390"/>
      <c r="G456" s="390"/>
      <c r="H456" s="390"/>
      <c r="I456" s="390"/>
      <c r="J456" s="390"/>
      <c r="K456" s="390"/>
      <c r="L456" s="390"/>
      <c r="M456" s="390"/>
      <c r="N456" s="390"/>
      <c r="O456" s="390"/>
      <c r="P456" s="390"/>
      <c r="Q456" s="390"/>
      <c r="R456" s="207"/>
      <c r="S456" s="207"/>
      <c r="T456" s="207"/>
      <c r="U456" s="207"/>
      <c r="V456" s="207"/>
      <c r="W456" s="207"/>
      <c r="X456" s="207"/>
      <c r="Y456" s="207"/>
      <c r="Z456" s="207"/>
      <c r="AA456" s="207"/>
      <c r="AB456" s="207"/>
      <c r="AC456" s="207"/>
      <c r="AD456" s="207"/>
      <c r="AE456" s="207"/>
      <c r="AF456" s="207"/>
      <c r="AG456" s="207"/>
      <c r="AH456" s="207"/>
      <c r="AI456" s="207"/>
      <c r="AJ456" s="207"/>
      <c r="AK456" s="207"/>
      <c r="AL456" s="207"/>
      <c r="AM456" s="207"/>
      <c r="AN456" s="207"/>
      <c r="AO456" s="207"/>
      <c r="AP456" s="388"/>
      <c r="AQ456" s="387"/>
      <c r="AR456" s="207"/>
      <c r="AS456" s="389"/>
      <c r="AT456" s="389"/>
      <c r="AU456" s="388"/>
      <c r="AV456" s="389">
        <v>16</v>
      </c>
      <c r="AW456" s="389">
        <v>1232</v>
      </c>
      <c r="AX456" s="388">
        <f t="shared" si="85"/>
        <v>308</v>
      </c>
      <c r="AY456" s="389">
        <v>202</v>
      </c>
      <c r="AZ456" s="389">
        <v>14566</v>
      </c>
      <c r="BA456" s="388">
        <f t="shared" si="86"/>
        <v>3641.5</v>
      </c>
      <c r="BB456" s="389">
        <v>320</v>
      </c>
      <c r="BC456" s="389">
        <v>23200</v>
      </c>
      <c r="BD456" s="388">
        <f t="shared" si="87"/>
        <v>5800</v>
      </c>
      <c r="BE456" s="389">
        <v>405</v>
      </c>
      <c r="BF456" s="389">
        <v>28403</v>
      </c>
      <c r="BG456" s="388">
        <f t="shared" si="88"/>
        <v>7100.75</v>
      </c>
      <c r="BH456" s="388">
        <v>415</v>
      </c>
      <c r="BI456" s="388">
        <v>28673</v>
      </c>
      <c r="BJ456" s="388">
        <f t="shared" si="89"/>
        <v>7168.25</v>
      </c>
      <c r="BK456" s="388">
        <v>438</v>
      </c>
      <c r="BL456" s="388">
        <v>30182</v>
      </c>
      <c r="BM456" s="388">
        <f t="shared" si="90"/>
        <v>7545.5</v>
      </c>
      <c r="BN456" s="388">
        <v>447</v>
      </c>
      <c r="BO456" s="388">
        <v>29249</v>
      </c>
      <c r="BP456" s="388">
        <f t="shared" si="91"/>
        <v>7312.25</v>
      </c>
      <c r="BQ456" s="388">
        <v>439</v>
      </c>
      <c r="BR456" s="388">
        <v>29925</v>
      </c>
      <c r="BS456" s="388">
        <f t="shared" si="92"/>
        <v>7481.25</v>
      </c>
    </row>
    <row r="457" spans="1:71" s="288" customFormat="1" ht="14.65" customHeight="1">
      <c r="A457" s="331">
        <v>455</v>
      </c>
      <c r="B457" s="391" t="s">
        <v>2234</v>
      </c>
      <c r="C457" s="391"/>
      <c r="D457" s="391"/>
      <c r="E457" s="207" t="s">
        <v>5</v>
      </c>
      <c r="F457" s="390"/>
      <c r="G457" s="390"/>
      <c r="H457" s="390"/>
      <c r="I457" s="390"/>
      <c r="J457" s="390"/>
      <c r="K457" s="390"/>
      <c r="L457" s="390"/>
      <c r="M457" s="390"/>
      <c r="N457" s="390"/>
      <c r="O457" s="390"/>
      <c r="P457" s="390"/>
      <c r="Q457" s="390"/>
      <c r="R457" s="207"/>
      <c r="S457" s="207"/>
      <c r="T457" s="207"/>
      <c r="U457" s="207"/>
      <c r="V457" s="207"/>
      <c r="W457" s="207"/>
      <c r="X457" s="207"/>
      <c r="Y457" s="207"/>
      <c r="Z457" s="207"/>
      <c r="AA457" s="207"/>
      <c r="AB457" s="207"/>
      <c r="AC457" s="207"/>
      <c r="AD457" s="207"/>
      <c r="AE457" s="207"/>
      <c r="AF457" s="207"/>
      <c r="AG457" s="207"/>
      <c r="AH457" s="207"/>
      <c r="AI457" s="207"/>
      <c r="AJ457" s="207"/>
      <c r="AK457" s="207"/>
      <c r="AL457" s="207"/>
      <c r="AM457" s="207"/>
      <c r="AN457" s="207"/>
      <c r="AO457" s="207"/>
      <c r="AP457" s="388"/>
      <c r="AQ457" s="387"/>
      <c r="AR457" s="207"/>
      <c r="AS457" s="389"/>
      <c r="AT457" s="389"/>
      <c r="AU457" s="388"/>
      <c r="AV457" s="389">
        <v>0</v>
      </c>
      <c r="AW457" s="389">
        <v>0</v>
      </c>
      <c r="AX457" s="388">
        <f t="shared" si="85"/>
        <v>0</v>
      </c>
      <c r="AY457" s="389">
        <v>94</v>
      </c>
      <c r="AZ457" s="389">
        <v>6758</v>
      </c>
      <c r="BA457" s="388">
        <f t="shared" si="86"/>
        <v>1689.5</v>
      </c>
      <c r="BB457" s="389">
        <v>134</v>
      </c>
      <c r="BC457" s="389">
        <v>10010</v>
      </c>
      <c r="BD457" s="388">
        <f t="shared" si="87"/>
        <v>2502.5</v>
      </c>
      <c r="BE457" s="389">
        <v>146</v>
      </c>
      <c r="BF457" s="389">
        <v>10498</v>
      </c>
      <c r="BG457" s="388">
        <f t="shared" si="88"/>
        <v>2624.5</v>
      </c>
      <c r="BH457" s="388">
        <v>164</v>
      </c>
      <c r="BI457" s="388">
        <v>11136</v>
      </c>
      <c r="BJ457" s="388">
        <f t="shared" si="89"/>
        <v>2784</v>
      </c>
      <c r="BK457" s="388">
        <v>143</v>
      </c>
      <c r="BL457" s="388">
        <v>10961</v>
      </c>
      <c r="BM457" s="388">
        <f t="shared" si="90"/>
        <v>2740.25</v>
      </c>
      <c r="BN457" s="388">
        <v>172</v>
      </c>
      <c r="BO457" s="388">
        <v>12448</v>
      </c>
      <c r="BP457" s="388">
        <f t="shared" si="91"/>
        <v>3112</v>
      </c>
      <c r="BQ457" s="388">
        <v>152</v>
      </c>
      <c r="BR457" s="388">
        <v>10576</v>
      </c>
      <c r="BS457" s="388">
        <f t="shared" si="92"/>
        <v>2644</v>
      </c>
    </row>
    <row r="458" spans="1:71" s="288" customFormat="1" ht="14.65" customHeight="1">
      <c r="A458" s="331">
        <v>456</v>
      </c>
      <c r="B458" s="391" t="s">
        <v>2235</v>
      </c>
      <c r="C458" s="391"/>
      <c r="D458" s="391"/>
      <c r="E458" s="207" t="s">
        <v>545</v>
      </c>
      <c r="F458" s="390"/>
      <c r="G458" s="390"/>
      <c r="H458" s="390"/>
      <c r="I458" s="390"/>
      <c r="J458" s="390"/>
      <c r="K458" s="390"/>
      <c r="L458" s="390"/>
      <c r="M458" s="390"/>
      <c r="N458" s="390"/>
      <c r="O458" s="390"/>
      <c r="P458" s="390"/>
      <c r="Q458" s="390"/>
      <c r="R458" s="207"/>
      <c r="S458" s="207"/>
      <c r="T458" s="207"/>
      <c r="U458" s="207"/>
      <c r="V458" s="207"/>
      <c r="W458" s="207"/>
      <c r="X458" s="207"/>
      <c r="Y458" s="207"/>
      <c r="Z458" s="207"/>
      <c r="AA458" s="207"/>
      <c r="AB458" s="207"/>
      <c r="AC458" s="207"/>
      <c r="AD458" s="207"/>
      <c r="AE458" s="207"/>
      <c r="AF458" s="207"/>
      <c r="AG458" s="207"/>
      <c r="AH458" s="207"/>
      <c r="AI458" s="207"/>
      <c r="AJ458" s="207"/>
      <c r="AK458" s="207"/>
      <c r="AL458" s="207"/>
      <c r="AM458" s="207"/>
      <c r="AN458" s="207"/>
      <c r="AO458" s="207"/>
      <c r="AP458" s="388"/>
      <c r="AQ458" s="387"/>
      <c r="AR458" s="207"/>
      <c r="AS458" s="389"/>
      <c r="AT458" s="389"/>
      <c r="AU458" s="388"/>
      <c r="AV458" s="389">
        <v>17</v>
      </c>
      <c r="AW458" s="389">
        <v>1195</v>
      </c>
      <c r="AX458" s="388">
        <f t="shared" si="85"/>
        <v>298.75</v>
      </c>
      <c r="AY458" s="389">
        <v>123</v>
      </c>
      <c r="AZ458" s="389">
        <v>8553</v>
      </c>
      <c r="BA458" s="388">
        <f t="shared" si="86"/>
        <v>2138.25</v>
      </c>
      <c r="BB458" s="389">
        <v>209</v>
      </c>
      <c r="BC458" s="389">
        <v>14683</v>
      </c>
      <c r="BD458" s="388">
        <f t="shared" si="87"/>
        <v>3670.75</v>
      </c>
      <c r="BE458" s="389">
        <v>229</v>
      </c>
      <c r="BF458" s="389">
        <v>15951</v>
      </c>
      <c r="BG458" s="388">
        <f t="shared" si="88"/>
        <v>3987.75</v>
      </c>
      <c r="BH458" s="388">
        <v>207</v>
      </c>
      <c r="BI458" s="388">
        <v>13521</v>
      </c>
      <c r="BJ458" s="388">
        <f t="shared" si="89"/>
        <v>3380.25</v>
      </c>
      <c r="BK458" s="388">
        <v>229</v>
      </c>
      <c r="BL458" s="388">
        <v>15359</v>
      </c>
      <c r="BM458" s="388">
        <f t="shared" si="90"/>
        <v>3839.75</v>
      </c>
      <c r="BN458" s="388">
        <v>250</v>
      </c>
      <c r="BO458" s="388">
        <v>16626</v>
      </c>
      <c r="BP458" s="388">
        <f t="shared" si="91"/>
        <v>4156.5</v>
      </c>
      <c r="BQ458" s="388">
        <v>214</v>
      </c>
      <c r="BR458" s="388">
        <v>14610</v>
      </c>
      <c r="BS458" s="388">
        <f t="shared" si="92"/>
        <v>3652.5</v>
      </c>
    </row>
    <row r="459" spans="1:71" s="288" customFormat="1" ht="14.65" customHeight="1">
      <c r="A459" s="331">
        <v>457</v>
      </c>
      <c r="B459" s="391" t="s">
        <v>2236</v>
      </c>
      <c r="C459" s="391"/>
      <c r="D459" s="391"/>
      <c r="E459" s="207" t="s">
        <v>501</v>
      </c>
      <c r="F459" s="390"/>
      <c r="G459" s="390"/>
      <c r="H459" s="390"/>
      <c r="I459" s="390"/>
      <c r="J459" s="390"/>
      <c r="K459" s="390"/>
      <c r="L459" s="390"/>
      <c r="M459" s="390"/>
      <c r="N459" s="390"/>
      <c r="O459" s="390"/>
      <c r="P459" s="390"/>
      <c r="Q459" s="390"/>
      <c r="R459" s="207"/>
      <c r="S459" s="207"/>
      <c r="T459" s="207"/>
      <c r="U459" s="207"/>
      <c r="V459" s="207"/>
      <c r="W459" s="207"/>
      <c r="X459" s="207"/>
      <c r="Y459" s="207"/>
      <c r="Z459" s="207"/>
      <c r="AA459" s="207"/>
      <c r="AB459" s="207"/>
      <c r="AC459" s="207"/>
      <c r="AD459" s="207"/>
      <c r="AE459" s="207"/>
      <c r="AF459" s="207"/>
      <c r="AG459" s="207"/>
      <c r="AH459" s="207"/>
      <c r="AI459" s="207"/>
      <c r="AJ459" s="207"/>
      <c r="AK459" s="207"/>
      <c r="AL459" s="207"/>
      <c r="AM459" s="207"/>
      <c r="AN459" s="207"/>
      <c r="AO459" s="207"/>
      <c r="AP459" s="388"/>
      <c r="AQ459" s="387"/>
      <c r="AR459" s="207"/>
      <c r="AS459" s="389"/>
      <c r="AT459" s="389"/>
      <c r="AU459" s="388"/>
      <c r="AV459" s="389">
        <v>8</v>
      </c>
      <c r="AW459" s="389">
        <v>600</v>
      </c>
      <c r="AX459" s="388">
        <f t="shared" si="85"/>
        <v>150</v>
      </c>
      <c r="AY459" s="389">
        <v>134</v>
      </c>
      <c r="AZ459" s="389">
        <v>9270</v>
      </c>
      <c r="BA459" s="388">
        <f t="shared" si="86"/>
        <v>2317.5</v>
      </c>
      <c r="BB459" s="389">
        <v>134</v>
      </c>
      <c r="BC459" s="389">
        <v>9350</v>
      </c>
      <c r="BD459" s="388">
        <f t="shared" si="87"/>
        <v>2337.5</v>
      </c>
      <c r="BE459" s="389">
        <v>208</v>
      </c>
      <c r="BF459" s="389">
        <v>16080</v>
      </c>
      <c r="BG459" s="388">
        <f t="shared" si="88"/>
        <v>4020</v>
      </c>
      <c r="BH459" s="388">
        <v>222</v>
      </c>
      <c r="BI459" s="388">
        <v>14498</v>
      </c>
      <c r="BJ459" s="388">
        <f t="shared" si="89"/>
        <v>3624.5</v>
      </c>
      <c r="BK459" s="388">
        <v>248</v>
      </c>
      <c r="BL459" s="388">
        <v>16624</v>
      </c>
      <c r="BM459" s="388">
        <f t="shared" si="90"/>
        <v>4156</v>
      </c>
      <c r="BN459" s="388">
        <v>308</v>
      </c>
      <c r="BO459" s="388">
        <v>19532</v>
      </c>
      <c r="BP459" s="388">
        <f t="shared" si="91"/>
        <v>4883</v>
      </c>
      <c r="BQ459" s="388">
        <v>300</v>
      </c>
      <c r="BR459" s="388">
        <v>19272</v>
      </c>
      <c r="BS459" s="388">
        <f t="shared" si="92"/>
        <v>4818</v>
      </c>
    </row>
    <row r="460" spans="1:71" s="288" customFormat="1" ht="14.65" customHeight="1">
      <c r="A460" s="331">
        <v>458</v>
      </c>
      <c r="B460" s="391" t="s">
        <v>2237</v>
      </c>
      <c r="C460" s="391"/>
      <c r="D460" s="391"/>
      <c r="E460" s="207" t="s">
        <v>545</v>
      </c>
      <c r="F460" s="390"/>
      <c r="G460" s="390"/>
      <c r="H460" s="390"/>
      <c r="I460" s="390"/>
      <c r="J460" s="390"/>
      <c r="K460" s="390"/>
      <c r="L460" s="390"/>
      <c r="M460" s="390"/>
      <c r="N460" s="390"/>
      <c r="O460" s="390"/>
      <c r="P460" s="390"/>
      <c r="Q460" s="390"/>
      <c r="R460" s="207"/>
      <c r="S460" s="207"/>
      <c r="T460" s="207"/>
      <c r="U460" s="207"/>
      <c r="V460" s="207"/>
      <c r="W460" s="207"/>
      <c r="X460" s="207"/>
      <c r="Y460" s="207"/>
      <c r="Z460" s="207"/>
      <c r="AA460" s="207"/>
      <c r="AB460" s="207"/>
      <c r="AC460" s="207"/>
      <c r="AD460" s="207"/>
      <c r="AE460" s="207"/>
      <c r="AF460" s="207"/>
      <c r="AG460" s="207"/>
      <c r="AH460" s="207"/>
      <c r="AI460" s="207"/>
      <c r="AJ460" s="207"/>
      <c r="AK460" s="207"/>
      <c r="AL460" s="207"/>
      <c r="AM460" s="207"/>
      <c r="AN460" s="207"/>
      <c r="AO460" s="207"/>
      <c r="AP460" s="388"/>
      <c r="AQ460" s="387"/>
      <c r="AR460" s="207"/>
      <c r="AS460" s="389"/>
      <c r="AT460" s="389"/>
      <c r="AU460" s="388"/>
      <c r="AV460" s="389">
        <v>4</v>
      </c>
      <c r="AW460" s="389">
        <v>296</v>
      </c>
      <c r="AX460" s="388">
        <f t="shared" si="85"/>
        <v>74</v>
      </c>
      <c r="AY460" s="389">
        <v>72</v>
      </c>
      <c r="AZ460" s="389">
        <v>5092</v>
      </c>
      <c r="BA460" s="388">
        <f t="shared" si="86"/>
        <v>1273</v>
      </c>
      <c r="BB460" s="389">
        <v>65</v>
      </c>
      <c r="BC460" s="389">
        <v>4223</v>
      </c>
      <c r="BD460" s="388">
        <f t="shared" si="87"/>
        <v>1055.75</v>
      </c>
      <c r="BE460" s="389">
        <v>100</v>
      </c>
      <c r="BF460" s="389">
        <v>6852</v>
      </c>
      <c r="BG460" s="388">
        <f t="shared" si="88"/>
        <v>1713</v>
      </c>
      <c r="BH460" s="388">
        <v>118</v>
      </c>
      <c r="BI460" s="388">
        <v>8654</v>
      </c>
      <c r="BJ460" s="388">
        <f t="shared" si="89"/>
        <v>2163.5</v>
      </c>
      <c r="BK460" s="388">
        <v>149</v>
      </c>
      <c r="BL460" s="388">
        <v>10139</v>
      </c>
      <c r="BM460" s="388">
        <f t="shared" si="90"/>
        <v>2534.75</v>
      </c>
      <c r="BN460" s="388">
        <v>140</v>
      </c>
      <c r="BO460" s="388">
        <v>10128</v>
      </c>
      <c r="BP460" s="388">
        <f t="shared" si="91"/>
        <v>2532</v>
      </c>
      <c r="BQ460" s="388">
        <v>139</v>
      </c>
      <c r="BR460" s="388">
        <v>10029</v>
      </c>
      <c r="BS460" s="388">
        <f t="shared" si="92"/>
        <v>2507.25</v>
      </c>
    </row>
    <row r="461" spans="1:71" s="288" customFormat="1" ht="14.65" customHeight="1">
      <c r="A461" s="331">
        <v>459</v>
      </c>
      <c r="B461" s="391" t="s">
        <v>2238</v>
      </c>
      <c r="C461" s="391"/>
      <c r="D461" s="391"/>
      <c r="E461" s="207" t="s">
        <v>313</v>
      </c>
      <c r="F461" s="390"/>
      <c r="G461" s="390"/>
      <c r="H461" s="390"/>
      <c r="I461" s="390"/>
      <c r="J461" s="390"/>
      <c r="K461" s="390"/>
      <c r="L461" s="390"/>
      <c r="M461" s="390"/>
      <c r="N461" s="390"/>
      <c r="O461" s="390"/>
      <c r="P461" s="390"/>
      <c r="Q461" s="390"/>
      <c r="R461" s="207"/>
      <c r="S461" s="207"/>
      <c r="T461" s="207"/>
      <c r="U461" s="207"/>
      <c r="V461" s="207"/>
      <c r="W461" s="207"/>
      <c r="X461" s="207"/>
      <c r="Y461" s="207"/>
      <c r="Z461" s="207"/>
      <c r="AA461" s="207"/>
      <c r="AB461" s="207"/>
      <c r="AC461" s="207"/>
      <c r="AD461" s="207"/>
      <c r="AE461" s="207"/>
      <c r="AF461" s="207"/>
      <c r="AG461" s="207"/>
      <c r="AH461" s="207"/>
      <c r="AI461" s="207"/>
      <c r="AJ461" s="207"/>
      <c r="AK461" s="207"/>
      <c r="AL461" s="207"/>
      <c r="AM461" s="207"/>
      <c r="AN461" s="207"/>
      <c r="AO461" s="207"/>
      <c r="AP461" s="388"/>
      <c r="AQ461" s="387"/>
      <c r="AR461" s="207"/>
      <c r="AS461" s="389"/>
      <c r="AT461" s="389"/>
      <c r="AU461" s="388"/>
      <c r="AV461" s="389">
        <v>0</v>
      </c>
      <c r="AW461" s="389">
        <v>0</v>
      </c>
      <c r="AX461" s="388">
        <f t="shared" si="85"/>
        <v>0</v>
      </c>
      <c r="AY461" s="389">
        <v>32</v>
      </c>
      <c r="AZ461" s="389">
        <v>2444</v>
      </c>
      <c r="BA461" s="388">
        <f t="shared" si="86"/>
        <v>611</v>
      </c>
      <c r="BB461" s="389">
        <v>36</v>
      </c>
      <c r="BC461" s="389">
        <v>2368</v>
      </c>
      <c r="BD461" s="388">
        <f t="shared" si="87"/>
        <v>592</v>
      </c>
      <c r="BE461" s="389">
        <v>46</v>
      </c>
      <c r="BF461" s="389">
        <v>2890</v>
      </c>
      <c r="BG461" s="388">
        <f t="shared" si="88"/>
        <v>722.5</v>
      </c>
      <c r="BH461" s="388">
        <v>57</v>
      </c>
      <c r="BI461" s="388">
        <v>3715</v>
      </c>
      <c r="BJ461" s="388">
        <f t="shared" si="89"/>
        <v>928.75</v>
      </c>
      <c r="BK461" s="388">
        <v>41</v>
      </c>
      <c r="BL461" s="388">
        <v>2663</v>
      </c>
      <c r="BM461" s="388">
        <f t="shared" si="90"/>
        <v>665.75</v>
      </c>
      <c r="BN461" s="388">
        <v>57</v>
      </c>
      <c r="BO461" s="388">
        <v>3631</v>
      </c>
      <c r="BP461" s="388">
        <f t="shared" si="91"/>
        <v>907.75</v>
      </c>
      <c r="BQ461" s="388">
        <v>45</v>
      </c>
      <c r="BR461" s="388">
        <v>3203</v>
      </c>
      <c r="BS461" s="388">
        <f t="shared" si="92"/>
        <v>800.75</v>
      </c>
    </row>
    <row r="462" spans="1:71" s="288" customFormat="1" ht="14.65" customHeight="1">
      <c r="A462" s="331">
        <v>460</v>
      </c>
      <c r="B462" s="391" t="s">
        <v>2239</v>
      </c>
      <c r="C462" s="391"/>
      <c r="D462" s="391"/>
      <c r="E462" s="207" t="s">
        <v>501</v>
      </c>
      <c r="F462" s="390"/>
      <c r="G462" s="390"/>
      <c r="H462" s="390"/>
      <c r="I462" s="390"/>
      <c r="J462" s="390"/>
      <c r="K462" s="390"/>
      <c r="L462" s="390"/>
      <c r="M462" s="390"/>
      <c r="N462" s="390"/>
      <c r="O462" s="390"/>
      <c r="P462" s="390"/>
      <c r="Q462" s="390"/>
      <c r="R462" s="207"/>
      <c r="S462" s="207"/>
      <c r="T462" s="207"/>
      <c r="U462" s="207"/>
      <c r="V462" s="207"/>
      <c r="W462" s="207"/>
      <c r="X462" s="207"/>
      <c r="Y462" s="207"/>
      <c r="Z462" s="207"/>
      <c r="AA462" s="207"/>
      <c r="AB462" s="207"/>
      <c r="AC462" s="207"/>
      <c r="AD462" s="207"/>
      <c r="AE462" s="207"/>
      <c r="AF462" s="207"/>
      <c r="AG462" s="207"/>
      <c r="AH462" s="207"/>
      <c r="AI462" s="207"/>
      <c r="AJ462" s="207"/>
      <c r="AK462" s="207"/>
      <c r="AL462" s="207"/>
      <c r="AM462" s="207"/>
      <c r="AN462" s="207"/>
      <c r="AO462" s="207"/>
      <c r="AP462" s="388"/>
      <c r="AQ462" s="387"/>
      <c r="AR462" s="207"/>
      <c r="AS462" s="389"/>
      <c r="AT462" s="389"/>
      <c r="AU462" s="388"/>
      <c r="AV462" s="389">
        <v>4</v>
      </c>
      <c r="AW462" s="389">
        <v>236</v>
      </c>
      <c r="AX462" s="388">
        <f t="shared" si="85"/>
        <v>59</v>
      </c>
      <c r="AY462" s="389">
        <v>43</v>
      </c>
      <c r="AZ462" s="389">
        <v>3145</v>
      </c>
      <c r="BA462" s="388">
        <f t="shared" si="86"/>
        <v>786.25</v>
      </c>
      <c r="BB462" s="389">
        <v>70</v>
      </c>
      <c r="BC462" s="389">
        <v>5470</v>
      </c>
      <c r="BD462" s="388">
        <f t="shared" si="87"/>
        <v>1367.5</v>
      </c>
      <c r="BE462" s="389">
        <v>55</v>
      </c>
      <c r="BF462" s="389">
        <v>3681</v>
      </c>
      <c r="BG462" s="388">
        <f t="shared" si="88"/>
        <v>920.25</v>
      </c>
      <c r="BH462" s="388">
        <v>43</v>
      </c>
      <c r="BI462" s="388">
        <v>2757</v>
      </c>
      <c r="BJ462" s="388">
        <f t="shared" si="89"/>
        <v>689.25</v>
      </c>
      <c r="BK462" s="388">
        <v>61</v>
      </c>
      <c r="BL462" s="388">
        <v>3683</v>
      </c>
      <c r="BM462" s="388">
        <f t="shared" si="90"/>
        <v>920.75</v>
      </c>
      <c r="BN462" s="388">
        <v>62</v>
      </c>
      <c r="BO462" s="388">
        <v>3734</v>
      </c>
      <c r="BP462" s="388">
        <f t="shared" si="91"/>
        <v>933.5</v>
      </c>
      <c r="BQ462" s="388">
        <v>64</v>
      </c>
      <c r="BR462" s="388">
        <v>3948</v>
      </c>
      <c r="BS462" s="388">
        <f t="shared" si="92"/>
        <v>987</v>
      </c>
    </row>
    <row r="463" spans="1:71" s="288" customFormat="1" ht="14.65" customHeight="1">
      <c r="A463" s="331">
        <v>461</v>
      </c>
      <c r="B463" s="391" t="s">
        <v>2240</v>
      </c>
      <c r="C463" s="391"/>
      <c r="D463" s="391"/>
      <c r="E463" s="207" t="s">
        <v>5</v>
      </c>
      <c r="F463" s="390"/>
      <c r="G463" s="390"/>
      <c r="H463" s="390"/>
      <c r="I463" s="390"/>
      <c r="J463" s="390"/>
      <c r="K463" s="390"/>
      <c r="L463" s="390"/>
      <c r="M463" s="390"/>
      <c r="N463" s="390"/>
      <c r="O463" s="390"/>
      <c r="P463" s="390"/>
      <c r="Q463" s="390"/>
      <c r="R463" s="207"/>
      <c r="S463" s="207"/>
      <c r="T463" s="207"/>
      <c r="U463" s="207"/>
      <c r="V463" s="207"/>
      <c r="W463" s="207"/>
      <c r="X463" s="207"/>
      <c r="Y463" s="207"/>
      <c r="Z463" s="207"/>
      <c r="AA463" s="207"/>
      <c r="AB463" s="207"/>
      <c r="AC463" s="207"/>
      <c r="AD463" s="207"/>
      <c r="AE463" s="207"/>
      <c r="AF463" s="207"/>
      <c r="AG463" s="207"/>
      <c r="AH463" s="207"/>
      <c r="AI463" s="207"/>
      <c r="AJ463" s="207"/>
      <c r="AK463" s="207"/>
      <c r="AL463" s="207"/>
      <c r="AM463" s="207"/>
      <c r="AN463" s="207"/>
      <c r="AO463" s="207"/>
      <c r="AP463" s="388"/>
      <c r="AQ463" s="387"/>
      <c r="AR463" s="207"/>
      <c r="AS463" s="389"/>
      <c r="AT463" s="389"/>
      <c r="AU463" s="388"/>
      <c r="AV463" s="389">
        <v>1</v>
      </c>
      <c r="AW463" s="389">
        <v>119</v>
      </c>
      <c r="AX463" s="388">
        <f t="shared" si="85"/>
        <v>29.75</v>
      </c>
      <c r="AY463" s="389">
        <v>135</v>
      </c>
      <c r="AZ463" s="389">
        <v>9373</v>
      </c>
      <c r="BA463" s="388">
        <f t="shared" si="86"/>
        <v>2343.25</v>
      </c>
      <c r="BB463" s="389">
        <v>170</v>
      </c>
      <c r="BC463" s="389">
        <v>10886</v>
      </c>
      <c r="BD463" s="388">
        <f t="shared" si="87"/>
        <v>2721.5</v>
      </c>
      <c r="BE463" s="389">
        <v>266</v>
      </c>
      <c r="BF463" s="389">
        <v>17126</v>
      </c>
      <c r="BG463" s="388">
        <f t="shared" si="88"/>
        <v>4281.5</v>
      </c>
      <c r="BH463" s="388">
        <v>263</v>
      </c>
      <c r="BI463" s="388">
        <v>18277</v>
      </c>
      <c r="BJ463" s="388">
        <f t="shared" si="89"/>
        <v>4569.25</v>
      </c>
      <c r="BK463" s="388">
        <v>266</v>
      </c>
      <c r="BL463" s="388">
        <v>17846</v>
      </c>
      <c r="BM463" s="388">
        <f t="shared" si="90"/>
        <v>4461.5</v>
      </c>
      <c r="BN463" s="388">
        <v>243</v>
      </c>
      <c r="BO463" s="388">
        <v>16433</v>
      </c>
      <c r="BP463" s="388">
        <f t="shared" si="91"/>
        <v>4108.25</v>
      </c>
      <c r="BQ463" s="388">
        <v>257</v>
      </c>
      <c r="BR463" s="388">
        <v>17887</v>
      </c>
      <c r="BS463" s="388">
        <f t="shared" si="92"/>
        <v>4471.75</v>
      </c>
    </row>
    <row r="464" spans="1:71" s="288" customFormat="1" ht="14.65" customHeight="1">
      <c r="A464" s="331">
        <v>462</v>
      </c>
      <c r="B464" s="391" t="s">
        <v>2241</v>
      </c>
      <c r="C464" s="391"/>
      <c r="D464" s="391"/>
      <c r="E464" s="207" t="s">
        <v>383</v>
      </c>
      <c r="F464" s="390"/>
      <c r="G464" s="390"/>
      <c r="H464" s="390"/>
      <c r="I464" s="390"/>
      <c r="J464" s="390"/>
      <c r="K464" s="390"/>
      <c r="L464" s="390"/>
      <c r="M464" s="390"/>
      <c r="N464" s="390"/>
      <c r="O464" s="390"/>
      <c r="P464" s="390"/>
      <c r="Q464" s="390"/>
      <c r="R464" s="207"/>
      <c r="S464" s="207"/>
      <c r="T464" s="207"/>
      <c r="U464" s="207"/>
      <c r="V464" s="207"/>
      <c r="W464" s="207"/>
      <c r="X464" s="207"/>
      <c r="Y464" s="207"/>
      <c r="Z464" s="207"/>
      <c r="AA464" s="207"/>
      <c r="AB464" s="207"/>
      <c r="AC464" s="207"/>
      <c r="AD464" s="207"/>
      <c r="AE464" s="207"/>
      <c r="AF464" s="207"/>
      <c r="AG464" s="207"/>
      <c r="AH464" s="207"/>
      <c r="AI464" s="207"/>
      <c r="AJ464" s="207"/>
      <c r="AK464" s="207"/>
      <c r="AL464" s="207"/>
      <c r="AM464" s="207"/>
      <c r="AN464" s="207"/>
      <c r="AO464" s="207"/>
      <c r="AP464" s="388"/>
      <c r="AQ464" s="387"/>
      <c r="AR464" s="207"/>
      <c r="AS464" s="389"/>
      <c r="AT464" s="389"/>
      <c r="AU464" s="388"/>
      <c r="AV464" s="389">
        <v>0</v>
      </c>
      <c r="AW464" s="389">
        <v>0</v>
      </c>
      <c r="AX464" s="388">
        <f t="shared" si="85"/>
        <v>0</v>
      </c>
      <c r="AY464" s="389">
        <v>24</v>
      </c>
      <c r="AZ464" s="389">
        <v>1448</v>
      </c>
      <c r="BA464" s="388">
        <f t="shared" si="86"/>
        <v>362</v>
      </c>
      <c r="BB464" s="389">
        <v>42</v>
      </c>
      <c r="BC464" s="389">
        <v>2782</v>
      </c>
      <c r="BD464" s="388">
        <f t="shared" si="87"/>
        <v>695.5</v>
      </c>
      <c r="BE464" s="389">
        <v>44</v>
      </c>
      <c r="BF464" s="389">
        <v>3428</v>
      </c>
      <c r="BG464" s="388">
        <f t="shared" si="88"/>
        <v>857</v>
      </c>
      <c r="BH464" s="388">
        <v>34</v>
      </c>
      <c r="BI464" s="388">
        <v>2494</v>
      </c>
      <c r="BJ464" s="388">
        <f t="shared" si="89"/>
        <v>623.5</v>
      </c>
      <c r="BK464" s="388">
        <v>26</v>
      </c>
      <c r="BL464" s="388">
        <v>1698</v>
      </c>
      <c r="BM464" s="388">
        <f t="shared" si="90"/>
        <v>424.5</v>
      </c>
      <c r="BN464" s="388">
        <v>35</v>
      </c>
      <c r="BO464" s="388">
        <v>2405</v>
      </c>
      <c r="BP464" s="388">
        <f t="shared" si="91"/>
        <v>601.25</v>
      </c>
      <c r="BQ464" s="388">
        <v>21</v>
      </c>
      <c r="BR464" s="388">
        <v>1319</v>
      </c>
      <c r="BS464" s="388">
        <f t="shared" si="92"/>
        <v>329.75</v>
      </c>
    </row>
    <row r="465" spans="1:71" s="288" customFormat="1" ht="14.65" customHeight="1">
      <c r="A465" s="331">
        <v>463</v>
      </c>
      <c r="B465" s="391" t="s">
        <v>2242</v>
      </c>
      <c r="C465" s="391"/>
      <c r="D465" s="391"/>
      <c r="E465" s="207" t="s">
        <v>12</v>
      </c>
      <c r="F465" s="390"/>
      <c r="G465" s="390"/>
      <c r="H465" s="390"/>
      <c r="I465" s="390"/>
      <c r="J465" s="390"/>
      <c r="K465" s="390"/>
      <c r="L465" s="390"/>
      <c r="M465" s="390"/>
      <c r="N465" s="390"/>
      <c r="O465" s="390"/>
      <c r="P465" s="390"/>
      <c r="Q465" s="390"/>
      <c r="R465" s="207"/>
      <c r="S465" s="207"/>
      <c r="T465" s="207"/>
      <c r="U465" s="207"/>
      <c r="V465" s="207"/>
      <c r="W465" s="207"/>
      <c r="X465" s="207"/>
      <c r="Y465" s="207"/>
      <c r="Z465" s="207"/>
      <c r="AA465" s="207"/>
      <c r="AB465" s="207"/>
      <c r="AC465" s="207"/>
      <c r="AD465" s="207"/>
      <c r="AE465" s="207"/>
      <c r="AF465" s="207"/>
      <c r="AG465" s="207"/>
      <c r="AH465" s="207"/>
      <c r="AI465" s="207"/>
      <c r="AJ465" s="207"/>
      <c r="AK465" s="207"/>
      <c r="AL465" s="207"/>
      <c r="AM465" s="207"/>
      <c r="AN465" s="207"/>
      <c r="AO465" s="207"/>
      <c r="AP465" s="388"/>
      <c r="AQ465" s="387"/>
      <c r="AR465" s="207"/>
      <c r="AS465" s="389"/>
      <c r="AT465" s="389"/>
      <c r="AU465" s="388"/>
      <c r="AV465" s="389">
        <v>0</v>
      </c>
      <c r="AW465" s="389">
        <v>0</v>
      </c>
      <c r="AX465" s="388">
        <f t="shared" si="85"/>
        <v>0</v>
      </c>
      <c r="AY465" s="389">
        <v>37</v>
      </c>
      <c r="AZ465" s="389">
        <v>2359</v>
      </c>
      <c r="BA465" s="388">
        <f t="shared" si="86"/>
        <v>589.75</v>
      </c>
      <c r="BB465" s="389">
        <v>62</v>
      </c>
      <c r="BC465" s="389">
        <v>3374</v>
      </c>
      <c r="BD465" s="388">
        <f t="shared" si="87"/>
        <v>843.5</v>
      </c>
      <c r="BE465" s="389">
        <v>80</v>
      </c>
      <c r="BF465" s="389">
        <v>3940</v>
      </c>
      <c r="BG465" s="388">
        <f t="shared" si="88"/>
        <v>985</v>
      </c>
      <c r="BH465" s="388">
        <v>42</v>
      </c>
      <c r="BI465" s="388">
        <v>2726</v>
      </c>
      <c r="BJ465" s="388">
        <f t="shared" si="89"/>
        <v>681.5</v>
      </c>
      <c r="BK465" s="388">
        <v>29</v>
      </c>
      <c r="BL465" s="388">
        <v>1631</v>
      </c>
      <c r="BM465" s="388">
        <f t="shared" si="90"/>
        <v>407.75</v>
      </c>
      <c r="BN465" s="388">
        <v>45</v>
      </c>
      <c r="BO465" s="388">
        <v>2919</v>
      </c>
      <c r="BP465" s="388">
        <f t="shared" si="91"/>
        <v>729.75</v>
      </c>
      <c r="BQ465" s="388">
        <v>27</v>
      </c>
      <c r="BR465" s="388">
        <v>1485</v>
      </c>
      <c r="BS465" s="388">
        <f t="shared" si="92"/>
        <v>371.25</v>
      </c>
    </row>
    <row r="466" spans="1:71" s="288" customFormat="1" ht="14.65" customHeight="1">
      <c r="A466" s="331">
        <v>464</v>
      </c>
      <c r="B466" s="391" t="s">
        <v>2243</v>
      </c>
      <c r="C466" s="391"/>
      <c r="D466" s="391"/>
      <c r="E466" s="207" t="s">
        <v>204</v>
      </c>
      <c r="F466" s="390"/>
      <c r="G466" s="390"/>
      <c r="H466" s="390"/>
      <c r="I466" s="390"/>
      <c r="J466" s="390"/>
      <c r="K466" s="390"/>
      <c r="L466" s="390"/>
      <c r="M466" s="390"/>
      <c r="N466" s="390"/>
      <c r="O466" s="390"/>
      <c r="P466" s="390"/>
      <c r="Q466" s="390"/>
      <c r="R466" s="207"/>
      <c r="S466" s="207"/>
      <c r="T466" s="207"/>
      <c r="U466" s="207"/>
      <c r="V466" s="207"/>
      <c r="W466" s="207"/>
      <c r="X466" s="207"/>
      <c r="Y466" s="207"/>
      <c r="Z466" s="207"/>
      <c r="AA466" s="207"/>
      <c r="AB466" s="207"/>
      <c r="AC466" s="207"/>
      <c r="AD466" s="207"/>
      <c r="AE466" s="207"/>
      <c r="AF466" s="207"/>
      <c r="AG466" s="207"/>
      <c r="AH466" s="207"/>
      <c r="AI466" s="207"/>
      <c r="AJ466" s="207"/>
      <c r="AK466" s="207"/>
      <c r="AL466" s="207"/>
      <c r="AM466" s="207"/>
      <c r="AN466" s="207"/>
      <c r="AO466" s="207"/>
      <c r="AP466" s="388"/>
      <c r="AQ466" s="387"/>
      <c r="AR466" s="207"/>
      <c r="AS466" s="389"/>
      <c r="AT466" s="389"/>
      <c r="AU466" s="388"/>
      <c r="AV466" s="389">
        <v>3</v>
      </c>
      <c r="AW466" s="389">
        <v>277</v>
      </c>
      <c r="AX466" s="388">
        <f t="shared" si="85"/>
        <v>69.25</v>
      </c>
      <c r="AY466" s="389">
        <v>24</v>
      </c>
      <c r="AZ466" s="389">
        <v>1916</v>
      </c>
      <c r="BA466" s="388">
        <f t="shared" si="86"/>
        <v>479</v>
      </c>
      <c r="BB466" s="389">
        <v>61</v>
      </c>
      <c r="BC466" s="389">
        <v>3891</v>
      </c>
      <c r="BD466" s="388">
        <f t="shared" si="87"/>
        <v>972.75</v>
      </c>
      <c r="BE466" s="389">
        <v>58</v>
      </c>
      <c r="BF466" s="389">
        <v>3846</v>
      </c>
      <c r="BG466" s="388">
        <f t="shared" si="88"/>
        <v>961.5</v>
      </c>
      <c r="BH466" s="388">
        <v>72</v>
      </c>
      <c r="BI466" s="388">
        <v>4812</v>
      </c>
      <c r="BJ466" s="388">
        <f t="shared" si="89"/>
        <v>1203</v>
      </c>
      <c r="BK466" s="388">
        <v>87</v>
      </c>
      <c r="BL466" s="388">
        <v>5773</v>
      </c>
      <c r="BM466" s="388">
        <f t="shared" si="90"/>
        <v>1443.25</v>
      </c>
      <c r="BN466" s="388">
        <v>98</v>
      </c>
      <c r="BO466" s="388">
        <v>6846</v>
      </c>
      <c r="BP466" s="388">
        <f t="shared" si="91"/>
        <v>1711.5</v>
      </c>
      <c r="BQ466" s="388">
        <v>115</v>
      </c>
      <c r="BR466" s="388">
        <v>8097</v>
      </c>
      <c r="BS466" s="388">
        <f t="shared" si="92"/>
        <v>2024.25</v>
      </c>
    </row>
    <row r="467" spans="1:71" s="288" customFormat="1" ht="14.65" customHeight="1">
      <c r="A467" s="331">
        <v>465</v>
      </c>
      <c r="B467" s="391" t="s">
        <v>2244</v>
      </c>
      <c r="C467" s="391"/>
      <c r="D467" s="391"/>
      <c r="E467" s="207" t="s">
        <v>552</v>
      </c>
      <c r="F467" s="390"/>
      <c r="G467" s="390"/>
      <c r="H467" s="390"/>
      <c r="I467" s="390"/>
      <c r="J467" s="390"/>
      <c r="K467" s="390"/>
      <c r="L467" s="390"/>
      <c r="M467" s="390"/>
      <c r="N467" s="390"/>
      <c r="O467" s="390"/>
      <c r="P467" s="390"/>
      <c r="Q467" s="390"/>
      <c r="R467" s="207"/>
      <c r="S467" s="207"/>
      <c r="T467" s="207"/>
      <c r="U467" s="207"/>
      <c r="V467" s="207"/>
      <c r="W467" s="207"/>
      <c r="X467" s="207"/>
      <c r="Y467" s="207"/>
      <c r="Z467" s="207"/>
      <c r="AA467" s="207"/>
      <c r="AB467" s="207"/>
      <c r="AC467" s="207"/>
      <c r="AD467" s="207"/>
      <c r="AE467" s="207"/>
      <c r="AF467" s="207"/>
      <c r="AG467" s="207"/>
      <c r="AH467" s="207"/>
      <c r="AI467" s="207"/>
      <c r="AJ467" s="207"/>
      <c r="AK467" s="207"/>
      <c r="AL467" s="207"/>
      <c r="AM467" s="207"/>
      <c r="AN467" s="207"/>
      <c r="AO467" s="207"/>
      <c r="AP467" s="388"/>
      <c r="AQ467" s="387"/>
      <c r="AR467" s="207"/>
      <c r="AS467" s="389"/>
      <c r="AT467" s="389"/>
      <c r="AU467" s="388"/>
      <c r="AV467" s="389">
        <v>10</v>
      </c>
      <c r="AW467" s="389">
        <v>590</v>
      </c>
      <c r="AX467" s="388">
        <f t="shared" si="85"/>
        <v>147.5</v>
      </c>
      <c r="AY467" s="389">
        <v>77</v>
      </c>
      <c r="AZ467" s="389">
        <v>4495</v>
      </c>
      <c r="BA467" s="388">
        <f t="shared" si="86"/>
        <v>1123.75</v>
      </c>
      <c r="BB467" s="389">
        <v>100</v>
      </c>
      <c r="BC467" s="389">
        <v>6328</v>
      </c>
      <c r="BD467" s="388">
        <f t="shared" si="87"/>
        <v>1582</v>
      </c>
      <c r="BE467" s="389">
        <v>114</v>
      </c>
      <c r="BF467" s="389">
        <v>7366</v>
      </c>
      <c r="BG467" s="388">
        <f t="shared" si="88"/>
        <v>1841.5</v>
      </c>
      <c r="BH467" s="388">
        <v>98</v>
      </c>
      <c r="BI467" s="388">
        <v>6146</v>
      </c>
      <c r="BJ467" s="388">
        <f t="shared" si="89"/>
        <v>1536.5</v>
      </c>
      <c r="BK467" s="388">
        <v>124</v>
      </c>
      <c r="BL467" s="388">
        <v>7432</v>
      </c>
      <c r="BM467" s="388">
        <f t="shared" si="90"/>
        <v>1858</v>
      </c>
      <c r="BN467" s="388">
        <v>96</v>
      </c>
      <c r="BO467" s="388">
        <v>5808</v>
      </c>
      <c r="BP467" s="388">
        <f t="shared" si="91"/>
        <v>1452</v>
      </c>
      <c r="BQ467" s="388">
        <v>88</v>
      </c>
      <c r="BR467" s="388">
        <v>4908</v>
      </c>
      <c r="BS467" s="388">
        <f t="shared" si="92"/>
        <v>1227</v>
      </c>
    </row>
    <row r="468" spans="1:71" s="288" customFormat="1" ht="14.65" customHeight="1">
      <c r="A468" s="331">
        <v>466</v>
      </c>
      <c r="B468" s="391" t="s">
        <v>2245</v>
      </c>
      <c r="C468" s="391"/>
      <c r="D468" s="391"/>
      <c r="E468" s="207" t="s">
        <v>34</v>
      </c>
      <c r="F468" s="390"/>
      <c r="G468" s="390"/>
      <c r="H468" s="390"/>
      <c r="I468" s="390"/>
      <c r="J468" s="390"/>
      <c r="K468" s="390"/>
      <c r="L468" s="390"/>
      <c r="M468" s="390"/>
      <c r="N468" s="390"/>
      <c r="O468" s="390"/>
      <c r="P468" s="390"/>
      <c r="Q468" s="390"/>
      <c r="R468" s="207"/>
      <c r="S468" s="207"/>
      <c r="T468" s="207"/>
      <c r="U468" s="207"/>
      <c r="V468" s="207"/>
      <c r="W468" s="207"/>
      <c r="X468" s="207"/>
      <c r="Y468" s="207"/>
      <c r="Z468" s="207"/>
      <c r="AA468" s="207"/>
      <c r="AB468" s="207"/>
      <c r="AC468" s="207"/>
      <c r="AD468" s="207"/>
      <c r="AE468" s="207"/>
      <c r="AF468" s="207"/>
      <c r="AG468" s="207"/>
      <c r="AH468" s="207"/>
      <c r="AI468" s="207"/>
      <c r="AJ468" s="207"/>
      <c r="AK468" s="207"/>
      <c r="AL468" s="207"/>
      <c r="AM468" s="207"/>
      <c r="AN468" s="207"/>
      <c r="AO468" s="207"/>
      <c r="AP468" s="388"/>
      <c r="AQ468" s="387"/>
      <c r="AR468" s="207"/>
      <c r="AS468" s="389"/>
      <c r="AT468" s="389"/>
      <c r="AU468" s="388"/>
      <c r="AV468" s="389">
        <v>0</v>
      </c>
      <c r="AW468" s="389">
        <v>0</v>
      </c>
      <c r="AX468" s="388">
        <f t="shared" si="85"/>
        <v>0</v>
      </c>
      <c r="AY468" s="389">
        <v>29</v>
      </c>
      <c r="AZ468" s="389">
        <v>2007</v>
      </c>
      <c r="BA468" s="388">
        <f t="shared" si="86"/>
        <v>501.75</v>
      </c>
      <c r="BB468" s="389">
        <v>65</v>
      </c>
      <c r="BC468" s="389">
        <v>3791</v>
      </c>
      <c r="BD468" s="388">
        <f t="shared" si="87"/>
        <v>947.75</v>
      </c>
      <c r="BE468" s="389">
        <v>57</v>
      </c>
      <c r="BF468" s="389">
        <v>3763</v>
      </c>
      <c r="BG468" s="388">
        <f t="shared" si="88"/>
        <v>940.75</v>
      </c>
      <c r="BH468" s="388">
        <v>64</v>
      </c>
      <c r="BI468" s="388">
        <v>3888</v>
      </c>
      <c r="BJ468" s="388">
        <f t="shared" si="89"/>
        <v>972</v>
      </c>
      <c r="BK468" s="388">
        <v>55</v>
      </c>
      <c r="BL468" s="388">
        <v>3553</v>
      </c>
      <c r="BM468" s="388">
        <f t="shared" si="90"/>
        <v>888.25</v>
      </c>
      <c r="BN468" s="388">
        <v>46</v>
      </c>
      <c r="BO468" s="388">
        <v>3058</v>
      </c>
      <c r="BP468" s="388">
        <f t="shared" si="91"/>
        <v>764.5</v>
      </c>
      <c r="BQ468" s="388">
        <v>45</v>
      </c>
      <c r="BR468" s="388">
        <v>3255</v>
      </c>
      <c r="BS468" s="388">
        <f t="shared" si="92"/>
        <v>813.75</v>
      </c>
    </row>
    <row r="469" spans="1:71" s="288" customFormat="1" ht="14.65" customHeight="1">
      <c r="A469" s="331">
        <v>467</v>
      </c>
      <c r="B469" s="391" t="s">
        <v>2246</v>
      </c>
      <c r="C469" s="391"/>
      <c r="D469" s="391"/>
      <c r="E469" s="207" t="s">
        <v>5</v>
      </c>
      <c r="F469" s="390"/>
      <c r="G469" s="390"/>
      <c r="H469" s="390"/>
      <c r="I469" s="390"/>
      <c r="J469" s="390"/>
      <c r="K469" s="390"/>
      <c r="L469" s="390"/>
      <c r="M469" s="390"/>
      <c r="N469" s="390"/>
      <c r="O469" s="390"/>
      <c r="P469" s="390"/>
      <c r="Q469" s="390"/>
      <c r="R469" s="207"/>
      <c r="S469" s="207"/>
      <c r="T469" s="207"/>
      <c r="U469" s="207"/>
      <c r="V469" s="207"/>
      <c r="W469" s="207"/>
      <c r="X469" s="207"/>
      <c r="Y469" s="207"/>
      <c r="Z469" s="207"/>
      <c r="AA469" s="207"/>
      <c r="AB469" s="207"/>
      <c r="AC469" s="207"/>
      <c r="AD469" s="207"/>
      <c r="AE469" s="207"/>
      <c r="AF469" s="207"/>
      <c r="AG469" s="207"/>
      <c r="AH469" s="207"/>
      <c r="AI469" s="207"/>
      <c r="AJ469" s="207"/>
      <c r="AK469" s="207"/>
      <c r="AL469" s="207"/>
      <c r="AM469" s="207"/>
      <c r="AN469" s="207"/>
      <c r="AO469" s="207"/>
      <c r="AP469" s="388"/>
      <c r="AQ469" s="387"/>
      <c r="AR469" s="207"/>
      <c r="AS469" s="389"/>
      <c r="AT469" s="389"/>
      <c r="AU469" s="388"/>
      <c r="AV469" s="389">
        <v>18</v>
      </c>
      <c r="AW469" s="389">
        <v>1018</v>
      </c>
      <c r="AX469" s="388">
        <f t="shared" si="85"/>
        <v>254.5</v>
      </c>
      <c r="AY469" s="389">
        <v>106</v>
      </c>
      <c r="AZ469" s="389">
        <v>8030</v>
      </c>
      <c r="BA469" s="388">
        <f t="shared" si="86"/>
        <v>2007.5</v>
      </c>
      <c r="BB469" s="389">
        <v>78</v>
      </c>
      <c r="BC469" s="389">
        <v>8542</v>
      </c>
      <c r="BD469" s="388">
        <f t="shared" si="87"/>
        <v>2135.5</v>
      </c>
      <c r="BE469" s="389">
        <v>107</v>
      </c>
      <c r="BF469" s="389">
        <v>10121</v>
      </c>
      <c r="BG469" s="388">
        <f t="shared" si="88"/>
        <v>2530.25</v>
      </c>
      <c r="BH469" s="388">
        <v>96</v>
      </c>
      <c r="BI469" s="388">
        <v>6300</v>
      </c>
      <c r="BJ469" s="388">
        <f t="shared" si="89"/>
        <v>1575</v>
      </c>
      <c r="BK469" s="388">
        <v>91</v>
      </c>
      <c r="BL469" s="388">
        <v>6773</v>
      </c>
      <c r="BM469" s="388">
        <f t="shared" si="90"/>
        <v>1693.25</v>
      </c>
      <c r="BN469" s="388">
        <v>100</v>
      </c>
      <c r="BO469" s="388">
        <v>6040</v>
      </c>
      <c r="BP469" s="388">
        <f t="shared" si="91"/>
        <v>1510</v>
      </c>
      <c r="BQ469" s="388">
        <v>115</v>
      </c>
      <c r="BR469" s="388">
        <v>8025</v>
      </c>
      <c r="BS469" s="388">
        <f t="shared" si="92"/>
        <v>2006.25</v>
      </c>
    </row>
    <row r="470" spans="1:71" s="288" customFormat="1" ht="14.65" customHeight="1">
      <c r="A470" s="331">
        <v>468</v>
      </c>
      <c r="B470" s="391" t="s">
        <v>2247</v>
      </c>
      <c r="C470" s="391"/>
      <c r="D470" s="391"/>
      <c r="E470" s="207" t="s">
        <v>5</v>
      </c>
      <c r="F470" s="390"/>
      <c r="G470" s="390"/>
      <c r="H470" s="390"/>
      <c r="I470" s="390"/>
      <c r="J470" s="390"/>
      <c r="K470" s="390"/>
      <c r="L470" s="390"/>
      <c r="M470" s="390"/>
      <c r="N470" s="390"/>
      <c r="O470" s="390"/>
      <c r="P470" s="390"/>
      <c r="Q470" s="390"/>
      <c r="R470" s="207"/>
      <c r="S470" s="207"/>
      <c r="T470" s="207"/>
      <c r="U470" s="207"/>
      <c r="V470" s="207"/>
      <c r="W470" s="207"/>
      <c r="X470" s="207"/>
      <c r="Y470" s="207"/>
      <c r="Z470" s="207"/>
      <c r="AA470" s="207"/>
      <c r="AB470" s="207"/>
      <c r="AC470" s="207"/>
      <c r="AD470" s="207"/>
      <c r="AE470" s="207"/>
      <c r="AF470" s="207"/>
      <c r="AG470" s="207"/>
      <c r="AH470" s="207"/>
      <c r="AI470" s="207"/>
      <c r="AJ470" s="207"/>
      <c r="AK470" s="207"/>
      <c r="AL470" s="207"/>
      <c r="AM470" s="207"/>
      <c r="AN470" s="207"/>
      <c r="AO470" s="207"/>
      <c r="AP470" s="388"/>
      <c r="AQ470" s="387"/>
      <c r="AR470" s="207"/>
      <c r="AS470" s="389"/>
      <c r="AT470" s="389"/>
      <c r="AU470" s="388"/>
      <c r="AV470" s="389">
        <v>0</v>
      </c>
      <c r="AW470" s="389">
        <v>0</v>
      </c>
      <c r="AX470" s="388">
        <f t="shared" si="85"/>
        <v>0</v>
      </c>
      <c r="AY470" s="389">
        <v>26</v>
      </c>
      <c r="AZ470" s="389">
        <v>1610</v>
      </c>
      <c r="BA470" s="388">
        <f t="shared" si="86"/>
        <v>402.5</v>
      </c>
      <c r="BB470" s="389">
        <v>39</v>
      </c>
      <c r="BC470" s="389">
        <v>2161</v>
      </c>
      <c r="BD470" s="388">
        <f t="shared" si="87"/>
        <v>540.25</v>
      </c>
      <c r="BE470" s="389">
        <v>50</v>
      </c>
      <c r="BF470" s="389">
        <v>3334</v>
      </c>
      <c r="BG470" s="388">
        <f t="shared" si="88"/>
        <v>833.5</v>
      </c>
      <c r="BH470" s="388">
        <v>34</v>
      </c>
      <c r="BI470" s="388">
        <v>2422</v>
      </c>
      <c r="BJ470" s="388">
        <f t="shared" si="89"/>
        <v>605.5</v>
      </c>
      <c r="BK470" s="388">
        <v>52</v>
      </c>
      <c r="BL470" s="388">
        <v>3304</v>
      </c>
      <c r="BM470" s="388">
        <f t="shared" si="90"/>
        <v>826</v>
      </c>
      <c r="BN470" s="388">
        <v>53</v>
      </c>
      <c r="BO470" s="388">
        <v>3471</v>
      </c>
      <c r="BP470" s="388">
        <f t="shared" si="91"/>
        <v>867.75</v>
      </c>
      <c r="BQ470" s="388">
        <v>66</v>
      </c>
      <c r="BR470" s="388">
        <v>3998</v>
      </c>
      <c r="BS470" s="388">
        <f t="shared" si="92"/>
        <v>999.5</v>
      </c>
    </row>
    <row r="471" spans="1:71" s="288" customFormat="1" ht="14.65" customHeight="1">
      <c r="A471" s="331">
        <v>469</v>
      </c>
      <c r="B471" s="391" t="s">
        <v>2248</v>
      </c>
      <c r="C471" s="391"/>
      <c r="D471" s="391"/>
      <c r="E471" s="207" t="s">
        <v>5</v>
      </c>
      <c r="F471" s="390"/>
      <c r="G471" s="390"/>
      <c r="H471" s="390"/>
      <c r="I471" s="390"/>
      <c r="J471" s="390"/>
      <c r="K471" s="390"/>
      <c r="L471" s="390"/>
      <c r="M471" s="390"/>
      <c r="N471" s="390"/>
      <c r="O471" s="390"/>
      <c r="P471" s="390"/>
      <c r="Q471" s="390"/>
      <c r="R471" s="207"/>
      <c r="S471" s="207"/>
      <c r="T471" s="207"/>
      <c r="U471" s="207"/>
      <c r="V471" s="207"/>
      <c r="W471" s="207"/>
      <c r="X471" s="207"/>
      <c r="Y471" s="207"/>
      <c r="Z471" s="207"/>
      <c r="AA471" s="207"/>
      <c r="AB471" s="207"/>
      <c r="AC471" s="207"/>
      <c r="AD471" s="207"/>
      <c r="AE471" s="207"/>
      <c r="AF471" s="207"/>
      <c r="AG471" s="207"/>
      <c r="AH471" s="207"/>
      <c r="AI471" s="207"/>
      <c r="AJ471" s="207"/>
      <c r="AK471" s="207"/>
      <c r="AL471" s="207"/>
      <c r="AM471" s="207"/>
      <c r="AN471" s="207"/>
      <c r="AO471" s="207"/>
      <c r="AP471" s="388"/>
      <c r="AQ471" s="387"/>
      <c r="AR471" s="207"/>
      <c r="AS471" s="389"/>
      <c r="AT471" s="389"/>
      <c r="AU471" s="388"/>
      <c r="AV471" s="389">
        <v>0</v>
      </c>
      <c r="AW471" s="389">
        <v>0</v>
      </c>
      <c r="AX471" s="388">
        <f t="shared" si="85"/>
        <v>0</v>
      </c>
      <c r="AY471" s="389">
        <v>20</v>
      </c>
      <c r="AZ471" s="389">
        <v>1316</v>
      </c>
      <c r="BA471" s="388">
        <f t="shared" si="86"/>
        <v>329</v>
      </c>
      <c r="BB471" s="389">
        <v>120</v>
      </c>
      <c r="BC471" s="389">
        <v>7448</v>
      </c>
      <c r="BD471" s="388">
        <f t="shared" si="87"/>
        <v>1862</v>
      </c>
      <c r="BE471" s="389">
        <v>144</v>
      </c>
      <c r="BF471" s="389">
        <v>9052</v>
      </c>
      <c r="BG471" s="388">
        <f t="shared" si="88"/>
        <v>2263</v>
      </c>
      <c r="BH471" s="388">
        <v>150</v>
      </c>
      <c r="BI471" s="388">
        <v>8890</v>
      </c>
      <c r="BJ471" s="388">
        <f t="shared" si="89"/>
        <v>2222.5</v>
      </c>
      <c r="BK471" s="388">
        <v>135</v>
      </c>
      <c r="BL471" s="388">
        <v>7517</v>
      </c>
      <c r="BM471" s="388">
        <f t="shared" si="90"/>
        <v>1879.25</v>
      </c>
      <c r="BN471" s="388">
        <v>192</v>
      </c>
      <c r="BO471" s="388">
        <v>10820</v>
      </c>
      <c r="BP471" s="388">
        <f t="shared" si="91"/>
        <v>2705</v>
      </c>
      <c r="BQ471" s="388">
        <v>145</v>
      </c>
      <c r="BR471" s="388">
        <v>9331</v>
      </c>
      <c r="BS471" s="388">
        <f t="shared" si="92"/>
        <v>2332.75</v>
      </c>
    </row>
    <row r="472" spans="1:71" s="288" customFormat="1" ht="14.65" customHeight="1">
      <c r="A472" s="331">
        <v>470</v>
      </c>
      <c r="B472" s="391" t="s">
        <v>2249</v>
      </c>
      <c r="C472" s="391"/>
      <c r="D472" s="391"/>
      <c r="E472" s="207" t="s">
        <v>310</v>
      </c>
      <c r="F472" s="390"/>
      <c r="G472" s="390"/>
      <c r="H472" s="390"/>
      <c r="I472" s="390"/>
      <c r="J472" s="390"/>
      <c r="K472" s="390"/>
      <c r="L472" s="390"/>
      <c r="M472" s="390"/>
      <c r="N472" s="390"/>
      <c r="O472" s="390"/>
      <c r="P472" s="390"/>
      <c r="Q472" s="390"/>
      <c r="R472" s="207"/>
      <c r="S472" s="207"/>
      <c r="T472" s="207"/>
      <c r="U472" s="207"/>
      <c r="V472" s="207"/>
      <c r="W472" s="207"/>
      <c r="X472" s="207"/>
      <c r="Y472" s="207"/>
      <c r="Z472" s="207"/>
      <c r="AA472" s="207"/>
      <c r="AB472" s="207"/>
      <c r="AC472" s="207"/>
      <c r="AD472" s="207"/>
      <c r="AE472" s="207"/>
      <c r="AF472" s="207"/>
      <c r="AG472" s="207"/>
      <c r="AH472" s="207"/>
      <c r="AI472" s="207"/>
      <c r="AJ472" s="207"/>
      <c r="AK472" s="207"/>
      <c r="AL472" s="207"/>
      <c r="AM472" s="207"/>
      <c r="AN472" s="207"/>
      <c r="AO472" s="207"/>
      <c r="AP472" s="388"/>
      <c r="AQ472" s="387"/>
      <c r="AR472" s="207"/>
      <c r="AS472" s="389"/>
      <c r="AT472" s="389"/>
      <c r="AU472" s="388"/>
      <c r="AV472" s="389">
        <v>0</v>
      </c>
      <c r="AW472" s="389">
        <v>0</v>
      </c>
      <c r="AX472" s="388">
        <f t="shared" si="85"/>
        <v>0</v>
      </c>
      <c r="AY472" s="389">
        <v>39</v>
      </c>
      <c r="AZ472" s="389">
        <v>2341</v>
      </c>
      <c r="BA472" s="388">
        <f t="shared" si="86"/>
        <v>585.25</v>
      </c>
      <c r="BB472" s="389">
        <v>54</v>
      </c>
      <c r="BC472" s="389">
        <v>3474</v>
      </c>
      <c r="BD472" s="388">
        <f t="shared" si="87"/>
        <v>868.5</v>
      </c>
      <c r="BE472" s="389">
        <v>77</v>
      </c>
      <c r="BF472" s="389">
        <v>5271</v>
      </c>
      <c r="BG472" s="388">
        <f t="shared" si="88"/>
        <v>1317.75</v>
      </c>
      <c r="BH472" s="388">
        <v>90</v>
      </c>
      <c r="BI472" s="388">
        <v>5874</v>
      </c>
      <c r="BJ472" s="388">
        <f t="shared" si="89"/>
        <v>1468.5</v>
      </c>
      <c r="BK472" s="388">
        <v>118</v>
      </c>
      <c r="BL472" s="388">
        <v>7250</v>
      </c>
      <c r="BM472" s="388">
        <f t="shared" si="90"/>
        <v>1812.5</v>
      </c>
      <c r="BN472" s="388">
        <v>125</v>
      </c>
      <c r="BO472" s="388">
        <v>7655</v>
      </c>
      <c r="BP472" s="388">
        <f t="shared" si="91"/>
        <v>1913.75</v>
      </c>
      <c r="BQ472" s="388">
        <v>87</v>
      </c>
      <c r="BR472" s="388">
        <v>5053</v>
      </c>
      <c r="BS472" s="388">
        <f t="shared" si="92"/>
        <v>1263.25</v>
      </c>
    </row>
    <row r="473" spans="1:71" s="288" customFormat="1" ht="14.65" customHeight="1">
      <c r="A473" s="331">
        <v>471</v>
      </c>
      <c r="B473" s="391" t="s">
        <v>2250</v>
      </c>
      <c r="C473" s="391"/>
      <c r="D473" s="391"/>
      <c r="E473" s="207" t="s">
        <v>5</v>
      </c>
      <c r="F473" s="390"/>
      <c r="G473" s="390"/>
      <c r="H473" s="390"/>
      <c r="I473" s="390"/>
      <c r="J473" s="390"/>
      <c r="K473" s="390"/>
      <c r="L473" s="390"/>
      <c r="M473" s="390"/>
      <c r="N473" s="390"/>
      <c r="O473" s="390"/>
      <c r="P473" s="390"/>
      <c r="Q473" s="390"/>
      <c r="R473" s="207"/>
      <c r="S473" s="207"/>
      <c r="T473" s="207"/>
      <c r="U473" s="207"/>
      <c r="V473" s="207"/>
      <c r="W473" s="207"/>
      <c r="X473" s="207"/>
      <c r="Y473" s="207"/>
      <c r="Z473" s="207"/>
      <c r="AA473" s="207"/>
      <c r="AB473" s="207"/>
      <c r="AC473" s="207"/>
      <c r="AD473" s="207"/>
      <c r="AE473" s="207"/>
      <c r="AF473" s="207"/>
      <c r="AG473" s="207"/>
      <c r="AH473" s="207"/>
      <c r="AI473" s="207"/>
      <c r="AJ473" s="207"/>
      <c r="AK473" s="207"/>
      <c r="AL473" s="207"/>
      <c r="AM473" s="207"/>
      <c r="AN473" s="207"/>
      <c r="AO473" s="207"/>
      <c r="AP473" s="388"/>
      <c r="AQ473" s="387"/>
      <c r="AR473" s="207"/>
      <c r="AS473" s="389"/>
      <c r="AT473" s="389"/>
      <c r="AU473" s="388"/>
      <c r="AV473" s="389">
        <v>7</v>
      </c>
      <c r="AW473" s="389">
        <v>505</v>
      </c>
      <c r="AX473" s="388">
        <f t="shared" si="85"/>
        <v>126.25</v>
      </c>
      <c r="AY473" s="389">
        <v>58</v>
      </c>
      <c r="AZ473" s="389">
        <v>3842</v>
      </c>
      <c r="BA473" s="388">
        <f t="shared" si="86"/>
        <v>960.5</v>
      </c>
      <c r="BB473" s="389">
        <v>91</v>
      </c>
      <c r="BC473" s="389">
        <v>6181</v>
      </c>
      <c r="BD473" s="388">
        <f t="shared" si="87"/>
        <v>1545.25</v>
      </c>
      <c r="BE473" s="389">
        <v>148</v>
      </c>
      <c r="BF473" s="389">
        <v>10144</v>
      </c>
      <c r="BG473" s="388">
        <f t="shared" si="88"/>
        <v>2536</v>
      </c>
      <c r="BH473" s="388">
        <v>171</v>
      </c>
      <c r="BI473" s="388">
        <v>11021</v>
      </c>
      <c r="BJ473" s="388">
        <f t="shared" si="89"/>
        <v>2755.25</v>
      </c>
      <c r="BK473" s="388">
        <v>217</v>
      </c>
      <c r="BL473" s="388">
        <v>12799</v>
      </c>
      <c r="BM473" s="388">
        <f t="shared" si="90"/>
        <v>3199.75</v>
      </c>
      <c r="BN473" s="388">
        <v>144</v>
      </c>
      <c r="BO473" s="388">
        <v>10168</v>
      </c>
      <c r="BP473" s="388">
        <f t="shared" si="91"/>
        <v>2542</v>
      </c>
      <c r="BQ473" s="388">
        <v>174</v>
      </c>
      <c r="BR473" s="388">
        <v>11482</v>
      </c>
      <c r="BS473" s="388">
        <f t="shared" si="92"/>
        <v>2870.5</v>
      </c>
    </row>
    <row r="474" spans="1:71" ht="14.65" customHeight="1">
      <c r="A474" s="331">
        <v>472</v>
      </c>
      <c r="B474" s="391" t="s">
        <v>2251</v>
      </c>
      <c r="C474" s="391"/>
      <c r="D474" s="391"/>
      <c r="E474" s="207" t="s">
        <v>12</v>
      </c>
      <c r="F474" s="390"/>
      <c r="G474" s="390"/>
      <c r="H474" s="390"/>
      <c r="I474" s="390"/>
      <c r="J474" s="390"/>
      <c r="K474" s="390"/>
      <c r="L474" s="390"/>
      <c r="M474" s="390"/>
      <c r="N474" s="390"/>
      <c r="O474" s="390"/>
      <c r="P474" s="390"/>
      <c r="Q474" s="390"/>
      <c r="R474" s="207"/>
      <c r="S474" s="207"/>
      <c r="T474" s="207"/>
      <c r="U474" s="207"/>
      <c r="V474" s="207"/>
      <c r="W474" s="207"/>
      <c r="X474" s="207"/>
      <c r="Y474" s="207"/>
      <c r="Z474" s="207"/>
      <c r="AA474" s="207"/>
      <c r="AB474" s="207"/>
      <c r="AC474" s="207"/>
      <c r="AD474" s="207"/>
      <c r="AE474" s="207"/>
      <c r="AF474" s="207"/>
      <c r="AG474" s="207"/>
      <c r="AH474" s="207"/>
      <c r="AI474" s="207"/>
      <c r="AJ474" s="207"/>
      <c r="AK474" s="207"/>
      <c r="AL474" s="207"/>
      <c r="AM474" s="207"/>
      <c r="AN474" s="207"/>
      <c r="AO474" s="207"/>
      <c r="AP474" s="388"/>
      <c r="AQ474" s="387"/>
      <c r="AR474" s="207"/>
      <c r="AS474" s="389"/>
      <c r="AT474" s="389"/>
      <c r="AU474" s="388"/>
      <c r="AV474" s="389">
        <v>2</v>
      </c>
      <c r="AW474" s="389">
        <v>118</v>
      </c>
      <c r="AX474" s="388">
        <f t="shared" si="85"/>
        <v>29.5</v>
      </c>
      <c r="AY474" s="389">
        <v>151</v>
      </c>
      <c r="AZ474" s="389">
        <v>10401</v>
      </c>
      <c r="BA474" s="388">
        <f t="shared" si="86"/>
        <v>2600.25</v>
      </c>
      <c r="BB474" s="389">
        <v>231</v>
      </c>
      <c r="BC474" s="389">
        <v>15665</v>
      </c>
      <c r="BD474" s="388">
        <f t="shared" si="87"/>
        <v>3916.25</v>
      </c>
      <c r="BE474" s="389">
        <v>272</v>
      </c>
      <c r="BF474" s="389">
        <v>18208</v>
      </c>
      <c r="BG474" s="388">
        <f t="shared" si="88"/>
        <v>4552</v>
      </c>
      <c r="BH474" s="388">
        <v>233</v>
      </c>
      <c r="BI474" s="388">
        <v>15563</v>
      </c>
      <c r="BJ474" s="388">
        <f t="shared" si="89"/>
        <v>3890.75</v>
      </c>
      <c r="BK474" s="388">
        <v>278</v>
      </c>
      <c r="BL474" s="388">
        <v>18598</v>
      </c>
      <c r="BM474" s="388">
        <f t="shared" si="90"/>
        <v>4649.5</v>
      </c>
      <c r="BN474" s="388">
        <v>233</v>
      </c>
      <c r="BO474" s="388">
        <v>15379</v>
      </c>
      <c r="BP474" s="388">
        <f t="shared" si="91"/>
        <v>3844.75</v>
      </c>
      <c r="BQ474" s="388">
        <v>243</v>
      </c>
      <c r="BR474" s="388">
        <v>17121</v>
      </c>
      <c r="BS474" s="388">
        <f t="shared" si="92"/>
        <v>4280.25</v>
      </c>
    </row>
    <row r="475" spans="1:71" ht="14.65" customHeight="1">
      <c r="A475" s="331">
        <v>473</v>
      </c>
      <c r="B475" s="391" t="s">
        <v>2252</v>
      </c>
      <c r="C475" s="391"/>
      <c r="D475" s="391"/>
      <c r="E475" s="207" t="s">
        <v>29</v>
      </c>
      <c r="F475" s="390"/>
      <c r="G475" s="390"/>
      <c r="H475" s="390"/>
      <c r="I475" s="390"/>
      <c r="J475" s="390"/>
      <c r="K475" s="390"/>
      <c r="L475" s="390"/>
      <c r="M475" s="390"/>
      <c r="N475" s="390"/>
      <c r="O475" s="390"/>
      <c r="P475" s="390"/>
      <c r="Q475" s="390"/>
      <c r="R475" s="207"/>
      <c r="S475" s="207"/>
      <c r="T475" s="207"/>
      <c r="U475" s="207"/>
      <c r="V475" s="207"/>
      <c r="W475" s="207"/>
      <c r="X475" s="207"/>
      <c r="Y475" s="207"/>
      <c r="Z475" s="207"/>
      <c r="AA475" s="207"/>
      <c r="AB475" s="207"/>
      <c r="AC475" s="207"/>
      <c r="AD475" s="207"/>
      <c r="AE475" s="207"/>
      <c r="AF475" s="207"/>
      <c r="AG475" s="207"/>
      <c r="AH475" s="207"/>
      <c r="AI475" s="207"/>
      <c r="AJ475" s="207"/>
      <c r="AK475" s="207"/>
      <c r="AL475" s="207"/>
      <c r="AM475" s="207"/>
      <c r="AN475" s="207"/>
      <c r="AO475" s="207"/>
      <c r="AP475" s="388"/>
      <c r="AQ475" s="387"/>
      <c r="AR475" s="207"/>
      <c r="AS475" s="389"/>
      <c r="AT475" s="389"/>
      <c r="AU475" s="388"/>
      <c r="AV475" s="389">
        <v>5</v>
      </c>
      <c r="AW475" s="389">
        <v>391</v>
      </c>
      <c r="AX475" s="388">
        <f t="shared" si="85"/>
        <v>97.75</v>
      </c>
      <c r="AY475" s="389">
        <v>128</v>
      </c>
      <c r="AZ475" s="389">
        <v>8272</v>
      </c>
      <c r="BA475" s="388">
        <f t="shared" si="86"/>
        <v>2068</v>
      </c>
      <c r="BB475" s="389">
        <v>159</v>
      </c>
      <c r="BC475" s="389">
        <v>10897</v>
      </c>
      <c r="BD475" s="388">
        <f t="shared" si="87"/>
        <v>2724.25</v>
      </c>
      <c r="BE475" s="389">
        <v>226</v>
      </c>
      <c r="BF475" s="389">
        <v>13782</v>
      </c>
      <c r="BG475" s="388">
        <f t="shared" si="88"/>
        <v>3445.5</v>
      </c>
      <c r="BH475" s="388">
        <v>200</v>
      </c>
      <c r="BI475" s="388">
        <v>11664</v>
      </c>
      <c r="BJ475" s="388">
        <f t="shared" si="89"/>
        <v>2916</v>
      </c>
      <c r="BK475" s="388">
        <v>183</v>
      </c>
      <c r="BL475" s="388">
        <v>11821</v>
      </c>
      <c r="BM475" s="388">
        <f t="shared" si="90"/>
        <v>2955.25</v>
      </c>
      <c r="BN475" s="388">
        <v>204</v>
      </c>
      <c r="BO475" s="388">
        <v>16128</v>
      </c>
      <c r="BP475" s="388">
        <f t="shared" si="91"/>
        <v>4032</v>
      </c>
      <c r="BQ475" s="388">
        <v>131</v>
      </c>
      <c r="BR475" s="388">
        <v>9693</v>
      </c>
      <c r="BS475" s="388">
        <f t="shared" si="92"/>
        <v>2423.25</v>
      </c>
    </row>
    <row r="476" spans="1:71" ht="14.65" customHeight="1">
      <c r="A476" s="331">
        <v>474</v>
      </c>
      <c r="B476" s="391" t="s">
        <v>2253</v>
      </c>
      <c r="C476" s="391"/>
      <c r="D476" s="391"/>
      <c r="E476" s="207" t="s">
        <v>38</v>
      </c>
      <c r="F476" s="390"/>
      <c r="G476" s="390"/>
      <c r="H476" s="390"/>
      <c r="I476" s="390"/>
      <c r="J476" s="390"/>
      <c r="K476" s="390"/>
      <c r="L476" s="390"/>
      <c r="M476" s="390"/>
      <c r="N476" s="390"/>
      <c r="O476" s="390"/>
      <c r="P476" s="390"/>
      <c r="Q476" s="390"/>
      <c r="R476" s="207"/>
      <c r="S476" s="207"/>
      <c r="T476" s="207"/>
      <c r="U476" s="207"/>
      <c r="V476" s="207"/>
      <c r="W476" s="207"/>
      <c r="X476" s="207"/>
      <c r="Y476" s="207"/>
      <c r="Z476" s="207"/>
      <c r="AA476" s="207"/>
      <c r="AB476" s="207"/>
      <c r="AC476" s="207"/>
      <c r="AD476" s="207"/>
      <c r="AE476" s="207"/>
      <c r="AF476" s="207"/>
      <c r="AG476" s="207"/>
      <c r="AH476" s="207"/>
      <c r="AI476" s="207"/>
      <c r="AJ476" s="207"/>
      <c r="AK476" s="207"/>
      <c r="AL476" s="207"/>
      <c r="AM476" s="207"/>
      <c r="AN476" s="207"/>
      <c r="AO476" s="207"/>
      <c r="AP476" s="388"/>
      <c r="AQ476" s="387"/>
      <c r="AR476" s="207"/>
      <c r="AS476" s="389"/>
      <c r="AT476" s="389"/>
      <c r="AU476" s="388"/>
      <c r="AV476" s="389">
        <v>0</v>
      </c>
      <c r="AW476" s="389">
        <v>0</v>
      </c>
      <c r="AX476" s="388">
        <f t="shared" si="85"/>
        <v>0</v>
      </c>
      <c r="AY476" s="389">
        <v>54</v>
      </c>
      <c r="AZ476" s="389">
        <v>3894</v>
      </c>
      <c r="BA476" s="388">
        <f t="shared" si="86"/>
        <v>973.5</v>
      </c>
      <c r="BB476" s="389">
        <v>92</v>
      </c>
      <c r="BC476" s="389">
        <v>6124</v>
      </c>
      <c r="BD476" s="388">
        <f t="shared" si="87"/>
        <v>1531</v>
      </c>
      <c r="BE476" s="389">
        <v>137</v>
      </c>
      <c r="BF476" s="389">
        <v>8667</v>
      </c>
      <c r="BG476" s="388">
        <f t="shared" si="88"/>
        <v>2166.75</v>
      </c>
      <c r="BH476" s="388">
        <v>188</v>
      </c>
      <c r="BI476" s="388">
        <v>11612</v>
      </c>
      <c r="BJ476" s="388">
        <f t="shared" si="89"/>
        <v>2903</v>
      </c>
      <c r="BK476" s="388">
        <v>250</v>
      </c>
      <c r="BL476" s="388">
        <v>14530</v>
      </c>
      <c r="BM476" s="388">
        <f t="shared" si="90"/>
        <v>3632.5</v>
      </c>
      <c r="BN476" s="388">
        <v>232</v>
      </c>
      <c r="BO476" s="388">
        <v>15152</v>
      </c>
      <c r="BP476" s="388">
        <f t="shared" si="91"/>
        <v>3788</v>
      </c>
      <c r="BQ476" s="388">
        <v>194</v>
      </c>
      <c r="BR476" s="388">
        <v>12262</v>
      </c>
      <c r="BS476" s="388">
        <f t="shared" si="92"/>
        <v>3065.5</v>
      </c>
    </row>
    <row r="477" spans="1:71" ht="14.65" customHeight="1">
      <c r="A477" s="331">
        <v>475</v>
      </c>
      <c r="B477" s="391" t="s">
        <v>2254</v>
      </c>
      <c r="C477" s="391"/>
      <c r="D477" s="391"/>
      <c r="E477" s="207" t="s">
        <v>5</v>
      </c>
      <c r="F477" s="390"/>
      <c r="G477" s="390"/>
      <c r="H477" s="390"/>
      <c r="I477" s="390"/>
      <c r="J477" s="390"/>
      <c r="K477" s="390"/>
      <c r="L477" s="390"/>
      <c r="M477" s="390"/>
      <c r="N477" s="390"/>
      <c r="O477" s="390"/>
      <c r="P477" s="390"/>
      <c r="Q477" s="390"/>
      <c r="R477" s="207"/>
      <c r="S477" s="207"/>
      <c r="T477" s="207"/>
      <c r="U477" s="207"/>
      <c r="V477" s="207"/>
      <c r="W477" s="207"/>
      <c r="X477" s="207"/>
      <c r="Y477" s="207"/>
      <c r="Z477" s="207"/>
      <c r="AA477" s="207"/>
      <c r="AB477" s="207"/>
      <c r="AC477" s="207"/>
      <c r="AD477" s="207"/>
      <c r="AE477" s="207"/>
      <c r="AF477" s="207"/>
      <c r="AG477" s="207"/>
      <c r="AH477" s="207"/>
      <c r="AI477" s="207"/>
      <c r="AJ477" s="207"/>
      <c r="AK477" s="207"/>
      <c r="AL477" s="207"/>
      <c r="AM477" s="207"/>
      <c r="AN477" s="207"/>
      <c r="AO477" s="207"/>
      <c r="AP477" s="388"/>
      <c r="AQ477" s="387"/>
      <c r="AR477" s="207"/>
      <c r="AS477" s="389"/>
      <c r="AT477" s="389"/>
      <c r="AU477" s="388"/>
      <c r="AV477" s="389">
        <v>4</v>
      </c>
      <c r="AW477" s="389">
        <v>392</v>
      </c>
      <c r="AX477" s="388">
        <f t="shared" si="85"/>
        <v>98</v>
      </c>
      <c r="AY477" s="389">
        <v>80</v>
      </c>
      <c r="AZ477" s="389">
        <v>5324</v>
      </c>
      <c r="BA477" s="388">
        <f t="shared" si="86"/>
        <v>1331</v>
      </c>
      <c r="BB477" s="389">
        <v>92</v>
      </c>
      <c r="BC477" s="389">
        <v>5696</v>
      </c>
      <c r="BD477" s="388">
        <f t="shared" si="87"/>
        <v>1424</v>
      </c>
      <c r="BE477" s="389">
        <v>100</v>
      </c>
      <c r="BF477" s="389">
        <v>6812</v>
      </c>
      <c r="BG477" s="388">
        <f t="shared" si="88"/>
        <v>1703</v>
      </c>
      <c r="BH477" s="388">
        <v>84</v>
      </c>
      <c r="BI477" s="388">
        <v>5964</v>
      </c>
      <c r="BJ477" s="388">
        <f t="shared" si="89"/>
        <v>1491</v>
      </c>
      <c r="BK477" s="388">
        <v>166</v>
      </c>
      <c r="BL477" s="388">
        <v>11190</v>
      </c>
      <c r="BM477" s="388">
        <f t="shared" si="90"/>
        <v>2797.5</v>
      </c>
      <c r="BN477" s="388">
        <v>145</v>
      </c>
      <c r="BO477" s="388">
        <v>10667</v>
      </c>
      <c r="BP477" s="388">
        <f t="shared" si="91"/>
        <v>2666.75</v>
      </c>
      <c r="BQ477" s="388">
        <v>139</v>
      </c>
      <c r="BR477" s="388">
        <v>9073</v>
      </c>
      <c r="BS477" s="388">
        <f t="shared" si="92"/>
        <v>2268.25</v>
      </c>
    </row>
    <row r="478" spans="1:71" ht="14.65" customHeight="1">
      <c r="A478" s="331">
        <v>476</v>
      </c>
      <c r="B478" s="391" t="s">
        <v>2255</v>
      </c>
      <c r="C478" s="391"/>
      <c r="D478" s="391"/>
      <c r="E478" s="207" t="s">
        <v>207</v>
      </c>
      <c r="F478" s="390"/>
      <c r="G478" s="390"/>
      <c r="H478" s="390"/>
      <c r="I478" s="390"/>
      <c r="J478" s="390"/>
      <c r="K478" s="390"/>
      <c r="L478" s="390"/>
      <c r="M478" s="390"/>
      <c r="N478" s="390"/>
      <c r="O478" s="390"/>
      <c r="P478" s="390"/>
      <c r="Q478" s="390"/>
      <c r="R478" s="207"/>
      <c r="S478" s="207"/>
      <c r="T478" s="207"/>
      <c r="U478" s="207"/>
      <c r="V478" s="207"/>
      <c r="W478" s="207"/>
      <c r="X478" s="207"/>
      <c r="Y478" s="207"/>
      <c r="Z478" s="207"/>
      <c r="AA478" s="207"/>
      <c r="AB478" s="207"/>
      <c r="AC478" s="207"/>
      <c r="AD478" s="207"/>
      <c r="AE478" s="207"/>
      <c r="AF478" s="207"/>
      <c r="AG478" s="207"/>
      <c r="AH478" s="207"/>
      <c r="AI478" s="207"/>
      <c r="AJ478" s="207"/>
      <c r="AK478" s="207"/>
      <c r="AL478" s="207"/>
      <c r="AM478" s="207"/>
      <c r="AN478" s="207"/>
      <c r="AO478" s="207"/>
      <c r="AP478" s="388"/>
      <c r="AQ478" s="387"/>
      <c r="AR478" s="207"/>
      <c r="AS478" s="389"/>
      <c r="AT478" s="389"/>
      <c r="AU478" s="388"/>
      <c r="AV478" s="389">
        <v>18</v>
      </c>
      <c r="AW478" s="389">
        <v>1266</v>
      </c>
      <c r="AX478" s="388">
        <f t="shared" si="85"/>
        <v>316.5</v>
      </c>
      <c r="AY478" s="389">
        <v>91</v>
      </c>
      <c r="AZ478" s="389">
        <v>6157</v>
      </c>
      <c r="BA478" s="388">
        <f t="shared" si="86"/>
        <v>1539.25</v>
      </c>
      <c r="BB478" s="389">
        <v>111</v>
      </c>
      <c r="BC478" s="389">
        <v>7357</v>
      </c>
      <c r="BD478" s="388">
        <f t="shared" si="87"/>
        <v>1839.25</v>
      </c>
      <c r="BE478" s="389">
        <v>135</v>
      </c>
      <c r="BF478" s="389">
        <v>9329</v>
      </c>
      <c r="BG478" s="388">
        <f t="shared" si="88"/>
        <v>2332.25</v>
      </c>
      <c r="BH478" s="388">
        <v>162</v>
      </c>
      <c r="BI478" s="388">
        <v>10686</v>
      </c>
      <c r="BJ478" s="388">
        <f t="shared" si="89"/>
        <v>2671.5</v>
      </c>
      <c r="BK478" s="388">
        <v>176</v>
      </c>
      <c r="BL478" s="388">
        <v>11552</v>
      </c>
      <c r="BM478" s="388">
        <f t="shared" si="90"/>
        <v>2888</v>
      </c>
      <c r="BN478" s="388">
        <v>139</v>
      </c>
      <c r="BO478" s="388">
        <v>9833</v>
      </c>
      <c r="BP478" s="388">
        <f t="shared" si="91"/>
        <v>2458.25</v>
      </c>
      <c r="BQ478" s="388">
        <v>148</v>
      </c>
      <c r="BR478" s="388">
        <v>9464</v>
      </c>
      <c r="BS478" s="388">
        <f t="shared" si="92"/>
        <v>2366</v>
      </c>
    </row>
    <row r="479" spans="1:71" ht="14.65" customHeight="1">
      <c r="A479" s="331">
        <v>477</v>
      </c>
      <c r="B479" s="391" t="s">
        <v>2525</v>
      </c>
      <c r="C479" s="392"/>
      <c r="D479" s="392"/>
      <c r="E479" s="207" t="s">
        <v>5</v>
      </c>
      <c r="F479" s="388"/>
      <c r="G479" s="388"/>
      <c r="H479" s="388"/>
      <c r="I479" s="388"/>
      <c r="J479" s="388"/>
      <c r="K479" s="388"/>
      <c r="L479" s="388"/>
      <c r="M479" s="388"/>
      <c r="N479" s="388"/>
      <c r="O479" s="388"/>
      <c r="P479" s="388"/>
      <c r="Q479" s="388"/>
      <c r="R479" s="388"/>
      <c r="S479" s="388"/>
      <c r="T479" s="388"/>
      <c r="U479" s="388"/>
      <c r="V479" s="388"/>
      <c r="W479" s="388"/>
      <c r="X479" s="388"/>
      <c r="Y479" s="388"/>
      <c r="Z479" s="388"/>
      <c r="AA479" s="388"/>
      <c r="AB479" s="388"/>
      <c r="AC479" s="388"/>
      <c r="AD479" s="388"/>
      <c r="AE479" s="388"/>
      <c r="AF479" s="388"/>
      <c r="AG479" s="388"/>
      <c r="AH479" s="388"/>
      <c r="AI479" s="388"/>
      <c r="AJ479" s="388"/>
      <c r="AK479" s="388"/>
      <c r="AL479" s="388"/>
      <c r="AM479" s="388"/>
      <c r="AN479" s="388"/>
      <c r="AO479" s="388"/>
      <c r="AP479" s="388"/>
      <c r="AQ479" s="388"/>
      <c r="AR479" s="388"/>
      <c r="AS479" s="388"/>
      <c r="AT479" s="388"/>
      <c r="AU479" s="388"/>
      <c r="AV479" s="388"/>
      <c r="AW479" s="388"/>
      <c r="AX479" s="388"/>
      <c r="AY479" s="393">
        <v>108</v>
      </c>
      <c r="AZ479" s="393">
        <v>8344</v>
      </c>
      <c r="BA479" s="388">
        <f t="shared" si="86"/>
        <v>2086</v>
      </c>
      <c r="BB479" s="389">
        <v>157</v>
      </c>
      <c r="BC479" s="389">
        <v>9743</v>
      </c>
      <c r="BD479" s="388">
        <f t="shared" si="87"/>
        <v>2435.75</v>
      </c>
      <c r="BE479" s="389">
        <v>215</v>
      </c>
      <c r="BF479" s="389">
        <v>13089</v>
      </c>
      <c r="BG479" s="388">
        <f t="shared" si="88"/>
        <v>3272.25</v>
      </c>
      <c r="BH479" s="388">
        <v>190</v>
      </c>
      <c r="BI479" s="388">
        <v>11534</v>
      </c>
      <c r="BJ479" s="388">
        <f t="shared" si="89"/>
        <v>2883.5</v>
      </c>
      <c r="BK479" s="388">
        <v>215</v>
      </c>
      <c r="BL479" s="388">
        <v>13269</v>
      </c>
      <c r="BM479" s="388">
        <f t="shared" si="90"/>
        <v>3317.25</v>
      </c>
      <c r="BN479" s="388">
        <v>270</v>
      </c>
      <c r="BO479" s="388">
        <v>16382</v>
      </c>
      <c r="BP479" s="388">
        <f t="shared" si="91"/>
        <v>4095.5</v>
      </c>
      <c r="BQ479" s="388">
        <v>249</v>
      </c>
      <c r="BR479" s="388">
        <v>15319</v>
      </c>
      <c r="BS479" s="388">
        <f t="shared" si="92"/>
        <v>3829.75</v>
      </c>
    </row>
    <row r="480" spans="1:71" ht="15.75" customHeight="1">
      <c r="A480" s="331">
        <v>478</v>
      </c>
      <c r="B480" s="391" t="s">
        <v>2937</v>
      </c>
      <c r="C480" s="392"/>
      <c r="D480" s="392"/>
      <c r="E480" s="207" t="s">
        <v>16</v>
      </c>
      <c r="F480" s="388"/>
      <c r="G480" s="388"/>
      <c r="H480" s="388"/>
      <c r="I480" s="388"/>
      <c r="J480" s="388"/>
      <c r="K480" s="388"/>
      <c r="L480" s="388"/>
      <c r="M480" s="388"/>
      <c r="N480" s="388"/>
      <c r="O480" s="388"/>
      <c r="P480" s="388"/>
      <c r="Q480" s="388"/>
      <c r="R480" s="388"/>
      <c r="S480" s="388"/>
      <c r="T480" s="388"/>
      <c r="U480" s="388"/>
      <c r="V480" s="388"/>
      <c r="W480" s="388"/>
      <c r="X480" s="388"/>
      <c r="Y480" s="388"/>
      <c r="Z480" s="388"/>
      <c r="AA480" s="388"/>
      <c r="AB480" s="388"/>
      <c r="AC480" s="388"/>
      <c r="AD480" s="388"/>
      <c r="AE480" s="388"/>
      <c r="AF480" s="388"/>
      <c r="AG480" s="388"/>
      <c r="AH480" s="388"/>
      <c r="AI480" s="388"/>
      <c r="AJ480" s="388"/>
      <c r="AK480" s="388"/>
      <c r="AL480" s="388"/>
      <c r="AM480" s="388"/>
      <c r="AN480" s="388"/>
      <c r="AO480" s="388"/>
      <c r="AP480" s="388"/>
      <c r="AQ480" s="388"/>
      <c r="AR480" s="388"/>
      <c r="AS480" s="388"/>
      <c r="AT480" s="388"/>
      <c r="AU480" s="388"/>
      <c r="AV480" s="388"/>
      <c r="AW480" s="388"/>
      <c r="AX480" s="388"/>
      <c r="AY480" s="393"/>
      <c r="AZ480" s="393"/>
      <c r="BA480" s="388"/>
      <c r="BB480" s="389">
        <v>115</v>
      </c>
      <c r="BC480" s="389">
        <v>6309</v>
      </c>
      <c r="BD480" s="388">
        <f t="shared" si="87"/>
        <v>1577.25</v>
      </c>
      <c r="BE480" s="389">
        <v>0</v>
      </c>
      <c r="BF480" s="389">
        <v>0</v>
      </c>
      <c r="BG480" s="388">
        <f t="shared" si="88"/>
        <v>0</v>
      </c>
      <c r="BH480" s="388">
        <v>0</v>
      </c>
      <c r="BI480" s="388">
        <v>0</v>
      </c>
      <c r="BJ480" s="388">
        <f t="shared" si="89"/>
        <v>0</v>
      </c>
      <c r="BK480" s="388">
        <v>0</v>
      </c>
      <c r="BL480" s="388">
        <v>0</v>
      </c>
      <c r="BM480" s="388">
        <f t="shared" si="90"/>
        <v>0</v>
      </c>
      <c r="BN480" s="388">
        <v>0</v>
      </c>
      <c r="BO480" s="388">
        <v>0</v>
      </c>
      <c r="BP480" s="388">
        <f t="shared" si="91"/>
        <v>0</v>
      </c>
      <c r="BQ480" s="388">
        <v>0</v>
      </c>
      <c r="BR480" s="388">
        <v>0</v>
      </c>
      <c r="BS480" s="388">
        <f t="shared" si="92"/>
        <v>0</v>
      </c>
    </row>
    <row r="481" spans="1:71" ht="15.75" customHeight="1">
      <c r="A481" s="331">
        <v>479</v>
      </c>
      <c r="B481" s="388" t="s">
        <v>3522</v>
      </c>
      <c r="C481" s="388"/>
      <c r="D481" s="388"/>
      <c r="E481" s="207" t="s">
        <v>5</v>
      </c>
      <c r="F481" s="388"/>
      <c r="G481" s="388"/>
      <c r="H481" s="388"/>
      <c r="I481" s="388"/>
      <c r="J481" s="388"/>
      <c r="K481" s="388"/>
      <c r="L481" s="388"/>
      <c r="M481" s="388"/>
      <c r="N481" s="388"/>
      <c r="O481" s="388"/>
      <c r="P481" s="388"/>
      <c r="Q481" s="388"/>
      <c r="R481" s="388"/>
      <c r="S481" s="388"/>
      <c r="T481" s="388"/>
      <c r="U481" s="388"/>
      <c r="V481" s="388"/>
      <c r="W481" s="388"/>
      <c r="X481" s="388"/>
      <c r="Y481" s="388"/>
      <c r="Z481" s="388"/>
      <c r="AA481" s="388"/>
      <c r="AB481" s="388"/>
      <c r="AC481" s="388"/>
      <c r="AD481" s="388"/>
      <c r="AE481" s="388"/>
      <c r="AF481" s="388"/>
      <c r="AG481" s="388"/>
      <c r="AH481" s="388"/>
      <c r="AI481" s="388"/>
      <c r="AJ481" s="388"/>
      <c r="AK481" s="388"/>
      <c r="AL481" s="388"/>
      <c r="AM481" s="388"/>
      <c r="AN481" s="388"/>
      <c r="AO481" s="388"/>
      <c r="AP481" s="388"/>
      <c r="AQ481" s="388"/>
      <c r="AR481" s="388"/>
      <c r="AS481" s="388"/>
      <c r="AT481" s="388"/>
      <c r="AU481" s="388"/>
      <c r="AV481" s="388"/>
      <c r="AW481" s="388"/>
      <c r="AX481" s="388"/>
      <c r="AY481" s="388"/>
      <c r="AZ481" s="388"/>
      <c r="BA481" s="388"/>
      <c r="BB481" s="388"/>
      <c r="BC481" s="388"/>
      <c r="BD481" s="388"/>
      <c r="BE481" s="389">
        <v>60</v>
      </c>
      <c r="BF481" s="389">
        <v>4808</v>
      </c>
      <c r="BG481" s="388">
        <f t="shared" si="88"/>
        <v>1202</v>
      </c>
      <c r="BH481" s="388">
        <v>79</v>
      </c>
      <c r="BI481" s="388">
        <v>5977</v>
      </c>
      <c r="BJ481" s="388">
        <f t="shared" si="89"/>
        <v>1494.25</v>
      </c>
      <c r="BK481" s="388">
        <v>99</v>
      </c>
      <c r="BL481" s="388">
        <v>7381</v>
      </c>
      <c r="BM481" s="388">
        <f t="shared" si="90"/>
        <v>1845.25</v>
      </c>
      <c r="BN481" s="388">
        <v>110</v>
      </c>
      <c r="BO481" s="388">
        <v>8662</v>
      </c>
      <c r="BP481" s="388">
        <f t="shared" si="91"/>
        <v>2165.5</v>
      </c>
      <c r="BQ481" s="388">
        <v>80</v>
      </c>
      <c r="BR481" s="388">
        <v>5972</v>
      </c>
      <c r="BS481" s="388">
        <f t="shared" si="92"/>
        <v>1493</v>
      </c>
    </row>
    <row r="482" spans="1:71" ht="15.75" customHeight="1">
      <c r="A482" s="331">
        <v>480</v>
      </c>
      <c r="B482" s="388" t="s">
        <v>3523</v>
      </c>
      <c r="C482" s="388"/>
      <c r="D482" s="388"/>
      <c r="E482" s="207" t="s">
        <v>5</v>
      </c>
      <c r="F482" s="388"/>
      <c r="G482" s="388"/>
      <c r="H482" s="388"/>
      <c r="I482" s="388"/>
      <c r="J482" s="388"/>
      <c r="K482" s="388"/>
      <c r="L482" s="388"/>
      <c r="M482" s="388"/>
      <c r="N482" s="388"/>
      <c r="O482" s="388"/>
      <c r="P482" s="388"/>
      <c r="Q482" s="388"/>
      <c r="R482" s="388"/>
      <c r="S482" s="388"/>
      <c r="T482" s="388"/>
      <c r="U482" s="388"/>
      <c r="V482" s="388"/>
      <c r="W482" s="388"/>
      <c r="X482" s="388"/>
      <c r="Y482" s="388"/>
      <c r="Z482" s="388"/>
      <c r="AA482" s="388"/>
      <c r="AB482" s="388"/>
      <c r="AC482" s="388"/>
      <c r="AD482" s="388"/>
      <c r="AE482" s="388"/>
      <c r="AF482" s="388"/>
      <c r="AG482" s="388"/>
      <c r="AH482" s="388"/>
      <c r="AI482" s="388"/>
      <c r="AJ482" s="388"/>
      <c r="AK482" s="388"/>
      <c r="AL482" s="388"/>
      <c r="AM482" s="388"/>
      <c r="AN482" s="388"/>
      <c r="AO482" s="388"/>
      <c r="AP482" s="388"/>
      <c r="AQ482" s="388"/>
      <c r="AR482" s="388"/>
      <c r="AS482" s="388"/>
      <c r="AT482" s="388"/>
      <c r="AU482" s="388"/>
      <c r="AV482" s="388"/>
      <c r="AW482" s="388"/>
      <c r="AX482" s="388"/>
      <c r="AY482" s="388"/>
      <c r="AZ482" s="388"/>
      <c r="BA482" s="388"/>
      <c r="BB482" s="388"/>
      <c r="BC482" s="388"/>
      <c r="BD482" s="388"/>
      <c r="BE482" s="389">
        <v>136</v>
      </c>
      <c r="BF482" s="389">
        <v>8924</v>
      </c>
      <c r="BG482" s="388">
        <f t="shared" si="88"/>
        <v>2231</v>
      </c>
      <c r="BH482" s="388">
        <v>133</v>
      </c>
      <c r="BI482" s="388">
        <v>9231</v>
      </c>
      <c r="BJ482" s="388">
        <f t="shared" si="89"/>
        <v>2307.75</v>
      </c>
      <c r="BK482" s="388">
        <v>145</v>
      </c>
      <c r="BL482" s="388">
        <v>8595</v>
      </c>
      <c r="BM482" s="388">
        <f t="shared" si="90"/>
        <v>2148.75</v>
      </c>
      <c r="BN482" s="388">
        <v>130</v>
      </c>
      <c r="BO482" s="388">
        <v>8306</v>
      </c>
      <c r="BP482" s="388">
        <f t="shared" si="91"/>
        <v>2076.5</v>
      </c>
      <c r="BQ482" s="388">
        <v>138</v>
      </c>
      <c r="BR482" s="388">
        <v>9286</v>
      </c>
      <c r="BS482" s="388">
        <f t="shared" si="92"/>
        <v>2321.5</v>
      </c>
    </row>
    <row r="483" spans="1:71" ht="15.75" customHeight="1">
      <c r="A483" s="331">
        <v>481</v>
      </c>
      <c r="B483" s="388" t="s">
        <v>3524</v>
      </c>
      <c r="C483" s="388"/>
      <c r="D483" s="388"/>
      <c r="E483" s="207" t="s">
        <v>5</v>
      </c>
      <c r="F483" s="388"/>
      <c r="G483" s="388"/>
      <c r="H483" s="388"/>
      <c r="I483" s="388"/>
      <c r="J483" s="388"/>
      <c r="K483" s="388"/>
      <c r="L483" s="388"/>
      <c r="M483" s="388"/>
      <c r="N483" s="388"/>
      <c r="O483" s="388"/>
      <c r="P483" s="388"/>
      <c r="Q483" s="388"/>
      <c r="R483" s="388"/>
      <c r="S483" s="388"/>
      <c r="T483" s="388"/>
      <c r="U483" s="388"/>
      <c r="V483" s="388"/>
      <c r="W483" s="388"/>
      <c r="X483" s="388"/>
      <c r="Y483" s="388"/>
      <c r="Z483" s="388"/>
      <c r="AA483" s="388"/>
      <c r="AB483" s="388"/>
      <c r="AC483" s="388"/>
      <c r="AD483" s="388"/>
      <c r="AE483" s="388"/>
      <c r="AF483" s="388"/>
      <c r="AG483" s="388"/>
      <c r="AH483" s="388"/>
      <c r="AI483" s="388"/>
      <c r="AJ483" s="388"/>
      <c r="AK483" s="388"/>
      <c r="AL483" s="388"/>
      <c r="AM483" s="388"/>
      <c r="AN483" s="388"/>
      <c r="AO483" s="388"/>
      <c r="AP483" s="388"/>
      <c r="AQ483" s="388"/>
      <c r="AR483" s="388"/>
      <c r="AS483" s="388"/>
      <c r="AT483" s="388"/>
      <c r="AU483" s="388"/>
      <c r="AV483" s="388"/>
      <c r="AW483" s="388"/>
      <c r="AX483" s="388"/>
      <c r="AY483" s="388"/>
      <c r="AZ483" s="388"/>
      <c r="BA483" s="388"/>
      <c r="BB483" s="388"/>
      <c r="BC483" s="388"/>
      <c r="BD483" s="388"/>
      <c r="BE483" s="389">
        <v>35</v>
      </c>
      <c r="BF483" s="389">
        <v>2481</v>
      </c>
      <c r="BG483" s="388">
        <f t="shared" si="88"/>
        <v>620.25</v>
      </c>
      <c r="BH483" s="388">
        <v>65</v>
      </c>
      <c r="BI483" s="388">
        <v>4435</v>
      </c>
      <c r="BJ483" s="388">
        <f t="shared" si="89"/>
        <v>1108.75</v>
      </c>
      <c r="BK483" s="388">
        <v>66</v>
      </c>
      <c r="BL483" s="388">
        <v>4154</v>
      </c>
      <c r="BM483" s="388">
        <f t="shared" si="90"/>
        <v>1038.5</v>
      </c>
      <c r="BN483" s="388">
        <v>80</v>
      </c>
      <c r="BO483" s="388">
        <v>4968</v>
      </c>
      <c r="BP483" s="388">
        <f t="shared" si="91"/>
        <v>1242</v>
      </c>
      <c r="BQ483" s="388">
        <v>80</v>
      </c>
      <c r="BR483" s="388">
        <v>5060</v>
      </c>
      <c r="BS483" s="388">
        <f t="shared" si="92"/>
        <v>1265</v>
      </c>
    </row>
    <row r="484" spans="1:71" ht="15.75" customHeight="1">
      <c r="A484" s="331">
        <v>482</v>
      </c>
      <c r="B484" s="388" t="s">
        <v>3525</v>
      </c>
      <c r="C484" s="388"/>
      <c r="D484" s="388"/>
      <c r="E484" s="207" t="s">
        <v>5</v>
      </c>
      <c r="F484" s="388"/>
      <c r="G484" s="388"/>
      <c r="H484" s="388"/>
      <c r="I484" s="388"/>
      <c r="J484" s="388"/>
      <c r="K484" s="388"/>
      <c r="L484" s="388"/>
      <c r="M484" s="388"/>
      <c r="N484" s="388"/>
      <c r="O484" s="388"/>
      <c r="P484" s="388"/>
      <c r="Q484" s="388"/>
      <c r="R484" s="388"/>
      <c r="S484" s="388"/>
      <c r="T484" s="388"/>
      <c r="U484" s="388"/>
      <c r="V484" s="388"/>
      <c r="W484" s="388"/>
      <c r="X484" s="388"/>
      <c r="Y484" s="388"/>
      <c r="Z484" s="388"/>
      <c r="AA484" s="388"/>
      <c r="AB484" s="388"/>
      <c r="AC484" s="388"/>
      <c r="AD484" s="388"/>
      <c r="AE484" s="388"/>
      <c r="AF484" s="388"/>
      <c r="AG484" s="388"/>
      <c r="AH484" s="388"/>
      <c r="AI484" s="388"/>
      <c r="AJ484" s="388"/>
      <c r="AK484" s="388"/>
      <c r="AL484" s="388"/>
      <c r="AM484" s="388"/>
      <c r="AN484" s="388"/>
      <c r="AO484" s="388"/>
      <c r="AP484" s="388"/>
      <c r="AQ484" s="388"/>
      <c r="AR484" s="388"/>
      <c r="AS484" s="388"/>
      <c r="AT484" s="388"/>
      <c r="AU484" s="388"/>
      <c r="AV484" s="388"/>
      <c r="AW484" s="388"/>
      <c r="AX484" s="388"/>
      <c r="AY484" s="388"/>
      <c r="AZ484" s="388"/>
      <c r="BA484" s="388"/>
      <c r="BB484" s="388"/>
      <c r="BC484" s="388"/>
      <c r="BD484" s="388"/>
      <c r="BE484" s="389">
        <v>8</v>
      </c>
      <c r="BF484" s="389">
        <v>564</v>
      </c>
      <c r="BG484" s="388">
        <f t="shared" si="88"/>
        <v>141</v>
      </c>
      <c r="BH484" s="388">
        <v>36</v>
      </c>
      <c r="BI484" s="388">
        <v>2364</v>
      </c>
      <c r="BJ484" s="388">
        <f t="shared" si="89"/>
        <v>591</v>
      </c>
      <c r="BK484" s="388">
        <v>39</v>
      </c>
      <c r="BL484" s="388">
        <v>2217</v>
      </c>
      <c r="BM484" s="388">
        <f t="shared" si="90"/>
        <v>554.25</v>
      </c>
      <c r="BN484" s="388">
        <v>15</v>
      </c>
      <c r="BO484" s="388">
        <v>1013</v>
      </c>
      <c r="BP484" s="388">
        <f t="shared" si="91"/>
        <v>253.25</v>
      </c>
      <c r="BQ484" s="388">
        <v>34</v>
      </c>
      <c r="BR484" s="388">
        <v>2066</v>
      </c>
      <c r="BS484" s="388">
        <f t="shared" si="92"/>
        <v>516.5</v>
      </c>
    </row>
    <row r="485" spans="1:71" ht="15.75" customHeight="1">
      <c r="A485" s="331">
        <v>483</v>
      </c>
      <c r="B485" s="388" t="s">
        <v>3526</v>
      </c>
      <c r="C485" s="388"/>
      <c r="D485" s="388"/>
      <c r="E485" s="207" t="s">
        <v>5</v>
      </c>
      <c r="F485" s="388"/>
      <c r="G485" s="388"/>
      <c r="H485" s="388"/>
      <c r="I485" s="388"/>
      <c r="J485" s="388"/>
      <c r="K485" s="388"/>
      <c r="L485" s="388"/>
      <c r="M485" s="388"/>
      <c r="N485" s="388"/>
      <c r="O485" s="388"/>
      <c r="P485" s="388"/>
      <c r="Q485" s="388"/>
      <c r="R485" s="388"/>
      <c r="S485" s="388"/>
      <c r="T485" s="388"/>
      <c r="U485" s="388"/>
      <c r="V485" s="388"/>
      <c r="W485" s="388"/>
      <c r="X485" s="388"/>
      <c r="Y485" s="388"/>
      <c r="Z485" s="388"/>
      <c r="AA485" s="388"/>
      <c r="AB485" s="388"/>
      <c r="AC485" s="388"/>
      <c r="AD485" s="388"/>
      <c r="AE485" s="388"/>
      <c r="AF485" s="388"/>
      <c r="AG485" s="388"/>
      <c r="AH485" s="388"/>
      <c r="AI485" s="388"/>
      <c r="AJ485" s="388"/>
      <c r="AK485" s="388"/>
      <c r="AL485" s="388"/>
      <c r="AM485" s="388"/>
      <c r="AN485" s="388"/>
      <c r="AO485" s="388"/>
      <c r="AP485" s="388"/>
      <c r="AQ485" s="388"/>
      <c r="AR485" s="388"/>
      <c r="AS485" s="388"/>
      <c r="AT485" s="388"/>
      <c r="AU485" s="388"/>
      <c r="AV485" s="388"/>
      <c r="AW485" s="388"/>
      <c r="AX485" s="388"/>
      <c r="AY485" s="388"/>
      <c r="AZ485" s="388"/>
      <c r="BA485" s="388"/>
      <c r="BB485" s="388"/>
      <c r="BC485" s="388"/>
      <c r="BD485" s="388"/>
      <c r="BE485" s="389">
        <v>58</v>
      </c>
      <c r="BF485" s="389">
        <v>3746</v>
      </c>
      <c r="BG485" s="388">
        <f t="shared" si="88"/>
        <v>936.5</v>
      </c>
      <c r="BH485" s="388">
        <v>49</v>
      </c>
      <c r="BI485" s="388">
        <v>3091</v>
      </c>
      <c r="BJ485" s="388">
        <f t="shared" si="89"/>
        <v>772.75</v>
      </c>
      <c r="BK485" s="388">
        <v>74</v>
      </c>
      <c r="BL485" s="388">
        <v>4542</v>
      </c>
      <c r="BM485" s="388">
        <f t="shared" si="90"/>
        <v>1135.5</v>
      </c>
      <c r="BN485" s="388">
        <v>69</v>
      </c>
      <c r="BO485" s="388">
        <v>4743</v>
      </c>
      <c r="BP485" s="388">
        <f t="shared" si="91"/>
        <v>1185.75</v>
      </c>
      <c r="BQ485" s="388">
        <v>34</v>
      </c>
      <c r="BR485" s="388">
        <v>2530</v>
      </c>
      <c r="BS485" s="388">
        <f t="shared" si="92"/>
        <v>632.5</v>
      </c>
    </row>
    <row r="486" spans="1:71" ht="15.75" customHeight="1">
      <c r="A486" s="331">
        <v>484</v>
      </c>
      <c r="B486" s="388" t="s">
        <v>3527</v>
      </c>
      <c r="C486" s="388"/>
      <c r="D486" s="388"/>
      <c r="E486" s="207" t="s">
        <v>5</v>
      </c>
      <c r="F486" s="388"/>
      <c r="G486" s="388"/>
      <c r="H486" s="388"/>
      <c r="I486" s="388"/>
      <c r="J486" s="388"/>
      <c r="K486" s="388"/>
      <c r="L486" s="388"/>
      <c r="M486" s="388"/>
      <c r="N486" s="388"/>
      <c r="O486" s="388"/>
      <c r="P486" s="388"/>
      <c r="Q486" s="388"/>
      <c r="R486" s="388"/>
      <c r="S486" s="388"/>
      <c r="T486" s="388"/>
      <c r="U486" s="388"/>
      <c r="V486" s="388"/>
      <c r="W486" s="388"/>
      <c r="X486" s="388"/>
      <c r="Y486" s="388"/>
      <c r="Z486" s="388"/>
      <c r="AA486" s="388"/>
      <c r="AB486" s="388"/>
      <c r="AC486" s="388"/>
      <c r="AD486" s="388"/>
      <c r="AE486" s="388"/>
      <c r="AF486" s="388"/>
      <c r="AG486" s="388"/>
      <c r="AH486" s="388"/>
      <c r="AI486" s="388"/>
      <c r="AJ486" s="388"/>
      <c r="AK486" s="388"/>
      <c r="AL486" s="388"/>
      <c r="AM486" s="388"/>
      <c r="AN486" s="388"/>
      <c r="AO486" s="388"/>
      <c r="AP486" s="388"/>
      <c r="AQ486" s="388"/>
      <c r="AR486" s="388"/>
      <c r="AS486" s="388"/>
      <c r="AT486" s="388"/>
      <c r="AU486" s="388"/>
      <c r="AV486" s="388"/>
      <c r="AW486" s="388"/>
      <c r="AX486" s="388"/>
      <c r="AY486" s="388"/>
      <c r="AZ486" s="388"/>
      <c r="BA486" s="388"/>
      <c r="BB486" s="388"/>
      <c r="BC486" s="388"/>
      <c r="BD486" s="388"/>
      <c r="BE486" s="389">
        <v>17</v>
      </c>
      <c r="BF486" s="389">
        <v>1011</v>
      </c>
      <c r="BG486" s="388">
        <f t="shared" si="88"/>
        <v>252.75</v>
      </c>
      <c r="BH486" s="388">
        <v>19</v>
      </c>
      <c r="BI486" s="388">
        <v>1413</v>
      </c>
      <c r="BJ486" s="388">
        <f t="shared" si="89"/>
        <v>353.25</v>
      </c>
      <c r="BK486" s="388">
        <v>15</v>
      </c>
      <c r="BL486" s="388">
        <v>1245</v>
      </c>
      <c r="BM486" s="388">
        <f t="shared" si="90"/>
        <v>311.25</v>
      </c>
      <c r="BN486" s="388">
        <v>0</v>
      </c>
      <c r="BO486" s="388">
        <v>0</v>
      </c>
      <c r="BP486" s="388">
        <f t="shared" si="91"/>
        <v>0</v>
      </c>
      <c r="BQ486" s="388">
        <v>0</v>
      </c>
      <c r="BR486" s="388">
        <v>0</v>
      </c>
      <c r="BS486" s="388">
        <f t="shared" si="92"/>
        <v>0</v>
      </c>
    </row>
    <row r="487" spans="1:71" ht="15.75" customHeight="1">
      <c r="A487" s="331">
        <v>485</v>
      </c>
      <c r="B487" s="388" t="s">
        <v>3528</v>
      </c>
      <c r="C487" s="388"/>
      <c r="D487" s="388"/>
      <c r="E487" s="207" t="s">
        <v>5</v>
      </c>
      <c r="F487" s="388"/>
      <c r="G487" s="388"/>
      <c r="H487" s="388"/>
      <c r="I487" s="388"/>
      <c r="J487" s="388"/>
      <c r="K487" s="388"/>
      <c r="L487" s="388"/>
      <c r="M487" s="388"/>
      <c r="N487" s="388"/>
      <c r="O487" s="388"/>
      <c r="P487" s="388"/>
      <c r="Q487" s="388"/>
      <c r="R487" s="388"/>
      <c r="S487" s="388"/>
      <c r="T487" s="388"/>
      <c r="U487" s="388"/>
      <c r="V487" s="388"/>
      <c r="W487" s="388"/>
      <c r="X487" s="388"/>
      <c r="Y487" s="388"/>
      <c r="Z487" s="388"/>
      <c r="AA487" s="388"/>
      <c r="AB487" s="388"/>
      <c r="AC487" s="388"/>
      <c r="AD487" s="388"/>
      <c r="AE487" s="388"/>
      <c r="AF487" s="388"/>
      <c r="AG487" s="388"/>
      <c r="AH487" s="388"/>
      <c r="AI487" s="388"/>
      <c r="AJ487" s="388"/>
      <c r="AK487" s="388"/>
      <c r="AL487" s="388"/>
      <c r="AM487" s="388"/>
      <c r="AN487" s="388"/>
      <c r="AO487" s="388"/>
      <c r="AP487" s="388"/>
      <c r="AQ487" s="388"/>
      <c r="AR487" s="388"/>
      <c r="AS487" s="388"/>
      <c r="AT487" s="388"/>
      <c r="AU487" s="388"/>
      <c r="AV487" s="388"/>
      <c r="AW487" s="388"/>
      <c r="AX487" s="388"/>
      <c r="AY487" s="388"/>
      <c r="AZ487" s="388"/>
      <c r="BA487" s="388"/>
      <c r="BB487" s="388"/>
      <c r="BC487" s="388"/>
      <c r="BD487" s="388"/>
      <c r="BE487" s="389">
        <v>21</v>
      </c>
      <c r="BF487" s="389">
        <v>1679</v>
      </c>
      <c r="BG487" s="388">
        <f t="shared" si="88"/>
        <v>419.75</v>
      </c>
      <c r="BH487" s="388">
        <v>28</v>
      </c>
      <c r="BI487" s="388">
        <v>1972</v>
      </c>
      <c r="BJ487" s="388">
        <f t="shared" si="89"/>
        <v>493</v>
      </c>
      <c r="BK487" s="388">
        <v>51</v>
      </c>
      <c r="BL487" s="388">
        <v>3241</v>
      </c>
      <c r="BM487" s="388">
        <f t="shared" si="90"/>
        <v>810.25</v>
      </c>
      <c r="BN487" s="388">
        <v>24</v>
      </c>
      <c r="BO487" s="388">
        <v>1400</v>
      </c>
      <c r="BP487" s="388">
        <f t="shared" si="91"/>
        <v>350</v>
      </c>
      <c r="BQ487" s="388">
        <v>27</v>
      </c>
      <c r="BR487" s="388">
        <v>1869</v>
      </c>
      <c r="BS487" s="388">
        <f t="shared" si="92"/>
        <v>467.25</v>
      </c>
    </row>
    <row r="488" spans="1:71" ht="15.75" customHeight="1">
      <c r="A488" s="331">
        <v>486</v>
      </c>
      <c r="B488" s="388" t="s">
        <v>3529</v>
      </c>
      <c r="C488" s="388"/>
      <c r="D488" s="388"/>
      <c r="E488" s="207" t="s">
        <v>5</v>
      </c>
      <c r="F488" s="388"/>
      <c r="G488" s="388"/>
      <c r="H488" s="388"/>
      <c r="I488" s="388"/>
      <c r="J488" s="388"/>
      <c r="K488" s="388"/>
      <c r="L488" s="388"/>
      <c r="M488" s="388"/>
      <c r="N488" s="388"/>
      <c r="O488" s="388"/>
      <c r="P488" s="388"/>
      <c r="Q488" s="388"/>
      <c r="R488" s="388"/>
      <c r="S488" s="388"/>
      <c r="T488" s="388"/>
      <c r="U488" s="388"/>
      <c r="V488" s="388"/>
      <c r="W488" s="388"/>
      <c r="X488" s="388"/>
      <c r="Y488" s="388"/>
      <c r="Z488" s="388"/>
      <c r="AA488" s="388"/>
      <c r="AB488" s="388"/>
      <c r="AC488" s="388"/>
      <c r="AD488" s="388"/>
      <c r="AE488" s="388"/>
      <c r="AF488" s="388"/>
      <c r="AG488" s="388"/>
      <c r="AH488" s="388"/>
      <c r="AI488" s="388"/>
      <c r="AJ488" s="388"/>
      <c r="AK488" s="388"/>
      <c r="AL488" s="388"/>
      <c r="AM488" s="388"/>
      <c r="AN488" s="388"/>
      <c r="AO488" s="388"/>
      <c r="AP488" s="388"/>
      <c r="AQ488" s="388"/>
      <c r="AR488" s="388"/>
      <c r="AS488" s="388"/>
      <c r="AT488" s="388"/>
      <c r="AU488" s="388"/>
      <c r="AV488" s="388"/>
      <c r="AW488" s="388"/>
      <c r="AX488" s="388"/>
      <c r="AY488" s="388"/>
      <c r="AZ488" s="388"/>
      <c r="BA488" s="388"/>
      <c r="BB488" s="388"/>
      <c r="BC488" s="388"/>
      <c r="BD488" s="388"/>
      <c r="BE488" s="389">
        <v>22</v>
      </c>
      <c r="BF488" s="389">
        <v>1774</v>
      </c>
      <c r="BG488" s="388">
        <f t="shared" si="88"/>
        <v>443.5</v>
      </c>
      <c r="BH488" s="388">
        <v>37</v>
      </c>
      <c r="BI488" s="388">
        <v>2675</v>
      </c>
      <c r="BJ488" s="388">
        <f t="shared" si="89"/>
        <v>668.75</v>
      </c>
      <c r="BK488" s="388">
        <v>23</v>
      </c>
      <c r="BL488" s="388">
        <v>1489</v>
      </c>
      <c r="BM488" s="388">
        <f t="shared" si="90"/>
        <v>372.25</v>
      </c>
      <c r="BN488" s="388">
        <v>0</v>
      </c>
      <c r="BO488" s="388">
        <v>0</v>
      </c>
      <c r="BP488" s="388">
        <f t="shared" si="91"/>
        <v>0</v>
      </c>
      <c r="BQ488" s="388">
        <v>0</v>
      </c>
      <c r="BR488" s="388">
        <v>0</v>
      </c>
      <c r="BS488" s="388">
        <f t="shared" si="92"/>
        <v>0</v>
      </c>
    </row>
    <row r="489" spans="1:71" ht="15.75" customHeight="1">
      <c r="A489" s="331">
        <v>487</v>
      </c>
      <c r="B489" s="388" t="s">
        <v>3530</v>
      </c>
      <c r="C489" s="388"/>
      <c r="D489" s="388"/>
      <c r="E489" s="207" t="s">
        <v>5</v>
      </c>
      <c r="F489" s="388"/>
      <c r="G489" s="388"/>
      <c r="H489" s="388"/>
      <c r="I489" s="388"/>
      <c r="J489" s="388"/>
      <c r="K489" s="388"/>
      <c r="L489" s="388"/>
      <c r="M489" s="388"/>
      <c r="N489" s="388"/>
      <c r="O489" s="388"/>
      <c r="P489" s="388"/>
      <c r="Q489" s="388"/>
      <c r="R489" s="388"/>
      <c r="S489" s="388"/>
      <c r="T489" s="388"/>
      <c r="U489" s="388"/>
      <c r="V489" s="388"/>
      <c r="W489" s="388"/>
      <c r="X489" s="388"/>
      <c r="Y489" s="388"/>
      <c r="Z489" s="388"/>
      <c r="AA489" s="388"/>
      <c r="AB489" s="388"/>
      <c r="AC489" s="388"/>
      <c r="AD489" s="388"/>
      <c r="AE489" s="388"/>
      <c r="AF489" s="388"/>
      <c r="AG489" s="388"/>
      <c r="AH489" s="388"/>
      <c r="AI489" s="388"/>
      <c r="AJ489" s="388"/>
      <c r="AK489" s="388"/>
      <c r="AL489" s="388"/>
      <c r="AM489" s="388"/>
      <c r="AN489" s="388"/>
      <c r="AO489" s="388"/>
      <c r="AP489" s="388"/>
      <c r="AQ489" s="388"/>
      <c r="AR489" s="388"/>
      <c r="AS489" s="388"/>
      <c r="AT489" s="388"/>
      <c r="AU489" s="388"/>
      <c r="AV489" s="388"/>
      <c r="AW489" s="388"/>
      <c r="AX489" s="388"/>
      <c r="AY489" s="388"/>
      <c r="AZ489" s="388"/>
      <c r="BA489" s="388"/>
      <c r="BB489" s="388"/>
      <c r="BC489" s="388"/>
      <c r="BD489" s="388"/>
      <c r="BE489" s="389">
        <v>7</v>
      </c>
      <c r="BF489" s="389">
        <v>481</v>
      </c>
      <c r="BG489" s="388">
        <f t="shared" si="88"/>
        <v>120.25</v>
      </c>
      <c r="BH489" s="388">
        <v>18</v>
      </c>
      <c r="BI489" s="388">
        <v>1010</v>
      </c>
      <c r="BJ489" s="388">
        <f t="shared" si="89"/>
        <v>252.5</v>
      </c>
      <c r="BK489" s="388">
        <v>24</v>
      </c>
      <c r="BL489" s="388">
        <v>1584</v>
      </c>
      <c r="BM489" s="388">
        <f t="shared" si="90"/>
        <v>396</v>
      </c>
      <c r="BN489" s="388">
        <v>39</v>
      </c>
      <c r="BO489" s="388">
        <v>2741</v>
      </c>
      <c r="BP489" s="388">
        <f t="shared" si="91"/>
        <v>685.25</v>
      </c>
      <c r="BQ489" s="388">
        <v>34</v>
      </c>
      <c r="BR489" s="388">
        <v>2326</v>
      </c>
      <c r="BS489" s="388">
        <f t="shared" si="92"/>
        <v>581.5</v>
      </c>
    </row>
    <row r="490" spans="1:71" ht="15.75" customHeight="1">
      <c r="A490" s="331">
        <v>488</v>
      </c>
      <c r="B490" s="388" t="s">
        <v>3531</v>
      </c>
      <c r="C490" s="388"/>
      <c r="D490" s="388"/>
      <c r="E490" s="207" t="s">
        <v>5</v>
      </c>
      <c r="F490" s="388"/>
      <c r="G490" s="388"/>
      <c r="H490" s="388"/>
      <c r="I490" s="388"/>
      <c r="J490" s="388"/>
      <c r="K490" s="388"/>
      <c r="L490" s="388"/>
      <c r="M490" s="388"/>
      <c r="N490" s="388"/>
      <c r="O490" s="388"/>
      <c r="P490" s="388"/>
      <c r="Q490" s="388"/>
      <c r="R490" s="388"/>
      <c r="S490" s="388"/>
      <c r="T490" s="388"/>
      <c r="U490" s="388"/>
      <c r="V490" s="388"/>
      <c r="W490" s="388"/>
      <c r="X490" s="388"/>
      <c r="Y490" s="388"/>
      <c r="Z490" s="388"/>
      <c r="AA490" s="388"/>
      <c r="AB490" s="388"/>
      <c r="AC490" s="388"/>
      <c r="AD490" s="388"/>
      <c r="AE490" s="388"/>
      <c r="AF490" s="388"/>
      <c r="AG490" s="388"/>
      <c r="AH490" s="388"/>
      <c r="AI490" s="388"/>
      <c r="AJ490" s="388"/>
      <c r="AK490" s="388"/>
      <c r="AL490" s="388"/>
      <c r="AM490" s="388"/>
      <c r="AN490" s="388"/>
      <c r="AO490" s="388"/>
      <c r="AP490" s="388"/>
      <c r="AQ490" s="388"/>
      <c r="AR490" s="388"/>
      <c r="AS490" s="388"/>
      <c r="AT490" s="388"/>
      <c r="AU490" s="388"/>
      <c r="AV490" s="388"/>
      <c r="AW490" s="388"/>
      <c r="AX490" s="388"/>
      <c r="AY490" s="388"/>
      <c r="AZ490" s="388"/>
      <c r="BA490" s="388"/>
      <c r="BB490" s="388"/>
      <c r="BC490" s="388"/>
      <c r="BD490" s="388"/>
      <c r="BE490" s="389">
        <v>100</v>
      </c>
      <c r="BF490" s="389">
        <v>8008</v>
      </c>
      <c r="BG490" s="388">
        <f t="shared" si="88"/>
        <v>2002</v>
      </c>
      <c r="BH490" s="388">
        <v>185</v>
      </c>
      <c r="BI490" s="388">
        <v>14259</v>
      </c>
      <c r="BJ490" s="388">
        <f t="shared" si="89"/>
        <v>3564.75</v>
      </c>
      <c r="BK490" s="388">
        <v>219</v>
      </c>
      <c r="BL490" s="388">
        <v>16461</v>
      </c>
      <c r="BM490" s="388">
        <f t="shared" si="90"/>
        <v>4115.25</v>
      </c>
      <c r="BN490" s="388">
        <v>166</v>
      </c>
      <c r="BO490" s="388">
        <v>12802</v>
      </c>
      <c r="BP490" s="388">
        <f t="shared" si="91"/>
        <v>3200.5</v>
      </c>
      <c r="BQ490" s="388">
        <v>137</v>
      </c>
      <c r="BR490" s="388">
        <v>10251</v>
      </c>
      <c r="BS490" s="388">
        <f t="shared" si="92"/>
        <v>2562.75</v>
      </c>
    </row>
    <row r="491" spans="1:71" ht="15.75" customHeight="1">
      <c r="A491" s="331">
        <v>489</v>
      </c>
      <c r="B491" s="388" t="s">
        <v>3532</v>
      </c>
      <c r="C491" s="388"/>
      <c r="D491" s="388"/>
      <c r="E491" s="207" t="s">
        <v>5</v>
      </c>
      <c r="F491" s="388"/>
      <c r="G491" s="388"/>
      <c r="H491" s="388"/>
      <c r="I491" s="388"/>
      <c r="J491" s="388"/>
      <c r="K491" s="388"/>
      <c r="L491" s="388"/>
      <c r="M491" s="388"/>
      <c r="N491" s="388"/>
      <c r="O491" s="388"/>
      <c r="P491" s="388"/>
      <c r="Q491" s="388"/>
      <c r="R491" s="388"/>
      <c r="S491" s="388"/>
      <c r="T491" s="388"/>
      <c r="U491" s="388"/>
      <c r="V491" s="388"/>
      <c r="W491" s="388"/>
      <c r="X491" s="388"/>
      <c r="Y491" s="388"/>
      <c r="Z491" s="388"/>
      <c r="AA491" s="388"/>
      <c r="AB491" s="388"/>
      <c r="AC491" s="388"/>
      <c r="AD491" s="388"/>
      <c r="AE491" s="388"/>
      <c r="AF491" s="388"/>
      <c r="AG491" s="388"/>
      <c r="AH491" s="388"/>
      <c r="AI491" s="388"/>
      <c r="AJ491" s="388"/>
      <c r="AK491" s="388"/>
      <c r="AL491" s="388"/>
      <c r="AM491" s="388"/>
      <c r="AN491" s="388"/>
      <c r="AO491" s="388"/>
      <c r="AP491" s="388"/>
      <c r="AQ491" s="388"/>
      <c r="AR491" s="388"/>
      <c r="AS491" s="388"/>
      <c r="AT491" s="388"/>
      <c r="AU491" s="388"/>
      <c r="AV491" s="388"/>
      <c r="AW491" s="388"/>
      <c r="AX491" s="388"/>
      <c r="AY491" s="388"/>
      <c r="AZ491" s="388"/>
      <c r="BA491" s="388"/>
      <c r="BB491" s="388"/>
      <c r="BC491" s="388"/>
      <c r="BD491" s="388"/>
      <c r="BE491" s="389">
        <v>14</v>
      </c>
      <c r="BF491" s="389">
        <v>1062</v>
      </c>
      <c r="BG491" s="388">
        <f t="shared" si="88"/>
        <v>265.5</v>
      </c>
      <c r="BH491" s="388">
        <v>28</v>
      </c>
      <c r="BI491" s="388">
        <v>2444</v>
      </c>
      <c r="BJ491" s="388">
        <f t="shared" si="89"/>
        <v>611</v>
      </c>
      <c r="BK491" s="388">
        <v>19</v>
      </c>
      <c r="BL491" s="388">
        <v>1637</v>
      </c>
      <c r="BM491" s="388">
        <f t="shared" si="90"/>
        <v>409.25</v>
      </c>
      <c r="BN491" s="388">
        <v>40</v>
      </c>
      <c r="BO491" s="388">
        <v>3240</v>
      </c>
      <c r="BP491" s="388">
        <f t="shared" si="91"/>
        <v>810</v>
      </c>
      <c r="BQ491" s="388">
        <v>48</v>
      </c>
      <c r="BR491" s="388">
        <v>3644</v>
      </c>
      <c r="BS491" s="388">
        <f t="shared" si="92"/>
        <v>911</v>
      </c>
    </row>
    <row r="492" spans="1:71" ht="15.75" customHeight="1">
      <c r="A492" s="331">
        <v>490</v>
      </c>
      <c r="B492" s="388" t="s">
        <v>3533</v>
      </c>
      <c r="C492" s="388"/>
      <c r="D492" s="388"/>
      <c r="E492" s="207" t="s">
        <v>5</v>
      </c>
      <c r="F492" s="388"/>
      <c r="G492" s="388"/>
      <c r="H492" s="388"/>
      <c r="I492" s="388"/>
      <c r="J492" s="388"/>
      <c r="K492" s="388"/>
      <c r="L492" s="388"/>
      <c r="M492" s="388"/>
      <c r="N492" s="388"/>
      <c r="O492" s="388"/>
      <c r="P492" s="388"/>
      <c r="Q492" s="388"/>
      <c r="R492" s="388"/>
      <c r="S492" s="388"/>
      <c r="T492" s="388"/>
      <c r="U492" s="388"/>
      <c r="V492" s="388"/>
      <c r="W492" s="388"/>
      <c r="X492" s="388"/>
      <c r="Y492" s="388"/>
      <c r="Z492" s="388"/>
      <c r="AA492" s="388"/>
      <c r="AB492" s="388"/>
      <c r="AC492" s="388"/>
      <c r="AD492" s="388"/>
      <c r="AE492" s="388"/>
      <c r="AF492" s="388"/>
      <c r="AG492" s="388"/>
      <c r="AH492" s="388"/>
      <c r="AI492" s="388"/>
      <c r="AJ492" s="388"/>
      <c r="AK492" s="388"/>
      <c r="AL492" s="388"/>
      <c r="AM492" s="388"/>
      <c r="AN492" s="388"/>
      <c r="AO492" s="388"/>
      <c r="AP492" s="388"/>
      <c r="AQ492" s="388"/>
      <c r="AR492" s="388"/>
      <c r="AS492" s="388"/>
      <c r="AT492" s="388"/>
      <c r="AU492" s="388"/>
      <c r="AV492" s="388"/>
      <c r="AW492" s="388"/>
      <c r="AX492" s="388"/>
      <c r="AY492" s="388"/>
      <c r="AZ492" s="388"/>
      <c r="BA492" s="388"/>
      <c r="BB492" s="388"/>
      <c r="BC492" s="388"/>
      <c r="BD492" s="388"/>
      <c r="BE492" s="389">
        <v>18</v>
      </c>
      <c r="BF492" s="389">
        <v>1342</v>
      </c>
      <c r="BG492" s="388">
        <f t="shared" si="88"/>
        <v>335.5</v>
      </c>
      <c r="BH492" s="388">
        <v>29</v>
      </c>
      <c r="BI492" s="388">
        <v>2171</v>
      </c>
      <c r="BJ492" s="388">
        <f t="shared" si="89"/>
        <v>542.75</v>
      </c>
      <c r="BK492" s="388">
        <v>46</v>
      </c>
      <c r="BL492" s="388">
        <v>2974</v>
      </c>
      <c r="BM492" s="388">
        <f t="shared" si="90"/>
        <v>743.5</v>
      </c>
      <c r="BN492" s="388">
        <v>56</v>
      </c>
      <c r="BO492" s="388">
        <v>4228</v>
      </c>
      <c r="BP492" s="388">
        <f t="shared" si="91"/>
        <v>1057</v>
      </c>
      <c r="BQ492" s="388">
        <v>42</v>
      </c>
      <c r="BR492" s="388">
        <v>2902</v>
      </c>
      <c r="BS492" s="388">
        <f t="shared" si="92"/>
        <v>725.5</v>
      </c>
    </row>
    <row r="493" spans="1:71" ht="15.75" customHeight="1">
      <c r="A493" s="331">
        <v>491</v>
      </c>
      <c r="B493" s="388" t="s">
        <v>3534</v>
      </c>
      <c r="C493" s="388"/>
      <c r="D493" s="388"/>
      <c r="E493" s="207" t="s">
        <v>5</v>
      </c>
      <c r="F493" s="388"/>
      <c r="G493" s="388"/>
      <c r="H493" s="388"/>
      <c r="I493" s="388"/>
      <c r="J493" s="388"/>
      <c r="K493" s="388"/>
      <c r="L493" s="388"/>
      <c r="M493" s="388"/>
      <c r="N493" s="388"/>
      <c r="O493" s="388"/>
      <c r="P493" s="388"/>
      <c r="Q493" s="388"/>
      <c r="R493" s="388"/>
      <c r="S493" s="388"/>
      <c r="T493" s="388"/>
      <c r="U493" s="388"/>
      <c r="V493" s="388"/>
      <c r="W493" s="388"/>
      <c r="X493" s="388"/>
      <c r="Y493" s="388"/>
      <c r="Z493" s="388"/>
      <c r="AA493" s="388"/>
      <c r="AB493" s="388"/>
      <c r="AC493" s="388"/>
      <c r="AD493" s="388"/>
      <c r="AE493" s="388"/>
      <c r="AF493" s="388"/>
      <c r="AG493" s="388"/>
      <c r="AH493" s="388"/>
      <c r="AI493" s="388"/>
      <c r="AJ493" s="388"/>
      <c r="AK493" s="388"/>
      <c r="AL493" s="388"/>
      <c r="AM493" s="388"/>
      <c r="AN493" s="388"/>
      <c r="AO493" s="388"/>
      <c r="AP493" s="388"/>
      <c r="AQ493" s="388"/>
      <c r="AR493" s="388"/>
      <c r="AS493" s="388"/>
      <c r="AT493" s="388"/>
      <c r="AU493" s="388"/>
      <c r="AV493" s="388"/>
      <c r="AW493" s="388"/>
      <c r="AX493" s="388"/>
      <c r="AY493" s="388"/>
      <c r="AZ493" s="388"/>
      <c r="BA493" s="388"/>
      <c r="BB493" s="388"/>
      <c r="BC493" s="388"/>
      <c r="BD493" s="388"/>
      <c r="BE493" s="389">
        <v>11</v>
      </c>
      <c r="BF493" s="389">
        <v>905</v>
      </c>
      <c r="BG493" s="388">
        <f t="shared" si="88"/>
        <v>226.25</v>
      </c>
      <c r="BH493" s="388">
        <v>34</v>
      </c>
      <c r="BI493" s="388">
        <v>2838</v>
      </c>
      <c r="BJ493" s="388">
        <f t="shared" si="89"/>
        <v>709.5</v>
      </c>
      <c r="BK493" s="388">
        <v>43</v>
      </c>
      <c r="BL493" s="388">
        <v>3241</v>
      </c>
      <c r="BM493" s="388">
        <f t="shared" si="90"/>
        <v>810.25</v>
      </c>
      <c r="BN493" s="388">
        <v>46</v>
      </c>
      <c r="BO493" s="388">
        <v>3010</v>
      </c>
      <c r="BP493" s="388">
        <f t="shared" si="91"/>
        <v>752.5</v>
      </c>
      <c r="BQ493" s="388">
        <v>51</v>
      </c>
      <c r="BR493" s="388">
        <v>3885</v>
      </c>
      <c r="BS493" s="388">
        <f t="shared" si="92"/>
        <v>971.25</v>
      </c>
    </row>
    <row r="494" spans="1:71" ht="15.75" customHeight="1">
      <c r="A494" s="331">
        <v>492</v>
      </c>
      <c r="B494" s="388" t="s">
        <v>3535</v>
      </c>
      <c r="C494" s="388"/>
      <c r="D494" s="388"/>
      <c r="E494" s="207" t="s">
        <v>5</v>
      </c>
      <c r="F494" s="388"/>
      <c r="G494" s="388"/>
      <c r="H494" s="388"/>
      <c r="I494" s="388"/>
      <c r="J494" s="388"/>
      <c r="K494" s="388"/>
      <c r="L494" s="388"/>
      <c r="M494" s="388"/>
      <c r="N494" s="388"/>
      <c r="O494" s="388"/>
      <c r="P494" s="388"/>
      <c r="Q494" s="388"/>
      <c r="R494" s="388"/>
      <c r="S494" s="388"/>
      <c r="T494" s="388"/>
      <c r="U494" s="388"/>
      <c r="V494" s="388"/>
      <c r="W494" s="388"/>
      <c r="X494" s="388"/>
      <c r="Y494" s="388"/>
      <c r="Z494" s="388"/>
      <c r="AA494" s="388"/>
      <c r="AB494" s="388"/>
      <c r="AC494" s="388"/>
      <c r="AD494" s="388"/>
      <c r="AE494" s="388"/>
      <c r="AF494" s="388"/>
      <c r="AG494" s="388"/>
      <c r="AH494" s="388"/>
      <c r="AI494" s="388"/>
      <c r="AJ494" s="388"/>
      <c r="AK494" s="388"/>
      <c r="AL494" s="388"/>
      <c r="AM494" s="388"/>
      <c r="AN494" s="388"/>
      <c r="AO494" s="388"/>
      <c r="AP494" s="388"/>
      <c r="AQ494" s="388"/>
      <c r="AR494" s="388"/>
      <c r="AS494" s="388"/>
      <c r="AT494" s="388"/>
      <c r="AU494" s="388"/>
      <c r="AV494" s="388"/>
      <c r="AW494" s="388"/>
      <c r="AX494" s="388"/>
      <c r="AY494" s="388"/>
      <c r="AZ494" s="388"/>
      <c r="BA494" s="388"/>
      <c r="BB494" s="388"/>
      <c r="BC494" s="388"/>
      <c r="BD494" s="388"/>
      <c r="BE494" s="389">
        <v>34</v>
      </c>
      <c r="BF494" s="389">
        <v>2382</v>
      </c>
      <c r="BG494" s="388">
        <f t="shared" si="88"/>
        <v>595.5</v>
      </c>
      <c r="BH494" s="388">
        <v>38</v>
      </c>
      <c r="BI494" s="388">
        <v>2442</v>
      </c>
      <c r="BJ494" s="388">
        <f t="shared" si="89"/>
        <v>610.5</v>
      </c>
      <c r="BK494" s="388">
        <v>64</v>
      </c>
      <c r="BL494" s="388">
        <v>4140</v>
      </c>
      <c r="BM494" s="388">
        <f t="shared" si="90"/>
        <v>1035</v>
      </c>
      <c r="BN494" s="388">
        <v>67</v>
      </c>
      <c r="BO494" s="388">
        <v>3941</v>
      </c>
      <c r="BP494" s="388">
        <f t="shared" si="91"/>
        <v>985.25</v>
      </c>
      <c r="BQ494" s="388">
        <v>60</v>
      </c>
      <c r="BR494" s="388">
        <v>3480</v>
      </c>
      <c r="BS494" s="388">
        <f t="shared" si="92"/>
        <v>870</v>
      </c>
    </row>
    <row r="495" spans="1:71" ht="15.75" customHeight="1">
      <c r="A495" s="331">
        <v>493</v>
      </c>
      <c r="B495" s="388" t="s">
        <v>3536</v>
      </c>
      <c r="C495" s="388"/>
      <c r="D495" s="388"/>
      <c r="E495" s="207" t="s">
        <v>5</v>
      </c>
      <c r="F495" s="388"/>
      <c r="G495" s="388"/>
      <c r="H495" s="388"/>
      <c r="I495" s="388"/>
      <c r="J495" s="388"/>
      <c r="K495" s="388"/>
      <c r="L495" s="388"/>
      <c r="M495" s="388"/>
      <c r="N495" s="388"/>
      <c r="O495" s="388"/>
      <c r="P495" s="388"/>
      <c r="Q495" s="388"/>
      <c r="R495" s="388"/>
      <c r="S495" s="388"/>
      <c r="T495" s="388"/>
      <c r="U495" s="388"/>
      <c r="V495" s="388"/>
      <c r="W495" s="388"/>
      <c r="X495" s="388"/>
      <c r="Y495" s="388"/>
      <c r="Z495" s="388"/>
      <c r="AA495" s="388"/>
      <c r="AB495" s="388"/>
      <c r="AC495" s="388"/>
      <c r="AD495" s="388"/>
      <c r="AE495" s="388"/>
      <c r="AF495" s="388"/>
      <c r="AG495" s="388"/>
      <c r="AH495" s="388"/>
      <c r="AI495" s="388"/>
      <c r="AJ495" s="388"/>
      <c r="AK495" s="388"/>
      <c r="AL495" s="388"/>
      <c r="AM495" s="388"/>
      <c r="AN495" s="388"/>
      <c r="AO495" s="388"/>
      <c r="AP495" s="388"/>
      <c r="AQ495" s="388"/>
      <c r="AR495" s="388"/>
      <c r="AS495" s="388"/>
      <c r="AT495" s="388"/>
      <c r="AU495" s="388"/>
      <c r="AV495" s="388"/>
      <c r="AW495" s="388"/>
      <c r="AX495" s="388"/>
      <c r="AY495" s="388"/>
      <c r="AZ495" s="388"/>
      <c r="BA495" s="388"/>
      <c r="BB495" s="388"/>
      <c r="BC495" s="388"/>
      <c r="BD495" s="388"/>
      <c r="BE495" s="389">
        <v>96</v>
      </c>
      <c r="BF495" s="389">
        <v>6876</v>
      </c>
      <c r="BG495" s="388">
        <f t="shared" si="88"/>
        <v>1719</v>
      </c>
      <c r="BH495" s="388">
        <v>120</v>
      </c>
      <c r="BI495" s="388">
        <v>8004</v>
      </c>
      <c r="BJ495" s="388">
        <f t="shared" si="89"/>
        <v>2001</v>
      </c>
      <c r="BK495" s="388">
        <v>107</v>
      </c>
      <c r="BL495" s="388">
        <v>6633</v>
      </c>
      <c r="BM495" s="388">
        <f t="shared" si="90"/>
        <v>1658.25</v>
      </c>
      <c r="BN495" s="388">
        <v>112</v>
      </c>
      <c r="BO495" s="388">
        <v>6772</v>
      </c>
      <c r="BP495" s="388">
        <f t="shared" si="91"/>
        <v>1693</v>
      </c>
      <c r="BQ495" s="388">
        <v>69</v>
      </c>
      <c r="BR495" s="388">
        <v>4563</v>
      </c>
      <c r="BS495" s="388">
        <f t="shared" si="92"/>
        <v>1140.75</v>
      </c>
    </row>
    <row r="496" spans="1:71" ht="15.75" customHeight="1">
      <c r="A496" s="331">
        <v>494</v>
      </c>
      <c r="B496" s="388" t="s">
        <v>3537</v>
      </c>
      <c r="C496" s="388"/>
      <c r="D496" s="388"/>
      <c r="E496" s="207" t="s">
        <v>5</v>
      </c>
      <c r="F496" s="388"/>
      <c r="G496" s="388"/>
      <c r="H496" s="388"/>
      <c r="I496" s="388"/>
      <c r="J496" s="388"/>
      <c r="K496" s="388"/>
      <c r="L496" s="388"/>
      <c r="M496" s="388"/>
      <c r="N496" s="388"/>
      <c r="O496" s="388"/>
      <c r="P496" s="388"/>
      <c r="Q496" s="388"/>
      <c r="R496" s="388"/>
      <c r="S496" s="388"/>
      <c r="T496" s="388"/>
      <c r="U496" s="388"/>
      <c r="V496" s="388"/>
      <c r="W496" s="388"/>
      <c r="X496" s="388"/>
      <c r="Y496" s="388"/>
      <c r="Z496" s="388"/>
      <c r="AA496" s="388"/>
      <c r="AB496" s="388"/>
      <c r="AC496" s="388"/>
      <c r="AD496" s="388"/>
      <c r="AE496" s="388"/>
      <c r="AF496" s="388"/>
      <c r="AG496" s="388"/>
      <c r="AH496" s="388"/>
      <c r="AI496" s="388"/>
      <c r="AJ496" s="388"/>
      <c r="AK496" s="388"/>
      <c r="AL496" s="388"/>
      <c r="AM496" s="388"/>
      <c r="AN496" s="388"/>
      <c r="AO496" s="388"/>
      <c r="AP496" s="388"/>
      <c r="AQ496" s="388"/>
      <c r="AR496" s="388"/>
      <c r="AS496" s="388"/>
      <c r="AT496" s="388"/>
      <c r="AU496" s="388"/>
      <c r="AV496" s="388"/>
      <c r="AW496" s="388"/>
      <c r="AX496" s="388"/>
      <c r="AY496" s="388"/>
      <c r="AZ496" s="388"/>
      <c r="BA496" s="388"/>
      <c r="BB496" s="388"/>
      <c r="BC496" s="388"/>
      <c r="BD496" s="388"/>
      <c r="BE496" s="389">
        <v>51</v>
      </c>
      <c r="BF496" s="389">
        <v>3433</v>
      </c>
      <c r="BG496" s="388">
        <f t="shared" si="88"/>
        <v>858.25</v>
      </c>
      <c r="BH496" s="388">
        <v>57</v>
      </c>
      <c r="BI496" s="388">
        <v>3663</v>
      </c>
      <c r="BJ496" s="388">
        <f t="shared" si="89"/>
        <v>915.75</v>
      </c>
      <c r="BK496" s="388">
        <v>68</v>
      </c>
      <c r="BL496" s="388">
        <v>4060</v>
      </c>
      <c r="BM496" s="388">
        <f t="shared" si="90"/>
        <v>1015</v>
      </c>
      <c r="BN496" s="388">
        <v>68</v>
      </c>
      <c r="BO496" s="388">
        <v>4324</v>
      </c>
      <c r="BP496" s="388">
        <f t="shared" si="91"/>
        <v>1081</v>
      </c>
      <c r="BQ496" s="388">
        <v>61</v>
      </c>
      <c r="BR496" s="388">
        <v>3967</v>
      </c>
      <c r="BS496" s="388">
        <f t="shared" si="92"/>
        <v>991.75</v>
      </c>
    </row>
    <row r="497" spans="1:71" ht="15.75" customHeight="1">
      <c r="A497" s="331">
        <v>495</v>
      </c>
      <c r="B497" s="388" t="s">
        <v>3538</v>
      </c>
      <c r="C497" s="388"/>
      <c r="D497" s="388"/>
      <c r="E497" s="207" t="s">
        <v>5</v>
      </c>
      <c r="F497" s="388"/>
      <c r="G497" s="388"/>
      <c r="H497" s="388"/>
      <c r="I497" s="388"/>
      <c r="J497" s="388"/>
      <c r="K497" s="388"/>
      <c r="L497" s="388"/>
      <c r="M497" s="388"/>
      <c r="N497" s="388"/>
      <c r="O497" s="388"/>
      <c r="P497" s="388"/>
      <c r="Q497" s="388"/>
      <c r="R497" s="388"/>
      <c r="S497" s="388"/>
      <c r="T497" s="388"/>
      <c r="U497" s="388"/>
      <c r="V497" s="388"/>
      <c r="W497" s="388"/>
      <c r="X497" s="388"/>
      <c r="Y497" s="388"/>
      <c r="Z497" s="388"/>
      <c r="AA497" s="388"/>
      <c r="AB497" s="388"/>
      <c r="AC497" s="388"/>
      <c r="AD497" s="388"/>
      <c r="AE497" s="388"/>
      <c r="AF497" s="388"/>
      <c r="AG497" s="388"/>
      <c r="AH497" s="388"/>
      <c r="AI497" s="388"/>
      <c r="AJ497" s="388"/>
      <c r="AK497" s="388"/>
      <c r="AL497" s="388"/>
      <c r="AM497" s="388"/>
      <c r="AN497" s="388"/>
      <c r="AO497" s="388"/>
      <c r="AP497" s="388"/>
      <c r="AQ497" s="388"/>
      <c r="AR497" s="388"/>
      <c r="AS497" s="388"/>
      <c r="AT497" s="388"/>
      <c r="AU497" s="388"/>
      <c r="AV497" s="388"/>
      <c r="AW497" s="388"/>
      <c r="AX497" s="388"/>
      <c r="AY497" s="388"/>
      <c r="AZ497" s="388"/>
      <c r="BA497" s="388"/>
      <c r="BB497" s="388"/>
      <c r="BC497" s="388"/>
      <c r="BD497" s="388"/>
      <c r="BE497" s="389">
        <v>52</v>
      </c>
      <c r="BF497" s="389">
        <v>3516</v>
      </c>
      <c r="BG497" s="388">
        <f t="shared" si="88"/>
        <v>879</v>
      </c>
      <c r="BH497" s="388">
        <v>66</v>
      </c>
      <c r="BI497" s="388">
        <v>4438</v>
      </c>
      <c r="BJ497" s="388">
        <f t="shared" si="89"/>
        <v>1109.5</v>
      </c>
      <c r="BK497" s="388">
        <v>61</v>
      </c>
      <c r="BL497" s="388">
        <v>3899</v>
      </c>
      <c r="BM497" s="388">
        <f t="shared" si="90"/>
        <v>974.75</v>
      </c>
      <c r="BN497" s="388">
        <v>78</v>
      </c>
      <c r="BO497" s="388">
        <v>4882</v>
      </c>
      <c r="BP497" s="388">
        <f t="shared" si="91"/>
        <v>1220.5</v>
      </c>
      <c r="BQ497" s="388">
        <v>67</v>
      </c>
      <c r="BR497" s="388">
        <v>3813</v>
      </c>
      <c r="BS497" s="388">
        <f t="shared" si="92"/>
        <v>953.25</v>
      </c>
    </row>
    <row r="498" spans="1:71" ht="15.75" customHeight="1">
      <c r="A498" s="331">
        <v>496</v>
      </c>
      <c r="B498" s="388" t="s">
        <v>3539</v>
      </c>
      <c r="C498" s="388"/>
      <c r="D498" s="388"/>
      <c r="E498" s="207" t="s">
        <v>5</v>
      </c>
      <c r="F498" s="388"/>
      <c r="G498" s="388"/>
      <c r="H498" s="388"/>
      <c r="I498" s="388"/>
      <c r="J498" s="388"/>
      <c r="K498" s="388"/>
      <c r="L498" s="388"/>
      <c r="M498" s="388"/>
      <c r="N498" s="388"/>
      <c r="O498" s="388"/>
      <c r="P498" s="388"/>
      <c r="Q498" s="388"/>
      <c r="R498" s="388"/>
      <c r="S498" s="388"/>
      <c r="T498" s="388"/>
      <c r="U498" s="388"/>
      <c r="V498" s="388"/>
      <c r="W498" s="388"/>
      <c r="X498" s="388"/>
      <c r="Y498" s="388"/>
      <c r="Z498" s="388"/>
      <c r="AA498" s="388"/>
      <c r="AB498" s="388"/>
      <c r="AC498" s="388"/>
      <c r="AD498" s="388"/>
      <c r="AE498" s="388"/>
      <c r="AF498" s="388"/>
      <c r="AG498" s="388"/>
      <c r="AH498" s="388"/>
      <c r="AI498" s="388"/>
      <c r="AJ498" s="388"/>
      <c r="AK498" s="388"/>
      <c r="AL498" s="388"/>
      <c r="AM498" s="388"/>
      <c r="AN498" s="388"/>
      <c r="AO498" s="388"/>
      <c r="AP498" s="388"/>
      <c r="AQ498" s="388"/>
      <c r="AR498" s="388"/>
      <c r="AS498" s="388"/>
      <c r="AT498" s="388"/>
      <c r="AU498" s="388"/>
      <c r="AV498" s="388"/>
      <c r="AW498" s="388"/>
      <c r="AX498" s="388"/>
      <c r="AY498" s="388"/>
      <c r="AZ498" s="388"/>
      <c r="BA498" s="388"/>
      <c r="BB498" s="388"/>
      <c r="BC498" s="388"/>
      <c r="BD498" s="388"/>
      <c r="BE498" s="389">
        <v>59</v>
      </c>
      <c r="BF498" s="389">
        <v>4053</v>
      </c>
      <c r="BG498" s="388">
        <f t="shared" si="88"/>
        <v>1013.25</v>
      </c>
      <c r="BH498" s="388">
        <v>65</v>
      </c>
      <c r="BI498" s="388">
        <v>4307</v>
      </c>
      <c r="BJ498" s="388">
        <f t="shared" si="89"/>
        <v>1076.75</v>
      </c>
      <c r="BK498" s="388">
        <v>97</v>
      </c>
      <c r="BL498" s="388">
        <v>6655</v>
      </c>
      <c r="BM498" s="388">
        <f t="shared" si="90"/>
        <v>1663.75</v>
      </c>
      <c r="BN498" s="388">
        <v>107</v>
      </c>
      <c r="BO498" s="388">
        <v>6469</v>
      </c>
      <c r="BP498" s="388">
        <f t="shared" si="91"/>
        <v>1617.25</v>
      </c>
      <c r="BQ498" s="388">
        <v>171</v>
      </c>
      <c r="BR498" s="388">
        <v>9901</v>
      </c>
      <c r="BS498" s="388">
        <f t="shared" si="92"/>
        <v>2475.25</v>
      </c>
    </row>
    <row r="499" spans="1:71" ht="15.75" customHeight="1">
      <c r="A499" s="331">
        <v>497</v>
      </c>
      <c r="B499" s="388" t="s">
        <v>3540</v>
      </c>
      <c r="C499" s="388"/>
      <c r="D499" s="388"/>
      <c r="E499" s="207" t="s">
        <v>5</v>
      </c>
      <c r="F499" s="388"/>
      <c r="G499" s="388"/>
      <c r="H499" s="388"/>
      <c r="I499" s="388"/>
      <c r="J499" s="388"/>
      <c r="K499" s="388"/>
      <c r="L499" s="388"/>
      <c r="M499" s="388"/>
      <c r="N499" s="388"/>
      <c r="O499" s="388"/>
      <c r="P499" s="388"/>
      <c r="Q499" s="388"/>
      <c r="R499" s="388"/>
      <c r="S499" s="388"/>
      <c r="T499" s="388"/>
      <c r="U499" s="388"/>
      <c r="V499" s="388"/>
      <c r="W499" s="388"/>
      <c r="X499" s="388"/>
      <c r="Y499" s="388"/>
      <c r="Z499" s="388"/>
      <c r="AA499" s="388"/>
      <c r="AB499" s="388"/>
      <c r="AC499" s="388"/>
      <c r="AD499" s="388"/>
      <c r="AE499" s="388"/>
      <c r="AF499" s="388"/>
      <c r="AG499" s="388"/>
      <c r="AH499" s="388"/>
      <c r="AI499" s="388"/>
      <c r="AJ499" s="388"/>
      <c r="AK499" s="388"/>
      <c r="AL499" s="388"/>
      <c r="AM499" s="388"/>
      <c r="AN499" s="388"/>
      <c r="AO499" s="388"/>
      <c r="AP499" s="388"/>
      <c r="AQ499" s="388"/>
      <c r="AR499" s="388"/>
      <c r="AS499" s="388"/>
      <c r="AT499" s="388"/>
      <c r="AU499" s="388"/>
      <c r="AV499" s="388"/>
      <c r="AW499" s="388"/>
      <c r="AX499" s="388"/>
      <c r="AY499" s="388"/>
      <c r="AZ499" s="388"/>
      <c r="BA499" s="388"/>
      <c r="BB499" s="388"/>
      <c r="BC499" s="388"/>
      <c r="BD499" s="388"/>
      <c r="BE499" s="389">
        <v>17</v>
      </c>
      <c r="BF499" s="389">
        <v>1543</v>
      </c>
      <c r="BG499" s="388">
        <f t="shared" si="88"/>
        <v>385.75</v>
      </c>
      <c r="BH499" s="388">
        <v>18</v>
      </c>
      <c r="BI499" s="388">
        <v>1902</v>
      </c>
      <c r="BJ499" s="388">
        <f t="shared" si="89"/>
        <v>475.5</v>
      </c>
      <c r="BK499" s="388">
        <v>13</v>
      </c>
      <c r="BL499" s="388">
        <v>1243</v>
      </c>
      <c r="BM499" s="388">
        <f t="shared" si="90"/>
        <v>310.75</v>
      </c>
      <c r="BN499" s="388">
        <v>13</v>
      </c>
      <c r="BO499" s="388">
        <v>935</v>
      </c>
      <c r="BP499" s="388">
        <f t="shared" si="91"/>
        <v>233.75</v>
      </c>
      <c r="BQ499" s="388">
        <v>7</v>
      </c>
      <c r="BR499" s="388">
        <v>585</v>
      </c>
      <c r="BS499" s="388">
        <f t="shared" si="92"/>
        <v>146.25</v>
      </c>
    </row>
    <row r="500" spans="1:71" ht="15.75" customHeight="1">
      <c r="A500" s="331">
        <v>498</v>
      </c>
      <c r="B500" s="388" t="s">
        <v>3541</v>
      </c>
      <c r="C500" s="388"/>
      <c r="D500" s="388"/>
      <c r="E500" s="207" t="s">
        <v>5</v>
      </c>
      <c r="F500" s="388"/>
      <c r="G500" s="388"/>
      <c r="H500" s="388"/>
      <c r="I500" s="388"/>
      <c r="J500" s="388"/>
      <c r="K500" s="388"/>
      <c r="L500" s="388"/>
      <c r="M500" s="388"/>
      <c r="N500" s="388"/>
      <c r="O500" s="388"/>
      <c r="P500" s="388"/>
      <c r="Q500" s="388"/>
      <c r="R500" s="388"/>
      <c r="S500" s="388"/>
      <c r="T500" s="388"/>
      <c r="U500" s="388"/>
      <c r="V500" s="388"/>
      <c r="W500" s="388"/>
      <c r="X500" s="388"/>
      <c r="Y500" s="388"/>
      <c r="Z500" s="388"/>
      <c r="AA500" s="388"/>
      <c r="AB500" s="388"/>
      <c r="AC500" s="388"/>
      <c r="AD500" s="388"/>
      <c r="AE500" s="388"/>
      <c r="AF500" s="388"/>
      <c r="AG500" s="388"/>
      <c r="AH500" s="388"/>
      <c r="AI500" s="388"/>
      <c r="AJ500" s="388"/>
      <c r="AK500" s="388"/>
      <c r="AL500" s="388"/>
      <c r="AM500" s="388"/>
      <c r="AN500" s="388"/>
      <c r="AO500" s="388"/>
      <c r="AP500" s="388"/>
      <c r="AQ500" s="388"/>
      <c r="AR500" s="388"/>
      <c r="AS500" s="388"/>
      <c r="AT500" s="388"/>
      <c r="AU500" s="388"/>
      <c r="AV500" s="388"/>
      <c r="AW500" s="388"/>
      <c r="AX500" s="388"/>
      <c r="AY500" s="388"/>
      <c r="AZ500" s="388"/>
      <c r="BA500" s="388"/>
      <c r="BB500" s="388"/>
      <c r="BC500" s="388"/>
      <c r="BD500" s="388"/>
      <c r="BE500" s="389">
        <v>5</v>
      </c>
      <c r="BF500" s="389">
        <v>331</v>
      </c>
      <c r="BG500" s="388">
        <f t="shared" si="88"/>
        <v>82.75</v>
      </c>
      <c r="BH500" s="388">
        <v>25</v>
      </c>
      <c r="BI500" s="388">
        <v>1867</v>
      </c>
      <c r="BJ500" s="388">
        <f t="shared" si="89"/>
        <v>466.75</v>
      </c>
      <c r="BK500" s="388">
        <v>39</v>
      </c>
      <c r="BL500" s="388">
        <v>2613</v>
      </c>
      <c r="BM500" s="388">
        <f t="shared" si="90"/>
        <v>653.25</v>
      </c>
      <c r="BN500" s="388">
        <v>50</v>
      </c>
      <c r="BO500" s="388">
        <v>2962</v>
      </c>
      <c r="BP500" s="388">
        <f t="shared" si="91"/>
        <v>740.5</v>
      </c>
      <c r="BQ500" s="388">
        <v>53</v>
      </c>
      <c r="BR500" s="388">
        <v>3527</v>
      </c>
      <c r="BS500" s="388">
        <f t="shared" si="92"/>
        <v>881.75</v>
      </c>
    </row>
    <row r="501" spans="1:71" ht="15.75" customHeight="1">
      <c r="A501" s="331">
        <v>499</v>
      </c>
      <c r="B501" s="388" t="s">
        <v>3542</v>
      </c>
      <c r="C501" s="388"/>
      <c r="D501" s="388"/>
      <c r="E501" s="207" t="s">
        <v>5</v>
      </c>
      <c r="F501" s="388"/>
      <c r="G501" s="388"/>
      <c r="H501" s="388"/>
      <c r="I501" s="388"/>
      <c r="J501" s="388"/>
      <c r="K501" s="388"/>
      <c r="L501" s="388"/>
      <c r="M501" s="388"/>
      <c r="N501" s="388"/>
      <c r="O501" s="388"/>
      <c r="P501" s="388"/>
      <c r="Q501" s="388"/>
      <c r="R501" s="388"/>
      <c r="S501" s="388"/>
      <c r="T501" s="388"/>
      <c r="U501" s="388"/>
      <c r="V501" s="388"/>
      <c r="W501" s="388"/>
      <c r="X501" s="388"/>
      <c r="Y501" s="388"/>
      <c r="Z501" s="388"/>
      <c r="AA501" s="388"/>
      <c r="AB501" s="388"/>
      <c r="AC501" s="388"/>
      <c r="AD501" s="388"/>
      <c r="AE501" s="388"/>
      <c r="AF501" s="388"/>
      <c r="AG501" s="388"/>
      <c r="AH501" s="388"/>
      <c r="AI501" s="388"/>
      <c r="AJ501" s="388"/>
      <c r="AK501" s="388"/>
      <c r="AL501" s="388"/>
      <c r="AM501" s="388"/>
      <c r="AN501" s="388"/>
      <c r="AO501" s="388"/>
      <c r="AP501" s="388"/>
      <c r="AQ501" s="388"/>
      <c r="AR501" s="388"/>
      <c r="AS501" s="388"/>
      <c r="AT501" s="388"/>
      <c r="AU501" s="388"/>
      <c r="AV501" s="388"/>
      <c r="AW501" s="388"/>
      <c r="AX501" s="388"/>
      <c r="AY501" s="388"/>
      <c r="AZ501" s="388"/>
      <c r="BA501" s="388"/>
      <c r="BB501" s="388"/>
      <c r="BC501" s="388"/>
      <c r="BD501" s="388"/>
      <c r="BE501" s="389">
        <v>19</v>
      </c>
      <c r="BF501" s="389">
        <v>1381</v>
      </c>
      <c r="BG501" s="388">
        <f t="shared" si="88"/>
        <v>345.25</v>
      </c>
      <c r="BH501" s="388">
        <v>24</v>
      </c>
      <c r="BI501" s="388">
        <v>1632</v>
      </c>
      <c r="BJ501" s="388">
        <f t="shared" si="89"/>
        <v>408</v>
      </c>
      <c r="BK501" s="388">
        <v>28</v>
      </c>
      <c r="BL501" s="388">
        <v>2180</v>
      </c>
      <c r="BM501" s="388">
        <f t="shared" si="90"/>
        <v>545</v>
      </c>
      <c r="BN501" s="388">
        <v>48</v>
      </c>
      <c r="BO501" s="388">
        <v>4028</v>
      </c>
      <c r="BP501" s="388">
        <f t="shared" si="91"/>
        <v>1007</v>
      </c>
      <c r="BQ501" s="388">
        <v>72</v>
      </c>
      <c r="BR501" s="388">
        <v>5628</v>
      </c>
      <c r="BS501" s="388">
        <f t="shared" si="92"/>
        <v>1407</v>
      </c>
    </row>
    <row r="502" spans="1:71" ht="15.75" customHeight="1">
      <c r="A502" s="331">
        <v>500</v>
      </c>
      <c r="B502" s="388" t="s">
        <v>3543</v>
      </c>
      <c r="C502" s="388"/>
      <c r="D502" s="388"/>
      <c r="E502" s="207" t="s">
        <v>5</v>
      </c>
      <c r="F502" s="388"/>
      <c r="G502" s="388"/>
      <c r="H502" s="388"/>
      <c r="I502" s="388"/>
      <c r="J502" s="388"/>
      <c r="K502" s="388"/>
      <c r="L502" s="388"/>
      <c r="M502" s="388"/>
      <c r="N502" s="388"/>
      <c r="O502" s="388"/>
      <c r="P502" s="388"/>
      <c r="Q502" s="388"/>
      <c r="R502" s="388"/>
      <c r="S502" s="388"/>
      <c r="T502" s="388"/>
      <c r="U502" s="388"/>
      <c r="V502" s="388"/>
      <c r="W502" s="388"/>
      <c r="X502" s="388"/>
      <c r="Y502" s="388"/>
      <c r="Z502" s="388"/>
      <c r="AA502" s="388"/>
      <c r="AB502" s="388"/>
      <c r="AC502" s="388"/>
      <c r="AD502" s="388"/>
      <c r="AE502" s="388"/>
      <c r="AF502" s="388"/>
      <c r="AG502" s="388"/>
      <c r="AH502" s="388"/>
      <c r="AI502" s="388"/>
      <c r="AJ502" s="388"/>
      <c r="AK502" s="388"/>
      <c r="AL502" s="388"/>
      <c r="AM502" s="388"/>
      <c r="AN502" s="388"/>
      <c r="AO502" s="388"/>
      <c r="AP502" s="388"/>
      <c r="AQ502" s="388"/>
      <c r="AR502" s="388"/>
      <c r="AS502" s="388"/>
      <c r="AT502" s="388"/>
      <c r="AU502" s="388"/>
      <c r="AV502" s="388"/>
      <c r="AW502" s="388"/>
      <c r="AX502" s="388"/>
      <c r="AY502" s="388"/>
      <c r="AZ502" s="388"/>
      <c r="BA502" s="388"/>
      <c r="BB502" s="388"/>
      <c r="BC502" s="388"/>
      <c r="BD502" s="388"/>
      <c r="BE502" s="389">
        <v>15</v>
      </c>
      <c r="BF502" s="389">
        <v>1337</v>
      </c>
      <c r="BG502" s="388">
        <f t="shared" si="88"/>
        <v>334.25</v>
      </c>
      <c r="BH502" s="388">
        <v>18</v>
      </c>
      <c r="BI502" s="388">
        <v>1274</v>
      </c>
      <c r="BJ502" s="388">
        <f t="shared" si="89"/>
        <v>318.5</v>
      </c>
      <c r="BK502" s="388">
        <v>23</v>
      </c>
      <c r="BL502" s="388">
        <v>1769</v>
      </c>
      <c r="BM502" s="388">
        <f t="shared" si="90"/>
        <v>442.25</v>
      </c>
      <c r="BN502" s="388">
        <v>13</v>
      </c>
      <c r="BO502" s="388">
        <v>1063</v>
      </c>
      <c r="BP502" s="388">
        <f t="shared" si="91"/>
        <v>265.75</v>
      </c>
      <c r="BQ502" s="388">
        <v>18</v>
      </c>
      <c r="BR502" s="388">
        <v>1538</v>
      </c>
      <c r="BS502" s="388">
        <f t="shared" si="92"/>
        <v>384.5</v>
      </c>
    </row>
    <row r="503" spans="1:71" ht="15.75" customHeight="1">
      <c r="A503" s="331">
        <v>501</v>
      </c>
      <c r="B503" s="388" t="s">
        <v>3544</v>
      </c>
      <c r="C503" s="388"/>
      <c r="D503" s="388"/>
      <c r="E503" s="207" t="s">
        <v>5</v>
      </c>
      <c r="F503" s="388"/>
      <c r="G503" s="388"/>
      <c r="H503" s="388"/>
      <c r="I503" s="388"/>
      <c r="J503" s="388"/>
      <c r="K503" s="388"/>
      <c r="L503" s="388"/>
      <c r="M503" s="388"/>
      <c r="N503" s="388"/>
      <c r="O503" s="388"/>
      <c r="P503" s="388"/>
      <c r="Q503" s="388"/>
      <c r="R503" s="388"/>
      <c r="S503" s="388"/>
      <c r="T503" s="388"/>
      <c r="U503" s="388"/>
      <c r="V503" s="388"/>
      <c r="W503" s="388"/>
      <c r="X503" s="388"/>
      <c r="Y503" s="388"/>
      <c r="Z503" s="388"/>
      <c r="AA503" s="388"/>
      <c r="AB503" s="388"/>
      <c r="AC503" s="388"/>
      <c r="AD503" s="388"/>
      <c r="AE503" s="388"/>
      <c r="AF503" s="388"/>
      <c r="AG503" s="388"/>
      <c r="AH503" s="388"/>
      <c r="AI503" s="388"/>
      <c r="AJ503" s="388"/>
      <c r="AK503" s="388"/>
      <c r="AL503" s="388"/>
      <c r="AM503" s="388"/>
      <c r="AN503" s="388"/>
      <c r="AO503" s="388"/>
      <c r="AP503" s="388"/>
      <c r="AQ503" s="388"/>
      <c r="AR503" s="388"/>
      <c r="AS503" s="388"/>
      <c r="AT503" s="388"/>
      <c r="AU503" s="388"/>
      <c r="AV503" s="388"/>
      <c r="AW503" s="388"/>
      <c r="AX503" s="388"/>
      <c r="AY503" s="388"/>
      <c r="AZ503" s="388"/>
      <c r="BA503" s="388"/>
      <c r="BB503" s="388"/>
      <c r="BC503" s="388"/>
      <c r="BD503" s="388"/>
      <c r="BE503" s="389">
        <v>65</v>
      </c>
      <c r="BF503" s="389">
        <v>4655</v>
      </c>
      <c r="BG503" s="388">
        <f t="shared" si="88"/>
        <v>1163.75</v>
      </c>
      <c r="BH503" s="388">
        <v>66</v>
      </c>
      <c r="BI503" s="388">
        <v>4622</v>
      </c>
      <c r="BJ503" s="388">
        <f t="shared" si="89"/>
        <v>1155.5</v>
      </c>
      <c r="BK503" s="388">
        <v>60</v>
      </c>
      <c r="BL503" s="388">
        <v>3444</v>
      </c>
      <c r="BM503" s="388">
        <f t="shared" si="90"/>
        <v>861</v>
      </c>
      <c r="BN503" s="388">
        <v>65</v>
      </c>
      <c r="BO503" s="388">
        <v>3875</v>
      </c>
      <c r="BP503" s="388">
        <f t="shared" si="91"/>
        <v>968.75</v>
      </c>
      <c r="BQ503" s="388">
        <v>61</v>
      </c>
      <c r="BR503" s="388">
        <v>3723</v>
      </c>
      <c r="BS503" s="388">
        <f t="shared" si="92"/>
        <v>930.75</v>
      </c>
    </row>
    <row r="504" spans="1:71" ht="15.75" customHeight="1">
      <c r="A504" s="331">
        <v>502</v>
      </c>
      <c r="B504" s="388" t="s">
        <v>3545</v>
      </c>
      <c r="C504" s="388"/>
      <c r="D504" s="388"/>
      <c r="E504" s="207" t="s">
        <v>5</v>
      </c>
      <c r="F504" s="388"/>
      <c r="G504" s="388"/>
      <c r="H504" s="388"/>
      <c r="I504" s="388"/>
      <c r="J504" s="388"/>
      <c r="K504" s="388"/>
      <c r="L504" s="388"/>
      <c r="M504" s="388"/>
      <c r="N504" s="388"/>
      <c r="O504" s="388"/>
      <c r="P504" s="388"/>
      <c r="Q504" s="388"/>
      <c r="R504" s="388"/>
      <c r="S504" s="388"/>
      <c r="T504" s="388"/>
      <c r="U504" s="388"/>
      <c r="V504" s="388"/>
      <c r="W504" s="388"/>
      <c r="X504" s="388"/>
      <c r="Y504" s="388"/>
      <c r="Z504" s="388"/>
      <c r="AA504" s="388"/>
      <c r="AB504" s="388"/>
      <c r="AC504" s="388"/>
      <c r="AD504" s="388"/>
      <c r="AE504" s="388"/>
      <c r="AF504" s="388"/>
      <c r="AG504" s="388"/>
      <c r="AH504" s="388"/>
      <c r="AI504" s="388"/>
      <c r="AJ504" s="388"/>
      <c r="AK504" s="388"/>
      <c r="AL504" s="388"/>
      <c r="AM504" s="388"/>
      <c r="AN504" s="388"/>
      <c r="AO504" s="388"/>
      <c r="AP504" s="388"/>
      <c r="AQ504" s="388"/>
      <c r="AR504" s="388"/>
      <c r="AS504" s="388"/>
      <c r="AT504" s="388"/>
      <c r="AU504" s="388"/>
      <c r="AV504" s="388"/>
      <c r="AW504" s="388"/>
      <c r="AX504" s="388"/>
      <c r="AY504" s="388"/>
      <c r="AZ504" s="388"/>
      <c r="BA504" s="388"/>
      <c r="BB504" s="388"/>
      <c r="BC504" s="388"/>
      <c r="BD504" s="388"/>
      <c r="BE504" s="389">
        <v>8</v>
      </c>
      <c r="BF504" s="389">
        <v>688</v>
      </c>
      <c r="BG504" s="388">
        <f t="shared" si="88"/>
        <v>172</v>
      </c>
      <c r="BH504" s="388">
        <v>12</v>
      </c>
      <c r="BI504" s="388">
        <v>1188</v>
      </c>
      <c r="BJ504" s="388">
        <f t="shared" si="89"/>
        <v>297</v>
      </c>
      <c r="BK504" s="388">
        <v>26</v>
      </c>
      <c r="BL504" s="388">
        <v>1910</v>
      </c>
      <c r="BM504" s="388">
        <f t="shared" si="90"/>
        <v>477.5</v>
      </c>
      <c r="BN504" s="388">
        <v>19</v>
      </c>
      <c r="BO504" s="388">
        <v>1369</v>
      </c>
      <c r="BP504" s="388">
        <f t="shared" si="91"/>
        <v>342.25</v>
      </c>
      <c r="BQ504" s="388">
        <v>29</v>
      </c>
      <c r="BR504" s="388">
        <v>2135</v>
      </c>
      <c r="BS504" s="388">
        <f t="shared" si="92"/>
        <v>533.75</v>
      </c>
    </row>
    <row r="505" spans="1:71" ht="15.75" customHeight="1">
      <c r="A505" s="331">
        <v>503</v>
      </c>
      <c r="B505" s="388" t="s">
        <v>3546</v>
      </c>
      <c r="C505" s="388"/>
      <c r="D505" s="388"/>
      <c r="E505" s="207" t="s">
        <v>5</v>
      </c>
      <c r="F505" s="388"/>
      <c r="G505" s="388"/>
      <c r="H505" s="388"/>
      <c r="I505" s="388"/>
      <c r="J505" s="388"/>
      <c r="K505" s="388"/>
      <c r="L505" s="388"/>
      <c r="M505" s="388"/>
      <c r="N505" s="388"/>
      <c r="O505" s="388"/>
      <c r="P505" s="388"/>
      <c r="Q505" s="388"/>
      <c r="R505" s="388"/>
      <c r="S505" s="388"/>
      <c r="T505" s="388"/>
      <c r="U505" s="388"/>
      <c r="V505" s="388"/>
      <c r="W505" s="388"/>
      <c r="X505" s="388"/>
      <c r="Y505" s="388"/>
      <c r="Z505" s="388"/>
      <c r="AA505" s="388"/>
      <c r="AB505" s="388"/>
      <c r="AC505" s="388"/>
      <c r="AD505" s="388"/>
      <c r="AE505" s="388"/>
      <c r="AF505" s="388"/>
      <c r="AG505" s="388"/>
      <c r="AH505" s="388"/>
      <c r="AI505" s="388"/>
      <c r="AJ505" s="388"/>
      <c r="AK505" s="388"/>
      <c r="AL505" s="388"/>
      <c r="AM505" s="388"/>
      <c r="AN505" s="388"/>
      <c r="AO505" s="388"/>
      <c r="AP505" s="388"/>
      <c r="AQ505" s="388"/>
      <c r="AR505" s="388"/>
      <c r="AS505" s="388"/>
      <c r="AT505" s="388"/>
      <c r="AU505" s="388"/>
      <c r="AV505" s="388"/>
      <c r="AW505" s="388"/>
      <c r="AX505" s="388"/>
      <c r="AY505" s="388"/>
      <c r="AZ505" s="388"/>
      <c r="BA505" s="388"/>
      <c r="BB505" s="388"/>
      <c r="BC505" s="388"/>
      <c r="BD505" s="388"/>
      <c r="BE505" s="389">
        <v>35</v>
      </c>
      <c r="BF505" s="389">
        <v>1865</v>
      </c>
      <c r="BG505" s="388">
        <f t="shared" si="88"/>
        <v>466.25</v>
      </c>
      <c r="BH505" s="388">
        <v>46</v>
      </c>
      <c r="BI505" s="388">
        <v>2546</v>
      </c>
      <c r="BJ505" s="388">
        <f t="shared" si="89"/>
        <v>636.5</v>
      </c>
      <c r="BK505" s="388">
        <v>25</v>
      </c>
      <c r="BL505" s="388">
        <v>1519</v>
      </c>
      <c r="BM505" s="388">
        <f t="shared" si="90"/>
        <v>379.75</v>
      </c>
      <c r="BN505" s="388">
        <v>17</v>
      </c>
      <c r="BO505" s="388">
        <v>899</v>
      </c>
      <c r="BP505" s="388">
        <f t="shared" si="91"/>
        <v>224.75</v>
      </c>
      <c r="BQ505" s="388">
        <v>23</v>
      </c>
      <c r="BR505" s="388">
        <v>1361</v>
      </c>
      <c r="BS505" s="388">
        <f t="shared" si="92"/>
        <v>340.25</v>
      </c>
    </row>
    <row r="506" spans="1:71" ht="15.75" customHeight="1">
      <c r="A506" s="331">
        <v>504</v>
      </c>
      <c r="B506" s="388" t="s">
        <v>3547</v>
      </c>
      <c r="C506" s="388"/>
      <c r="D506" s="388"/>
      <c r="E506" s="207" t="s">
        <v>5</v>
      </c>
      <c r="F506" s="388"/>
      <c r="G506" s="388"/>
      <c r="H506" s="388"/>
      <c r="I506" s="388"/>
      <c r="J506" s="388"/>
      <c r="K506" s="388"/>
      <c r="L506" s="388"/>
      <c r="M506" s="388"/>
      <c r="N506" s="388"/>
      <c r="O506" s="388"/>
      <c r="P506" s="388"/>
      <c r="Q506" s="388"/>
      <c r="R506" s="388"/>
      <c r="S506" s="388"/>
      <c r="T506" s="388"/>
      <c r="U506" s="388"/>
      <c r="V506" s="388"/>
      <c r="W506" s="388"/>
      <c r="X506" s="388"/>
      <c r="Y506" s="388"/>
      <c r="Z506" s="388"/>
      <c r="AA506" s="388"/>
      <c r="AB506" s="388"/>
      <c r="AC506" s="388"/>
      <c r="AD506" s="388"/>
      <c r="AE506" s="388"/>
      <c r="AF506" s="388"/>
      <c r="AG506" s="388"/>
      <c r="AH506" s="388"/>
      <c r="AI506" s="388"/>
      <c r="AJ506" s="388"/>
      <c r="AK506" s="388"/>
      <c r="AL506" s="388"/>
      <c r="AM506" s="388"/>
      <c r="AN506" s="388"/>
      <c r="AO506" s="388"/>
      <c r="AP506" s="388"/>
      <c r="AQ506" s="388"/>
      <c r="AR506" s="388"/>
      <c r="AS506" s="388"/>
      <c r="AT506" s="388"/>
      <c r="AU506" s="388"/>
      <c r="AV506" s="388"/>
      <c r="AW506" s="388"/>
      <c r="AX506" s="388"/>
      <c r="AY506" s="388"/>
      <c r="AZ506" s="388"/>
      <c r="BA506" s="388"/>
      <c r="BB506" s="388"/>
      <c r="BC506" s="388"/>
      <c r="BD506" s="388"/>
      <c r="BE506" s="389">
        <v>9</v>
      </c>
      <c r="BF506" s="389">
        <v>711</v>
      </c>
      <c r="BG506" s="388">
        <f t="shared" si="88"/>
        <v>177.75</v>
      </c>
      <c r="BH506" s="388">
        <v>27</v>
      </c>
      <c r="BI506" s="388">
        <v>2429</v>
      </c>
      <c r="BJ506" s="388">
        <f t="shared" si="89"/>
        <v>607.25</v>
      </c>
      <c r="BK506" s="388">
        <v>44</v>
      </c>
      <c r="BL506" s="388">
        <v>3704</v>
      </c>
      <c r="BM506" s="388">
        <f t="shared" si="90"/>
        <v>926</v>
      </c>
      <c r="BN506" s="388">
        <v>31</v>
      </c>
      <c r="BO506" s="388">
        <v>2361</v>
      </c>
      <c r="BP506" s="388">
        <f t="shared" si="91"/>
        <v>590.25</v>
      </c>
      <c r="BQ506" s="388">
        <v>37</v>
      </c>
      <c r="BR506" s="388">
        <v>2931</v>
      </c>
      <c r="BS506" s="388">
        <f t="shared" si="92"/>
        <v>732.75</v>
      </c>
    </row>
    <row r="507" spans="1:71" ht="15.75" customHeight="1">
      <c r="A507" s="331">
        <v>505</v>
      </c>
      <c r="B507" s="388" t="s">
        <v>3548</v>
      </c>
      <c r="C507" s="388"/>
      <c r="D507" s="388"/>
      <c r="E507" s="207" t="s">
        <v>5</v>
      </c>
      <c r="F507" s="388"/>
      <c r="G507" s="388"/>
      <c r="H507" s="388"/>
      <c r="I507" s="388"/>
      <c r="J507" s="388"/>
      <c r="K507" s="388"/>
      <c r="L507" s="388"/>
      <c r="M507" s="388"/>
      <c r="N507" s="388"/>
      <c r="O507" s="388"/>
      <c r="P507" s="388"/>
      <c r="Q507" s="388"/>
      <c r="R507" s="388"/>
      <c r="S507" s="388"/>
      <c r="T507" s="388"/>
      <c r="U507" s="388"/>
      <c r="V507" s="388"/>
      <c r="W507" s="388"/>
      <c r="X507" s="388"/>
      <c r="Y507" s="388"/>
      <c r="Z507" s="388"/>
      <c r="AA507" s="388"/>
      <c r="AB507" s="388"/>
      <c r="AC507" s="388"/>
      <c r="AD507" s="388"/>
      <c r="AE507" s="388"/>
      <c r="AF507" s="388"/>
      <c r="AG507" s="388"/>
      <c r="AH507" s="388"/>
      <c r="AI507" s="388"/>
      <c r="AJ507" s="388"/>
      <c r="AK507" s="388"/>
      <c r="AL507" s="388"/>
      <c r="AM507" s="388"/>
      <c r="AN507" s="388"/>
      <c r="AO507" s="388"/>
      <c r="AP507" s="388"/>
      <c r="AQ507" s="388"/>
      <c r="AR507" s="388"/>
      <c r="AS507" s="388"/>
      <c r="AT507" s="388"/>
      <c r="AU507" s="388"/>
      <c r="AV507" s="388"/>
      <c r="AW507" s="388"/>
      <c r="AX507" s="388"/>
      <c r="AY507" s="388"/>
      <c r="AZ507" s="388"/>
      <c r="BA507" s="388"/>
      <c r="BB507" s="388"/>
      <c r="BC507" s="388"/>
      <c r="BD507" s="388"/>
      <c r="BE507" s="389">
        <v>40</v>
      </c>
      <c r="BF507" s="389">
        <v>3212</v>
      </c>
      <c r="BG507" s="388">
        <f t="shared" si="88"/>
        <v>803</v>
      </c>
      <c r="BH507" s="388">
        <v>72</v>
      </c>
      <c r="BI507" s="388">
        <v>4476</v>
      </c>
      <c r="BJ507" s="388">
        <f t="shared" si="89"/>
        <v>1119</v>
      </c>
      <c r="BK507" s="388">
        <v>95</v>
      </c>
      <c r="BL507" s="388">
        <v>6193</v>
      </c>
      <c r="BM507" s="388">
        <f t="shared" si="90"/>
        <v>1548.25</v>
      </c>
      <c r="BN507" s="388">
        <v>96</v>
      </c>
      <c r="BO507" s="388">
        <v>6352</v>
      </c>
      <c r="BP507" s="388">
        <f t="shared" si="91"/>
        <v>1588</v>
      </c>
      <c r="BQ507" s="388">
        <v>92</v>
      </c>
      <c r="BR507" s="388">
        <v>6040</v>
      </c>
      <c r="BS507" s="388">
        <f t="shared" si="92"/>
        <v>1510</v>
      </c>
    </row>
    <row r="508" spans="1:71" ht="15.75" customHeight="1">
      <c r="A508" s="331">
        <v>506</v>
      </c>
      <c r="B508" s="388" t="s">
        <v>3549</v>
      </c>
      <c r="C508" s="388"/>
      <c r="D508" s="388"/>
      <c r="E508" s="207" t="s">
        <v>5</v>
      </c>
      <c r="F508" s="388"/>
      <c r="G508" s="388"/>
      <c r="H508" s="388"/>
      <c r="I508" s="388"/>
      <c r="J508" s="388"/>
      <c r="K508" s="388"/>
      <c r="L508" s="388"/>
      <c r="M508" s="388"/>
      <c r="N508" s="388"/>
      <c r="O508" s="388"/>
      <c r="P508" s="388"/>
      <c r="Q508" s="388"/>
      <c r="R508" s="388"/>
      <c r="S508" s="388"/>
      <c r="T508" s="388"/>
      <c r="U508" s="388"/>
      <c r="V508" s="388"/>
      <c r="W508" s="388"/>
      <c r="X508" s="388"/>
      <c r="Y508" s="388"/>
      <c r="Z508" s="388"/>
      <c r="AA508" s="388"/>
      <c r="AB508" s="388"/>
      <c r="AC508" s="388"/>
      <c r="AD508" s="388"/>
      <c r="AE508" s="388"/>
      <c r="AF508" s="388"/>
      <c r="AG508" s="388"/>
      <c r="AH508" s="388"/>
      <c r="AI508" s="388"/>
      <c r="AJ508" s="388"/>
      <c r="AK508" s="388"/>
      <c r="AL508" s="388"/>
      <c r="AM508" s="388"/>
      <c r="AN508" s="388"/>
      <c r="AO508" s="388"/>
      <c r="AP508" s="388"/>
      <c r="AQ508" s="388"/>
      <c r="AR508" s="388"/>
      <c r="AS508" s="388"/>
      <c r="AT508" s="388"/>
      <c r="AU508" s="388"/>
      <c r="AV508" s="388"/>
      <c r="AW508" s="388"/>
      <c r="AX508" s="388"/>
      <c r="AY508" s="388"/>
      <c r="AZ508" s="388"/>
      <c r="BA508" s="388"/>
      <c r="BB508" s="388"/>
      <c r="BC508" s="388"/>
      <c r="BD508" s="388"/>
      <c r="BE508" s="389">
        <v>35</v>
      </c>
      <c r="BF508" s="389">
        <v>2545</v>
      </c>
      <c r="BG508" s="388">
        <f t="shared" si="88"/>
        <v>636.25</v>
      </c>
      <c r="BH508" s="388">
        <v>23</v>
      </c>
      <c r="BI508" s="388">
        <v>1993</v>
      </c>
      <c r="BJ508" s="388">
        <f t="shared" si="89"/>
        <v>498.25</v>
      </c>
      <c r="BK508" s="388">
        <v>37</v>
      </c>
      <c r="BL508" s="388">
        <v>2683</v>
      </c>
      <c r="BM508" s="388">
        <f t="shared" si="90"/>
        <v>670.75</v>
      </c>
      <c r="BN508" s="388">
        <v>55</v>
      </c>
      <c r="BO508" s="388">
        <v>3893</v>
      </c>
      <c r="BP508" s="388">
        <f t="shared" si="91"/>
        <v>973.25</v>
      </c>
      <c r="BQ508" s="388">
        <v>54</v>
      </c>
      <c r="BR508" s="388">
        <v>4054</v>
      </c>
      <c r="BS508" s="388">
        <f t="shared" si="92"/>
        <v>1013.5</v>
      </c>
    </row>
    <row r="509" spans="1:71" ht="15.75" customHeight="1">
      <c r="A509" s="331">
        <v>507</v>
      </c>
      <c r="B509" s="388" t="s">
        <v>3550</v>
      </c>
      <c r="C509" s="388"/>
      <c r="D509" s="388"/>
      <c r="E509" s="207" t="s">
        <v>5</v>
      </c>
      <c r="F509" s="388"/>
      <c r="G509" s="388"/>
      <c r="H509" s="388"/>
      <c r="I509" s="388"/>
      <c r="J509" s="388"/>
      <c r="K509" s="388"/>
      <c r="L509" s="388"/>
      <c r="M509" s="388"/>
      <c r="N509" s="388"/>
      <c r="O509" s="388"/>
      <c r="P509" s="388"/>
      <c r="Q509" s="388"/>
      <c r="R509" s="388"/>
      <c r="S509" s="388"/>
      <c r="T509" s="388"/>
      <c r="U509" s="388"/>
      <c r="V509" s="388"/>
      <c r="W509" s="388"/>
      <c r="X509" s="388"/>
      <c r="Y509" s="388"/>
      <c r="Z509" s="388"/>
      <c r="AA509" s="388"/>
      <c r="AB509" s="388"/>
      <c r="AC509" s="388"/>
      <c r="AD509" s="388"/>
      <c r="AE509" s="388"/>
      <c r="AF509" s="388"/>
      <c r="AG509" s="388"/>
      <c r="AH509" s="388"/>
      <c r="AI509" s="388"/>
      <c r="AJ509" s="388"/>
      <c r="AK509" s="388"/>
      <c r="AL509" s="388"/>
      <c r="AM509" s="388"/>
      <c r="AN509" s="388"/>
      <c r="AO509" s="388"/>
      <c r="AP509" s="388"/>
      <c r="AQ509" s="388"/>
      <c r="AR509" s="388"/>
      <c r="AS509" s="388"/>
      <c r="AT509" s="388"/>
      <c r="AU509" s="388"/>
      <c r="AV509" s="388"/>
      <c r="AW509" s="388"/>
      <c r="AX509" s="388"/>
      <c r="AY509" s="388"/>
      <c r="AZ509" s="388"/>
      <c r="BA509" s="388"/>
      <c r="BB509" s="388"/>
      <c r="BC509" s="388"/>
      <c r="BD509" s="388"/>
      <c r="BE509" s="389">
        <v>30</v>
      </c>
      <c r="BF509" s="389">
        <v>1978</v>
      </c>
      <c r="BG509" s="388">
        <f t="shared" si="88"/>
        <v>494.5</v>
      </c>
      <c r="BH509" s="388">
        <v>46</v>
      </c>
      <c r="BI509" s="388">
        <v>3230</v>
      </c>
      <c r="BJ509" s="388">
        <f t="shared" si="89"/>
        <v>807.5</v>
      </c>
      <c r="BK509" s="388">
        <v>27</v>
      </c>
      <c r="BL509" s="388">
        <v>2065</v>
      </c>
      <c r="BM509" s="388">
        <f t="shared" si="90"/>
        <v>516.25</v>
      </c>
      <c r="BN509" s="388">
        <v>28</v>
      </c>
      <c r="BO509" s="388">
        <v>1832</v>
      </c>
      <c r="BP509" s="388">
        <f t="shared" si="91"/>
        <v>458</v>
      </c>
      <c r="BQ509" s="388">
        <v>41</v>
      </c>
      <c r="BR509" s="388">
        <v>2983</v>
      </c>
      <c r="BS509" s="388">
        <f t="shared" si="92"/>
        <v>745.75</v>
      </c>
    </row>
    <row r="510" spans="1:71" ht="15.75" customHeight="1">
      <c r="A510" s="331">
        <v>508</v>
      </c>
      <c r="B510" s="388" t="s">
        <v>3551</v>
      </c>
      <c r="C510" s="388"/>
      <c r="D510" s="388"/>
      <c r="E510" s="207" t="s">
        <v>5</v>
      </c>
      <c r="F510" s="388"/>
      <c r="G510" s="388"/>
      <c r="H510" s="388"/>
      <c r="I510" s="388"/>
      <c r="J510" s="388"/>
      <c r="K510" s="388"/>
      <c r="L510" s="388"/>
      <c r="M510" s="388"/>
      <c r="N510" s="388"/>
      <c r="O510" s="388"/>
      <c r="P510" s="388"/>
      <c r="Q510" s="388"/>
      <c r="R510" s="388"/>
      <c r="S510" s="388"/>
      <c r="T510" s="388"/>
      <c r="U510" s="388"/>
      <c r="V510" s="388"/>
      <c r="W510" s="388"/>
      <c r="X510" s="388"/>
      <c r="Y510" s="388"/>
      <c r="Z510" s="388"/>
      <c r="AA510" s="388"/>
      <c r="AB510" s="388"/>
      <c r="AC510" s="388"/>
      <c r="AD510" s="388"/>
      <c r="AE510" s="388"/>
      <c r="AF510" s="388"/>
      <c r="AG510" s="388"/>
      <c r="AH510" s="388"/>
      <c r="AI510" s="388"/>
      <c r="AJ510" s="388"/>
      <c r="AK510" s="388"/>
      <c r="AL510" s="388"/>
      <c r="AM510" s="388"/>
      <c r="AN510" s="388"/>
      <c r="AO510" s="388"/>
      <c r="AP510" s="388"/>
      <c r="AQ510" s="388"/>
      <c r="AR510" s="388"/>
      <c r="AS510" s="388"/>
      <c r="AT510" s="388"/>
      <c r="AU510" s="388"/>
      <c r="AV510" s="388"/>
      <c r="AW510" s="388"/>
      <c r="AX510" s="388"/>
      <c r="AY510" s="388"/>
      <c r="AZ510" s="388"/>
      <c r="BA510" s="388"/>
      <c r="BB510" s="388"/>
      <c r="BC510" s="388"/>
      <c r="BD510" s="388"/>
      <c r="BE510" s="389">
        <v>20</v>
      </c>
      <c r="BF510" s="389">
        <v>1604</v>
      </c>
      <c r="BG510" s="388">
        <f t="shared" si="88"/>
        <v>401</v>
      </c>
      <c r="BH510" s="388">
        <v>25</v>
      </c>
      <c r="BI510" s="388">
        <v>1551</v>
      </c>
      <c r="BJ510" s="388">
        <f t="shared" si="89"/>
        <v>387.75</v>
      </c>
      <c r="BK510" s="388">
        <v>21</v>
      </c>
      <c r="BL510" s="388">
        <v>1547</v>
      </c>
      <c r="BM510" s="388">
        <f t="shared" si="90"/>
        <v>386.75</v>
      </c>
      <c r="BN510" s="388">
        <v>16</v>
      </c>
      <c r="BO510" s="388">
        <v>1036</v>
      </c>
      <c r="BP510" s="388">
        <f t="shared" si="91"/>
        <v>259</v>
      </c>
      <c r="BQ510" s="388">
        <v>9</v>
      </c>
      <c r="BR510" s="388">
        <v>603</v>
      </c>
      <c r="BS510" s="388">
        <f t="shared" si="92"/>
        <v>150.75</v>
      </c>
    </row>
    <row r="511" spans="1:71" ht="15.75" customHeight="1">
      <c r="A511" s="331">
        <v>509</v>
      </c>
      <c r="B511" s="388" t="s">
        <v>3552</v>
      </c>
      <c r="C511" s="388"/>
      <c r="D511" s="388"/>
      <c r="E511" s="207" t="s">
        <v>5</v>
      </c>
      <c r="F511" s="388"/>
      <c r="G511" s="388"/>
      <c r="H511" s="388"/>
      <c r="I511" s="388"/>
      <c r="J511" s="388"/>
      <c r="K511" s="388"/>
      <c r="L511" s="388"/>
      <c r="M511" s="388"/>
      <c r="N511" s="388"/>
      <c r="O511" s="388"/>
      <c r="P511" s="388"/>
      <c r="Q511" s="388"/>
      <c r="R511" s="388"/>
      <c r="S511" s="388"/>
      <c r="T511" s="388"/>
      <c r="U511" s="388"/>
      <c r="V511" s="388"/>
      <c r="W511" s="388"/>
      <c r="X511" s="388"/>
      <c r="Y511" s="388"/>
      <c r="Z511" s="388"/>
      <c r="AA511" s="388"/>
      <c r="AB511" s="388"/>
      <c r="AC511" s="388"/>
      <c r="AD511" s="388"/>
      <c r="AE511" s="388"/>
      <c r="AF511" s="388"/>
      <c r="AG511" s="388"/>
      <c r="AH511" s="388"/>
      <c r="AI511" s="388"/>
      <c r="AJ511" s="388"/>
      <c r="AK511" s="388"/>
      <c r="AL511" s="388"/>
      <c r="AM511" s="388"/>
      <c r="AN511" s="388"/>
      <c r="AO511" s="388"/>
      <c r="AP511" s="388"/>
      <c r="AQ511" s="388"/>
      <c r="AR511" s="388"/>
      <c r="AS511" s="388"/>
      <c r="AT511" s="388"/>
      <c r="AU511" s="388"/>
      <c r="AV511" s="388"/>
      <c r="AW511" s="388"/>
      <c r="AX511" s="388"/>
      <c r="AY511" s="388"/>
      <c r="AZ511" s="388"/>
      <c r="BA511" s="388"/>
      <c r="BB511" s="388"/>
      <c r="BC511" s="388"/>
      <c r="BD511" s="388"/>
      <c r="BE511" s="389">
        <v>32</v>
      </c>
      <c r="BF511" s="389">
        <v>2576</v>
      </c>
      <c r="BG511" s="388">
        <f t="shared" si="88"/>
        <v>644</v>
      </c>
      <c r="BH511" s="388">
        <v>53</v>
      </c>
      <c r="BI511" s="388">
        <v>4279</v>
      </c>
      <c r="BJ511" s="388">
        <f t="shared" si="89"/>
        <v>1069.75</v>
      </c>
      <c r="BK511" s="388">
        <v>77</v>
      </c>
      <c r="BL511" s="388">
        <v>5787</v>
      </c>
      <c r="BM511" s="388">
        <f t="shared" si="90"/>
        <v>1446.75</v>
      </c>
      <c r="BN511" s="388">
        <v>45</v>
      </c>
      <c r="BO511" s="388">
        <v>3439</v>
      </c>
      <c r="BP511" s="388">
        <f t="shared" si="91"/>
        <v>859.75</v>
      </c>
      <c r="BQ511" s="388">
        <v>44</v>
      </c>
      <c r="BR511" s="388">
        <v>3772</v>
      </c>
      <c r="BS511" s="388">
        <f t="shared" si="92"/>
        <v>943</v>
      </c>
    </row>
    <row r="512" spans="1:71" ht="15.75" customHeight="1">
      <c r="A512" s="331">
        <v>510</v>
      </c>
      <c r="B512" s="388" t="s">
        <v>3553</v>
      </c>
      <c r="C512" s="388"/>
      <c r="D512" s="388"/>
      <c r="E512" s="207" t="s">
        <v>5</v>
      </c>
      <c r="F512" s="388"/>
      <c r="G512" s="388"/>
      <c r="H512" s="388"/>
      <c r="I512" s="388"/>
      <c r="J512" s="388"/>
      <c r="K512" s="388"/>
      <c r="L512" s="388"/>
      <c r="M512" s="388"/>
      <c r="N512" s="388"/>
      <c r="O512" s="388"/>
      <c r="P512" s="388"/>
      <c r="Q512" s="388"/>
      <c r="R512" s="388"/>
      <c r="S512" s="388"/>
      <c r="T512" s="388"/>
      <c r="U512" s="388"/>
      <c r="V512" s="388"/>
      <c r="W512" s="388"/>
      <c r="X512" s="388"/>
      <c r="Y512" s="388"/>
      <c r="Z512" s="388"/>
      <c r="AA512" s="388"/>
      <c r="AB512" s="388"/>
      <c r="AC512" s="388"/>
      <c r="AD512" s="388"/>
      <c r="AE512" s="388"/>
      <c r="AF512" s="388"/>
      <c r="AG512" s="388"/>
      <c r="AH512" s="388"/>
      <c r="AI512" s="388"/>
      <c r="AJ512" s="388"/>
      <c r="AK512" s="388"/>
      <c r="AL512" s="388"/>
      <c r="AM512" s="388"/>
      <c r="AN512" s="388"/>
      <c r="AO512" s="388"/>
      <c r="AP512" s="388"/>
      <c r="AQ512" s="388"/>
      <c r="AR512" s="388"/>
      <c r="AS512" s="388"/>
      <c r="AT512" s="388"/>
      <c r="AU512" s="388"/>
      <c r="AV512" s="388"/>
      <c r="AW512" s="388"/>
      <c r="AX512" s="388"/>
      <c r="AY512" s="388"/>
      <c r="AZ512" s="388"/>
      <c r="BA512" s="388"/>
      <c r="BB512" s="388"/>
      <c r="BC512" s="388"/>
      <c r="BD512" s="388"/>
      <c r="BE512" s="389">
        <v>3</v>
      </c>
      <c r="BF512" s="389">
        <v>337</v>
      </c>
      <c r="BG512" s="388">
        <f t="shared" si="88"/>
        <v>84.25</v>
      </c>
      <c r="BH512" s="388">
        <v>11</v>
      </c>
      <c r="BI512" s="388">
        <v>677</v>
      </c>
      <c r="BJ512" s="388">
        <f t="shared" si="89"/>
        <v>169.25</v>
      </c>
      <c r="BK512" s="388">
        <v>20</v>
      </c>
      <c r="BL512" s="388">
        <v>1508</v>
      </c>
      <c r="BM512" s="388">
        <f t="shared" si="90"/>
        <v>377</v>
      </c>
      <c r="BN512" s="388">
        <v>25</v>
      </c>
      <c r="BO512" s="388">
        <v>1939</v>
      </c>
      <c r="BP512" s="388">
        <f t="shared" si="91"/>
        <v>484.75</v>
      </c>
      <c r="BQ512" s="388">
        <v>14</v>
      </c>
      <c r="BR512" s="388">
        <v>1034</v>
      </c>
      <c r="BS512" s="388">
        <f t="shared" si="92"/>
        <v>258.5</v>
      </c>
    </row>
    <row r="513" spans="1:71" ht="15.75" customHeight="1">
      <c r="A513" s="331">
        <v>511</v>
      </c>
      <c r="B513" s="388" t="s">
        <v>3554</v>
      </c>
      <c r="C513" s="388"/>
      <c r="D513" s="388"/>
      <c r="E513" s="207" t="s">
        <v>5</v>
      </c>
      <c r="F513" s="388"/>
      <c r="G513" s="388"/>
      <c r="H513" s="388"/>
      <c r="I513" s="388"/>
      <c r="J513" s="388"/>
      <c r="K513" s="388"/>
      <c r="L513" s="388"/>
      <c r="M513" s="388"/>
      <c r="N513" s="388"/>
      <c r="O513" s="388"/>
      <c r="P513" s="388"/>
      <c r="Q513" s="388"/>
      <c r="R513" s="388"/>
      <c r="S513" s="388"/>
      <c r="T513" s="388"/>
      <c r="U513" s="388"/>
      <c r="V513" s="388"/>
      <c r="W513" s="388"/>
      <c r="X513" s="388"/>
      <c r="Y513" s="388"/>
      <c r="Z513" s="388"/>
      <c r="AA513" s="388"/>
      <c r="AB513" s="388"/>
      <c r="AC513" s="388"/>
      <c r="AD513" s="388"/>
      <c r="AE513" s="388"/>
      <c r="AF513" s="388"/>
      <c r="AG513" s="388"/>
      <c r="AH513" s="388"/>
      <c r="AI513" s="388"/>
      <c r="AJ513" s="388"/>
      <c r="AK513" s="388"/>
      <c r="AL513" s="388"/>
      <c r="AM513" s="388"/>
      <c r="AN513" s="388"/>
      <c r="AO513" s="388"/>
      <c r="AP513" s="388"/>
      <c r="AQ513" s="388"/>
      <c r="AR513" s="388"/>
      <c r="AS513" s="388"/>
      <c r="AT513" s="388"/>
      <c r="AU513" s="388"/>
      <c r="AV513" s="388"/>
      <c r="AW513" s="388"/>
      <c r="AX513" s="388"/>
      <c r="AY513" s="388"/>
      <c r="AZ513" s="388"/>
      <c r="BA513" s="388"/>
      <c r="BB513" s="388"/>
      <c r="BC513" s="388"/>
      <c r="BD513" s="388"/>
      <c r="BE513" s="389">
        <v>6</v>
      </c>
      <c r="BF513" s="389">
        <v>330</v>
      </c>
      <c r="BG513" s="388">
        <f t="shared" si="88"/>
        <v>82.5</v>
      </c>
      <c r="BH513" s="388">
        <v>9</v>
      </c>
      <c r="BI513" s="388">
        <v>587</v>
      </c>
      <c r="BJ513" s="388">
        <f t="shared" si="89"/>
        <v>146.75</v>
      </c>
      <c r="BK513" s="388">
        <v>6</v>
      </c>
      <c r="BL513" s="388">
        <v>394</v>
      </c>
      <c r="BM513" s="388">
        <f t="shared" si="90"/>
        <v>98.5</v>
      </c>
      <c r="BN513" s="388">
        <v>25</v>
      </c>
      <c r="BO513" s="388">
        <v>1651</v>
      </c>
      <c r="BP513" s="388">
        <f t="shared" si="91"/>
        <v>412.75</v>
      </c>
      <c r="BQ513" s="388">
        <v>12</v>
      </c>
      <c r="BR513" s="388">
        <v>804</v>
      </c>
      <c r="BS513" s="388">
        <f t="shared" si="92"/>
        <v>201</v>
      </c>
    </row>
    <row r="514" spans="1:71" ht="15.75" customHeight="1">
      <c r="A514" s="331">
        <v>512</v>
      </c>
      <c r="B514" s="388" t="s">
        <v>3555</v>
      </c>
      <c r="C514" s="388"/>
      <c r="D514" s="388"/>
      <c r="E514" s="207" t="s">
        <v>5</v>
      </c>
      <c r="F514" s="388"/>
      <c r="G514" s="388"/>
      <c r="H514" s="388"/>
      <c r="I514" s="388"/>
      <c r="J514" s="388"/>
      <c r="K514" s="388"/>
      <c r="L514" s="388"/>
      <c r="M514" s="388"/>
      <c r="N514" s="388"/>
      <c r="O514" s="388"/>
      <c r="P514" s="388"/>
      <c r="Q514" s="388"/>
      <c r="R514" s="388"/>
      <c r="S514" s="388"/>
      <c r="T514" s="388"/>
      <c r="U514" s="388"/>
      <c r="V514" s="388"/>
      <c r="W514" s="388"/>
      <c r="X514" s="388"/>
      <c r="Y514" s="388"/>
      <c r="Z514" s="388"/>
      <c r="AA514" s="388"/>
      <c r="AB514" s="388"/>
      <c r="AC514" s="388"/>
      <c r="AD514" s="388"/>
      <c r="AE514" s="388"/>
      <c r="AF514" s="388"/>
      <c r="AG514" s="388"/>
      <c r="AH514" s="388"/>
      <c r="AI514" s="388"/>
      <c r="AJ514" s="388"/>
      <c r="AK514" s="388"/>
      <c r="AL514" s="388"/>
      <c r="AM514" s="388"/>
      <c r="AN514" s="388"/>
      <c r="AO514" s="388"/>
      <c r="AP514" s="388"/>
      <c r="AQ514" s="388"/>
      <c r="AR514" s="388"/>
      <c r="AS514" s="388"/>
      <c r="AT514" s="388"/>
      <c r="AU514" s="388"/>
      <c r="AV514" s="388"/>
      <c r="AW514" s="388"/>
      <c r="AX514" s="388"/>
      <c r="AY514" s="388"/>
      <c r="AZ514" s="388"/>
      <c r="BA514" s="388"/>
      <c r="BB514" s="388"/>
      <c r="BC514" s="388"/>
      <c r="BD514" s="388"/>
      <c r="BE514" s="389">
        <v>11</v>
      </c>
      <c r="BF514" s="389">
        <v>941</v>
      </c>
      <c r="BG514" s="388">
        <f t="shared" si="88"/>
        <v>235.25</v>
      </c>
      <c r="BH514" s="388">
        <v>14</v>
      </c>
      <c r="BI514" s="388">
        <v>1118</v>
      </c>
      <c r="BJ514" s="388">
        <f t="shared" si="89"/>
        <v>279.5</v>
      </c>
      <c r="BK514" s="388">
        <v>26</v>
      </c>
      <c r="BL514" s="388">
        <v>1890</v>
      </c>
      <c r="BM514" s="388">
        <f t="shared" si="90"/>
        <v>472.5</v>
      </c>
      <c r="BN514" s="388">
        <v>34</v>
      </c>
      <c r="BO514" s="388">
        <v>2282</v>
      </c>
      <c r="BP514" s="388">
        <f t="shared" si="91"/>
        <v>570.5</v>
      </c>
      <c r="BQ514" s="388">
        <v>45</v>
      </c>
      <c r="BR514" s="388">
        <v>3547</v>
      </c>
      <c r="BS514" s="388">
        <f t="shared" si="92"/>
        <v>886.75</v>
      </c>
    </row>
    <row r="515" spans="1:71" ht="15.75" customHeight="1">
      <c r="A515" s="331">
        <v>513</v>
      </c>
      <c r="B515" s="388" t="s">
        <v>3556</v>
      </c>
      <c r="C515" s="388"/>
      <c r="D515" s="388"/>
      <c r="E515" s="207" t="s">
        <v>5</v>
      </c>
      <c r="F515" s="388"/>
      <c r="G515" s="388"/>
      <c r="H515" s="388"/>
      <c r="I515" s="388"/>
      <c r="J515" s="388"/>
      <c r="K515" s="388"/>
      <c r="L515" s="388"/>
      <c r="M515" s="388"/>
      <c r="N515" s="388"/>
      <c r="O515" s="388"/>
      <c r="P515" s="388"/>
      <c r="Q515" s="388"/>
      <c r="R515" s="388"/>
      <c r="S515" s="388"/>
      <c r="T515" s="388"/>
      <c r="U515" s="388"/>
      <c r="V515" s="388"/>
      <c r="W515" s="388"/>
      <c r="X515" s="388"/>
      <c r="Y515" s="388"/>
      <c r="Z515" s="388"/>
      <c r="AA515" s="388"/>
      <c r="AB515" s="388"/>
      <c r="AC515" s="388"/>
      <c r="AD515" s="388"/>
      <c r="AE515" s="388"/>
      <c r="AF515" s="388"/>
      <c r="AG515" s="388"/>
      <c r="AH515" s="388"/>
      <c r="AI515" s="388"/>
      <c r="AJ515" s="388"/>
      <c r="AK515" s="388"/>
      <c r="AL515" s="388"/>
      <c r="AM515" s="388"/>
      <c r="AN515" s="388"/>
      <c r="AO515" s="388"/>
      <c r="AP515" s="388"/>
      <c r="AQ515" s="388"/>
      <c r="AR515" s="388"/>
      <c r="AS515" s="388"/>
      <c r="AT515" s="388"/>
      <c r="AU515" s="388"/>
      <c r="AV515" s="388"/>
      <c r="AW515" s="388"/>
      <c r="AX515" s="388"/>
      <c r="AY515" s="388"/>
      <c r="AZ515" s="388"/>
      <c r="BA515" s="388"/>
      <c r="BB515" s="388"/>
      <c r="BC515" s="388"/>
      <c r="BD515" s="388"/>
      <c r="BE515" s="389">
        <v>37</v>
      </c>
      <c r="BF515" s="389">
        <v>3055</v>
      </c>
      <c r="BG515" s="388">
        <f t="shared" ref="BG515:BG578" si="93">BF515*25%</f>
        <v>763.75</v>
      </c>
      <c r="BH515" s="388">
        <v>115</v>
      </c>
      <c r="BI515" s="388">
        <v>9333</v>
      </c>
      <c r="BJ515" s="388">
        <f t="shared" si="89"/>
        <v>2333.25</v>
      </c>
      <c r="BK515" s="388">
        <v>131</v>
      </c>
      <c r="BL515" s="388">
        <v>10889</v>
      </c>
      <c r="BM515" s="388">
        <f t="shared" si="90"/>
        <v>2722.25</v>
      </c>
      <c r="BN515" s="388">
        <v>146</v>
      </c>
      <c r="BO515" s="388">
        <v>11590</v>
      </c>
      <c r="BP515" s="388">
        <f t="shared" si="91"/>
        <v>2897.5</v>
      </c>
      <c r="BQ515" s="388">
        <v>124</v>
      </c>
      <c r="BR515" s="388">
        <v>9388</v>
      </c>
      <c r="BS515" s="388">
        <f t="shared" si="92"/>
        <v>2347</v>
      </c>
    </row>
    <row r="516" spans="1:71" ht="15.75" customHeight="1">
      <c r="A516" s="331">
        <v>514</v>
      </c>
      <c r="B516" s="388" t="s">
        <v>3557</v>
      </c>
      <c r="C516" s="388"/>
      <c r="D516" s="388"/>
      <c r="E516" s="207" t="s">
        <v>5</v>
      </c>
      <c r="F516" s="388"/>
      <c r="G516" s="388"/>
      <c r="H516" s="388"/>
      <c r="I516" s="388"/>
      <c r="J516" s="388"/>
      <c r="K516" s="388"/>
      <c r="L516" s="388"/>
      <c r="M516" s="388"/>
      <c r="N516" s="388"/>
      <c r="O516" s="388"/>
      <c r="P516" s="388"/>
      <c r="Q516" s="388"/>
      <c r="R516" s="388"/>
      <c r="S516" s="388"/>
      <c r="T516" s="388"/>
      <c r="U516" s="388"/>
      <c r="V516" s="388"/>
      <c r="W516" s="388"/>
      <c r="X516" s="388"/>
      <c r="Y516" s="388"/>
      <c r="Z516" s="388"/>
      <c r="AA516" s="388"/>
      <c r="AB516" s="388"/>
      <c r="AC516" s="388"/>
      <c r="AD516" s="388"/>
      <c r="AE516" s="388"/>
      <c r="AF516" s="388"/>
      <c r="AG516" s="388"/>
      <c r="AH516" s="388"/>
      <c r="AI516" s="388"/>
      <c r="AJ516" s="388"/>
      <c r="AK516" s="388"/>
      <c r="AL516" s="388"/>
      <c r="AM516" s="388"/>
      <c r="AN516" s="388"/>
      <c r="AO516" s="388"/>
      <c r="AP516" s="388"/>
      <c r="AQ516" s="388"/>
      <c r="AR516" s="388"/>
      <c r="AS516" s="388"/>
      <c r="AT516" s="388"/>
      <c r="AU516" s="388"/>
      <c r="AV516" s="388"/>
      <c r="AW516" s="388"/>
      <c r="AX516" s="388"/>
      <c r="AY516" s="388"/>
      <c r="AZ516" s="388"/>
      <c r="BA516" s="388"/>
      <c r="BB516" s="388"/>
      <c r="BC516" s="388"/>
      <c r="BD516" s="388"/>
      <c r="BE516" s="389">
        <v>19</v>
      </c>
      <c r="BF516" s="389">
        <v>1201</v>
      </c>
      <c r="BG516" s="388">
        <f t="shared" si="93"/>
        <v>300.25</v>
      </c>
      <c r="BH516" s="388">
        <v>13</v>
      </c>
      <c r="BI516" s="388">
        <v>1003</v>
      </c>
      <c r="BJ516" s="388">
        <f t="shared" ref="BJ516:BJ579" si="94">BI516*25%</f>
        <v>250.75</v>
      </c>
      <c r="BK516" s="388">
        <v>14</v>
      </c>
      <c r="BL516" s="388">
        <v>854</v>
      </c>
      <c r="BM516" s="388">
        <f t="shared" ref="BM516:BM579" si="95">BL516*25%</f>
        <v>213.5</v>
      </c>
      <c r="BN516" s="388">
        <v>9</v>
      </c>
      <c r="BO516" s="388">
        <v>547</v>
      </c>
      <c r="BP516" s="388">
        <f t="shared" ref="BP516:BP579" si="96">BO516*25%</f>
        <v>136.75</v>
      </c>
      <c r="BQ516" s="388">
        <v>9</v>
      </c>
      <c r="BR516" s="388">
        <v>643</v>
      </c>
      <c r="BS516" s="388">
        <f t="shared" ref="BS516:BS579" si="97">BR516*25%</f>
        <v>160.75</v>
      </c>
    </row>
    <row r="517" spans="1:71" ht="15.75" customHeight="1">
      <c r="A517" s="331">
        <v>515</v>
      </c>
      <c r="B517" s="388" t="s">
        <v>3558</v>
      </c>
      <c r="C517" s="388"/>
      <c r="D517" s="388"/>
      <c r="E517" s="207" t="s">
        <v>5</v>
      </c>
      <c r="F517" s="388"/>
      <c r="G517" s="388"/>
      <c r="H517" s="388"/>
      <c r="I517" s="388"/>
      <c r="J517" s="388"/>
      <c r="K517" s="388"/>
      <c r="L517" s="388"/>
      <c r="M517" s="388"/>
      <c r="N517" s="388"/>
      <c r="O517" s="388"/>
      <c r="P517" s="388"/>
      <c r="Q517" s="388"/>
      <c r="R517" s="388"/>
      <c r="S517" s="388"/>
      <c r="T517" s="388"/>
      <c r="U517" s="388"/>
      <c r="V517" s="388"/>
      <c r="W517" s="388"/>
      <c r="X517" s="388"/>
      <c r="Y517" s="388"/>
      <c r="Z517" s="388"/>
      <c r="AA517" s="388"/>
      <c r="AB517" s="388"/>
      <c r="AC517" s="388"/>
      <c r="AD517" s="388"/>
      <c r="AE517" s="388"/>
      <c r="AF517" s="388"/>
      <c r="AG517" s="388"/>
      <c r="AH517" s="388"/>
      <c r="AI517" s="388"/>
      <c r="AJ517" s="388"/>
      <c r="AK517" s="388"/>
      <c r="AL517" s="388"/>
      <c r="AM517" s="388"/>
      <c r="AN517" s="388"/>
      <c r="AO517" s="388"/>
      <c r="AP517" s="388"/>
      <c r="AQ517" s="388"/>
      <c r="AR517" s="388"/>
      <c r="AS517" s="388"/>
      <c r="AT517" s="388"/>
      <c r="AU517" s="388"/>
      <c r="AV517" s="388"/>
      <c r="AW517" s="388"/>
      <c r="AX517" s="388"/>
      <c r="AY517" s="388"/>
      <c r="AZ517" s="388"/>
      <c r="BA517" s="388"/>
      <c r="BB517" s="388"/>
      <c r="BC517" s="388"/>
      <c r="BD517" s="388"/>
      <c r="BE517" s="389">
        <v>17</v>
      </c>
      <c r="BF517" s="389">
        <v>1259</v>
      </c>
      <c r="BG517" s="388">
        <f t="shared" si="93"/>
        <v>314.75</v>
      </c>
      <c r="BH517" s="388">
        <v>42</v>
      </c>
      <c r="BI517" s="388">
        <v>3214</v>
      </c>
      <c r="BJ517" s="388">
        <f t="shared" si="94"/>
        <v>803.5</v>
      </c>
      <c r="BK517" s="388">
        <v>52</v>
      </c>
      <c r="BL517" s="388">
        <v>3436</v>
      </c>
      <c r="BM517" s="388">
        <f t="shared" si="95"/>
        <v>859</v>
      </c>
      <c r="BN517" s="388">
        <v>46</v>
      </c>
      <c r="BO517" s="388">
        <v>3354</v>
      </c>
      <c r="BP517" s="388">
        <f t="shared" si="96"/>
        <v>838.5</v>
      </c>
      <c r="BQ517" s="388">
        <v>73</v>
      </c>
      <c r="BR517" s="388">
        <v>4255</v>
      </c>
      <c r="BS517" s="388">
        <f t="shared" si="97"/>
        <v>1063.75</v>
      </c>
    </row>
    <row r="518" spans="1:71" ht="15.75" customHeight="1">
      <c r="A518" s="331">
        <v>516</v>
      </c>
      <c r="B518" s="388" t="s">
        <v>3559</v>
      </c>
      <c r="C518" s="388"/>
      <c r="D518" s="388"/>
      <c r="E518" s="207" t="s">
        <v>5</v>
      </c>
      <c r="F518" s="388"/>
      <c r="G518" s="388"/>
      <c r="H518" s="388"/>
      <c r="I518" s="388"/>
      <c r="J518" s="388"/>
      <c r="K518" s="388"/>
      <c r="L518" s="388"/>
      <c r="M518" s="388"/>
      <c r="N518" s="388"/>
      <c r="O518" s="388"/>
      <c r="P518" s="388"/>
      <c r="Q518" s="388"/>
      <c r="R518" s="388"/>
      <c r="S518" s="388"/>
      <c r="T518" s="388"/>
      <c r="U518" s="388"/>
      <c r="V518" s="388"/>
      <c r="W518" s="388"/>
      <c r="X518" s="388"/>
      <c r="Y518" s="388"/>
      <c r="Z518" s="388"/>
      <c r="AA518" s="388"/>
      <c r="AB518" s="388"/>
      <c r="AC518" s="388"/>
      <c r="AD518" s="388"/>
      <c r="AE518" s="388"/>
      <c r="AF518" s="388"/>
      <c r="AG518" s="388"/>
      <c r="AH518" s="388"/>
      <c r="AI518" s="388"/>
      <c r="AJ518" s="388"/>
      <c r="AK518" s="388"/>
      <c r="AL518" s="388"/>
      <c r="AM518" s="388"/>
      <c r="AN518" s="388"/>
      <c r="AO518" s="388"/>
      <c r="AP518" s="388"/>
      <c r="AQ518" s="388"/>
      <c r="AR518" s="388"/>
      <c r="AS518" s="388"/>
      <c r="AT518" s="388"/>
      <c r="AU518" s="388"/>
      <c r="AV518" s="388"/>
      <c r="AW518" s="388"/>
      <c r="AX518" s="388"/>
      <c r="AY518" s="388"/>
      <c r="AZ518" s="388"/>
      <c r="BA518" s="388"/>
      <c r="BB518" s="388"/>
      <c r="BC518" s="388"/>
      <c r="BD518" s="388"/>
      <c r="BE518" s="389">
        <v>65</v>
      </c>
      <c r="BF518" s="389">
        <v>4451</v>
      </c>
      <c r="BG518" s="388">
        <f t="shared" si="93"/>
        <v>1112.75</v>
      </c>
      <c r="BH518" s="388">
        <v>119</v>
      </c>
      <c r="BI518" s="388">
        <v>8129</v>
      </c>
      <c r="BJ518" s="388">
        <f t="shared" si="94"/>
        <v>2032.25</v>
      </c>
      <c r="BK518" s="388">
        <v>124</v>
      </c>
      <c r="BL518" s="388">
        <v>8504</v>
      </c>
      <c r="BM518" s="388">
        <f t="shared" si="95"/>
        <v>2126</v>
      </c>
      <c r="BN518" s="388">
        <v>113</v>
      </c>
      <c r="BO518" s="388">
        <v>7723</v>
      </c>
      <c r="BP518" s="388">
        <f t="shared" si="96"/>
        <v>1930.75</v>
      </c>
      <c r="BQ518" s="388">
        <v>109</v>
      </c>
      <c r="BR518" s="388">
        <v>7571</v>
      </c>
      <c r="BS518" s="388">
        <f t="shared" si="97"/>
        <v>1892.75</v>
      </c>
    </row>
    <row r="519" spans="1:71" ht="15.75" customHeight="1">
      <c r="A519" s="331">
        <v>517</v>
      </c>
      <c r="B519" s="388" t="s">
        <v>3560</v>
      </c>
      <c r="C519" s="388"/>
      <c r="D519" s="388"/>
      <c r="E519" s="207" t="s">
        <v>5</v>
      </c>
      <c r="F519" s="388"/>
      <c r="G519" s="388"/>
      <c r="H519" s="388"/>
      <c r="I519" s="388"/>
      <c r="J519" s="388"/>
      <c r="K519" s="388"/>
      <c r="L519" s="388"/>
      <c r="M519" s="388"/>
      <c r="N519" s="388"/>
      <c r="O519" s="388"/>
      <c r="P519" s="388"/>
      <c r="Q519" s="388"/>
      <c r="R519" s="388"/>
      <c r="S519" s="388"/>
      <c r="T519" s="388"/>
      <c r="U519" s="388"/>
      <c r="V519" s="388"/>
      <c r="W519" s="388"/>
      <c r="X519" s="388"/>
      <c r="Y519" s="388"/>
      <c r="Z519" s="388"/>
      <c r="AA519" s="388"/>
      <c r="AB519" s="388"/>
      <c r="AC519" s="388"/>
      <c r="AD519" s="388"/>
      <c r="AE519" s="388"/>
      <c r="AF519" s="388"/>
      <c r="AG519" s="388"/>
      <c r="AH519" s="388"/>
      <c r="AI519" s="388"/>
      <c r="AJ519" s="388"/>
      <c r="AK519" s="388"/>
      <c r="AL519" s="388"/>
      <c r="AM519" s="388"/>
      <c r="AN519" s="388"/>
      <c r="AO519" s="388"/>
      <c r="AP519" s="388"/>
      <c r="AQ519" s="388"/>
      <c r="AR519" s="388"/>
      <c r="AS519" s="388"/>
      <c r="AT519" s="388"/>
      <c r="AU519" s="388"/>
      <c r="AV519" s="388"/>
      <c r="AW519" s="388"/>
      <c r="AX519" s="388"/>
      <c r="AY519" s="388"/>
      <c r="AZ519" s="388"/>
      <c r="BA519" s="388"/>
      <c r="BB519" s="388"/>
      <c r="BC519" s="388"/>
      <c r="BD519" s="388"/>
      <c r="BE519" s="389">
        <v>59</v>
      </c>
      <c r="BF519" s="389">
        <v>3481</v>
      </c>
      <c r="BG519" s="388">
        <f t="shared" si="93"/>
        <v>870.25</v>
      </c>
      <c r="BH519" s="388">
        <v>41</v>
      </c>
      <c r="BI519" s="388">
        <v>2751</v>
      </c>
      <c r="BJ519" s="388">
        <f t="shared" si="94"/>
        <v>687.75</v>
      </c>
      <c r="BK519" s="388">
        <v>56</v>
      </c>
      <c r="BL519" s="388">
        <v>3688</v>
      </c>
      <c r="BM519" s="388">
        <f t="shared" si="95"/>
        <v>922</v>
      </c>
      <c r="BN519" s="388">
        <v>39</v>
      </c>
      <c r="BO519" s="388">
        <v>2521</v>
      </c>
      <c r="BP519" s="388">
        <f t="shared" si="96"/>
        <v>630.25</v>
      </c>
      <c r="BQ519" s="388">
        <v>57</v>
      </c>
      <c r="BR519" s="388">
        <v>3211</v>
      </c>
      <c r="BS519" s="388">
        <f t="shared" si="97"/>
        <v>802.75</v>
      </c>
    </row>
    <row r="520" spans="1:71" ht="15.75" customHeight="1">
      <c r="A520" s="331">
        <v>518</v>
      </c>
      <c r="B520" s="388" t="s">
        <v>3561</v>
      </c>
      <c r="C520" s="388"/>
      <c r="D520" s="388"/>
      <c r="E520" s="207" t="s">
        <v>5</v>
      </c>
      <c r="F520" s="388"/>
      <c r="G520" s="388"/>
      <c r="H520" s="388"/>
      <c r="I520" s="388"/>
      <c r="J520" s="388"/>
      <c r="K520" s="388"/>
      <c r="L520" s="388"/>
      <c r="M520" s="388"/>
      <c r="N520" s="388"/>
      <c r="O520" s="388"/>
      <c r="P520" s="388"/>
      <c r="Q520" s="388"/>
      <c r="R520" s="388"/>
      <c r="S520" s="388"/>
      <c r="T520" s="388"/>
      <c r="U520" s="388"/>
      <c r="V520" s="388"/>
      <c r="W520" s="388"/>
      <c r="X520" s="388"/>
      <c r="Y520" s="388"/>
      <c r="Z520" s="388"/>
      <c r="AA520" s="388"/>
      <c r="AB520" s="388"/>
      <c r="AC520" s="388"/>
      <c r="AD520" s="388"/>
      <c r="AE520" s="388"/>
      <c r="AF520" s="388"/>
      <c r="AG520" s="388"/>
      <c r="AH520" s="388"/>
      <c r="AI520" s="388"/>
      <c r="AJ520" s="388"/>
      <c r="AK520" s="388"/>
      <c r="AL520" s="388"/>
      <c r="AM520" s="388"/>
      <c r="AN520" s="388"/>
      <c r="AO520" s="388"/>
      <c r="AP520" s="388"/>
      <c r="AQ520" s="388"/>
      <c r="AR520" s="388"/>
      <c r="AS520" s="388"/>
      <c r="AT520" s="388"/>
      <c r="AU520" s="388"/>
      <c r="AV520" s="388"/>
      <c r="AW520" s="388"/>
      <c r="AX520" s="388"/>
      <c r="AY520" s="388"/>
      <c r="AZ520" s="388"/>
      <c r="BA520" s="388"/>
      <c r="BB520" s="388"/>
      <c r="BC520" s="388"/>
      <c r="BD520" s="388"/>
      <c r="BE520" s="389">
        <v>53</v>
      </c>
      <c r="BF520" s="389">
        <v>3743</v>
      </c>
      <c r="BG520" s="388">
        <f t="shared" si="93"/>
        <v>935.75</v>
      </c>
      <c r="BH520" s="388">
        <v>54</v>
      </c>
      <c r="BI520" s="388">
        <v>3610</v>
      </c>
      <c r="BJ520" s="388">
        <f t="shared" si="94"/>
        <v>902.5</v>
      </c>
      <c r="BK520" s="388">
        <v>50</v>
      </c>
      <c r="BL520" s="388">
        <v>3226</v>
      </c>
      <c r="BM520" s="388">
        <f t="shared" si="95"/>
        <v>806.5</v>
      </c>
      <c r="BN520" s="388">
        <v>69</v>
      </c>
      <c r="BO520" s="388">
        <v>4439</v>
      </c>
      <c r="BP520" s="388">
        <f t="shared" si="96"/>
        <v>1109.75</v>
      </c>
      <c r="BQ520" s="388">
        <v>77</v>
      </c>
      <c r="BR520" s="388">
        <v>5283</v>
      </c>
      <c r="BS520" s="388">
        <f t="shared" si="97"/>
        <v>1320.75</v>
      </c>
    </row>
    <row r="521" spans="1:71" ht="15.75" customHeight="1">
      <c r="A521" s="331">
        <v>519</v>
      </c>
      <c r="B521" s="388" t="s">
        <v>3562</v>
      </c>
      <c r="C521" s="388"/>
      <c r="D521" s="388"/>
      <c r="E521" s="207" t="s">
        <v>5</v>
      </c>
      <c r="F521" s="388"/>
      <c r="G521" s="388"/>
      <c r="H521" s="388"/>
      <c r="I521" s="388"/>
      <c r="J521" s="388"/>
      <c r="K521" s="388"/>
      <c r="L521" s="388"/>
      <c r="M521" s="388"/>
      <c r="N521" s="388"/>
      <c r="O521" s="388"/>
      <c r="P521" s="388"/>
      <c r="Q521" s="388"/>
      <c r="R521" s="388"/>
      <c r="S521" s="388"/>
      <c r="T521" s="388"/>
      <c r="U521" s="388"/>
      <c r="V521" s="388"/>
      <c r="W521" s="388"/>
      <c r="X521" s="388"/>
      <c r="Y521" s="388"/>
      <c r="Z521" s="388"/>
      <c r="AA521" s="388"/>
      <c r="AB521" s="388"/>
      <c r="AC521" s="388"/>
      <c r="AD521" s="388"/>
      <c r="AE521" s="388"/>
      <c r="AF521" s="388"/>
      <c r="AG521" s="388"/>
      <c r="AH521" s="388"/>
      <c r="AI521" s="388"/>
      <c r="AJ521" s="388"/>
      <c r="AK521" s="388"/>
      <c r="AL521" s="388"/>
      <c r="AM521" s="388"/>
      <c r="AN521" s="388"/>
      <c r="AO521" s="388"/>
      <c r="AP521" s="388"/>
      <c r="AQ521" s="388"/>
      <c r="AR521" s="388"/>
      <c r="AS521" s="388"/>
      <c r="AT521" s="388"/>
      <c r="AU521" s="388"/>
      <c r="AV521" s="388"/>
      <c r="AW521" s="388"/>
      <c r="AX521" s="388"/>
      <c r="AY521" s="388"/>
      <c r="AZ521" s="388"/>
      <c r="BA521" s="388"/>
      <c r="BB521" s="388"/>
      <c r="BC521" s="388"/>
      <c r="BD521" s="388"/>
      <c r="BE521" s="389">
        <v>6</v>
      </c>
      <c r="BF521" s="389">
        <v>342</v>
      </c>
      <c r="BG521" s="388">
        <f t="shared" si="93"/>
        <v>85.5</v>
      </c>
      <c r="BH521" s="388">
        <v>23</v>
      </c>
      <c r="BI521" s="388">
        <v>1825</v>
      </c>
      <c r="BJ521" s="388">
        <f t="shared" si="94"/>
        <v>456.25</v>
      </c>
      <c r="BK521" s="388">
        <v>23</v>
      </c>
      <c r="BL521" s="388">
        <v>1777</v>
      </c>
      <c r="BM521" s="388">
        <f t="shared" si="95"/>
        <v>444.25</v>
      </c>
      <c r="BN521" s="388">
        <v>36</v>
      </c>
      <c r="BO521" s="388">
        <v>2540</v>
      </c>
      <c r="BP521" s="388">
        <f t="shared" si="96"/>
        <v>635</v>
      </c>
      <c r="BQ521" s="388">
        <v>30</v>
      </c>
      <c r="BR521" s="388">
        <v>2102</v>
      </c>
      <c r="BS521" s="388">
        <f t="shared" si="97"/>
        <v>525.5</v>
      </c>
    </row>
    <row r="522" spans="1:71" ht="15.75" customHeight="1">
      <c r="A522" s="331">
        <v>520</v>
      </c>
      <c r="B522" s="388" t="s">
        <v>3563</v>
      </c>
      <c r="C522" s="388"/>
      <c r="D522" s="388"/>
      <c r="E522" s="207" t="s">
        <v>5</v>
      </c>
      <c r="F522" s="388"/>
      <c r="G522" s="388"/>
      <c r="H522" s="388"/>
      <c r="I522" s="388"/>
      <c r="J522" s="388"/>
      <c r="K522" s="388"/>
      <c r="L522" s="388"/>
      <c r="M522" s="388"/>
      <c r="N522" s="388"/>
      <c r="O522" s="388"/>
      <c r="P522" s="388"/>
      <c r="Q522" s="388"/>
      <c r="R522" s="388"/>
      <c r="S522" s="388"/>
      <c r="T522" s="388"/>
      <c r="U522" s="388"/>
      <c r="V522" s="388"/>
      <c r="W522" s="388"/>
      <c r="X522" s="388"/>
      <c r="Y522" s="388"/>
      <c r="Z522" s="388"/>
      <c r="AA522" s="388"/>
      <c r="AB522" s="388"/>
      <c r="AC522" s="388"/>
      <c r="AD522" s="388"/>
      <c r="AE522" s="388"/>
      <c r="AF522" s="388"/>
      <c r="AG522" s="388"/>
      <c r="AH522" s="388"/>
      <c r="AI522" s="388"/>
      <c r="AJ522" s="388"/>
      <c r="AK522" s="388"/>
      <c r="AL522" s="388"/>
      <c r="AM522" s="388"/>
      <c r="AN522" s="388"/>
      <c r="AO522" s="388"/>
      <c r="AP522" s="388"/>
      <c r="AQ522" s="388"/>
      <c r="AR522" s="388"/>
      <c r="AS522" s="388"/>
      <c r="AT522" s="388"/>
      <c r="AU522" s="388"/>
      <c r="AV522" s="388"/>
      <c r="AW522" s="388"/>
      <c r="AX522" s="388"/>
      <c r="AY522" s="388"/>
      <c r="AZ522" s="388"/>
      <c r="BA522" s="388"/>
      <c r="BB522" s="388"/>
      <c r="BC522" s="388"/>
      <c r="BD522" s="388"/>
      <c r="BE522" s="389">
        <v>30</v>
      </c>
      <c r="BF522" s="389">
        <v>2246</v>
      </c>
      <c r="BG522" s="388">
        <f t="shared" si="93"/>
        <v>561.5</v>
      </c>
      <c r="BH522" s="388">
        <v>109</v>
      </c>
      <c r="BI522" s="388">
        <v>7939</v>
      </c>
      <c r="BJ522" s="388">
        <f t="shared" si="94"/>
        <v>1984.75</v>
      </c>
      <c r="BK522" s="388">
        <v>88</v>
      </c>
      <c r="BL522" s="388">
        <v>6476</v>
      </c>
      <c r="BM522" s="388">
        <f t="shared" si="95"/>
        <v>1619</v>
      </c>
      <c r="BN522" s="388">
        <v>49</v>
      </c>
      <c r="BO522" s="388">
        <v>3323</v>
      </c>
      <c r="BP522" s="388">
        <f t="shared" si="96"/>
        <v>830.75</v>
      </c>
      <c r="BQ522" s="388">
        <v>31</v>
      </c>
      <c r="BR522" s="388">
        <v>1913</v>
      </c>
      <c r="BS522" s="388">
        <f t="shared" si="97"/>
        <v>478.25</v>
      </c>
    </row>
    <row r="523" spans="1:71" ht="15.75" customHeight="1">
      <c r="A523" s="331">
        <v>521</v>
      </c>
      <c r="B523" s="388" t="s">
        <v>3564</v>
      </c>
      <c r="C523" s="388"/>
      <c r="D523" s="388"/>
      <c r="E523" s="207" t="s">
        <v>5</v>
      </c>
      <c r="F523" s="388"/>
      <c r="G523" s="388"/>
      <c r="H523" s="388"/>
      <c r="I523" s="388"/>
      <c r="J523" s="388"/>
      <c r="K523" s="388"/>
      <c r="L523" s="388"/>
      <c r="M523" s="388"/>
      <c r="N523" s="388"/>
      <c r="O523" s="388"/>
      <c r="P523" s="388"/>
      <c r="Q523" s="388"/>
      <c r="R523" s="388"/>
      <c r="S523" s="388"/>
      <c r="T523" s="388"/>
      <c r="U523" s="388"/>
      <c r="V523" s="388"/>
      <c r="W523" s="388"/>
      <c r="X523" s="388"/>
      <c r="Y523" s="388"/>
      <c r="Z523" s="388"/>
      <c r="AA523" s="388"/>
      <c r="AB523" s="388"/>
      <c r="AC523" s="388"/>
      <c r="AD523" s="388"/>
      <c r="AE523" s="388"/>
      <c r="AF523" s="388"/>
      <c r="AG523" s="388"/>
      <c r="AH523" s="388"/>
      <c r="AI523" s="388"/>
      <c r="AJ523" s="388"/>
      <c r="AK523" s="388"/>
      <c r="AL523" s="388"/>
      <c r="AM523" s="388"/>
      <c r="AN523" s="388"/>
      <c r="AO523" s="388"/>
      <c r="AP523" s="388"/>
      <c r="AQ523" s="388"/>
      <c r="AR523" s="388"/>
      <c r="AS523" s="388"/>
      <c r="AT523" s="388"/>
      <c r="AU523" s="388"/>
      <c r="AV523" s="388"/>
      <c r="AW523" s="388"/>
      <c r="AX523" s="388"/>
      <c r="AY523" s="388"/>
      <c r="AZ523" s="388"/>
      <c r="BA523" s="388"/>
      <c r="BB523" s="388"/>
      <c r="BC523" s="388"/>
      <c r="BD523" s="388"/>
      <c r="BE523" s="389">
        <v>45</v>
      </c>
      <c r="BF523" s="389">
        <v>3167</v>
      </c>
      <c r="BG523" s="388">
        <f t="shared" si="93"/>
        <v>791.75</v>
      </c>
      <c r="BH523" s="388">
        <v>87</v>
      </c>
      <c r="BI523" s="388">
        <v>6057</v>
      </c>
      <c r="BJ523" s="388">
        <f t="shared" si="94"/>
        <v>1514.25</v>
      </c>
      <c r="BK523" s="388">
        <v>63</v>
      </c>
      <c r="BL523" s="388">
        <v>4757</v>
      </c>
      <c r="BM523" s="388">
        <f t="shared" si="95"/>
        <v>1189.25</v>
      </c>
      <c r="BN523" s="388">
        <v>88</v>
      </c>
      <c r="BO523" s="388">
        <v>6384</v>
      </c>
      <c r="BP523" s="388">
        <f t="shared" si="96"/>
        <v>1596</v>
      </c>
      <c r="BQ523" s="388">
        <v>73</v>
      </c>
      <c r="BR523" s="388">
        <v>4607</v>
      </c>
      <c r="BS523" s="388">
        <f t="shared" si="97"/>
        <v>1151.75</v>
      </c>
    </row>
    <row r="524" spans="1:71" ht="15.75" customHeight="1">
      <c r="A524" s="331">
        <v>522</v>
      </c>
      <c r="B524" s="388" t="s">
        <v>3565</v>
      </c>
      <c r="C524" s="388"/>
      <c r="D524" s="388"/>
      <c r="E524" s="207" t="s">
        <v>5</v>
      </c>
      <c r="F524" s="388"/>
      <c r="G524" s="388"/>
      <c r="H524" s="388"/>
      <c r="I524" s="388"/>
      <c r="J524" s="388"/>
      <c r="K524" s="388"/>
      <c r="L524" s="388"/>
      <c r="M524" s="388"/>
      <c r="N524" s="388"/>
      <c r="O524" s="388"/>
      <c r="P524" s="388"/>
      <c r="Q524" s="388"/>
      <c r="R524" s="388"/>
      <c r="S524" s="388"/>
      <c r="T524" s="388"/>
      <c r="U524" s="388"/>
      <c r="V524" s="388"/>
      <c r="W524" s="388"/>
      <c r="X524" s="388"/>
      <c r="Y524" s="388"/>
      <c r="Z524" s="388"/>
      <c r="AA524" s="388"/>
      <c r="AB524" s="388"/>
      <c r="AC524" s="388"/>
      <c r="AD524" s="388"/>
      <c r="AE524" s="388"/>
      <c r="AF524" s="388"/>
      <c r="AG524" s="388"/>
      <c r="AH524" s="388"/>
      <c r="AI524" s="388"/>
      <c r="AJ524" s="388"/>
      <c r="AK524" s="388"/>
      <c r="AL524" s="388"/>
      <c r="AM524" s="388"/>
      <c r="AN524" s="388"/>
      <c r="AO524" s="388"/>
      <c r="AP524" s="388"/>
      <c r="AQ524" s="388"/>
      <c r="AR524" s="388"/>
      <c r="AS524" s="388"/>
      <c r="AT524" s="388"/>
      <c r="AU524" s="388"/>
      <c r="AV524" s="388"/>
      <c r="AW524" s="388"/>
      <c r="AX524" s="388"/>
      <c r="AY524" s="388"/>
      <c r="AZ524" s="388"/>
      <c r="BA524" s="388"/>
      <c r="BB524" s="388"/>
      <c r="BC524" s="388"/>
      <c r="BD524" s="388"/>
      <c r="BE524" s="389">
        <v>4</v>
      </c>
      <c r="BF524" s="389">
        <v>396</v>
      </c>
      <c r="BG524" s="388">
        <f t="shared" si="93"/>
        <v>99</v>
      </c>
      <c r="BH524" s="388">
        <v>4</v>
      </c>
      <c r="BI524" s="388">
        <v>228</v>
      </c>
      <c r="BJ524" s="388">
        <f t="shared" si="94"/>
        <v>57</v>
      </c>
      <c r="BK524" s="388">
        <v>10</v>
      </c>
      <c r="BL524" s="388">
        <v>926</v>
      </c>
      <c r="BM524" s="388">
        <f t="shared" si="95"/>
        <v>231.5</v>
      </c>
      <c r="BN524" s="388">
        <v>21</v>
      </c>
      <c r="BO524" s="388">
        <v>1391</v>
      </c>
      <c r="BP524" s="388">
        <f t="shared" si="96"/>
        <v>347.75</v>
      </c>
      <c r="BQ524" s="388">
        <v>15</v>
      </c>
      <c r="BR524" s="388">
        <v>845</v>
      </c>
      <c r="BS524" s="388">
        <f t="shared" si="97"/>
        <v>211.25</v>
      </c>
    </row>
    <row r="525" spans="1:71" ht="15.75" customHeight="1">
      <c r="A525" s="331">
        <v>523</v>
      </c>
      <c r="B525" s="388" t="s">
        <v>3521</v>
      </c>
      <c r="C525" s="388"/>
      <c r="D525" s="388"/>
      <c r="E525" s="207" t="s">
        <v>5</v>
      </c>
      <c r="F525" s="388"/>
      <c r="G525" s="388"/>
      <c r="H525" s="388"/>
      <c r="I525" s="388"/>
      <c r="J525" s="388"/>
      <c r="K525" s="388"/>
      <c r="L525" s="388"/>
      <c r="M525" s="388"/>
      <c r="N525" s="388"/>
      <c r="O525" s="388"/>
      <c r="P525" s="388"/>
      <c r="Q525" s="388"/>
      <c r="R525" s="388"/>
      <c r="S525" s="388"/>
      <c r="T525" s="388"/>
      <c r="U525" s="388"/>
      <c r="V525" s="388"/>
      <c r="W525" s="388"/>
      <c r="X525" s="388"/>
      <c r="Y525" s="388"/>
      <c r="Z525" s="388"/>
      <c r="AA525" s="388"/>
      <c r="AB525" s="388"/>
      <c r="AC525" s="388"/>
      <c r="AD525" s="388"/>
      <c r="AE525" s="388"/>
      <c r="AF525" s="388"/>
      <c r="AG525" s="388"/>
      <c r="AH525" s="388"/>
      <c r="AI525" s="388"/>
      <c r="AJ525" s="388"/>
      <c r="AK525" s="388"/>
      <c r="AL525" s="388"/>
      <c r="AM525" s="388"/>
      <c r="AN525" s="388"/>
      <c r="AO525" s="388"/>
      <c r="AP525" s="388"/>
      <c r="AQ525" s="388"/>
      <c r="AR525" s="388"/>
      <c r="AS525" s="388"/>
      <c r="AT525" s="388"/>
      <c r="AU525" s="388"/>
      <c r="AV525" s="388"/>
      <c r="AW525" s="388"/>
      <c r="AX525" s="388"/>
      <c r="AY525" s="388"/>
      <c r="AZ525" s="388"/>
      <c r="BA525" s="388"/>
      <c r="BB525" s="388"/>
      <c r="BC525" s="388"/>
      <c r="BD525" s="388"/>
      <c r="BE525" s="389">
        <v>511</v>
      </c>
      <c r="BF525" s="389">
        <v>32053</v>
      </c>
      <c r="BG525" s="388">
        <f t="shared" si="93"/>
        <v>8013.25</v>
      </c>
      <c r="BH525" s="388">
        <v>0</v>
      </c>
      <c r="BI525" s="388">
        <v>0</v>
      </c>
      <c r="BJ525" s="388">
        <f t="shared" si="94"/>
        <v>0</v>
      </c>
      <c r="BK525" s="388"/>
      <c r="BL525" s="388"/>
      <c r="BM525" s="388">
        <f t="shared" si="95"/>
        <v>0</v>
      </c>
      <c r="BN525" s="388">
        <v>0</v>
      </c>
      <c r="BO525" s="388">
        <v>0</v>
      </c>
      <c r="BP525" s="388">
        <f t="shared" si="96"/>
        <v>0</v>
      </c>
      <c r="BQ525" s="388"/>
      <c r="BR525" s="388"/>
      <c r="BS525" s="388">
        <f t="shared" si="97"/>
        <v>0</v>
      </c>
    </row>
    <row r="526" spans="1:71" ht="15.75" customHeight="1">
      <c r="A526" s="331">
        <v>524</v>
      </c>
      <c r="B526" s="388" t="s">
        <v>3566</v>
      </c>
      <c r="C526" s="388"/>
      <c r="D526" s="388"/>
      <c r="E526" s="207" t="s">
        <v>5</v>
      </c>
      <c r="F526" s="388"/>
      <c r="G526" s="388"/>
      <c r="H526" s="388"/>
      <c r="I526" s="388"/>
      <c r="J526" s="388"/>
      <c r="K526" s="388"/>
      <c r="L526" s="388"/>
      <c r="M526" s="388"/>
      <c r="N526" s="388"/>
      <c r="O526" s="388"/>
      <c r="P526" s="388"/>
      <c r="Q526" s="388"/>
      <c r="R526" s="388"/>
      <c r="S526" s="388"/>
      <c r="T526" s="388"/>
      <c r="U526" s="388"/>
      <c r="V526" s="388"/>
      <c r="W526" s="388"/>
      <c r="X526" s="388"/>
      <c r="Y526" s="388"/>
      <c r="Z526" s="388"/>
      <c r="AA526" s="388"/>
      <c r="AB526" s="388"/>
      <c r="AC526" s="388"/>
      <c r="AD526" s="388"/>
      <c r="AE526" s="388"/>
      <c r="AF526" s="388"/>
      <c r="AG526" s="388"/>
      <c r="AH526" s="388"/>
      <c r="AI526" s="388"/>
      <c r="AJ526" s="388"/>
      <c r="AK526" s="388"/>
      <c r="AL526" s="388"/>
      <c r="AM526" s="388"/>
      <c r="AN526" s="388"/>
      <c r="AO526" s="388"/>
      <c r="AP526" s="388"/>
      <c r="AQ526" s="388"/>
      <c r="AR526" s="388"/>
      <c r="AS526" s="388"/>
      <c r="AT526" s="388"/>
      <c r="AU526" s="388"/>
      <c r="AV526" s="388"/>
      <c r="AW526" s="388"/>
      <c r="AX526" s="388"/>
      <c r="AY526" s="388"/>
      <c r="AZ526" s="388"/>
      <c r="BA526" s="388"/>
      <c r="BB526" s="388"/>
      <c r="BC526" s="388"/>
      <c r="BD526" s="388"/>
      <c r="BE526" s="389">
        <v>24</v>
      </c>
      <c r="BF526" s="389">
        <v>2032</v>
      </c>
      <c r="BG526" s="388">
        <f t="shared" si="93"/>
        <v>508</v>
      </c>
      <c r="BH526" s="388">
        <v>31</v>
      </c>
      <c r="BI526" s="388">
        <v>2557</v>
      </c>
      <c r="BJ526" s="388">
        <f t="shared" si="94"/>
        <v>639.25</v>
      </c>
      <c r="BK526" s="388">
        <v>34</v>
      </c>
      <c r="BL526" s="388">
        <v>3022</v>
      </c>
      <c r="BM526" s="388">
        <f t="shared" si="95"/>
        <v>755.5</v>
      </c>
      <c r="BN526" s="388">
        <v>36</v>
      </c>
      <c r="BO526" s="388">
        <v>2604</v>
      </c>
      <c r="BP526" s="388">
        <f t="shared" si="96"/>
        <v>651</v>
      </c>
      <c r="BQ526" s="388">
        <v>31</v>
      </c>
      <c r="BR526" s="388">
        <v>2433</v>
      </c>
      <c r="BS526" s="388">
        <f t="shared" si="97"/>
        <v>608.25</v>
      </c>
    </row>
    <row r="527" spans="1:71" ht="15.75" customHeight="1">
      <c r="A527" s="331">
        <v>525</v>
      </c>
      <c r="B527" s="388" t="s">
        <v>3567</v>
      </c>
      <c r="C527" s="388"/>
      <c r="D527" s="388"/>
      <c r="E527" s="207" t="s">
        <v>5</v>
      </c>
      <c r="F527" s="388"/>
      <c r="G527" s="388"/>
      <c r="H527" s="388"/>
      <c r="I527" s="388"/>
      <c r="J527" s="388"/>
      <c r="K527" s="388"/>
      <c r="L527" s="388"/>
      <c r="M527" s="388"/>
      <c r="N527" s="388"/>
      <c r="O527" s="388"/>
      <c r="P527" s="388"/>
      <c r="Q527" s="388"/>
      <c r="R527" s="388"/>
      <c r="S527" s="388"/>
      <c r="T527" s="388"/>
      <c r="U527" s="388"/>
      <c r="V527" s="388"/>
      <c r="W527" s="388"/>
      <c r="X527" s="388"/>
      <c r="Y527" s="388"/>
      <c r="Z527" s="388"/>
      <c r="AA527" s="388"/>
      <c r="AB527" s="388"/>
      <c r="AC527" s="388"/>
      <c r="AD527" s="388"/>
      <c r="AE527" s="388"/>
      <c r="AF527" s="388"/>
      <c r="AG527" s="388"/>
      <c r="AH527" s="388"/>
      <c r="AI527" s="388"/>
      <c r="AJ527" s="388"/>
      <c r="AK527" s="388"/>
      <c r="AL527" s="388"/>
      <c r="AM527" s="388"/>
      <c r="AN527" s="388"/>
      <c r="AO527" s="388"/>
      <c r="AP527" s="388"/>
      <c r="AQ527" s="388"/>
      <c r="AR527" s="388"/>
      <c r="AS527" s="388"/>
      <c r="AT527" s="388"/>
      <c r="AU527" s="388"/>
      <c r="AV527" s="388"/>
      <c r="AW527" s="388"/>
      <c r="AX527" s="388"/>
      <c r="AY527" s="388"/>
      <c r="AZ527" s="388"/>
      <c r="BA527" s="388"/>
      <c r="BB527" s="388"/>
      <c r="BC527" s="388"/>
      <c r="BD527" s="388"/>
      <c r="BE527" s="389">
        <v>1</v>
      </c>
      <c r="BF527" s="389">
        <v>59</v>
      </c>
      <c r="BG527" s="388">
        <f t="shared" si="93"/>
        <v>14.75</v>
      </c>
      <c r="BH527" s="388">
        <v>24</v>
      </c>
      <c r="BI527" s="388">
        <v>2436</v>
      </c>
      <c r="BJ527" s="388">
        <f t="shared" si="94"/>
        <v>609</v>
      </c>
      <c r="BK527" s="388">
        <v>7</v>
      </c>
      <c r="BL527" s="388">
        <v>673</v>
      </c>
      <c r="BM527" s="388">
        <f t="shared" si="95"/>
        <v>168.25</v>
      </c>
      <c r="BN527" s="388">
        <v>0</v>
      </c>
      <c r="BO527" s="388">
        <v>0</v>
      </c>
      <c r="BP527" s="388">
        <f t="shared" si="96"/>
        <v>0</v>
      </c>
      <c r="BQ527" s="388">
        <v>0</v>
      </c>
      <c r="BR527" s="388">
        <v>0</v>
      </c>
      <c r="BS527" s="388">
        <f t="shared" si="97"/>
        <v>0</v>
      </c>
    </row>
    <row r="528" spans="1:71" ht="15.75" customHeight="1">
      <c r="A528" s="331">
        <v>526</v>
      </c>
      <c r="B528" s="388" t="s">
        <v>3568</v>
      </c>
      <c r="C528" s="388"/>
      <c r="D528" s="388"/>
      <c r="E528" s="207" t="s">
        <v>5</v>
      </c>
      <c r="F528" s="388"/>
      <c r="G528" s="388"/>
      <c r="H528" s="388"/>
      <c r="I528" s="388"/>
      <c r="J528" s="388"/>
      <c r="K528" s="388"/>
      <c r="L528" s="388"/>
      <c r="M528" s="388"/>
      <c r="N528" s="388"/>
      <c r="O528" s="388"/>
      <c r="P528" s="388"/>
      <c r="Q528" s="388"/>
      <c r="R528" s="388"/>
      <c r="S528" s="388"/>
      <c r="T528" s="388"/>
      <c r="U528" s="388"/>
      <c r="V528" s="388"/>
      <c r="W528" s="388"/>
      <c r="X528" s="388"/>
      <c r="Y528" s="388"/>
      <c r="Z528" s="388"/>
      <c r="AA528" s="388"/>
      <c r="AB528" s="388"/>
      <c r="AC528" s="388"/>
      <c r="AD528" s="388"/>
      <c r="AE528" s="388"/>
      <c r="AF528" s="388"/>
      <c r="AG528" s="388"/>
      <c r="AH528" s="388"/>
      <c r="AI528" s="388"/>
      <c r="AJ528" s="388"/>
      <c r="AK528" s="388"/>
      <c r="AL528" s="388"/>
      <c r="AM528" s="388"/>
      <c r="AN528" s="388"/>
      <c r="AO528" s="388"/>
      <c r="AP528" s="388"/>
      <c r="AQ528" s="388"/>
      <c r="AR528" s="388"/>
      <c r="AS528" s="388"/>
      <c r="AT528" s="388"/>
      <c r="AU528" s="388"/>
      <c r="AV528" s="388"/>
      <c r="AW528" s="388"/>
      <c r="AX528" s="388"/>
      <c r="AY528" s="388"/>
      <c r="AZ528" s="388"/>
      <c r="BA528" s="388"/>
      <c r="BB528" s="388"/>
      <c r="BC528" s="388"/>
      <c r="BD528" s="388"/>
      <c r="BE528" s="389">
        <v>97</v>
      </c>
      <c r="BF528" s="389">
        <v>7247</v>
      </c>
      <c r="BG528" s="388">
        <f t="shared" si="93"/>
        <v>1811.75</v>
      </c>
      <c r="BH528" s="388">
        <v>109</v>
      </c>
      <c r="BI528" s="388">
        <v>7119</v>
      </c>
      <c r="BJ528" s="388">
        <f t="shared" si="94"/>
        <v>1779.75</v>
      </c>
      <c r="BK528" s="388">
        <v>163</v>
      </c>
      <c r="BL528" s="388">
        <v>10713</v>
      </c>
      <c r="BM528" s="388">
        <f t="shared" si="95"/>
        <v>2678.25</v>
      </c>
      <c r="BN528" s="388">
        <v>153</v>
      </c>
      <c r="BO528" s="388">
        <v>10599</v>
      </c>
      <c r="BP528" s="388">
        <f t="shared" si="96"/>
        <v>2649.75</v>
      </c>
      <c r="BQ528" s="388">
        <v>126</v>
      </c>
      <c r="BR528" s="388">
        <v>8806</v>
      </c>
      <c r="BS528" s="388">
        <f t="shared" si="97"/>
        <v>2201.5</v>
      </c>
    </row>
    <row r="529" spans="1:71" ht="15.75" customHeight="1">
      <c r="A529" s="331">
        <v>527</v>
      </c>
      <c r="B529" s="388" t="s">
        <v>3569</v>
      </c>
      <c r="C529" s="388"/>
      <c r="D529" s="388"/>
      <c r="E529" s="207" t="s">
        <v>5</v>
      </c>
      <c r="F529" s="388"/>
      <c r="G529" s="388"/>
      <c r="H529" s="388"/>
      <c r="I529" s="388"/>
      <c r="J529" s="388"/>
      <c r="K529" s="388"/>
      <c r="L529" s="388"/>
      <c r="M529" s="388"/>
      <c r="N529" s="388"/>
      <c r="O529" s="388"/>
      <c r="P529" s="388"/>
      <c r="Q529" s="388"/>
      <c r="R529" s="388"/>
      <c r="S529" s="388"/>
      <c r="T529" s="388"/>
      <c r="U529" s="388"/>
      <c r="V529" s="388"/>
      <c r="W529" s="388"/>
      <c r="X529" s="388"/>
      <c r="Y529" s="388"/>
      <c r="Z529" s="388"/>
      <c r="AA529" s="388"/>
      <c r="AB529" s="388"/>
      <c r="AC529" s="388"/>
      <c r="AD529" s="388"/>
      <c r="AE529" s="388"/>
      <c r="AF529" s="388"/>
      <c r="AG529" s="388"/>
      <c r="AH529" s="388"/>
      <c r="AI529" s="388"/>
      <c r="AJ529" s="388"/>
      <c r="AK529" s="388"/>
      <c r="AL529" s="388"/>
      <c r="AM529" s="388"/>
      <c r="AN529" s="388"/>
      <c r="AO529" s="388"/>
      <c r="AP529" s="388"/>
      <c r="AQ529" s="388"/>
      <c r="AR529" s="388"/>
      <c r="AS529" s="388"/>
      <c r="AT529" s="388"/>
      <c r="AU529" s="388"/>
      <c r="AV529" s="388"/>
      <c r="AW529" s="388"/>
      <c r="AX529" s="388"/>
      <c r="AY529" s="388"/>
      <c r="AZ529" s="388"/>
      <c r="BA529" s="388"/>
      <c r="BB529" s="388"/>
      <c r="BC529" s="388"/>
      <c r="BD529" s="388"/>
      <c r="BE529" s="389">
        <v>36</v>
      </c>
      <c r="BF529" s="389">
        <v>2640</v>
      </c>
      <c r="BG529" s="388">
        <f t="shared" si="93"/>
        <v>660</v>
      </c>
      <c r="BH529" s="388">
        <v>29</v>
      </c>
      <c r="BI529" s="388">
        <v>1947</v>
      </c>
      <c r="BJ529" s="388">
        <f t="shared" si="94"/>
        <v>486.75</v>
      </c>
      <c r="BK529" s="388">
        <v>17</v>
      </c>
      <c r="BL529" s="388">
        <v>1311</v>
      </c>
      <c r="BM529" s="388">
        <f t="shared" si="95"/>
        <v>327.75</v>
      </c>
      <c r="BN529" s="388">
        <v>25</v>
      </c>
      <c r="BO529" s="388">
        <v>1643</v>
      </c>
      <c r="BP529" s="388">
        <f t="shared" si="96"/>
        <v>410.75</v>
      </c>
      <c r="BQ529" s="388">
        <v>30</v>
      </c>
      <c r="BR529" s="388">
        <v>2346</v>
      </c>
      <c r="BS529" s="388">
        <f t="shared" si="97"/>
        <v>586.5</v>
      </c>
    </row>
    <row r="530" spans="1:71" ht="15.75" customHeight="1">
      <c r="A530" s="331">
        <v>528</v>
      </c>
      <c r="B530" s="388" t="s">
        <v>3570</v>
      </c>
      <c r="C530" s="388"/>
      <c r="D530" s="388"/>
      <c r="E530" s="207" t="s">
        <v>5</v>
      </c>
      <c r="F530" s="388"/>
      <c r="G530" s="388"/>
      <c r="H530" s="388"/>
      <c r="I530" s="388"/>
      <c r="J530" s="388"/>
      <c r="K530" s="388"/>
      <c r="L530" s="388"/>
      <c r="M530" s="388"/>
      <c r="N530" s="388"/>
      <c r="O530" s="388"/>
      <c r="P530" s="388"/>
      <c r="Q530" s="388"/>
      <c r="R530" s="388"/>
      <c r="S530" s="388"/>
      <c r="T530" s="388"/>
      <c r="U530" s="388"/>
      <c r="V530" s="388"/>
      <c r="W530" s="388"/>
      <c r="X530" s="388"/>
      <c r="Y530" s="388"/>
      <c r="Z530" s="388"/>
      <c r="AA530" s="388"/>
      <c r="AB530" s="388"/>
      <c r="AC530" s="388"/>
      <c r="AD530" s="388"/>
      <c r="AE530" s="388"/>
      <c r="AF530" s="388"/>
      <c r="AG530" s="388"/>
      <c r="AH530" s="388"/>
      <c r="AI530" s="388"/>
      <c r="AJ530" s="388"/>
      <c r="AK530" s="388"/>
      <c r="AL530" s="388"/>
      <c r="AM530" s="388"/>
      <c r="AN530" s="388"/>
      <c r="AO530" s="388"/>
      <c r="AP530" s="388"/>
      <c r="AQ530" s="388"/>
      <c r="AR530" s="388"/>
      <c r="AS530" s="388"/>
      <c r="AT530" s="388"/>
      <c r="AU530" s="388"/>
      <c r="AV530" s="388"/>
      <c r="AW530" s="388"/>
      <c r="AX530" s="388"/>
      <c r="AY530" s="388"/>
      <c r="AZ530" s="388"/>
      <c r="BA530" s="388"/>
      <c r="BB530" s="388"/>
      <c r="BC530" s="388"/>
      <c r="BD530" s="388"/>
      <c r="BE530" s="389">
        <v>57</v>
      </c>
      <c r="BF530" s="389">
        <v>3739</v>
      </c>
      <c r="BG530" s="388">
        <f t="shared" si="93"/>
        <v>934.75</v>
      </c>
      <c r="BH530" s="388">
        <v>51</v>
      </c>
      <c r="BI530" s="388">
        <v>3249</v>
      </c>
      <c r="BJ530" s="388">
        <f t="shared" si="94"/>
        <v>812.25</v>
      </c>
      <c r="BK530" s="388">
        <v>67</v>
      </c>
      <c r="BL530" s="388">
        <v>4137</v>
      </c>
      <c r="BM530" s="388">
        <f t="shared" si="95"/>
        <v>1034.25</v>
      </c>
      <c r="BN530" s="388">
        <v>42</v>
      </c>
      <c r="BO530" s="388">
        <v>3102</v>
      </c>
      <c r="BP530" s="388">
        <f t="shared" si="96"/>
        <v>775.5</v>
      </c>
      <c r="BQ530" s="388">
        <v>66</v>
      </c>
      <c r="BR530" s="388">
        <v>4106</v>
      </c>
      <c r="BS530" s="388">
        <f t="shared" si="97"/>
        <v>1026.5</v>
      </c>
    </row>
    <row r="531" spans="1:71" ht="15.75" customHeight="1">
      <c r="A531" s="331">
        <v>529</v>
      </c>
      <c r="B531" s="388" t="s">
        <v>3571</v>
      </c>
      <c r="C531" s="388"/>
      <c r="D531" s="388"/>
      <c r="E531" s="207" t="s">
        <v>5</v>
      </c>
      <c r="F531" s="388"/>
      <c r="G531" s="388"/>
      <c r="H531" s="388"/>
      <c r="I531" s="388"/>
      <c r="J531" s="388"/>
      <c r="K531" s="388"/>
      <c r="L531" s="388"/>
      <c r="M531" s="388"/>
      <c r="N531" s="388"/>
      <c r="O531" s="388"/>
      <c r="P531" s="388"/>
      <c r="Q531" s="388"/>
      <c r="R531" s="388"/>
      <c r="S531" s="388"/>
      <c r="T531" s="388"/>
      <c r="U531" s="388"/>
      <c r="V531" s="388"/>
      <c r="W531" s="388"/>
      <c r="X531" s="388"/>
      <c r="Y531" s="388"/>
      <c r="Z531" s="388"/>
      <c r="AA531" s="388"/>
      <c r="AB531" s="388"/>
      <c r="AC531" s="388"/>
      <c r="AD531" s="388"/>
      <c r="AE531" s="388"/>
      <c r="AF531" s="388"/>
      <c r="AG531" s="388"/>
      <c r="AH531" s="388"/>
      <c r="AI531" s="388"/>
      <c r="AJ531" s="388"/>
      <c r="AK531" s="388"/>
      <c r="AL531" s="388"/>
      <c r="AM531" s="388"/>
      <c r="AN531" s="388"/>
      <c r="AO531" s="388"/>
      <c r="AP531" s="388"/>
      <c r="AQ531" s="388"/>
      <c r="AR531" s="388"/>
      <c r="AS531" s="388"/>
      <c r="AT531" s="388"/>
      <c r="AU531" s="388"/>
      <c r="AV531" s="388"/>
      <c r="AW531" s="388"/>
      <c r="AX531" s="388"/>
      <c r="AY531" s="388"/>
      <c r="AZ531" s="388"/>
      <c r="BA531" s="388"/>
      <c r="BB531" s="388"/>
      <c r="BC531" s="388"/>
      <c r="BD531" s="388"/>
      <c r="BE531" s="389">
        <v>30</v>
      </c>
      <c r="BF531" s="389">
        <v>2022</v>
      </c>
      <c r="BG531" s="388">
        <f t="shared" si="93"/>
        <v>505.5</v>
      </c>
      <c r="BH531" s="388">
        <v>27</v>
      </c>
      <c r="BI531" s="388">
        <v>2145</v>
      </c>
      <c r="BJ531" s="388">
        <f t="shared" si="94"/>
        <v>536.25</v>
      </c>
      <c r="BK531" s="388">
        <v>42</v>
      </c>
      <c r="BL531" s="388">
        <v>3006</v>
      </c>
      <c r="BM531" s="388">
        <f t="shared" si="95"/>
        <v>751.5</v>
      </c>
      <c r="BN531" s="388">
        <v>53</v>
      </c>
      <c r="BO531" s="388">
        <v>3355</v>
      </c>
      <c r="BP531" s="388">
        <f t="shared" si="96"/>
        <v>838.75</v>
      </c>
      <c r="BQ531" s="388">
        <v>31</v>
      </c>
      <c r="BR531" s="388">
        <v>2033</v>
      </c>
      <c r="BS531" s="388">
        <f t="shared" si="97"/>
        <v>508.25</v>
      </c>
    </row>
    <row r="532" spans="1:71" ht="15.75" customHeight="1">
      <c r="A532" s="331">
        <v>530</v>
      </c>
      <c r="B532" s="388" t="s">
        <v>3572</v>
      </c>
      <c r="C532" s="388"/>
      <c r="D532" s="388"/>
      <c r="E532" s="207" t="s">
        <v>5</v>
      </c>
      <c r="F532" s="388"/>
      <c r="G532" s="388"/>
      <c r="H532" s="388"/>
      <c r="I532" s="388"/>
      <c r="J532" s="388"/>
      <c r="K532" s="388"/>
      <c r="L532" s="388"/>
      <c r="M532" s="388"/>
      <c r="N532" s="388"/>
      <c r="O532" s="388"/>
      <c r="P532" s="388"/>
      <c r="Q532" s="388"/>
      <c r="R532" s="388"/>
      <c r="S532" s="388"/>
      <c r="T532" s="388"/>
      <c r="U532" s="388"/>
      <c r="V532" s="388"/>
      <c r="W532" s="388"/>
      <c r="X532" s="388"/>
      <c r="Y532" s="388"/>
      <c r="Z532" s="388"/>
      <c r="AA532" s="388"/>
      <c r="AB532" s="388"/>
      <c r="AC532" s="388"/>
      <c r="AD532" s="388"/>
      <c r="AE532" s="388"/>
      <c r="AF532" s="388"/>
      <c r="AG532" s="388"/>
      <c r="AH532" s="388"/>
      <c r="AI532" s="388"/>
      <c r="AJ532" s="388"/>
      <c r="AK532" s="388"/>
      <c r="AL532" s="388"/>
      <c r="AM532" s="388"/>
      <c r="AN532" s="388"/>
      <c r="AO532" s="388"/>
      <c r="AP532" s="388"/>
      <c r="AQ532" s="388"/>
      <c r="AR532" s="388"/>
      <c r="AS532" s="388"/>
      <c r="AT532" s="388"/>
      <c r="AU532" s="388"/>
      <c r="AV532" s="388"/>
      <c r="AW532" s="388"/>
      <c r="AX532" s="388"/>
      <c r="AY532" s="388"/>
      <c r="AZ532" s="388"/>
      <c r="BA532" s="388"/>
      <c r="BB532" s="388"/>
      <c r="BC532" s="388"/>
      <c r="BD532" s="388"/>
      <c r="BE532" s="389">
        <v>13</v>
      </c>
      <c r="BF532" s="389">
        <v>1023</v>
      </c>
      <c r="BG532" s="388">
        <f t="shared" si="93"/>
        <v>255.75</v>
      </c>
      <c r="BH532" s="388">
        <v>23</v>
      </c>
      <c r="BI532" s="388">
        <v>1585</v>
      </c>
      <c r="BJ532" s="388">
        <f t="shared" si="94"/>
        <v>396.25</v>
      </c>
      <c r="BK532" s="388">
        <v>28</v>
      </c>
      <c r="BL532" s="388">
        <v>1572</v>
      </c>
      <c r="BM532" s="388">
        <f t="shared" si="95"/>
        <v>393</v>
      </c>
      <c r="BN532" s="388">
        <v>36</v>
      </c>
      <c r="BO532" s="388">
        <v>2328</v>
      </c>
      <c r="BP532" s="388">
        <f t="shared" si="96"/>
        <v>582</v>
      </c>
      <c r="BQ532" s="388">
        <v>56</v>
      </c>
      <c r="BR532" s="388">
        <v>3612</v>
      </c>
      <c r="BS532" s="388">
        <f t="shared" si="97"/>
        <v>903</v>
      </c>
    </row>
    <row r="533" spans="1:71" ht="15.75" customHeight="1">
      <c r="A533" s="331">
        <v>531</v>
      </c>
      <c r="B533" s="388" t="s">
        <v>3573</v>
      </c>
      <c r="C533" s="388"/>
      <c r="D533" s="388"/>
      <c r="E533" s="207" t="s">
        <v>5</v>
      </c>
      <c r="F533" s="388"/>
      <c r="G533" s="388"/>
      <c r="H533" s="388"/>
      <c r="I533" s="388"/>
      <c r="J533" s="388"/>
      <c r="K533" s="388"/>
      <c r="L533" s="388"/>
      <c r="M533" s="388"/>
      <c r="N533" s="388"/>
      <c r="O533" s="388"/>
      <c r="P533" s="388"/>
      <c r="Q533" s="388"/>
      <c r="R533" s="388"/>
      <c r="S533" s="388"/>
      <c r="T533" s="388"/>
      <c r="U533" s="388"/>
      <c r="V533" s="388"/>
      <c r="W533" s="388"/>
      <c r="X533" s="388"/>
      <c r="Y533" s="388"/>
      <c r="Z533" s="388"/>
      <c r="AA533" s="388"/>
      <c r="AB533" s="388"/>
      <c r="AC533" s="388"/>
      <c r="AD533" s="388"/>
      <c r="AE533" s="388"/>
      <c r="AF533" s="388"/>
      <c r="AG533" s="388"/>
      <c r="AH533" s="388"/>
      <c r="AI533" s="388"/>
      <c r="AJ533" s="388"/>
      <c r="AK533" s="388"/>
      <c r="AL533" s="388"/>
      <c r="AM533" s="388"/>
      <c r="AN533" s="388"/>
      <c r="AO533" s="388"/>
      <c r="AP533" s="388"/>
      <c r="AQ533" s="388"/>
      <c r="AR533" s="388"/>
      <c r="AS533" s="388"/>
      <c r="AT533" s="388"/>
      <c r="AU533" s="388"/>
      <c r="AV533" s="388"/>
      <c r="AW533" s="388"/>
      <c r="AX533" s="388"/>
      <c r="AY533" s="388"/>
      <c r="AZ533" s="388"/>
      <c r="BA533" s="388"/>
      <c r="BB533" s="388"/>
      <c r="BC533" s="388"/>
      <c r="BD533" s="388"/>
      <c r="BE533" s="389">
        <v>36</v>
      </c>
      <c r="BF533" s="389">
        <v>2892</v>
      </c>
      <c r="BG533" s="388">
        <f t="shared" si="93"/>
        <v>723</v>
      </c>
      <c r="BH533" s="388">
        <v>88</v>
      </c>
      <c r="BI533" s="388">
        <v>6584</v>
      </c>
      <c r="BJ533" s="388">
        <f t="shared" si="94"/>
        <v>1646</v>
      </c>
      <c r="BK533" s="388">
        <v>66</v>
      </c>
      <c r="BL533" s="388">
        <v>5014</v>
      </c>
      <c r="BM533" s="388">
        <f t="shared" si="95"/>
        <v>1253.5</v>
      </c>
      <c r="BN533" s="388">
        <v>54</v>
      </c>
      <c r="BO533" s="388">
        <v>4006</v>
      </c>
      <c r="BP533" s="388">
        <f t="shared" si="96"/>
        <v>1001.5</v>
      </c>
      <c r="BQ533" s="388">
        <v>36</v>
      </c>
      <c r="BR533" s="388">
        <v>2668</v>
      </c>
      <c r="BS533" s="388">
        <f t="shared" si="97"/>
        <v>667</v>
      </c>
    </row>
    <row r="534" spans="1:71" ht="15.75" customHeight="1">
      <c r="A534" s="331">
        <v>532</v>
      </c>
      <c r="B534" s="388" t="s">
        <v>3574</v>
      </c>
      <c r="C534" s="388"/>
      <c r="D534" s="388"/>
      <c r="E534" s="207" t="s">
        <v>5</v>
      </c>
      <c r="F534" s="388"/>
      <c r="G534" s="388"/>
      <c r="H534" s="388"/>
      <c r="I534" s="388"/>
      <c r="J534" s="388"/>
      <c r="K534" s="388"/>
      <c r="L534" s="388"/>
      <c r="M534" s="388"/>
      <c r="N534" s="388"/>
      <c r="O534" s="388"/>
      <c r="P534" s="388"/>
      <c r="Q534" s="388"/>
      <c r="R534" s="388"/>
      <c r="S534" s="388"/>
      <c r="T534" s="388"/>
      <c r="U534" s="388"/>
      <c r="V534" s="388"/>
      <c r="W534" s="388"/>
      <c r="X534" s="388"/>
      <c r="Y534" s="388"/>
      <c r="Z534" s="388"/>
      <c r="AA534" s="388"/>
      <c r="AB534" s="388"/>
      <c r="AC534" s="388"/>
      <c r="AD534" s="388"/>
      <c r="AE534" s="388"/>
      <c r="AF534" s="388"/>
      <c r="AG534" s="388"/>
      <c r="AH534" s="388"/>
      <c r="AI534" s="388"/>
      <c r="AJ534" s="388"/>
      <c r="AK534" s="388"/>
      <c r="AL534" s="388"/>
      <c r="AM534" s="388"/>
      <c r="AN534" s="388"/>
      <c r="AO534" s="388"/>
      <c r="AP534" s="388"/>
      <c r="AQ534" s="388"/>
      <c r="AR534" s="388"/>
      <c r="AS534" s="388"/>
      <c r="AT534" s="388"/>
      <c r="AU534" s="388"/>
      <c r="AV534" s="388"/>
      <c r="AW534" s="388"/>
      <c r="AX534" s="388"/>
      <c r="AY534" s="388"/>
      <c r="AZ534" s="388"/>
      <c r="BA534" s="388"/>
      <c r="BB534" s="388"/>
      <c r="BC534" s="388"/>
      <c r="BD534" s="388"/>
      <c r="BE534" s="389">
        <v>98</v>
      </c>
      <c r="BF534" s="389">
        <v>6450</v>
      </c>
      <c r="BG534" s="388">
        <f t="shared" si="93"/>
        <v>1612.5</v>
      </c>
      <c r="BH534" s="388">
        <v>115</v>
      </c>
      <c r="BI534" s="388">
        <v>7945</v>
      </c>
      <c r="BJ534" s="388">
        <f t="shared" si="94"/>
        <v>1986.25</v>
      </c>
      <c r="BK534" s="388">
        <v>72</v>
      </c>
      <c r="BL534" s="388">
        <v>4928</v>
      </c>
      <c r="BM534" s="388">
        <f t="shared" si="95"/>
        <v>1232</v>
      </c>
      <c r="BN534" s="388">
        <v>101</v>
      </c>
      <c r="BO534" s="388">
        <v>6679</v>
      </c>
      <c r="BP534" s="388">
        <f t="shared" si="96"/>
        <v>1669.75</v>
      </c>
      <c r="BQ534" s="388">
        <v>103</v>
      </c>
      <c r="BR534" s="388">
        <v>6585</v>
      </c>
      <c r="BS534" s="388">
        <f t="shared" si="97"/>
        <v>1646.25</v>
      </c>
    </row>
    <row r="535" spans="1:71" ht="15.75" customHeight="1">
      <c r="A535" s="331">
        <v>533</v>
      </c>
      <c r="B535" s="388" t="s">
        <v>3575</v>
      </c>
      <c r="C535" s="388"/>
      <c r="D535" s="388"/>
      <c r="E535" s="207" t="s">
        <v>5</v>
      </c>
      <c r="F535" s="388"/>
      <c r="G535" s="388"/>
      <c r="H535" s="388"/>
      <c r="I535" s="388"/>
      <c r="J535" s="388"/>
      <c r="K535" s="388"/>
      <c r="L535" s="388"/>
      <c r="M535" s="388"/>
      <c r="N535" s="388"/>
      <c r="O535" s="388"/>
      <c r="P535" s="388"/>
      <c r="Q535" s="388"/>
      <c r="R535" s="388"/>
      <c r="S535" s="388"/>
      <c r="T535" s="388"/>
      <c r="U535" s="388"/>
      <c r="V535" s="388"/>
      <c r="W535" s="388"/>
      <c r="X535" s="388"/>
      <c r="Y535" s="388"/>
      <c r="Z535" s="388"/>
      <c r="AA535" s="388"/>
      <c r="AB535" s="388"/>
      <c r="AC535" s="388"/>
      <c r="AD535" s="388"/>
      <c r="AE535" s="388"/>
      <c r="AF535" s="388"/>
      <c r="AG535" s="388"/>
      <c r="AH535" s="388"/>
      <c r="AI535" s="388"/>
      <c r="AJ535" s="388"/>
      <c r="AK535" s="388"/>
      <c r="AL535" s="388"/>
      <c r="AM535" s="388"/>
      <c r="AN535" s="388"/>
      <c r="AO535" s="388"/>
      <c r="AP535" s="388"/>
      <c r="AQ535" s="388"/>
      <c r="AR535" s="388"/>
      <c r="AS535" s="388"/>
      <c r="AT535" s="388"/>
      <c r="AU535" s="388"/>
      <c r="AV535" s="388"/>
      <c r="AW535" s="388"/>
      <c r="AX535" s="388"/>
      <c r="AY535" s="388"/>
      <c r="AZ535" s="388"/>
      <c r="BA535" s="388"/>
      <c r="BB535" s="388"/>
      <c r="BC535" s="388"/>
      <c r="BD535" s="388"/>
      <c r="BE535" s="389">
        <v>5</v>
      </c>
      <c r="BF535" s="389">
        <v>407</v>
      </c>
      <c r="BG535" s="388">
        <f t="shared" si="93"/>
        <v>101.75</v>
      </c>
      <c r="BH535" s="388">
        <v>10</v>
      </c>
      <c r="BI535" s="388">
        <v>1010</v>
      </c>
      <c r="BJ535" s="388">
        <f t="shared" si="94"/>
        <v>252.5</v>
      </c>
      <c r="BK535" s="388">
        <v>36</v>
      </c>
      <c r="BL535" s="388">
        <v>2664</v>
      </c>
      <c r="BM535" s="388">
        <f t="shared" si="95"/>
        <v>666</v>
      </c>
      <c r="BN535" s="388">
        <v>35</v>
      </c>
      <c r="BO535" s="388">
        <v>2193</v>
      </c>
      <c r="BP535" s="388">
        <f t="shared" si="96"/>
        <v>548.25</v>
      </c>
      <c r="BQ535" s="388">
        <v>28</v>
      </c>
      <c r="BR535" s="388">
        <v>1896</v>
      </c>
      <c r="BS535" s="388">
        <f t="shared" si="97"/>
        <v>474</v>
      </c>
    </row>
    <row r="536" spans="1:71" ht="15.75" customHeight="1">
      <c r="A536" s="331">
        <v>534</v>
      </c>
      <c r="B536" s="388" t="s">
        <v>3576</v>
      </c>
      <c r="C536" s="388"/>
      <c r="D536" s="388"/>
      <c r="E536" s="207" t="s">
        <v>5</v>
      </c>
      <c r="F536" s="388"/>
      <c r="G536" s="388"/>
      <c r="H536" s="388"/>
      <c r="I536" s="388"/>
      <c r="J536" s="388"/>
      <c r="K536" s="388"/>
      <c r="L536" s="388"/>
      <c r="M536" s="388"/>
      <c r="N536" s="388"/>
      <c r="O536" s="388"/>
      <c r="P536" s="388"/>
      <c r="Q536" s="388"/>
      <c r="R536" s="388"/>
      <c r="S536" s="388"/>
      <c r="T536" s="388"/>
      <c r="U536" s="388"/>
      <c r="V536" s="388"/>
      <c r="W536" s="388"/>
      <c r="X536" s="388"/>
      <c r="Y536" s="388"/>
      <c r="Z536" s="388"/>
      <c r="AA536" s="388"/>
      <c r="AB536" s="388"/>
      <c r="AC536" s="388"/>
      <c r="AD536" s="388"/>
      <c r="AE536" s="388"/>
      <c r="AF536" s="388"/>
      <c r="AG536" s="388"/>
      <c r="AH536" s="388"/>
      <c r="AI536" s="388"/>
      <c r="AJ536" s="388"/>
      <c r="AK536" s="388"/>
      <c r="AL536" s="388"/>
      <c r="AM536" s="388"/>
      <c r="AN536" s="388"/>
      <c r="AO536" s="388"/>
      <c r="AP536" s="388"/>
      <c r="AQ536" s="388"/>
      <c r="AR536" s="388"/>
      <c r="AS536" s="388"/>
      <c r="AT536" s="388"/>
      <c r="AU536" s="388"/>
      <c r="AV536" s="388"/>
      <c r="AW536" s="388"/>
      <c r="AX536" s="388"/>
      <c r="AY536" s="388"/>
      <c r="AZ536" s="388"/>
      <c r="BA536" s="388"/>
      <c r="BB536" s="388"/>
      <c r="BC536" s="388"/>
      <c r="BD536" s="388"/>
      <c r="BE536" s="389">
        <v>8</v>
      </c>
      <c r="BF536" s="389">
        <v>632</v>
      </c>
      <c r="BG536" s="388">
        <f t="shared" si="93"/>
        <v>158</v>
      </c>
      <c r="BH536" s="388">
        <v>26</v>
      </c>
      <c r="BI536" s="388">
        <v>2046</v>
      </c>
      <c r="BJ536" s="388">
        <f t="shared" si="94"/>
        <v>511.5</v>
      </c>
      <c r="BK536" s="388">
        <v>48</v>
      </c>
      <c r="BL536" s="388">
        <v>4276</v>
      </c>
      <c r="BM536" s="388">
        <f t="shared" si="95"/>
        <v>1069</v>
      </c>
      <c r="BN536" s="388">
        <v>74</v>
      </c>
      <c r="BO536" s="388">
        <v>5514</v>
      </c>
      <c r="BP536" s="388">
        <f t="shared" si="96"/>
        <v>1378.5</v>
      </c>
      <c r="BQ536" s="388">
        <v>72</v>
      </c>
      <c r="BR536" s="388">
        <v>6072</v>
      </c>
      <c r="BS536" s="388">
        <f t="shared" si="97"/>
        <v>1518</v>
      </c>
    </row>
    <row r="537" spans="1:71" ht="15.75" customHeight="1">
      <c r="A537" s="331">
        <v>535</v>
      </c>
      <c r="B537" s="388" t="s">
        <v>3577</v>
      </c>
      <c r="C537" s="388"/>
      <c r="D537" s="388"/>
      <c r="E537" s="207" t="s">
        <v>5</v>
      </c>
      <c r="F537" s="388"/>
      <c r="G537" s="388"/>
      <c r="H537" s="388"/>
      <c r="I537" s="388"/>
      <c r="J537" s="388"/>
      <c r="K537" s="388"/>
      <c r="L537" s="388"/>
      <c r="M537" s="388"/>
      <c r="N537" s="388"/>
      <c r="O537" s="388"/>
      <c r="P537" s="388"/>
      <c r="Q537" s="388"/>
      <c r="R537" s="388"/>
      <c r="S537" s="388"/>
      <c r="T537" s="388"/>
      <c r="U537" s="388"/>
      <c r="V537" s="388"/>
      <c r="W537" s="388"/>
      <c r="X537" s="388"/>
      <c r="Y537" s="388"/>
      <c r="Z537" s="388"/>
      <c r="AA537" s="388"/>
      <c r="AB537" s="388"/>
      <c r="AC537" s="388"/>
      <c r="AD537" s="388"/>
      <c r="AE537" s="388"/>
      <c r="AF537" s="388"/>
      <c r="AG537" s="388"/>
      <c r="AH537" s="388"/>
      <c r="AI537" s="388"/>
      <c r="AJ537" s="388"/>
      <c r="AK537" s="388"/>
      <c r="AL537" s="388"/>
      <c r="AM537" s="388"/>
      <c r="AN537" s="388"/>
      <c r="AO537" s="388"/>
      <c r="AP537" s="388"/>
      <c r="AQ537" s="388"/>
      <c r="AR537" s="388"/>
      <c r="AS537" s="388"/>
      <c r="AT537" s="388"/>
      <c r="AU537" s="388"/>
      <c r="AV537" s="388"/>
      <c r="AW537" s="388"/>
      <c r="AX537" s="388"/>
      <c r="AY537" s="388"/>
      <c r="AZ537" s="388"/>
      <c r="BA537" s="388"/>
      <c r="BB537" s="388"/>
      <c r="BC537" s="388"/>
      <c r="BD537" s="388"/>
      <c r="BE537" s="389">
        <v>7</v>
      </c>
      <c r="BF537" s="389">
        <v>377</v>
      </c>
      <c r="BG537" s="388">
        <f t="shared" si="93"/>
        <v>94.25</v>
      </c>
      <c r="BH537" s="388">
        <v>9</v>
      </c>
      <c r="BI537" s="388">
        <v>679</v>
      </c>
      <c r="BJ537" s="388">
        <f t="shared" si="94"/>
        <v>169.75</v>
      </c>
      <c r="BK537" s="388">
        <v>8</v>
      </c>
      <c r="BL537" s="388">
        <v>560</v>
      </c>
      <c r="BM537" s="388">
        <f t="shared" si="95"/>
        <v>140</v>
      </c>
      <c r="BN537" s="388">
        <v>20</v>
      </c>
      <c r="BO537" s="388">
        <v>1232</v>
      </c>
      <c r="BP537" s="388">
        <f t="shared" si="96"/>
        <v>308</v>
      </c>
      <c r="BQ537" s="388">
        <v>23</v>
      </c>
      <c r="BR537" s="388">
        <v>1325</v>
      </c>
      <c r="BS537" s="388">
        <f t="shared" si="97"/>
        <v>331.25</v>
      </c>
    </row>
    <row r="538" spans="1:71" ht="15.75" customHeight="1">
      <c r="A538" s="331">
        <v>536</v>
      </c>
      <c r="B538" s="388" t="s">
        <v>3578</v>
      </c>
      <c r="C538" s="388"/>
      <c r="D538" s="388"/>
      <c r="E538" s="207" t="s">
        <v>5</v>
      </c>
      <c r="F538" s="388"/>
      <c r="G538" s="388"/>
      <c r="H538" s="388"/>
      <c r="I538" s="388"/>
      <c r="J538" s="388"/>
      <c r="K538" s="388"/>
      <c r="L538" s="388"/>
      <c r="M538" s="388"/>
      <c r="N538" s="388"/>
      <c r="O538" s="388"/>
      <c r="P538" s="388"/>
      <c r="Q538" s="388"/>
      <c r="R538" s="388"/>
      <c r="S538" s="388"/>
      <c r="T538" s="388"/>
      <c r="U538" s="388"/>
      <c r="V538" s="388"/>
      <c r="W538" s="388"/>
      <c r="X538" s="388"/>
      <c r="Y538" s="388"/>
      <c r="Z538" s="388"/>
      <c r="AA538" s="388"/>
      <c r="AB538" s="388"/>
      <c r="AC538" s="388"/>
      <c r="AD538" s="388"/>
      <c r="AE538" s="388"/>
      <c r="AF538" s="388"/>
      <c r="AG538" s="388"/>
      <c r="AH538" s="388"/>
      <c r="AI538" s="388"/>
      <c r="AJ538" s="388"/>
      <c r="AK538" s="388"/>
      <c r="AL538" s="388"/>
      <c r="AM538" s="388"/>
      <c r="AN538" s="388"/>
      <c r="AO538" s="388"/>
      <c r="AP538" s="388"/>
      <c r="AQ538" s="388"/>
      <c r="AR538" s="388"/>
      <c r="AS538" s="388"/>
      <c r="AT538" s="388"/>
      <c r="AU538" s="388"/>
      <c r="AV538" s="388"/>
      <c r="AW538" s="388"/>
      <c r="AX538" s="388"/>
      <c r="AY538" s="388"/>
      <c r="AZ538" s="388"/>
      <c r="BA538" s="388"/>
      <c r="BB538" s="388"/>
      <c r="BC538" s="388"/>
      <c r="BD538" s="388"/>
      <c r="BE538" s="389">
        <v>56</v>
      </c>
      <c r="BF538" s="389">
        <v>3752</v>
      </c>
      <c r="BG538" s="388">
        <f t="shared" si="93"/>
        <v>938</v>
      </c>
      <c r="BH538" s="388">
        <v>62</v>
      </c>
      <c r="BI538" s="388">
        <v>3950</v>
      </c>
      <c r="BJ538" s="388">
        <f t="shared" si="94"/>
        <v>987.5</v>
      </c>
      <c r="BK538" s="388">
        <v>59</v>
      </c>
      <c r="BL538" s="388">
        <v>3985</v>
      </c>
      <c r="BM538" s="388">
        <f t="shared" si="95"/>
        <v>996.25</v>
      </c>
      <c r="BN538" s="388">
        <v>65</v>
      </c>
      <c r="BO538" s="388">
        <v>4819</v>
      </c>
      <c r="BP538" s="388">
        <f t="shared" si="96"/>
        <v>1204.75</v>
      </c>
      <c r="BQ538" s="388">
        <v>66</v>
      </c>
      <c r="BR538" s="388">
        <v>4490</v>
      </c>
      <c r="BS538" s="388">
        <f t="shared" si="97"/>
        <v>1122.5</v>
      </c>
    </row>
    <row r="539" spans="1:71" ht="15.75" customHeight="1">
      <c r="A539" s="331">
        <v>537</v>
      </c>
      <c r="B539" s="388" t="s">
        <v>3579</v>
      </c>
      <c r="C539" s="388"/>
      <c r="D539" s="388"/>
      <c r="E539" s="207" t="s">
        <v>5</v>
      </c>
      <c r="F539" s="388"/>
      <c r="G539" s="388"/>
      <c r="H539" s="388"/>
      <c r="I539" s="388"/>
      <c r="J539" s="388"/>
      <c r="K539" s="388"/>
      <c r="L539" s="388"/>
      <c r="M539" s="388"/>
      <c r="N539" s="388"/>
      <c r="O539" s="388"/>
      <c r="P539" s="388"/>
      <c r="Q539" s="388"/>
      <c r="R539" s="388"/>
      <c r="S539" s="388"/>
      <c r="T539" s="388"/>
      <c r="U539" s="388"/>
      <c r="V539" s="388"/>
      <c r="W539" s="388"/>
      <c r="X539" s="388"/>
      <c r="Y539" s="388"/>
      <c r="Z539" s="388"/>
      <c r="AA539" s="388"/>
      <c r="AB539" s="388"/>
      <c r="AC539" s="388"/>
      <c r="AD539" s="388"/>
      <c r="AE539" s="388"/>
      <c r="AF539" s="388"/>
      <c r="AG539" s="388"/>
      <c r="AH539" s="388"/>
      <c r="AI539" s="388"/>
      <c r="AJ539" s="388"/>
      <c r="AK539" s="388"/>
      <c r="AL539" s="388"/>
      <c r="AM539" s="388"/>
      <c r="AN539" s="388"/>
      <c r="AO539" s="388"/>
      <c r="AP539" s="388"/>
      <c r="AQ539" s="388"/>
      <c r="AR539" s="388"/>
      <c r="AS539" s="388"/>
      <c r="AT539" s="388"/>
      <c r="AU539" s="388"/>
      <c r="AV539" s="388"/>
      <c r="AW539" s="388"/>
      <c r="AX539" s="388"/>
      <c r="AY539" s="388"/>
      <c r="AZ539" s="388"/>
      <c r="BA539" s="388"/>
      <c r="BB539" s="388"/>
      <c r="BC539" s="388"/>
      <c r="BD539" s="388"/>
      <c r="BE539" s="389">
        <v>113</v>
      </c>
      <c r="BF539" s="389">
        <v>9063</v>
      </c>
      <c r="BG539" s="388">
        <f t="shared" si="93"/>
        <v>2265.75</v>
      </c>
      <c r="BH539" s="388">
        <v>137</v>
      </c>
      <c r="BI539" s="388">
        <v>9715</v>
      </c>
      <c r="BJ539" s="388">
        <f t="shared" si="94"/>
        <v>2428.75</v>
      </c>
      <c r="BK539" s="388">
        <v>132</v>
      </c>
      <c r="BL539" s="388">
        <v>9216</v>
      </c>
      <c r="BM539" s="388">
        <f t="shared" si="95"/>
        <v>2304</v>
      </c>
      <c r="BN539" s="388">
        <v>165</v>
      </c>
      <c r="BO539" s="388">
        <v>11759</v>
      </c>
      <c r="BP539" s="388">
        <f t="shared" si="96"/>
        <v>2939.75</v>
      </c>
      <c r="BQ539" s="388">
        <v>121</v>
      </c>
      <c r="BR539" s="388">
        <v>9415</v>
      </c>
      <c r="BS539" s="388">
        <f t="shared" si="97"/>
        <v>2353.75</v>
      </c>
    </row>
    <row r="540" spans="1:71" ht="15.75" customHeight="1">
      <c r="A540" s="331">
        <v>538</v>
      </c>
      <c r="B540" s="388" t="s">
        <v>3580</v>
      </c>
      <c r="C540" s="388"/>
      <c r="D540" s="388"/>
      <c r="E540" s="207" t="s">
        <v>5</v>
      </c>
      <c r="F540" s="388"/>
      <c r="G540" s="388"/>
      <c r="H540" s="388"/>
      <c r="I540" s="388"/>
      <c r="J540" s="388"/>
      <c r="K540" s="388"/>
      <c r="L540" s="388"/>
      <c r="M540" s="388"/>
      <c r="N540" s="388"/>
      <c r="O540" s="388"/>
      <c r="P540" s="388"/>
      <c r="Q540" s="388"/>
      <c r="R540" s="388"/>
      <c r="S540" s="388"/>
      <c r="T540" s="388"/>
      <c r="U540" s="388"/>
      <c r="V540" s="388"/>
      <c r="W540" s="388"/>
      <c r="X540" s="388"/>
      <c r="Y540" s="388"/>
      <c r="Z540" s="388"/>
      <c r="AA540" s="388"/>
      <c r="AB540" s="388"/>
      <c r="AC540" s="388"/>
      <c r="AD540" s="388"/>
      <c r="AE540" s="388"/>
      <c r="AF540" s="388"/>
      <c r="AG540" s="388"/>
      <c r="AH540" s="388"/>
      <c r="AI540" s="388"/>
      <c r="AJ540" s="388"/>
      <c r="AK540" s="388"/>
      <c r="AL540" s="388"/>
      <c r="AM540" s="388"/>
      <c r="AN540" s="388"/>
      <c r="AO540" s="388"/>
      <c r="AP540" s="388"/>
      <c r="AQ540" s="388"/>
      <c r="AR540" s="388"/>
      <c r="AS540" s="388"/>
      <c r="AT540" s="388"/>
      <c r="AU540" s="388"/>
      <c r="AV540" s="388"/>
      <c r="AW540" s="388"/>
      <c r="AX540" s="388"/>
      <c r="AY540" s="388"/>
      <c r="AZ540" s="388"/>
      <c r="BA540" s="388"/>
      <c r="BB540" s="388"/>
      <c r="BC540" s="388"/>
      <c r="BD540" s="388"/>
      <c r="BE540" s="389">
        <v>21</v>
      </c>
      <c r="BF540" s="389">
        <v>1939</v>
      </c>
      <c r="BG540" s="388">
        <f t="shared" si="93"/>
        <v>484.75</v>
      </c>
      <c r="BH540" s="388">
        <v>41</v>
      </c>
      <c r="BI540" s="388">
        <v>2875</v>
      </c>
      <c r="BJ540" s="388">
        <f t="shared" si="94"/>
        <v>718.75</v>
      </c>
      <c r="BK540" s="388">
        <v>40</v>
      </c>
      <c r="BL540" s="388">
        <v>2720</v>
      </c>
      <c r="BM540" s="388">
        <f t="shared" si="95"/>
        <v>680</v>
      </c>
      <c r="BN540" s="388">
        <v>55</v>
      </c>
      <c r="BO540" s="388">
        <v>4121</v>
      </c>
      <c r="BP540" s="388">
        <f t="shared" si="96"/>
        <v>1030.25</v>
      </c>
      <c r="BQ540" s="388">
        <v>43</v>
      </c>
      <c r="BR540" s="388">
        <v>3285</v>
      </c>
      <c r="BS540" s="388">
        <f t="shared" si="97"/>
        <v>821.25</v>
      </c>
    </row>
    <row r="541" spans="1:71" ht="15.75" customHeight="1">
      <c r="A541" s="331">
        <v>539</v>
      </c>
      <c r="B541" s="388" t="s">
        <v>3581</v>
      </c>
      <c r="C541" s="388"/>
      <c r="D541" s="388"/>
      <c r="E541" s="207" t="s">
        <v>5</v>
      </c>
      <c r="F541" s="388"/>
      <c r="G541" s="388"/>
      <c r="H541" s="388"/>
      <c r="I541" s="388"/>
      <c r="J541" s="388"/>
      <c r="K541" s="388"/>
      <c r="L541" s="388"/>
      <c r="M541" s="388"/>
      <c r="N541" s="388"/>
      <c r="O541" s="388"/>
      <c r="P541" s="388"/>
      <c r="Q541" s="388"/>
      <c r="R541" s="388"/>
      <c r="S541" s="388"/>
      <c r="T541" s="388"/>
      <c r="U541" s="388"/>
      <c r="V541" s="388"/>
      <c r="W541" s="388"/>
      <c r="X541" s="388"/>
      <c r="Y541" s="388"/>
      <c r="Z541" s="388"/>
      <c r="AA541" s="388"/>
      <c r="AB541" s="388"/>
      <c r="AC541" s="388"/>
      <c r="AD541" s="388"/>
      <c r="AE541" s="388"/>
      <c r="AF541" s="388"/>
      <c r="AG541" s="388"/>
      <c r="AH541" s="388"/>
      <c r="AI541" s="388"/>
      <c r="AJ541" s="388"/>
      <c r="AK541" s="388"/>
      <c r="AL541" s="388"/>
      <c r="AM541" s="388"/>
      <c r="AN541" s="388"/>
      <c r="AO541" s="388"/>
      <c r="AP541" s="388"/>
      <c r="AQ541" s="388"/>
      <c r="AR541" s="388"/>
      <c r="AS541" s="388"/>
      <c r="AT541" s="388"/>
      <c r="AU541" s="388"/>
      <c r="AV541" s="388"/>
      <c r="AW541" s="388"/>
      <c r="AX541" s="388"/>
      <c r="AY541" s="388"/>
      <c r="AZ541" s="388"/>
      <c r="BA541" s="388"/>
      <c r="BB541" s="388"/>
      <c r="BC541" s="388"/>
      <c r="BD541" s="388"/>
      <c r="BE541" s="389">
        <v>4</v>
      </c>
      <c r="BF541" s="389">
        <v>416</v>
      </c>
      <c r="BG541" s="388">
        <f t="shared" si="93"/>
        <v>104</v>
      </c>
      <c r="BH541" s="388">
        <v>31</v>
      </c>
      <c r="BI541" s="388">
        <v>2237</v>
      </c>
      <c r="BJ541" s="388">
        <f t="shared" si="94"/>
        <v>559.25</v>
      </c>
      <c r="BK541" s="388">
        <v>42</v>
      </c>
      <c r="BL541" s="388">
        <v>2938</v>
      </c>
      <c r="BM541" s="388">
        <f t="shared" si="95"/>
        <v>734.5</v>
      </c>
      <c r="BN541" s="388">
        <v>27</v>
      </c>
      <c r="BO541" s="388">
        <v>2061</v>
      </c>
      <c r="BP541" s="388">
        <f t="shared" si="96"/>
        <v>515.25</v>
      </c>
      <c r="BQ541" s="388">
        <v>25</v>
      </c>
      <c r="BR541" s="388">
        <v>1883</v>
      </c>
      <c r="BS541" s="388">
        <f t="shared" si="97"/>
        <v>470.75</v>
      </c>
    </row>
    <row r="542" spans="1:71" ht="15.75" customHeight="1">
      <c r="A542" s="331">
        <v>540</v>
      </c>
      <c r="B542" s="388" t="s">
        <v>3520</v>
      </c>
      <c r="C542" s="388"/>
      <c r="D542" s="388"/>
      <c r="E542" s="207" t="s">
        <v>5</v>
      </c>
      <c r="F542" s="388"/>
      <c r="G542" s="388"/>
      <c r="H542" s="388"/>
      <c r="I542" s="388"/>
      <c r="J542" s="388"/>
      <c r="K542" s="388"/>
      <c r="L542" s="388"/>
      <c r="M542" s="388"/>
      <c r="N542" s="388"/>
      <c r="O542" s="388"/>
      <c r="P542" s="388"/>
      <c r="Q542" s="388"/>
      <c r="R542" s="388"/>
      <c r="S542" s="388"/>
      <c r="T542" s="388"/>
      <c r="U542" s="388"/>
      <c r="V542" s="388"/>
      <c r="W542" s="388"/>
      <c r="X542" s="388"/>
      <c r="Y542" s="388"/>
      <c r="Z542" s="388"/>
      <c r="AA542" s="388"/>
      <c r="AB542" s="388"/>
      <c r="AC542" s="388"/>
      <c r="AD542" s="388"/>
      <c r="AE542" s="388"/>
      <c r="AF542" s="388"/>
      <c r="AG542" s="388"/>
      <c r="AH542" s="388"/>
      <c r="AI542" s="388"/>
      <c r="AJ542" s="388"/>
      <c r="AK542" s="388"/>
      <c r="AL542" s="388"/>
      <c r="AM542" s="388"/>
      <c r="AN542" s="388"/>
      <c r="AO542" s="388"/>
      <c r="AP542" s="388"/>
      <c r="AQ542" s="388"/>
      <c r="AR542" s="388"/>
      <c r="AS542" s="388"/>
      <c r="AT542" s="388"/>
      <c r="AU542" s="388"/>
      <c r="AV542" s="388"/>
      <c r="AW542" s="388"/>
      <c r="AX542" s="388"/>
      <c r="AY542" s="388"/>
      <c r="AZ542" s="388"/>
      <c r="BA542" s="388"/>
      <c r="BB542" s="388"/>
      <c r="BC542" s="388"/>
      <c r="BD542" s="388"/>
      <c r="BE542" s="389">
        <v>686</v>
      </c>
      <c r="BF542" s="389">
        <v>44038</v>
      </c>
      <c r="BG542" s="388">
        <f t="shared" si="93"/>
        <v>11009.5</v>
      </c>
      <c r="BH542" s="388">
        <v>0</v>
      </c>
      <c r="BI542" s="388">
        <v>0</v>
      </c>
      <c r="BJ542" s="388">
        <f t="shared" si="94"/>
        <v>0</v>
      </c>
      <c r="BK542" s="388">
        <v>0</v>
      </c>
      <c r="BL542" s="388">
        <v>0</v>
      </c>
      <c r="BM542" s="388">
        <f t="shared" si="95"/>
        <v>0</v>
      </c>
      <c r="BN542" s="388">
        <v>0</v>
      </c>
      <c r="BO542" s="388">
        <v>0</v>
      </c>
      <c r="BP542" s="388">
        <f t="shared" si="96"/>
        <v>0</v>
      </c>
      <c r="BQ542" s="388"/>
      <c r="BR542" s="388"/>
      <c r="BS542" s="388">
        <f t="shared" si="97"/>
        <v>0</v>
      </c>
    </row>
    <row r="543" spans="1:71" ht="15.75" customHeight="1">
      <c r="A543" s="331">
        <v>541</v>
      </c>
      <c r="B543" s="388" t="s">
        <v>3582</v>
      </c>
      <c r="C543" s="388"/>
      <c r="D543" s="388"/>
      <c r="E543" s="207" t="s">
        <v>5</v>
      </c>
      <c r="F543" s="388"/>
      <c r="G543" s="388"/>
      <c r="H543" s="388"/>
      <c r="I543" s="388"/>
      <c r="J543" s="388"/>
      <c r="K543" s="388"/>
      <c r="L543" s="388"/>
      <c r="M543" s="388"/>
      <c r="N543" s="388"/>
      <c r="O543" s="388"/>
      <c r="P543" s="388"/>
      <c r="Q543" s="388"/>
      <c r="R543" s="388"/>
      <c r="S543" s="388"/>
      <c r="T543" s="388"/>
      <c r="U543" s="388"/>
      <c r="V543" s="388"/>
      <c r="W543" s="388"/>
      <c r="X543" s="388"/>
      <c r="Y543" s="388"/>
      <c r="Z543" s="388"/>
      <c r="AA543" s="388"/>
      <c r="AB543" s="388"/>
      <c r="AC543" s="388"/>
      <c r="AD543" s="388"/>
      <c r="AE543" s="388"/>
      <c r="AF543" s="388"/>
      <c r="AG543" s="388"/>
      <c r="AH543" s="388"/>
      <c r="AI543" s="388"/>
      <c r="AJ543" s="388"/>
      <c r="AK543" s="388"/>
      <c r="AL543" s="388"/>
      <c r="AM543" s="388"/>
      <c r="AN543" s="388"/>
      <c r="AO543" s="388"/>
      <c r="AP543" s="388"/>
      <c r="AQ543" s="388"/>
      <c r="AR543" s="388"/>
      <c r="AS543" s="388"/>
      <c r="AT543" s="388"/>
      <c r="AU543" s="388"/>
      <c r="AV543" s="388"/>
      <c r="AW543" s="388"/>
      <c r="AX543" s="388"/>
      <c r="AY543" s="388"/>
      <c r="AZ543" s="388"/>
      <c r="BA543" s="388"/>
      <c r="BB543" s="388"/>
      <c r="BC543" s="388"/>
      <c r="BD543" s="388"/>
      <c r="BE543" s="389">
        <v>78</v>
      </c>
      <c r="BF543" s="389">
        <v>4714</v>
      </c>
      <c r="BG543" s="388">
        <f t="shared" si="93"/>
        <v>1178.5</v>
      </c>
      <c r="BH543" s="388">
        <v>66</v>
      </c>
      <c r="BI543" s="388">
        <v>3982</v>
      </c>
      <c r="BJ543" s="388">
        <f t="shared" si="94"/>
        <v>995.5</v>
      </c>
      <c r="BK543" s="388">
        <v>73</v>
      </c>
      <c r="BL543" s="388">
        <v>4775</v>
      </c>
      <c r="BM543" s="388">
        <f t="shared" si="95"/>
        <v>1193.75</v>
      </c>
      <c r="BN543" s="388">
        <v>109</v>
      </c>
      <c r="BO543" s="388">
        <v>6891</v>
      </c>
      <c r="BP543" s="388">
        <f t="shared" si="96"/>
        <v>1722.75</v>
      </c>
      <c r="BQ543" s="388">
        <v>103</v>
      </c>
      <c r="BR543" s="388">
        <v>6865</v>
      </c>
      <c r="BS543" s="388">
        <f t="shared" si="97"/>
        <v>1716.25</v>
      </c>
    </row>
    <row r="544" spans="1:71" ht="15.75" customHeight="1">
      <c r="A544" s="331">
        <v>542</v>
      </c>
      <c r="B544" s="388" t="s">
        <v>3583</v>
      </c>
      <c r="C544" s="388"/>
      <c r="D544" s="388"/>
      <c r="E544" s="207" t="s">
        <v>5</v>
      </c>
      <c r="F544" s="388"/>
      <c r="G544" s="388"/>
      <c r="H544" s="388"/>
      <c r="I544" s="388"/>
      <c r="J544" s="388"/>
      <c r="K544" s="388"/>
      <c r="L544" s="388"/>
      <c r="M544" s="388"/>
      <c r="N544" s="388"/>
      <c r="O544" s="388"/>
      <c r="P544" s="388"/>
      <c r="Q544" s="388"/>
      <c r="R544" s="388"/>
      <c r="S544" s="388"/>
      <c r="T544" s="388"/>
      <c r="U544" s="388"/>
      <c r="V544" s="388"/>
      <c r="W544" s="388"/>
      <c r="X544" s="388"/>
      <c r="Y544" s="388"/>
      <c r="Z544" s="388"/>
      <c r="AA544" s="388"/>
      <c r="AB544" s="388"/>
      <c r="AC544" s="388"/>
      <c r="AD544" s="388"/>
      <c r="AE544" s="388"/>
      <c r="AF544" s="388"/>
      <c r="AG544" s="388"/>
      <c r="AH544" s="388"/>
      <c r="AI544" s="388"/>
      <c r="AJ544" s="388"/>
      <c r="AK544" s="388"/>
      <c r="AL544" s="388"/>
      <c r="AM544" s="388"/>
      <c r="AN544" s="388"/>
      <c r="AO544" s="388"/>
      <c r="AP544" s="388"/>
      <c r="AQ544" s="388"/>
      <c r="AR544" s="388"/>
      <c r="AS544" s="388"/>
      <c r="AT544" s="388"/>
      <c r="AU544" s="388"/>
      <c r="AV544" s="388"/>
      <c r="AW544" s="388"/>
      <c r="AX544" s="388"/>
      <c r="AY544" s="388"/>
      <c r="AZ544" s="388"/>
      <c r="BA544" s="388"/>
      <c r="BB544" s="388"/>
      <c r="BC544" s="388"/>
      <c r="BD544" s="388"/>
      <c r="BE544" s="389">
        <v>25</v>
      </c>
      <c r="BF544" s="389">
        <v>1647</v>
      </c>
      <c r="BG544" s="388">
        <f t="shared" si="93"/>
        <v>411.75</v>
      </c>
      <c r="BH544" s="388">
        <v>35</v>
      </c>
      <c r="BI544" s="388">
        <v>2509</v>
      </c>
      <c r="BJ544" s="388">
        <f t="shared" si="94"/>
        <v>627.25</v>
      </c>
      <c r="BK544" s="388">
        <v>13</v>
      </c>
      <c r="BL544" s="388">
        <v>855</v>
      </c>
      <c r="BM544" s="388">
        <f t="shared" si="95"/>
        <v>213.75</v>
      </c>
      <c r="BN544" s="388">
        <v>19</v>
      </c>
      <c r="BO544" s="388">
        <v>1285</v>
      </c>
      <c r="BP544" s="388">
        <f t="shared" si="96"/>
        <v>321.25</v>
      </c>
      <c r="BQ544" s="388">
        <v>18</v>
      </c>
      <c r="BR544" s="388">
        <v>1410</v>
      </c>
      <c r="BS544" s="388">
        <f t="shared" si="97"/>
        <v>352.5</v>
      </c>
    </row>
    <row r="545" spans="1:71" ht="15.75" customHeight="1">
      <c r="A545" s="331">
        <v>543</v>
      </c>
      <c r="B545" s="388" t="s">
        <v>3584</v>
      </c>
      <c r="C545" s="388"/>
      <c r="D545" s="388"/>
      <c r="E545" s="207" t="s">
        <v>5</v>
      </c>
      <c r="F545" s="388"/>
      <c r="G545" s="388"/>
      <c r="H545" s="388"/>
      <c r="I545" s="388"/>
      <c r="J545" s="388"/>
      <c r="K545" s="388"/>
      <c r="L545" s="388"/>
      <c r="M545" s="388"/>
      <c r="N545" s="388"/>
      <c r="O545" s="388"/>
      <c r="P545" s="388"/>
      <c r="Q545" s="388"/>
      <c r="R545" s="388"/>
      <c r="S545" s="388"/>
      <c r="T545" s="388"/>
      <c r="U545" s="388"/>
      <c r="V545" s="388"/>
      <c r="W545" s="388"/>
      <c r="X545" s="388"/>
      <c r="Y545" s="388"/>
      <c r="Z545" s="388"/>
      <c r="AA545" s="388"/>
      <c r="AB545" s="388"/>
      <c r="AC545" s="388"/>
      <c r="AD545" s="388"/>
      <c r="AE545" s="388"/>
      <c r="AF545" s="388"/>
      <c r="AG545" s="388"/>
      <c r="AH545" s="388"/>
      <c r="AI545" s="388"/>
      <c r="AJ545" s="388"/>
      <c r="AK545" s="388"/>
      <c r="AL545" s="388"/>
      <c r="AM545" s="388"/>
      <c r="AN545" s="388"/>
      <c r="AO545" s="388"/>
      <c r="AP545" s="388"/>
      <c r="AQ545" s="388"/>
      <c r="AR545" s="388"/>
      <c r="AS545" s="388"/>
      <c r="AT545" s="388"/>
      <c r="AU545" s="388"/>
      <c r="AV545" s="388"/>
      <c r="AW545" s="388"/>
      <c r="AX545" s="388"/>
      <c r="AY545" s="388"/>
      <c r="AZ545" s="388"/>
      <c r="BA545" s="388"/>
      <c r="BB545" s="388"/>
      <c r="BC545" s="388"/>
      <c r="BD545" s="388"/>
      <c r="BE545" s="389">
        <v>4</v>
      </c>
      <c r="BF545" s="389">
        <v>416</v>
      </c>
      <c r="BG545" s="388">
        <f t="shared" si="93"/>
        <v>104</v>
      </c>
      <c r="BH545" s="388">
        <v>11</v>
      </c>
      <c r="BI545" s="388">
        <v>841</v>
      </c>
      <c r="BJ545" s="388">
        <f t="shared" si="94"/>
        <v>210.25</v>
      </c>
      <c r="BK545" s="388">
        <v>26</v>
      </c>
      <c r="BL545" s="388">
        <v>2370</v>
      </c>
      <c r="BM545" s="388">
        <f t="shared" si="95"/>
        <v>592.5</v>
      </c>
      <c r="BN545" s="388">
        <v>25</v>
      </c>
      <c r="BO545" s="388">
        <v>1895</v>
      </c>
      <c r="BP545" s="388">
        <f t="shared" si="96"/>
        <v>473.75</v>
      </c>
      <c r="BQ545" s="388">
        <v>44</v>
      </c>
      <c r="BR545" s="388">
        <v>4020</v>
      </c>
      <c r="BS545" s="388">
        <f t="shared" si="97"/>
        <v>1005</v>
      </c>
    </row>
    <row r="546" spans="1:71" ht="15.75" customHeight="1">
      <c r="A546" s="331">
        <v>544</v>
      </c>
      <c r="B546" s="388" t="s">
        <v>3585</v>
      </c>
      <c r="C546" s="388"/>
      <c r="D546" s="388"/>
      <c r="E546" s="207" t="s">
        <v>5</v>
      </c>
      <c r="F546" s="388"/>
      <c r="G546" s="388"/>
      <c r="H546" s="388"/>
      <c r="I546" s="388"/>
      <c r="J546" s="388"/>
      <c r="K546" s="388"/>
      <c r="L546" s="388"/>
      <c r="M546" s="388"/>
      <c r="N546" s="388"/>
      <c r="O546" s="388"/>
      <c r="P546" s="388"/>
      <c r="Q546" s="388"/>
      <c r="R546" s="388"/>
      <c r="S546" s="388"/>
      <c r="T546" s="388"/>
      <c r="U546" s="388"/>
      <c r="V546" s="388"/>
      <c r="W546" s="388"/>
      <c r="X546" s="388"/>
      <c r="Y546" s="388"/>
      <c r="Z546" s="388"/>
      <c r="AA546" s="388"/>
      <c r="AB546" s="388"/>
      <c r="AC546" s="388"/>
      <c r="AD546" s="388"/>
      <c r="AE546" s="388"/>
      <c r="AF546" s="388"/>
      <c r="AG546" s="388"/>
      <c r="AH546" s="388"/>
      <c r="AI546" s="388"/>
      <c r="AJ546" s="388"/>
      <c r="AK546" s="388"/>
      <c r="AL546" s="388"/>
      <c r="AM546" s="388"/>
      <c r="AN546" s="388"/>
      <c r="AO546" s="388"/>
      <c r="AP546" s="388"/>
      <c r="AQ546" s="388"/>
      <c r="AR546" s="388"/>
      <c r="AS546" s="388"/>
      <c r="AT546" s="388"/>
      <c r="AU546" s="388"/>
      <c r="AV546" s="388"/>
      <c r="AW546" s="388"/>
      <c r="AX546" s="388"/>
      <c r="AY546" s="388"/>
      <c r="AZ546" s="388"/>
      <c r="BA546" s="388"/>
      <c r="BB546" s="388"/>
      <c r="BC546" s="388"/>
      <c r="BD546" s="388"/>
      <c r="BE546" s="389">
        <v>40</v>
      </c>
      <c r="BF546" s="389">
        <v>2504</v>
      </c>
      <c r="BG546" s="388">
        <f t="shared" si="93"/>
        <v>626</v>
      </c>
      <c r="BH546" s="388">
        <v>54</v>
      </c>
      <c r="BI546" s="388">
        <v>3990</v>
      </c>
      <c r="BJ546" s="388">
        <f t="shared" si="94"/>
        <v>997.5</v>
      </c>
      <c r="BK546" s="388">
        <v>56</v>
      </c>
      <c r="BL546" s="388">
        <v>4164</v>
      </c>
      <c r="BM546" s="388">
        <f t="shared" si="95"/>
        <v>1041</v>
      </c>
      <c r="BN546" s="388">
        <v>35</v>
      </c>
      <c r="BO546" s="388">
        <v>2749</v>
      </c>
      <c r="BP546" s="388">
        <f t="shared" si="96"/>
        <v>687.25</v>
      </c>
      <c r="BQ546" s="388">
        <v>25</v>
      </c>
      <c r="BR546" s="388">
        <v>1603</v>
      </c>
      <c r="BS546" s="388">
        <f t="shared" si="97"/>
        <v>400.75</v>
      </c>
    </row>
    <row r="547" spans="1:71" ht="15.75" customHeight="1">
      <c r="A547" s="331">
        <v>545</v>
      </c>
      <c r="B547" s="388" t="s">
        <v>3586</v>
      </c>
      <c r="C547" s="388"/>
      <c r="D547" s="388"/>
      <c r="E547" s="207" t="s">
        <v>5</v>
      </c>
      <c r="F547" s="388"/>
      <c r="G547" s="388"/>
      <c r="H547" s="388"/>
      <c r="I547" s="388"/>
      <c r="J547" s="388"/>
      <c r="K547" s="388"/>
      <c r="L547" s="388"/>
      <c r="M547" s="388"/>
      <c r="N547" s="388"/>
      <c r="O547" s="388"/>
      <c r="P547" s="388"/>
      <c r="Q547" s="388"/>
      <c r="R547" s="388"/>
      <c r="S547" s="388"/>
      <c r="T547" s="388"/>
      <c r="U547" s="388"/>
      <c r="V547" s="388"/>
      <c r="W547" s="388"/>
      <c r="X547" s="388"/>
      <c r="Y547" s="388"/>
      <c r="Z547" s="388"/>
      <c r="AA547" s="388"/>
      <c r="AB547" s="388"/>
      <c r="AC547" s="388"/>
      <c r="AD547" s="388"/>
      <c r="AE547" s="388"/>
      <c r="AF547" s="388"/>
      <c r="AG547" s="388"/>
      <c r="AH547" s="388"/>
      <c r="AI547" s="388"/>
      <c r="AJ547" s="388"/>
      <c r="AK547" s="388"/>
      <c r="AL547" s="388"/>
      <c r="AM547" s="388"/>
      <c r="AN547" s="388"/>
      <c r="AO547" s="388"/>
      <c r="AP547" s="388"/>
      <c r="AQ547" s="388"/>
      <c r="AR547" s="388"/>
      <c r="AS547" s="388"/>
      <c r="AT547" s="388"/>
      <c r="AU547" s="388"/>
      <c r="AV547" s="388"/>
      <c r="AW547" s="388"/>
      <c r="AX547" s="388"/>
      <c r="AY547" s="388"/>
      <c r="AZ547" s="388"/>
      <c r="BA547" s="388"/>
      <c r="BB547" s="388"/>
      <c r="BC547" s="388"/>
      <c r="BD547" s="388"/>
      <c r="BE547" s="389">
        <v>10</v>
      </c>
      <c r="BF547" s="389">
        <v>930</v>
      </c>
      <c r="BG547" s="388">
        <f t="shared" si="93"/>
        <v>232.5</v>
      </c>
      <c r="BH547" s="388">
        <v>24</v>
      </c>
      <c r="BI547" s="388">
        <v>1900</v>
      </c>
      <c r="BJ547" s="388">
        <f t="shared" si="94"/>
        <v>475</v>
      </c>
      <c r="BK547" s="388">
        <v>27</v>
      </c>
      <c r="BL547" s="388">
        <v>2085</v>
      </c>
      <c r="BM547" s="388">
        <f t="shared" si="95"/>
        <v>521.25</v>
      </c>
      <c r="BN547" s="388">
        <v>38</v>
      </c>
      <c r="BO547" s="388">
        <v>2522</v>
      </c>
      <c r="BP547" s="388">
        <f t="shared" si="96"/>
        <v>630.5</v>
      </c>
      <c r="BQ547" s="388">
        <v>50</v>
      </c>
      <c r="BR547" s="388">
        <v>3714</v>
      </c>
      <c r="BS547" s="388">
        <f t="shared" si="97"/>
        <v>928.5</v>
      </c>
    </row>
    <row r="548" spans="1:71" ht="15.75" customHeight="1">
      <c r="A548" s="331">
        <v>546</v>
      </c>
      <c r="B548" s="388" t="s">
        <v>3587</v>
      </c>
      <c r="C548" s="388"/>
      <c r="D548" s="388"/>
      <c r="E548" s="207" t="s">
        <v>5</v>
      </c>
      <c r="F548" s="388"/>
      <c r="G548" s="388"/>
      <c r="H548" s="388"/>
      <c r="I548" s="388"/>
      <c r="J548" s="388"/>
      <c r="K548" s="388"/>
      <c r="L548" s="388"/>
      <c r="M548" s="388"/>
      <c r="N548" s="388"/>
      <c r="O548" s="388"/>
      <c r="P548" s="388"/>
      <c r="Q548" s="388"/>
      <c r="R548" s="388"/>
      <c r="S548" s="388"/>
      <c r="T548" s="388"/>
      <c r="U548" s="388"/>
      <c r="V548" s="388"/>
      <c r="W548" s="388"/>
      <c r="X548" s="388"/>
      <c r="Y548" s="388"/>
      <c r="Z548" s="388"/>
      <c r="AA548" s="388"/>
      <c r="AB548" s="388"/>
      <c r="AC548" s="388"/>
      <c r="AD548" s="388"/>
      <c r="AE548" s="388"/>
      <c r="AF548" s="388"/>
      <c r="AG548" s="388"/>
      <c r="AH548" s="388"/>
      <c r="AI548" s="388"/>
      <c r="AJ548" s="388"/>
      <c r="AK548" s="388"/>
      <c r="AL548" s="388"/>
      <c r="AM548" s="388"/>
      <c r="AN548" s="388"/>
      <c r="AO548" s="388"/>
      <c r="AP548" s="388"/>
      <c r="AQ548" s="388"/>
      <c r="AR548" s="388"/>
      <c r="AS548" s="388"/>
      <c r="AT548" s="388"/>
      <c r="AU548" s="388"/>
      <c r="AV548" s="388"/>
      <c r="AW548" s="388"/>
      <c r="AX548" s="388"/>
      <c r="AY548" s="388"/>
      <c r="AZ548" s="388"/>
      <c r="BA548" s="388"/>
      <c r="BB548" s="388"/>
      <c r="BC548" s="388"/>
      <c r="BD548" s="388"/>
      <c r="BE548" s="389">
        <v>39</v>
      </c>
      <c r="BF548" s="389">
        <v>2685</v>
      </c>
      <c r="BG548" s="388">
        <f t="shared" si="93"/>
        <v>671.25</v>
      </c>
      <c r="BH548" s="388">
        <v>131</v>
      </c>
      <c r="BI548" s="388">
        <v>8057</v>
      </c>
      <c r="BJ548" s="388">
        <f t="shared" si="94"/>
        <v>2014.25</v>
      </c>
      <c r="BK548" s="388">
        <v>108</v>
      </c>
      <c r="BL548" s="388">
        <v>7092</v>
      </c>
      <c r="BM548" s="388">
        <f t="shared" si="95"/>
        <v>1773</v>
      </c>
      <c r="BN548" s="388">
        <v>81</v>
      </c>
      <c r="BO548" s="388">
        <v>5263</v>
      </c>
      <c r="BP548" s="388">
        <f t="shared" si="96"/>
        <v>1315.75</v>
      </c>
      <c r="BQ548" s="388">
        <v>88</v>
      </c>
      <c r="BR548" s="388">
        <v>5972</v>
      </c>
      <c r="BS548" s="388">
        <f t="shared" si="97"/>
        <v>1493</v>
      </c>
    </row>
    <row r="549" spans="1:71" ht="15.75" customHeight="1">
      <c r="A549" s="331">
        <v>547</v>
      </c>
      <c r="B549" s="388" t="s">
        <v>3588</v>
      </c>
      <c r="C549" s="388"/>
      <c r="D549" s="388"/>
      <c r="E549" s="207" t="s">
        <v>5</v>
      </c>
      <c r="F549" s="388"/>
      <c r="G549" s="388"/>
      <c r="H549" s="388"/>
      <c r="I549" s="388"/>
      <c r="J549" s="388"/>
      <c r="K549" s="388"/>
      <c r="L549" s="388"/>
      <c r="M549" s="388"/>
      <c r="N549" s="388"/>
      <c r="O549" s="388"/>
      <c r="P549" s="388"/>
      <c r="Q549" s="388"/>
      <c r="R549" s="388"/>
      <c r="S549" s="388"/>
      <c r="T549" s="388"/>
      <c r="U549" s="388"/>
      <c r="V549" s="388"/>
      <c r="W549" s="388"/>
      <c r="X549" s="388"/>
      <c r="Y549" s="388"/>
      <c r="Z549" s="388"/>
      <c r="AA549" s="388"/>
      <c r="AB549" s="388"/>
      <c r="AC549" s="388"/>
      <c r="AD549" s="388"/>
      <c r="AE549" s="388"/>
      <c r="AF549" s="388"/>
      <c r="AG549" s="388"/>
      <c r="AH549" s="388"/>
      <c r="AI549" s="388"/>
      <c r="AJ549" s="388"/>
      <c r="AK549" s="388"/>
      <c r="AL549" s="388"/>
      <c r="AM549" s="388"/>
      <c r="AN549" s="388"/>
      <c r="AO549" s="388"/>
      <c r="AP549" s="388"/>
      <c r="AQ549" s="388"/>
      <c r="AR549" s="388"/>
      <c r="AS549" s="388"/>
      <c r="AT549" s="388"/>
      <c r="AU549" s="388"/>
      <c r="AV549" s="388"/>
      <c r="AW549" s="388"/>
      <c r="AX549" s="388"/>
      <c r="AY549" s="388"/>
      <c r="AZ549" s="388"/>
      <c r="BA549" s="388"/>
      <c r="BB549" s="388"/>
      <c r="BC549" s="388"/>
      <c r="BD549" s="388"/>
      <c r="BE549" s="389">
        <v>65</v>
      </c>
      <c r="BF549" s="389">
        <v>4695</v>
      </c>
      <c r="BG549" s="388">
        <f t="shared" si="93"/>
        <v>1173.75</v>
      </c>
      <c r="BH549" s="388">
        <v>99</v>
      </c>
      <c r="BI549" s="388">
        <v>6389</v>
      </c>
      <c r="BJ549" s="388">
        <f t="shared" si="94"/>
        <v>1597.25</v>
      </c>
      <c r="BK549" s="388">
        <v>106</v>
      </c>
      <c r="BL549" s="388">
        <v>6622</v>
      </c>
      <c r="BM549" s="388">
        <f t="shared" si="95"/>
        <v>1655.5</v>
      </c>
      <c r="BN549" s="388">
        <v>145</v>
      </c>
      <c r="BO549" s="388">
        <v>9523</v>
      </c>
      <c r="BP549" s="388">
        <f t="shared" si="96"/>
        <v>2380.75</v>
      </c>
      <c r="BQ549" s="388">
        <v>165</v>
      </c>
      <c r="BR549" s="388">
        <v>11207</v>
      </c>
      <c r="BS549" s="388">
        <f t="shared" si="97"/>
        <v>2801.75</v>
      </c>
    </row>
    <row r="550" spans="1:71" ht="15.75" customHeight="1">
      <c r="A550" s="331">
        <v>548</v>
      </c>
      <c r="B550" s="388" t="s">
        <v>3589</v>
      </c>
      <c r="C550" s="388"/>
      <c r="D550" s="388"/>
      <c r="E550" s="207" t="s">
        <v>123</v>
      </c>
      <c r="F550" s="388"/>
      <c r="G550" s="388"/>
      <c r="H550" s="388"/>
      <c r="I550" s="388"/>
      <c r="J550" s="388"/>
      <c r="K550" s="388"/>
      <c r="L550" s="388"/>
      <c r="M550" s="388"/>
      <c r="N550" s="388"/>
      <c r="O550" s="388"/>
      <c r="P550" s="388"/>
      <c r="Q550" s="388"/>
      <c r="R550" s="388"/>
      <c r="S550" s="388"/>
      <c r="T550" s="388"/>
      <c r="U550" s="388"/>
      <c r="V550" s="388"/>
      <c r="W550" s="388"/>
      <c r="X550" s="388"/>
      <c r="Y550" s="388"/>
      <c r="Z550" s="388"/>
      <c r="AA550" s="388"/>
      <c r="AB550" s="388"/>
      <c r="AC550" s="388"/>
      <c r="AD550" s="388"/>
      <c r="AE550" s="388"/>
      <c r="AF550" s="388"/>
      <c r="AG550" s="388"/>
      <c r="AH550" s="388"/>
      <c r="AI550" s="388"/>
      <c r="AJ550" s="388"/>
      <c r="AK550" s="388"/>
      <c r="AL550" s="388"/>
      <c r="AM550" s="388"/>
      <c r="AN550" s="388"/>
      <c r="AO550" s="388"/>
      <c r="AP550" s="388"/>
      <c r="AQ550" s="388"/>
      <c r="AR550" s="388"/>
      <c r="AS550" s="388"/>
      <c r="AT550" s="388"/>
      <c r="AU550" s="388"/>
      <c r="AV550" s="388"/>
      <c r="AW550" s="388"/>
      <c r="AX550" s="388"/>
      <c r="AY550" s="388"/>
      <c r="AZ550" s="388"/>
      <c r="BA550" s="388"/>
      <c r="BB550" s="388"/>
      <c r="BC550" s="388"/>
      <c r="BD550" s="388"/>
      <c r="BE550" s="389">
        <v>388</v>
      </c>
      <c r="BF550" s="389">
        <v>27236</v>
      </c>
      <c r="BG550" s="388">
        <f t="shared" si="93"/>
        <v>6809</v>
      </c>
      <c r="BH550" s="388">
        <v>0</v>
      </c>
      <c r="BI550" s="388">
        <v>0</v>
      </c>
      <c r="BJ550" s="388">
        <f t="shared" si="94"/>
        <v>0</v>
      </c>
      <c r="BK550" s="388"/>
      <c r="BL550" s="388"/>
      <c r="BM550" s="388">
        <f t="shared" si="95"/>
        <v>0</v>
      </c>
      <c r="BN550" s="388">
        <v>0</v>
      </c>
      <c r="BO550" s="388">
        <v>0</v>
      </c>
      <c r="BP550" s="388">
        <f t="shared" si="96"/>
        <v>0</v>
      </c>
      <c r="BQ550" s="388"/>
      <c r="BR550" s="388"/>
      <c r="BS550" s="388">
        <f t="shared" si="97"/>
        <v>0</v>
      </c>
    </row>
    <row r="551" spans="1:71" ht="15.75" customHeight="1">
      <c r="A551" s="331">
        <v>549</v>
      </c>
      <c r="B551" s="388" t="s">
        <v>3590</v>
      </c>
      <c r="C551" s="388"/>
      <c r="D551" s="388"/>
      <c r="E551" s="207" t="s">
        <v>5</v>
      </c>
      <c r="F551" s="388"/>
      <c r="G551" s="388"/>
      <c r="H551" s="388"/>
      <c r="I551" s="388"/>
      <c r="J551" s="388"/>
      <c r="K551" s="388"/>
      <c r="L551" s="388"/>
      <c r="M551" s="388"/>
      <c r="N551" s="388"/>
      <c r="O551" s="388"/>
      <c r="P551" s="388"/>
      <c r="Q551" s="388"/>
      <c r="R551" s="388"/>
      <c r="S551" s="388"/>
      <c r="T551" s="388"/>
      <c r="U551" s="388"/>
      <c r="V551" s="388"/>
      <c r="W551" s="388"/>
      <c r="X551" s="388"/>
      <c r="Y551" s="388"/>
      <c r="Z551" s="388"/>
      <c r="AA551" s="388"/>
      <c r="AB551" s="388"/>
      <c r="AC551" s="388"/>
      <c r="AD551" s="388"/>
      <c r="AE551" s="388"/>
      <c r="AF551" s="388"/>
      <c r="AG551" s="388"/>
      <c r="AH551" s="388"/>
      <c r="AI551" s="388"/>
      <c r="AJ551" s="388"/>
      <c r="AK551" s="388"/>
      <c r="AL551" s="388"/>
      <c r="AM551" s="388"/>
      <c r="AN551" s="388"/>
      <c r="AO551" s="388"/>
      <c r="AP551" s="388"/>
      <c r="AQ551" s="388"/>
      <c r="AR551" s="388"/>
      <c r="AS551" s="388"/>
      <c r="AT551" s="388"/>
      <c r="AU551" s="388"/>
      <c r="AV551" s="388"/>
      <c r="AW551" s="388"/>
      <c r="AX551" s="388"/>
      <c r="AY551" s="388"/>
      <c r="AZ551" s="388"/>
      <c r="BA551" s="388"/>
      <c r="BB551" s="388"/>
      <c r="BC551" s="388"/>
      <c r="BD551" s="388"/>
      <c r="BE551" s="389">
        <v>10</v>
      </c>
      <c r="BF551" s="389">
        <v>758</v>
      </c>
      <c r="BG551" s="388">
        <f t="shared" si="93"/>
        <v>189.5</v>
      </c>
      <c r="BH551" s="388">
        <v>31</v>
      </c>
      <c r="BI551" s="388">
        <v>2413</v>
      </c>
      <c r="BJ551" s="388">
        <f t="shared" si="94"/>
        <v>603.25</v>
      </c>
      <c r="BK551" s="388">
        <v>42</v>
      </c>
      <c r="BL551" s="388">
        <v>3686</v>
      </c>
      <c r="BM551" s="388">
        <f t="shared" si="95"/>
        <v>921.5</v>
      </c>
      <c r="BN551" s="388">
        <v>58</v>
      </c>
      <c r="BO551" s="388">
        <v>4830</v>
      </c>
      <c r="BP551" s="388">
        <f t="shared" si="96"/>
        <v>1207.5</v>
      </c>
      <c r="BQ551" s="388">
        <v>75</v>
      </c>
      <c r="BR551" s="388">
        <v>6557</v>
      </c>
      <c r="BS551" s="388">
        <f t="shared" si="97"/>
        <v>1639.25</v>
      </c>
    </row>
    <row r="552" spans="1:71" ht="15.75" customHeight="1">
      <c r="A552" s="331">
        <v>550</v>
      </c>
      <c r="B552" s="388" t="s">
        <v>3591</v>
      </c>
      <c r="C552" s="388"/>
      <c r="D552" s="388"/>
      <c r="E552" s="207" t="s">
        <v>5</v>
      </c>
      <c r="F552" s="388"/>
      <c r="G552" s="388"/>
      <c r="H552" s="388"/>
      <c r="I552" s="388"/>
      <c r="J552" s="388"/>
      <c r="K552" s="388"/>
      <c r="L552" s="388"/>
      <c r="M552" s="388"/>
      <c r="N552" s="388"/>
      <c r="O552" s="388"/>
      <c r="P552" s="388"/>
      <c r="Q552" s="388"/>
      <c r="R552" s="388"/>
      <c r="S552" s="388"/>
      <c r="T552" s="388"/>
      <c r="U552" s="388"/>
      <c r="V552" s="388"/>
      <c r="W552" s="388"/>
      <c r="X552" s="388"/>
      <c r="Y552" s="388"/>
      <c r="Z552" s="388"/>
      <c r="AA552" s="388"/>
      <c r="AB552" s="388"/>
      <c r="AC552" s="388"/>
      <c r="AD552" s="388"/>
      <c r="AE552" s="388"/>
      <c r="AF552" s="388"/>
      <c r="AG552" s="388"/>
      <c r="AH552" s="388"/>
      <c r="AI552" s="388"/>
      <c r="AJ552" s="388"/>
      <c r="AK552" s="388"/>
      <c r="AL552" s="388"/>
      <c r="AM552" s="388"/>
      <c r="AN552" s="388"/>
      <c r="AO552" s="388"/>
      <c r="AP552" s="388"/>
      <c r="AQ552" s="388"/>
      <c r="AR552" s="388"/>
      <c r="AS552" s="388"/>
      <c r="AT552" s="388"/>
      <c r="AU552" s="388"/>
      <c r="AV552" s="388"/>
      <c r="AW552" s="388"/>
      <c r="AX552" s="388"/>
      <c r="AY552" s="388"/>
      <c r="AZ552" s="388"/>
      <c r="BA552" s="388"/>
      <c r="BB552" s="388"/>
      <c r="BC552" s="388"/>
      <c r="BD552" s="388"/>
      <c r="BE552" s="389">
        <v>21</v>
      </c>
      <c r="BF552" s="389">
        <v>1811</v>
      </c>
      <c r="BG552" s="388">
        <f t="shared" si="93"/>
        <v>452.75</v>
      </c>
      <c r="BH552" s="388">
        <v>46</v>
      </c>
      <c r="BI552" s="388">
        <v>2958</v>
      </c>
      <c r="BJ552" s="388">
        <f t="shared" si="94"/>
        <v>739.5</v>
      </c>
      <c r="BK552" s="388">
        <v>65</v>
      </c>
      <c r="BL552" s="388">
        <v>4527</v>
      </c>
      <c r="BM552" s="388">
        <f t="shared" si="95"/>
        <v>1131.75</v>
      </c>
      <c r="BN552" s="388">
        <v>51</v>
      </c>
      <c r="BO552" s="388">
        <v>3125</v>
      </c>
      <c r="BP552" s="388">
        <f t="shared" si="96"/>
        <v>781.25</v>
      </c>
      <c r="BQ552" s="388">
        <v>93</v>
      </c>
      <c r="BR552" s="388">
        <v>6027</v>
      </c>
      <c r="BS552" s="388">
        <f t="shared" si="97"/>
        <v>1506.75</v>
      </c>
    </row>
    <row r="553" spans="1:71" ht="15.75" customHeight="1">
      <c r="A553" s="331">
        <v>551</v>
      </c>
      <c r="B553" s="388" t="s">
        <v>3592</v>
      </c>
      <c r="C553" s="388"/>
      <c r="D553" s="388"/>
      <c r="E553" s="207" t="s">
        <v>5</v>
      </c>
      <c r="F553" s="388"/>
      <c r="G553" s="388"/>
      <c r="H553" s="388"/>
      <c r="I553" s="388"/>
      <c r="J553" s="388"/>
      <c r="K553" s="388"/>
      <c r="L553" s="388"/>
      <c r="M553" s="388"/>
      <c r="N553" s="388"/>
      <c r="O553" s="388"/>
      <c r="P553" s="388"/>
      <c r="Q553" s="388"/>
      <c r="R553" s="388"/>
      <c r="S553" s="388"/>
      <c r="T553" s="388"/>
      <c r="U553" s="388"/>
      <c r="V553" s="388"/>
      <c r="W553" s="388"/>
      <c r="X553" s="388"/>
      <c r="Y553" s="388"/>
      <c r="Z553" s="388"/>
      <c r="AA553" s="388"/>
      <c r="AB553" s="388"/>
      <c r="AC553" s="388"/>
      <c r="AD553" s="388"/>
      <c r="AE553" s="388"/>
      <c r="AF553" s="388"/>
      <c r="AG553" s="388"/>
      <c r="AH553" s="388"/>
      <c r="AI553" s="388"/>
      <c r="AJ553" s="388"/>
      <c r="AK553" s="388"/>
      <c r="AL553" s="388"/>
      <c r="AM553" s="388"/>
      <c r="AN553" s="388"/>
      <c r="AO553" s="388"/>
      <c r="AP553" s="388"/>
      <c r="AQ553" s="388"/>
      <c r="AR553" s="388"/>
      <c r="AS553" s="388"/>
      <c r="AT553" s="388"/>
      <c r="AU553" s="388"/>
      <c r="AV553" s="388"/>
      <c r="AW553" s="388"/>
      <c r="AX553" s="388"/>
      <c r="AY553" s="388"/>
      <c r="AZ553" s="388"/>
      <c r="BA553" s="388"/>
      <c r="BB553" s="388"/>
      <c r="BC553" s="388"/>
      <c r="BD553" s="388"/>
      <c r="BE553" s="389">
        <v>15</v>
      </c>
      <c r="BF553" s="389">
        <v>1069</v>
      </c>
      <c r="BG553" s="388">
        <f t="shared" si="93"/>
        <v>267.25</v>
      </c>
      <c r="BH553" s="388">
        <v>17</v>
      </c>
      <c r="BI553" s="388">
        <v>1251</v>
      </c>
      <c r="BJ553" s="388">
        <f t="shared" si="94"/>
        <v>312.75</v>
      </c>
      <c r="BK553" s="388">
        <v>36</v>
      </c>
      <c r="BL553" s="388">
        <v>2740</v>
      </c>
      <c r="BM553" s="388">
        <f t="shared" si="95"/>
        <v>685</v>
      </c>
      <c r="BN553" s="388">
        <v>14</v>
      </c>
      <c r="BO553" s="388">
        <v>994</v>
      </c>
      <c r="BP553" s="388">
        <f t="shared" si="96"/>
        <v>248.5</v>
      </c>
      <c r="BQ553" s="388">
        <v>30</v>
      </c>
      <c r="BR553" s="388">
        <v>2010</v>
      </c>
      <c r="BS553" s="388">
        <f t="shared" si="97"/>
        <v>502.5</v>
      </c>
    </row>
    <row r="554" spans="1:71" ht="15.75" customHeight="1">
      <c r="A554" s="331">
        <v>552</v>
      </c>
      <c r="B554" s="388" t="s">
        <v>3593</v>
      </c>
      <c r="C554" s="388"/>
      <c r="D554" s="388"/>
      <c r="E554" s="207" t="s">
        <v>5</v>
      </c>
      <c r="F554" s="388"/>
      <c r="G554" s="388"/>
      <c r="H554" s="388"/>
      <c r="I554" s="388"/>
      <c r="J554" s="388"/>
      <c r="K554" s="388"/>
      <c r="L554" s="388"/>
      <c r="M554" s="388"/>
      <c r="N554" s="388"/>
      <c r="O554" s="388"/>
      <c r="P554" s="388"/>
      <c r="Q554" s="388"/>
      <c r="R554" s="388"/>
      <c r="S554" s="388"/>
      <c r="T554" s="388"/>
      <c r="U554" s="388"/>
      <c r="V554" s="388"/>
      <c r="W554" s="388"/>
      <c r="X554" s="388"/>
      <c r="Y554" s="388"/>
      <c r="Z554" s="388"/>
      <c r="AA554" s="388"/>
      <c r="AB554" s="388"/>
      <c r="AC554" s="388"/>
      <c r="AD554" s="388"/>
      <c r="AE554" s="388"/>
      <c r="AF554" s="388"/>
      <c r="AG554" s="388"/>
      <c r="AH554" s="388"/>
      <c r="AI554" s="388"/>
      <c r="AJ554" s="388"/>
      <c r="AK554" s="388"/>
      <c r="AL554" s="388"/>
      <c r="AM554" s="388"/>
      <c r="AN554" s="388"/>
      <c r="AO554" s="388"/>
      <c r="AP554" s="388"/>
      <c r="AQ554" s="388"/>
      <c r="AR554" s="388"/>
      <c r="AS554" s="388"/>
      <c r="AT554" s="388"/>
      <c r="AU554" s="388"/>
      <c r="AV554" s="388"/>
      <c r="AW554" s="388"/>
      <c r="AX554" s="388"/>
      <c r="AY554" s="388"/>
      <c r="AZ554" s="388"/>
      <c r="BA554" s="388"/>
      <c r="BB554" s="388"/>
      <c r="BC554" s="388"/>
      <c r="BD554" s="388"/>
      <c r="BE554" s="389">
        <v>32</v>
      </c>
      <c r="BF554" s="389">
        <v>3064</v>
      </c>
      <c r="BG554" s="388">
        <f t="shared" si="93"/>
        <v>766</v>
      </c>
      <c r="BH554" s="388">
        <v>26</v>
      </c>
      <c r="BI554" s="388">
        <v>2470</v>
      </c>
      <c r="BJ554" s="388">
        <f t="shared" si="94"/>
        <v>617.5</v>
      </c>
      <c r="BK554" s="388">
        <v>66</v>
      </c>
      <c r="BL554" s="388">
        <v>6302</v>
      </c>
      <c r="BM554" s="388">
        <f t="shared" si="95"/>
        <v>1575.5</v>
      </c>
      <c r="BN554" s="388">
        <v>41</v>
      </c>
      <c r="BO554" s="388">
        <v>3223</v>
      </c>
      <c r="BP554" s="388">
        <f t="shared" si="96"/>
        <v>805.75</v>
      </c>
      <c r="BQ554" s="388">
        <v>70</v>
      </c>
      <c r="BR554" s="388">
        <v>5994</v>
      </c>
      <c r="BS554" s="388">
        <f t="shared" si="97"/>
        <v>1498.5</v>
      </c>
    </row>
    <row r="555" spans="1:71" ht="15.75" customHeight="1">
      <c r="A555" s="331">
        <v>553</v>
      </c>
      <c r="B555" s="388" t="s">
        <v>3594</v>
      </c>
      <c r="C555" s="388"/>
      <c r="D555" s="388"/>
      <c r="E555" s="207" t="s">
        <v>5</v>
      </c>
      <c r="F555" s="388"/>
      <c r="G555" s="388"/>
      <c r="H555" s="388"/>
      <c r="I555" s="388"/>
      <c r="J555" s="388"/>
      <c r="K555" s="388"/>
      <c r="L555" s="388"/>
      <c r="M555" s="388"/>
      <c r="N555" s="388"/>
      <c r="O555" s="388"/>
      <c r="P555" s="388"/>
      <c r="Q555" s="388"/>
      <c r="R555" s="388"/>
      <c r="S555" s="388"/>
      <c r="T555" s="388"/>
      <c r="U555" s="388"/>
      <c r="V555" s="388"/>
      <c r="W555" s="388"/>
      <c r="X555" s="388"/>
      <c r="Y555" s="388"/>
      <c r="Z555" s="388"/>
      <c r="AA555" s="388"/>
      <c r="AB555" s="388"/>
      <c r="AC555" s="388"/>
      <c r="AD555" s="388"/>
      <c r="AE555" s="388"/>
      <c r="AF555" s="388"/>
      <c r="AG555" s="388"/>
      <c r="AH555" s="388"/>
      <c r="AI555" s="388"/>
      <c r="AJ555" s="388"/>
      <c r="AK555" s="388"/>
      <c r="AL555" s="388"/>
      <c r="AM555" s="388"/>
      <c r="AN555" s="388"/>
      <c r="AO555" s="388"/>
      <c r="AP555" s="388"/>
      <c r="AQ555" s="388"/>
      <c r="AR555" s="388"/>
      <c r="AS555" s="388"/>
      <c r="AT555" s="388"/>
      <c r="AU555" s="388"/>
      <c r="AV555" s="388"/>
      <c r="AW555" s="388"/>
      <c r="AX555" s="388"/>
      <c r="AY555" s="388"/>
      <c r="AZ555" s="388"/>
      <c r="BA555" s="388"/>
      <c r="BB555" s="388"/>
      <c r="BC555" s="388"/>
      <c r="BD555" s="388"/>
      <c r="BE555" s="389">
        <v>34</v>
      </c>
      <c r="BF555" s="389">
        <v>2158</v>
      </c>
      <c r="BG555" s="388">
        <f t="shared" si="93"/>
        <v>539.5</v>
      </c>
      <c r="BH555" s="388">
        <v>48</v>
      </c>
      <c r="BI555" s="388">
        <v>3436</v>
      </c>
      <c r="BJ555" s="388">
        <f t="shared" si="94"/>
        <v>859</v>
      </c>
      <c r="BK555" s="388">
        <v>55</v>
      </c>
      <c r="BL555" s="388">
        <v>4085</v>
      </c>
      <c r="BM555" s="388">
        <f t="shared" si="95"/>
        <v>1021.25</v>
      </c>
      <c r="BN555" s="388">
        <v>72</v>
      </c>
      <c r="BO555" s="388">
        <v>4600</v>
      </c>
      <c r="BP555" s="388">
        <f t="shared" si="96"/>
        <v>1150</v>
      </c>
      <c r="BQ555" s="388">
        <v>113</v>
      </c>
      <c r="BR555" s="388">
        <v>7123</v>
      </c>
      <c r="BS555" s="388">
        <f t="shared" si="97"/>
        <v>1780.75</v>
      </c>
    </row>
    <row r="556" spans="1:71" ht="15.75" customHeight="1">
      <c r="A556" s="331">
        <v>554</v>
      </c>
      <c r="B556" s="388" t="s">
        <v>3595</v>
      </c>
      <c r="C556" s="388"/>
      <c r="D556" s="388"/>
      <c r="E556" s="207" t="s">
        <v>5</v>
      </c>
      <c r="F556" s="388"/>
      <c r="G556" s="388"/>
      <c r="H556" s="388"/>
      <c r="I556" s="388"/>
      <c r="J556" s="388"/>
      <c r="K556" s="388"/>
      <c r="L556" s="388"/>
      <c r="M556" s="388"/>
      <c r="N556" s="388"/>
      <c r="O556" s="388"/>
      <c r="P556" s="388"/>
      <c r="Q556" s="388"/>
      <c r="R556" s="388"/>
      <c r="S556" s="388"/>
      <c r="T556" s="388"/>
      <c r="U556" s="388"/>
      <c r="V556" s="388"/>
      <c r="W556" s="388"/>
      <c r="X556" s="388"/>
      <c r="Y556" s="388"/>
      <c r="Z556" s="388"/>
      <c r="AA556" s="388"/>
      <c r="AB556" s="388"/>
      <c r="AC556" s="388"/>
      <c r="AD556" s="388"/>
      <c r="AE556" s="388"/>
      <c r="AF556" s="388"/>
      <c r="AG556" s="388"/>
      <c r="AH556" s="388"/>
      <c r="AI556" s="388"/>
      <c r="AJ556" s="388"/>
      <c r="AK556" s="388"/>
      <c r="AL556" s="388"/>
      <c r="AM556" s="388"/>
      <c r="AN556" s="388"/>
      <c r="AO556" s="388"/>
      <c r="AP556" s="388"/>
      <c r="AQ556" s="388"/>
      <c r="AR556" s="388"/>
      <c r="AS556" s="388"/>
      <c r="AT556" s="388"/>
      <c r="AU556" s="388"/>
      <c r="AV556" s="388"/>
      <c r="AW556" s="388"/>
      <c r="AX556" s="388"/>
      <c r="AY556" s="388"/>
      <c r="AZ556" s="388"/>
      <c r="BA556" s="388"/>
      <c r="BB556" s="388"/>
      <c r="BC556" s="388"/>
      <c r="BD556" s="388"/>
      <c r="BE556" s="389">
        <v>17</v>
      </c>
      <c r="BF556" s="389">
        <v>1247</v>
      </c>
      <c r="BG556" s="388">
        <f t="shared" si="93"/>
        <v>311.75</v>
      </c>
      <c r="BH556" s="388">
        <v>38</v>
      </c>
      <c r="BI556" s="388">
        <v>2554</v>
      </c>
      <c r="BJ556" s="388">
        <f t="shared" si="94"/>
        <v>638.5</v>
      </c>
      <c r="BK556" s="388">
        <v>23</v>
      </c>
      <c r="BL556" s="388">
        <v>1537</v>
      </c>
      <c r="BM556" s="388">
        <f t="shared" si="95"/>
        <v>384.25</v>
      </c>
      <c r="BN556" s="388">
        <v>40</v>
      </c>
      <c r="BO556" s="388">
        <v>2344</v>
      </c>
      <c r="BP556" s="388">
        <f t="shared" si="96"/>
        <v>586</v>
      </c>
      <c r="BQ556" s="388">
        <v>34</v>
      </c>
      <c r="BR556" s="388">
        <v>2322</v>
      </c>
      <c r="BS556" s="388">
        <f t="shared" si="97"/>
        <v>580.5</v>
      </c>
    </row>
    <row r="557" spans="1:71" ht="15.75" customHeight="1">
      <c r="A557" s="331">
        <v>555</v>
      </c>
      <c r="B557" s="388" t="s">
        <v>3596</v>
      </c>
      <c r="C557" s="388"/>
      <c r="D557" s="388"/>
      <c r="E557" s="207" t="s">
        <v>5</v>
      </c>
      <c r="F557" s="388"/>
      <c r="G557" s="388"/>
      <c r="H557" s="388"/>
      <c r="I557" s="388"/>
      <c r="J557" s="388"/>
      <c r="K557" s="388"/>
      <c r="L557" s="388"/>
      <c r="M557" s="388"/>
      <c r="N557" s="388"/>
      <c r="O557" s="388"/>
      <c r="P557" s="388"/>
      <c r="Q557" s="388"/>
      <c r="R557" s="388"/>
      <c r="S557" s="388"/>
      <c r="T557" s="388"/>
      <c r="U557" s="388"/>
      <c r="V557" s="388"/>
      <c r="W557" s="388"/>
      <c r="X557" s="388"/>
      <c r="Y557" s="388"/>
      <c r="Z557" s="388"/>
      <c r="AA557" s="388"/>
      <c r="AB557" s="388"/>
      <c r="AC557" s="388"/>
      <c r="AD557" s="388"/>
      <c r="AE557" s="388"/>
      <c r="AF557" s="388"/>
      <c r="AG557" s="388"/>
      <c r="AH557" s="388"/>
      <c r="AI557" s="388"/>
      <c r="AJ557" s="388"/>
      <c r="AK557" s="388"/>
      <c r="AL557" s="388"/>
      <c r="AM557" s="388"/>
      <c r="AN557" s="388"/>
      <c r="AO557" s="388"/>
      <c r="AP557" s="388"/>
      <c r="AQ557" s="388"/>
      <c r="AR557" s="388"/>
      <c r="AS557" s="388"/>
      <c r="AT557" s="388"/>
      <c r="AU557" s="388"/>
      <c r="AV557" s="388"/>
      <c r="AW557" s="388"/>
      <c r="AX557" s="388"/>
      <c r="AY557" s="388"/>
      <c r="AZ557" s="388"/>
      <c r="BA557" s="388"/>
      <c r="BB557" s="388"/>
      <c r="BC557" s="388"/>
      <c r="BD557" s="388"/>
      <c r="BE557" s="389">
        <v>7</v>
      </c>
      <c r="BF557" s="389">
        <v>549</v>
      </c>
      <c r="BG557" s="388">
        <f t="shared" si="93"/>
        <v>137.25</v>
      </c>
      <c r="BH557" s="388">
        <v>13</v>
      </c>
      <c r="BI557" s="388">
        <v>687</v>
      </c>
      <c r="BJ557" s="388">
        <f t="shared" si="94"/>
        <v>171.75</v>
      </c>
      <c r="BK557" s="388">
        <v>13</v>
      </c>
      <c r="BL557" s="388">
        <v>875</v>
      </c>
      <c r="BM557" s="388">
        <f t="shared" si="95"/>
        <v>218.75</v>
      </c>
      <c r="BN557" s="388">
        <v>29</v>
      </c>
      <c r="BO557" s="388">
        <v>2135</v>
      </c>
      <c r="BP557" s="388">
        <f t="shared" si="96"/>
        <v>533.75</v>
      </c>
      <c r="BQ557" s="388">
        <v>26</v>
      </c>
      <c r="BR557" s="388">
        <v>1914</v>
      </c>
      <c r="BS557" s="388">
        <f t="shared" si="97"/>
        <v>478.5</v>
      </c>
    </row>
    <row r="558" spans="1:71" ht="15.75" customHeight="1">
      <c r="A558" s="331">
        <v>556</v>
      </c>
      <c r="B558" s="388" t="s">
        <v>3597</v>
      </c>
      <c r="C558" s="388"/>
      <c r="D558" s="388"/>
      <c r="E558" s="207" t="s">
        <v>5</v>
      </c>
      <c r="F558" s="388"/>
      <c r="G558" s="388"/>
      <c r="H558" s="388"/>
      <c r="I558" s="388"/>
      <c r="J558" s="388"/>
      <c r="K558" s="388"/>
      <c r="L558" s="388"/>
      <c r="M558" s="388"/>
      <c r="N558" s="388"/>
      <c r="O558" s="388"/>
      <c r="P558" s="388"/>
      <c r="Q558" s="388"/>
      <c r="R558" s="388"/>
      <c r="S558" s="388"/>
      <c r="T558" s="388"/>
      <c r="U558" s="388"/>
      <c r="V558" s="388"/>
      <c r="W558" s="388"/>
      <c r="X558" s="388"/>
      <c r="Y558" s="388"/>
      <c r="Z558" s="388"/>
      <c r="AA558" s="388"/>
      <c r="AB558" s="388"/>
      <c r="AC558" s="388"/>
      <c r="AD558" s="388"/>
      <c r="AE558" s="388"/>
      <c r="AF558" s="388"/>
      <c r="AG558" s="388"/>
      <c r="AH558" s="388"/>
      <c r="AI558" s="388"/>
      <c r="AJ558" s="388"/>
      <c r="AK558" s="388"/>
      <c r="AL558" s="388"/>
      <c r="AM558" s="388"/>
      <c r="AN558" s="388"/>
      <c r="AO558" s="388"/>
      <c r="AP558" s="388"/>
      <c r="AQ558" s="388"/>
      <c r="AR558" s="388"/>
      <c r="AS558" s="388"/>
      <c r="AT558" s="388"/>
      <c r="AU558" s="388"/>
      <c r="AV558" s="388"/>
      <c r="AW558" s="388"/>
      <c r="AX558" s="388"/>
      <c r="AY558" s="388"/>
      <c r="AZ558" s="388"/>
      <c r="BA558" s="388"/>
      <c r="BB558" s="388"/>
      <c r="BC558" s="388"/>
      <c r="BD558" s="388"/>
      <c r="BE558" s="389">
        <v>7</v>
      </c>
      <c r="BF558" s="389">
        <v>533</v>
      </c>
      <c r="BG558" s="388">
        <f t="shared" si="93"/>
        <v>133.25</v>
      </c>
      <c r="BH558" s="388">
        <v>31</v>
      </c>
      <c r="BI558" s="388">
        <v>2461</v>
      </c>
      <c r="BJ558" s="388">
        <f t="shared" si="94"/>
        <v>615.25</v>
      </c>
      <c r="BK558" s="388">
        <v>45</v>
      </c>
      <c r="BL558" s="388">
        <v>3387</v>
      </c>
      <c r="BM558" s="388">
        <f t="shared" si="95"/>
        <v>846.75</v>
      </c>
      <c r="BN558" s="388">
        <v>42</v>
      </c>
      <c r="BO558" s="388">
        <v>2838</v>
      </c>
      <c r="BP558" s="388">
        <f t="shared" si="96"/>
        <v>709.5</v>
      </c>
      <c r="BQ558" s="388">
        <v>25</v>
      </c>
      <c r="BR558" s="388">
        <v>2271</v>
      </c>
      <c r="BS558" s="388">
        <f t="shared" si="97"/>
        <v>567.75</v>
      </c>
    </row>
    <row r="559" spans="1:71" ht="15.75" customHeight="1">
      <c r="A559" s="331">
        <v>557</v>
      </c>
      <c r="B559" s="388" t="s">
        <v>3598</v>
      </c>
      <c r="C559" s="388"/>
      <c r="D559" s="388"/>
      <c r="E559" s="207" t="s">
        <v>5</v>
      </c>
      <c r="F559" s="388"/>
      <c r="G559" s="388"/>
      <c r="H559" s="388"/>
      <c r="I559" s="388"/>
      <c r="J559" s="388"/>
      <c r="K559" s="388"/>
      <c r="L559" s="388"/>
      <c r="M559" s="388"/>
      <c r="N559" s="388"/>
      <c r="O559" s="388"/>
      <c r="P559" s="388"/>
      <c r="Q559" s="388"/>
      <c r="R559" s="388"/>
      <c r="S559" s="388"/>
      <c r="T559" s="388"/>
      <c r="U559" s="388"/>
      <c r="V559" s="388"/>
      <c r="W559" s="388"/>
      <c r="X559" s="388"/>
      <c r="Y559" s="388"/>
      <c r="Z559" s="388"/>
      <c r="AA559" s="388"/>
      <c r="AB559" s="388"/>
      <c r="AC559" s="388"/>
      <c r="AD559" s="388"/>
      <c r="AE559" s="388"/>
      <c r="AF559" s="388"/>
      <c r="AG559" s="388"/>
      <c r="AH559" s="388"/>
      <c r="AI559" s="388"/>
      <c r="AJ559" s="388"/>
      <c r="AK559" s="388"/>
      <c r="AL559" s="388"/>
      <c r="AM559" s="388"/>
      <c r="AN559" s="388"/>
      <c r="AO559" s="388"/>
      <c r="AP559" s="388"/>
      <c r="AQ559" s="388"/>
      <c r="AR559" s="388"/>
      <c r="AS559" s="388"/>
      <c r="AT559" s="388"/>
      <c r="AU559" s="388"/>
      <c r="AV559" s="388"/>
      <c r="AW559" s="388"/>
      <c r="AX559" s="388"/>
      <c r="AY559" s="388"/>
      <c r="AZ559" s="388"/>
      <c r="BA559" s="388"/>
      <c r="BB559" s="388"/>
      <c r="BC559" s="388"/>
      <c r="BD559" s="388"/>
      <c r="BE559" s="389">
        <v>19</v>
      </c>
      <c r="BF559" s="389">
        <v>1473</v>
      </c>
      <c r="BG559" s="388">
        <f t="shared" si="93"/>
        <v>368.25</v>
      </c>
      <c r="BH559" s="388">
        <v>37</v>
      </c>
      <c r="BI559" s="388">
        <v>2967</v>
      </c>
      <c r="BJ559" s="388">
        <f t="shared" si="94"/>
        <v>741.75</v>
      </c>
      <c r="BK559" s="388">
        <v>61</v>
      </c>
      <c r="BL559" s="388">
        <v>4715</v>
      </c>
      <c r="BM559" s="388">
        <f t="shared" si="95"/>
        <v>1178.75</v>
      </c>
      <c r="BN559" s="388">
        <v>60</v>
      </c>
      <c r="BO559" s="388">
        <v>4480</v>
      </c>
      <c r="BP559" s="388">
        <f t="shared" si="96"/>
        <v>1120</v>
      </c>
      <c r="BQ559" s="388">
        <v>78</v>
      </c>
      <c r="BR559" s="388">
        <v>5634</v>
      </c>
      <c r="BS559" s="388">
        <f t="shared" si="97"/>
        <v>1408.5</v>
      </c>
    </row>
    <row r="560" spans="1:71" ht="15.75" customHeight="1">
      <c r="A560" s="331">
        <v>558</v>
      </c>
      <c r="B560" s="388" t="s">
        <v>3599</v>
      </c>
      <c r="C560" s="388"/>
      <c r="D560" s="388"/>
      <c r="E560" s="207" t="s">
        <v>5</v>
      </c>
      <c r="F560" s="388"/>
      <c r="G560" s="388"/>
      <c r="H560" s="388"/>
      <c r="I560" s="388"/>
      <c r="J560" s="388"/>
      <c r="K560" s="388"/>
      <c r="L560" s="388"/>
      <c r="M560" s="388"/>
      <c r="N560" s="388"/>
      <c r="O560" s="388"/>
      <c r="P560" s="388"/>
      <c r="Q560" s="388"/>
      <c r="R560" s="388"/>
      <c r="S560" s="388"/>
      <c r="T560" s="388"/>
      <c r="U560" s="388"/>
      <c r="V560" s="388"/>
      <c r="W560" s="388"/>
      <c r="X560" s="388"/>
      <c r="Y560" s="388"/>
      <c r="Z560" s="388"/>
      <c r="AA560" s="388"/>
      <c r="AB560" s="388"/>
      <c r="AC560" s="388"/>
      <c r="AD560" s="388"/>
      <c r="AE560" s="388"/>
      <c r="AF560" s="388"/>
      <c r="AG560" s="388"/>
      <c r="AH560" s="388"/>
      <c r="AI560" s="388"/>
      <c r="AJ560" s="388"/>
      <c r="AK560" s="388"/>
      <c r="AL560" s="388"/>
      <c r="AM560" s="388"/>
      <c r="AN560" s="388"/>
      <c r="AO560" s="388"/>
      <c r="AP560" s="388"/>
      <c r="AQ560" s="388"/>
      <c r="AR560" s="388"/>
      <c r="AS560" s="388"/>
      <c r="AT560" s="388"/>
      <c r="AU560" s="388"/>
      <c r="AV560" s="388"/>
      <c r="AW560" s="388"/>
      <c r="AX560" s="388"/>
      <c r="AY560" s="388"/>
      <c r="AZ560" s="388"/>
      <c r="BA560" s="388"/>
      <c r="BB560" s="388"/>
      <c r="BC560" s="388"/>
      <c r="BD560" s="388"/>
      <c r="BE560" s="389">
        <v>9</v>
      </c>
      <c r="BF560" s="389">
        <v>611</v>
      </c>
      <c r="BG560" s="388">
        <f t="shared" si="93"/>
        <v>152.75</v>
      </c>
      <c r="BH560" s="388">
        <v>11</v>
      </c>
      <c r="BI560" s="388">
        <v>617</v>
      </c>
      <c r="BJ560" s="388">
        <f t="shared" si="94"/>
        <v>154.25</v>
      </c>
      <c r="BK560" s="388">
        <v>20</v>
      </c>
      <c r="BL560" s="388">
        <v>1364</v>
      </c>
      <c r="BM560" s="388">
        <f t="shared" si="95"/>
        <v>341</v>
      </c>
      <c r="BN560" s="388">
        <v>21</v>
      </c>
      <c r="BO560" s="388">
        <v>1231</v>
      </c>
      <c r="BP560" s="388">
        <f t="shared" si="96"/>
        <v>307.75</v>
      </c>
      <c r="BQ560" s="388">
        <v>25</v>
      </c>
      <c r="BR560" s="388">
        <v>1735</v>
      </c>
      <c r="BS560" s="388">
        <f t="shared" si="97"/>
        <v>433.75</v>
      </c>
    </row>
    <row r="561" spans="1:71" ht="15.75" customHeight="1">
      <c r="A561" s="331">
        <v>559</v>
      </c>
      <c r="B561" s="388" t="s">
        <v>3600</v>
      </c>
      <c r="C561" s="388"/>
      <c r="D561" s="388"/>
      <c r="E561" s="207" t="s">
        <v>5</v>
      </c>
      <c r="F561" s="388"/>
      <c r="G561" s="388"/>
      <c r="H561" s="388"/>
      <c r="I561" s="388"/>
      <c r="J561" s="388"/>
      <c r="K561" s="388"/>
      <c r="L561" s="388"/>
      <c r="M561" s="388"/>
      <c r="N561" s="388"/>
      <c r="O561" s="388"/>
      <c r="P561" s="388"/>
      <c r="Q561" s="388"/>
      <c r="R561" s="388"/>
      <c r="S561" s="388"/>
      <c r="T561" s="388"/>
      <c r="U561" s="388"/>
      <c r="V561" s="388"/>
      <c r="W561" s="388"/>
      <c r="X561" s="388"/>
      <c r="Y561" s="388"/>
      <c r="Z561" s="388"/>
      <c r="AA561" s="388"/>
      <c r="AB561" s="388"/>
      <c r="AC561" s="388"/>
      <c r="AD561" s="388"/>
      <c r="AE561" s="388"/>
      <c r="AF561" s="388"/>
      <c r="AG561" s="388"/>
      <c r="AH561" s="388"/>
      <c r="AI561" s="388"/>
      <c r="AJ561" s="388"/>
      <c r="AK561" s="388"/>
      <c r="AL561" s="388"/>
      <c r="AM561" s="388"/>
      <c r="AN561" s="388"/>
      <c r="AO561" s="388"/>
      <c r="AP561" s="388"/>
      <c r="AQ561" s="388"/>
      <c r="AR561" s="388"/>
      <c r="AS561" s="388"/>
      <c r="AT561" s="388"/>
      <c r="AU561" s="388"/>
      <c r="AV561" s="388"/>
      <c r="AW561" s="388"/>
      <c r="AX561" s="388"/>
      <c r="AY561" s="388"/>
      <c r="AZ561" s="388"/>
      <c r="BA561" s="388"/>
      <c r="BB561" s="388"/>
      <c r="BC561" s="388"/>
      <c r="BD561" s="388"/>
      <c r="BE561" s="389">
        <v>2</v>
      </c>
      <c r="BF561" s="389">
        <v>94</v>
      </c>
      <c r="BG561" s="388">
        <f t="shared" si="93"/>
        <v>23.5</v>
      </c>
      <c r="BH561" s="388">
        <v>12</v>
      </c>
      <c r="BI561" s="388">
        <v>632</v>
      </c>
      <c r="BJ561" s="388">
        <f t="shared" si="94"/>
        <v>158</v>
      </c>
      <c r="BK561" s="388">
        <v>26</v>
      </c>
      <c r="BL561" s="388">
        <v>1618</v>
      </c>
      <c r="BM561" s="388">
        <f t="shared" si="95"/>
        <v>404.5</v>
      </c>
      <c r="BN561" s="388">
        <v>45</v>
      </c>
      <c r="BO561" s="388">
        <v>2887</v>
      </c>
      <c r="BP561" s="388">
        <f t="shared" si="96"/>
        <v>721.75</v>
      </c>
      <c r="BQ561" s="388">
        <v>28</v>
      </c>
      <c r="BR561" s="388">
        <v>1852</v>
      </c>
      <c r="BS561" s="388">
        <f t="shared" si="97"/>
        <v>463</v>
      </c>
    </row>
    <row r="562" spans="1:71" ht="15.75" customHeight="1">
      <c r="A562" s="331">
        <v>560</v>
      </c>
      <c r="B562" s="388" t="s">
        <v>3601</v>
      </c>
      <c r="C562" s="388"/>
      <c r="D562" s="388"/>
      <c r="E562" s="207" t="s">
        <v>5</v>
      </c>
      <c r="F562" s="388"/>
      <c r="G562" s="388"/>
      <c r="H562" s="388"/>
      <c r="I562" s="388"/>
      <c r="J562" s="388"/>
      <c r="K562" s="388"/>
      <c r="L562" s="388"/>
      <c r="M562" s="388"/>
      <c r="N562" s="388"/>
      <c r="O562" s="388"/>
      <c r="P562" s="388"/>
      <c r="Q562" s="388"/>
      <c r="R562" s="388"/>
      <c r="S562" s="388"/>
      <c r="T562" s="388"/>
      <c r="U562" s="388"/>
      <c r="V562" s="388"/>
      <c r="W562" s="388"/>
      <c r="X562" s="388"/>
      <c r="Y562" s="388"/>
      <c r="Z562" s="388"/>
      <c r="AA562" s="388"/>
      <c r="AB562" s="388"/>
      <c r="AC562" s="388"/>
      <c r="AD562" s="388"/>
      <c r="AE562" s="388"/>
      <c r="AF562" s="388"/>
      <c r="AG562" s="388"/>
      <c r="AH562" s="388"/>
      <c r="AI562" s="388"/>
      <c r="AJ562" s="388"/>
      <c r="AK562" s="388"/>
      <c r="AL562" s="388"/>
      <c r="AM562" s="388"/>
      <c r="AN562" s="388"/>
      <c r="AO562" s="388"/>
      <c r="AP562" s="388"/>
      <c r="AQ562" s="388"/>
      <c r="AR562" s="388"/>
      <c r="AS562" s="388"/>
      <c r="AT562" s="388"/>
      <c r="AU562" s="388"/>
      <c r="AV562" s="388"/>
      <c r="AW562" s="388"/>
      <c r="AX562" s="388"/>
      <c r="AY562" s="388"/>
      <c r="AZ562" s="388"/>
      <c r="BA562" s="388"/>
      <c r="BB562" s="388"/>
      <c r="BC562" s="388"/>
      <c r="BD562" s="388"/>
      <c r="BE562" s="389">
        <v>53</v>
      </c>
      <c r="BF562" s="389">
        <v>3255</v>
      </c>
      <c r="BG562" s="388">
        <f t="shared" si="93"/>
        <v>813.75</v>
      </c>
      <c r="BH562" s="388">
        <v>79</v>
      </c>
      <c r="BI562" s="388">
        <v>5485</v>
      </c>
      <c r="BJ562" s="388">
        <f t="shared" si="94"/>
        <v>1371.25</v>
      </c>
      <c r="BK562" s="388">
        <v>96</v>
      </c>
      <c r="BL562" s="388">
        <v>5844</v>
      </c>
      <c r="BM562" s="388">
        <f t="shared" si="95"/>
        <v>1461</v>
      </c>
      <c r="BN562" s="388">
        <v>107</v>
      </c>
      <c r="BO562" s="388">
        <v>6069</v>
      </c>
      <c r="BP562" s="388">
        <f t="shared" si="96"/>
        <v>1517.25</v>
      </c>
      <c r="BQ562" s="388">
        <v>80</v>
      </c>
      <c r="BR562" s="388">
        <v>4820</v>
      </c>
      <c r="BS562" s="388">
        <f t="shared" si="97"/>
        <v>1205</v>
      </c>
    </row>
    <row r="563" spans="1:71" ht="15.75" customHeight="1">
      <c r="A563" s="331">
        <v>561</v>
      </c>
      <c r="B563" s="388" t="s">
        <v>3602</v>
      </c>
      <c r="C563" s="388"/>
      <c r="D563" s="388"/>
      <c r="E563" s="207" t="s">
        <v>5</v>
      </c>
      <c r="F563" s="388"/>
      <c r="G563" s="388"/>
      <c r="H563" s="388"/>
      <c r="I563" s="388"/>
      <c r="J563" s="388"/>
      <c r="K563" s="388"/>
      <c r="L563" s="388"/>
      <c r="M563" s="388"/>
      <c r="N563" s="388"/>
      <c r="O563" s="388"/>
      <c r="P563" s="388"/>
      <c r="Q563" s="388"/>
      <c r="R563" s="388"/>
      <c r="S563" s="388"/>
      <c r="T563" s="388"/>
      <c r="U563" s="388"/>
      <c r="V563" s="388"/>
      <c r="W563" s="388"/>
      <c r="X563" s="388"/>
      <c r="Y563" s="388"/>
      <c r="Z563" s="388"/>
      <c r="AA563" s="388"/>
      <c r="AB563" s="388"/>
      <c r="AC563" s="388"/>
      <c r="AD563" s="388"/>
      <c r="AE563" s="388"/>
      <c r="AF563" s="388"/>
      <c r="AG563" s="388"/>
      <c r="AH563" s="388"/>
      <c r="AI563" s="388"/>
      <c r="AJ563" s="388"/>
      <c r="AK563" s="388"/>
      <c r="AL563" s="388"/>
      <c r="AM563" s="388"/>
      <c r="AN563" s="388"/>
      <c r="AO563" s="388"/>
      <c r="AP563" s="388"/>
      <c r="AQ563" s="388"/>
      <c r="AR563" s="388"/>
      <c r="AS563" s="388"/>
      <c r="AT563" s="388"/>
      <c r="AU563" s="388"/>
      <c r="AV563" s="388"/>
      <c r="AW563" s="388"/>
      <c r="AX563" s="388"/>
      <c r="AY563" s="388"/>
      <c r="AZ563" s="388"/>
      <c r="BA563" s="388"/>
      <c r="BB563" s="388"/>
      <c r="BC563" s="388"/>
      <c r="BD563" s="388"/>
      <c r="BE563" s="389">
        <v>70</v>
      </c>
      <c r="BF563" s="389">
        <v>4530</v>
      </c>
      <c r="BG563" s="388">
        <f t="shared" si="93"/>
        <v>1132.5</v>
      </c>
      <c r="BH563" s="388">
        <v>110</v>
      </c>
      <c r="BI563" s="388">
        <v>6770</v>
      </c>
      <c r="BJ563" s="388">
        <f t="shared" si="94"/>
        <v>1692.5</v>
      </c>
      <c r="BK563" s="388">
        <v>130</v>
      </c>
      <c r="BL563" s="388">
        <v>8154</v>
      </c>
      <c r="BM563" s="388">
        <f t="shared" si="95"/>
        <v>2038.5</v>
      </c>
      <c r="BN563" s="388">
        <v>98</v>
      </c>
      <c r="BO563" s="388">
        <v>6438</v>
      </c>
      <c r="BP563" s="388">
        <f t="shared" si="96"/>
        <v>1609.5</v>
      </c>
      <c r="BQ563" s="388">
        <v>109</v>
      </c>
      <c r="BR563" s="388">
        <v>6955</v>
      </c>
      <c r="BS563" s="388">
        <f t="shared" si="97"/>
        <v>1738.75</v>
      </c>
    </row>
    <row r="564" spans="1:71" ht="15.75" customHeight="1">
      <c r="A564" s="331">
        <v>562</v>
      </c>
      <c r="B564" s="388" t="s">
        <v>3603</v>
      </c>
      <c r="C564" s="388"/>
      <c r="D564" s="388"/>
      <c r="E564" s="207" t="s">
        <v>5</v>
      </c>
      <c r="F564" s="388"/>
      <c r="G564" s="388"/>
      <c r="H564" s="388"/>
      <c r="I564" s="388"/>
      <c r="J564" s="388"/>
      <c r="K564" s="388"/>
      <c r="L564" s="388"/>
      <c r="M564" s="388"/>
      <c r="N564" s="388"/>
      <c r="O564" s="388"/>
      <c r="P564" s="388"/>
      <c r="Q564" s="388"/>
      <c r="R564" s="388"/>
      <c r="S564" s="388"/>
      <c r="T564" s="388"/>
      <c r="U564" s="388"/>
      <c r="V564" s="388"/>
      <c r="W564" s="388"/>
      <c r="X564" s="388"/>
      <c r="Y564" s="388"/>
      <c r="Z564" s="388"/>
      <c r="AA564" s="388"/>
      <c r="AB564" s="388"/>
      <c r="AC564" s="388"/>
      <c r="AD564" s="388"/>
      <c r="AE564" s="388"/>
      <c r="AF564" s="388"/>
      <c r="AG564" s="388"/>
      <c r="AH564" s="388"/>
      <c r="AI564" s="388"/>
      <c r="AJ564" s="388"/>
      <c r="AK564" s="388"/>
      <c r="AL564" s="388"/>
      <c r="AM564" s="388"/>
      <c r="AN564" s="388"/>
      <c r="AO564" s="388"/>
      <c r="AP564" s="388"/>
      <c r="AQ564" s="388"/>
      <c r="AR564" s="388"/>
      <c r="AS564" s="388"/>
      <c r="AT564" s="388"/>
      <c r="AU564" s="388"/>
      <c r="AV564" s="388"/>
      <c r="AW564" s="388"/>
      <c r="AX564" s="388"/>
      <c r="AY564" s="388"/>
      <c r="AZ564" s="388"/>
      <c r="BA564" s="388"/>
      <c r="BB564" s="388"/>
      <c r="BC564" s="388"/>
      <c r="BD564" s="388"/>
      <c r="BE564" s="389">
        <v>362</v>
      </c>
      <c r="BF564" s="389">
        <v>26486</v>
      </c>
      <c r="BG564" s="388">
        <f t="shared" si="93"/>
        <v>6621.5</v>
      </c>
      <c r="BH564" s="388"/>
      <c r="BI564" s="388"/>
      <c r="BJ564" s="388">
        <f t="shared" si="94"/>
        <v>0</v>
      </c>
      <c r="BK564" s="388"/>
      <c r="BL564" s="388"/>
      <c r="BM564" s="388">
        <f t="shared" si="95"/>
        <v>0</v>
      </c>
      <c r="BN564" s="388">
        <v>0</v>
      </c>
      <c r="BO564" s="388">
        <v>0</v>
      </c>
      <c r="BP564" s="388">
        <f t="shared" si="96"/>
        <v>0</v>
      </c>
      <c r="BQ564" s="388"/>
      <c r="BR564" s="388"/>
      <c r="BS564" s="388">
        <f t="shared" si="97"/>
        <v>0</v>
      </c>
    </row>
    <row r="565" spans="1:71" ht="15.75" customHeight="1">
      <c r="A565" s="331">
        <v>563</v>
      </c>
      <c r="B565" s="388" t="s">
        <v>3604</v>
      </c>
      <c r="C565" s="388"/>
      <c r="D565" s="388"/>
      <c r="E565" s="207" t="s">
        <v>5</v>
      </c>
      <c r="F565" s="388"/>
      <c r="G565" s="388"/>
      <c r="H565" s="388"/>
      <c r="I565" s="388"/>
      <c r="J565" s="388"/>
      <c r="K565" s="388"/>
      <c r="L565" s="388"/>
      <c r="M565" s="388"/>
      <c r="N565" s="388"/>
      <c r="O565" s="388"/>
      <c r="P565" s="388"/>
      <c r="Q565" s="388"/>
      <c r="R565" s="388"/>
      <c r="S565" s="388"/>
      <c r="T565" s="388"/>
      <c r="U565" s="388"/>
      <c r="V565" s="388"/>
      <c r="W565" s="388"/>
      <c r="X565" s="388"/>
      <c r="Y565" s="388"/>
      <c r="Z565" s="388"/>
      <c r="AA565" s="388"/>
      <c r="AB565" s="388"/>
      <c r="AC565" s="388"/>
      <c r="AD565" s="388"/>
      <c r="AE565" s="388"/>
      <c r="AF565" s="388"/>
      <c r="AG565" s="388"/>
      <c r="AH565" s="388"/>
      <c r="AI565" s="388"/>
      <c r="AJ565" s="388"/>
      <c r="AK565" s="388"/>
      <c r="AL565" s="388"/>
      <c r="AM565" s="388"/>
      <c r="AN565" s="388"/>
      <c r="AO565" s="388"/>
      <c r="AP565" s="388"/>
      <c r="AQ565" s="388"/>
      <c r="AR565" s="388"/>
      <c r="AS565" s="388"/>
      <c r="AT565" s="388"/>
      <c r="AU565" s="388"/>
      <c r="AV565" s="388"/>
      <c r="AW565" s="388"/>
      <c r="AX565" s="388"/>
      <c r="AY565" s="388"/>
      <c r="AZ565" s="388"/>
      <c r="BA565" s="388"/>
      <c r="BB565" s="388"/>
      <c r="BC565" s="388"/>
      <c r="BD565" s="388"/>
      <c r="BE565" s="389">
        <v>40</v>
      </c>
      <c r="BF565" s="389">
        <v>2944</v>
      </c>
      <c r="BG565" s="388">
        <f t="shared" si="93"/>
        <v>736</v>
      </c>
      <c r="BH565" s="388">
        <v>30</v>
      </c>
      <c r="BI565" s="388">
        <v>1970</v>
      </c>
      <c r="BJ565" s="388">
        <f t="shared" si="94"/>
        <v>492.5</v>
      </c>
      <c r="BK565" s="388">
        <v>24</v>
      </c>
      <c r="BL565" s="388">
        <v>1780</v>
      </c>
      <c r="BM565" s="388">
        <f t="shared" si="95"/>
        <v>445</v>
      </c>
      <c r="BN565" s="388">
        <v>17</v>
      </c>
      <c r="BO565" s="388">
        <v>1003</v>
      </c>
      <c r="BP565" s="388">
        <f t="shared" si="96"/>
        <v>250.75</v>
      </c>
      <c r="BQ565" s="388">
        <v>18</v>
      </c>
      <c r="BR565" s="388">
        <v>882</v>
      </c>
      <c r="BS565" s="388">
        <f t="shared" si="97"/>
        <v>220.5</v>
      </c>
    </row>
    <row r="566" spans="1:71" ht="15.75" customHeight="1">
      <c r="A566" s="331">
        <v>564</v>
      </c>
      <c r="B566" s="388" t="s">
        <v>3605</v>
      </c>
      <c r="C566" s="388"/>
      <c r="D566" s="388"/>
      <c r="E566" s="207" t="s">
        <v>5</v>
      </c>
      <c r="F566" s="388"/>
      <c r="G566" s="388"/>
      <c r="H566" s="388"/>
      <c r="I566" s="388"/>
      <c r="J566" s="388"/>
      <c r="K566" s="388"/>
      <c r="L566" s="388"/>
      <c r="M566" s="388"/>
      <c r="N566" s="388"/>
      <c r="O566" s="388"/>
      <c r="P566" s="388"/>
      <c r="Q566" s="388"/>
      <c r="R566" s="388"/>
      <c r="S566" s="388"/>
      <c r="T566" s="388"/>
      <c r="U566" s="388"/>
      <c r="V566" s="388"/>
      <c r="W566" s="388"/>
      <c r="X566" s="388"/>
      <c r="Y566" s="388"/>
      <c r="Z566" s="388"/>
      <c r="AA566" s="388"/>
      <c r="AB566" s="388"/>
      <c r="AC566" s="388"/>
      <c r="AD566" s="388"/>
      <c r="AE566" s="388"/>
      <c r="AF566" s="388"/>
      <c r="AG566" s="388"/>
      <c r="AH566" s="388"/>
      <c r="AI566" s="388"/>
      <c r="AJ566" s="388"/>
      <c r="AK566" s="388"/>
      <c r="AL566" s="388"/>
      <c r="AM566" s="388"/>
      <c r="AN566" s="388"/>
      <c r="AO566" s="388"/>
      <c r="AP566" s="388"/>
      <c r="AQ566" s="388"/>
      <c r="AR566" s="388"/>
      <c r="AS566" s="388"/>
      <c r="AT566" s="388"/>
      <c r="AU566" s="388"/>
      <c r="AV566" s="388"/>
      <c r="AW566" s="388"/>
      <c r="AX566" s="388"/>
      <c r="AY566" s="388"/>
      <c r="AZ566" s="388"/>
      <c r="BA566" s="388"/>
      <c r="BB566" s="388"/>
      <c r="BC566" s="388"/>
      <c r="BD566" s="388"/>
      <c r="BE566" s="389">
        <v>11</v>
      </c>
      <c r="BF566" s="389">
        <v>885</v>
      </c>
      <c r="BG566" s="388">
        <f t="shared" si="93"/>
        <v>221.25</v>
      </c>
      <c r="BH566" s="388">
        <v>24</v>
      </c>
      <c r="BI566" s="388">
        <v>1592</v>
      </c>
      <c r="BJ566" s="388">
        <f t="shared" si="94"/>
        <v>398</v>
      </c>
      <c r="BK566" s="388">
        <v>40</v>
      </c>
      <c r="BL566" s="388">
        <v>2644</v>
      </c>
      <c r="BM566" s="388">
        <f t="shared" si="95"/>
        <v>661</v>
      </c>
      <c r="BN566" s="388">
        <v>34</v>
      </c>
      <c r="BO566" s="388">
        <v>2298</v>
      </c>
      <c r="BP566" s="388">
        <f t="shared" si="96"/>
        <v>574.5</v>
      </c>
      <c r="BQ566" s="388">
        <v>38</v>
      </c>
      <c r="BR566" s="388">
        <v>2582</v>
      </c>
      <c r="BS566" s="388">
        <f t="shared" si="97"/>
        <v>645.5</v>
      </c>
    </row>
    <row r="567" spans="1:71" ht="15.75" customHeight="1">
      <c r="A567" s="331">
        <v>565</v>
      </c>
      <c r="B567" s="388" t="s">
        <v>3606</v>
      </c>
      <c r="C567" s="388"/>
      <c r="D567" s="388"/>
      <c r="E567" s="207" t="s">
        <v>5</v>
      </c>
      <c r="F567" s="388"/>
      <c r="G567" s="388"/>
      <c r="H567" s="388"/>
      <c r="I567" s="388"/>
      <c r="J567" s="388"/>
      <c r="K567" s="388"/>
      <c r="L567" s="388"/>
      <c r="M567" s="388"/>
      <c r="N567" s="388"/>
      <c r="O567" s="388"/>
      <c r="P567" s="388"/>
      <c r="Q567" s="388"/>
      <c r="R567" s="388"/>
      <c r="S567" s="388"/>
      <c r="T567" s="388"/>
      <c r="U567" s="388"/>
      <c r="V567" s="388"/>
      <c r="W567" s="388"/>
      <c r="X567" s="388"/>
      <c r="Y567" s="388"/>
      <c r="Z567" s="388"/>
      <c r="AA567" s="388"/>
      <c r="AB567" s="388"/>
      <c r="AC567" s="388"/>
      <c r="AD567" s="388"/>
      <c r="AE567" s="388"/>
      <c r="AF567" s="388"/>
      <c r="AG567" s="388"/>
      <c r="AH567" s="388"/>
      <c r="AI567" s="388"/>
      <c r="AJ567" s="388"/>
      <c r="AK567" s="388"/>
      <c r="AL567" s="388"/>
      <c r="AM567" s="388"/>
      <c r="AN567" s="388"/>
      <c r="AO567" s="388"/>
      <c r="AP567" s="388"/>
      <c r="AQ567" s="388"/>
      <c r="AR567" s="388"/>
      <c r="AS567" s="388"/>
      <c r="AT567" s="388"/>
      <c r="AU567" s="388"/>
      <c r="AV567" s="388"/>
      <c r="AW567" s="388"/>
      <c r="AX567" s="388"/>
      <c r="AY567" s="388"/>
      <c r="AZ567" s="388"/>
      <c r="BA567" s="388"/>
      <c r="BB567" s="388"/>
      <c r="BC567" s="388"/>
      <c r="BD567" s="388"/>
      <c r="BE567" s="389">
        <v>6</v>
      </c>
      <c r="BF567" s="389">
        <v>390</v>
      </c>
      <c r="BG567" s="388">
        <f t="shared" si="93"/>
        <v>97.5</v>
      </c>
      <c r="BH567" s="388">
        <v>7</v>
      </c>
      <c r="BI567" s="388">
        <v>429</v>
      </c>
      <c r="BJ567" s="388">
        <f t="shared" si="94"/>
        <v>107.25</v>
      </c>
      <c r="BK567" s="388">
        <v>9</v>
      </c>
      <c r="BL567" s="388">
        <v>707</v>
      </c>
      <c r="BM567" s="388">
        <f t="shared" si="95"/>
        <v>176.75</v>
      </c>
      <c r="BN567" s="388">
        <v>5</v>
      </c>
      <c r="BO567" s="388">
        <v>271</v>
      </c>
      <c r="BP567" s="388">
        <f t="shared" si="96"/>
        <v>67.75</v>
      </c>
      <c r="BQ567" s="388">
        <v>1</v>
      </c>
      <c r="BR567" s="388">
        <v>59</v>
      </c>
      <c r="BS567" s="388">
        <f t="shared" si="97"/>
        <v>14.75</v>
      </c>
    </row>
    <row r="568" spans="1:71" ht="15.75" customHeight="1">
      <c r="A568" s="331">
        <v>566</v>
      </c>
      <c r="B568" s="388" t="s">
        <v>3607</v>
      </c>
      <c r="C568" s="388"/>
      <c r="D568" s="388"/>
      <c r="E568" s="207" t="s">
        <v>5</v>
      </c>
      <c r="F568" s="388"/>
      <c r="G568" s="388"/>
      <c r="H568" s="388"/>
      <c r="I568" s="388"/>
      <c r="J568" s="388"/>
      <c r="K568" s="388"/>
      <c r="L568" s="388"/>
      <c r="M568" s="388"/>
      <c r="N568" s="388"/>
      <c r="O568" s="388"/>
      <c r="P568" s="388"/>
      <c r="Q568" s="388"/>
      <c r="R568" s="388"/>
      <c r="S568" s="388"/>
      <c r="T568" s="388"/>
      <c r="U568" s="388"/>
      <c r="V568" s="388"/>
      <c r="W568" s="388"/>
      <c r="X568" s="388"/>
      <c r="Y568" s="388"/>
      <c r="Z568" s="388"/>
      <c r="AA568" s="388"/>
      <c r="AB568" s="388"/>
      <c r="AC568" s="388"/>
      <c r="AD568" s="388"/>
      <c r="AE568" s="388"/>
      <c r="AF568" s="388"/>
      <c r="AG568" s="388"/>
      <c r="AH568" s="388"/>
      <c r="AI568" s="388"/>
      <c r="AJ568" s="388"/>
      <c r="AK568" s="388"/>
      <c r="AL568" s="388"/>
      <c r="AM568" s="388"/>
      <c r="AN568" s="388"/>
      <c r="AO568" s="388"/>
      <c r="AP568" s="388"/>
      <c r="AQ568" s="388"/>
      <c r="AR568" s="388"/>
      <c r="AS568" s="388"/>
      <c r="AT568" s="388"/>
      <c r="AU568" s="388"/>
      <c r="AV568" s="388"/>
      <c r="AW568" s="388"/>
      <c r="AX568" s="388"/>
      <c r="AY568" s="388"/>
      <c r="AZ568" s="388"/>
      <c r="BA568" s="388"/>
      <c r="BB568" s="388"/>
      <c r="BC568" s="388"/>
      <c r="BD568" s="388"/>
      <c r="BE568" s="389">
        <v>37</v>
      </c>
      <c r="BF568" s="389">
        <v>2227</v>
      </c>
      <c r="BG568" s="388">
        <f t="shared" si="93"/>
        <v>556.75</v>
      </c>
      <c r="BH568" s="388">
        <v>54</v>
      </c>
      <c r="BI568" s="388">
        <v>3578</v>
      </c>
      <c r="BJ568" s="388">
        <f t="shared" si="94"/>
        <v>894.5</v>
      </c>
      <c r="BK568" s="388">
        <v>20</v>
      </c>
      <c r="BL568" s="388">
        <v>1552</v>
      </c>
      <c r="BM568" s="388">
        <f t="shared" si="95"/>
        <v>388</v>
      </c>
      <c r="BN568" s="388">
        <v>0</v>
      </c>
      <c r="BO568" s="388">
        <v>0</v>
      </c>
      <c r="BP568" s="388">
        <f t="shared" si="96"/>
        <v>0</v>
      </c>
      <c r="BQ568" s="388">
        <v>0</v>
      </c>
      <c r="BR568" s="388">
        <v>0</v>
      </c>
      <c r="BS568" s="388">
        <f t="shared" si="97"/>
        <v>0</v>
      </c>
    </row>
    <row r="569" spans="1:71" ht="15.75" customHeight="1">
      <c r="A569" s="331">
        <v>567</v>
      </c>
      <c r="B569" s="388" t="s">
        <v>3608</v>
      </c>
      <c r="C569" s="388"/>
      <c r="D569" s="388"/>
      <c r="E569" s="207" t="s">
        <v>5</v>
      </c>
      <c r="F569" s="388"/>
      <c r="G569" s="388"/>
      <c r="H569" s="388"/>
      <c r="I569" s="388"/>
      <c r="J569" s="388"/>
      <c r="K569" s="388"/>
      <c r="L569" s="388"/>
      <c r="M569" s="388"/>
      <c r="N569" s="388"/>
      <c r="O569" s="388"/>
      <c r="P569" s="388"/>
      <c r="Q569" s="388"/>
      <c r="R569" s="388"/>
      <c r="S569" s="388"/>
      <c r="T569" s="388"/>
      <c r="U569" s="388"/>
      <c r="V569" s="388"/>
      <c r="W569" s="388"/>
      <c r="X569" s="388"/>
      <c r="Y569" s="388"/>
      <c r="Z569" s="388"/>
      <c r="AA569" s="388"/>
      <c r="AB569" s="388"/>
      <c r="AC569" s="388"/>
      <c r="AD569" s="388"/>
      <c r="AE569" s="388"/>
      <c r="AF569" s="388"/>
      <c r="AG569" s="388"/>
      <c r="AH569" s="388"/>
      <c r="AI569" s="388"/>
      <c r="AJ569" s="388"/>
      <c r="AK569" s="388"/>
      <c r="AL569" s="388"/>
      <c r="AM569" s="388"/>
      <c r="AN569" s="388"/>
      <c r="AO569" s="388"/>
      <c r="AP569" s="388"/>
      <c r="AQ569" s="388"/>
      <c r="AR569" s="388"/>
      <c r="AS569" s="388"/>
      <c r="AT569" s="388"/>
      <c r="AU569" s="388"/>
      <c r="AV569" s="388"/>
      <c r="AW569" s="388"/>
      <c r="AX569" s="388"/>
      <c r="AY569" s="388"/>
      <c r="AZ569" s="388"/>
      <c r="BA569" s="388"/>
      <c r="BB569" s="388"/>
      <c r="BC569" s="388"/>
      <c r="BD569" s="388"/>
      <c r="BE569" s="389">
        <v>18</v>
      </c>
      <c r="BF569" s="389">
        <v>1414</v>
      </c>
      <c r="BG569" s="388">
        <f t="shared" si="93"/>
        <v>353.5</v>
      </c>
      <c r="BH569" s="388">
        <v>35</v>
      </c>
      <c r="BI569" s="388">
        <v>2833</v>
      </c>
      <c r="BJ569" s="388">
        <f t="shared" si="94"/>
        <v>708.25</v>
      </c>
      <c r="BK569" s="388">
        <v>39</v>
      </c>
      <c r="BL569" s="388">
        <v>2925</v>
      </c>
      <c r="BM569" s="388">
        <f t="shared" si="95"/>
        <v>731.25</v>
      </c>
      <c r="BN569" s="388">
        <v>33</v>
      </c>
      <c r="BO569" s="388">
        <v>2679</v>
      </c>
      <c r="BP569" s="388">
        <f t="shared" si="96"/>
        <v>669.75</v>
      </c>
      <c r="BQ569" s="388">
        <v>29</v>
      </c>
      <c r="BR569" s="388">
        <v>2387</v>
      </c>
      <c r="BS569" s="388">
        <f t="shared" si="97"/>
        <v>596.75</v>
      </c>
    </row>
    <row r="570" spans="1:71" ht="15.75" customHeight="1">
      <c r="A570" s="331">
        <v>568</v>
      </c>
      <c r="B570" s="388" t="s">
        <v>3609</v>
      </c>
      <c r="C570" s="388"/>
      <c r="D570" s="388"/>
      <c r="E570" s="207" t="s">
        <v>5</v>
      </c>
      <c r="F570" s="388"/>
      <c r="G570" s="388"/>
      <c r="H570" s="388"/>
      <c r="I570" s="388"/>
      <c r="J570" s="388"/>
      <c r="K570" s="388"/>
      <c r="L570" s="388"/>
      <c r="M570" s="388"/>
      <c r="N570" s="388"/>
      <c r="O570" s="388"/>
      <c r="P570" s="388"/>
      <c r="Q570" s="388"/>
      <c r="R570" s="388"/>
      <c r="S570" s="388"/>
      <c r="T570" s="388"/>
      <c r="U570" s="388"/>
      <c r="V570" s="388"/>
      <c r="W570" s="388"/>
      <c r="X570" s="388"/>
      <c r="Y570" s="388"/>
      <c r="Z570" s="388"/>
      <c r="AA570" s="388"/>
      <c r="AB570" s="388"/>
      <c r="AC570" s="388"/>
      <c r="AD570" s="388"/>
      <c r="AE570" s="388"/>
      <c r="AF570" s="388"/>
      <c r="AG570" s="388"/>
      <c r="AH570" s="388"/>
      <c r="AI570" s="388"/>
      <c r="AJ570" s="388"/>
      <c r="AK570" s="388"/>
      <c r="AL570" s="388"/>
      <c r="AM570" s="388"/>
      <c r="AN570" s="388"/>
      <c r="AO570" s="388"/>
      <c r="AP570" s="388"/>
      <c r="AQ570" s="388"/>
      <c r="AR570" s="388"/>
      <c r="AS570" s="388"/>
      <c r="AT570" s="388"/>
      <c r="AU570" s="388"/>
      <c r="AV570" s="388"/>
      <c r="AW570" s="388"/>
      <c r="AX570" s="388"/>
      <c r="AY570" s="388"/>
      <c r="AZ570" s="388"/>
      <c r="BA570" s="388"/>
      <c r="BB570" s="388"/>
      <c r="BC570" s="388"/>
      <c r="BD570" s="388"/>
      <c r="BE570" s="389">
        <v>9</v>
      </c>
      <c r="BF570" s="389">
        <v>887</v>
      </c>
      <c r="BG570" s="388">
        <f t="shared" si="93"/>
        <v>221.75</v>
      </c>
      <c r="BH570" s="388">
        <v>32</v>
      </c>
      <c r="BI570" s="388">
        <v>2588</v>
      </c>
      <c r="BJ570" s="388">
        <f t="shared" si="94"/>
        <v>647</v>
      </c>
      <c r="BK570" s="388">
        <v>28</v>
      </c>
      <c r="BL570" s="388">
        <v>2344</v>
      </c>
      <c r="BM570" s="388">
        <f t="shared" si="95"/>
        <v>586</v>
      </c>
      <c r="BN570" s="388">
        <v>32</v>
      </c>
      <c r="BO570" s="388">
        <v>2576</v>
      </c>
      <c r="BP570" s="388">
        <f t="shared" si="96"/>
        <v>644</v>
      </c>
      <c r="BQ570" s="388">
        <v>30</v>
      </c>
      <c r="BR570" s="388">
        <v>2178</v>
      </c>
      <c r="BS570" s="388">
        <f t="shared" si="97"/>
        <v>544.5</v>
      </c>
    </row>
    <row r="571" spans="1:71" ht="15.75" customHeight="1">
      <c r="A571" s="331">
        <v>569</v>
      </c>
      <c r="B571" s="388" t="s">
        <v>3610</v>
      </c>
      <c r="C571" s="388"/>
      <c r="D571" s="388"/>
      <c r="E571" s="207" t="s">
        <v>5</v>
      </c>
      <c r="F571" s="388"/>
      <c r="G571" s="388"/>
      <c r="H571" s="388"/>
      <c r="I571" s="388"/>
      <c r="J571" s="388"/>
      <c r="K571" s="388"/>
      <c r="L571" s="388"/>
      <c r="M571" s="388"/>
      <c r="N571" s="388"/>
      <c r="O571" s="388"/>
      <c r="P571" s="388"/>
      <c r="Q571" s="388"/>
      <c r="R571" s="388"/>
      <c r="S571" s="388"/>
      <c r="T571" s="388"/>
      <c r="U571" s="388"/>
      <c r="V571" s="388"/>
      <c r="W571" s="388"/>
      <c r="X571" s="388"/>
      <c r="Y571" s="388"/>
      <c r="Z571" s="388"/>
      <c r="AA571" s="388"/>
      <c r="AB571" s="388"/>
      <c r="AC571" s="388"/>
      <c r="AD571" s="388"/>
      <c r="AE571" s="388"/>
      <c r="AF571" s="388"/>
      <c r="AG571" s="388"/>
      <c r="AH571" s="388"/>
      <c r="AI571" s="388"/>
      <c r="AJ571" s="388"/>
      <c r="AK571" s="388"/>
      <c r="AL571" s="388"/>
      <c r="AM571" s="388"/>
      <c r="AN571" s="388"/>
      <c r="AO571" s="388"/>
      <c r="AP571" s="388"/>
      <c r="AQ571" s="388"/>
      <c r="AR571" s="388"/>
      <c r="AS571" s="388"/>
      <c r="AT571" s="388"/>
      <c r="AU571" s="388"/>
      <c r="AV571" s="388"/>
      <c r="AW571" s="388"/>
      <c r="AX571" s="388"/>
      <c r="AY571" s="388"/>
      <c r="AZ571" s="388"/>
      <c r="BA571" s="388"/>
      <c r="BB571" s="388"/>
      <c r="BC571" s="388"/>
      <c r="BD571" s="388"/>
      <c r="BE571" s="389">
        <v>10</v>
      </c>
      <c r="BF571" s="389">
        <v>906</v>
      </c>
      <c r="BG571" s="388">
        <f t="shared" si="93"/>
        <v>226.5</v>
      </c>
      <c r="BH571" s="388">
        <v>42</v>
      </c>
      <c r="BI571" s="388">
        <v>3106</v>
      </c>
      <c r="BJ571" s="388">
        <f t="shared" si="94"/>
        <v>776.5</v>
      </c>
      <c r="BK571" s="388">
        <v>57</v>
      </c>
      <c r="BL571" s="388">
        <v>4351</v>
      </c>
      <c r="BM571" s="388">
        <f t="shared" si="95"/>
        <v>1087.75</v>
      </c>
      <c r="BN571" s="388">
        <v>66</v>
      </c>
      <c r="BO571" s="388">
        <v>4390</v>
      </c>
      <c r="BP571" s="388">
        <f t="shared" si="96"/>
        <v>1097.5</v>
      </c>
      <c r="BQ571" s="388">
        <v>82</v>
      </c>
      <c r="BR571" s="388">
        <v>5174</v>
      </c>
      <c r="BS571" s="388">
        <f t="shared" si="97"/>
        <v>1293.5</v>
      </c>
    </row>
    <row r="572" spans="1:71" ht="15.75" customHeight="1">
      <c r="A572" s="331">
        <v>570</v>
      </c>
      <c r="B572" s="388" t="s">
        <v>3611</v>
      </c>
      <c r="C572" s="388"/>
      <c r="D572" s="388"/>
      <c r="E572" s="207" t="s">
        <v>5</v>
      </c>
      <c r="F572" s="388"/>
      <c r="G572" s="388"/>
      <c r="H572" s="388"/>
      <c r="I572" s="388"/>
      <c r="J572" s="388"/>
      <c r="K572" s="388"/>
      <c r="L572" s="388"/>
      <c r="M572" s="388"/>
      <c r="N572" s="388"/>
      <c r="O572" s="388"/>
      <c r="P572" s="388"/>
      <c r="Q572" s="388"/>
      <c r="R572" s="388"/>
      <c r="S572" s="388"/>
      <c r="T572" s="388"/>
      <c r="U572" s="388"/>
      <c r="V572" s="388"/>
      <c r="W572" s="388"/>
      <c r="X572" s="388"/>
      <c r="Y572" s="388"/>
      <c r="Z572" s="388"/>
      <c r="AA572" s="388"/>
      <c r="AB572" s="388"/>
      <c r="AC572" s="388"/>
      <c r="AD572" s="388"/>
      <c r="AE572" s="388"/>
      <c r="AF572" s="388"/>
      <c r="AG572" s="388"/>
      <c r="AH572" s="388"/>
      <c r="AI572" s="388"/>
      <c r="AJ572" s="388"/>
      <c r="AK572" s="388"/>
      <c r="AL572" s="388"/>
      <c r="AM572" s="388"/>
      <c r="AN572" s="388"/>
      <c r="AO572" s="388"/>
      <c r="AP572" s="388"/>
      <c r="AQ572" s="388"/>
      <c r="AR572" s="388"/>
      <c r="AS572" s="388"/>
      <c r="AT572" s="388"/>
      <c r="AU572" s="388"/>
      <c r="AV572" s="388"/>
      <c r="AW572" s="388"/>
      <c r="AX572" s="388"/>
      <c r="AY572" s="388"/>
      <c r="AZ572" s="388"/>
      <c r="BA572" s="388"/>
      <c r="BB572" s="388"/>
      <c r="BC572" s="388"/>
      <c r="BD572" s="388"/>
      <c r="BE572" s="389">
        <v>66</v>
      </c>
      <c r="BF572" s="389">
        <v>5166</v>
      </c>
      <c r="BG572" s="388">
        <f t="shared" si="93"/>
        <v>1291.5</v>
      </c>
      <c r="BH572" s="388">
        <v>105</v>
      </c>
      <c r="BI572" s="388">
        <v>8747</v>
      </c>
      <c r="BJ572" s="388">
        <f t="shared" si="94"/>
        <v>2186.75</v>
      </c>
      <c r="BK572" s="388">
        <v>67</v>
      </c>
      <c r="BL572" s="388">
        <v>5089</v>
      </c>
      <c r="BM572" s="388">
        <f t="shared" si="95"/>
        <v>1272.25</v>
      </c>
      <c r="BN572" s="388">
        <v>104</v>
      </c>
      <c r="BO572" s="388">
        <v>7908</v>
      </c>
      <c r="BP572" s="388">
        <f t="shared" si="96"/>
        <v>1977</v>
      </c>
      <c r="BQ572" s="388">
        <v>71</v>
      </c>
      <c r="BR572" s="388">
        <v>5009</v>
      </c>
      <c r="BS572" s="388">
        <f t="shared" si="97"/>
        <v>1252.25</v>
      </c>
    </row>
    <row r="573" spans="1:71" ht="15.75" customHeight="1">
      <c r="A573" s="331">
        <v>571</v>
      </c>
      <c r="B573" s="388" t="s">
        <v>3612</v>
      </c>
      <c r="C573" s="388"/>
      <c r="D573" s="388"/>
      <c r="E573" s="207" t="s">
        <v>5</v>
      </c>
      <c r="F573" s="388"/>
      <c r="G573" s="388"/>
      <c r="H573" s="388"/>
      <c r="I573" s="388"/>
      <c r="J573" s="388"/>
      <c r="K573" s="388"/>
      <c r="L573" s="388"/>
      <c r="M573" s="388"/>
      <c r="N573" s="388"/>
      <c r="O573" s="388"/>
      <c r="P573" s="388"/>
      <c r="Q573" s="388"/>
      <c r="R573" s="388"/>
      <c r="S573" s="388"/>
      <c r="T573" s="388"/>
      <c r="U573" s="388"/>
      <c r="V573" s="388"/>
      <c r="W573" s="388"/>
      <c r="X573" s="388"/>
      <c r="Y573" s="388"/>
      <c r="Z573" s="388"/>
      <c r="AA573" s="388"/>
      <c r="AB573" s="388"/>
      <c r="AC573" s="388"/>
      <c r="AD573" s="388"/>
      <c r="AE573" s="388"/>
      <c r="AF573" s="388"/>
      <c r="AG573" s="388"/>
      <c r="AH573" s="388"/>
      <c r="AI573" s="388"/>
      <c r="AJ573" s="388"/>
      <c r="AK573" s="388"/>
      <c r="AL573" s="388"/>
      <c r="AM573" s="388"/>
      <c r="AN573" s="388"/>
      <c r="AO573" s="388"/>
      <c r="AP573" s="388"/>
      <c r="AQ573" s="388"/>
      <c r="AR573" s="388"/>
      <c r="AS573" s="388"/>
      <c r="AT573" s="388"/>
      <c r="AU573" s="388"/>
      <c r="AV573" s="388"/>
      <c r="AW573" s="388"/>
      <c r="AX573" s="388"/>
      <c r="AY573" s="388"/>
      <c r="AZ573" s="388"/>
      <c r="BA573" s="388"/>
      <c r="BB573" s="388"/>
      <c r="BC573" s="388"/>
      <c r="BD573" s="388"/>
      <c r="BE573" s="389">
        <v>29</v>
      </c>
      <c r="BF573" s="389">
        <v>1911</v>
      </c>
      <c r="BG573" s="388">
        <f t="shared" si="93"/>
        <v>477.75</v>
      </c>
      <c r="BH573" s="388">
        <v>47</v>
      </c>
      <c r="BI573" s="388">
        <v>3241</v>
      </c>
      <c r="BJ573" s="388">
        <f t="shared" si="94"/>
        <v>810.25</v>
      </c>
      <c r="BK573" s="388">
        <v>55</v>
      </c>
      <c r="BL573" s="388">
        <v>3573</v>
      </c>
      <c r="BM573" s="388">
        <f t="shared" si="95"/>
        <v>893.25</v>
      </c>
      <c r="BN573" s="388">
        <v>50</v>
      </c>
      <c r="BO573" s="388">
        <v>3250</v>
      </c>
      <c r="BP573" s="388">
        <f t="shared" si="96"/>
        <v>812.5</v>
      </c>
      <c r="BQ573" s="388">
        <v>66</v>
      </c>
      <c r="BR573" s="388">
        <v>4314</v>
      </c>
      <c r="BS573" s="388">
        <f t="shared" si="97"/>
        <v>1078.5</v>
      </c>
    </row>
    <row r="574" spans="1:71" ht="15.75" customHeight="1">
      <c r="A574" s="331">
        <v>572</v>
      </c>
      <c r="B574" s="388" t="s">
        <v>3613</v>
      </c>
      <c r="C574" s="388"/>
      <c r="D574" s="388"/>
      <c r="E574" s="207" t="s">
        <v>5</v>
      </c>
      <c r="F574" s="388"/>
      <c r="G574" s="388"/>
      <c r="H574" s="388"/>
      <c r="I574" s="388"/>
      <c r="J574" s="388"/>
      <c r="K574" s="388"/>
      <c r="L574" s="388"/>
      <c r="M574" s="388"/>
      <c r="N574" s="388"/>
      <c r="O574" s="388"/>
      <c r="P574" s="388"/>
      <c r="Q574" s="388"/>
      <c r="R574" s="388"/>
      <c r="S574" s="388"/>
      <c r="T574" s="388"/>
      <c r="U574" s="388"/>
      <c r="V574" s="388"/>
      <c r="W574" s="388"/>
      <c r="X574" s="388"/>
      <c r="Y574" s="388"/>
      <c r="Z574" s="388"/>
      <c r="AA574" s="388"/>
      <c r="AB574" s="388"/>
      <c r="AC574" s="388"/>
      <c r="AD574" s="388"/>
      <c r="AE574" s="388"/>
      <c r="AF574" s="388"/>
      <c r="AG574" s="388"/>
      <c r="AH574" s="388"/>
      <c r="AI574" s="388"/>
      <c r="AJ574" s="388"/>
      <c r="AK574" s="388"/>
      <c r="AL574" s="388"/>
      <c r="AM574" s="388"/>
      <c r="AN574" s="388"/>
      <c r="AO574" s="388"/>
      <c r="AP574" s="388"/>
      <c r="AQ574" s="388"/>
      <c r="AR574" s="388"/>
      <c r="AS574" s="388"/>
      <c r="AT574" s="388"/>
      <c r="AU574" s="388"/>
      <c r="AV574" s="388"/>
      <c r="AW574" s="388"/>
      <c r="AX574" s="388"/>
      <c r="AY574" s="388"/>
      <c r="AZ574" s="388"/>
      <c r="BA574" s="388"/>
      <c r="BB574" s="388"/>
      <c r="BC574" s="388"/>
      <c r="BD574" s="388"/>
      <c r="BE574" s="389">
        <v>13</v>
      </c>
      <c r="BF574" s="389">
        <v>863</v>
      </c>
      <c r="BG574" s="388">
        <f t="shared" si="93"/>
        <v>215.75</v>
      </c>
      <c r="BH574" s="388">
        <v>42</v>
      </c>
      <c r="BI574" s="388">
        <v>3230</v>
      </c>
      <c r="BJ574" s="388">
        <f t="shared" si="94"/>
        <v>807.5</v>
      </c>
      <c r="BK574" s="388">
        <v>16</v>
      </c>
      <c r="BL574" s="388">
        <v>1156</v>
      </c>
      <c r="BM574" s="388">
        <f t="shared" si="95"/>
        <v>289</v>
      </c>
      <c r="BN574" s="388">
        <v>0</v>
      </c>
      <c r="BO574" s="388">
        <v>0</v>
      </c>
      <c r="BP574" s="388">
        <f t="shared" si="96"/>
        <v>0</v>
      </c>
      <c r="BQ574" s="388">
        <v>0</v>
      </c>
      <c r="BR574" s="388">
        <v>0</v>
      </c>
      <c r="BS574" s="388">
        <f t="shared" si="97"/>
        <v>0</v>
      </c>
    </row>
    <row r="575" spans="1:71" ht="15.75" customHeight="1">
      <c r="A575" s="331">
        <v>573</v>
      </c>
      <c r="B575" s="388" t="s">
        <v>3614</v>
      </c>
      <c r="C575" s="388"/>
      <c r="D575" s="388"/>
      <c r="E575" s="207" t="s">
        <v>5</v>
      </c>
      <c r="F575" s="388"/>
      <c r="G575" s="388"/>
      <c r="H575" s="388"/>
      <c r="I575" s="388"/>
      <c r="J575" s="388"/>
      <c r="K575" s="388"/>
      <c r="L575" s="388"/>
      <c r="M575" s="388"/>
      <c r="N575" s="388"/>
      <c r="O575" s="388"/>
      <c r="P575" s="388"/>
      <c r="Q575" s="388"/>
      <c r="R575" s="388"/>
      <c r="S575" s="388"/>
      <c r="T575" s="388"/>
      <c r="U575" s="388"/>
      <c r="V575" s="388"/>
      <c r="W575" s="388"/>
      <c r="X575" s="388"/>
      <c r="Y575" s="388"/>
      <c r="Z575" s="388"/>
      <c r="AA575" s="388"/>
      <c r="AB575" s="388"/>
      <c r="AC575" s="388"/>
      <c r="AD575" s="388"/>
      <c r="AE575" s="388"/>
      <c r="AF575" s="388"/>
      <c r="AG575" s="388"/>
      <c r="AH575" s="388"/>
      <c r="AI575" s="388"/>
      <c r="AJ575" s="388"/>
      <c r="AK575" s="388"/>
      <c r="AL575" s="388"/>
      <c r="AM575" s="388"/>
      <c r="AN575" s="388"/>
      <c r="AO575" s="388"/>
      <c r="AP575" s="388"/>
      <c r="AQ575" s="388"/>
      <c r="AR575" s="388"/>
      <c r="AS575" s="388"/>
      <c r="AT575" s="388"/>
      <c r="AU575" s="388"/>
      <c r="AV575" s="388"/>
      <c r="AW575" s="388"/>
      <c r="AX575" s="388"/>
      <c r="AY575" s="388"/>
      <c r="AZ575" s="388"/>
      <c r="BA575" s="388"/>
      <c r="BB575" s="388"/>
      <c r="BC575" s="388"/>
      <c r="BD575" s="388"/>
      <c r="BE575" s="389">
        <v>10</v>
      </c>
      <c r="BF575" s="389">
        <v>706</v>
      </c>
      <c r="BG575" s="388">
        <f t="shared" si="93"/>
        <v>176.5</v>
      </c>
      <c r="BH575" s="388">
        <v>34</v>
      </c>
      <c r="BI575" s="388">
        <v>2550</v>
      </c>
      <c r="BJ575" s="388">
        <f t="shared" si="94"/>
        <v>637.5</v>
      </c>
      <c r="BK575" s="388">
        <v>36</v>
      </c>
      <c r="BL575" s="388">
        <v>2980</v>
      </c>
      <c r="BM575" s="388">
        <f t="shared" si="95"/>
        <v>745</v>
      </c>
      <c r="BN575" s="388">
        <v>33</v>
      </c>
      <c r="BO575" s="388">
        <v>2639</v>
      </c>
      <c r="BP575" s="388">
        <f t="shared" si="96"/>
        <v>659.75</v>
      </c>
      <c r="BQ575" s="388">
        <v>38</v>
      </c>
      <c r="BR575" s="388">
        <v>2666</v>
      </c>
      <c r="BS575" s="388">
        <f t="shared" si="97"/>
        <v>666.5</v>
      </c>
    </row>
    <row r="576" spans="1:71" ht="15.75" customHeight="1">
      <c r="A576" s="331">
        <v>574</v>
      </c>
      <c r="B576" s="388" t="s">
        <v>3615</v>
      </c>
      <c r="C576" s="388"/>
      <c r="D576" s="388"/>
      <c r="E576" s="207" t="s">
        <v>5</v>
      </c>
      <c r="F576" s="388"/>
      <c r="G576" s="388"/>
      <c r="H576" s="388"/>
      <c r="I576" s="388"/>
      <c r="J576" s="388"/>
      <c r="K576" s="388"/>
      <c r="L576" s="388"/>
      <c r="M576" s="388"/>
      <c r="N576" s="388"/>
      <c r="O576" s="388"/>
      <c r="P576" s="388"/>
      <c r="Q576" s="388"/>
      <c r="R576" s="388"/>
      <c r="S576" s="388"/>
      <c r="T576" s="388"/>
      <c r="U576" s="388"/>
      <c r="V576" s="388"/>
      <c r="W576" s="388"/>
      <c r="X576" s="388"/>
      <c r="Y576" s="388"/>
      <c r="Z576" s="388"/>
      <c r="AA576" s="388"/>
      <c r="AB576" s="388"/>
      <c r="AC576" s="388"/>
      <c r="AD576" s="388"/>
      <c r="AE576" s="388"/>
      <c r="AF576" s="388"/>
      <c r="AG576" s="388"/>
      <c r="AH576" s="388"/>
      <c r="AI576" s="388"/>
      <c r="AJ576" s="388"/>
      <c r="AK576" s="388"/>
      <c r="AL576" s="388"/>
      <c r="AM576" s="388"/>
      <c r="AN576" s="388"/>
      <c r="AO576" s="388"/>
      <c r="AP576" s="388"/>
      <c r="AQ576" s="388"/>
      <c r="AR576" s="388"/>
      <c r="AS576" s="388"/>
      <c r="AT576" s="388"/>
      <c r="AU576" s="388"/>
      <c r="AV576" s="388"/>
      <c r="AW576" s="388"/>
      <c r="AX576" s="388"/>
      <c r="AY576" s="388"/>
      <c r="AZ576" s="388"/>
      <c r="BA576" s="388"/>
      <c r="BB576" s="388"/>
      <c r="BC576" s="388"/>
      <c r="BD576" s="388"/>
      <c r="BE576" s="389">
        <v>3</v>
      </c>
      <c r="BF576" s="389">
        <v>193</v>
      </c>
      <c r="BG576" s="388">
        <f t="shared" si="93"/>
        <v>48.25</v>
      </c>
      <c r="BH576" s="388">
        <v>12</v>
      </c>
      <c r="BI576" s="388">
        <v>1028</v>
      </c>
      <c r="BJ576" s="388">
        <f t="shared" si="94"/>
        <v>257</v>
      </c>
      <c r="BK576" s="388">
        <v>22</v>
      </c>
      <c r="BL576" s="388">
        <v>1830</v>
      </c>
      <c r="BM576" s="388">
        <f t="shared" si="95"/>
        <v>457.5</v>
      </c>
      <c r="BN576" s="388">
        <v>12</v>
      </c>
      <c r="BO576" s="388">
        <v>984</v>
      </c>
      <c r="BP576" s="388">
        <f t="shared" si="96"/>
        <v>246</v>
      </c>
      <c r="BQ576" s="388">
        <v>20</v>
      </c>
      <c r="BR576" s="388">
        <v>1292</v>
      </c>
      <c r="BS576" s="388">
        <f t="shared" si="97"/>
        <v>323</v>
      </c>
    </row>
    <row r="577" spans="1:71" ht="15.75" customHeight="1">
      <c r="A577" s="331">
        <v>575</v>
      </c>
      <c r="B577" s="388" t="s">
        <v>3616</v>
      </c>
      <c r="C577" s="388"/>
      <c r="D577" s="388"/>
      <c r="E577" s="207" t="s">
        <v>5</v>
      </c>
      <c r="F577" s="388"/>
      <c r="G577" s="388"/>
      <c r="H577" s="388"/>
      <c r="I577" s="388"/>
      <c r="J577" s="388"/>
      <c r="K577" s="388"/>
      <c r="L577" s="388"/>
      <c r="M577" s="388"/>
      <c r="N577" s="388"/>
      <c r="O577" s="388"/>
      <c r="P577" s="388"/>
      <c r="Q577" s="388"/>
      <c r="R577" s="388"/>
      <c r="S577" s="388"/>
      <c r="T577" s="388"/>
      <c r="U577" s="388"/>
      <c r="V577" s="388"/>
      <c r="W577" s="388"/>
      <c r="X577" s="388"/>
      <c r="Y577" s="388"/>
      <c r="Z577" s="388"/>
      <c r="AA577" s="388"/>
      <c r="AB577" s="388"/>
      <c r="AC577" s="388"/>
      <c r="AD577" s="388"/>
      <c r="AE577" s="388"/>
      <c r="AF577" s="388"/>
      <c r="AG577" s="388"/>
      <c r="AH577" s="388"/>
      <c r="AI577" s="388"/>
      <c r="AJ577" s="388"/>
      <c r="AK577" s="388"/>
      <c r="AL577" s="388"/>
      <c r="AM577" s="388"/>
      <c r="AN577" s="388"/>
      <c r="AO577" s="388"/>
      <c r="AP577" s="388"/>
      <c r="AQ577" s="388"/>
      <c r="AR577" s="388"/>
      <c r="AS577" s="388"/>
      <c r="AT577" s="388"/>
      <c r="AU577" s="388"/>
      <c r="AV577" s="388"/>
      <c r="AW577" s="388"/>
      <c r="AX577" s="388"/>
      <c r="AY577" s="388"/>
      <c r="AZ577" s="388"/>
      <c r="BA577" s="388"/>
      <c r="BB577" s="388"/>
      <c r="BC577" s="388"/>
      <c r="BD577" s="388"/>
      <c r="BE577" s="389">
        <v>9</v>
      </c>
      <c r="BF577" s="389">
        <v>707</v>
      </c>
      <c r="BG577" s="388">
        <f t="shared" si="93"/>
        <v>176.75</v>
      </c>
      <c r="BH577" s="388">
        <v>32</v>
      </c>
      <c r="BI577" s="388">
        <v>2324</v>
      </c>
      <c r="BJ577" s="388">
        <f t="shared" si="94"/>
        <v>581</v>
      </c>
      <c r="BK577" s="388">
        <v>41</v>
      </c>
      <c r="BL577" s="388">
        <v>3099</v>
      </c>
      <c r="BM577" s="388">
        <f t="shared" si="95"/>
        <v>774.75</v>
      </c>
      <c r="BN577" s="388">
        <v>56</v>
      </c>
      <c r="BO577" s="388">
        <v>3764</v>
      </c>
      <c r="BP577" s="388">
        <f t="shared" si="96"/>
        <v>941</v>
      </c>
      <c r="BQ577" s="388">
        <v>50</v>
      </c>
      <c r="BR577" s="388">
        <v>3370</v>
      </c>
      <c r="BS577" s="388">
        <f t="shared" si="97"/>
        <v>842.5</v>
      </c>
    </row>
    <row r="578" spans="1:71" ht="15.75" customHeight="1">
      <c r="A578" s="331">
        <v>576</v>
      </c>
      <c r="B578" s="388" t="s">
        <v>3617</v>
      </c>
      <c r="C578" s="388"/>
      <c r="D578" s="388"/>
      <c r="E578" s="207" t="s">
        <v>5</v>
      </c>
      <c r="F578" s="388"/>
      <c r="G578" s="388"/>
      <c r="H578" s="388"/>
      <c r="I578" s="388"/>
      <c r="J578" s="388"/>
      <c r="K578" s="388"/>
      <c r="L578" s="388"/>
      <c r="M578" s="388"/>
      <c r="N578" s="388"/>
      <c r="O578" s="388"/>
      <c r="P578" s="388"/>
      <c r="Q578" s="388"/>
      <c r="R578" s="388"/>
      <c r="S578" s="388"/>
      <c r="T578" s="388"/>
      <c r="U578" s="388"/>
      <c r="V578" s="388"/>
      <c r="W578" s="388"/>
      <c r="X578" s="388"/>
      <c r="Y578" s="388"/>
      <c r="Z578" s="388"/>
      <c r="AA578" s="388"/>
      <c r="AB578" s="388"/>
      <c r="AC578" s="388"/>
      <c r="AD578" s="388"/>
      <c r="AE578" s="388"/>
      <c r="AF578" s="388"/>
      <c r="AG578" s="388"/>
      <c r="AH578" s="388"/>
      <c r="AI578" s="388"/>
      <c r="AJ578" s="388"/>
      <c r="AK578" s="388"/>
      <c r="AL578" s="388"/>
      <c r="AM578" s="388"/>
      <c r="AN578" s="388"/>
      <c r="AO578" s="388"/>
      <c r="AP578" s="388"/>
      <c r="AQ578" s="388"/>
      <c r="AR578" s="388"/>
      <c r="AS578" s="388"/>
      <c r="AT578" s="388"/>
      <c r="AU578" s="388"/>
      <c r="AV578" s="388"/>
      <c r="AW578" s="388"/>
      <c r="AX578" s="388"/>
      <c r="AY578" s="388"/>
      <c r="AZ578" s="388"/>
      <c r="BA578" s="388"/>
      <c r="BB578" s="388"/>
      <c r="BC578" s="388"/>
      <c r="BD578" s="388"/>
      <c r="BE578" s="389">
        <v>8</v>
      </c>
      <c r="BF578" s="389">
        <v>632</v>
      </c>
      <c r="BG578" s="388">
        <f t="shared" si="93"/>
        <v>158</v>
      </c>
      <c r="BH578" s="388">
        <v>21</v>
      </c>
      <c r="BI578" s="388">
        <v>1751</v>
      </c>
      <c r="BJ578" s="388">
        <f t="shared" si="94"/>
        <v>437.75</v>
      </c>
      <c r="BK578" s="388">
        <v>18</v>
      </c>
      <c r="BL578" s="388">
        <v>1142</v>
      </c>
      <c r="BM578" s="388">
        <f t="shared" si="95"/>
        <v>285.5</v>
      </c>
      <c r="BN578" s="388">
        <v>35</v>
      </c>
      <c r="BO578" s="388">
        <v>2601</v>
      </c>
      <c r="BP578" s="388">
        <f t="shared" si="96"/>
        <v>650.25</v>
      </c>
      <c r="BQ578" s="388">
        <v>34</v>
      </c>
      <c r="BR578" s="388">
        <v>2378</v>
      </c>
      <c r="BS578" s="388">
        <f t="shared" si="97"/>
        <v>594.5</v>
      </c>
    </row>
    <row r="579" spans="1:71" ht="15.75" customHeight="1">
      <c r="A579" s="331">
        <v>577</v>
      </c>
      <c r="B579" s="388" t="s">
        <v>3618</v>
      </c>
      <c r="C579" s="388"/>
      <c r="D579" s="388"/>
      <c r="E579" s="207" t="s">
        <v>5</v>
      </c>
      <c r="F579" s="388"/>
      <c r="G579" s="388"/>
      <c r="H579" s="388"/>
      <c r="I579" s="388"/>
      <c r="J579" s="388"/>
      <c r="K579" s="388"/>
      <c r="L579" s="388"/>
      <c r="M579" s="388"/>
      <c r="N579" s="388"/>
      <c r="O579" s="388"/>
      <c r="P579" s="388"/>
      <c r="Q579" s="388"/>
      <c r="R579" s="388"/>
      <c r="S579" s="388"/>
      <c r="T579" s="388"/>
      <c r="U579" s="388"/>
      <c r="V579" s="388"/>
      <c r="W579" s="388"/>
      <c r="X579" s="388"/>
      <c r="Y579" s="388"/>
      <c r="Z579" s="388"/>
      <c r="AA579" s="388"/>
      <c r="AB579" s="388"/>
      <c r="AC579" s="388"/>
      <c r="AD579" s="388"/>
      <c r="AE579" s="388"/>
      <c r="AF579" s="388"/>
      <c r="AG579" s="388"/>
      <c r="AH579" s="388"/>
      <c r="AI579" s="388"/>
      <c r="AJ579" s="388"/>
      <c r="AK579" s="388"/>
      <c r="AL579" s="388"/>
      <c r="AM579" s="388"/>
      <c r="AN579" s="388"/>
      <c r="AO579" s="388"/>
      <c r="AP579" s="388"/>
      <c r="AQ579" s="388"/>
      <c r="AR579" s="388"/>
      <c r="AS579" s="388"/>
      <c r="AT579" s="388"/>
      <c r="AU579" s="388"/>
      <c r="AV579" s="388"/>
      <c r="AW579" s="388"/>
      <c r="AX579" s="388"/>
      <c r="AY579" s="388"/>
      <c r="AZ579" s="388"/>
      <c r="BA579" s="388"/>
      <c r="BB579" s="388"/>
      <c r="BC579" s="388"/>
      <c r="BD579" s="388"/>
      <c r="BE579" s="389">
        <v>7</v>
      </c>
      <c r="BF579" s="389">
        <v>549</v>
      </c>
      <c r="BG579" s="388">
        <f t="shared" ref="BG579:BG596" si="98">BF579*25%</f>
        <v>137.25</v>
      </c>
      <c r="BH579" s="388">
        <v>37</v>
      </c>
      <c r="BI579" s="388">
        <v>2855</v>
      </c>
      <c r="BJ579" s="388">
        <f t="shared" si="94"/>
        <v>713.75</v>
      </c>
      <c r="BK579" s="388">
        <v>34</v>
      </c>
      <c r="BL579" s="388">
        <v>2598</v>
      </c>
      <c r="BM579" s="388">
        <f t="shared" si="95"/>
        <v>649.5</v>
      </c>
      <c r="BN579" s="388">
        <v>47</v>
      </c>
      <c r="BO579" s="388">
        <v>3297</v>
      </c>
      <c r="BP579" s="388">
        <f t="shared" si="96"/>
        <v>824.25</v>
      </c>
      <c r="BQ579" s="388">
        <v>50</v>
      </c>
      <c r="BR579" s="388">
        <v>3518</v>
      </c>
      <c r="BS579" s="388">
        <f t="shared" si="97"/>
        <v>879.5</v>
      </c>
    </row>
    <row r="580" spans="1:71" ht="15.75" customHeight="1">
      <c r="A580" s="331">
        <v>578</v>
      </c>
      <c r="B580" s="388" t="s">
        <v>3619</v>
      </c>
      <c r="C580" s="388"/>
      <c r="D580" s="388"/>
      <c r="E580" s="207" t="s">
        <v>5</v>
      </c>
      <c r="F580" s="388"/>
      <c r="G580" s="388"/>
      <c r="H580" s="388"/>
      <c r="I580" s="388"/>
      <c r="J580" s="388"/>
      <c r="K580" s="388"/>
      <c r="L580" s="388"/>
      <c r="M580" s="388"/>
      <c r="N580" s="388"/>
      <c r="O580" s="388"/>
      <c r="P580" s="388"/>
      <c r="Q580" s="388"/>
      <c r="R580" s="388"/>
      <c r="S580" s="388"/>
      <c r="T580" s="388"/>
      <c r="U580" s="388"/>
      <c r="V580" s="388"/>
      <c r="W580" s="388"/>
      <c r="X580" s="388"/>
      <c r="Y580" s="388"/>
      <c r="Z580" s="388"/>
      <c r="AA580" s="388"/>
      <c r="AB580" s="388"/>
      <c r="AC580" s="388"/>
      <c r="AD580" s="388"/>
      <c r="AE580" s="388"/>
      <c r="AF580" s="388"/>
      <c r="AG580" s="388"/>
      <c r="AH580" s="388"/>
      <c r="AI580" s="388"/>
      <c r="AJ580" s="388"/>
      <c r="AK580" s="388"/>
      <c r="AL580" s="388"/>
      <c r="AM580" s="388"/>
      <c r="AN580" s="388"/>
      <c r="AO580" s="388"/>
      <c r="AP580" s="388"/>
      <c r="AQ580" s="388"/>
      <c r="AR580" s="388"/>
      <c r="AS580" s="388"/>
      <c r="AT580" s="388"/>
      <c r="AU580" s="388"/>
      <c r="AV580" s="388"/>
      <c r="AW580" s="388"/>
      <c r="AX580" s="388"/>
      <c r="AY580" s="388"/>
      <c r="AZ580" s="388"/>
      <c r="BA580" s="388"/>
      <c r="BB580" s="388"/>
      <c r="BC580" s="388"/>
      <c r="BD580" s="388"/>
      <c r="BE580" s="389">
        <v>37</v>
      </c>
      <c r="BF580" s="389">
        <v>2691</v>
      </c>
      <c r="BG580" s="388">
        <f t="shared" si="98"/>
        <v>672.75</v>
      </c>
      <c r="BH580" s="388">
        <v>213</v>
      </c>
      <c r="BI580" s="388">
        <v>11703</v>
      </c>
      <c r="BJ580" s="388">
        <f t="shared" ref="BJ580:BJ643" si="99">BI580*25%</f>
        <v>2925.75</v>
      </c>
      <c r="BK580" s="388">
        <v>200</v>
      </c>
      <c r="BL580" s="388">
        <v>11168</v>
      </c>
      <c r="BM580" s="388">
        <f t="shared" ref="BM580:BM643" si="100">BL580*25%</f>
        <v>2792</v>
      </c>
      <c r="BN580" s="388">
        <v>166</v>
      </c>
      <c r="BO580" s="388">
        <v>9038</v>
      </c>
      <c r="BP580" s="388">
        <f t="shared" ref="BP580:BP643" si="101">BO580*25%</f>
        <v>2259.5</v>
      </c>
      <c r="BQ580" s="388">
        <v>150</v>
      </c>
      <c r="BR580" s="388">
        <v>8454</v>
      </c>
      <c r="BS580" s="388">
        <f t="shared" ref="BS580:BS643" si="102">BR580*25%</f>
        <v>2113.5</v>
      </c>
    </row>
    <row r="581" spans="1:71" ht="15.75" customHeight="1">
      <c r="A581" s="331">
        <v>579</v>
      </c>
      <c r="B581" s="388" t="s">
        <v>3620</v>
      </c>
      <c r="C581" s="388"/>
      <c r="D581" s="388"/>
      <c r="E581" s="207" t="s">
        <v>5</v>
      </c>
      <c r="F581" s="388"/>
      <c r="G581" s="388"/>
      <c r="H581" s="388"/>
      <c r="I581" s="388"/>
      <c r="J581" s="388"/>
      <c r="K581" s="388"/>
      <c r="L581" s="388"/>
      <c r="M581" s="388"/>
      <c r="N581" s="388"/>
      <c r="O581" s="388"/>
      <c r="P581" s="388"/>
      <c r="Q581" s="388"/>
      <c r="R581" s="388"/>
      <c r="S581" s="388"/>
      <c r="T581" s="388"/>
      <c r="U581" s="388"/>
      <c r="V581" s="388"/>
      <c r="W581" s="388"/>
      <c r="X581" s="388"/>
      <c r="Y581" s="388"/>
      <c r="Z581" s="388"/>
      <c r="AA581" s="388"/>
      <c r="AB581" s="388"/>
      <c r="AC581" s="388"/>
      <c r="AD581" s="388"/>
      <c r="AE581" s="388"/>
      <c r="AF581" s="388"/>
      <c r="AG581" s="388"/>
      <c r="AH581" s="388"/>
      <c r="AI581" s="388"/>
      <c r="AJ581" s="388"/>
      <c r="AK581" s="388"/>
      <c r="AL581" s="388"/>
      <c r="AM581" s="388"/>
      <c r="AN581" s="388"/>
      <c r="AO581" s="388"/>
      <c r="AP581" s="388"/>
      <c r="AQ581" s="388"/>
      <c r="AR581" s="388"/>
      <c r="AS581" s="388"/>
      <c r="AT581" s="388"/>
      <c r="AU581" s="388"/>
      <c r="AV581" s="388"/>
      <c r="AW581" s="388"/>
      <c r="AX581" s="388"/>
      <c r="AY581" s="388"/>
      <c r="AZ581" s="388"/>
      <c r="BA581" s="388"/>
      <c r="BB581" s="388"/>
      <c r="BC581" s="388"/>
      <c r="BD581" s="388"/>
      <c r="BE581" s="389">
        <v>15</v>
      </c>
      <c r="BF581" s="389">
        <v>925</v>
      </c>
      <c r="BG581" s="388">
        <f t="shared" si="98"/>
        <v>231.25</v>
      </c>
      <c r="BH581" s="388">
        <v>24</v>
      </c>
      <c r="BI581" s="388">
        <v>1772</v>
      </c>
      <c r="BJ581" s="388">
        <f t="shared" si="99"/>
        <v>443</v>
      </c>
      <c r="BK581" s="388">
        <v>22</v>
      </c>
      <c r="BL581" s="388">
        <v>1682</v>
      </c>
      <c r="BM581" s="388">
        <f t="shared" si="100"/>
        <v>420.5</v>
      </c>
      <c r="BN581" s="388">
        <v>20</v>
      </c>
      <c r="BO581" s="388">
        <v>1336</v>
      </c>
      <c r="BP581" s="388">
        <f t="shared" si="101"/>
        <v>334</v>
      </c>
      <c r="BQ581" s="388">
        <v>49</v>
      </c>
      <c r="BR581" s="388">
        <v>3691</v>
      </c>
      <c r="BS581" s="388">
        <f t="shared" si="102"/>
        <v>922.75</v>
      </c>
    </row>
    <row r="582" spans="1:71" ht="15.75" customHeight="1">
      <c r="A582" s="331">
        <v>580</v>
      </c>
      <c r="B582" s="388" t="s">
        <v>3621</v>
      </c>
      <c r="C582" s="388"/>
      <c r="D582" s="388"/>
      <c r="E582" s="207" t="s">
        <v>5</v>
      </c>
      <c r="F582" s="388"/>
      <c r="G582" s="388"/>
      <c r="H582" s="388"/>
      <c r="I582" s="388"/>
      <c r="J582" s="388"/>
      <c r="K582" s="388"/>
      <c r="L582" s="388"/>
      <c r="M582" s="388"/>
      <c r="N582" s="388"/>
      <c r="O582" s="388"/>
      <c r="P582" s="388"/>
      <c r="Q582" s="388"/>
      <c r="R582" s="388"/>
      <c r="S582" s="388"/>
      <c r="T582" s="388"/>
      <c r="U582" s="388"/>
      <c r="V582" s="388"/>
      <c r="W582" s="388"/>
      <c r="X582" s="388"/>
      <c r="Y582" s="388"/>
      <c r="Z582" s="388"/>
      <c r="AA582" s="388"/>
      <c r="AB582" s="388"/>
      <c r="AC582" s="388"/>
      <c r="AD582" s="388"/>
      <c r="AE582" s="388"/>
      <c r="AF582" s="388"/>
      <c r="AG582" s="388"/>
      <c r="AH582" s="388"/>
      <c r="AI582" s="388"/>
      <c r="AJ582" s="388"/>
      <c r="AK582" s="388"/>
      <c r="AL582" s="388"/>
      <c r="AM582" s="388"/>
      <c r="AN582" s="388"/>
      <c r="AO582" s="388"/>
      <c r="AP582" s="388"/>
      <c r="AQ582" s="388"/>
      <c r="AR582" s="388"/>
      <c r="AS582" s="388"/>
      <c r="AT582" s="388"/>
      <c r="AU582" s="388"/>
      <c r="AV582" s="388"/>
      <c r="AW582" s="388"/>
      <c r="AX582" s="388"/>
      <c r="AY582" s="388"/>
      <c r="AZ582" s="388"/>
      <c r="BA582" s="388"/>
      <c r="BB582" s="388"/>
      <c r="BC582" s="388"/>
      <c r="BD582" s="388"/>
      <c r="BE582" s="389">
        <v>27</v>
      </c>
      <c r="BF582" s="389">
        <v>1985</v>
      </c>
      <c r="BG582" s="388">
        <f t="shared" si="98"/>
        <v>496.25</v>
      </c>
      <c r="BH582" s="388">
        <v>38</v>
      </c>
      <c r="BI582" s="388">
        <v>2846</v>
      </c>
      <c r="BJ582" s="388">
        <f t="shared" si="99"/>
        <v>711.5</v>
      </c>
      <c r="BK582" s="388">
        <v>58</v>
      </c>
      <c r="BL582" s="388">
        <v>3830</v>
      </c>
      <c r="BM582" s="388">
        <f t="shared" si="100"/>
        <v>957.5</v>
      </c>
      <c r="BN582" s="388">
        <v>101</v>
      </c>
      <c r="BO582" s="388">
        <v>6643</v>
      </c>
      <c r="BP582" s="388">
        <f t="shared" si="101"/>
        <v>1660.75</v>
      </c>
      <c r="BQ582" s="388">
        <v>64</v>
      </c>
      <c r="BR582" s="388">
        <v>4664</v>
      </c>
      <c r="BS582" s="388">
        <f t="shared" si="102"/>
        <v>1166</v>
      </c>
    </row>
    <row r="583" spans="1:71" ht="15.75" customHeight="1">
      <c r="A583" s="331">
        <v>581</v>
      </c>
      <c r="B583" s="388" t="s">
        <v>3622</v>
      </c>
      <c r="C583" s="388"/>
      <c r="D583" s="388"/>
      <c r="E583" s="207" t="s">
        <v>5</v>
      </c>
      <c r="F583" s="388"/>
      <c r="G583" s="388"/>
      <c r="H583" s="388"/>
      <c r="I583" s="388"/>
      <c r="J583" s="388"/>
      <c r="K583" s="388"/>
      <c r="L583" s="388"/>
      <c r="M583" s="388"/>
      <c r="N583" s="388"/>
      <c r="O583" s="388"/>
      <c r="P583" s="388"/>
      <c r="Q583" s="388"/>
      <c r="R583" s="388"/>
      <c r="S583" s="388"/>
      <c r="T583" s="388"/>
      <c r="U583" s="388"/>
      <c r="V583" s="388"/>
      <c r="W583" s="388"/>
      <c r="X583" s="388"/>
      <c r="Y583" s="388"/>
      <c r="Z583" s="388"/>
      <c r="AA583" s="388"/>
      <c r="AB583" s="388"/>
      <c r="AC583" s="388"/>
      <c r="AD583" s="388"/>
      <c r="AE583" s="388"/>
      <c r="AF583" s="388"/>
      <c r="AG583" s="388"/>
      <c r="AH583" s="388"/>
      <c r="AI583" s="388"/>
      <c r="AJ583" s="388"/>
      <c r="AK583" s="388"/>
      <c r="AL583" s="388"/>
      <c r="AM583" s="388"/>
      <c r="AN583" s="388"/>
      <c r="AO583" s="388"/>
      <c r="AP583" s="388"/>
      <c r="AQ583" s="388"/>
      <c r="AR583" s="388"/>
      <c r="AS583" s="388"/>
      <c r="AT583" s="388"/>
      <c r="AU583" s="388"/>
      <c r="AV583" s="388"/>
      <c r="AW583" s="388"/>
      <c r="AX583" s="388"/>
      <c r="AY583" s="388"/>
      <c r="AZ583" s="388"/>
      <c r="BA583" s="388"/>
      <c r="BB583" s="388"/>
      <c r="BC583" s="388"/>
      <c r="BD583" s="388"/>
      <c r="BE583" s="389">
        <v>74</v>
      </c>
      <c r="BF583" s="389">
        <v>4330</v>
      </c>
      <c r="BG583" s="388">
        <f t="shared" si="98"/>
        <v>1082.5</v>
      </c>
      <c r="BH583" s="388">
        <v>109</v>
      </c>
      <c r="BI583" s="388">
        <v>7247</v>
      </c>
      <c r="BJ583" s="388">
        <f t="shared" si="99"/>
        <v>1811.75</v>
      </c>
      <c r="BK583" s="388">
        <v>149</v>
      </c>
      <c r="BL583" s="388">
        <v>9775</v>
      </c>
      <c r="BM583" s="388">
        <f t="shared" si="100"/>
        <v>2443.75</v>
      </c>
      <c r="BN583" s="388">
        <v>168</v>
      </c>
      <c r="BO583" s="388">
        <v>10804</v>
      </c>
      <c r="BP583" s="388">
        <f t="shared" si="101"/>
        <v>2701</v>
      </c>
      <c r="BQ583" s="388">
        <v>128</v>
      </c>
      <c r="BR583" s="388">
        <v>8120</v>
      </c>
      <c r="BS583" s="388">
        <f t="shared" si="102"/>
        <v>2030</v>
      </c>
    </row>
    <row r="584" spans="1:71" ht="15.75" customHeight="1">
      <c r="A584" s="331">
        <v>582</v>
      </c>
      <c r="B584" s="388" t="s">
        <v>3623</v>
      </c>
      <c r="C584" s="388"/>
      <c r="D584" s="388"/>
      <c r="E584" s="207" t="s">
        <v>5</v>
      </c>
      <c r="F584" s="388"/>
      <c r="G584" s="388"/>
      <c r="H584" s="388"/>
      <c r="I584" s="388"/>
      <c r="J584" s="388"/>
      <c r="K584" s="388"/>
      <c r="L584" s="388"/>
      <c r="M584" s="388"/>
      <c r="N584" s="388"/>
      <c r="O584" s="388"/>
      <c r="P584" s="388"/>
      <c r="Q584" s="388"/>
      <c r="R584" s="388"/>
      <c r="S584" s="388"/>
      <c r="T584" s="388"/>
      <c r="U584" s="388"/>
      <c r="V584" s="388"/>
      <c r="W584" s="388"/>
      <c r="X584" s="388"/>
      <c r="Y584" s="388"/>
      <c r="Z584" s="388"/>
      <c r="AA584" s="388"/>
      <c r="AB584" s="388"/>
      <c r="AC584" s="388"/>
      <c r="AD584" s="388"/>
      <c r="AE584" s="388"/>
      <c r="AF584" s="388"/>
      <c r="AG584" s="388"/>
      <c r="AH584" s="388"/>
      <c r="AI584" s="388"/>
      <c r="AJ584" s="388"/>
      <c r="AK584" s="388"/>
      <c r="AL584" s="388"/>
      <c r="AM584" s="388"/>
      <c r="AN584" s="388"/>
      <c r="AO584" s="388"/>
      <c r="AP584" s="388"/>
      <c r="AQ584" s="388"/>
      <c r="AR584" s="388"/>
      <c r="AS584" s="388"/>
      <c r="AT584" s="388"/>
      <c r="AU584" s="388"/>
      <c r="AV584" s="388"/>
      <c r="AW584" s="388"/>
      <c r="AX584" s="388"/>
      <c r="AY584" s="388"/>
      <c r="AZ584" s="388"/>
      <c r="BA584" s="388"/>
      <c r="BB584" s="388"/>
      <c r="BC584" s="388"/>
      <c r="BD584" s="388"/>
      <c r="BE584" s="389">
        <v>6</v>
      </c>
      <c r="BF584" s="389">
        <v>510</v>
      </c>
      <c r="BG584" s="388">
        <f t="shared" si="98"/>
        <v>127.5</v>
      </c>
      <c r="BH584" s="388">
        <v>57</v>
      </c>
      <c r="BI584" s="388">
        <v>4335</v>
      </c>
      <c r="BJ584" s="388">
        <f t="shared" si="99"/>
        <v>1083.75</v>
      </c>
      <c r="BK584" s="388">
        <v>95</v>
      </c>
      <c r="BL584" s="388">
        <v>6185</v>
      </c>
      <c r="BM584" s="388">
        <f t="shared" si="100"/>
        <v>1546.25</v>
      </c>
      <c r="BN584" s="388">
        <v>71</v>
      </c>
      <c r="BO584" s="388">
        <v>5005</v>
      </c>
      <c r="BP584" s="388">
        <f t="shared" si="101"/>
        <v>1251.25</v>
      </c>
      <c r="BQ584" s="388">
        <v>61</v>
      </c>
      <c r="BR584" s="388">
        <v>3887</v>
      </c>
      <c r="BS584" s="388">
        <f t="shared" si="102"/>
        <v>971.75</v>
      </c>
    </row>
    <row r="585" spans="1:71" ht="15.75" customHeight="1">
      <c r="A585" s="331">
        <v>583</v>
      </c>
      <c r="B585" s="388" t="s">
        <v>3624</v>
      </c>
      <c r="C585" s="388"/>
      <c r="D585" s="388"/>
      <c r="E585" s="207" t="s">
        <v>5</v>
      </c>
      <c r="F585" s="388"/>
      <c r="G585" s="388"/>
      <c r="H585" s="388"/>
      <c r="I585" s="388"/>
      <c r="J585" s="388"/>
      <c r="K585" s="388"/>
      <c r="L585" s="388"/>
      <c r="M585" s="388"/>
      <c r="N585" s="388"/>
      <c r="O585" s="388"/>
      <c r="P585" s="388"/>
      <c r="Q585" s="388"/>
      <c r="R585" s="388"/>
      <c r="S585" s="388"/>
      <c r="T585" s="388"/>
      <c r="U585" s="388"/>
      <c r="V585" s="388"/>
      <c r="W585" s="388"/>
      <c r="X585" s="388"/>
      <c r="Y585" s="388"/>
      <c r="Z585" s="388"/>
      <c r="AA585" s="388"/>
      <c r="AB585" s="388"/>
      <c r="AC585" s="388"/>
      <c r="AD585" s="388"/>
      <c r="AE585" s="388"/>
      <c r="AF585" s="388"/>
      <c r="AG585" s="388"/>
      <c r="AH585" s="388"/>
      <c r="AI585" s="388"/>
      <c r="AJ585" s="388"/>
      <c r="AK585" s="388"/>
      <c r="AL585" s="388"/>
      <c r="AM585" s="388"/>
      <c r="AN585" s="388"/>
      <c r="AO585" s="388"/>
      <c r="AP585" s="388"/>
      <c r="AQ585" s="388"/>
      <c r="AR585" s="388"/>
      <c r="AS585" s="388"/>
      <c r="AT585" s="388"/>
      <c r="AU585" s="388"/>
      <c r="AV585" s="388"/>
      <c r="AW585" s="388"/>
      <c r="AX585" s="388"/>
      <c r="AY585" s="388"/>
      <c r="AZ585" s="388"/>
      <c r="BA585" s="388"/>
      <c r="BB585" s="388"/>
      <c r="BC585" s="388"/>
      <c r="BD585" s="388"/>
      <c r="BE585" s="389">
        <v>56</v>
      </c>
      <c r="BF585" s="389">
        <v>3416</v>
      </c>
      <c r="BG585" s="388">
        <f t="shared" si="98"/>
        <v>854</v>
      </c>
      <c r="BH585" s="388">
        <v>89</v>
      </c>
      <c r="BI585" s="388">
        <v>5743</v>
      </c>
      <c r="BJ585" s="388">
        <f t="shared" si="99"/>
        <v>1435.75</v>
      </c>
      <c r="BK585" s="388">
        <v>82</v>
      </c>
      <c r="BL585" s="388">
        <v>4822</v>
      </c>
      <c r="BM585" s="388">
        <f t="shared" si="100"/>
        <v>1205.5</v>
      </c>
      <c r="BN585" s="388">
        <v>94</v>
      </c>
      <c r="BO585" s="388">
        <v>5890</v>
      </c>
      <c r="BP585" s="388">
        <f t="shared" si="101"/>
        <v>1472.5</v>
      </c>
      <c r="BQ585" s="388">
        <v>97</v>
      </c>
      <c r="BR585" s="388">
        <v>5867</v>
      </c>
      <c r="BS585" s="388">
        <f t="shared" si="102"/>
        <v>1466.75</v>
      </c>
    </row>
    <row r="586" spans="1:71" ht="15.75" customHeight="1">
      <c r="A586" s="331">
        <v>584</v>
      </c>
      <c r="B586" s="388" t="s">
        <v>3625</v>
      </c>
      <c r="C586" s="388"/>
      <c r="D586" s="388"/>
      <c r="E586" s="207" t="s">
        <v>5</v>
      </c>
      <c r="F586" s="388"/>
      <c r="G586" s="388"/>
      <c r="H586" s="388"/>
      <c r="I586" s="388"/>
      <c r="J586" s="388"/>
      <c r="K586" s="388"/>
      <c r="L586" s="388"/>
      <c r="M586" s="388"/>
      <c r="N586" s="388"/>
      <c r="O586" s="388"/>
      <c r="P586" s="388"/>
      <c r="Q586" s="388"/>
      <c r="R586" s="388"/>
      <c r="S586" s="388"/>
      <c r="T586" s="388"/>
      <c r="U586" s="388"/>
      <c r="V586" s="388"/>
      <c r="W586" s="388"/>
      <c r="X586" s="388"/>
      <c r="Y586" s="388"/>
      <c r="Z586" s="388"/>
      <c r="AA586" s="388"/>
      <c r="AB586" s="388"/>
      <c r="AC586" s="388"/>
      <c r="AD586" s="388"/>
      <c r="AE586" s="388"/>
      <c r="AF586" s="388"/>
      <c r="AG586" s="388"/>
      <c r="AH586" s="388"/>
      <c r="AI586" s="388"/>
      <c r="AJ586" s="388"/>
      <c r="AK586" s="388"/>
      <c r="AL586" s="388"/>
      <c r="AM586" s="388"/>
      <c r="AN586" s="388"/>
      <c r="AO586" s="388"/>
      <c r="AP586" s="388"/>
      <c r="AQ586" s="388"/>
      <c r="AR586" s="388"/>
      <c r="AS586" s="388"/>
      <c r="AT586" s="388"/>
      <c r="AU586" s="388"/>
      <c r="AV586" s="388"/>
      <c r="AW586" s="388"/>
      <c r="AX586" s="388"/>
      <c r="AY586" s="388"/>
      <c r="AZ586" s="388"/>
      <c r="BA586" s="388"/>
      <c r="BB586" s="388"/>
      <c r="BC586" s="388"/>
      <c r="BD586" s="388"/>
      <c r="BE586" s="389">
        <v>17</v>
      </c>
      <c r="BF586" s="389">
        <v>1339</v>
      </c>
      <c r="BG586" s="388">
        <f t="shared" si="98"/>
        <v>334.75</v>
      </c>
      <c r="BH586" s="388">
        <v>23</v>
      </c>
      <c r="BI586" s="388">
        <v>1533</v>
      </c>
      <c r="BJ586" s="388">
        <f t="shared" si="99"/>
        <v>383.25</v>
      </c>
      <c r="BK586" s="388">
        <v>14</v>
      </c>
      <c r="BL586" s="388">
        <v>858</v>
      </c>
      <c r="BM586" s="388">
        <f t="shared" si="100"/>
        <v>214.5</v>
      </c>
      <c r="BN586" s="388">
        <v>14</v>
      </c>
      <c r="BO586" s="388">
        <v>862</v>
      </c>
      <c r="BP586" s="388">
        <f t="shared" si="101"/>
        <v>215.5</v>
      </c>
      <c r="BQ586" s="388">
        <v>16</v>
      </c>
      <c r="BR586" s="388">
        <v>1008</v>
      </c>
      <c r="BS586" s="388">
        <f t="shared" si="102"/>
        <v>252</v>
      </c>
    </row>
    <row r="587" spans="1:71" ht="15.75" customHeight="1">
      <c r="A587" s="331">
        <v>585</v>
      </c>
      <c r="B587" s="388" t="s">
        <v>3626</v>
      </c>
      <c r="C587" s="388"/>
      <c r="D587" s="388"/>
      <c r="E587" s="207" t="s">
        <v>5</v>
      </c>
      <c r="F587" s="388"/>
      <c r="G587" s="388"/>
      <c r="H587" s="388"/>
      <c r="I587" s="388"/>
      <c r="J587" s="388"/>
      <c r="K587" s="388"/>
      <c r="L587" s="388"/>
      <c r="M587" s="388"/>
      <c r="N587" s="388"/>
      <c r="O587" s="388"/>
      <c r="P587" s="388"/>
      <c r="Q587" s="388"/>
      <c r="R587" s="388"/>
      <c r="S587" s="388"/>
      <c r="T587" s="388"/>
      <c r="U587" s="388"/>
      <c r="V587" s="388"/>
      <c r="W587" s="388"/>
      <c r="X587" s="388"/>
      <c r="Y587" s="388"/>
      <c r="Z587" s="388"/>
      <c r="AA587" s="388"/>
      <c r="AB587" s="388"/>
      <c r="AC587" s="388"/>
      <c r="AD587" s="388"/>
      <c r="AE587" s="388"/>
      <c r="AF587" s="388"/>
      <c r="AG587" s="388"/>
      <c r="AH587" s="388"/>
      <c r="AI587" s="388"/>
      <c r="AJ587" s="388"/>
      <c r="AK587" s="388"/>
      <c r="AL587" s="388"/>
      <c r="AM587" s="388"/>
      <c r="AN587" s="388"/>
      <c r="AO587" s="388"/>
      <c r="AP587" s="388"/>
      <c r="AQ587" s="388"/>
      <c r="AR587" s="388"/>
      <c r="AS587" s="388"/>
      <c r="AT587" s="388"/>
      <c r="AU587" s="388"/>
      <c r="AV587" s="388"/>
      <c r="AW587" s="388"/>
      <c r="AX587" s="388"/>
      <c r="AY587" s="388"/>
      <c r="AZ587" s="388"/>
      <c r="BA587" s="388"/>
      <c r="BB587" s="388"/>
      <c r="BC587" s="388"/>
      <c r="BD587" s="388"/>
      <c r="BE587" s="389">
        <v>1</v>
      </c>
      <c r="BF587" s="389">
        <v>119</v>
      </c>
      <c r="BG587" s="388">
        <f t="shared" si="98"/>
        <v>29.75</v>
      </c>
      <c r="BH587" s="388">
        <v>39</v>
      </c>
      <c r="BI587" s="388">
        <v>3089</v>
      </c>
      <c r="BJ587" s="388">
        <f t="shared" si="99"/>
        <v>772.25</v>
      </c>
      <c r="BK587" s="388">
        <v>24</v>
      </c>
      <c r="BL587" s="388">
        <v>1784</v>
      </c>
      <c r="BM587" s="388">
        <f t="shared" si="100"/>
        <v>446</v>
      </c>
      <c r="BN587" s="388">
        <v>26</v>
      </c>
      <c r="BO587" s="388">
        <v>1894</v>
      </c>
      <c r="BP587" s="388">
        <f t="shared" si="101"/>
        <v>473.5</v>
      </c>
      <c r="BQ587" s="388">
        <v>39</v>
      </c>
      <c r="BR587" s="388">
        <v>2557</v>
      </c>
      <c r="BS587" s="388">
        <f t="shared" si="102"/>
        <v>639.25</v>
      </c>
    </row>
    <row r="588" spans="1:71" ht="15.75" customHeight="1">
      <c r="A588" s="331">
        <v>586</v>
      </c>
      <c r="B588" s="388" t="s">
        <v>3627</v>
      </c>
      <c r="C588" s="388"/>
      <c r="D588" s="388"/>
      <c r="E588" s="207" t="s">
        <v>5</v>
      </c>
      <c r="F588" s="388"/>
      <c r="G588" s="388"/>
      <c r="H588" s="388"/>
      <c r="I588" s="388"/>
      <c r="J588" s="388"/>
      <c r="K588" s="388"/>
      <c r="L588" s="388"/>
      <c r="M588" s="388"/>
      <c r="N588" s="388"/>
      <c r="O588" s="388"/>
      <c r="P588" s="388"/>
      <c r="Q588" s="388"/>
      <c r="R588" s="388"/>
      <c r="S588" s="388"/>
      <c r="T588" s="388"/>
      <c r="U588" s="388"/>
      <c r="V588" s="388"/>
      <c r="W588" s="388"/>
      <c r="X588" s="388"/>
      <c r="Y588" s="388"/>
      <c r="Z588" s="388"/>
      <c r="AA588" s="388"/>
      <c r="AB588" s="388"/>
      <c r="AC588" s="388"/>
      <c r="AD588" s="388"/>
      <c r="AE588" s="388"/>
      <c r="AF588" s="388"/>
      <c r="AG588" s="388"/>
      <c r="AH588" s="388"/>
      <c r="AI588" s="388"/>
      <c r="AJ588" s="388"/>
      <c r="AK588" s="388"/>
      <c r="AL588" s="388"/>
      <c r="AM588" s="388"/>
      <c r="AN588" s="388"/>
      <c r="AO588" s="388"/>
      <c r="AP588" s="388"/>
      <c r="AQ588" s="388"/>
      <c r="AR588" s="388"/>
      <c r="AS588" s="388"/>
      <c r="AT588" s="388"/>
      <c r="AU588" s="388"/>
      <c r="AV588" s="388"/>
      <c r="AW588" s="388"/>
      <c r="AX588" s="388"/>
      <c r="AY588" s="388"/>
      <c r="AZ588" s="388"/>
      <c r="BA588" s="388"/>
      <c r="BB588" s="388"/>
      <c r="BC588" s="388"/>
      <c r="BD588" s="388"/>
      <c r="BE588" s="389">
        <v>13</v>
      </c>
      <c r="BF588" s="389">
        <v>731</v>
      </c>
      <c r="BG588" s="388">
        <f t="shared" si="98"/>
        <v>182.75</v>
      </c>
      <c r="BH588" s="388">
        <v>20</v>
      </c>
      <c r="BI588" s="388">
        <v>1836</v>
      </c>
      <c r="BJ588" s="388">
        <f t="shared" si="99"/>
        <v>459</v>
      </c>
      <c r="BK588" s="388">
        <v>34</v>
      </c>
      <c r="BL588" s="388">
        <v>2506</v>
      </c>
      <c r="BM588" s="388">
        <f t="shared" si="100"/>
        <v>626.5</v>
      </c>
      <c r="BN588" s="388">
        <v>24</v>
      </c>
      <c r="BO588" s="388">
        <v>1640</v>
      </c>
      <c r="BP588" s="388">
        <f t="shared" si="101"/>
        <v>410</v>
      </c>
      <c r="BQ588" s="388">
        <v>43</v>
      </c>
      <c r="BR588" s="388">
        <v>2753</v>
      </c>
      <c r="BS588" s="388">
        <f t="shared" si="102"/>
        <v>688.25</v>
      </c>
    </row>
    <row r="589" spans="1:71" ht="15.75" customHeight="1">
      <c r="A589" s="331">
        <v>587</v>
      </c>
      <c r="B589" s="388" t="s">
        <v>3628</v>
      </c>
      <c r="C589" s="388"/>
      <c r="D589" s="388"/>
      <c r="E589" s="207" t="s">
        <v>5</v>
      </c>
      <c r="F589" s="388"/>
      <c r="G589" s="388"/>
      <c r="H589" s="388"/>
      <c r="I589" s="388"/>
      <c r="J589" s="388"/>
      <c r="K589" s="388"/>
      <c r="L589" s="388"/>
      <c r="M589" s="388"/>
      <c r="N589" s="388"/>
      <c r="O589" s="388"/>
      <c r="P589" s="388"/>
      <c r="Q589" s="388"/>
      <c r="R589" s="388"/>
      <c r="S589" s="388"/>
      <c r="T589" s="388"/>
      <c r="U589" s="388"/>
      <c r="V589" s="388"/>
      <c r="W589" s="388"/>
      <c r="X589" s="388"/>
      <c r="Y589" s="388"/>
      <c r="Z589" s="388"/>
      <c r="AA589" s="388"/>
      <c r="AB589" s="388"/>
      <c r="AC589" s="388"/>
      <c r="AD589" s="388"/>
      <c r="AE589" s="388"/>
      <c r="AF589" s="388"/>
      <c r="AG589" s="388"/>
      <c r="AH589" s="388"/>
      <c r="AI589" s="388"/>
      <c r="AJ589" s="388"/>
      <c r="AK589" s="388"/>
      <c r="AL589" s="388"/>
      <c r="AM589" s="388"/>
      <c r="AN589" s="388"/>
      <c r="AO589" s="388"/>
      <c r="AP589" s="388"/>
      <c r="AQ589" s="388"/>
      <c r="AR589" s="388"/>
      <c r="AS589" s="388"/>
      <c r="AT589" s="388"/>
      <c r="AU589" s="388"/>
      <c r="AV589" s="388"/>
      <c r="AW589" s="388"/>
      <c r="AX589" s="388"/>
      <c r="AY589" s="388"/>
      <c r="AZ589" s="388"/>
      <c r="BA589" s="388"/>
      <c r="BB589" s="388"/>
      <c r="BC589" s="388"/>
      <c r="BD589" s="388"/>
      <c r="BE589" s="389">
        <v>115</v>
      </c>
      <c r="BF589" s="389">
        <v>7053</v>
      </c>
      <c r="BG589" s="388">
        <f t="shared" si="98"/>
        <v>1763.25</v>
      </c>
      <c r="BH589" s="388">
        <v>0</v>
      </c>
      <c r="BI589" s="388">
        <v>0</v>
      </c>
      <c r="BJ589" s="388">
        <f t="shared" si="99"/>
        <v>0</v>
      </c>
      <c r="BK589" s="388"/>
      <c r="BL589" s="388"/>
      <c r="BM589" s="388">
        <f t="shared" si="100"/>
        <v>0</v>
      </c>
      <c r="BN589" s="388">
        <v>0</v>
      </c>
      <c r="BO589" s="388">
        <v>0</v>
      </c>
      <c r="BP589" s="388">
        <f t="shared" si="101"/>
        <v>0</v>
      </c>
      <c r="BQ589" s="388"/>
      <c r="BR589" s="388"/>
      <c r="BS589" s="388">
        <f t="shared" si="102"/>
        <v>0</v>
      </c>
    </row>
    <row r="590" spans="1:71" ht="15.75" customHeight="1">
      <c r="A590" s="331">
        <v>588</v>
      </c>
      <c r="B590" s="388" t="s">
        <v>3629</v>
      </c>
      <c r="C590" s="388"/>
      <c r="D590" s="388"/>
      <c r="E590" s="207" t="s">
        <v>5</v>
      </c>
      <c r="F590" s="388"/>
      <c r="G590" s="388"/>
      <c r="H590" s="388"/>
      <c r="I590" s="388"/>
      <c r="J590" s="388"/>
      <c r="K590" s="388"/>
      <c r="L590" s="388"/>
      <c r="M590" s="388"/>
      <c r="N590" s="388"/>
      <c r="O590" s="388"/>
      <c r="P590" s="388"/>
      <c r="Q590" s="388"/>
      <c r="R590" s="388"/>
      <c r="S590" s="388"/>
      <c r="T590" s="388"/>
      <c r="U590" s="388"/>
      <c r="V590" s="388"/>
      <c r="W590" s="388"/>
      <c r="X590" s="388"/>
      <c r="Y590" s="388"/>
      <c r="Z590" s="388"/>
      <c r="AA590" s="388"/>
      <c r="AB590" s="388"/>
      <c r="AC590" s="388"/>
      <c r="AD590" s="388"/>
      <c r="AE590" s="388"/>
      <c r="AF590" s="388"/>
      <c r="AG590" s="388"/>
      <c r="AH590" s="388"/>
      <c r="AI590" s="388"/>
      <c r="AJ590" s="388"/>
      <c r="AK590" s="388"/>
      <c r="AL590" s="388"/>
      <c r="AM590" s="388"/>
      <c r="AN590" s="388"/>
      <c r="AO590" s="388"/>
      <c r="AP590" s="388"/>
      <c r="AQ590" s="388"/>
      <c r="AR590" s="388"/>
      <c r="AS590" s="388"/>
      <c r="AT590" s="388"/>
      <c r="AU590" s="388"/>
      <c r="AV590" s="388"/>
      <c r="AW590" s="388"/>
      <c r="AX590" s="388"/>
      <c r="AY590" s="388"/>
      <c r="AZ590" s="388"/>
      <c r="BA590" s="388"/>
      <c r="BB590" s="388"/>
      <c r="BC590" s="388"/>
      <c r="BD590" s="388"/>
      <c r="BE590" s="389">
        <v>14</v>
      </c>
      <c r="BF590" s="389">
        <v>1090</v>
      </c>
      <c r="BG590" s="388">
        <f t="shared" si="98"/>
        <v>272.5</v>
      </c>
      <c r="BH590" s="388">
        <v>32</v>
      </c>
      <c r="BI590" s="388">
        <v>1756</v>
      </c>
      <c r="BJ590" s="388">
        <f t="shared" si="99"/>
        <v>439</v>
      </c>
      <c r="BK590" s="388">
        <v>36</v>
      </c>
      <c r="BL590" s="388">
        <v>1880</v>
      </c>
      <c r="BM590" s="388">
        <f t="shared" si="100"/>
        <v>470</v>
      </c>
      <c r="BN590" s="388">
        <v>23</v>
      </c>
      <c r="BO590" s="388">
        <v>1329</v>
      </c>
      <c r="BP590" s="388">
        <f t="shared" si="101"/>
        <v>332.25</v>
      </c>
      <c r="BQ590" s="388">
        <v>34</v>
      </c>
      <c r="BR590" s="388">
        <v>2078</v>
      </c>
      <c r="BS590" s="388">
        <f t="shared" si="102"/>
        <v>519.5</v>
      </c>
    </row>
    <row r="591" spans="1:71" ht="15.75" customHeight="1">
      <c r="A591" s="331">
        <v>589</v>
      </c>
      <c r="B591" s="388" t="s">
        <v>3630</v>
      </c>
      <c r="C591" s="388"/>
      <c r="D591" s="388"/>
      <c r="E591" s="207" t="s">
        <v>5</v>
      </c>
      <c r="F591" s="388"/>
      <c r="G591" s="388"/>
      <c r="H591" s="388"/>
      <c r="I591" s="388"/>
      <c r="J591" s="388"/>
      <c r="K591" s="388"/>
      <c r="L591" s="388"/>
      <c r="M591" s="388"/>
      <c r="N591" s="388"/>
      <c r="O591" s="388"/>
      <c r="P591" s="388"/>
      <c r="Q591" s="388"/>
      <c r="R591" s="388"/>
      <c r="S591" s="388"/>
      <c r="T591" s="388"/>
      <c r="U591" s="388"/>
      <c r="V591" s="388"/>
      <c r="W591" s="388"/>
      <c r="X591" s="388"/>
      <c r="Y591" s="388"/>
      <c r="Z591" s="388"/>
      <c r="AA591" s="388"/>
      <c r="AB591" s="388"/>
      <c r="AC591" s="388"/>
      <c r="AD591" s="388"/>
      <c r="AE591" s="388"/>
      <c r="AF591" s="388"/>
      <c r="AG591" s="388"/>
      <c r="AH591" s="388"/>
      <c r="AI591" s="388"/>
      <c r="AJ591" s="388"/>
      <c r="AK591" s="388"/>
      <c r="AL591" s="388"/>
      <c r="AM591" s="388"/>
      <c r="AN591" s="388"/>
      <c r="AO591" s="388"/>
      <c r="AP591" s="388"/>
      <c r="AQ591" s="388"/>
      <c r="AR591" s="388"/>
      <c r="AS591" s="388"/>
      <c r="AT591" s="388"/>
      <c r="AU591" s="388"/>
      <c r="AV591" s="388"/>
      <c r="AW591" s="388"/>
      <c r="AX591" s="388"/>
      <c r="AY591" s="388"/>
      <c r="AZ591" s="388"/>
      <c r="BA591" s="388"/>
      <c r="BB591" s="388"/>
      <c r="BC591" s="388"/>
      <c r="BD591" s="388"/>
      <c r="BE591" s="389">
        <v>4</v>
      </c>
      <c r="BF591" s="389">
        <v>352</v>
      </c>
      <c r="BG591" s="388">
        <f t="shared" si="98"/>
        <v>88</v>
      </c>
      <c r="BH591" s="388">
        <v>15</v>
      </c>
      <c r="BI591" s="388">
        <v>1361</v>
      </c>
      <c r="BJ591" s="388">
        <f t="shared" si="99"/>
        <v>340.25</v>
      </c>
      <c r="BK591" s="388">
        <v>2</v>
      </c>
      <c r="BL591" s="388">
        <v>138</v>
      </c>
      <c r="BM591" s="388">
        <f t="shared" si="100"/>
        <v>34.5</v>
      </c>
      <c r="BN591" s="388">
        <v>6</v>
      </c>
      <c r="BO591" s="388">
        <v>350</v>
      </c>
      <c r="BP591" s="388">
        <f t="shared" si="101"/>
        <v>87.5</v>
      </c>
      <c r="BQ591" s="388">
        <v>10</v>
      </c>
      <c r="BR591" s="388">
        <v>906</v>
      </c>
      <c r="BS591" s="388">
        <f t="shared" si="102"/>
        <v>226.5</v>
      </c>
    </row>
    <row r="592" spans="1:71" ht="15.75" customHeight="1">
      <c r="A592" s="331">
        <v>590</v>
      </c>
      <c r="B592" s="388" t="s">
        <v>3631</v>
      </c>
      <c r="C592" s="388"/>
      <c r="D592" s="388"/>
      <c r="E592" s="207" t="s">
        <v>5</v>
      </c>
      <c r="F592" s="388"/>
      <c r="G592" s="388"/>
      <c r="H592" s="388"/>
      <c r="I592" s="388"/>
      <c r="J592" s="388"/>
      <c r="K592" s="388"/>
      <c r="L592" s="388"/>
      <c r="M592" s="388"/>
      <c r="N592" s="388"/>
      <c r="O592" s="388"/>
      <c r="P592" s="388"/>
      <c r="Q592" s="388"/>
      <c r="R592" s="388"/>
      <c r="S592" s="388"/>
      <c r="T592" s="388"/>
      <c r="U592" s="388"/>
      <c r="V592" s="388"/>
      <c r="W592" s="388"/>
      <c r="X592" s="388"/>
      <c r="Y592" s="388"/>
      <c r="Z592" s="388"/>
      <c r="AA592" s="388"/>
      <c r="AB592" s="388"/>
      <c r="AC592" s="388"/>
      <c r="AD592" s="388"/>
      <c r="AE592" s="388"/>
      <c r="AF592" s="388"/>
      <c r="AG592" s="388"/>
      <c r="AH592" s="388"/>
      <c r="AI592" s="388"/>
      <c r="AJ592" s="388"/>
      <c r="AK592" s="388"/>
      <c r="AL592" s="388"/>
      <c r="AM592" s="388"/>
      <c r="AN592" s="388"/>
      <c r="AO592" s="388"/>
      <c r="AP592" s="388"/>
      <c r="AQ592" s="388"/>
      <c r="AR592" s="388"/>
      <c r="AS592" s="388"/>
      <c r="AT592" s="388"/>
      <c r="AU592" s="388"/>
      <c r="AV592" s="388"/>
      <c r="AW592" s="388"/>
      <c r="AX592" s="388"/>
      <c r="AY592" s="388"/>
      <c r="AZ592" s="388"/>
      <c r="BA592" s="388"/>
      <c r="BB592" s="388"/>
      <c r="BC592" s="388"/>
      <c r="BD592" s="388"/>
      <c r="BE592" s="389">
        <v>2</v>
      </c>
      <c r="BF592" s="389">
        <v>238</v>
      </c>
      <c r="BG592" s="388">
        <f t="shared" si="98"/>
        <v>59.5</v>
      </c>
      <c r="BH592" s="388">
        <v>9</v>
      </c>
      <c r="BI592" s="388">
        <v>871</v>
      </c>
      <c r="BJ592" s="388">
        <f t="shared" si="99"/>
        <v>217.75</v>
      </c>
      <c r="BK592" s="388">
        <v>20</v>
      </c>
      <c r="BL592" s="388">
        <v>1268</v>
      </c>
      <c r="BM592" s="388">
        <f t="shared" si="100"/>
        <v>317</v>
      </c>
      <c r="BN592" s="388">
        <v>51</v>
      </c>
      <c r="BO592" s="388">
        <v>3905</v>
      </c>
      <c r="BP592" s="388">
        <f t="shared" si="101"/>
        <v>976.25</v>
      </c>
      <c r="BQ592" s="388">
        <v>65</v>
      </c>
      <c r="BR592" s="388">
        <v>4411</v>
      </c>
      <c r="BS592" s="388">
        <f t="shared" si="102"/>
        <v>1102.75</v>
      </c>
    </row>
    <row r="593" spans="1:71" ht="15.75" customHeight="1">
      <c r="A593" s="331">
        <v>591</v>
      </c>
      <c r="B593" s="388" t="s">
        <v>3632</v>
      </c>
      <c r="C593" s="388"/>
      <c r="D593" s="388"/>
      <c r="E593" s="207" t="s">
        <v>5</v>
      </c>
      <c r="F593" s="388"/>
      <c r="G593" s="388"/>
      <c r="H593" s="388"/>
      <c r="I593" s="388"/>
      <c r="J593" s="388"/>
      <c r="K593" s="388"/>
      <c r="L593" s="388"/>
      <c r="M593" s="388"/>
      <c r="N593" s="388"/>
      <c r="O593" s="388"/>
      <c r="P593" s="388"/>
      <c r="Q593" s="388"/>
      <c r="R593" s="388"/>
      <c r="S593" s="388"/>
      <c r="T593" s="388"/>
      <c r="U593" s="388"/>
      <c r="V593" s="388"/>
      <c r="W593" s="388"/>
      <c r="X593" s="388"/>
      <c r="Y593" s="388"/>
      <c r="Z593" s="388"/>
      <c r="AA593" s="388"/>
      <c r="AB593" s="388"/>
      <c r="AC593" s="388"/>
      <c r="AD593" s="388"/>
      <c r="AE593" s="388"/>
      <c r="AF593" s="388"/>
      <c r="AG593" s="388"/>
      <c r="AH593" s="388"/>
      <c r="AI593" s="388"/>
      <c r="AJ593" s="388"/>
      <c r="AK593" s="388"/>
      <c r="AL593" s="388"/>
      <c r="AM593" s="388"/>
      <c r="AN593" s="388"/>
      <c r="AO593" s="388"/>
      <c r="AP593" s="388"/>
      <c r="AQ593" s="388"/>
      <c r="AR593" s="388"/>
      <c r="AS593" s="388"/>
      <c r="AT593" s="388"/>
      <c r="AU593" s="388"/>
      <c r="AV593" s="388"/>
      <c r="AW593" s="388"/>
      <c r="AX593" s="388"/>
      <c r="AY593" s="388"/>
      <c r="AZ593" s="388"/>
      <c r="BA593" s="388"/>
      <c r="BB593" s="388"/>
      <c r="BC593" s="388"/>
      <c r="BD593" s="388"/>
      <c r="BE593" s="389">
        <v>14</v>
      </c>
      <c r="BF593" s="389">
        <v>1282</v>
      </c>
      <c r="BG593" s="388">
        <f t="shared" si="98"/>
        <v>320.5</v>
      </c>
      <c r="BH593" s="388">
        <v>19</v>
      </c>
      <c r="BI593" s="388">
        <v>1145</v>
      </c>
      <c r="BJ593" s="388">
        <f t="shared" si="99"/>
        <v>286.25</v>
      </c>
      <c r="BK593" s="388">
        <v>22</v>
      </c>
      <c r="BL593" s="388">
        <v>1498</v>
      </c>
      <c r="BM593" s="388">
        <f t="shared" si="100"/>
        <v>374.5</v>
      </c>
      <c r="BN593" s="388">
        <v>42</v>
      </c>
      <c r="BO593" s="388">
        <v>3062</v>
      </c>
      <c r="BP593" s="388">
        <f t="shared" si="101"/>
        <v>765.5</v>
      </c>
      <c r="BQ593" s="388">
        <v>56</v>
      </c>
      <c r="BR593" s="388">
        <v>4492</v>
      </c>
      <c r="BS593" s="388">
        <f t="shared" si="102"/>
        <v>1123</v>
      </c>
    </row>
    <row r="594" spans="1:71" ht="15.75" customHeight="1">
      <c r="A594" s="331">
        <v>592</v>
      </c>
      <c r="B594" s="388" t="s">
        <v>3633</v>
      </c>
      <c r="C594" s="388"/>
      <c r="D594" s="388"/>
      <c r="E594" s="207" t="s">
        <v>5</v>
      </c>
      <c r="F594" s="388"/>
      <c r="G594" s="388"/>
      <c r="H594" s="388"/>
      <c r="I594" s="388"/>
      <c r="J594" s="388"/>
      <c r="K594" s="388"/>
      <c r="L594" s="388"/>
      <c r="M594" s="388"/>
      <c r="N594" s="388"/>
      <c r="O594" s="388"/>
      <c r="P594" s="388"/>
      <c r="Q594" s="388"/>
      <c r="R594" s="388"/>
      <c r="S594" s="388"/>
      <c r="T594" s="388"/>
      <c r="U594" s="388"/>
      <c r="V594" s="388"/>
      <c r="W594" s="388"/>
      <c r="X594" s="388"/>
      <c r="Y594" s="388"/>
      <c r="Z594" s="388"/>
      <c r="AA594" s="388"/>
      <c r="AB594" s="388"/>
      <c r="AC594" s="388"/>
      <c r="AD594" s="388"/>
      <c r="AE594" s="388"/>
      <c r="AF594" s="388"/>
      <c r="AG594" s="388"/>
      <c r="AH594" s="388"/>
      <c r="AI594" s="388"/>
      <c r="AJ594" s="388"/>
      <c r="AK594" s="388"/>
      <c r="AL594" s="388"/>
      <c r="AM594" s="388"/>
      <c r="AN594" s="388"/>
      <c r="AO594" s="388"/>
      <c r="AP594" s="388"/>
      <c r="AQ594" s="388"/>
      <c r="AR594" s="388"/>
      <c r="AS594" s="388"/>
      <c r="AT594" s="388"/>
      <c r="AU594" s="388"/>
      <c r="AV594" s="388"/>
      <c r="AW594" s="388"/>
      <c r="AX594" s="388"/>
      <c r="AY594" s="388"/>
      <c r="AZ594" s="388"/>
      <c r="BA594" s="388"/>
      <c r="BB594" s="388"/>
      <c r="BC594" s="388"/>
      <c r="BD594" s="388"/>
      <c r="BE594" s="389">
        <v>14</v>
      </c>
      <c r="BF594" s="389">
        <v>1094</v>
      </c>
      <c r="BG594" s="388">
        <f t="shared" si="98"/>
        <v>273.5</v>
      </c>
      <c r="BH594" s="388">
        <v>26</v>
      </c>
      <c r="BI594" s="388">
        <v>1978</v>
      </c>
      <c r="BJ594" s="388">
        <f t="shared" si="99"/>
        <v>494.5</v>
      </c>
      <c r="BK594" s="388">
        <v>18</v>
      </c>
      <c r="BL594" s="388">
        <v>1538</v>
      </c>
      <c r="BM594" s="388">
        <f t="shared" si="100"/>
        <v>384.5</v>
      </c>
      <c r="BN594" s="388">
        <v>33</v>
      </c>
      <c r="BO594" s="388">
        <v>2431</v>
      </c>
      <c r="BP594" s="388">
        <f t="shared" si="101"/>
        <v>607.75</v>
      </c>
      <c r="BQ594" s="388">
        <v>37</v>
      </c>
      <c r="BR594" s="388">
        <v>2899</v>
      </c>
      <c r="BS594" s="388">
        <f t="shared" si="102"/>
        <v>724.75</v>
      </c>
    </row>
    <row r="595" spans="1:71" ht="15.75" customHeight="1">
      <c r="A595" s="331">
        <v>593</v>
      </c>
      <c r="B595" s="388" t="s">
        <v>3634</v>
      </c>
      <c r="C595" s="388"/>
      <c r="D595" s="388"/>
      <c r="E595" s="207" t="s">
        <v>5</v>
      </c>
      <c r="F595" s="388"/>
      <c r="G595" s="388"/>
      <c r="H595" s="388"/>
      <c r="I595" s="388"/>
      <c r="J595" s="388"/>
      <c r="K595" s="388"/>
      <c r="L595" s="388"/>
      <c r="M595" s="388"/>
      <c r="N595" s="388"/>
      <c r="O595" s="388"/>
      <c r="P595" s="388"/>
      <c r="Q595" s="388"/>
      <c r="R595" s="388"/>
      <c r="S595" s="388"/>
      <c r="T595" s="388"/>
      <c r="U595" s="388"/>
      <c r="V595" s="388"/>
      <c r="W595" s="388"/>
      <c r="X595" s="388"/>
      <c r="Y595" s="388"/>
      <c r="Z595" s="388"/>
      <c r="AA595" s="388"/>
      <c r="AB595" s="388"/>
      <c r="AC595" s="388"/>
      <c r="AD595" s="388"/>
      <c r="AE595" s="388"/>
      <c r="AF595" s="388"/>
      <c r="AG595" s="388"/>
      <c r="AH595" s="388"/>
      <c r="AI595" s="388"/>
      <c r="AJ595" s="388"/>
      <c r="AK595" s="388"/>
      <c r="AL595" s="388"/>
      <c r="AM595" s="388"/>
      <c r="AN595" s="388"/>
      <c r="AO595" s="388"/>
      <c r="AP595" s="388"/>
      <c r="AQ595" s="388"/>
      <c r="AR595" s="388"/>
      <c r="AS595" s="388"/>
      <c r="AT595" s="388"/>
      <c r="AU595" s="388"/>
      <c r="AV595" s="388"/>
      <c r="AW595" s="388"/>
      <c r="AX595" s="388"/>
      <c r="AY595" s="388"/>
      <c r="AZ595" s="388"/>
      <c r="BA595" s="388"/>
      <c r="BB595" s="388"/>
      <c r="BC595" s="388"/>
      <c r="BD595" s="388"/>
      <c r="BE595" s="389">
        <v>13</v>
      </c>
      <c r="BF595" s="389">
        <v>963</v>
      </c>
      <c r="BG595" s="388">
        <f t="shared" si="98"/>
        <v>240.75</v>
      </c>
      <c r="BH595" s="388">
        <v>33</v>
      </c>
      <c r="BI595" s="388">
        <v>2067</v>
      </c>
      <c r="BJ595" s="388">
        <f t="shared" si="99"/>
        <v>516.75</v>
      </c>
      <c r="BK595" s="388">
        <v>11</v>
      </c>
      <c r="BL595" s="388">
        <v>781</v>
      </c>
      <c r="BM595" s="388">
        <f t="shared" si="100"/>
        <v>195.25</v>
      </c>
      <c r="BN595" s="388">
        <v>9</v>
      </c>
      <c r="BO595" s="388">
        <v>559</v>
      </c>
      <c r="BP595" s="388">
        <f t="shared" si="101"/>
        <v>139.75</v>
      </c>
      <c r="BQ595" s="388">
        <v>13</v>
      </c>
      <c r="BR595" s="388">
        <v>983</v>
      </c>
      <c r="BS595" s="388">
        <f t="shared" si="102"/>
        <v>245.75</v>
      </c>
    </row>
    <row r="596" spans="1:71" ht="15.75" customHeight="1">
      <c r="A596" s="331">
        <v>594</v>
      </c>
      <c r="B596" s="388" t="s">
        <v>3635</v>
      </c>
      <c r="C596" s="388"/>
      <c r="D596" s="388"/>
      <c r="E596" s="207" t="s">
        <v>5</v>
      </c>
      <c r="F596" s="388"/>
      <c r="G596" s="388"/>
      <c r="H596" s="388"/>
      <c r="I596" s="388"/>
      <c r="J596" s="388"/>
      <c r="K596" s="388"/>
      <c r="L596" s="388"/>
      <c r="M596" s="388"/>
      <c r="N596" s="388"/>
      <c r="O596" s="388"/>
      <c r="P596" s="388"/>
      <c r="Q596" s="388"/>
      <c r="R596" s="388"/>
      <c r="S596" s="388"/>
      <c r="T596" s="388"/>
      <c r="U596" s="388"/>
      <c r="V596" s="388"/>
      <c r="W596" s="388"/>
      <c r="X596" s="388"/>
      <c r="Y596" s="388"/>
      <c r="Z596" s="388"/>
      <c r="AA596" s="388"/>
      <c r="AB596" s="388"/>
      <c r="AC596" s="388"/>
      <c r="AD596" s="388"/>
      <c r="AE596" s="388"/>
      <c r="AF596" s="388"/>
      <c r="AG596" s="388"/>
      <c r="AH596" s="388"/>
      <c r="AI596" s="388"/>
      <c r="AJ596" s="388"/>
      <c r="AK596" s="388"/>
      <c r="AL596" s="388"/>
      <c r="AM596" s="388"/>
      <c r="AN596" s="388"/>
      <c r="AO596" s="388"/>
      <c r="AP596" s="388"/>
      <c r="AQ596" s="388"/>
      <c r="AR596" s="388"/>
      <c r="AS596" s="388"/>
      <c r="AT596" s="388"/>
      <c r="AU596" s="388"/>
      <c r="AV596" s="388"/>
      <c r="AW596" s="388"/>
      <c r="AX596" s="388"/>
      <c r="AY596" s="388"/>
      <c r="AZ596" s="388"/>
      <c r="BA596" s="388"/>
      <c r="BB596" s="388"/>
      <c r="BC596" s="388"/>
      <c r="BD596" s="388"/>
      <c r="BE596" s="389">
        <v>2</v>
      </c>
      <c r="BF596" s="389">
        <v>70</v>
      </c>
      <c r="BG596" s="388">
        <f t="shared" si="98"/>
        <v>17.5</v>
      </c>
      <c r="BH596" s="388">
        <v>35</v>
      </c>
      <c r="BI596" s="388">
        <v>2905</v>
      </c>
      <c r="BJ596" s="388">
        <f t="shared" si="99"/>
        <v>726.25</v>
      </c>
      <c r="BK596" s="388">
        <v>37</v>
      </c>
      <c r="BL596" s="388">
        <v>3051</v>
      </c>
      <c r="BM596" s="388">
        <f t="shared" si="100"/>
        <v>762.75</v>
      </c>
      <c r="BN596" s="388">
        <v>45</v>
      </c>
      <c r="BO596" s="388">
        <v>4299</v>
      </c>
      <c r="BP596" s="388">
        <f t="shared" si="101"/>
        <v>1074.75</v>
      </c>
      <c r="BQ596" s="388">
        <v>59</v>
      </c>
      <c r="BR596" s="388">
        <v>4745</v>
      </c>
      <c r="BS596" s="388">
        <f t="shared" si="102"/>
        <v>1186.25</v>
      </c>
    </row>
    <row r="597" spans="1:71" ht="15.75" customHeight="1">
      <c r="A597" s="331">
        <v>595</v>
      </c>
      <c r="B597" s="388" t="s">
        <v>4270</v>
      </c>
      <c r="C597" s="388"/>
      <c r="D597" s="388"/>
      <c r="E597" s="207" t="s">
        <v>5</v>
      </c>
      <c r="F597" s="388"/>
      <c r="G597" s="388"/>
      <c r="H597" s="388"/>
      <c r="I597" s="388"/>
      <c r="J597" s="388"/>
      <c r="K597" s="388"/>
      <c r="L597" s="388"/>
      <c r="M597" s="388"/>
      <c r="N597" s="388"/>
      <c r="O597" s="388"/>
      <c r="P597" s="388"/>
      <c r="Q597" s="388"/>
      <c r="R597" s="388"/>
      <c r="S597" s="388"/>
      <c r="T597" s="388"/>
      <c r="U597" s="388"/>
      <c r="V597" s="388"/>
      <c r="W597" s="388"/>
      <c r="X597" s="388"/>
      <c r="Y597" s="388"/>
      <c r="Z597" s="388"/>
      <c r="AA597" s="388"/>
      <c r="AB597" s="388"/>
      <c r="AC597" s="388"/>
      <c r="AD597" s="388"/>
      <c r="AE597" s="388"/>
      <c r="AF597" s="388"/>
      <c r="AG597" s="388"/>
      <c r="AH597" s="388"/>
      <c r="AI597" s="388"/>
      <c r="AJ597" s="388"/>
      <c r="AK597" s="388"/>
      <c r="AL597" s="388"/>
      <c r="AM597" s="388"/>
      <c r="AN597" s="388"/>
      <c r="AO597" s="388"/>
      <c r="AP597" s="388"/>
      <c r="AQ597" s="388"/>
      <c r="AR597" s="388"/>
      <c r="AS597" s="388"/>
      <c r="AT597" s="388"/>
      <c r="AU597" s="388"/>
      <c r="AV597" s="388"/>
      <c r="AW597" s="388"/>
      <c r="AX597" s="388"/>
      <c r="AY597" s="388"/>
      <c r="AZ597" s="388"/>
      <c r="BA597" s="388"/>
      <c r="BB597" s="388"/>
      <c r="BC597" s="388"/>
      <c r="BD597" s="388"/>
      <c r="BE597" s="388"/>
      <c r="BF597" s="388"/>
      <c r="BG597" s="388"/>
      <c r="BH597" s="388">
        <v>8</v>
      </c>
      <c r="BI597" s="388">
        <v>484</v>
      </c>
      <c r="BJ597" s="388">
        <f t="shared" si="99"/>
        <v>121</v>
      </c>
      <c r="BK597" s="388">
        <v>35</v>
      </c>
      <c r="BL597" s="388">
        <v>1965</v>
      </c>
      <c r="BM597" s="388">
        <f t="shared" si="100"/>
        <v>491.25</v>
      </c>
      <c r="BN597" s="388">
        <v>41</v>
      </c>
      <c r="BO597" s="388">
        <v>2407</v>
      </c>
      <c r="BP597" s="388">
        <f t="shared" si="101"/>
        <v>601.75</v>
      </c>
      <c r="BQ597" s="388">
        <v>44</v>
      </c>
      <c r="BR597" s="388">
        <v>2876</v>
      </c>
      <c r="BS597" s="388">
        <f t="shared" si="102"/>
        <v>719</v>
      </c>
    </row>
    <row r="598" spans="1:71" ht="15.75" customHeight="1">
      <c r="A598" s="331">
        <v>596</v>
      </c>
      <c r="B598" s="388" t="s">
        <v>4271</v>
      </c>
      <c r="C598" s="388"/>
      <c r="D598" s="388"/>
      <c r="E598" s="207" t="s">
        <v>5</v>
      </c>
      <c r="F598" s="388"/>
      <c r="G598" s="388"/>
      <c r="H598" s="388"/>
      <c r="I598" s="388"/>
      <c r="J598" s="388"/>
      <c r="K598" s="388"/>
      <c r="L598" s="388"/>
      <c r="M598" s="388"/>
      <c r="N598" s="388"/>
      <c r="O598" s="388"/>
      <c r="P598" s="388"/>
      <c r="Q598" s="388"/>
      <c r="R598" s="388"/>
      <c r="S598" s="388"/>
      <c r="T598" s="388"/>
      <c r="U598" s="388"/>
      <c r="V598" s="388"/>
      <c r="W598" s="388"/>
      <c r="X598" s="388"/>
      <c r="Y598" s="388"/>
      <c r="Z598" s="388"/>
      <c r="AA598" s="388"/>
      <c r="AB598" s="388"/>
      <c r="AC598" s="388"/>
      <c r="AD598" s="388"/>
      <c r="AE598" s="388"/>
      <c r="AF598" s="388"/>
      <c r="AG598" s="388"/>
      <c r="AH598" s="388"/>
      <c r="AI598" s="388"/>
      <c r="AJ598" s="388"/>
      <c r="AK598" s="388"/>
      <c r="AL598" s="388"/>
      <c r="AM598" s="388"/>
      <c r="AN598" s="388"/>
      <c r="AO598" s="388"/>
      <c r="AP598" s="388"/>
      <c r="AQ598" s="388"/>
      <c r="AR598" s="388"/>
      <c r="AS598" s="388"/>
      <c r="AT598" s="388"/>
      <c r="AU598" s="388"/>
      <c r="AV598" s="388"/>
      <c r="AW598" s="388"/>
      <c r="AX598" s="388"/>
      <c r="AY598" s="388"/>
      <c r="AZ598" s="388"/>
      <c r="BA598" s="388"/>
      <c r="BB598" s="388"/>
      <c r="BC598" s="388"/>
      <c r="BD598" s="388"/>
      <c r="BE598" s="388"/>
      <c r="BF598" s="388"/>
      <c r="BG598" s="388"/>
      <c r="BH598" s="388">
        <v>5</v>
      </c>
      <c r="BI598" s="388">
        <v>475</v>
      </c>
      <c r="BJ598" s="388">
        <f t="shared" si="99"/>
        <v>118.75</v>
      </c>
      <c r="BK598" s="388">
        <v>16</v>
      </c>
      <c r="BL598" s="388">
        <v>1172</v>
      </c>
      <c r="BM598" s="388">
        <f t="shared" si="100"/>
        <v>293</v>
      </c>
      <c r="BN598" s="388">
        <v>9</v>
      </c>
      <c r="BO598" s="388">
        <v>767</v>
      </c>
      <c r="BP598" s="388">
        <f t="shared" si="101"/>
        <v>191.75</v>
      </c>
      <c r="BQ598" s="388">
        <v>13</v>
      </c>
      <c r="BR598" s="388">
        <v>811</v>
      </c>
      <c r="BS598" s="388">
        <f t="shared" si="102"/>
        <v>202.75</v>
      </c>
    </row>
    <row r="599" spans="1:71" ht="15.75" customHeight="1">
      <c r="A599" s="331">
        <v>597</v>
      </c>
      <c r="B599" s="388" t="s">
        <v>4272</v>
      </c>
      <c r="C599" s="388"/>
      <c r="D599" s="388"/>
      <c r="E599" s="207" t="s">
        <v>5</v>
      </c>
      <c r="F599" s="388"/>
      <c r="G599" s="388"/>
      <c r="H599" s="388"/>
      <c r="I599" s="388"/>
      <c r="J599" s="388"/>
      <c r="K599" s="388"/>
      <c r="L599" s="388"/>
      <c r="M599" s="388"/>
      <c r="N599" s="388"/>
      <c r="O599" s="388"/>
      <c r="P599" s="388"/>
      <c r="Q599" s="388"/>
      <c r="R599" s="388"/>
      <c r="S599" s="388"/>
      <c r="T599" s="388"/>
      <c r="U599" s="388"/>
      <c r="V599" s="388"/>
      <c r="W599" s="388"/>
      <c r="X599" s="388"/>
      <c r="Y599" s="388"/>
      <c r="Z599" s="388"/>
      <c r="AA599" s="388"/>
      <c r="AB599" s="388"/>
      <c r="AC599" s="388"/>
      <c r="AD599" s="388"/>
      <c r="AE599" s="388"/>
      <c r="AF599" s="388"/>
      <c r="AG599" s="388"/>
      <c r="AH599" s="388"/>
      <c r="AI599" s="388"/>
      <c r="AJ599" s="388"/>
      <c r="AK599" s="388"/>
      <c r="AL599" s="388"/>
      <c r="AM599" s="388"/>
      <c r="AN599" s="388"/>
      <c r="AO599" s="388"/>
      <c r="AP599" s="388"/>
      <c r="AQ599" s="388"/>
      <c r="AR599" s="388"/>
      <c r="AS599" s="388"/>
      <c r="AT599" s="388"/>
      <c r="AU599" s="388"/>
      <c r="AV599" s="388"/>
      <c r="AW599" s="388"/>
      <c r="AX599" s="388"/>
      <c r="AY599" s="388"/>
      <c r="AZ599" s="388"/>
      <c r="BA599" s="388"/>
      <c r="BB599" s="388"/>
      <c r="BC599" s="388"/>
      <c r="BD599" s="388"/>
      <c r="BE599" s="388"/>
      <c r="BF599" s="388"/>
      <c r="BG599" s="388"/>
      <c r="BH599" s="388">
        <v>1</v>
      </c>
      <c r="BI599" s="388">
        <v>35</v>
      </c>
      <c r="BJ599" s="388">
        <f t="shared" si="99"/>
        <v>8.75</v>
      </c>
      <c r="BK599" s="388">
        <v>10</v>
      </c>
      <c r="BL599" s="388">
        <v>634</v>
      </c>
      <c r="BM599" s="388">
        <f t="shared" si="100"/>
        <v>158.5</v>
      </c>
      <c r="BN599" s="388">
        <v>20</v>
      </c>
      <c r="BO599" s="388">
        <v>1528</v>
      </c>
      <c r="BP599" s="388">
        <f t="shared" si="101"/>
        <v>382</v>
      </c>
      <c r="BQ599" s="388">
        <v>10</v>
      </c>
      <c r="BR599" s="388">
        <v>590</v>
      </c>
      <c r="BS599" s="388">
        <f t="shared" si="102"/>
        <v>147.5</v>
      </c>
    </row>
    <row r="600" spans="1:71" ht="15.75" customHeight="1">
      <c r="A600" s="331">
        <v>598</v>
      </c>
      <c r="B600" s="388" t="s">
        <v>4273</v>
      </c>
      <c r="C600" s="388"/>
      <c r="D600" s="388"/>
      <c r="E600" s="207" t="s">
        <v>5</v>
      </c>
      <c r="F600" s="388"/>
      <c r="G600" s="388"/>
      <c r="H600" s="388"/>
      <c r="I600" s="388"/>
      <c r="J600" s="388"/>
      <c r="K600" s="388"/>
      <c r="L600" s="388"/>
      <c r="M600" s="388"/>
      <c r="N600" s="388"/>
      <c r="O600" s="388"/>
      <c r="P600" s="388"/>
      <c r="Q600" s="388"/>
      <c r="R600" s="388"/>
      <c r="S600" s="388"/>
      <c r="T600" s="388"/>
      <c r="U600" s="388"/>
      <c r="V600" s="388"/>
      <c r="W600" s="388"/>
      <c r="X600" s="388"/>
      <c r="Y600" s="388"/>
      <c r="Z600" s="388"/>
      <c r="AA600" s="388"/>
      <c r="AB600" s="388"/>
      <c r="AC600" s="388"/>
      <c r="AD600" s="388"/>
      <c r="AE600" s="388"/>
      <c r="AF600" s="388"/>
      <c r="AG600" s="388"/>
      <c r="AH600" s="388"/>
      <c r="AI600" s="388"/>
      <c r="AJ600" s="388"/>
      <c r="AK600" s="388"/>
      <c r="AL600" s="388"/>
      <c r="AM600" s="388"/>
      <c r="AN600" s="388"/>
      <c r="AO600" s="388"/>
      <c r="AP600" s="388"/>
      <c r="AQ600" s="388"/>
      <c r="AR600" s="388"/>
      <c r="AS600" s="388"/>
      <c r="AT600" s="388"/>
      <c r="AU600" s="388"/>
      <c r="AV600" s="388"/>
      <c r="AW600" s="388"/>
      <c r="AX600" s="388"/>
      <c r="AY600" s="388"/>
      <c r="AZ600" s="388"/>
      <c r="BA600" s="388"/>
      <c r="BB600" s="388"/>
      <c r="BC600" s="388"/>
      <c r="BD600" s="388"/>
      <c r="BE600" s="388"/>
      <c r="BF600" s="388"/>
      <c r="BG600" s="388"/>
      <c r="BH600" s="388">
        <v>2</v>
      </c>
      <c r="BI600" s="388">
        <v>158</v>
      </c>
      <c r="BJ600" s="388">
        <f t="shared" si="99"/>
        <v>39.5</v>
      </c>
      <c r="BK600" s="388">
        <v>13</v>
      </c>
      <c r="BL600" s="388">
        <v>795</v>
      </c>
      <c r="BM600" s="388">
        <f t="shared" si="100"/>
        <v>198.75</v>
      </c>
      <c r="BN600" s="388">
        <v>20</v>
      </c>
      <c r="BO600" s="388">
        <v>1652</v>
      </c>
      <c r="BP600" s="388">
        <f t="shared" si="101"/>
        <v>413</v>
      </c>
      <c r="BQ600" s="388">
        <v>36</v>
      </c>
      <c r="BR600" s="388">
        <v>2700</v>
      </c>
      <c r="BS600" s="388">
        <f t="shared" si="102"/>
        <v>675</v>
      </c>
    </row>
    <row r="601" spans="1:71" ht="15.75" customHeight="1">
      <c r="A601" s="331">
        <v>599</v>
      </c>
      <c r="B601" s="388" t="s">
        <v>4274</v>
      </c>
      <c r="C601" s="388"/>
      <c r="D601" s="388"/>
      <c r="E601" s="207" t="s">
        <v>5</v>
      </c>
      <c r="F601" s="388"/>
      <c r="G601" s="388"/>
      <c r="H601" s="388"/>
      <c r="I601" s="388"/>
      <c r="J601" s="388"/>
      <c r="K601" s="388"/>
      <c r="L601" s="388"/>
      <c r="M601" s="388"/>
      <c r="N601" s="388"/>
      <c r="O601" s="388"/>
      <c r="P601" s="388"/>
      <c r="Q601" s="388"/>
      <c r="R601" s="388"/>
      <c r="S601" s="388"/>
      <c r="T601" s="388"/>
      <c r="U601" s="388"/>
      <c r="V601" s="388"/>
      <c r="W601" s="388"/>
      <c r="X601" s="388"/>
      <c r="Y601" s="388"/>
      <c r="Z601" s="388"/>
      <c r="AA601" s="388"/>
      <c r="AB601" s="388"/>
      <c r="AC601" s="388"/>
      <c r="AD601" s="388"/>
      <c r="AE601" s="388"/>
      <c r="AF601" s="388"/>
      <c r="AG601" s="388"/>
      <c r="AH601" s="388"/>
      <c r="AI601" s="388"/>
      <c r="AJ601" s="388"/>
      <c r="AK601" s="388"/>
      <c r="AL601" s="388"/>
      <c r="AM601" s="388"/>
      <c r="AN601" s="388"/>
      <c r="AO601" s="388"/>
      <c r="AP601" s="388"/>
      <c r="AQ601" s="388"/>
      <c r="AR601" s="388"/>
      <c r="AS601" s="388"/>
      <c r="AT601" s="388"/>
      <c r="AU601" s="388"/>
      <c r="AV601" s="388"/>
      <c r="AW601" s="388"/>
      <c r="AX601" s="388"/>
      <c r="AY601" s="388"/>
      <c r="AZ601" s="388"/>
      <c r="BA601" s="388"/>
      <c r="BB601" s="388"/>
      <c r="BC601" s="388"/>
      <c r="BD601" s="388"/>
      <c r="BE601" s="388"/>
      <c r="BF601" s="388"/>
      <c r="BG601" s="388"/>
      <c r="BH601" s="388">
        <v>6</v>
      </c>
      <c r="BI601" s="388">
        <v>510</v>
      </c>
      <c r="BJ601" s="388">
        <f t="shared" si="99"/>
        <v>127.5</v>
      </c>
      <c r="BK601" s="388">
        <v>43</v>
      </c>
      <c r="BL601" s="388">
        <v>2877</v>
      </c>
      <c r="BM601" s="388">
        <f t="shared" si="100"/>
        <v>719.25</v>
      </c>
      <c r="BN601" s="388">
        <v>46</v>
      </c>
      <c r="BO601" s="388">
        <v>3094</v>
      </c>
      <c r="BP601" s="388">
        <f t="shared" si="101"/>
        <v>773.5</v>
      </c>
      <c r="BQ601" s="388">
        <v>82</v>
      </c>
      <c r="BR601" s="388">
        <v>4982</v>
      </c>
      <c r="BS601" s="388">
        <f t="shared" si="102"/>
        <v>1245.5</v>
      </c>
    </row>
    <row r="602" spans="1:71" ht="15.75" customHeight="1">
      <c r="A602" s="331">
        <v>600</v>
      </c>
      <c r="B602" s="388" t="s">
        <v>4275</v>
      </c>
      <c r="C602" s="388"/>
      <c r="D602" s="388"/>
      <c r="E602" s="207" t="s">
        <v>5</v>
      </c>
      <c r="F602" s="388"/>
      <c r="G602" s="388"/>
      <c r="H602" s="388"/>
      <c r="I602" s="388"/>
      <c r="J602" s="388"/>
      <c r="K602" s="388"/>
      <c r="L602" s="388"/>
      <c r="M602" s="388"/>
      <c r="N602" s="388"/>
      <c r="O602" s="388"/>
      <c r="P602" s="388"/>
      <c r="Q602" s="388"/>
      <c r="R602" s="388"/>
      <c r="S602" s="388"/>
      <c r="T602" s="388"/>
      <c r="U602" s="388"/>
      <c r="V602" s="388"/>
      <c r="W602" s="388"/>
      <c r="X602" s="388"/>
      <c r="Y602" s="388"/>
      <c r="Z602" s="388"/>
      <c r="AA602" s="388"/>
      <c r="AB602" s="388"/>
      <c r="AC602" s="388"/>
      <c r="AD602" s="388"/>
      <c r="AE602" s="388"/>
      <c r="AF602" s="388"/>
      <c r="AG602" s="388"/>
      <c r="AH602" s="388"/>
      <c r="AI602" s="388"/>
      <c r="AJ602" s="388"/>
      <c r="AK602" s="388"/>
      <c r="AL602" s="388"/>
      <c r="AM602" s="388"/>
      <c r="AN602" s="388"/>
      <c r="AO602" s="388"/>
      <c r="AP602" s="388"/>
      <c r="AQ602" s="388"/>
      <c r="AR602" s="388"/>
      <c r="AS602" s="388"/>
      <c r="AT602" s="388"/>
      <c r="AU602" s="388"/>
      <c r="AV602" s="388"/>
      <c r="AW602" s="388"/>
      <c r="AX602" s="388"/>
      <c r="AY602" s="388"/>
      <c r="AZ602" s="388"/>
      <c r="BA602" s="388"/>
      <c r="BB602" s="388"/>
      <c r="BC602" s="388"/>
      <c r="BD602" s="388"/>
      <c r="BE602" s="388"/>
      <c r="BF602" s="388"/>
      <c r="BG602" s="388"/>
      <c r="BH602" s="388">
        <v>8</v>
      </c>
      <c r="BI602" s="388">
        <v>612</v>
      </c>
      <c r="BJ602" s="388">
        <f t="shared" si="99"/>
        <v>153</v>
      </c>
      <c r="BK602" s="388">
        <v>41</v>
      </c>
      <c r="BL602" s="388">
        <v>2883</v>
      </c>
      <c r="BM602" s="388">
        <f t="shared" si="100"/>
        <v>720.75</v>
      </c>
      <c r="BN602" s="388">
        <v>59</v>
      </c>
      <c r="BO602" s="388">
        <v>4681</v>
      </c>
      <c r="BP602" s="388">
        <f t="shared" si="101"/>
        <v>1170.25</v>
      </c>
      <c r="BQ602" s="388">
        <v>40</v>
      </c>
      <c r="BR602" s="388">
        <v>2884</v>
      </c>
      <c r="BS602" s="388">
        <f t="shared" si="102"/>
        <v>721</v>
      </c>
    </row>
    <row r="603" spans="1:71" ht="15.75" customHeight="1">
      <c r="A603" s="331">
        <v>601</v>
      </c>
      <c r="B603" s="388" t="s">
        <v>4276</v>
      </c>
      <c r="C603" s="388"/>
      <c r="D603" s="388"/>
      <c r="E603" s="207" t="s">
        <v>5</v>
      </c>
      <c r="F603" s="388"/>
      <c r="G603" s="388"/>
      <c r="H603" s="388"/>
      <c r="I603" s="388"/>
      <c r="J603" s="388"/>
      <c r="K603" s="388"/>
      <c r="L603" s="388"/>
      <c r="M603" s="388"/>
      <c r="N603" s="388"/>
      <c r="O603" s="388"/>
      <c r="P603" s="388"/>
      <c r="Q603" s="388"/>
      <c r="R603" s="388"/>
      <c r="S603" s="388"/>
      <c r="T603" s="388"/>
      <c r="U603" s="388"/>
      <c r="V603" s="388"/>
      <c r="W603" s="388"/>
      <c r="X603" s="388"/>
      <c r="Y603" s="388"/>
      <c r="Z603" s="388"/>
      <c r="AA603" s="388"/>
      <c r="AB603" s="388"/>
      <c r="AC603" s="388"/>
      <c r="AD603" s="388"/>
      <c r="AE603" s="388"/>
      <c r="AF603" s="388"/>
      <c r="AG603" s="388"/>
      <c r="AH603" s="388"/>
      <c r="AI603" s="388"/>
      <c r="AJ603" s="388"/>
      <c r="AK603" s="388"/>
      <c r="AL603" s="388"/>
      <c r="AM603" s="388"/>
      <c r="AN603" s="388"/>
      <c r="AO603" s="388"/>
      <c r="AP603" s="388"/>
      <c r="AQ603" s="388"/>
      <c r="AR603" s="388"/>
      <c r="AS603" s="388"/>
      <c r="AT603" s="388"/>
      <c r="AU603" s="388"/>
      <c r="AV603" s="388"/>
      <c r="AW603" s="388"/>
      <c r="AX603" s="388"/>
      <c r="AY603" s="388"/>
      <c r="AZ603" s="388"/>
      <c r="BA603" s="388"/>
      <c r="BB603" s="388"/>
      <c r="BC603" s="388"/>
      <c r="BD603" s="388"/>
      <c r="BE603" s="388"/>
      <c r="BF603" s="388"/>
      <c r="BG603" s="388"/>
      <c r="BH603" s="388">
        <v>10</v>
      </c>
      <c r="BI603" s="388">
        <v>622</v>
      </c>
      <c r="BJ603" s="388">
        <f t="shared" si="99"/>
        <v>155.5</v>
      </c>
      <c r="BK603" s="388">
        <v>8</v>
      </c>
      <c r="BL603" s="388">
        <v>520</v>
      </c>
      <c r="BM603" s="388">
        <f t="shared" si="100"/>
        <v>130</v>
      </c>
      <c r="BN603" s="388">
        <v>16</v>
      </c>
      <c r="BO603" s="388">
        <v>1220</v>
      </c>
      <c r="BP603" s="388">
        <f t="shared" si="101"/>
        <v>305</v>
      </c>
      <c r="BQ603" s="388">
        <v>25</v>
      </c>
      <c r="BR603" s="388">
        <v>2123</v>
      </c>
      <c r="BS603" s="388">
        <f t="shared" si="102"/>
        <v>530.75</v>
      </c>
    </row>
    <row r="604" spans="1:71" ht="15.75" customHeight="1">
      <c r="A604" s="331">
        <v>602</v>
      </c>
      <c r="B604" s="388" t="s">
        <v>4277</v>
      </c>
      <c r="C604" s="388"/>
      <c r="D604" s="388"/>
      <c r="E604" s="207" t="s">
        <v>5</v>
      </c>
      <c r="F604" s="388"/>
      <c r="G604" s="388"/>
      <c r="H604" s="388"/>
      <c r="I604" s="388"/>
      <c r="J604" s="388"/>
      <c r="K604" s="388"/>
      <c r="L604" s="388"/>
      <c r="M604" s="388"/>
      <c r="N604" s="388"/>
      <c r="O604" s="388"/>
      <c r="P604" s="388"/>
      <c r="Q604" s="388"/>
      <c r="R604" s="388"/>
      <c r="S604" s="388"/>
      <c r="T604" s="388"/>
      <c r="U604" s="388"/>
      <c r="V604" s="388"/>
      <c r="W604" s="388"/>
      <c r="X604" s="388"/>
      <c r="Y604" s="388"/>
      <c r="Z604" s="388"/>
      <c r="AA604" s="388"/>
      <c r="AB604" s="388"/>
      <c r="AC604" s="388"/>
      <c r="AD604" s="388"/>
      <c r="AE604" s="388"/>
      <c r="AF604" s="388"/>
      <c r="AG604" s="388"/>
      <c r="AH604" s="388"/>
      <c r="AI604" s="388"/>
      <c r="AJ604" s="388"/>
      <c r="AK604" s="388"/>
      <c r="AL604" s="388"/>
      <c r="AM604" s="388"/>
      <c r="AN604" s="388"/>
      <c r="AO604" s="388"/>
      <c r="AP604" s="388"/>
      <c r="AQ604" s="388"/>
      <c r="AR604" s="388"/>
      <c r="AS604" s="388"/>
      <c r="AT604" s="388"/>
      <c r="AU604" s="388"/>
      <c r="AV604" s="388"/>
      <c r="AW604" s="388"/>
      <c r="AX604" s="388"/>
      <c r="AY604" s="388"/>
      <c r="AZ604" s="388"/>
      <c r="BA604" s="388"/>
      <c r="BB604" s="388"/>
      <c r="BC604" s="388"/>
      <c r="BD604" s="388"/>
      <c r="BE604" s="388"/>
      <c r="BF604" s="388"/>
      <c r="BG604" s="388"/>
      <c r="BH604" s="388">
        <v>1</v>
      </c>
      <c r="BI604" s="388">
        <v>79</v>
      </c>
      <c r="BJ604" s="388">
        <f t="shared" si="99"/>
        <v>19.75</v>
      </c>
      <c r="BK604" s="388">
        <v>48</v>
      </c>
      <c r="BL604" s="388">
        <v>2788</v>
      </c>
      <c r="BM604" s="388">
        <f t="shared" si="100"/>
        <v>697</v>
      </c>
      <c r="BN604" s="388">
        <v>79</v>
      </c>
      <c r="BO604" s="388">
        <v>3873</v>
      </c>
      <c r="BP604" s="388">
        <f t="shared" si="101"/>
        <v>968.25</v>
      </c>
      <c r="BQ604" s="388">
        <v>53</v>
      </c>
      <c r="BR604" s="388">
        <v>2715</v>
      </c>
      <c r="BS604" s="388">
        <f t="shared" si="102"/>
        <v>678.75</v>
      </c>
    </row>
    <row r="605" spans="1:71" ht="15.75" customHeight="1">
      <c r="A605" s="331">
        <v>603</v>
      </c>
      <c r="B605" s="388" t="s">
        <v>4278</v>
      </c>
      <c r="C605" s="388"/>
      <c r="D605" s="388"/>
      <c r="E605" s="207" t="s">
        <v>5</v>
      </c>
      <c r="F605" s="388"/>
      <c r="G605" s="388"/>
      <c r="H605" s="388"/>
      <c r="I605" s="388"/>
      <c r="J605" s="388"/>
      <c r="K605" s="388"/>
      <c r="L605" s="388"/>
      <c r="M605" s="388"/>
      <c r="N605" s="388"/>
      <c r="O605" s="388"/>
      <c r="P605" s="388"/>
      <c r="Q605" s="388"/>
      <c r="R605" s="388"/>
      <c r="S605" s="388"/>
      <c r="T605" s="388"/>
      <c r="U605" s="388"/>
      <c r="V605" s="388"/>
      <c r="W605" s="388"/>
      <c r="X605" s="388"/>
      <c r="Y605" s="388"/>
      <c r="Z605" s="388"/>
      <c r="AA605" s="388"/>
      <c r="AB605" s="388"/>
      <c r="AC605" s="388"/>
      <c r="AD605" s="388"/>
      <c r="AE605" s="388"/>
      <c r="AF605" s="388"/>
      <c r="AG605" s="388"/>
      <c r="AH605" s="388"/>
      <c r="AI605" s="388"/>
      <c r="AJ605" s="388"/>
      <c r="AK605" s="388"/>
      <c r="AL605" s="388"/>
      <c r="AM605" s="388"/>
      <c r="AN605" s="388"/>
      <c r="AO605" s="388"/>
      <c r="AP605" s="388"/>
      <c r="AQ605" s="388"/>
      <c r="AR605" s="388"/>
      <c r="AS605" s="388"/>
      <c r="AT605" s="388"/>
      <c r="AU605" s="388"/>
      <c r="AV605" s="388"/>
      <c r="AW605" s="388"/>
      <c r="AX605" s="388"/>
      <c r="AY605" s="388"/>
      <c r="AZ605" s="388"/>
      <c r="BA605" s="388"/>
      <c r="BB605" s="388"/>
      <c r="BC605" s="388"/>
      <c r="BD605" s="388"/>
      <c r="BE605" s="388"/>
      <c r="BF605" s="388"/>
      <c r="BG605" s="388"/>
      <c r="BH605" s="388">
        <v>1</v>
      </c>
      <c r="BI605" s="388">
        <v>99</v>
      </c>
      <c r="BJ605" s="388">
        <f t="shared" si="99"/>
        <v>24.75</v>
      </c>
      <c r="BK605" s="388">
        <v>13</v>
      </c>
      <c r="BL605" s="388">
        <v>895</v>
      </c>
      <c r="BM605" s="388">
        <f t="shared" si="100"/>
        <v>223.75</v>
      </c>
      <c r="BN605" s="388">
        <v>20</v>
      </c>
      <c r="BO605" s="388">
        <v>1532</v>
      </c>
      <c r="BP605" s="388">
        <f t="shared" si="101"/>
        <v>383</v>
      </c>
      <c r="BQ605" s="388">
        <v>32</v>
      </c>
      <c r="BR605" s="388">
        <v>2140</v>
      </c>
      <c r="BS605" s="388">
        <f t="shared" si="102"/>
        <v>535</v>
      </c>
    </row>
    <row r="606" spans="1:71" ht="15.75" customHeight="1">
      <c r="A606" s="331">
        <v>604</v>
      </c>
      <c r="B606" s="388" t="s">
        <v>4279</v>
      </c>
      <c r="C606" s="388"/>
      <c r="D606" s="388"/>
      <c r="E606" s="207" t="s">
        <v>5</v>
      </c>
      <c r="F606" s="388"/>
      <c r="G606" s="388"/>
      <c r="H606" s="388"/>
      <c r="I606" s="388"/>
      <c r="J606" s="388"/>
      <c r="K606" s="388"/>
      <c r="L606" s="388"/>
      <c r="M606" s="388"/>
      <c r="N606" s="388"/>
      <c r="O606" s="388"/>
      <c r="P606" s="388"/>
      <c r="Q606" s="388"/>
      <c r="R606" s="388"/>
      <c r="S606" s="388"/>
      <c r="T606" s="388"/>
      <c r="U606" s="388"/>
      <c r="V606" s="388"/>
      <c r="W606" s="388"/>
      <c r="X606" s="388"/>
      <c r="Y606" s="388"/>
      <c r="Z606" s="388"/>
      <c r="AA606" s="388"/>
      <c r="AB606" s="388"/>
      <c r="AC606" s="388"/>
      <c r="AD606" s="388"/>
      <c r="AE606" s="388"/>
      <c r="AF606" s="388"/>
      <c r="AG606" s="388"/>
      <c r="AH606" s="388"/>
      <c r="AI606" s="388"/>
      <c r="AJ606" s="388"/>
      <c r="AK606" s="388"/>
      <c r="AL606" s="388"/>
      <c r="AM606" s="388"/>
      <c r="AN606" s="388"/>
      <c r="AO606" s="388"/>
      <c r="AP606" s="388"/>
      <c r="AQ606" s="388"/>
      <c r="AR606" s="388"/>
      <c r="AS606" s="388"/>
      <c r="AT606" s="388"/>
      <c r="AU606" s="388"/>
      <c r="AV606" s="388"/>
      <c r="AW606" s="388"/>
      <c r="AX606" s="388"/>
      <c r="AY606" s="388"/>
      <c r="AZ606" s="388"/>
      <c r="BA606" s="388"/>
      <c r="BB606" s="388"/>
      <c r="BC606" s="388"/>
      <c r="BD606" s="388"/>
      <c r="BE606" s="388"/>
      <c r="BF606" s="388"/>
      <c r="BG606" s="388"/>
      <c r="BH606" s="388">
        <v>6</v>
      </c>
      <c r="BI606" s="388">
        <v>430</v>
      </c>
      <c r="BJ606" s="388">
        <f t="shared" si="99"/>
        <v>107.5</v>
      </c>
      <c r="BK606" s="388">
        <v>77</v>
      </c>
      <c r="BL606" s="388">
        <v>5735</v>
      </c>
      <c r="BM606" s="388">
        <f t="shared" si="100"/>
        <v>1433.75</v>
      </c>
      <c r="BN606" s="388">
        <v>88</v>
      </c>
      <c r="BO606" s="388">
        <v>5980</v>
      </c>
      <c r="BP606" s="388">
        <f t="shared" si="101"/>
        <v>1495</v>
      </c>
      <c r="BQ606" s="388">
        <v>110</v>
      </c>
      <c r="BR606" s="388">
        <v>7590</v>
      </c>
      <c r="BS606" s="388">
        <f t="shared" si="102"/>
        <v>1897.5</v>
      </c>
    </row>
    <row r="607" spans="1:71" ht="15.75" customHeight="1">
      <c r="A607" s="331">
        <v>605</v>
      </c>
      <c r="B607" s="388" t="s">
        <v>4280</v>
      </c>
      <c r="C607" s="388"/>
      <c r="D607" s="388"/>
      <c r="E607" s="207" t="s">
        <v>5</v>
      </c>
      <c r="F607" s="388"/>
      <c r="G607" s="388"/>
      <c r="H607" s="388"/>
      <c r="I607" s="388"/>
      <c r="J607" s="388"/>
      <c r="K607" s="388"/>
      <c r="L607" s="388"/>
      <c r="M607" s="388"/>
      <c r="N607" s="388"/>
      <c r="O607" s="388"/>
      <c r="P607" s="388"/>
      <c r="Q607" s="388"/>
      <c r="R607" s="388"/>
      <c r="S607" s="388"/>
      <c r="T607" s="388"/>
      <c r="U607" s="388"/>
      <c r="V607" s="388"/>
      <c r="W607" s="388"/>
      <c r="X607" s="388"/>
      <c r="Y607" s="388"/>
      <c r="Z607" s="388"/>
      <c r="AA607" s="388"/>
      <c r="AB607" s="388"/>
      <c r="AC607" s="388"/>
      <c r="AD607" s="388"/>
      <c r="AE607" s="388"/>
      <c r="AF607" s="388"/>
      <c r="AG607" s="388"/>
      <c r="AH607" s="388"/>
      <c r="AI607" s="388"/>
      <c r="AJ607" s="388"/>
      <c r="AK607" s="388"/>
      <c r="AL607" s="388"/>
      <c r="AM607" s="388"/>
      <c r="AN607" s="388"/>
      <c r="AO607" s="388"/>
      <c r="AP607" s="388"/>
      <c r="AQ607" s="388"/>
      <c r="AR607" s="388"/>
      <c r="AS607" s="388"/>
      <c r="AT607" s="388"/>
      <c r="AU607" s="388"/>
      <c r="AV607" s="388"/>
      <c r="AW607" s="388"/>
      <c r="AX607" s="388"/>
      <c r="AY607" s="388"/>
      <c r="AZ607" s="388"/>
      <c r="BA607" s="388"/>
      <c r="BB607" s="388"/>
      <c r="BC607" s="388"/>
      <c r="BD607" s="388"/>
      <c r="BE607" s="388"/>
      <c r="BF607" s="388"/>
      <c r="BG607" s="388"/>
      <c r="BH607" s="388">
        <v>5</v>
      </c>
      <c r="BI607" s="388">
        <v>223</v>
      </c>
      <c r="BJ607" s="388">
        <f t="shared" si="99"/>
        <v>55.75</v>
      </c>
      <c r="BK607" s="388">
        <v>23</v>
      </c>
      <c r="BL607" s="388">
        <v>1673</v>
      </c>
      <c r="BM607" s="388">
        <f t="shared" si="100"/>
        <v>418.25</v>
      </c>
      <c r="BN607" s="388">
        <v>34</v>
      </c>
      <c r="BO607" s="388">
        <v>2186</v>
      </c>
      <c r="BP607" s="388">
        <f t="shared" si="101"/>
        <v>546.5</v>
      </c>
      <c r="BQ607" s="388">
        <v>38</v>
      </c>
      <c r="BR607" s="388">
        <v>2574</v>
      </c>
      <c r="BS607" s="388">
        <f t="shared" si="102"/>
        <v>643.5</v>
      </c>
    </row>
    <row r="608" spans="1:71" ht="15.75" customHeight="1">
      <c r="A608" s="331">
        <v>606</v>
      </c>
      <c r="B608" s="388" t="s">
        <v>4281</v>
      </c>
      <c r="C608" s="388"/>
      <c r="D608" s="388"/>
      <c r="E608" s="207" t="s">
        <v>5</v>
      </c>
      <c r="F608" s="388"/>
      <c r="G608" s="388"/>
      <c r="H608" s="388"/>
      <c r="I608" s="388"/>
      <c r="J608" s="388"/>
      <c r="K608" s="388"/>
      <c r="L608" s="388"/>
      <c r="M608" s="388"/>
      <c r="N608" s="388"/>
      <c r="O608" s="388"/>
      <c r="P608" s="388"/>
      <c r="Q608" s="388"/>
      <c r="R608" s="388"/>
      <c r="S608" s="388"/>
      <c r="T608" s="388"/>
      <c r="U608" s="388"/>
      <c r="V608" s="388"/>
      <c r="W608" s="388"/>
      <c r="X608" s="388"/>
      <c r="Y608" s="388"/>
      <c r="Z608" s="388"/>
      <c r="AA608" s="388"/>
      <c r="AB608" s="388"/>
      <c r="AC608" s="388"/>
      <c r="AD608" s="388"/>
      <c r="AE608" s="388"/>
      <c r="AF608" s="388"/>
      <c r="AG608" s="388"/>
      <c r="AH608" s="388"/>
      <c r="AI608" s="388"/>
      <c r="AJ608" s="388"/>
      <c r="AK608" s="388"/>
      <c r="AL608" s="388"/>
      <c r="AM608" s="388"/>
      <c r="AN608" s="388"/>
      <c r="AO608" s="388"/>
      <c r="AP608" s="388"/>
      <c r="AQ608" s="388"/>
      <c r="AR608" s="388"/>
      <c r="AS608" s="388"/>
      <c r="AT608" s="388"/>
      <c r="AU608" s="388"/>
      <c r="AV608" s="388"/>
      <c r="AW608" s="388"/>
      <c r="AX608" s="388"/>
      <c r="AY608" s="388"/>
      <c r="AZ608" s="388"/>
      <c r="BA608" s="388"/>
      <c r="BB608" s="388"/>
      <c r="BC608" s="388"/>
      <c r="BD608" s="388"/>
      <c r="BE608" s="388"/>
      <c r="BF608" s="388"/>
      <c r="BG608" s="388"/>
      <c r="BH608" s="388">
        <v>1</v>
      </c>
      <c r="BI608" s="388">
        <v>119</v>
      </c>
      <c r="BJ608" s="388">
        <f t="shared" si="99"/>
        <v>29.75</v>
      </c>
      <c r="BK608" s="388">
        <v>22</v>
      </c>
      <c r="BL608" s="388">
        <v>1674</v>
      </c>
      <c r="BM608" s="388">
        <f t="shared" si="100"/>
        <v>418.5</v>
      </c>
      <c r="BN608" s="388">
        <v>28</v>
      </c>
      <c r="BO608" s="388">
        <v>1924</v>
      </c>
      <c r="BP608" s="388">
        <f t="shared" si="101"/>
        <v>481</v>
      </c>
      <c r="BQ608" s="388">
        <v>26</v>
      </c>
      <c r="BR608" s="388">
        <v>1958</v>
      </c>
      <c r="BS608" s="388">
        <f t="shared" si="102"/>
        <v>489.5</v>
      </c>
    </row>
    <row r="609" spans="1:71" ht="15.75" customHeight="1">
      <c r="A609" s="331">
        <v>607</v>
      </c>
      <c r="B609" s="388" t="s">
        <v>4282</v>
      </c>
      <c r="C609" s="388"/>
      <c r="D609" s="388"/>
      <c r="E609" s="207" t="s">
        <v>5</v>
      </c>
      <c r="F609" s="388"/>
      <c r="G609" s="388"/>
      <c r="H609" s="388"/>
      <c r="I609" s="388"/>
      <c r="J609" s="388"/>
      <c r="K609" s="388"/>
      <c r="L609" s="388"/>
      <c r="M609" s="388"/>
      <c r="N609" s="388"/>
      <c r="O609" s="388"/>
      <c r="P609" s="388"/>
      <c r="Q609" s="388"/>
      <c r="R609" s="388"/>
      <c r="S609" s="388"/>
      <c r="T609" s="388"/>
      <c r="U609" s="388"/>
      <c r="V609" s="388"/>
      <c r="W609" s="388"/>
      <c r="X609" s="388"/>
      <c r="Y609" s="388"/>
      <c r="Z609" s="388"/>
      <c r="AA609" s="388"/>
      <c r="AB609" s="388"/>
      <c r="AC609" s="388"/>
      <c r="AD609" s="388"/>
      <c r="AE609" s="388"/>
      <c r="AF609" s="388"/>
      <c r="AG609" s="388"/>
      <c r="AH609" s="388"/>
      <c r="AI609" s="388"/>
      <c r="AJ609" s="388"/>
      <c r="AK609" s="388"/>
      <c r="AL609" s="388"/>
      <c r="AM609" s="388"/>
      <c r="AN609" s="388"/>
      <c r="AO609" s="388"/>
      <c r="AP609" s="388"/>
      <c r="AQ609" s="388"/>
      <c r="AR609" s="388"/>
      <c r="AS609" s="388"/>
      <c r="AT609" s="388"/>
      <c r="AU609" s="388"/>
      <c r="AV609" s="388"/>
      <c r="AW609" s="388"/>
      <c r="AX609" s="388"/>
      <c r="AY609" s="388"/>
      <c r="AZ609" s="388"/>
      <c r="BA609" s="388"/>
      <c r="BB609" s="388"/>
      <c r="BC609" s="388"/>
      <c r="BD609" s="388"/>
      <c r="BE609" s="388"/>
      <c r="BF609" s="388"/>
      <c r="BG609" s="388"/>
      <c r="BH609" s="388">
        <v>3</v>
      </c>
      <c r="BI609" s="388">
        <v>105</v>
      </c>
      <c r="BJ609" s="388">
        <f t="shared" si="99"/>
        <v>26.25</v>
      </c>
      <c r="BK609" s="388">
        <v>14</v>
      </c>
      <c r="BL609" s="388">
        <v>986</v>
      </c>
      <c r="BM609" s="388">
        <f t="shared" si="100"/>
        <v>246.5</v>
      </c>
      <c r="BN609" s="388">
        <v>0</v>
      </c>
      <c r="BO609" s="388">
        <v>0</v>
      </c>
      <c r="BP609" s="388">
        <f t="shared" si="101"/>
        <v>0</v>
      </c>
      <c r="BQ609" s="388">
        <v>0</v>
      </c>
      <c r="BR609" s="388">
        <v>0</v>
      </c>
      <c r="BS609" s="388">
        <f t="shared" si="102"/>
        <v>0</v>
      </c>
    </row>
    <row r="610" spans="1:71" ht="15.75" customHeight="1">
      <c r="A610" s="331">
        <v>608</v>
      </c>
      <c r="B610" s="388" t="s">
        <v>4283</v>
      </c>
      <c r="C610" s="388"/>
      <c r="D610" s="388"/>
      <c r="E610" s="207" t="s">
        <v>5</v>
      </c>
      <c r="F610" s="388"/>
      <c r="G610" s="388"/>
      <c r="H610" s="388"/>
      <c r="I610" s="388"/>
      <c r="J610" s="388"/>
      <c r="K610" s="388"/>
      <c r="L610" s="388"/>
      <c r="M610" s="388"/>
      <c r="N610" s="388"/>
      <c r="O610" s="388"/>
      <c r="P610" s="388"/>
      <c r="Q610" s="388"/>
      <c r="R610" s="388"/>
      <c r="S610" s="388"/>
      <c r="T610" s="388"/>
      <c r="U610" s="388"/>
      <c r="V610" s="388"/>
      <c r="W610" s="388"/>
      <c r="X610" s="388"/>
      <c r="Y610" s="388"/>
      <c r="Z610" s="388"/>
      <c r="AA610" s="388"/>
      <c r="AB610" s="388"/>
      <c r="AC610" s="388"/>
      <c r="AD610" s="388"/>
      <c r="AE610" s="388"/>
      <c r="AF610" s="388"/>
      <c r="AG610" s="388"/>
      <c r="AH610" s="388"/>
      <c r="AI610" s="388"/>
      <c r="AJ610" s="388"/>
      <c r="AK610" s="388"/>
      <c r="AL610" s="388"/>
      <c r="AM610" s="388"/>
      <c r="AN610" s="388"/>
      <c r="AO610" s="388"/>
      <c r="AP610" s="388"/>
      <c r="AQ610" s="388"/>
      <c r="AR610" s="388"/>
      <c r="AS610" s="388"/>
      <c r="AT610" s="388"/>
      <c r="AU610" s="388"/>
      <c r="AV610" s="388"/>
      <c r="AW610" s="388"/>
      <c r="AX610" s="388"/>
      <c r="AY610" s="388"/>
      <c r="AZ610" s="388"/>
      <c r="BA610" s="388"/>
      <c r="BB610" s="388"/>
      <c r="BC610" s="388"/>
      <c r="BD610" s="388"/>
      <c r="BE610" s="388"/>
      <c r="BF610" s="388"/>
      <c r="BG610" s="388"/>
      <c r="BH610" s="388">
        <v>5</v>
      </c>
      <c r="BI610" s="388">
        <v>395</v>
      </c>
      <c r="BJ610" s="388">
        <f t="shared" si="99"/>
        <v>98.75</v>
      </c>
      <c r="BK610" s="388">
        <v>27</v>
      </c>
      <c r="BL610" s="388">
        <v>1941</v>
      </c>
      <c r="BM610" s="388">
        <f t="shared" si="100"/>
        <v>485.25</v>
      </c>
      <c r="BN610" s="388">
        <v>18</v>
      </c>
      <c r="BO610" s="388">
        <v>1346</v>
      </c>
      <c r="BP610" s="388">
        <f t="shared" si="101"/>
        <v>336.5</v>
      </c>
      <c r="BQ610" s="388">
        <v>19</v>
      </c>
      <c r="BR610" s="388">
        <v>1633</v>
      </c>
      <c r="BS610" s="388">
        <f t="shared" si="102"/>
        <v>408.25</v>
      </c>
    </row>
    <row r="611" spans="1:71" ht="15.75" customHeight="1">
      <c r="A611" s="331">
        <v>609</v>
      </c>
      <c r="B611" s="388" t="s">
        <v>4284</v>
      </c>
      <c r="C611" s="388"/>
      <c r="D611" s="388"/>
      <c r="E611" s="207" t="s">
        <v>5</v>
      </c>
      <c r="F611" s="388"/>
      <c r="G611" s="388"/>
      <c r="H611" s="388"/>
      <c r="I611" s="388"/>
      <c r="J611" s="388"/>
      <c r="K611" s="388"/>
      <c r="L611" s="388"/>
      <c r="M611" s="388"/>
      <c r="N611" s="388"/>
      <c r="O611" s="388"/>
      <c r="P611" s="388"/>
      <c r="Q611" s="388"/>
      <c r="R611" s="388"/>
      <c r="S611" s="388"/>
      <c r="T611" s="388"/>
      <c r="U611" s="388"/>
      <c r="V611" s="388"/>
      <c r="W611" s="388"/>
      <c r="X611" s="388"/>
      <c r="Y611" s="388"/>
      <c r="Z611" s="388"/>
      <c r="AA611" s="388"/>
      <c r="AB611" s="388"/>
      <c r="AC611" s="388"/>
      <c r="AD611" s="388"/>
      <c r="AE611" s="388"/>
      <c r="AF611" s="388"/>
      <c r="AG611" s="388"/>
      <c r="AH611" s="388"/>
      <c r="AI611" s="388"/>
      <c r="AJ611" s="388"/>
      <c r="AK611" s="388"/>
      <c r="AL611" s="388"/>
      <c r="AM611" s="388"/>
      <c r="AN611" s="388"/>
      <c r="AO611" s="388"/>
      <c r="AP611" s="388"/>
      <c r="AQ611" s="388"/>
      <c r="AR611" s="388"/>
      <c r="AS611" s="388"/>
      <c r="AT611" s="388"/>
      <c r="AU611" s="388"/>
      <c r="AV611" s="388"/>
      <c r="AW611" s="388"/>
      <c r="AX611" s="388"/>
      <c r="AY611" s="388"/>
      <c r="AZ611" s="388"/>
      <c r="BA611" s="388"/>
      <c r="BB611" s="388"/>
      <c r="BC611" s="388"/>
      <c r="BD611" s="388"/>
      <c r="BE611" s="388"/>
      <c r="BF611" s="388"/>
      <c r="BG611" s="388"/>
      <c r="BH611" s="388">
        <v>44</v>
      </c>
      <c r="BI611" s="388">
        <v>3148</v>
      </c>
      <c r="BJ611" s="388">
        <f t="shared" si="99"/>
        <v>787</v>
      </c>
      <c r="BK611" s="388">
        <v>103</v>
      </c>
      <c r="BL611" s="388">
        <v>7593</v>
      </c>
      <c r="BM611" s="388">
        <f t="shared" si="100"/>
        <v>1898.25</v>
      </c>
      <c r="BN611" s="388">
        <v>115</v>
      </c>
      <c r="BO611" s="388">
        <v>8617</v>
      </c>
      <c r="BP611" s="388">
        <f t="shared" si="101"/>
        <v>2154.25</v>
      </c>
      <c r="BQ611" s="388">
        <v>109</v>
      </c>
      <c r="BR611" s="388">
        <v>7935</v>
      </c>
      <c r="BS611" s="388">
        <f t="shared" si="102"/>
        <v>1983.75</v>
      </c>
    </row>
    <row r="612" spans="1:71" ht="15.75" customHeight="1">
      <c r="A612" s="331">
        <v>610</v>
      </c>
      <c r="B612" s="388" t="s">
        <v>4285</v>
      </c>
      <c r="C612" s="388"/>
      <c r="D612" s="388"/>
      <c r="E612" s="207" t="s">
        <v>5</v>
      </c>
      <c r="F612" s="388"/>
      <c r="G612" s="388"/>
      <c r="H612" s="388"/>
      <c r="I612" s="388"/>
      <c r="J612" s="388"/>
      <c r="K612" s="388"/>
      <c r="L612" s="388"/>
      <c r="M612" s="388"/>
      <c r="N612" s="388"/>
      <c r="O612" s="388"/>
      <c r="P612" s="388"/>
      <c r="Q612" s="388"/>
      <c r="R612" s="388"/>
      <c r="S612" s="388"/>
      <c r="T612" s="388"/>
      <c r="U612" s="388"/>
      <c r="V612" s="388"/>
      <c r="W612" s="388"/>
      <c r="X612" s="388"/>
      <c r="Y612" s="388"/>
      <c r="Z612" s="388"/>
      <c r="AA612" s="388"/>
      <c r="AB612" s="388"/>
      <c r="AC612" s="388"/>
      <c r="AD612" s="388"/>
      <c r="AE612" s="388"/>
      <c r="AF612" s="388"/>
      <c r="AG612" s="388"/>
      <c r="AH612" s="388"/>
      <c r="AI612" s="388"/>
      <c r="AJ612" s="388"/>
      <c r="AK612" s="388"/>
      <c r="AL612" s="388"/>
      <c r="AM612" s="388"/>
      <c r="AN612" s="388"/>
      <c r="AO612" s="388"/>
      <c r="AP612" s="388"/>
      <c r="AQ612" s="388"/>
      <c r="AR612" s="388"/>
      <c r="AS612" s="388"/>
      <c r="AT612" s="388"/>
      <c r="AU612" s="388"/>
      <c r="AV612" s="388"/>
      <c r="AW612" s="388"/>
      <c r="AX612" s="388"/>
      <c r="AY612" s="388"/>
      <c r="AZ612" s="388"/>
      <c r="BA612" s="388"/>
      <c r="BB612" s="388"/>
      <c r="BC612" s="388"/>
      <c r="BD612" s="388"/>
      <c r="BE612" s="388"/>
      <c r="BF612" s="388"/>
      <c r="BG612" s="388"/>
      <c r="BH612" s="388">
        <v>126</v>
      </c>
      <c r="BI612" s="388">
        <v>9322</v>
      </c>
      <c r="BJ612" s="388">
        <f t="shared" si="99"/>
        <v>2330.5</v>
      </c>
      <c r="BK612" s="388">
        <v>177</v>
      </c>
      <c r="BL612" s="388">
        <v>12699</v>
      </c>
      <c r="BM612" s="388">
        <f t="shared" si="100"/>
        <v>3174.75</v>
      </c>
      <c r="BN612" s="388">
        <v>153</v>
      </c>
      <c r="BO612" s="388">
        <v>10783</v>
      </c>
      <c r="BP612" s="388">
        <f t="shared" si="101"/>
        <v>2695.75</v>
      </c>
      <c r="BQ612" s="388">
        <v>167</v>
      </c>
      <c r="BR612" s="388">
        <v>12065</v>
      </c>
      <c r="BS612" s="388">
        <f t="shared" si="102"/>
        <v>3016.25</v>
      </c>
    </row>
    <row r="613" spans="1:71" ht="15.75" customHeight="1">
      <c r="A613" s="331">
        <v>611</v>
      </c>
      <c r="B613" s="388" t="s">
        <v>4286</v>
      </c>
      <c r="C613" s="388"/>
      <c r="D613" s="388"/>
      <c r="E613" s="207" t="s">
        <v>5</v>
      </c>
      <c r="F613" s="388"/>
      <c r="G613" s="388"/>
      <c r="H613" s="388"/>
      <c r="I613" s="388"/>
      <c r="J613" s="388"/>
      <c r="K613" s="388"/>
      <c r="L613" s="388"/>
      <c r="M613" s="388"/>
      <c r="N613" s="388"/>
      <c r="O613" s="388"/>
      <c r="P613" s="388"/>
      <c r="Q613" s="388"/>
      <c r="R613" s="388"/>
      <c r="S613" s="388"/>
      <c r="T613" s="388"/>
      <c r="U613" s="388"/>
      <c r="V613" s="388"/>
      <c r="W613" s="388"/>
      <c r="X613" s="388"/>
      <c r="Y613" s="388"/>
      <c r="Z613" s="388"/>
      <c r="AA613" s="388"/>
      <c r="AB613" s="388"/>
      <c r="AC613" s="388"/>
      <c r="AD613" s="388"/>
      <c r="AE613" s="388"/>
      <c r="AF613" s="388"/>
      <c r="AG613" s="388"/>
      <c r="AH613" s="388"/>
      <c r="AI613" s="388"/>
      <c r="AJ613" s="388"/>
      <c r="AK613" s="388"/>
      <c r="AL613" s="388"/>
      <c r="AM613" s="388"/>
      <c r="AN613" s="388"/>
      <c r="AO613" s="388"/>
      <c r="AP613" s="388"/>
      <c r="AQ613" s="388"/>
      <c r="AR613" s="388"/>
      <c r="AS613" s="388"/>
      <c r="AT613" s="388"/>
      <c r="AU613" s="388"/>
      <c r="AV613" s="388"/>
      <c r="AW613" s="388"/>
      <c r="AX613" s="388"/>
      <c r="AY613" s="388"/>
      <c r="AZ613" s="388"/>
      <c r="BA613" s="388"/>
      <c r="BB613" s="388"/>
      <c r="BC613" s="388"/>
      <c r="BD613" s="388"/>
      <c r="BE613" s="388"/>
      <c r="BF613" s="388"/>
      <c r="BG613" s="388"/>
      <c r="BH613" s="388">
        <v>7</v>
      </c>
      <c r="BI613" s="388">
        <v>417</v>
      </c>
      <c r="BJ613" s="388">
        <f t="shared" si="99"/>
        <v>104.25</v>
      </c>
      <c r="BK613" s="388">
        <v>28</v>
      </c>
      <c r="BL613" s="388">
        <v>1532</v>
      </c>
      <c r="BM613" s="388">
        <f t="shared" si="100"/>
        <v>383</v>
      </c>
      <c r="BN613" s="388">
        <v>37</v>
      </c>
      <c r="BO613" s="388">
        <v>2135</v>
      </c>
      <c r="BP613" s="388">
        <f t="shared" si="101"/>
        <v>533.75</v>
      </c>
      <c r="BQ613" s="388">
        <v>28</v>
      </c>
      <c r="BR613" s="388">
        <v>1256</v>
      </c>
      <c r="BS613" s="388">
        <f t="shared" si="102"/>
        <v>314</v>
      </c>
    </row>
    <row r="614" spans="1:71" ht="15.75" customHeight="1">
      <c r="A614" s="331">
        <v>612</v>
      </c>
      <c r="B614" s="388" t="s">
        <v>4287</v>
      </c>
      <c r="C614" s="388"/>
      <c r="D614" s="388"/>
      <c r="E614" s="207" t="s">
        <v>5</v>
      </c>
      <c r="F614" s="388"/>
      <c r="G614" s="388"/>
      <c r="H614" s="388"/>
      <c r="I614" s="388"/>
      <c r="J614" s="388"/>
      <c r="K614" s="388"/>
      <c r="L614" s="388"/>
      <c r="M614" s="388"/>
      <c r="N614" s="388"/>
      <c r="O614" s="388"/>
      <c r="P614" s="388"/>
      <c r="Q614" s="388"/>
      <c r="R614" s="388"/>
      <c r="S614" s="388"/>
      <c r="T614" s="388"/>
      <c r="U614" s="388"/>
      <c r="V614" s="388"/>
      <c r="W614" s="388"/>
      <c r="X614" s="388"/>
      <c r="Y614" s="388"/>
      <c r="Z614" s="388"/>
      <c r="AA614" s="388"/>
      <c r="AB614" s="388"/>
      <c r="AC614" s="388"/>
      <c r="AD614" s="388"/>
      <c r="AE614" s="388"/>
      <c r="AF614" s="388"/>
      <c r="AG614" s="388"/>
      <c r="AH614" s="388"/>
      <c r="AI614" s="388"/>
      <c r="AJ614" s="388"/>
      <c r="AK614" s="388"/>
      <c r="AL614" s="388"/>
      <c r="AM614" s="388"/>
      <c r="AN614" s="388"/>
      <c r="AO614" s="388"/>
      <c r="AP614" s="388"/>
      <c r="AQ614" s="388"/>
      <c r="AR614" s="388"/>
      <c r="AS614" s="388"/>
      <c r="AT614" s="388"/>
      <c r="AU614" s="388"/>
      <c r="AV614" s="388"/>
      <c r="AW614" s="388"/>
      <c r="AX614" s="388"/>
      <c r="AY614" s="388"/>
      <c r="AZ614" s="388"/>
      <c r="BA614" s="388"/>
      <c r="BB614" s="388"/>
      <c r="BC614" s="388"/>
      <c r="BD614" s="388"/>
      <c r="BE614" s="388"/>
      <c r="BF614" s="388"/>
      <c r="BG614" s="388"/>
      <c r="BH614" s="388">
        <v>8</v>
      </c>
      <c r="BI614" s="388">
        <v>540</v>
      </c>
      <c r="BJ614" s="388">
        <f t="shared" si="99"/>
        <v>135</v>
      </c>
      <c r="BK614" s="388">
        <v>47</v>
      </c>
      <c r="BL614" s="388">
        <v>2753</v>
      </c>
      <c r="BM614" s="388">
        <f t="shared" si="100"/>
        <v>688.25</v>
      </c>
      <c r="BN614" s="388">
        <v>64</v>
      </c>
      <c r="BO614" s="388">
        <v>3848</v>
      </c>
      <c r="BP614" s="388">
        <f t="shared" si="101"/>
        <v>962</v>
      </c>
      <c r="BQ614" s="388">
        <v>67</v>
      </c>
      <c r="BR614" s="388">
        <v>4597</v>
      </c>
      <c r="BS614" s="388">
        <f t="shared" si="102"/>
        <v>1149.25</v>
      </c>
    </row>
    <row r="615" spans="1:71" ht="15.75" customHeight="1">
      <c r="A615" s="331">
        <v>613</v>
      </c>
      <c r="B615" s="388" t="s">
        <v>4288</v>
      </c>
      <c r="C615" s="388"/>
      <c r="D615" s="388"/>
      <c r="E615" s="207" t="s">
        <v>5</v>
      </c>
      <c r="F615" s="388"/>
      <c r="G615" s="388"/>
      <c r="H615" s="388"/>
      <c r="I615" s="388"/>
      <c r="J615" s="388"/>
      <c r="K615" s="388"/>
      <c r="L615" s="388"/>
      <c r="M615" s="388"/>
      <c r="N615" s="388"/>
      <c r="O615" s="388"/>
      <c r="P615" s="388"/>
      <c r="Q615" s="388"/>
      <c r="R615" s="388"/>
      <c r="S615" s="388"/>
      <c r="T615" s="388"/>
      <c r="U615" s="388"/>
      <c r="V615" s="388"/>
      <c r="W615" s="388"/>
      <c r="X615" s="388"/>
      <c r="Y615" s="388"/>
      <c r="Z615" s="388"/>
      <c r="AA615" s="388"/>
      <c r="AB615" s="388"/>
      <c r="AC615" s="388"/>
      <c r="AD615" s="388"/>
      <c r="AE615" s="388"/>
      <c r="AF615" s="388"/>
      <c r="AG615" s="388"/>
      <c r="AH615" s="388"/>
      <c r="AI615" s="388"/>
      <c r="AJ615" s="388"/>
      <c r="AK615" s="388"/>
      <c r="AL615" s="388"/>
      <c r="AM615" s="388"/>
      <c r="AN615" s="388"/>
      <c r="AO615" s="388"/>
      <c r="AP615" s="388"/>
      <c r="AQ615" s="388"/>
      <c r="AR615" s="388"/>
      <c r="AS615" s="388"/>
      <c r="AT615" s="388"/>
      <c r="AU615" s="388"/>
      <c r="AV615" s="388"/>
      <c r="AW615" s="388"/>
      <c r="AX615" s="388"/>
      <c r="AY615" s="388"/>
      <c r="AZ615" s="388"/>
      <c r="BA615" s="388"/>
      <c r="BB615" s="388"/>
      <c r="BC615" s="388"/>
      <c r="BD615" s="388"/>
      <c r="BE615" s="388"/>
      <c r="BF615" s="388"/>
      <c r="BG615" s="388"/>
      <c r="BH615" s="388">
        <v>2</v>
      </c>
      <c r="BI615" s="388">
        <v>158</v>
      </c>
      <c r="BJ615" s="388">
        <f t="shared" si="99"/>
        <v>39.5</v>
      </c>
      <c r="BK615" s="388">
        <v>20</v>
      </c>
      <c r="BL615" s="388">
        <v>1648</v>
      </c>
      <c r="BM615" s="388">
        <f t="shared" si="100"/>
        <v>412</v>
      </c>
      <c r="BN615" s="388">
        <v>25</v>
      </c>
      <c r="BO615" s="388">
        <v>1919</v>
      </c>
      <c r="BP615" s="388">
        <f t="shared" si="101"/>
        <v>479.75</v>
      </c>
      <c r="BQ615" s="388">
        <v>27</v>
      </c>
      <c r="BR615" s="388">
        <v>1857</v>
      </c>
      <c r="BS615" s="388">
        <f t="shared" si="102"/>
        <v>464.25</v>
      </c>
    </row>
    <row r="616" spans="1:71" ht="15.75" customHeight="1">
      <c r="A616" s="331">
        <v>614</v>
      </c>
      <c r="B616" s="388" t="s">
        <v>4289</v>
      </c>
      <c r="C616" s="388"/>
      <c r="D616" s="388"/>
      <c r="E616" s="207" t="s">
        <v>5</v>
      </c>
      <c r="F616" s="388"/>
      <c r="G616" s="388"/>
      <c r="H616" s="388"/>
      <c r="I616" s="388"/>
      <c r="J616" s="388"/>
      <c r="K616" s="388"/>
      <c r="L616" s="388"/>
      <c r="M616" s="388"/>
      <c r="N616" s="388"/>
      <c r="O616" s="388"/>
      <c r="P616" s="388"/>
      <c r="Q616" s="388"/>
      <c r="R616" s="388"/>
      <c r="S616" s="388"/>
      <c r="T616" s="388"/>
      <c r="U616" s="388"/>
      <c r="V616" s="388"/>
      <c r="W616" s="388"/>
      <c r="X616" s="388"/>
      <c r="Y616" s="388"/>
      <c r="Z616" s="388"/>
      <c r="AA616" s="388"/>
      <c r="AB616" s="388"/>
      <c r="AC616" s="388"/>
      <c r="AD616" s="388"/>
      <c r="AE616" s="388"/>
      <c r="AF616" s="388"/>
      <c r="AG616" s="388"/>
      <c r="AH616" s="388"/>
      <c r="AI616" s="388"/>
      <c r="AJ616" s="388"/>
      <c r="AK616" s="388"/>
      <c r="AL616" s="388"/>
      <c r="AM616" s="388"/>
      <c r="AN616" s="388"/>
      <c r="AO616" s="388"/>
      <c r="AP616" s="388"/>
      <c r="AQ616" s="388"/>
      <c r="AR616" s="388"/>
      <c r="AS616" s="388"/>
      <c r="AT616" s="388"/>
      <c r="AU616" s="388"/>
      <c r="AV616" s="388"/>
      <c r="AW616" s="388"/>
      <c r="AX616" s="388"/>
      <c r="AY616" s="388"/>
      <c r="AZ616" s="388"/>
      <c r="BA616" s="388"/>
      <c r="BB616" s="388"/>
      <c r="BC616" s="388"/>
      <c r="BD616" s="388"/>
      <c r="BE616" s="388"/>
      <c r="BF616" s="388"/>
      <c r="BG616" s="388"/>
      <c r="BH616" s="388">
        <v>5</v>
      </c>
      <c r="BI616" s="388">
        <v>311</v>
      </c>
      <c r="BJ616" s="388">
        <f t="shared" si="99"/>
        <v>77.75</v>
      </c>
      <c r="BK616" s="388">
        <v>23</v>
      </c>
      <c r="BL616" s="388">
        <v>1469</v>
      </c>
      <c r="BM616" s="388">
        <f t="shared" si="100"/>
        <v>367.25</v>
      </c>
      <c r="BN616" s="388">
        <v>27</v>
      </c>
      <c r="BO616" s="388">
        <v>1777</v>
      </c>
      <c r="BP616" s="388">
        <f t="shared" si="101"/>
        <v>444.25</v>
      </c>
      <c r="BQ616" s="388">
        <v>49</v>
      </c>
      <c r="BR616" s="388">
        <v>3663</v>
      </c>
      <c r="BS616" s="388">
        <f t="shared" si="102"/>
        <v>915.75</v>
      </c>
    </row>
    <row r="617" spans="1:71" ht="15.75" customHeight="1">
      <c r="A617" s="331">
        <v>615</v>
      </c>
      <c r="B617" s="388" t="s">
        <v>4290</v>
      </c>
      <c r="C617" s="388"/>
      <c r="D617" s="388"/>
      <c r="E617" s="207" t="s">
        <v>5</v>
      </c>
      <c r="F617" s="388"/>
      <c r="G617" s="388"/>
      <c r="H617" s="388"/>
      <c r="I617" s="388"/>
      <c r="J617" s="388"/>
      <c r="K617" s="388"/>
      <c r="L617" s="388"/>
      <c r="M617" s="388"/>
      <c r="N617" s="388"/>
      <c r="O617" s="388"/>
      <c r="P617" s="388"/>
      <c r="Q617" s="388"/>
      <c r="R617" s="388"/>
      <c r="S617" s="388"/>
      <c r="T617" s="388"/>
      <c r="U617" s="388"/>
      <c r="V617" s="388"/>
      <c r="W617" s="388"/>
      <c r="X617" s="388"/>
      <c r="Y617" s="388"/>
      <c r="Z617" s="388"/>
      <c r="AA617" s="388"/>
      <c r="AB617" s="388"/>
      <c r="AC617" s="388"/>
      <c r="AD617" s="388"/>
      <c r="AE617" s="388"/>
      <c r="AF617" s="388"/>
      <c r="AG617" s="388"/>
      <c r="AH617" s="388"/>
      <c r="AI617" s="388"/>
      <c r="AJ617" s="388"/>
      <c r="AK617" s="388"/>
      <c r="AL617" s="388"/>
      <c r="AM617" s="388"/>
      <c r="AN617" s="388"/>
      <c r="AO617" s="388"/>
      <c r="AP617" s="388"/>
      <c r="AQ617" s="388"/>
      <c r="AR617" s="388"/>
      <c r="AS617" s="388"/>
      <c r="AT617" s="388"/>
      <c r="AU617" s="388"/>
      <c r="AV617" s="388"/>
      <c r="AW617" s="388"/>
      <c r="AX617" s="388"/>
      <c r="AY617" s="388"/>
      <c r="AZ617" s="388"/>
      <c r="BA617" s="388"/>
      <c r="BB617" s="388"/>
      <c r="BC617" s="388"/>
      <c r="BD617" s="388"/>
      <c r="BE617" s="388"/>
      <c r="BF617" s="388"/>
      <c r="BG617" s="388"/>
      <c r="BH617" s="388">
        <v>4</v>
      </c>
      <c r="BI617" s="388">
        <v>292</v>
      </c>
      <c r="BJ617" s="388">
        <f t="shared" si="99"/>
        <v>73</v>
      </c>
      <c r="BK617" s="388">
        <v>15</v>
      </c>
      <c r="BL617" s="388">
        <v>937</v>
      </c>
      <c r="BM617" s="388">
        <f t="shared" si="100"/>
        <v>234.25</v>
      </c>
      <c r="BN617" s="388">
        <v>13</v>
      </c>
      <c r="BO617" s="388">
        <v>991</v>
      </c>
      <c r="BP617" s="388">
        <f t="shared" si="101"/>
        <v>247.75</v>
      </c>
      <c r="BQ617" s="388">
        <v>22</v>
      </c>
      <c r="BR617" s="388">
        <v>1694</v>
      </c>
      <c r="BS617" s="388">
        <f t="shared" si="102"/>
        <v>423.5</v>
      </c>
    </row>
    <row r="618" spans="1:71" ht="15.75" customHeight="1">
      <c r="A618" s="331">
        <v>616</v>
      </c>
      <c r="B618" s="388" t="s">
        <v>4291</v>
      </c>
      <c r="C618" s="388"/>
      <c r="D618" s="388"/>
      <c r="E618" s="207" t="s">
        <v>5</v>
      </c>
      <c r="F618" s="388"/>
      <c r="G618" s="388"/>
      <c r="H618" s="388"/>
      <c r="I618" s="388"/>
      <c r="J618" s="388"/>
      <c r="K618" s="388"/>
      <c r="L618" s="388"/>
      <c r="M618" s="388"/>
      <c r="N618" s="388"/>
      <c r="O618" s="388"/>
      <c r="P618" s="388"/>
      <c r="Q618" s="388"/>
      <c r="R618" s="388"/>
      <c r="S618" s="388"/>
      <c r="T618" s="388"/>
      <c r="U618" s="388"/>
      <c r="V618" s="388"/>
      <c r="W618" s="388"/>
      <c r="X618" s="388"/>
      <c r="Y618" s="388"/>
      <c r="Z618" s="388"/>
      <c r="AA618" s="388"/>
      <c r="AB618" s="388"/>
      <c r="AC618" s="388"/>
      <c r="AD618" s="388"/>
      <c r="AE618" s="388"/>
      <c r="AF618" s="388"/>
      <c r="AG618" s="388"/>
      <c r="AH618" s="388"/>
      <c r="AI618" s="388"/>
      <c r="AJ618" s="388"/>
      <c r="AK618" s="388"/>
      <c r="AL618" s="388"/>
      <c r="AM618" s="388"/>
      <c r="AN618" s="388"/>
      <c r="AO618" s="388"/>
      <c r="AP618" s="388"/>
      <c r="AQ618" s="388"/>
      <c r="AR618" s="388"/>
      <c r="AS618" s="388"/>
      <c r="AT618" s="388"/>
      <c r="AU618" s="388"/>
      <c r="AV618" s="388"/>
      <c r="AW618" s="388"/>
      <c r="AX618" s="388"/>
      <c r="AY618" s="388"/>
      <c r="AZ618" s="388"/>
      <c r="BA618" s="388"/>
      <c r="BB618" s="388"/>
      <c r="BC618" s="388"/>
      <c r="BD618" s="388"/>
      <c r="BE618" s="388"/>
      <c r="BF618" s="388"/>
      <c r="BG618" s="388"/>
      <c r="BH618" s="388">
        <v>17</v>
      </c>
      <c r="BI618" s="388">
        <v>1291</v>
      </c>
      <c r="BJ618" s="388">
        <f t="shared" si="99"/>
        <v>322.75</v>
      </c>
      <c r="BK618" s="388">
        <v>109</v>
      </c>
      <c r="BL618" s="388">
        <v>7575</v>
      </c>
      <c r="BM618" s="388">
        <f t="shared" si="100"/>
        <v>1893.75</v>
      </c>
      <c r="BN618" s="388">
        <v>93</v>
      </c>
      <c r="BO618" s="388">
        <v>6527</v>
      </c>
      <c r="BP618" s="388">
        <f t="shared" si="101"/>
        <v>1631.75</v>
      </c>
      <c r="BQ618" s="388">
        <v>109</v>
      </c>
      <c r="BR618" s="388">
        <v>6991</v>
      </c>
      <c r="BS618" s="388">
        <f t="shared" si="102"/>
        <v>1747.75</v>
      </c>
    </row>
    <row r="619" spans="1:71" ht="15.75" customHeight="1">
      <c r="A619" s="331">
        <v>617</v>
      </c>
      <c r="B619" s="388" t="s">
        <v>4292</v>
      </c>
      <c r="C619" s="388"/>
      <c r="D619" s="388"/>
      <c r="E619" s="207" t="s">
        <v>5</v>
      </c>
      <c r="F619" s="388"/>
      <c r="G619" s="388"/>
      <c r="H619" s="388"/>
      <c r="I619" s="388"/>
      <c r="J619" s="388"/>
      <c r="K619" s="388"/>
      <c r="L619" s="388"/>
      <c r="M619" s="388"/>
      <c r="N619" s="388"/>
      <c r="O619" s="388"/>
      <c r="P619" s="388"/>
      <c r="Q619" s="388"/>
      <c r="R619" s="388"/>
      <c r="S619" s="388"/>
      <c r="T619" s="388"/>
      <c r="U619" s="388"/>
      <c r="V619" s="388"/>
      <c r="W619" s="388"/>
      <c r="X619" s="388"/>
      <c r="Y619" s="388"/>
      <c r="Z619" s="388"/>
      <c r="AA619" s="388"/>
      <c r="AB619" s="388"/>
      <c r="AC619" s="388"/>
      <c r="AD619" s="388"/>
      <c r="AE619" s="388"/>
      <c r="AF619" s="388"/>
      <c r="AG619" s="388"/>
      <c r="AH619" s="388"/>
      <c r="AI619" s="388"/>
      <c r="AJ619" s="388"/>
      <c r="AK619" s="388"/>
      <c r="AL619" s="388"/>
      <c r="AM619" s="388"/>
      <c r="AN619" s="388"/>
      <c r="AO619" s="388"/>
      <c r="AP619" s="388"/>
      <c r="AQ619" s="388"/>
      <c r="AR619" s="388"/>
      <c r="AS619" s="388"/>
      <c r="AT619" s="388"/>
      <c r="AU619" s="388"/>
      <c r="AV619" s="388"/>
      <c r="AW619" s="388"/>
      <c r="AX619" s="388"/>
      <c r="AY619" s="388"/>
      <c r="AZ619" s="388"/>
      <c r="BA619" s="388"/>
      <c r="BB619" s="388"/>
      <c r="BC619" s="388"/>
      <c r="BD619" s="388"/>
      <c r="BE619" s="388"/>
      <c r="BF619" s="388"/>
      <c r="BG619" s="388"/>
      <c r="BH619" s="388">
        <v>12</v>
      </c>
      <c r="BI619" s="388">
        <v>532</v>
      </c>
      <c r="BJ619" s="388">
        <f t="shared" si="99"/>
        <v>133</v>
      </c>
      <c r="BK619" s="388">
        <v>52</v>
      </c>
      <c r="BL619" s="388">
        <v>3032</v>
      </c>
      <c r="BM619" s="388">
        <f t="shared" si="100"/>
        <v>758</v>
      </c>
      <c r="BN619" s="388">
        <v>117</v>
      </c>
      <c r="BO619" s="388">
        <v>6663</v>
      </c>
      <c r="BP619" s="388">
        <f t="shared" si="101"/>
        <v>1665.75</v>
      </c>
      <c r="BQ619" s="388">
        <v>109</v>
      </c>
      <c r="BR619" s="388">
        <v>6663</v>
      </c>
      <c r="BS619" s="388">
        <f t="shared" si="102"/>
        <v>1665.75</v>
      </c>
    </row>
    <row r="620" spans="1:71" ht="15.75" customHeight="1">
      <c r="A620" s="331">
        <v>618</v>
      </c>
      <c r="B620" s="388" t="s">
        <v>4293</v>
      </c>
      <c r="C620" s="388"/>
      <c r="D620" s="388"/>
      <c r="E620" s="207" t="s">
        <v>5</v>
      </c>
      <c r="F620" s="388"/>
      <c r="G620" s="388"/>
      <c r="H620" s="388"/>
      <c r="I620" s="388"/>
      <c r="J620" s="388"/>
      <c r="K620" s="388"/>
      <c r="L620" s="388"/>
      <c r="M620" s="388"/>
      <c r="N620" s="388"/>
      <c r="O620" s="388"/>
      <c r="P620" s="388"/>
      <c r="Q620" s="388"/>
      <c r="R620" s="388"/>
      <c r="S620" s="388"/>
      <c r="T620" s="388"/>
      <c r="U620" s="388"/>
      <c r="V620" s="388"/>
      <c r="W620" s="388"/>
      <c r="X620" s="388"/>
      <c r="Y620" s="388"/>
      <c r="Z620" s="388"/>
      <c r="AA620" s="388"/>
      <c r="AB620" s="388"/>
      <c r="AC620" s="388"/>
      <c r="AD620" s="388"/>
      <c r="AE620" s="388"/>
      <c r="AF620" s="388"/>
      <c r="AG620" s="388"/>
      <c r="AH620" s="388"/>
      <c r="AI620" s="388"/>
      <c r="AJ620" s="388"/>
      <c r="AK620" s="388"/>
      <c r="AL620" s="388"/>
      <c r="AM620" s="388"/>
      <c r="AN620" s="388"/>
      <c r="AO620" s="388"/>
      <c r="AP620" s="388"/>
      <c r="AQ620" s="388"/>
      <c r="AR620" s="388"/>
      <c r="AS620" s="388"/>
      <c r="AT620" s="388"/>
      <c r="AU620" s="388"/>
      <c r="AV620" s="388"/>
      <c r="AW620" s="388"/>
      <c r="AX620" s="388"/>
      <c r="AY620" s="388"/>
      <c r="AZ620" s="388"/>
      <c r="BA620" s="388"/>
      <c r="BB620" s="388"/>
      <c r="BC620" s="388"/>
      <c r="BD620" s="388"/>
      <c r="BE620" s="388"/>
      <c r="BF620" s="388"/>
      <c r="BG620" s="388"/>
      <c r="BH620" s="388">
        <v>1</v>
      </c>
      <c r="BI620" s="388">
        <v>99</v>
      </c>
      <c r="BJ620" s="388">
        <f t="shared" si="99"/>
        <v>24.75</v>
      </c>
      <c r="BK620" s="388">
        <v>10</v>
      </c>
      <c r="BL620" s="388">
        <v>486</v>
      </c>
      <c r="BM620" s="388">
        <f t="shared" si="100"/>
        <v>121.5</v>
      </c>
      <c r="BN620" s="388">
        <v>10</v>
      </c>
      <c r="BO620" s="388">
        <v>826</v>
      </c>
      <c r="BP620" s="388">
        <f t="shared" si="101"/>
        <v>206.5</v>
      </c>
      <c r="BQ620" s="388">
        <v>8</v>
      </c>
      <c r="BR620" s="388">
        <v>496</v>
      </c>
      <c r="BS620" s="388">
        <f t="shared" si="102"/>
        <v>124</v>
      </c>
    </row>
    <row r="621" spans="1:71" ht="15.75" customHeight="1">
      <c r="A621" s="331">
        <v>619</v>
      </c>
      <c r="B621" s="388" t="s">
        <v>4294</v>
      </c>
      <c r="C621" s="388"/>
      <c r="D621" s="388"/>
      <c r="E621" s="207" t="s">
        <v>5</v>
      </c>
      <c r="F621" s="388"/>
      <c r="G621" s="388"/>
      <c r="H621" s="388"/>
      <c r="I621" s="388"/>
      <c r="J621" s="388"/>
      <c r="K621" s="388"/>
      <c r="L621" s="388"/>
      <c r="M621" s="388"/>
      <c r="N621" s="388"/>
      <c r="O621" s="388"/>
      <c r="P621" s="388"/>
      <c r="Q621" s="388"/>
      <c r="R621" s="388"/>
      <c r="S621" s="388"/>
      <c r="T621" s="388"/>
      <c r="U621" s="388"/>
      <c r="V621" s="388"/>
      <c r="W621" s="388"/>
      <c r="X621" s="388"/>
      <c r="Y621" s="388"/>
      <c r="Z621" s="388"/>
      <c r="AA621" s="388"/>
      <c r="AB621" s="388"/>
      <c r="AC621" s="388"/>
      <c r="AD621" s="388"/>
      <c r="AE621" s="388"/>
      <c r="AF621" s="388"/>
      <c r="AG621" s="388"/>
      <c r="AH621" s="388"/>
      <c r="AI621" s="388"/>
      <c r="AJ621" s="388"/>
      <c r="AK621" s="388"/>
      <c r="AL621" s="388"/>
      <c r="AM621" s="388"/>
      <c r="AN621" s="388"/>
      <c r="AO621" s="388"/>
      <c r="AP621" s="388"/>
      <c r="AQ621" s="388"/>
      <c r="AR621" s="388"/>
      <c r="AS621" s="388"/>
      <c r="AT621" s="388"/>
      <c r="AU621" s="388"/>
      <c r="AV621" s="388"/>
      <c r="AW621" s="388"/>
      <c r="AX621" s="388"/>
      <c r="AY621" s="388"/>
      <c r="AZ621" s="388"/>
      <c r="BA621" s="388"/>
      <c r="BB621" s="388"/>
      <c r="BC621" s="388"/>
      <c r="BD621" s="388"/>
      <c r="BE621" s="388"/>
      <c r="BF621" s="388"/>
      <c r="BG621" s="388"/>
      <c r="BH621" s="388">
        <v>3</v>
      </c>
      <c r="BI621" s="388">
        <v>317</v>
      </c>
      <c r="BJ621" s="388">
        <f t="shared" si="99"/>
        <v>79.25</v>
      </c>
      <c r="BK621" s="388">
        <v>15</v>
      </c>
      <c r="BL621" s="388">
        <v>1097</v>
      </c>
      <c r="BM621" s="388">
        <f t="shared" si="100"/>
        <v>274.25</v>
      </c>
      <c r="BN621" s="388">
        <v>50</v>
      </c>
      <c r="BO621" s="388">
        <v>3242</v>
      </c>
      <c r="BP621" s="388">
        <f t="shared" si="101"/>
        <v>810.5</v>
      </c>
      <c r="BQ621" s="388">
        <v>47</v>
      </c>
      <c r="BR621" s="388">
        <v>2961</v>
      </c>
      <c r="BS621" s="388">
        <f t="shared" si="102"/>
        <v>740.25</v>
      </c>
    </row>
    <row r="622" spans="1:71" ht="15.75" customHeight="1">
      <c r="A622" s="331">
        <v>620</v>
      </c>
      <c r="B622" s="388" t="s">
        <v>4295</v>
      </c>
      <c r="C622" s="388"/>
      <c r="D622" s="388"/>
      <c r="E622" s="207" t="s">
        <v>5</v>
      </c>
      <c r="F622" s="388"/>
      <c r="G622" s="388"/>
      <c r="H622" s="388"/>
      <c r="I622" s="388"/>
      <c r="J622" s="388"/>
      <c r="K622" s="388"/>
      <c r="L622" s="388"/>
      <c r="M622" s="388"/>
      <c r="N622" s="388"/>
      <c r="O622" s="388"/>
      <c r="P622" s="388"/>
      <c r="Q622" s="388"/>
      <c r="R622" s="388"/>
      <c r="S622" s="388"/>
      <c r="T622" s="388"/>
      <c r="U622" s="388"/>
      <c r="V622" s="388"/>
      <c r="W622" s="388"/>
      <c r="X622" s="388"/>
      <c r="Y622" s="388"/>
      <c r="Z622" s="388"/>
      <c r="AA622" s="388"/>
      <c r="AB622" s="388"/>
      <c r="AC622" s="388"/>
      <c r="AD622" s="388"/>
      <c r="AE622" s="388"/>
      <c r="AF622" s="388"/>
      <c r="AG622" s="388"/>
      <c r="AH622" s="388"/>
      <c r="AI622" s="388"/>
      <c r="AJ622" s="388"/>
      <c r="AK622" s="388"/>
      <c r="AL622" s="388"/>
      <c r="AM622" s="388"/>
      <c r="AN622" s="388"/>
      <c r="AO622" s="388"/>
      <c r="AP622" s="388"/>
      <c r="AQ622" s="388"/>
      <c r="AR622" s="388"/>
      <c r="AS622" s="388"/>
      <c r="AT622" s="388"/>
      <c r="AU622" s="388"/>
      <c r="AV622" s="388"/>
      <c r="AW622" s="388"/>
      <c r="AX622" s="388"/>
      <c r="AY622" s="388"/>
      <c r="AZ622" s="388"/>
      <c r="BA622" s="388"/>
      <c r="BB622" s="388"/>
      <c r="BC622" s="388"/>
      <c r="BD622" s="388"/>
      <c r="BE622" s="388"/>
      <c r="BF622" s="388"/>
      <c r="BG622" s="388"/>
      <c r="BH622" s="388">
        <v>195</v>
      </c>
      <c r="BI622" s="388">
        <v>11525</v>
      </c>
      <c r="BJ622" s="388">
        <f t="shared" si="99"/>
        <v>2881.25</v>
      </c>
      <c r="BK622" s="388">
        <v>136</v>
      </c>
      <c r="BL622" s="388">
        <v>8420</v>
      </c>
      <c r="BM622" s="388">
        <f t="shared" si="100"/>
        <v>2105</v>
      </c>
      <c r="BN622" s="388">
        <v>266</v>
      </c>
      <c r="BO622" s="388">
        <v>15494</v>
      </c>
      <c r="BP622" s="388">
        <f t="shared" si="101"/>
        <v>3873.5</v>
      </c>
      <c r="BQ622" s="388">
        <v>152</v>
      </c>
      <c r="BR622" s="388">
        <v>9228</v>
      </c>
      <c r="BS622" s="388">
        <f t="shared" si="102"/>
        <v>2307</v>
      </c>
    </row>
    <row r="623" spans="1:71" ht="15.75" customHeight="1">
      <c r="A623" s="331">
        <v>621</v>
      </c>
      <c r="B623" s="388" t="s">
        <v>4296</v>
      </c>
      <c r="C623" s="388"/>
      <c r="D623" s="388"/>
      <c r="E623" s="207" t="s">
        <v>5</v>
      </c>
      <c r="F623" s="388"/>
      <c r="G623" s="388"/>
      <c r="H623" s="388"/>
      <c r="I623" s="388"/>
      <c r="J623" s="388"/>
      <c r="K623" s="388"/>
      <c r="L623" s="388"/>
      <c r="M623" s="388"/>
      <c r="N623" s="388"/>
      <c r="O623" s="388"/>
      <c r="P623" s="388"/>
      <c r="Q623" s="388"/>
      <c r="R623" s="388"/>
      <c r="S623" s="388"/>
      <c r="T623" s="388"/>
      <c r="U623" s="388"/>
      <c r="V623" s="388"/>
      <c r="W623" s="388"/>
      <c r="X623" s="388"/>
      <c r="Y623" s="388"/>
      <c r="Z623" s="388"/>
      <c r="AA623" s="388"/>
      <c r="AB623" s="388"/>
      <c r="AC623" s="388"/>
      <c r="AD623" s="388"/>
      <c r="AE623" s="388"/>
      <c r="AF623" s="388"/>
      <c r="AG623" s="388"/>
      <c r="AH623" s="388"/>
      <c r="AI623" s="388"/>
      <c r="AJ623" s="388"/>
      <c r="AK623" s="388"/>
      <c r="AL623" s="388"/>
      <c r="AM623" s="388"/>
      <c r="AN623" s="388"/>
      <c r="AO623" s="388"/>
      <c r="AP623" s="388"/>
      <c r="AQ623" s="388"/>
      <c r="AR623" s="388"/>
      <c r="AS623" s="388"/>
      <c r="AT623" s="388"/>
      <c r="AU623" s="388"/>
      <c r="AV623" s="388"/>
      <c r="AW623" s="388"/>
      <c r="AX623" s="388"/>
      <c r="AY623" s="388"/>
      <c r="AZ623" s="388"/>
      <c r="BA623" s="388"/>
      <c r="BB623" s="388"/>
      <c r="BC623" s="388"/>
      <c r="BD623" s="388"/>
      <c r="BE623" s="388"/>
      <c r="BF623" s="388"/>
      <c r="BG623" s="388"/>
      <c r="BH623" s="388">
        <v>22</v>
      </c>
      <c r="BI623" s="388">
        <v>1554</v>
      </c>
      <c r="BJ623" s="388">
        <f t="shared" si="99"/>
        <v>388.5</v>
      </c>
      <c r="BK623" s="388">
        <v>36</v>
      </c>
      <c r="BL623" s="388">
        <v>1988</v>
      </c>
      <c r="BM623" s="388">
        <f t="shared" si="100"/>
        <v>497</v>
      </c>
      <c r="BN623" s="388">
        <v>41</v>
      </c>
      <c r="BO623" s="388">
        <v>2271</v>
      </c>
      <c r="BP623" s="388">
        <f t="shared" si="101"/>
        <v>567.75</v>
      </c>
      <c r="BQ623" s="388">
        <v>47</v>
      </c>
      <c r="BR623" s="388">
        <v>3277</v>
      </c>
      <c r="BS623" s="388">
        <f t="shared" si="102"/>
        <v>819.25</v>
      </c>
    </row>
    <row r="624" spans="1:71" ht="15.75" customHeight="1">
      <c r="A624" s="331">
        <v>622</v>
      </c>
      <c r="B624" s="388" t="s">
        <v>4297</v>
      </c>
      <c r="C624" s="388"/>
      <c r="D624" s="388"/>
      <c r="E624" s="207" t="s">
        <v>5</v>
      </c>
      <c r="F624" s="388"/>
      <c r="G624" s="388"/>
      <c r="H624" s="388"/>
      <c r="I624" s="388"/>
      <c r="J624" s="388"/>
      <c r="K624" s="388"/>
      <c r="L624" s="388"/>
      <c r="M624" s="388"/>
      <c r="N624" s="388"/>
      <c r="O624" s="388"/>
      <c r="P624" s="388"/>
      <c r="Q624" s="388"/>
      <c r="R624" s="388"/>
      <c r="S624" s="388"/>
      <c r="T624" s="388"/>
      <c r="U624" s="388"/>
      <c r="V624" s="388"/>
      <c r="W624" s="388"/>
      <c r="X624" s="388"/>
      <c r="Y624" s="388"/>
      <c r="Z624" s="388"/>
      <c r="AA624" s="388"/>
      <c r="AB624" s="388"/>
      <c r="AC624" s="388"/>
      <c r="AD624" s="388"/>
      <c r="AE624" s="388"/>
      <c r="AF624" s="388"/>
      <c r="AG624" s="388"/>
      <c r="AH624" s="388"/>
      <c r="AI624" s="388"/>
      <c r="AJ624" s="388"/>
      <c r="AK624" s="388"/>
      <c r="AL624" s="388"/>
      <c r="AM624" s="388"/>
      <c r="AN624" s="388"/>
      <c r="AO624" s="388"/>
      <c r="AP624" s="388"/>
      <c r="AQ624" s="388"/>
      <c r="AR624" s="388"/>
      <c r="AS624" s="388"/>
      <c r="AT624" s="388"/>
      <c r="AU624" s="388"/>
      <c r="AV624" s="388"/>
      <c r="AW624" s="388"/>
      <c r="AX624" s="388"/>
      <c r="AY624" s="388"/>
      <c r="AZ624" s="388"/>
      <c r="BA624" s="388"/>
      <c r="BB624" s="388"/>
      <c r="BC624" s="388"/>
      <c r="BD624" s="388"/>
      <c r="BE624" s="388"/>
      <c r="BF624" s="388"/>
      <c r="BG624" s="388"/>
      <c r="BH624" s="388">
        <v>188</v>
      </c>
      <c r="BI624" s="388">
        <v>11548</v>
      </c>
      <c r="BJ624" s="388">
        <f t="shared" si="99"/>
        <v>2887</v>
      </c>
      <c r="BK624" s="388">
        <v>228</v>
      </c>
      <c r="BL624" s="388">
        <v>13260</v>
      </c>
      <c r="BM624" s="388">
        <f t="shared" si="100"/>
        <v>3315</v>
      </c>
      <c r="BN624" s="388">
        <v>237</v>
      </c>
      <c r="BO624" s="388">
        <v>14583</v>
      </c>
      <c r="BP624" s="388">
        <f t="shared" si="101"/>
        <v>3645.75</v>
      </c>
      <c r="BQ624" s="388">
        <v>257</v>
      </c>
      <c r="BR624" s="388">
        <v>17347</v>
      </c>
      <c r="BS624" s="388">
        <f t="shared" si="102"/>
        <v>4336.75</v>
      </c>
    </row>
    <row r="625" spans="1:71" ht="15.75" customHeight="1">
      <c r="A625" s="331">
        <v>623</v>
      </c>
      <c r="B625" s="388" t="s">
        <v>4298</v>
      </c>
      <c r="C625" s="388"/>
      <c r="D625" s="388"/>
      <c r="E625" s="207" t="s">
        <v>5</v>
      </c>
      <c r="F625" s="388"/>
      <c r="G625" s="388"/>
      <c r="H625" s="388"/>
      <c r="I625" s="388"/>
      <c r="J625" s="388"/>
      <c r="K625" s="388"/>
      <c r="L625" s="388"/>
      <c r="M625" s="388"/>
      <c r="N625" s="388"/>
      <c r="O625" s="388"/>
      <c r="P625" s="388"/>
      <c r="Q625" s="388"/>
      <c r="R625" s="388"/>
      <c r="S625" s="388"/>
      <c r="T625" s="388"/>
      <c r="U625" s="388"/>
      <c r="V625" s="388"/>
      <c r="W625" s="388"/>
      <c r="X625" s="388"/>
      <c r="Y625" s="388"/>
      <c r="Z625" s="388"/>
      <c r="AA625" s="388"/>
      <c r="AB625" s="388"/>
      <c r="AC625" s="388"/>
      <c r="AD625" s="388"/>
      <c r="AE625" s="388"/>
      <c r="AF625" s="388"/>
      <c r="AG625" s="388"/>
      <c r="AH625" s="388"/>
      <c r="AI625" s="388"/>
      <c r="AJ625" s="388"/>
      <c r="AK625" s="388"/>
      <c r="AL625" s="388"/>
      <c r="AM625" s="388"/>
      <c r="AN625" s="388"/>
      <c r="AO625" s="388"/>
      <c r="AP625" s="388"/>
      <c r="AQ625" s="388"/>
      <c r="AR625" s="388"/>
      <c r="AS625" s="388"/>
      <c r="AT625" s="388"/>
      <c r="AU625" s="388"/>
      <c r="AV625" s="388"/>
      <c r="AW625" s="388"/>
      <c r="AX625" s="388"/>
      <c r="AY625" s="388"/>
      <c r="AZ625" s="388"/>
      <c r="BA625" s="388"/>
      <c r="BB625" s="388"/>
      <c r="BC625" s="388"/>
      <c r="BD625" s="388"/>
      <c r="BE625" s="388"/>
      <c r="BF625" s="388"/>
      <c r="BG625" s="388"/>
      <c r="BH625" s="388">
        <v>6</v>
      </c>
      <c r="BI625" s="388">
        <v>282</v>
      </c>
      <c r="BJ625" s="388">
        <f t="shared" si="99"/>
        <v>70.5</v>
      </c>
      <c r="BK625" s="388">
        <v>115</v>
      </c>
      <c r="BL625" s="388">
        <v>7361</v>
      </c>
      <c r="BM625" s="388">
        <f t="shared" si="100"/>
        <v>1840.25</v>
      </c>
      <c r="BN625" s="388">
        <v>163</v>
      </c>
      <c r="BO625" s="388">
        <v>10953</v>
      </c>
      <c r="BP625" s="388">
        <f t="shared" si="101"/>
        <v>2738.25</v>
      </c>
      <c r="BQ625" s="388">
        <v>159</v>
      </c>
      <c r="BR625" s="388">
        <v>10497</v>
      </c>
      <c r="BS625" s="388">
        <f t="shared" si="102"/>
        <v>2624.25</v>
      </c>
    </row>
    <row r="626" spans="1:71" ht="15.75" customHeight="1">
      <c r="A626" s="331">
        <v>624</v>
      </c>
      <c r="B626" s="388" t="s">
        <v>4299</v>
      </c>
      <c r="C626" s="388"/>
      <c r="D626" s="388"/>
      <c r="E626" s="207" t="s">
        <v>5</v>
      </c>
      <c r="F626" s="388"/>
      <c r="G626" s="388"/>
      <c r="H626" s="388"/>
      <c r="I626" s="388"/>
      <c r="J626" s="388"/>
      <c r="K626" s="388"/>
      <c r="L626" s="388"/>
      <c r="M626" s="388"/>
      <c r="N626" s="388"/>
      <c r="O626" s="388"/>
      <c r="P626" s="388"/>
      <c r="Q626" s="388"/>
      <c r="R626" s="388"/>
      <c r="S626" s="388"/>
      <c r="T626" s="388"/>
      <c r="U626" s="388"/>
      <c r="V626" s="388"/>
      <c r="W626" s="388"/>
      <c r="X626" s="388"/>
      <c r="Y626" s="388"/>
      <c r="Z626" s="388"/>
      <c r="AA626" s="388"/>
      <c r="AB626" s="388"/>
      <c r="AC626" s="388"/>
      <c r="AD626" s="388"/>
      <c r="AE626" s="388"/>
      <c r="AF626" s="388"/>
      <c r="AG626" s="388"/>
      <c r="AH626" s="388"/>
      <c r="AI626" s="388"/>
      <c r="AJ626" s="388"/>
      <c r="AK626" s="388"/>
      <c r="AL626" s="388"/>
      <c r="AM626" s="388"/>
      <c r="AN626" s="388"/>
      <c r="AO626" s="388"/>
      <c r="AP626" s="388"/>
      <c r="AQ626" s="388"/>
      <c r="AR626" s="388"/>
      <c r="AS626" s="388"/>
      <c r="AT626" s="388"/>
      <c r="AU626" s="388"/>
      <c r="AV626" s="388"/>
      <c r="AW626" s="388"/>
      <c r="AX626" s="388"/>
      <c r="AY626" s="388"/>
      <c r="AZ626" s="388"/>
      <c r="BA626" s="388"/>
      <c r="BB626" s="388"/>
      <c r="BC626" s="388"/>
      <c r="BD626" s="388"/>
      <c r="BE626" s="388"/>
      <c r="BF626" s="388"/>
      <c r="BG626" s="388"/>
      <c r="BH626" s="388">
        <v>4</v>
      </c>
      <c r="BI626" s="388">
        <v>276</v>
      </c>
      <c r="BJ626" s="388">
        <f t="shared" si="99"/>
        <v>69</v>
      </c>
      <c r="BK626" s="388">
        <v>15</v>
      </c>
      <c r="BL626" s="388">
        <v>1197</v>
      </c>
      <c r="BM626" s="388">
        <f t="shared" si="100"/>
        <v>299.25</v>
      </c>
      <c r="BN626" s="388">
        <v>11</v>
      </c>
      <c r="BO626" s="388">
        <v>805</v>
      </c>
      <c r="BP626" s="388">
        <f t="shared" si="101"/>
        <v>201.25</v>
      </c>
      <c r="BQ626" s="388">
        <v>13</v>
      </c>
      <c r="BR626" s="388">
        <v>879</v>
      </c>
      <c r="BS626" s="388">
        <f t="shared" si="102"/>
        <v>219.75</v>
      </c>
    </row>
    <row r="627" spans="1:71" ht="15.75" customHeight="1">
      <c r="A627" s="331">
        <v>625</v>
      </c>
      <c r="B627" s="388" t="s">
        <v>4300</v>
      </c>
      <c r="C627" s="388"/>
      <c r="D627" s="388"/>
      <c r="E627" s="207" t="s">
        <v>5</v>
      </c>
      <c r="F627" s="388"/>
      <c r="G627" s="388"/>
      <c r="H627" s="388"/>
      <c r="I627" s="388"/>
      <c r="J627" s="388"/>
      <c r="K627" s="388"/>
      <c r="L627" s="388"/>
      <c r="M627" s="388"/>
      <c r="N627" s="388"/>
      <c r="O627" s="388"/>
      <c r="P627" s="388"/>
      <c r="Q627" s="388"/>
      <c r="R627" s="388"/>
      <c r="S627" s="388"/>
      <c r="T627" s="388"/>
      <c r="U627" s="388"/>
      <c r="V627" s="388"/>
      <c r="W627" s="388"/>
      <c r="X627" s="388"/>
      <c r="Y627" s="388"/>
      <c r="Z627" s="388"/>
      <c r="AA627" s="388"/>
      <c r="AB627" s="388"/>
      <c r="AC627" s="388"/>
      <c r="AD627" s="388"/>
      <c r="AE627" s="388"/>
      <c r="AF627" s="388"/>
      <c r="AG627" s="388"/>
      <c r="AH627" s="388"/>
      <c r="AI627" s="388"/>
      <c r="AJ627" s="388"/>
      <c r="AK627" s="388"/>
      <c r="AL627" s="388"/>
      <c r="AM627" s="388"/>
      <c r="AN627" s="388"/>
      <c r="AO627" s="388"/>
      <c r="AP627" s="388"/>
      <c r="AQ627" s="388"/>
      <c r="AR627" s="388"/>
      <c r="AS627" s="388"/>
      <c r="AT627" s="388"/>
      <c r="AU627" s="388"/>
      <c r="AV627" s="388"/>
      <c r="AW627" s="388"/>
      <c r="AX627" s="388"/>
      <c r="AY627" s="388"/>
      <c r="AZ627" s="388"/>
      <c r="BA627" s="388"/>
      <c r="BB627" s="388"/>
      <c r="BC627" s="388"/>
      <c r="BD627" s="388"/>
      <c r="BE627" s="388"/>
      <c r="BF627" s="388"/>
      <c r="BG627" s="388"/>
      <c r="BH627" s="388">
        <v>11</v>
      </c>
      <c r="BI627" s="388">
        <v>641</v>
      </c>
      <c r="BJ627" s="388">
        <f t="shared" si="99"/>
        <v>160.25</v>
      </c>
      <c r="BK627" s="388">
        <v>44</v>
      </c>
      <c r="BL627" s="388">
        <v>2956</v>
      </c>
      <c r="BM627" s="388">
        <f t="shared" si="100"/>
        <v>739</v>
      </c>
      <c r="BN627" s="388">
        <v>43</v>
      </c>
      <c r="BO627" s="388">
        <v>3313</v>
      </c>
      <c r="BP627" s="388">
        <f t="shared" si="101"/>
        <v>828.25</v>
      </c>
      <c r="BQ627" s="388">
        <v>41</v>
      </c>
      <c r="BR627" s="388">
        <v>2659</v>
      </c>
      <c r="BS627" s="388">
        <f t="shared" si="102"/>
        <v>664.75</v>
      </c>
    </row>
    <row r="628" spans="1:71" ht="15.75" customHeight="1">
      <c r="A628" s="331">
        <v>626</v>
      </c>
      <c r="B628" s="388" t="s">
        <v>4301</v>
      </c>
      <c r="C628" s="388"/>
      <c r="D628" s="388"/>
      <c r="E628" s="207" t="s">
        <v>5</v>
      </c>
      <c r="F628" s="388"/>
      <c r="G628" s="388"/>
      <c r="H628" s="388"/>
      <c r="I628" s="388"/>
      <c r="J628" s="388"/>
      <c r="K628" s="388"/>
      <c r="L628" s="388"/>
      <c r="M628" s="388"/>
      <c r="N628" s="388"/>
      <c r="O628" s="388"/>
      <c r="P628" s="388"/>
      <c r="Q628" s="388"/>
      <c r="R628" s="388"/>
      <c r="S628" s="388"/>
      <c r="T628" s="388"/>
      <c r="U628" s="388"/>
      <c r="V628" s="388"/>
      <c r="W628" s="388"/>
      <c r="X628" s="388"/>
      <c r="Y628" s="388"/>
      <c r="Z628" s="388"/>
      <c r="AA628" s="388"/>
      <c r="AB628" s="388"/>
      <c r="AC628" s="388"/>
      <c r="AD628" s="388"/>
      <c r="AE628" s="388"/>
      <c r="AF628" s="388"/>
      <c r="AG628" s="388"/>
      <c r="AH628" s="388"/>
      <c r="AI628" s="388"/>
      <c r="AJ628" s="388"/>
      <c r="AK628" s="388"/>
      <c r="AL628" s="388"/>
      <c r="AM628" s="388"/>
      <c r="AN628" s="388"/>
      <c r="AO628" s="388"/>
      <c r="AP628" s="388"/>
      <c r="AQ628" s="388"/>
      <c r="AR628" s="388"/>
      <c r="AS628" s="388"/>
      <c r="AT628" s="388"/>
      <c r="AU628" s="388"/>
      <c r="AV628" s="388"/>
      <c r="AW628" s="388"/>
      <c r="AX628" s="388"/>
      <c r="AY628" s="388"/>
      <c r="AZ628" s="388"/>
      <c r="BA628" s="388"/>
      <c r="BB628" s="388"/>
      <c r="BC628" s="388"/>
      <c r="BD628" s="388"/>
      <c r="BE628" s="388"/>
      <c r="BF628" s="388"/>
      <c r="BG628" s="388"/>
      <c r="BH628" s="388">
        <v>5</v>
      </c>
      <c r="BI628" s="388">
        <v>243</v>
      </c>
      <c r="BJ628" s="388">
        <f t="shared" si="99"/>
        <v>60.75</v>
      </c>
      <c r="BK628" s="388">
        <v>5</v>
      </c>
      <c r="BL628" s="388">
        <v>367</v>
      </c>
      <c r="BM628" s="388">
        <f t="shared" si="100"/>
        <v>91.75</v>
      </c>
      <c r="BN628" s="388">
        <v>0</v>
      </c>
      <c r="BO628" s="388">
        <v>0</v>
      </c>
      <c r="BP628" s="388">
        <f t="shared" si="101"/>
        <v>0</v>
      </c>
      <c r="BQ628" s="388">
        <v>0</v>
      </c>
      <c r="BR628" s="388">
        <v>0</v>
      </c>
      <c r="BS628" s="388">
        <f t="shared" si="102"/>
        <v>0</v>
      </c>
    </row>
    <row r="629" spans="1:71" ht="15.75" customHeight="1">
      <c r="A629" s="331">
        <v>627</v>
      </c>
      <c r="B629" s="388" t="s">
        <v>4302</v>
      </c>
      <c r="C629" s="388"/>
      <c r="D629" s="388"/>
      <c r="E629" s="207" t="s">
        <v>5</v>
      </c>
      <c r="F629" s="388"/>
      <c r="G629" s="388"/>
      <c r="H629" s="388"/>
      <c r="I629" s="388"/>
      <c r="J629" s="388"/>
      <c r="K629" s="388"/>
      <c r="L629" s="388"/>
      <c r="M629" s="388"/>
      <c r="N629" s="388"/>
      <c r="O629" s="388"/>
      <c r="P629" s="388"/>
      <c r="Q629" s="388"/>
      <c r="R629" s="388"/>
      <c r="S629" s="388"/>
      <c r="T629" s="388"/>
      <c r="U629" s="388"/>
      <c r="V629" s="388"/>
      <c r="W629" s="388"/>
      <c r="X629" s="388"/>
      <c r="Y629" s="388"/>
      <c r="Z629" s="388"/>
      <c r="AA629" s="388"/>
      <c r="AB629" s="388"/>
      <c r="AC629" s="388"/>
      <c r="AD629" s="388"/>
      <c r="AE629" s="388"/>
      <c r="AF629" s="388"/>
      <c r="AG629" s="388"/>
      <c r="AH629" s="388"/>
      <c r="AI629" s="388"/>
      <c r="AJ629" s="388"/>
      <c r="AK629" s="388"/>
      <c r="AL629" s="388"/>
      <c r="AM629" s="388"/>
      <c r="AN629" s="388"/>
      <c r="AO629" s="388"/>
      <c r="AP629" s="388"/>
      <c r="AQ629" s="388"/>
      <c r="AR629" s="388"/>
      <c r="AS629" s="388"/>
      <c r="AT629" s="388"/>
      <c r="AU629" s="388"/>
      <c r="AV629" s="388"/>
      <c r="AW629" s="388"/>
      <c r="AX629" s="388"/>
      <c r="AY629" s="388"/>
      <c r="AZ629" s="388"/>
      <c r="BA629" s="388"/>
      <c r="BB629" s="388"/>
      <c r="BC629" s="388"/>
      <c r="BD629" s="388"/>
      <c r="BE629" s="388"/>
      <c r="BF629" s="388"/>
      <c r="BG629" s="388"/>
      <c r="BH629" s="388">
        <v>9</v>
      </c>
      <c r="BI629" s="388">
        <v>623</v>
      </c>
      <c r="BJ629" s="388">
        <f t="shared" si="99"/>
        <v>155.75</v>
      </c>
      <c r="BK629" s="388">
        <v>30</v>
      </c>
      <c r="BL629" s="388">
        <v>2430</v>
      </c>
      <c r="BM629" s="388">
        <f t="shared" si="100"/>
        <v>607.5</v>
      </c>
      <c r="BN629" s="388">
        <v>51</v>
      </c>
      <c r="BO629" s="388">
        <v>3609</v>
      </c>
      <c r="BP629" s="388">
        <f t="shared" si="101"/>
        <v>902.25</v>
      </c>
      <c r="BQ629" s="388">
        <v>61</v>
      </c>
      <c r="BR629" s="388">
        <v>4895</v>
      </c>
      <c r="BS629" s="388">
        <f t="shared" si="102"/>
        <v>1223.75</v>
      </c>
    </row>
    <row r="630" spans="1:71" ht="15.75" customHeight="1">
      <c r="A630" s="331">
        <v>628</v>
      </c>
      <c r="B630" s="388" t="s">
        <v>4303</v>
      </c>
      <c r="C630" s="388"/>
      <c r="D630" s="388"/>
      <c r="E630" s="207" t="s">
        <v>5</v>
      </c>
      <c r="F630" s="388"/>
      <c r="G630" s="388"/>
      <c r="H630" s="388"/>
      <c r="I630" s="388"/>
      <c r="J630" s="388"/>
      <c r="K630" s="388"/>
      <c r="L630" s="388"/>
      <c r="M630" s="388"/>
      <c r="N630" s="388"/>
      <c r="O630" s="388"/>
      <c r="P630" s="388"/>
      <c r="Q630" s="388"/>
      <c r="R630" s="388"/>
      <c r="S630" s="388"/>
      <c r="T630" s="388"/>
      <c r="U630" s="388"/>
      <c r="V630" s="388"/>
      <c r="W630" s="388"/>
      <c r="X630" s="388"/>
      <c r="Y630" s="388"/>
      <c r="Z630" s="388"/>
      <c r="AA630" s="388"/>
      <c r="AB630" s="388"/>
      <c r="AC630" s="388"/>
      <c r="AD630" s="388"/>
      <c r="AE630" s="388"/>
      <c r="AF630" s="388"/>
      <c r="AG630" s="388"/>
      <c r="AH630" s="388"/>
      <c r="AI630" s="388"/>
      <c r="AJ630" s="388"/>
      <c r="AK630" s="388"/>
      <c r="AL630" s="388"/>
      <c r="AM630" s="388"/>
      <c r="AN630" s="388"/>
      <c r="AO630" s="388"/>
      <c r="AP630" s="388"/>
      <c r="AQ630" s="388"/>
      <c r="AR630" s="388"/>
      <c r="AS630" s="388"/>
      <c r="AT630" s="388"/>
      <c r="AU630" s="388"/>
      <c r="AV630" s="388"/>
      <c r="AW630" s="388"/>
      <c r="AX630" s="388"/>
      <c r="AY630" s="388"/>
      <c r="AZ630" s="388"/>
      <c r="BA630" s="388"/>
      <c r="BB630" s="388"/>
      <c r="BC630" s="388"/>
      <c r="BD630" s="388"/>
      <c r="BE630" s="388"/>
      <c r="BF630" s="388"/>
      <c r="BG630" s="388"/>
      <c r="BH630" s="388">
        <v>4</v>
      </c>
      <c r="BI630" s="388">
        <v>272</v>
      </c>
      <c r="BJ630" s="388">
        <f t="shared" si="99"/>
        <v>68</v>
      </c>
      <c r="BK630" s="388">
        <v>33</v>
      </c>
      <c r="BL630" s="388">
        <v>2535</v>
      </c>
      <c r="BM630" s="388">
        <f t="shared" si="100"/>
        <v>633.75</v>
      </c>
      <c r="BN630" s="388">
        <v>38</v>
      </c>
      <c r="BO630" s="388">
        <v>3234</v>
      </c>
      <c r="BP630" s="388">
        <f t="shared" si="101"/>
        <v>808.5</v>
      </c>
      <c r="BQ630" s="388">
        <v>36</v>
      </c>
      <c r="BR630" s="388">
        <v>2348</v>
      </c>
      <c r="BS630" s="388">
        <f t="shared" si="102"/>
        <v>587</v>
      </c>
    </row>
    <row r="631" spans="1:71" ht="15.75" customHeight="1">
      <c r="A631" s="331">
        <v>629</v>
      </c>
      <c r="B631" s="388" t="s">
        <v>4304</v>
      </c>
      <c r="C631" s="388"/>
      <c r="D631" s="388"/>
      <c r="E631" s="207" t="s">
        <v>5</v>
      </c>
      <c r="F631" s="388"/>
      <c r="G631" s="388"/>
      <c r="H631" s="388"/>
      <c r="I631" s="388"/>
      <c r="J631" s="388"/>
      <c r="K631" s="388"/>
      <c r="L631" s="388"/>
      <c r="M631" s="388"/>
      <c r="N631" s="388"/>
      <c r="O631" s="388"/>
      <c r="P631" s="388"/>
      <c r="Q631" s="388"/>
      <c r="R631" s="388"/>
      <c r="S631" s="388"/>
      <c r="T631" s="388"/>
      <c r="U631" s="388"/>
      <c r="V631" s="388"/>
      <c r="W631" s="388"/>
      <c r="X631" s="388"/>
      <c r="Y631" s="388"/>
      <c r="Z631" s="388"/>
      <c r="AA631" s="388"/>
      <c r="AB631" s="388"/>
      <c r="AC631" s="388"/>
      <c r="AD631" s="388"/>
      <c r="AE631" s="388"/>
      <c r="AF631" s="388"/>
      <c r="AG631" s="388"/>
      <c r="AH631" s="388"/>
      <c r="AI631" s="388"/>
      <c r="AJ631" s="388"/>
      <c r="AK631" s="388"/>
      <c r="AL631" s="388"/>
      <c r="AM631" s="388"/>
      <c r="AN631" s="388"/>
      <c r="AO631" s="388"/>
      <c r="AP631" s="388"/>
      <c r="AQ631" s="388"/>
      <c r="AR631" s="388"/>
      <c r="AS631" s="388"/>
      <c r="AT631" s="388"/>
      <c r="AU631" s="388"/>
      <c r="AV631" s="388"/>
      <c r="AW631" s="388"/>
      <c r="AX631" s="388"/>
      <c r="AY631" s="388"/>
      <c r="AZ631" s="388"/>
      <c r="BA631" s="388"/>
      <c r="BB631" s="388"/>
      <c r="BC631" s="388"/>
      <c r="BD631" s="388"/>
      <c r="BE631" s="388"/>
      <c r="BF631" s="388"/>
      <c r="BG631" s="388"/>
      <c r="BH631" s="388">
        <v>10</v>
      </c>
      <c r="BI631" s="388">
        <v>810</v>
      </c>
      <c r="BJ631" s="388">
        <f t="shared" si="99"/>
        <v>202.5</v>
      </c>
      <c r="BK631" s="388">
        <v>99</v>
      </c>
      <c r="BL631" s="388">
        <v>7481</v>
      </c>
      <c r="BM631" s="388">
        <f t="shared" si="100"/>
        <v>1870.25</v>
      </c>
      <c r="BN631" s="388">
        <v>57</v>
      </c>
      <c r="BO631" s="388">
        <v>3915</v>
      </c>
      <c r="BP631" s="388">
        <f t="shared" si="101"/>
        <v>978.75</v>
      </c>
      <c r="BQ631" s="388">
        <v>45</v>
      </c>
      <c r="BR631" s="388">
        <v>3131</v>
      </c>
      <c r="BS631" s="388">
        <f t="shared" si="102"/>
        <v>782.75</v>
      </c>
    </row>
    <row r="632" spans="1:71" ht="15.75" customHeight="1">
      <c r="A632" s="331">
        <v>630</v>
      </c>
      <c r="B632" s="388" t="s">
        <v>4305</v>
      </c>
      <c r="C632" s="388"/>
      <c r="D632" s="388"/>
      <c r="E632" s="207" t="s">
        <v>5</v>
      </c>
      <c r="F632" s="388"/>
      <c r="G632" s="388"/>
      <c r="H632" s="388"/>
      <c r="I632" s="388"/>
      <c r="J632" s="388"/>
      <c r="K632" s="388"/>
      <c r="L632" s="388"/>
      <c r="M632" s="388"/>
      <c r="N632" s="388"/>
      <c r="O632" s="388"/>
      <c r="P632" s="388"/>
      <c r="Q632" s="388"/>
      <c r="R632" s="388"/>
      <c r="S632" s="388"/>
      <c r="T632" s="388"/>
      <c r="U632" s="388"/>
      <c r="V632" s="388"/>
      <c r="W632" s="388"/>
      <c r="X632" s="388"/>
      <c r="Y632" s="388"/>
      <c r="Z632" s="388"/>
      <c r="AA632" s="388"/>
      <c r="AB632" s="388"/>
      <c r="AC632" s="388"/>
      <c r="AD632" s="388"/>
      <c r="AE632" s="388"/>
      <c r="AF632" s="388"/>
      <c r="AG632" s="388"/>
      <c r="AH632" s="388"/>
      <c r="AI632" s="388"/>
      <c r="AJ632" s="388"/>
      <c r="AK632" s="388"/>
      <c r="AL632" s="388"/>
      <c r="AM632" s="388"/>
      <c r="AN632" s="388"/>
      <c r="AO632" s="388"/>
      <c r="AP632" s="388"/>
      <c r="AQ632" s="388"/>
      <c r="AR632" s="388"/>
      <c r="AS632" s="388"/>
      <c r="AT632" s="388"/>
      <c r="AU632" s="388"/>
      <c r="AV632" s="388"/>
      <c r="AW632" s="388"/>
      <c r="AX632" s="388"/>
      <c r="AY632" s="388"/>
      <c r="AZ632" s="388"/>
      <c r="BA632" s="388"/>
      <c r="BB632" s="388"/>
      <c r="BC632" s="388"/>
      <c r="BD632" s="388"/>
      <c r="BE632" s="388"/>
      <c r="BF632" s="388"/>
      <c r="BG632" s="388"/>
      <c r="BH632" s="388">
        <v>4</v>
      </c>
      <c r="BI632" s="388">
        <v>372</v>
      </c>
      <c r="BJ632" s="388">
        <f t="shared" si="99"/>
        <v>93</v>
      </c>
      <c r="BK632" s="388">
        <v>15</v>
      </c>
      <c r="BL632" s="388">
        <v>989</v>
      </c>
      <c r="BM632" s="388">
        <f t="shared" si="100"/>
        <v>247.25</v>
      </c>
      <c r="BN632" s="388">
        <v>19</v>
      </c>
      <c r="BO632" s="388">
        <v>1161</v>
      </c>
      <c r="BP632" s="388">
        <f t="shared" si="101"/>
        <v>290.25</v>
      </c>
      <c r="BQ632" s="388">
        <v>32</v>
      </c>
      <c r="BR632" s="388">
        <v>2012</v>
      </c>
      <c r="BS632" s="388">
        <f t="shared" si="102"/>
        <v>503</v>
      </c>
    </row>
    <row r="633" spans="1:71" ht="15.75" customHeight="1">
      <c r="A633" s="331">
        <v>631</v>
      </c>
      <c r="B633" s="388" t="s">
        <v>4306</v>
      </c>
      <c r="C633" s="388"/>
      <c r="D633" s="388"/>
      <c r="E633" s="207" t="s">
        <v>5</v>
      </c>
      <c r="F633" s="388"/>
      <c r="G633" s="388"/>
      <c r="H633" s="388"/>
      <c r="I633" s="388"/>
      <c r="J633" s="388"/>
      <c r="K633" s="388"/>
      <c r="L633" s="388"/>
      <c r="M633" s="388"/>
      <c r="N633" s="388"/>
      <c r="O633" s="388"/>
      <c r="P633" s="388"/>
      <c r="Q633" s="388"/>
      <c r="R633" s="388"/>
      <c r="S633" s="388"/>
      <c r="T633" s="388"/>
      <c r="U633" s="388"/>
      <c r="V633" s="388"/>
      <c r="W633" s="388"/>
      <c r="X633" s="388"/>
      <c r="Y633" s="388"/>
      <c r="Z633" s="388"/>
      <c r="AA633" s="388"/>
      <c r="AB633" s="388"/>
      <c r="AC633" s="388"/>
      <c r="AD633" s="388"/>
      <c r="AE633" s="388"/>
      <c r="AF633" s="388"/>
      <c r="AG633" s="388"/>
      <c r="AH633" s="388"/>
      <c r="AI633" s="388"/>
      <c r="AJ633" s="388"/>
      <c r="AK633" s="388"/>
      <c r="AL633" s="388"/>
      <c r="AM633" s="388"/>
      <c r="AN633" s="388"/>
      <c r="AO633" s="388"/>
      <c r="AP633" s="388"/>
      <c r="AQ633" s="388"/>
      <c r="AR633" s="388"/>
      <c r="AS633" s="388"/>
      <c r="AT633" s="388"/>
      <c r="AU633" s="388"/>
      <c r="AV633" s="388"/>
      <c r="AW633" s="388"/>
      <c r="AX633" s="388"/>
      <c r="AY633" s="388"/>
      <c r="AZ633" s="388"/>
      <c r="BA633" s="388"/>
      <c r="BB633" s="388"/>
      <c r="BC633" s="388"/>
      <c r="BD633" s="388"/>
      <c r="BE633" s="388"/>
      <c r="BF633" s="388"/>
      <c r="BG633" s="388"/>
      <c r="BH633" s="388">
        <v>11</v>
      </c>
      <c r="BI633" s="388">
        <v>849</v>
      </c>
      <c r="BJ633" s="388">
        <f t="shared" si="99"/>
        <v>212.25</v>
      </c>
      <c r="BK633" s="388">
        <v>12</v>
      </c>
      <c r="BL633" s="388">
        <v>724</v>
      </c>
      <c r="BM633" s="388">
        <f t="shared" si="100"/>
        <v>181</v>
      </c>
      <c r="BN633" s="388">
        <v>18</v>
      </c>
      <c r="BO633" s="388">
        <v>1426</v>
      </c>
      <c r="BP633" s="388">
        <f t="shared" si="101"/>
        <v>356.5</v>
      </c>
      <c r="BQ633" s="388">
        <v>25</v>
      </c>
      <c r="BR633" s="388">
        <v>1855</v>
      </c>
      <c r="BS633" s="388">
        <f t="shared" si="102"/>
        <v>463.75</v>
      </c>
    </row>
    <row r="634" spans="1:71" ht="15.75" customHeight="1">
      <c r="A634" s="331">
        <v>632</v>
      </c>
      <c r="B634" s="388" t="s">
        <v>4307</v>
      </c>
      <c r="C634" s="388"/>
      <c r="D634" s="388"/>
      <c r="E634" s="207" t="s">
        <v>5</v>
      </c>
      <c r="F634" s="388"/>
      <c r="G634" s="388"/>
      <c r="H634" s="388"/>
      <c r="I634" s="388"/>
      <c r="J634" s="388"/>
      <c r="K634" s="388"/>
      <c r="L634" s="388"/>
      <c r="M634" s="388"/>
      <c r="N634" s="388"/>
      <c r="O634" s="388"/>
      <c r="P634" s="388"/>
      <c r="Q634" s="388"/>
      <c r="R634" s="388"/>
      <c r="S634" s="388"/>
      <c r="T634" s="388"/>
      <c r="U634" s="388"/>
      <c r="V634" s="388"/>
      <c r="W634" s="388"/>
      <c r="X634" s="388"/>
      <c r="Y634" s="388"/>
      <c r="Z634" s="388"/>
      <c r="AA634" s="388"/>
      <c r="AB634" s="388"/>
      <c r="AC634" s="388"/>
      <c r="AD634" s="388"/>
      <c r="AE634" s="388"/>
      <c r="AF634" s="388"/>
      <c r="AG634" s="388"/>
      <c r="AH634" s="388"/>
      <c r="AI634" s="388"/>
      <c r="AJ634" s="388"/>
      <c r="AK634" s="388"/>
      <c r="AL634" s="388"/>
      <c r="AM634" s="388"/>
      <c r="AN634" s="388"/>
      <c r="AO634" s="388"/>
      <c r="AP634" s="388"/>
      <c r="AQ634" s="388"/>
      <c r="AR634" s="388"/>
      <c r="AS634" s="388"/>
      <c r="AT634" s="388"/>
      <c r="AU634" s="388"/>
      <c r="AV634" s="388"/>
      <c r="AW634" s="388"/>
      <c r="AX634" s="388"/>
      <c r="AY634" s="388"/>
      <c r="AZ634" s="388"/>
      <c r="BA634" s="388"/>
      <c r="BB634" s="388"/>
      <c r="BC634" s="388"/>
      <c r="BD634" s="388"/>
      <c r="BE634" s="388"/>
      <c r="BF634" s="388"/>
      <c r="BG634" s="388"/>
      <c r="BH634" s="388">
        <v>1</v>
      </c>
      <c r="BI634" s="388">
        <v>119</v>
      </c>
      <c r="BJ634" s="388">
        <f t="shared" si="99"/>
        <v>29.75</v>
      </c>
      <c r="BK634" s="388">
        <v>11</v>
      </c>
      <c r="BL634" s="388">
        <v>949</v>
      </c>
      <c r="BM634" s="388">
        <f t="shared" si="100"/>
        <v>237.25</v>
      </c>
      <c r="BN634" s="388">
        <v>6</v>
      </c>
      <c r="BO634" s="388">
        <v>450</v>
      </c>
      <c r="BP634" s="388">
        <f t="shared" si="101"/>
        <v>112.5</v>
      </c>
      <c r="BQ634" s="388">
        <v>5</v>
      </c>
      <c r="BR634" s="388">
        <v>391</v>
      </c>
      <c r="BS634" s="388">
        <f t="shared" si="102"/>
        <v>97.75</v>
      </c>
    </row>
    <row r="635" spans="1:71" ht="15.75" customHeight="1">
      <c r="A635" s="331">
        <v>633</v>
      </c>
      <c r="B635" s="388" t="s">
        <v>4308</v>
      </c>
      <c r="C635" s="388"/>
      <c r="D635" s="388"/>
      <c r="E635" s="207" t="s">
        <v>5</v>
      </c>
      <c r="F635" s="388"/>
      <c r="G635" s="388"/>
      <c r="H635" s="388"/>
      <c r="I635" s="388"/>
      <c r="J635" s="388"/>
      <c r="K635" s="388"/>
      <c r="L635" s="388"/>
      <c r="M635" s="388"/>
      <c r="N635" s="388"/>
      <c r="O635" s="388"/>
      <c r="P635" s="388"/>
      <c r="Q635" s="388"/>
      <c r="R635" s="388"/>
      <c r="S635" s="388"/>
      <c r="T635" s="388"/>
      <c r="U635" s="388"/>
      <c r="V635" s="388"/>
      <c r="W635" s="388"/>
      <c r="X635" s="388"/>
      <c r="Y635" s="388"/>
      <c r="Z635" s="388"/>
      <c r="AA635" s="388"/>
      <c r="AB635" s="388"/>
      <c r="AC635" s="388"/>
      <c r="AD635" s="388"/>
      <c r="AE635" s="388"/>
      <c r="AF635" s="388"/>
      <c r="AG635" s="388"/>
      <c r="AH635" s="388"/>
      <c r="AI635" s="388"/>
      <c r="AJ635" s="388"/>
      <c r="AK635" s="388"/>
      <c r="AL635" s="388"/>
      <c r="AM635" s="388"/>
      <c r="AN635" s="388"/>
      <c r="AO635" s="388"/>
      <c r="AP635" s="388"/>
      <c r="AQ635" s="388"/>
      <c r="AR635" s="388"/>
      <c r="AS635" s="388"/>
      <c r="AT635" s="388"/>
      <c r="AU635" s="388"/>
      <c r="AV635" s="388"/>
      <c r="AW635" s="388"/>
      <c r="AX635" s="388"/>
      <c r="AY635" s="388"/>
      <c r="AZ635" s="388"/>
      <c r="BA635" s="388"/>
      <c r="BB635" s="388"/>
      <c r="BC635" s="388"/>
      <c r="BD635" s="388"/>
      <c r="BE635" s="388"/>
      <c r="BF635" s="388"/>
      <c r="BG635" s="388"/>
      <c r="BH635" s="388">
        <v>5</v>
      </c>
      <c r="BI635" s="388">
        <v>455</v>
      </c>
      <c r="BJ635" s="388">
        <f t="shared" si="99"/>
        <v>113.75</v>
      </c>
      <c r="BK635" s="388">
        <v>15</v>
      </c>
      <c r="BL635" s="388">
        <v>1237</v>
      </c>
      <c r="BM635" s="388">
        <f t="shared" si="100"/>
        <v>309.25</v>
      </c>
      <c r="BN635" s="388">
        <v>20</v>
      </c>
      <c r="BO635" s="388">
        <v>1828</v>
      </c>
      <c r="BP635" s="388">
        <f t="shared" si="101"/>
        <v>457</v>
      </c>
      <c r="BQ635" s="388">
        <v>23</v>
      </c>
      <c r="BR635" s="388">
        <v>2093</v>
      </c>
      <c r="BS635" s="388">
        <f t="shared" si="102"/>
        <v>523.25</v>
      </c>
    </row>
    <row r="636" spans="1:71" ht="15.75" customHeight="1">
      <c r="A636" s="331">
        <v>634</v>
      </c>
      <c r="B636" s="388" t="s">
        <v>4309</v>
      </c>
      <c r="C636" s="388"/>
      <c r="D636" s="388"/>
      <c r="E636" s="207" t="s">
        <v>5</v>
      </c>
      <c r="F636" s="388"/>
      <c r="G636" s="388"/>
      <c r="H636" s="388"/>
      <c r="I636" s="388"/>
      <c r="J636" s="388"/>
      <c r="K636" s="388"/>
      <c r="L636" s="388"/>
      <c r="M636" s="388"/>
      <c r="N636" s="388"/>
      <c r="O636" s="388"/>
      <c r="P636" s="388"/>
      <c r="Q636" s="388"/>
      <c r="R636" s="388"/>
      <c r="S636" s="388"/>
      <c r="T636" s="388"/>
      <c r="U636" s="388"/>
      <c r="V636" s="388"/>
      <c r="W636" s="388"/>
      <c r="X636" s="388"/>
      <c r="Y636" s="388"/>
      <c r="Z636" s="388"/>
      <c r="AA636" s="388"/>
      <c r="AB636" s="388"/>
      <c r="AC636" s="388"/>
      <c r="AD636" s="388"/>
      <c r="AE636" s="388"/>
      <c r="AF636" s="388"/>
      <c r="AG636" s="388"/>
      <c r="AH636" s="388"/>
      <c r="AI636" s="388"/>
      <c r="AJ636" s="388"/>
      <c r="AK636" s="388"/>
      <c r="AL636" s="388"/>
      <c r="AM636" s="388"/>
      <c r="AN636" s="388"/>
      <c r="AO636" s="388"/>
      <c r="AP636" s="388"/>
      <c r="AQ636" s="388"/>
      <c r="AR636" s="388"/>
      <c r="AS636" s="388"/>
      <c r="AT636" s="388"/>
      <c r="AU636" s="388"/>
      <c r="AV636" s="388"/>
      <c r="AW636" s="388"/>
      <c r="AX636" s="388"/>
      <c r="AY636" s="388"/>
      <c r="AZ636" s="388"/>
      <c r="BA636" s="388"/>
      <c r="BB636" s="388"/>
      <c r="BC636" s="388"/>
      <c r="BD636" s="388"/>
      <c r="BE636" s="388"/>
      <c r="BF636" s="388"/>
      <c r="BG636" s="388"/>
      <c r="BH636" s="388">
        <v>1</v>
      </c>
      <c r="BI636" s="388">
        <v>99</v>
      </c>
      <c r="BJ636" s="388">
        <f t="shared" si="99"/>
        <v>24.75</v>
      </c>
      <c r="BK636" s="388">
        <v>11</v>
      </c>
      <c r="BL636" s="388">
        <v>1165</v>
      </c>
      <c r="BM636" s="388">
        <f t="shared" si="100"/>
        <v>291.25</v>
      </c>
      <c r="BN636" s="388">
        <v>8</v>
      </c>
      <c r="BO636" s="388">
        <v>588</v>
      </c>
      <c r="BP636" s="388">
        <f t="shared" si="101"/>
        <v>147</v>
      </c>
      <c r="BQ636" s="388">
        <v>10</v>
      </c>
      <c r="BR636" s="388">
        <v>822</v>
      </c>
      <c r="BS636" s="388">
        <f t="shared" si="102"/>
        <v>205.5</v>
      </c>
    </row>
    <row r="637" spans="1:71" ht="15.75" customHeight="1">
      <c r="A637" s="331">
        <v>635</v>
      </c>
      <c r="B637" s="388" t="s">
        <v>4310</v>
      </c>
      <c r="C637" s="388"/>
      <c r="D637" s="388"/>
      <c r="E637" s="207" t="s">
        <v>5</v>
      </c>
      <c r="F637" s="388"/>
      <c r="G637" s="388"/>
      <c r="H637" s="388"/>
      <c r="I637" s="388"/>
      <c r="J637" s="388"/>
      <c r="K637" s="388"/>
      <c r="L637" s="388"/>
      <c r="M637" s="388"/>
      <c r="N637" s="388"/>
      <c r="O637" s="388"/>
      <c r="P637" s="388"/>
      <c r="Q637" s="388"/>
      <c r="R637" s="388"/>
      <c r="S637" s="388"/>
      <c r="T637" s="388"/>
      <c r="U637" s="388"/>
      <c r="V637" s="388"/>
      <c r="W637" s="388"/>
      <c r="X637" s="388"/>
      <c r="Y637" s="388"/>
      <c r="Z637" s="388"/>
      <c r="AA637" s="388"/>
      <c r="AB637" s="388"/>
      <c r="AC637" s="388"/>
      <c r="AD637" s="388"/>
      <c r="AE637" s="388"/>
      <c r="AF637" s="388"/>
      <c r="AG637" s="388"/>
      <c r="AH637" s="388"/>
      <c r="AI637" s="388"/>
      <c r="AJ637" s="388"/>
      <c r="AK637" s="388"/>
      <c r="AL637" s="388"/>
      <c r="AM637" s="388"/>
      <c r="AN637" s="388"/>
      <c r="AO637" s="388"/>
      <c r="AP637" s="388"/>
      <c r="AQ637" s="388"/>
      <c r="AR637" s="388"/>
      <c r="AS637" s="388"/>
      <c r="AT637" s="388"/>
      <c r="AU637" s="388"/>
      <c r="AV637" s="388"/>
      <c r="AW637" s="388"/>
      <c r="AX637" s="388"/>
      <c r="AY637" s="388"/>
      <c r="AZ637" s="388"/>
      <c r="BA637" s="388"/>
      <c r="BB637" s="388"/>
      <c r="BC637" s="388"/>
      <c r="BD637" s="388"/>
      <c r="BE637" s="388"/>
      <c r="BF637" s="388"/>
      <c r="BG637" s="388"/>
      <c r="BH637" s="388">
        <v>3</v>
      </c>
      <c r="BI637" s="388">
        <v>217</v>
      </c>
      <c r="BJ637" s="388">
        <f t="shared" si="99"/>
        <v>54.25</v>
      </c>
      <c r="BK637" s="388">
        <v>32</v>
      </c>
      <c r="BL637" s="388">
        <v>2964</v>
      </c>
      <c r="BM637" s="388">
        <f t="shared" si="100"/>
        <v>741</v>
      </c>
      <c r="BN637" s="388">
        <v>24</v>
      </c>
      <c r="BO637" s="388">
        <v>1884</v>
      </c>
      <c r="BP637" s="388">
        <f t="shared" si="101"/>
        <v>471</v>
      </c>
      <c r="BQ637" s="388">
        <v>40</v>
      </c>
      <c r="BR637" s="388">
        <v>3420</v>
      </c>
      <c r="BS637" s="388">
        <f t="shared" si="102"/>
        <v>855</v>
      </c>
    </row>
    <row r="638" spans="1:71" ht="15.75" customHeight="1">
      <c r="A638" s="331">
        <v>636</v>
      </c>
      <c r="B638" s="388" t="s">
        <v>4311</v>
      </c>
      <c r="C638" s="388"/>
      <c r="D638" s="388"/>
      <c r="E638" s="207" t="s">
        <v>5</v>
      </c>
      <c r="F638" s="388"/>
      <c r="G638" s="388"/>
      <c r="H638" s="388"/>
      <c r="I638" s="388"/>
      <c r="J638" s="388"/>
      <c r="K638" s="388"/>
      <c r="L638" s="388"/>
      <c r="M638" s="388"/>
      <c r="N638" s="388"/>
      <c r="O638" s="388"/>
      <c r="P638" s="388"/>
      <c r="Q638" s="388"/>
      <c r="R638" s="388"/>
      <c r="S638" s="388"/>
      <c r="T638" s="388"/>
      <c r="U638" s="388"/>
      <c r="V638" s="388"/>
      <c r="W638" s="388"/>
      <c r="X638" s="388"/>
      <c r="Y638" s="388"/>
      <c r="Z638" s="388"/>
      <c r="AA638" s="388"/>
      <c r="AB638" s="388"/>
      <c r="AC638" s="388"/>
      <c r="AD638" s="388"/>
      <c r="AE638" s="388"/>
      <c r="AF638" s="388"/>
      <c r="AG638" s="388"/>
      <c r="AH638" s="388"/>
      <c r="AI638" s="388"/>
      <c r="AJ638" s="388"/>
      <c r="AK638" s="388"/>
      <c r="AL638" s="388"/>
      <c r="AM638" s="388"/>
      <c r="AN638" s="388"/>
      <c r="AO638" s="388"/>
      <c r="AP638" s="388"/>
      <c r="AQ638" s="388"/>
      <c r="AR638" s="388"/>
      <c r="AS638" s="388"/>
      <c r="AT638" s="388"/>
      <c r="AU638" s="388"/>
      <c r="AV638" s="388"/>
      <c r="AW638" s="388"/>
      <c r="AX638" s="388"/>
      <c r="AY638" s="388"/>
      <c r="AZ638" s="388"/>
      <c r="BA638" s="388"/>
      <c r="BB638" s="388"/>
      <c r="BC638" s="388"/>
      <c r="BD638" s="388"/>
      <c r="BE638" s="388"/>
      <c r="BF638" s="388"/>
      <c r="BG638" s="388"/>
      <c r="BH638" s="388">
        <v>9</v>
      </c>
      <c r="BI638" s="388">
        <v>691</v>
      </c>
      <c r="BJ638" s="388">
        <f t="shared" si="99"/>
        <v>172.75</v>
      </c>
      <c r="BK638" s="388">
        <v>38</v>
      </c>
      <c r="BL638" s="388">
        <v>3122</v>
      </c>
      <c r="BM638" s="388">
        <f t="shared" si="100"/>
        <v>780.5</v>
      </c>
      <c r="BN638" s="388">
        <v>36</v>
      </c>
      <c r="BO638" s="388">
        <v>3020</v>
      </c>
      <c r="BP638" s="388">
        <f t="shared" si="101"/>
        <v>755</v>
      </c>
      <c r="BQ638" s="388">
        <v>32</v>
      </c>
      <c r="BR638" s="388">
        <v>2584</v>
      </c>
      <c r="BS638" s="388">
        <f t="shared" si="102"/>
        <v>646</v>
      </c>
    </row>
    <row r="639" spans="1:71" ht="15.75" customHeight="1">
      <c r="A639" s="331">
        <v>637</v>
      </c>
      <c r="B639" s="388" t="s">
        <v>4312</v>
      </c>
      <c r="C639" s="388"/>
      <c r="D639" s="388"/>
      <c r="E639" s="207" t="s">
        <v>5</v>
      </c>
      <c r="F639" s="388"/>
      <c r="G639" s="388"/>
      <c r="H639" s="388"/>
      <c r="I639" s="388"/>
      <c r="J639" s="388"/>
      <c r="K639" s="388"/>
      <c r="L639" s="388"/>
      <c r="M639" s="388"/>
      <c r="N639" s="388"/>
      <c r="O639" s="388"/>
      <c r="P639" s="388"/>
      <c r="Q639" s="388"/>
      <c r="R639" s="388"/>
      <c r="S639" s="388"/>
      <c r="T639" s="388"/>
      <c r="U639" s="388"/>
      <c r="V639" s="388"/>
      <c r="W639" s="388"/>
      <c r="X639" s="388"/>
      <c r="Y639" s="388"/>
      <c r="Z639" s="388"/>
      <c r="AA639" s="388"/>
      <c r="AB639" s="388"/>
      <c r="AC639" s="388"/>
      <c r="AD639" s="388"/>
      <c r="AE639" s="388"/>
      <c r="AF639" s="388"/>
      <c r="AG639" s="388"/>
      <c r="AH639" s="388"/>
      <c r="AI639" s="388"/>
      <c r="AJ639" s="388"/>
      <c r="AK639" s="388"/>
      <c r="AL639" s="388"/>
      <c r="AM639" s="388"/>
      <c r="AN639" s="388"/>
      <c r="AO639" s="388"/>
      <c r="AP639" s="388"/>
      <c r="AQ639" s="388"/>
      <c r="AR639" s="388"/>
      <c r="AS639" s="388"/>
      <c r="AT639" s="388"/>
      <c r="AU639" s="388"/>
      <c r="AV639" s="388"/>
      <c r="AW639" s="388"/>
      <c r="AX639" s="388"/>
      <c r="AY639" s="388"/>
      <c r="AZ639" s="388"/>
      <c r="BA639" s="388"/>
      <c r="BB639" s="388"/>
      <c r="BC639" s="388"/>
      <c r="BD639" s="388"/>
      <c r="BE639" s="388"/>
      <c r="BF639" s="388"/>
      <c r="BG639" s="388"/>
      <c r="BH639" s="388">
        <v>1</v>
      </c>
      <c r="BI639" s="388">
        <v>119</v>
      </c>
      <c r="BJ639" s="388">
        <f t="shared" si="99"/>
        <v>29.75</v>
      </c>
      <c r="BK639" s="388">
        <v>6</v>
      </c>
      <c r="BL639" s="388">
        <v>322</v>
      </c>
      <c r="BM639" s="388">
        <f t="shared" si="100"/>
        <v>80.5</v>
      </c>
      <c r="BN639" s="388">
        <v>12</v>
      </c>
      <c r="BO639" s="388">
        <v>1168</v>
      </c>
      <c r="BP639" s="388">
        <f t="shared" si="101"/>
        <v>292</v>
      </c>
      <c r="BQ639" s="388">
        <v>6</v>
      </c>
      <c r="BR639" s="388">
        <v>510</v>
      </c>
      <c r="BS639" s="388">
        <f t="shared" si="102"/>
        <v>127.5</v>
      </c>
    </row>
    <row r="640" spans="1:71" ht="15.75" customHeight="1">
      <c r="A640" s="331">
        <v>638</v>
      </c>
      <c r="B640" s="388" t="s">
        <v>4313</v>
      </c>
      <c r="C640" s="388"/>
      <c r="D640" s="388"/>
      <c r="E640" s="207" t="s">
        <v>5</v>
      </c>
      <c r="F640" s="388"/>
      <c r="G640" s="388"/>
      <c r="H640" s="388"/>
      <c r="I640" s="388"/>
      <c r="J640" s="388"/>
      <c r="K640" s="388"/>
      <c r="L640" s="388"/>
      <c r="M640" s="388"/>
      <c r="N640" s="388"/>
      <c r="O640" s="388"/>
      <c r="P640" s="388"/>
      <c r="Q640" s="388"/>
      <c r="R640" s="388"/>
      <c r="S640" s="388"/>
      <c r="T640" s="388"/>
      <c r="U640" s="388"/>
      <c r="V640" s="388"/>
      <c r="W640" s="388"/>
      <c r="X640" s="388"/>
      <c r="Y640" s="388"/>
      <c r="Z640" s="388"/>
      <c r="AA640" s="388"/>
      <c r="AB640" s="388"/>
      <c r="AC640" s="388"/>
      <c r="AD640" s="388"/>
      <c r="AE640" s="388"/>
      <c r="AF640" s="388"/>
      <c r="AG640" s="388"/>
      <c r="AH640" s="388"/>
      <c r="AI640" s="388"/>
      <c r="AJ640" s="388"/>
      <c r="AK640" s="388"/>
      <c r="AL640" s="388"/>
      <c r="AM640" s="388"/>
      <c r="AN640" s="388"/>
      <c r="AO640" s="388"/>
      <c r="AP640" s="388"/>
      <c r="AQ640" s="388"/>
      <c r="AR640" s="388"/>
      <c r="AS640" s="388"/>
      <c r="AT640" s="388"/>
      <c r="AU640" s="388"/>
      <c r="AV640" s="388"/>
      <c r="AW640" s="388"/>
      <c r="AX640" s="388"/>
      <c r="AY640" s="388"/>
      <c r="AZ640" s="388"/>
      <c r="BA640" s="388"/>
      <c r="BB640" s="388"/>
      <c r="BC640" s="388"/>
      <c r="BD640" s="388"/>
      <c r="BE640" s="388"/>
      <c r="BF640" s="388"/>
      <c r="BG640" s="388"/>
      <c r="BH640" s="388">
        <v>1</v>
      </c>
      <c r="BI640" s="388">
        <v>119</v>
      </c>
      <c r="BJ640" s="388">
        <f t="shared" si="99"/>
        <v>29.75</v>
      </c>
      <c r="BK640" s="388">
        <v>31</v>
      </c>
      <c r="BL640" s="388">
        <v>2489</v>
      </c>
      <c r="BM640" s="388">
        <f t="shared" si="100"/>
        <v>622.25</v>
      </c>
      <c r="BN640" s="388">
        <v>38</v>
      </c>
      <c r="BO640" s="388">
        <v>2826</v>
      </c>
      <c r="BP640" s="388">
        <f t="shared" si="101"/>
        <v>706.5</v>
      </c>
      <c r="BQ640" s="388">
        <v>36</v>
      </c>
      <c r="BR640" s="388">
        <v>2488</v>
      </c>
      <c r="BS640" s="388">
        <f t="shared" si="102"/>
        <v>622</v>
      </c>
    </row>
    <row r="641" spans="1:71" ht="15.75" customHeight="1">
      <c r="A641" s="331">
        <v>639</v>
      </c>
      <c r="B641" s="388" t="s">
        <v>4314</v>
      </c>
      <c r="C641" s="388"/>
      <c r="D641" s="388"/>
      <c r="E641" s="207" t="s">
        <v>5</v>
      </c>
      <c r="F641" s="388"/>
      <c r="G641" s="388"/>
      <c r="H641" s="388"/>
      <c r="I641" s="388"/>
      <c r="J641" s="388"/>
      <c r="K641" s="388"/>
      <c r="L641" s="388"/>
      <c r="M641" s="388"/>
      <c r="N641" s="388"/>
      <c r="O641" s="388"/>
      <c r="P641" s="388"/>
      <c r="Q641" s="388"/>
      <c r="R641" s="388"/>
      <c r="S641" s="388"/>
      <c r="T641" s="388"/>
      <c r="U641" s="388"/>
      <c r="V641" s="388"/>
      <c r="W641" s="388"/>
      <c r="X641" s="388"/>
      <c r="Y641" s="388"/>
      <c r="Z641" s="388"/>
      <c r="AA641" s="388"/>
      <c r="AB641" s="388"/>
      <c r="AC641" s="388"/>
      <c r="AD641" s="388"/>
      <c r="AE641" s="388"/>
      <c r="AF641" s="388"/>
      <c r="AG641" s="388"/>
      <c r="AH641" s="388"/>
      <c r="AI641" s="388"/>
      <c r="AJ641" s="388"/>
      <c r="AK641" s="388"/>
      <c r="AL641" s="388"/>
      <c r="AM641" s="388"/>
      <c r="AN641" s="388"/>
      <c r="AO641" s="388"/>
      <c r="AP641" s="388"/>
      <c r="AQ641" s="388"/>
      <c r="AR641" s="388"/>
      <c r="AS641" s="388"/>
      <c r="AT641" s="388"/>
      <c r="AU641" s="388"/>
      <c r="AV641" s="388"/>
      <c r="AW641" s="388"/>
      <c r="AX641" s="388"/>
      <c r="AY641" s="388"/>
      <c r="AZ641" s="388"/>
      <c r="BA641" s="388"/>
      <c r="BB641" s="388"/>
      <c r="BC641" s="388"/>
      <c r="BD641" s="388"/>
      <c r="BE641" s="388"/>
      <c r="BF641" s="388"/>
      <c r="BG641" s="388"/>
      <c r="BH641" s="388">
        <v>10</v>
      </c>
      <c r="BI641" s="388">
        <v>646</v>
      </c>
      <c r="BJ641" s="388">
        <f t="shared" si="99"/>
        <v>161.5</v>
      </c>
      <c r="BK641" s="388">
        <v>11</v>
      </c>
      <c r="BL641" s="388">
        <v>781</v>
      </c>
      <c r="BM641" s="388">
        <f t="shared" si="100"/>
        <v>195.25</v>
      </c>
      <c r="BN641" s="388">
        <v>25</v>
      </c>
      <c r="BO641" s="388">
        <v>1879</v>
      </c>
      <c r="BP641" s="388">
        <f t="shared" si="101"/>
        <v>469.75</v>
      </c>
      <c r="BQ641" s="388">
        <v>18</v>
      </c>
      <c r="BR641" s="388">
        <v>1266</v>
      </c>
      <c r="BS641" s="388">
        <f t="shared" si="102"/>
        <v>316.5</v>
      </c>
    </row>
    <row r="642" spans="1:71" ht="15.75" customHeight="1">
      <c r="A642" s="331">
        <v>640</v>
      </c>
      <c r="B642" s="388" t="s">
        <v>4315</v>
      </c>
      <c r="C642" s="388"/>
      <c r="D642" s="388"/>
      <c r="E642" s="207" t="s">
        <v>5</v>
      </c>
      <c r="F642" s="388"/>
      <c r="G642" s="388"/>
      <c r="H642" s="388"/>
      <c r="I642" s="388"/>
      <c r="J642" s="388"/>
      <c r="K642" s="388"/>
      <c r="L642" s="388"/>
      <c r="M642" s="388"/>
      <c r="N642" s="388"/>
      <c r="O642" s="388"/>
      <c r="P642" s="388"/>
      <c r="Q642" s="388"/>
      <c r="R642" s="388"/>
      <c r="S642" s="388"/>
      <c r="T642" s="388"/>
      <c r="U642" s="388"/>
      <c r="V642" s="388"/>
      <c r="W642" s="388"/>
      <c r="X642" s="388"/>
      <c r="Y642" s="388"/>
      <c r="Z642" s="388"/>
      <c r="AA642" s="388"/>
      <c r="AB642" s="388"/>
      <c r="AC642" s="388"/>
      <c r="AD642" s="388"/>
      <c r="AE642" s="388"/>
      <c r="AF642" s="388"/>
      <c r="AG642" s="388"/>
      <c r="AH642" s="388"/>
      <c r="AI642" s="388"/>
      <c r="AJ642" s="388"/>
      <c r="AK642" s="388"/>
      <c r="AL642" s="388"/>
      <c r="AM642" s="388"/>
      <c r="AN642" s="388"/>
      <c r="AO642" s="388"/>
      <c r="AP642" s="388"/>
      <c r="AQ642" s="388"/>
      <c r="AR642" s="388"/>
      <c r="AS642" s="388"/>
      <c r="AT642" s="388"/>
      <c r="AU642" s="388"/>
      <c r="AV642" s="388"/>
      <c r="AW642" s="388"/>
      <c r="AX642" s="388"/>
      <c r="AY642" s="388"/>
      <c r="AZ642" s="388"/>
      <c r="BA642" s="388"/>
      <c r="BB642" s="388"/>
      <c r="BC642" s="388"/>
      <c r="BD642" s="388"/>
      <c r="BE642" s="388"/>
      <c r="BF642" s="388"/>
      <c r="BG642" s="388"/>
      <c r="BH642" s="388">
        <v>13</v>
      </c>
      <c r="BI642" s="388">
        <v>1263</v>
      </c>
      <c r="BJ642" s="388">
        <f t="shared" si="99"/>
        <v>315.75</v>
      </c>
      <c r="BK642" s="388">
        <v>24</v>
      </c>
      <c r="BL642" s="388">
        <v>2248</v>
      </c>
      <c r="BM642" s="388">
        <f t="shared" si="100"/>
        <v>562</v>
      </c>
      <c r="BN642" s="388">
        <v>31</v>
      </c>
      <c r="BO642" s="388">
        <v>2733</v>
      </c>
      <c r="BP642" s="388">
        <f t="shared" si="101"/>
        <v>683.25</v>
      </c>
      <c r="BQ642" s="388">
        <v>40</v>
      </c>
      <c r="BR642" s="388">
        <v>3172</v>
      </c>
      <c r="BS642" s="388">
        <f t="shared" si="102"/>
        <v>793</v>
      </c>
    </row>
    <row r="643" spans="1:71" ht="15.75" customHeight="1">
      <c r="A643" s="331">
        <v>641</v>
      </c>
      <c r="B643" s="388" t="s">
        <v>4316</v>
      </c>
      <c r="C643" s="388"/>
      <c r="D643" s="388"/>
      <c r="E643" s="207" t="s">
        <v>5</v>
      </c>
      <c r="F643" s="388"/>
      <c r="G643" s="388"/>
      <c r="H643" s="388"/>
      <c r="I643" s="388"/>
      <c r="J643" s="388"/>
      <c r="K643" s="388"/>
      <c r="L643" s="388"/>
      <c r="M643" s="388"/>
      <c r="N643" s="388"/>
      <c r="O643" s="388"/>
      <c r="P643" s="388"/>
      <c r="Q643" s="388"/>
      <c r="R643" s="388"/>
      <c r="S643" s="388"/>
      <c r="T643" s="388"/>
      <c r="U643" s="388"/>
      <c r="V643" s="388"/>
      <c r="W643" s="388"/>
      <c r="X643" s="388"/>
      <c r="Y643" s="388"/>
      <c r="Z643" s="388"/>
      <c r="AA643" s="388"/>
      <c r="AB643" s="388"/>
      <c r="AC643" s="388"/>
      <c r="AD643" s="388"/>
      <c r="AE643" s="388"/>
      <c r="AF643" s="388"/>
      <c r="AG643" s="388"/>
      <c r="AH643" s="388"/>
      <c r="AI643" s="388"/>
      <c r="AJ643" s="388"/>
      <c r="AK643" s="388"/>
      <c r="AL643" s="388"/>
      <c r="AM643" s="388"/>
      <c r="AN643" s="388"/>
      <c r="AO643" s="388"/>
      <c r="AP643" s="388"/>
      <c r="AQ643" s="388"/>
      <c r="AR643" s="388"/>
      <c r="AS643" s="388"/>
      <c r="AT643" s="388"/>
      <c r="AU643" s="388"/>
      <c r="AV643" s="388"/>
      <c r="AW643" s="388"/>
      <c r="AX643" s="388"/>
      <c r="AY643" s="388"/>
      <c r="AZ643" s="388"/>
      <c r="BA643" s="388"/>
      <c r="BB643" s="388"/>
      <c r="BC643" s="388"/>
      <c r="BD643" s="388"/>
      <c r="BE643" s="388"/>
      <c r="BF643" s="388"/>
      <c r="BG643" s="388"/>
      <c r="BH643" s="388">
        <v>15</v>
      </c>
      <c r="BI643" s="388">
        <v>1245</v>
      </c>
      <c r="BJ643" s="388">
        <f t="shared" si="99"/>
        <v>311.25</v>
      </c>
      <c r="BK643" s="388">
        <v>28</v>
      </c>
      <c r="BL643" s="388">
        <v>2260</v>
      </c>
      <c r="BM643" s="388">
        <f t="shared" si="100"/>
        <v>565</v>
      </c>
      <c r="BN643" s="388">
        <v>18</v>
      </c>
      <c r="BO643" s="388">
        <v>1226</v>
      </c>
      <c r="BP643" s="388">
        <f t="shared" si="101"/>
        <v>306.5</v>
      </c>
      <c r="BQ643" s="388">
        <v>22</v>
      </c>
      <c r="BR643" s="388">
        <v>1870</v>
      </c>
      <c r="BS643" s="388">
        <f t="shared" si="102"/>
        <v>467.5</v>
      </c>
    </row>
    <row r="644" spans="1:71" ht="15.75" customHeight="1">
      <c r="A644" s="331">
        <v>642</v>
      </c>
      <c r="B644" s="388" t="s">
        <v>4317</v>
      </c>
      <c r="C644" s="388"/>
      <c r="D644" s="388"/>
      <c r="E644" s="207" t="s">
        <v>5</v>
      </c>
      <c r="F644" s="388"/>
      <c r="G644" s="388"/>
      <c r="H644" s="388"/>
      <c r="I644" s="388"/>
      <c r="J644" s="388"/>
      <c r="K644" s="388"/>
      <c r="L644" s="388"/>
      <c r="M644" s="388"/>
      <c r="N644" s="388"/>
      <c r="O644" s="388"/>
      <c r="P644" s="388"/>
      <c r="Q644" s="388"/>
      <c r="R644" s="388"/>
      <c r="S644" s="388"/>
      <c r="T644" s="388"/>
      <c r="U644" s="388"/>
      <c r="V644" s="388"/>
      <c r="W644" s="388"/>
      <c r="X644" s="388"/>
      <c r="Y644" s="388"/>
      <c r="Z644" s="388"/>
      <c r="AA644" s="388"/>
      <c r="AB644" s="388"/>
      <c r="AC644" s="388"/>
      <c r="AD644" s="388"/>
      <c r="AE644" s="388"/>
      <c r="AF644" s="388"/>
      <c r="AG644" s="388"/>
      <c r="AH644" s="388"/>
      <c r="AI644" s="388"/>
      <c r="AJ644" s="388"/>
      <c r="AK644" s="388"/>
      <c r="AL644" s="388"/>
      <c r="AM644" s="388"/>
      <c r="AN644" s="388"/>
      <c r="AO644" s="388"/>
      <c r="AP644" s="388"/>
      <c r="AQ644" s="388"/>
      <c r="AR644" s="388"/>
      <c r="AS644" s="388"/>
      <c r="AT644" s="388"/>
      <c r="AU644" s="388"/>
      <c r="AV644" s="388"/>
      <c r="AW644" s="388"/>
      <c r="AX644" s="388"/>
      <c r="AY644" s="388"/>
      <c r="AZ644" s="388"/>
      <c r="BA644" s="388"/>
      <c r="BB644" s="388"/>
      <c r="BC644" s="388"/>
      <c r="BD644" s="388"/>
      <c r="BE644" s="388"/>
      <c r="BF644" s="388"/>
      <c r="BG644" s="388"/>
      <c r="BH644" s="388">
        <v>4</v>
      </c>
      <c r="BI644" s="388">
        <v>292</v>
      </c>
      <c r="BJ644" s="388">
        <f t="shared" ref="BJ644:BJ707" si="103">BI644*25%</f>
        <v>73</v>
      </c>
      <c r="BK644" s="388">
        <v>20</v>
      </c>
      <c r="BL644" s="388">
        <v>1408</v>
      </c>
      <c r="BM644" s="388">
        <f t="shared" ref="BM644:BM707" si="104">BL644*25%</f>
        <v>352</v>
      </c>
      <c r="BN644" s="388">
        <v>12</v>
      </c>
      <c r="BO644" s="388">
        <v>988</v>
      </c>
      <c r="BP644" s="388">
        <f t="shared" ref="BP644:BP707" si="105">BO644*25%</f>
        <v>247</v>
      </c>
      <c r="BQ644" s="388">
        <v>25</v>
      </c>
      <c r="BR644" s="388">
        <v>1635</v>
      </c>
      <c r="BS644" s="388">
        <f t="shared" ref="BS644:BS707" si="106">BR644*25%</f>
        <v>408.75</v>
      </c>
    </row>
    <row r="645" spans="1:71" ht="15.75" customHeight="1">
      <c r="A645" s="331">
        <v>643</v>
      </c>
      <c r="B645" s="388" t="s">
        <v>4318</v>
      </c>
      <c r="C645" s="388"/>
      <c r="D645" s="388"/>
      <c r="E645" s="207" t="s">
        <v>5</v>
      </c>
      <c r="F645" s="388"/>
      <c r="G645" s="388"/>
      <c r="H645" s="388"/>
      <c r="I645" s="388"/>
      <c r="J645" s="388"/>
      <c r="K645" s="388"/>
      <c r="L645" s="388"/>
      <c r="M645" s="388"/>
      <c r="N645" s="388"/>
      <c r="O645" s="388"/>
      <c r="P645" s="388"/>
      <c r="Q645" s="388"/>
      <c r="R645" s="388"/>
      <c r="S645" s="388"/>
      <c r="T645" s="388"/>
      <c r="U645" s="388"/>
      <c r="V645" s="388"/>
      <c r="W645" s="388"/>
      <c r="X645" s="388"/>
      <c r="Y645" s="388"/>
      <c r="Z645" s="388"/>
      <c r="AA645" s="388"/>
      <c r="AB645" s="388"/>
      <c r="AC645" s="388"/>
      <c r="AD645" s="388"/>
      <c r="AE645" s="388"/>
      <c r="AF645" s="388"/>
      <c r="AG645" s="388"/>
      <c r="AH645" s="388"/>
      <c r="AI645" s="388"/>
      <c r="AJ645" s="388"/>
      <c r="AK645" s="388"/>
      <c r="AL645" s="388"/>
      <c r="AM645" s="388"/>
      <c r="AN645" s="388"/>
      <c r="AO645" s="388"/>
      <c r="AP645" s="388"/>
      <c r="AQ645" s="388"/>
      <c r="AR645" s="388"/>
      <c r="AS645" s="388"/>
      <c r="AT645" s="388"/>
      <c r="AU645" s="388"/>
      <c r="AV645" s="388"/>
      <c r="AW645" s="388"/>
      <c r="AX645" s="388"/>
      <c r="AY645" s="388"/>
      <c r="AZ645" s="388"/>
      <c r="BA645" s="388"/>
      <c r="BB645" s="388"/>
      <c r="BC645" s="388"/>
      <c r="BD645" s="388"/>
      <c r="BE645" s="388"/>
      <c r="BF645" s="388"/>
      <c r="BG645" s="388"/>
      <c r="BH645" s="388">
        <v>4</v>
      </c>
      <c r="BI645" s="388">
        <v>292</v>
      </c>
      <c r="BJ645" s="388">
        <f t="shared" si="103"/>
        <v>73</v>
      </c>
      <c r="BK645" s="388">
        <v>24</v>
      </c>
      <c r="BL645" s="388">
        <v>2016</v>
      </c>
      <c r="BM645" s="388">
        <f t="shared" si="104"/>
        <v>504</v>
      </c>
      <c r="BN645" s="388">
        <v>39</v>
      </c>
      <c r="BO645" s="388">
        <v>2857</v>
      </c>
      <c r="BP645" s="388">
        <f t="shared" si="105"/>
        <v>714.25</v>
      </c>
      <c r="BQ645" s="388">
        <v>64</v>
      </c>
      <c r="BR645" s="388">
        <v>4120</v>
      </c>
      <c r="BS645" s="388">
        <f t="shared" si="106"/>
        <v>1030</v>
      </c>
    </row>
    <row r="646" spans="1:71" ht="15.75" customHeight="1">
      <c r="A646" s="331">
        <v>644</v>
      </c>
      <c r="B646" s="388" t="s">
        <v>4319</v>
      </c>
      <c r="C646" s="388"/>
      <c r="D646" s="388"/>
      <c r="E646" s="207" t="s">
        <v>5</v>
      </c>
      <c r="F646" s="388"/>
      <c r="G646" s="388"/>
      <c r="H646" s="388"/>
      <c r="I646" s="388"/>
      <c r="J646" s="388"/>
      <c r="K646" s="388"/>
      <c r="L646" s="388"/>
      <c r="M646" s="388"/>
      <c r="N646" s="388"/>
      <c r="O646" s="388"/>
      <c r="P646" s="388"/>
      <c r="Q646" s="388"/>
      <c r="R646" s="388"/>
      <c r="S646" s="388"/>
      <c r="T646" s="388"/>
      <c r="U646" s="388"/>
      <c r="V646" s="388"/>
      <c r="W646" s="388"/>
      <c r="X646" s="388"/>
      <c r="Y646" s="388"/>
      <c r="Z646" s="388"/>
      <c r="AA646" s="388"/>
      <c r="AB646" s="388"/>
      <c r="AC646" s="388"/>
      <c r="AD646" s="388"/>
      <c r="AE646" s="388"/>
      <c r="AF646" s="388"/>
      <c r="AG646" s="388"/>
      <c r="AH646" s="388"/>
      <c r="AI646" s="388"/>
      <c r="AJ646" s="388"/>
      <c r="AK646" s="388"/>
      <c r="AL646" s="388"/>
      <c r="AM646" s="388"/>
      <c r="AN646" s="388"/>
      <c r="AO646" s="388"/>
      <c r="AP646" s="388"/>
      <c r="AQ646" s="388"/>
      <c r="AR646" s="388"/>
      <c r="AS646" s="388"/>
      <c r="AT646" s="388"/>
      <c r="AU646" s="388"/>
      <c r="AV646" s="388"/>
      <c r="AW646" s="388"/>
      <c r="AX646" s="388"/>
      <c r="AY646" s="388"/>
      <c r="AZ646" s="388"/>
      <c r="BA646" s="388"/>
      <c r="BB646" s="388"/>
      <c r="BC646" s="388"/>
      <c r="BD646" s="388"/>
      <c r="BE646" s="388"/>
      <c r="BF646" s="388"/>
      <c r="BG646" s="388"/>
      <c r="BH646" s="388">
        <v>10</v>
      </c>
      <c r="BI646" s="388">
        <v>634</v>
      </c>
      <c r="BJ646" s="388">
        <f t="shared" si="103"/>
        <v>158.5</v>
      </c>
      <c r="BK646" s="388">
        <v>11</v>
      </c>
      <c r="BL646" s="388">
        <v>713</v>
      </c>
      <c r="BM646" s="388">
        <f t="shared" si="104"/>
        <v>178.25</v>
      </c>
      <c r="BN646" s="388">
        <v>9</v>
      </c>
      <c r="BO646" s="388">
        <v>723</v>
      </c>
      <c r="BP646" s="388">
        <f t="shared" si="105"/>
        <v>180.75</v>
      </c>
      <c r="BQ646" s="388">
        <v>9</v>
      </c>
      <c r="BR646" s="388">
        <v>671</v>
      </c>
      <c r="BS646" s="388">
        <f t="shared" si="106"/>
        <v>167.75</v>
      </c>
    </row>
    <row r="647" spans="1:71" ht="15.75" customHeight="1">
      <c r="A647" s="331">
        <v>645</v>
      </c>
      <c r="B647" s="388" t="s">
        <v>4320</v>
      </c>
      <c r="C647" s="388"/>
      <c r="D647" s="388"/>
      <c r="E647" s="207" t="s">
        <v>5</v>
      </c>
      <c r="F647" s="388"/>
      <c r="G647" s="388"/>
      <c r="H647" s="388"/>
      <c r="I647" s="388"/>
      <c r="J647" s="388"/>
      <c r="K647" s="388"/>
      <c r="L647" s="388"/>
      <c r="M647" s="388"/>
      <c r="N647" s="388"/>
      <c r="O647" s="388"/>
      <c r="P647" s="388"/>
      <c r="Q647" s="388"/>
      <c r="R647" s="388"/>
      <c r="S647" s="388"/>
      <c r="T647" s="388"/>
      <c r="U647" s="388"/>
      <c r="V647" s="388"/>
      <c r="W647" s="388"/>
      <c r="X647" s="388"/>
      <c r="Y647" s="388"/>
      <c r="Z647" s="388"/>
      <c r="AA647" s="388"/>
      <c r="AB647" s="388"/>
      <c r="AC647" s="388"/>
      <c r="AD647" s="388"/>
      <c r="AE647" s="388"/>
      <c r="AF647" s="388"/>
      <c r="AG647" s="388"/>
      <c r="AH647" s="388"/>
      <c r="AI647" s="388"/>
      <c r="AJ647" s="388"/>
      <c r="AK647" s="388"/>
      <c r="AL647" s="388"/>
      <c r="AM647" s="388"/>
      <c r="AN647" s="388"/>
      <c r="AO647" s="388"/>
      <c r="AP647" s="388"/>
      <c r="AQ647" s="388"/>
      <c r="AR647" s="388"/>
      <c r="AS647" s="388"/>
      <c r="AT647" s="388"/>
      <c r="AU647" s="388"/>
      <c r="AV647" s="388"/>
      <c r="AW647" s="388"/>
      <c r="AX647" s="388"/>
      <c r="AY647" s="388"/>
      <c r="AZ647" s="388"/>
      <c r="BA647" s="388"/>
      <c r="BB647" s="388"/>
      <c r="BC647" s="388"/>
      <c r="BD647" s="388"/>
      <c r="BE647" s="388"/>
      <c r="BF647" s="388"/>
      <c r="BG647" s="388"/>
      <c r="BH647" s="388">
        <v>1</v>
      </c>
      <c r="BI647" s="388">
        <v>59</v>
      </c>
      <c r="BJ647" s="388">
        <f t="shared" si="103"/>
        <v>14.75</v>
      </c>
      <c r="BK647" s="388">
        <v>22</v>
      </c>
      <c r="BL647" s="388">
        <v>1330</v>
      </c>
      <c r="BM647" s="388">
        <f t="shared" si="104"/>
        <v>332.5</v>
      </c>
      <c r="BN647" s="388">
        <v>16</v>
      </c>
      <c r="BO647" s="388">
        <v>1056</v>
      </c>
      <c r="BP647" s="388">
        <f t="shared" si="105"/>
        <v>264</v>
      </c>
      <c r="BQ647" s="388">
        <v>19</v>
      </c>
      <c r="BR647" s="388">
        <v>1469</v>
      </c>
      <c r="BS647" s="388">
        <f t="shared" si="106"/>
        <v>367.25</v>
      </c>
    </row>
    <row r="648" spans="1:71" ht="15.75" customHeight="1">
      <c r="A648" s="331">
        <v>646</v>
      </c>
      <c r="B648" s="388" t="s">
        <v>4321</v>
      </c>
      <c r="C648" s="388"/>
      <c r="D648" s="388"/>
      <c r="E648" s="207" t="s">
        <v>5</v>
      </c>
      <c r="F648" s="388"/>
      <c r="G648" s="388"/>
      <c r="H648" s="388"/>
      <c r="I648" s="388"/>
      <c r="J648" s="388"/>
      <c r="K648" s="388"/>
      <c r="L648" s="388"/>
      <c r="M648" s="388"/>
      <c r="N648" s="388"/>
      <c r="O648" s="388"/>
      <c r="P648" s="388"/>
      <c r="Q648" s="388"/>
      <c r="R648" s="388"/>
      <c r="S648" s="388"/>
      <c r="T648" s="388"/>
      <c r="U648" s="388"/>
      <c r="V648" s="388"/>
      <c r="W648" s="388"/>
      <c r="X648" s="388"/>
      <c r="Y648" s="388"/>
      <c r="Z648" s="388"/>
      <c r="AA648" s="388"/>
      <c r="AB648" s="388"/>
      <c r="AC648" s="388"/>
      <c r="AD648" s="388"/>
      <c r="AE648" s="388"/>
      <c r="AF648" s="388"/>
      <c r="AG648" s="388"/>
      <c r="AH648" s="388"/>
      <c r="AI648" s="388"/>
      <c r="AJ648" s="388"/>
      <c r="AK648" s="388"/>
      <c r="AL648" s="388"/>
      <c r="AM648" s="388"/>
      <c r="AN648" s="388"/>
      <c r="AO648" s="388"/>
      <c r="AP648" s="388"/>
      <c r="AQ648" s="388"/>
      <c r="AR648" s="388"/>
      <c r="AS648" s="388"/>
      <c r="AT648" s="388"/>
      <c r="AU648" s="388"/>
      <c r="AV648" s="388"/>
      <c r="AW648" s="388"/>
      <c r="AX648" s="388"/>
      <c r="AY648" s="388"/>
      <c r="AZ648" s="388"/>
      <c r="BA648" s="388"/>
      <c r="BB648" s="388"/>
      <c r="BC648" s="388"/>
      <c r="BD648" s="388"/>
      <c r="BE648" s="388"/>
      <c r="BF648" s="388"/>
      <c r="BG648" s="388"/>
      <c r="BH648" s="388">
        <v>7</v>
      </c>
      <c r="BI648" s="388">
        <v>433</v>
      </c>
      <c r="BJ648" s="388">
        <f t="shared" si="103"/>
        <v>108.25</v>
      </c>
      <c r="BK648" s="388">
        <v>26</v>
      </c>
      <c r="BL648" s="388">
        <v>1946</v>
      </c>
      <c r="BM648" s="388">
        <f t="shared" si="104"/>
        <v>486.5</v>
      </c>
      <c r="BN648" s="388">
        <v>27</v>
      </c>
      <c r="BO648" s="388">
        <v>1893</v>
      </c>
      <c r="BP648" s="388">
        <f t="shared" si="105"/>
        <v>473.25</v>
      </c>
      <c r="BQ648" s="388">
        <v>39</v>
      </c>
      <c r="BR648" s="388">
        <v>3177</v>
      </c>
      <c r="BS648" s="388">
        <f t="shared" si="106"/>
        <v>794.25</v>
      </c>
    </row>
    <row r="649" spans="1:71" ht="15.75" customHeight="1">
      <c r="A649" s="331">
        <v>647</v>
      </c>
      <c r="B649" s="388" t="s">
        <v>4322</v>
      </c>
      <c r="C649" s="388"/>
      <c r="D649" s="388"/>
      <c r="E649" s="207" t="s">
        <v>5</v>
      </c>
      <c r="F649" s="388"/>
      <c r="G649" s="388"/>
      <c r="H649" s="388"/>
      <c r="I649" s="388"/>
      <c r="J649" s="388"/>
      <c r="K649" s="388"/>
      <c r="L649" s="388"/>
      <c r="M649" s="388"/>
      <c r="N649" s="388"/>
      <c r="O649" s="388"/>
      <c r="P649" s="388"/>
      <c r="Q649" s="388"/>
      <c r="R649" s="388"/>
      <c r="S649" s="388"/>
      <c r="T649" s="388"/>
      <c r="U649" s="388"/>
      <c r="V649" s="388"/>
      <c r="W649" s="388"/>
      <c r="X649" s="388"/>
      <c r="Y649" s="388"/>
      <c r="Z649" s="388"/>
      <c r="AA649" s="388"/>
      <c r="AB649" s="388"/>
      <c r="AC649" s="388"/>
      <c r="AD649" s="388"/>
      <c r="AE649" s="388"/>
      <c r="AF649" s="388"/>
      <c r="AG649" s="388"/>
      <c r="AH649" s="388"/>
      <c r="AI649" s="388"/>
      <c r="AJ649" s="388"/>
      <c r="AK649" s="388"/>
      <c r="AL649" s="388"/>
      <c r="AM649" s="388"/>
      <c r="AN649" s="388"/>
      <c r="AO649" s="388"/>
      <c r="AP649" s="388"/>
      <c r="AQ649" s="388"/>
      <c r="AR649" s="388"/>
      <c r="AS649" s="388"/>
      <c r="AT649" s="388"/>
      <c r="AU649" s="388"/>
      <c r="AV649" s="388"/>
      <c r="AW649" s="388"/>
      <c r="AX649" s="388"/>
      <c r="AY649" s="388"/>
      <c r="AZ649" s="388"/>
      <c r="BA649" s="388"/>
      <c r="BB649" s="388"/>
      <c r="BC649" s="388"/>
      <c r="BD649" s="388"/>
      <c r="BE649" s="388"/>
      <c r="BF649" s="388"/>
      <c r="BG649" s="388"/>
      <c r="BH649" s="388">
        <v>1</v>
      </c>
      <c r="BI649" s="388">
        <v>35</v>
      </c>
      <c r="BJ649" s="388">
        <f t="shared" si="103"/>
        <v>8.75</v>
      </c>
      <c r="BK649" s="388">
        <v>29</v>
      </c>
      <c r="BL649" s="388">
        <v>2347</v>
      </c>
      <c r="BM649" s="388">
        <f t="shared" si="104"/>
        <v>586.75</v>
      </c>
      <c r="BN649" s="388">
        <v>19</v>
      </c>
      <c r="BO649" s="388">
        <v>1737</v>
      </c>
      <c r="BP649" s="388">
        <f t="shared" si="105"/>
        <v>434.25</v>
      </c>
      <c r="BQ649" s="388">
        <v>28</v>
      </c>
      <c r="BR649" s="388">
        <v>2088</v>
      </c>
      <c r="BS649" s="388">
        <f t="shared" si="106"/>
        <v>522</v>
      </c>
    </row>
    <row r="650" spans="1:71" ht="15.75" customHeight="1">
      <c r="A650" s="331">
        <v>648</v>
      </c>
      <c r="B650" s="388" t="s">
        <v>4323</v>
      </c>
      <c r="C650" s="388"/>
      <c r="D650" s="388"/>
      <c r="E650" s="207" t="s">
        <v>5</v>
      </c>
      <c r="F650" s="388"/>
      <c r="G650" s="388"/>
      <c r="H650" s="388"/>
      <c r="I650" s="388"/>
      <c r="J650" s="388"/>
      <c r="K650" s="388"/>
      <c r="L650" s="388"/>
      <c r="M650" s="388"/>
      <c r="N650" s="388"/>
      <c r="O650" s="388"/>
      <c r="P650" s="388"/>
      <c r="Q650" s="388"/>
      <c r="R650" s="388"/>
      <c r="S650" s="388"/>
      <c r="T650" s="388"/>
      <c r="U650" s="388"/>
      <c r="V650" s="388"/>
      <c r="W650" s="388"/>
      <c r="X650" s="388"/>
      <c r="Y650" s="388"/>
      <c r="Z650" s="388"/>
      <c r="AA650" s="388"/>
      <c r="AB650" s="388"/>
      <c r="AC650" s="388"/>
      <c r="AD650" s="388"/>
      <c r="AE650" s="388"/>
      <c r="AF650" s="388"/>
      <c r="AG650" s="388"/>
      <c r="AH650" s="388"/>
      <c r="AI650" s="388"/>
      <c r="AJ650" s="388"/>
      <c r="AK650" s="388"/>
      <c r="AL650" s="388"/>
      <c r="AM650" s="388"/>
      <c r="AN650" s="388"/>
      <c r="AO650" s="388"/>
      <c r="AP650" s="388"/>
      <c r="AQ650" s="388"/>
      <c r="AR650" s="388"/>
      <c r="AS650" s="388"/>
      <c r="AT650" s="388"/>
      <c r="AU650" s="388"/>
      <c r="AV650" s="388"/>
      <c r="AW650" s="388"/>
      <c r="AX650" s="388"/>
      <c r="AY650" s="388"/>
      <c r="AZ650" s="388"/>
      <c r="BA650" s="388"/>
      <c r="BB650" s="388"/>
      <c r="BC650" s="388"/>
      <c r="BD650" s="388"/>
      <c r="BE650" s="388"/>
      <c r="BF650" s="388"/>
      <c r="BG650" s="388"/>
      <c r="BH650" s="388">
        <v>3</v>
      </c>
      <c r="BI650" s="388">
        <v>213</v>
      </c>
      <c r="BJ650" s="388">
        <f t="shared" si="103"/>
        <v>53.25</v>
      </c>
      <c r="BK650" s="388">
        <v>11</v>
      </c>
      <c r="BL650" s="388">
        <v>605</v>
      </c>
      <c r="BM650" s="388">
        <f t="shared" si="104"/>
        <v>151.25</v>
      </c>
      <c r="BN650" s="388">
        <v>32</v>
      </c>
      <c r="BO650" s="388">
        <v>2440</v>
      </c>
      <c r="BP650" s="388">
        <f t="shared" si="105"/>
        <v>610</v>
      </c>
      <c r="BQ650" s="388">
        <v>13</v>
      </c>
      <c r="BR650" s="388">
        <v>687</v>
      </c>
      <c r="BS650" s="388">
        <f t="shared" si="106"/>
        <v>171.75</v>
      </c>
    </row>
    <row r="651" spans="1:71" ht="15.75" customHeight="1">
      <c r="A651" s="331">
        <v>649</v>
      </c>
      <c r="B651" s="388" t="s">
        <v>4324</v>
      </c>
      <c r="C651" s="388"/>
      <c r="D651" s="388"/>
      <c r="E651" s="207" t="s">
        <v>5</v>
      </c>
      <c r="F651" s="388"/>
      <c r="G651" s="388"/>
      <c r="H651" s="388"/>
      <c r="I651" s="388"/>
      <c r="J651" s="388"/>
      <c r="K651" s="388"/>
      <c r="L651" s="388"/>
      <c r="M651" s="388"/>
      <c r="N651" s="388"/>
      <c r="O651" s="388"/>
      <c r="P651" s="388"/>
      <c r="Q651" s="388"/>
      <c r="R651" s="388"/>
      <c r="S651" s="388"/>
      <c r="T651" s="388"/>
      <c r="U651" s="388"/>
      <c r="V651" s="388"/>
      <c r="W651" s="388"/>
      <c r="X651" s="388"/>
      <c r="Y651" s="388"/>
      <c r="Z651" s="388"/>
      <c r="AA651" s="388"/>
      <c r="AB651" s="388"/>
      <c r="AC651" s="388"/>
      <c r="AD651" s="388"/>
      <c r="AE651" s="388"/>
      <c r="AF651" s="388"/>
      <c r="AG651" s="388"/>
      <c r="AH651" s="388"/>
      <c r="AI651" s="388"/>
      <c r="AJ651" s="388"/>
      <c r="AK651" s="388"/>
      <c r="AL651" s="388"/>
      <c r="AM651" s="388"/>
      <c r="AN651" s="388"/>
      <c r="AO651" s="388"/>
      <c r="AP651" s="388"/>
      <c r="AQ651" s="388"/>
      <c r="AR651" s="388"/>
      <c r="AS651" s="388"/>
      <c r="AT651" s="388"/>
      <c r="AU651" s="388"/>
      <c r="AV651" s="388"/>
      <c r="AW651" s="388"/>
      <c r="AX651" s="388"/>
      <c r="AY651" s="388"/>
      <c r="AZ651" s="388"/>
      <c r="BA651" s="388"/>
      <c r="BB651" s="388"/>
      <c r="BC651" s="388"/>
      <c r="BD651" s="388"/>
      <c r="BE651" s="388"/>
      <c r="BF651" s="388"/>
      <c r="BG651" s="388"/>
      <c r="BH651" s="388">
        <v>2</v>
      </c>
      <c r="BI651" s="388">
        <v>178</v>
      </c>
      <c r="BJ651" s="388">
        <f t="shared" si="103"/>
        <v>44.5</v>
      </c>
      <c r="BK651" s="388">
        <v>7</v>
      </c>
      <c r="BL651" s="388">
        <v>489</v>
      </c>
      <c r="BM651" s="388">
        <f t="shared" si="104"/>
        <v>122.25</v>
      </c>
      <c r="BN651" s="388">
        <v>24</v>
      </c>
      <c r="BO651" s="388">
        <v>1936</v>
      </c>
      <c r="BP651" s="388">
        <f t="shared" si="105"/>
        <v>484</v>
      </c>
      <c r="BQ651" s="388">
        <v>23</v>
      </c>
      <c r="BR651" s="388">
        <v>1745</v>
      </c>
      <c r="BS651" s="388">
        <f t="shared" si="106"/>
        <v>436.25</v>
      </c>
    </row>
    <row r="652" spans="1:71" ht="15.75" customHeight="1">
      <c r="A652" s="331">
        <v>650</v>
      </c>
      <c r="B652" s="388" t="s">
        <v>4325</v>
      </c>
      <c r="C652" s="388"/>
      <c r="D652" s="388"/>
      <c r="E652" s="207" t="s">
        <v>5</v>
      </c>
      <c r="F652" s="388"/>
      <c r="G652" s="388"/>
      <c r="H652" s="388"/>
      <c r="I652" s="388"/>
      <c r="J652" s="388"/>
      <c r="K652" s="388"/>
      <c r="L652" s="388"/>
      <c r="M652" s="388"/>
      <c r="N652" s="388"/>
      <c r="O652" s="388"/>
      <c r="P652" s="388"/>
      <c r="Q652" s="388"/>
      <c r="R652" s="388"/>
      <c r="S652" s="388"/>
      <c r="T652" s="388"/>
      <c r="U652" s="388"/>
      <c r="V652" s="388"/>
      <c r="W652" s="388"/>
      <c r="X652" s="388"/>
      <c r="Y652" s="388"/>
      <c r="Z652" s="388"/>
      <c r="AA652" s="388"/>
      <c r="AB652" s="388"/>
      <c r="AC652" s="388"/>
      <c r="AD652" s="388"/>
      <c r="AE652" s="388"/>
      <c r="AF652" s="388"/>
      <c r="AG652" s="388"/>
      <c r="AH652" s="388"/>
      <c r="AI652" s="388"/>
      <c r="AJ652" s="388"/>
      <c r="AK652" s="388"/>
      <c r="AL652" s="388"/>
      <c r="AM652" s="388"/>
      <c r="AN652" s="388"/>
      <c r="AO652" s="388"/>
      <c r="AP652" s="388"/>
      <c r="AQ652" s="388"/>
      <c r="AR652" s="388"/>
      <c r="AS652" s="388"/>
      <c r="AT652" s="388"/>
      <c r="AU652" s="388"/>
      <c r="AV652" s="388"/>
      <c r="AW652" s="388"/>
      <c r="AX652" s="388"/>
      <c r="AY652" s="388"/>
      <c r="AZ652" s="388"/>
      <c r="BA652" s="388"/>
      <c r="BB652" s="388"/>
      <c r="BC652" s="388"/>
      <c r="BD652" s="388"/>
      <c r="BE652" s="388"/>
      <c r="BF652" s="388"/>
      <c r="BG652" s="388"/>
      <c r="BH652" s="388">
        <v>2</v>
      </c>
      <c r="BI652" s="388">
        <v>238</v>
      </c>
      <c r="BJ652" s="388">
        <f t="shared" si="103"/>
        <v>59.5</v>
      </c>
      <c r="BK652" s="388">
        <v>12</v>
      </c>
      <c r="BL652" s="388">
        <v>696</v>
      </c>
      <c r="BM652" s="388">
        <f t="shared" si="104"/>
        <v>174</v>
      </c>
      <c r="BN652" s="388">
        <v>13</v>
      </c>
      <c r="BO652" s="388">
        <v>895</v>
      </c>
      <c r="BP652" s="388">
        <f t="shared" si="105"/>
        <v>223.75</v>
      </c>
      <c r="BQ652" s="388">
        <v>21</v>
      </c>
      <c r="BR652" s="388">
        <v>1551</v>
      </c>
      <c r="BS652" s="388">
        <f t="shared" si="106"/>
        <v>387.75</v>
      </c>
    </row>
    <row r="653" spans="1:71" ht="15.75" customHeight="1">
      <c r="A653" s="331">
        <v>651</v>
      </c>
      <c r="B653" s="388" t="s">
        <v>4326</v>
      </c>
      <c r="C653" s="388"/>
      <c r="D653" s="388"/>
      <c r="E653" s="207" t="s">
        <v>5</v>
      </c>
      <c r="F653" s="388"/>
      <c r="G653" s="388"/>
      <c r="H653" s="388"/>
      <c r="I653" s="388"/>
      <c r="J653" s="388"/>
      <c r="K653" s="388"/>
      <c r="L653" s="388"/>
      <c r="M653" s="388"/>
      <c r="N653" s="388"/>
      <c r="O653" s="388"/>
      <c r="P653" s="388"/>
      <c r="Q653" s="388"/>
      <c r="R653" s="388"/>
      <c r="S653" s="388"/>
      <c r="T653" s="388"/>
      <c r="U653" s="388"/>
      <c r="V653" s="388"/>
      <c r="W653" s="388"/>
      <c r="X653" s="388"/>
      <c r="Y653" s="388"/>
      <c r="Z653" s="388"/>
      <c r="AA653" s="388"/>
      <c r="AB653" s="388"/>
      <c r="AC653" s="388"/>
      <c r="AD653" s="388"/>
      <c r="AE653" s="388"/>
      <c r="AF653" s="388"/>
      <c r="AG653" s="388"/>
      <c r="AH653" s="388"/>
      <c r="AI653" s="388"/>
      <c r="AJ653" s="388"/>
      <c r="AK653" s="388"/>
      <c r="AL653" s="388"/>
      <c r="AM653" s="388"/>
      <c r="AN653" s="388"/>
      <c r="AO653" s="388"/>
      <c r="AP653" s="388"/>
      <c r="AQ653" s="388"/>
      <c r="AR653" s="388"/>
      <c r="AS653" s="388"/>
      <c r="AT653" s="388"/>
      <c r="AU653" s="388"/>
      <c r="AV653" s="388"/>
      <c r="AW653" s="388"/>
      <c r="AX653" s="388"/>
      <c r="AY653" s="388"/>
      <c r="AZ653" s="388"/>
      <c r="BA653" s="388"/>
      <c r="BB653" s="388"/>
      <c r="BC653" s="388"/>
      <c r="BD653" s="388"/>
      <c r="BE653" s="388"/>
      <c r="BF653" s="388"/>
      <c r="BG653" s="388"/>
      <c r="BH653" s="388">
        <v>5</v>
      </c>
      <c r="BI653" s="388">
        <v>435</v>
      </c>
      <c r="BJ653" s="388">
        <f t="shared" si="103"/>
        <v>108.75</v>
      </c>
      <c r="BK653" s="388">
        <v>16</v>
      </c>
      <c r="BL653" s="388">
        <v>1256</v>
      </c>
      <c r="BM653" s="388">
        <f t="shared" si="104"/>
        <v>314</v>
      </c>
      <c r="BN653" s="388">
        <v>22</v>
      </c>
      <c r="BO653" s="388">
        <v>1994</v>
      </c>
      <c r="BP653" s="388">
        <f t="shared" si="105"/>
        <v>498.5</v>
      </c>
      <c r="BQ653" s="388">
        <v>9</v>
      </c>
      <c r="BR653" s="388">
        <v>535</v>
      </c>
      <c r="BS653" s="388">
        <f t="shared" si="106"/>
        <v>133.75</v>
      </c>
    </row>
    <row r="654" spans="1:71" ht="15.75" customHeight="1">
      <c r="A654" s="331">
        <v>652</v>
      </c>
      <c r="B654" s="388" t="s">
        <v>4327</v>
      </c>
      <c r="C654" s="388"/>
      <c r="D654" s="388"/>
      <c r="E654" s="207" t="s">
        <v>5</v>
      </c>
      <c r="F654" s="388"/>
      <c r="G654" s="388"/>
      <c r="H654" s="388"/>
      <c r="I654" s="388"/>
      <c r="J654" s="388"/>
      <c r="K654" s="388"/>
      <c r="L654" s="388"/>
      <c r="M654" s="388"/>
      <c r="N654" s="388"/>
      <c r="O654" s="388"/>
      <c r="P654" s="388"/>
      <c r="Q654" s="388"/>
      <c r="R654" s="388"/>
      <c r="S654" s="388"/>
      <c r="T654" s="388"/>
      <c r="U654" s="388"/>
      <c r="V654" s="388"/>
      <c r="W654" s="388"/>
      <c r="X654" s="388"/>
      <c r="Y654" s="388"/>
      <c r="Z654" s="388"/>
      <c r="AA654" s="388"/>
      <c r="AB654" s="388"/>
      <c r="AC654" s="388"/>
      <c r="AD654" s="388"/>
      <c r="AE654" s="388"/>
      <c r="AF654" s="388"/>
      <c r="AG654" s="388"/>
      <c r="AH654" s="388"/>
      <c r="AI654" s="388"/>
      <c r="AJ654" s="388"/>
      <c r="AK654" s="388"/>
      <c r="AL654" s="388"/>
      <c r="AM654" s="388"/>
      <c r="AN654" s="388"/>
      <c r="AO654" s="388"/>
      <c r="AP654" s="388"/>
      <c r="AQ654" s="388"/>
      <c r="AR654" s="388"/>
      <c r="AS654" s="388"/>
      <c r="AT654" s="388"/>
      <c r="AU654" s="388"/>
      <c r="AV654" s="388"/>
      <c r="AW654" s="388"/>
      <c r="AX654" s="388"/>
      <c r="AY654" s="388"/>
      <c r="AZ654" s="388"/>
      <c r="BA654" s="388"/>
      <c r="BB654" s="388"/>
      <c r="BC654" s="388"/>
      <c r="BD654" s="388"/>
      <c r="BE654" s="388"/>
      <c r="BF654" s="388"/>
      <c r="BG654" s="388"/>
      <c r="BH654" s="388">
        <v>3</v>
      </c>
      <c r="BI654" s="388">
        <v>337</v>
      </c>
      <c r="BJ654" s="388">
        <f t="shared" si="103"/>
        <v>84.25</v>
      </c>
      <c r="BK654" s="388">
        <v>10</v>
      </c>
      <c r="BL654" s="388">
        <v>830</v>
      </c>
      <c r="BM654" s="388">
        <f t="shared" si="104"/>
        <v>207.5</v>
      </c>
      <c r="BN654" s="388">
        <v>13</v>
      </c>
      <c r="BO654" s="388">
        <v>891</v>
      </c>
      <c r="BP654" s="388">
        <f t="shared" si="105"/>
        <v>222.75</v>
      </c>
      <c r="BQ654" s="388">
        <v>18</v>
      </c>
      <c r="BR654" s="388">
        <v>1558</v>
      </c>
      <c r="BS654" s="388">
        <f t="shared" si="106"/>
        <v>389.5</v>
      </c>
    </row>
    <row r="655" spans="1:71" ht="15.75" customHeight="1">
      <c r="A655" s="331">
        <v>653</v>
      </c>
      <c r="B655" s="388" t="s">
        <v>4328</v>
      </c>
      <c r="C655" s="388"/>
      <c r="D655" s="388"/>
      <c r="E655" s="207" t="s">
        <v>5</v>
      </c>
      <c r="F655" s="388"/>
      <c r="G655" s="388"/>
      <c r="H655" s="388"/>
      <c r="I655" s="388"/>
      <c r="J655" s="388"/>
      <c r="K655" s="388"/>
      <c r="L655" s="388"/>
      <c r="M655" s="388"/>
      <c r="N655" s="388"/>
      <c r="O655" s="388"/>
      <c r="P655" s="388"/>
      <c r="Q655" s="388"/>
      <c r="R655" s="388"/>
      <c r="S655" s="388"/>
      <c r="T655" s="388"/>
      <c r="U655" s="388"/>
      <c r="V655" s="388"/>
      <c r="W655" s="388"/>
      <c r="X655" s="388"/>
      <c r="Y655" s="388"/>
      <c r="Z655" s="388"/>
      <c r="AA655" s="388"/>
      <c r="AB655" s="388"/>
      <c r="AC655" s="388"/>
      <c r="AD655" s="388"/>
      <c r="AE655" s="388"/>
      <c r="AF655" s="388"/>
      <c r="AG655" s="388"/>
      <c r="AH655" s="388"/>
      <c r="AI655" s="388"/>
      <c r="AJ655" s="388"/>
      <c r="AK655" s="388"/>
      <c r="AL655" s="388"/>
      <c r="AM655" s="388"/>
      <c r="AN655" s="388"/>
      <c r="AO655" s="388"/>
      <c r="AP655" s="388"/>
      <c r="AQ655" s="388"/>
      <c r="AR655" s="388"/>
      <c r="AS655" s="388"/>
      <c r="AT655" s="388"/>
      <c r="AU655" s="388"/>
      <c r="AV655" s="388"/>
      <c r="AW655" s="388"/>
      <c r="AX655" s="388"/>
      <c r="AY655" s="388"/>
      <c r="AZ655" s="388"/>
      <c r="BA655" s="388"/>
      <c r="BB655" s="388"/>
      <c r="BC655" s="388"/>
      <c r="BD655" s="388"/>
      <c r="BE655" s="388"/>
      <c r="BF655" s="388"/>
      <c r="BG655" s="388"/>
      <c r="BH655" s="388">
        <v>1</v>
      </c>
      <c r="BI655" s="388">
        <v>35</v>
      </c>
      <c r="BJ655" s="388">
        <f t="shared" si="103"/>
        <v>8.75</v>
      </c>
      <c r="BK655" s="388">
        <v>8</v>
      </c>
      <c r="BL655" s="388">
        <v>712</v>
      </c>
      <c r="BM655" s="388">
        <f t="shared" si="104"/>
        <v>178</v>
      </c>
      <c r="BN655" s="388">
        <v>20</v>
      </c>
      <c r="BO655" s="388">
        <v>1260</v>
      </c>
      <c r="BP655" s="388">
        <f t="shared" si="105"/>
        <v>315</v>
      </c>
      <c r="BQ655" s="388">
        <v>26</v>
      </c>
      <c r="BR655" s="388">
        <v>1658</v>
      </c>
      <c r="BS655" s="388">
        <f t="shared" si="106"/>
        <v>414.5</v>
      </c>
    </row>
    <row r="656" spans="1:71" ht="15.75" customHeight="1">
      <c r="A656" s="331">
        <v>654</v>
      </c>
      <c r="B656" s="388" t="s">
        <v>4329</v>
      </c>
      <c r="C656" s="388"/>
      <c r="D656" s="388"/>
      <c r="E656" s="207" t="s">
        <v>5</v>
      </c>
      <c r="F656" s="388"/>
      <c r="G656" s="388"/>
      <c r="H656" s="388"/>
      <c r="I656" s="388"/>
      <c r="J656" s="388"/>
      <c r="K656" s="388"/>
      <c r="L656" s="388"/>
      <c r="M656" s="388"/>
      <c r="N656" s="388"/>
      <c r="O656" s="388"/>
      <c r="P656" s="388"/>
      <c r="Q656" s="388"/>
      <c r="R656" s="388"/>
      <c r="S656" s="388"/>
      <c r="T656" s="388"/>
      <c r="U656" s="388"/>
      <c r="V656" s="388"/>
      <c r="W656" s="388"/>
      <c r="X656" s="388"/>
      <c r="Y656" s="388"/>
      <c r="Z656" s="388"/>
      <c r="AA656" s="388"/>
      <c r="AB656" s="388"/>
      <c r="AC656" s="388"/>
      <c r="AD656" s="388"/>
      <c r="AE656" s="388"/>
      <c r="AF656" s="388"/>
      <c r="AG656" s="388"/>
      <c r="AH656" s="388"/>
      <c r="AI656" s="388"/>
      <c r="AJ656" s="388"/>
      <c r="AK656" s="388"/>
      <c r="AL656" s="388"/>
      <c r="AM656" s="388"/>
      <c r="AN656" s="388"/>
      <c r="AO656" s="388"/>
      <c r="AP656" s="388"/>
      <c r="AQ656" s="388"/>
      <c r="AR656" s="388"/>
      <c r="AS656" s="388"/>
      <c r="AT656" s="388"/>
      <c r="AU656" s="388"/>
      <c r="AV656" s="388"/>
      <c r="AW656" s="388"/>
      <c r="AX656" s="388"/>
      <c r="AY656" s="388"/>
      <c r="AZ656" s="388"/>
      <c r="BA656" s="388"/>
      <c r="BB656" s="388"/>
      <c r="BC656" s="388"/>
      <c r="BD656" s="388"/>
      <c r="BE656" s="388"/>
      <c r="BF656" s="388"/>
      <c r="BG656" s="388"/>
      <c r="BH656" s="388">
        <v>4</v>
      </c>
      <c r="BI656" s="388">
        <v>356</v>
      </c>
      <c r="BJ656" s="388">
        <f t="shared" si="103"/>
        <v>89</v>
      </c>
      <c r="BK656" s="388">
        <v>11</v>
      </c>
      <c r="BL656" s="388">
        <v>805</v>
      </c>
      <c r="BM656" s="388">
        <f t="shared" si="104"/>
        <v>201.25</v>
      </c>
      <c r="BN656" s="388">
        <v>16</v>
      </c>
      <c r="BO656" s="388">
        <v>1284</v>
      </c>
      <c r="BP656" s="388">
        <f t="shared" si="105"/>
        <v>321</v>
      </c>
      <c r="BQ656" s="388">
        <v>13</v>
      </c>
      <c r="BR656" s="388">
        <v>1039</v>
      </c>
      <c r="BS656" s="388">
        <f t="shared" si="106"/>
        <v>259.75</v>
      </c>
    </row>
    <row r="657" spans="1:71" ht="15.75" customHeight="1">
      <c r="A657" s="331">
        <v>655</v>
      </c>
      <c r="B657" s="388" t="s">
        <v>4330</v>
      </c>
      <c r="C657" s="388"/>
      <c r="D657" s="388"/>
      <c r="E657" s="207" t="s">
        <v>5</v>
      </c>
      <c r="F657" s="388"/>
      <c r="G657" s="388"/>
      <c r="H657" s="388"/>
      <c r="I657" s="388"/>
      <c r="J657" s="388"/>
      <c r="K657" s="388"/>
      <c r="L657" s="388"/>
      <c r="M657" s="388"/>
      <c r="N657" s="388"/>
      <c r="O657" s="388"/>
      <c r="P657" s="388"/>
      <c r="Q657" s="388"/>
      <c r="R657" s="388"/>
      <c r="S657" s="388"/>
      <c r="T657" s="388"/>
      <c r="U657" s="388"/>
      <c r="V657" s="388"/>
      <c r="W657" s="388"/>
      <c r="X657" s="388"/>
      <c r="Y657" s="388"/>
      <c r="Z657" s="388"/>
      <c r="AA657" s="388"/>
      <c r="AB657" s="388"/>
      <c r="AC657" s="388"/>
      <c r="AD657" s="388"/>
      <c r="AE657" s="388"/>
      <c r="AF657" s="388"/>
      <c r="AG657" s="388"/>
      <c r="AH657" s="388"/>
      <c r="AI657" s="388"/>
      <c r="AJ657" s="388"/>
      <c r="AK657" s="388"/>
      <c r="AL657" s="388"/>
      <c r="AM657" s="388"/>
      <c r="AN657" s="388"/>
      <c r="AO657" s="388"/>
      <c r="AP657" s="388"/>
      <c r="AQ657" s="388"/>
      <c r="AR657" s="388"/>
      <c r="AS657" s="388"/>
      <c r="AT657" s="388"/>
      <c r="AU657" s="388"/>
      <c r="AV657" s="388"/>
      <c r="AW657" s="388"/>
      <c r="AX657" s="388"/>
      <c r="AY657" s="388"/>
      <c r="AZ657" s="388"/>
      <c r="BA657" s="388"/>
      <c r="BB657" s="388"/>
      <c r="BC657" s="388"/>
      <c r="BD657" s="388"/>
      <c r="BE657" s="388"/>
      <c r="BF657" s="388"/>
      <c r="BG657" s="388"/>
      <c r="BH657" s="388">
        <v>16</v>
      </c>
      <c r="BI657" s="388">
        <v>1272</v>
      </c>
      <c r="BJ657" s="388">
        <f t="shared" si="103"/>
        <v>318</v>
      </c>
      <c r="BK657" s="388">
        <v>18</v>
      </c>
      <c r="BL657" s="388">
        <v>1574</v>
      </c>
      <c r="BM657" s="388">
        <f t="shared" si="104"/>
        <v>393.5</v>
      </c>
      <c r="BN657" s="388">
        <v>13</v>
      </c>
      <c r="BO657" s="388">
        <v>1267</v>
      </c>
      <c r="BP657" s="388">
        <f t="shared" si="105"/>
        <v>316.75</v>
      </c>
      <c r="BQ657" s="388">
        <v>21</v>
      </c>
      <c r="BR657" s="388">
        <v>1747</v>
      </c>
      <c r="BS657" s="388">
        <f t="shared" si="106"/>
        <v>436.75</v>
      </c>
    </row>
    <row r="658" spans="1:71" ht="15.75" customHeight="1">
      <c r="A658" s="331">
        <v>656</v>
      </c>
      <c r="B658" s="388" t="s">
        <v>4331</v>
      </c>
      <c r="C658" s="388"/>
      <c r="D658" s="388"/>
      <c r="E658" s="207" t="s">
        <v>5</v>
      </c>
      <c r="F658" s="388"/>
      <c r="G658" s="388"/>
      <c r="H658" s="388"/>
      <c r="I658" s="388"/>
      <c r="J658" s="388"/>
      <c r="K658" s="388"/>
      <c r="L658" s="388"/>
      <c r="M658" s="388"/>
      <c r="N658" s="388"/>
      <c r="O658" s="388"/>
      <c r="P658" s="388"/>
      <c r="Q658" s="388"/>
      <c r="R658" s="388"/>
      <c r="S658" s="388"/>
      <c r="T658" s="388"/>
      <c r="U658" s="388"/>
      <c r="V658" s="388"/>
      <c r="W658" s="388"/>
      <c r="X658" s="388"/>
      <c r="Y658" s="388"/>
      <c r="Z658" s="388"/>
      <c r="AA658" s="388"/>
      <c r="AB658" s="388"/>
      <c r="AC658" s="388"/>
      <c r="AD658" s="388"/>
      <c r="AE658" s="388"/>
      <c r="AF658" s="388"/>
      <c r="AG658" s="388"/>
      <c r="AH658" s="388"/>
      <c r="AI658" s="388"/>
      <c r="AJ658" s="388"/>
      <c r="AK658" s="388"/>
      <c r="AL658" s="388"/>
      <c r="AM658" s="388"/>
      <c r="AN658" s="388"/>
      <c r="AO658" s="388"/>
      <c r="AP658" s="388"/>
      <c r="AQ658" s="388"/>
      <c r="AR658" s="388"/>
      <c r="AS658" s="388"/>
      <c r="AT658" s="388"/>
      <c r="AU658" s="388"/>
      <c r="AV658" s="388"/>
      <c r="AW658" s="388"/>
      <c r="AX658" s="388"/>
      <c r="AY658" s="388"/>
      <c r="AZ658" s="388"/>
      <c r="BA658" s="388"/>
      <c r="BB658" s="388"/>
      <c r="BC658" s="388"/>
      <c r="BD658" s="388"/>
      <c r="BE658" s="388"/>
      <c r="BF658" s="388"/>
      <c r="BG658" s="388"/>
      <c r="BH658" s="388">
        <v>22</v>
      </c>
      <c r="BI658" s="388">
        <v>1286</v>
      </c>
      <c r="BJ658" s="388">
        <f t="shared" si="103"/>
        <v>321.5</v>
      </c>
      <c r="BK658" s="388">
        <v>131</v>
      </c>
      <c r="BL658" s="388">
        <v>8061</v>
      </c>
      <c r="BM658" s="388">
        <f t="shared" si="104"/>
        <v>2015.25</v>
      </c>
      <c r="BN658" s="388">
        <v>148</v>
      </c>
      <c r="BO658" s="388">
        <v>8840</v>
      </c>
      <c r="BP658" s="388">
        <f t="shared" si="105"/>
        <v>2210</v>
      </c>
      <c r="BQ658" s="388">
        <v>205</v>
      </c>
      <c r="BR658" s="388">
        <v>12343</v>
      </c>
      <c r="BS658" s="388">
        <f t="shared" si="106"/>
        <v>3085.75</v>
      </c>
    </row>
    <row r="659" spans="1:71" ht="15.75" customHeight="1">
      <c r="A659" s="331">
        <v>657</v>
      </c>
      <c r="B659" s="388" t="s">
        <v>4332</v>
      </c>
      <c r="C659" s="388"/>
      <c r="D659" s="388"/>
      <c r="E659" s="207" t="s">
        <v>5</v>
      </c>
      <c r="F659" s="388"/>
      <c r="G659" s="388"/>
      <c r="H659" s="388"/>
      <c r="I659" s="388"/>
      <c r="J659" s="388"/>
      <c r="K659" s="388"/>
      <c r="L659" s="388"/>
      <c r="M659" s="388"/>
      <c r="N659" s="388"/>
      <c r="O659" s="388"/>
      <c r="P659" s="388"/>
      <c r="Q659" s="388"/>
      <c r="R659" s="388"/>
      <c r="S659" s="388"/>
      <c r="T659" s="388"/>
      <c r="U659" s="388"/>
      <c r="V659" s="388"/>
      <c r="W659" s="388"/>
      <c r="X659" s="388"/>
      <c r="Y659" s="388"/>
      <c r="Z659" s="388"/>
      <c r="AA659" s="388"/>
      <c r="AB659" s="388"/>
      <c r="AC659" s="388"/>
      <c r="AD659" s="388"/>
      <c r="AE659" s="388"/>
      <c r="AF659" s="388"/>
      <c r="AG659" s="388"/>
      <c r="AH659" s="388"/>
      <c r="AI659" s="388"/>
      <c r="AJ659" s="388"/>
      <c r="AK659" s="388"/>
      <c r="AL659" s="388"/>
      <c r="AM659" s="388"/>
      <c r="AN659" s="388"/>
      <c r="AO659" s="388"/>
      <c r="AP659" s="388"/>
      <c r="AQ659" s="388"/>
      <c r="AR659" s="388"/>
      <c r="AS659" s="388"/>
      <c r="AT659" s="388"/>
      <c r="AU659" s="388"/>
      <c r="AV659" s="388"/>
      <c r="AW659" s="388"/>
      <c r="AX659" s="388"/>
      <c r="AY659" s="388"/>
      <c r="AZ659" s="388"/>
      <c r="BA659" s="388"/>
      <c r="BB659" s="388"/>
      <c r="BC659" s="388"/>
      <c r="BD659" s="388"/>
      <c r="BE659" s="388"/>
      <c r="BF659" s="388"/>
      <c r="BG659" s="388"/>
      <c r="BH659" s="388">
        <v>7</v>
      </c>
      <c r="BI659" s="388">
        <v>317</v>
      </c>
      <c r="BJ659" s="388">
        <f t="shared" si="103"/>
        <v>79.25</v>
      </c>
      <c r="BK659" s="388">
        <v>24</v>
      </c>
      <c r="BL659" s="388">
        <v>1704</v>
      </c>
      <c r="BM659" s="388">
        <f t="shared" si="104"/>
        <v>426</v>
      </c>
      <c r="BN659" s="388">
        <v>28</v>
      </c>
      <c r="BO659" s="388">
        <v>1840</v>
      </c>
      <c r="BP659" s="388">
        <f t="shared" si="105"/>
        <v>460</v>
      </c>
      <c r="BQ659" s="388">
        <v>19</v>
      </c>
      <c r="BR659" s="388">
        <v>1157</v>
      </c>
      <c r="BS659" s="388">
        <f t="shared" si="106"/>
        <v>289.25</v>
      </c>
    </row>
    <row r="660" spans="1:71" ht="15.75" customHeight="1">
      <c r="A660" s="331">
        <v>658</v>
      </c>
      <c r="B660" s="388" t="s">
        <v>4333</v>
      </c>
      <c r="C660" s="388"/>
      <c r="D660" s="388"/>
      <c r="E660" s="207" t="s">
        <v>5</v>
      </c>
      <c r="F660" s="388"/>
      <c r="G660" s="388"/>
      <c r="H660" s="388"/>
      <c r="I660" s="388"/>
      <c r="J660" s="388"/>
      <c r="K660" s="388"/>
      <c r="L660" s="388"/>
      <c r="M660" s="388"/>
      <c r="N660" s="388"/>
      <c r="O660" s="388"/>
      <c r="P660" s="388"/>
      <c r="Q660" s="388"/>
      <c r="R660" s="388"/>
      <c r="S660" s="388"/>
      <c r="T660" s="388"/>
      <c r="U660" s="388"/>
      <c r="V660" s="388"/>
      <c r="W660" s="388"/>
      <c r="X660" s="388"/>
      <c r="Y660" s="388"/>
      <c r="Z660" s="388"/>
      <c r="AA660" s="388"/>
      <c r="AB660" s="388"/>
      <c r="AC660" s="388"/>
      <c r="AD660" s="388"/>
      <c r="AE660" s="388"/>
      <c r="AF660" s="388"/>
      <c r="AG660" s="388"/>
      <c r="AH660" s="388"/>
      <c r="AI660" s="388"/>
      <c r="AJ660" s="388"/>
      <c r="AK660" s="388"/>
      <c r="AL660" s="388"/>
      <c r="AM660" s="388"/>
      <c r="AN660" s="388"/>
      <c r="AO660" s="388"/>
      <c r="AP660" s="388"/>
      <c r="AQ660" s="388"/>
      <c r="AR660" s="388"/>
      <c r="AS660" s="388"/>
      <c r="AT660" s="388"/>
      <c r="AU660" s="388"/>
      <c r="AV660" s="388"/>
      <c r="AW660" s="388"/>
      <c r="AX660" s="388"/>
      <c r="AY660" s="388"/>
      <c r="AZ660" s="388"/>
      <c r="BA660" s="388"/>
      <c r="BB660" s="388"/>
      <c r="BC660" s="388"/>
      <c r="BD660" s="388"/>
      <c r="BE660" s="388"/>
      <c r="BF660" s="388"/>
      <c r="BG660" s="388"/>
      <c r="BH660" s="388">
        <v>7</v>
      </c>
      <c r="BI660" s="388">
        <v>509</v>
      </c>
      <c r="BJ660" s="388">
        <f t="shared" si="103"/>
        <v>127.25</v>
      </c>
      <c r="BK660" s="388">
        <v>18</v>
      </c>
      <c r="BL660" s="388">
        <v>1338</v>
      </c>
      <c r="BM660" s="388">
        <f t="shared" si="104"/>
        <v>334.5</v>
      </c>
      <c r="BN660" s="388">
        <v>29</v>
      </c>
      <c r="BO660" s="388">
        <v>2147</v>
      </c>
      <c r="BP660" s="388">
        <f t="shared" si="105"/>
        <v>536.75</v>
      </c>
      <c r="BQ660" s="388">
        <v>32</v>
      </c>
      <c r="BR660" s="388">
        <v>2536</v>
      </c>
      <c r="BS660" s="388">
        <f t="shared" si="106"/>
        <v>634</v>
      </c>
    </row>
    <row r="661" spans="1:71" ht="15.75" customHeight="1">
      <c r="A661" s="331">
        <v>659</v>
      </c>
      <c r="B661" s="388" t="s">
        <v>4334</v>
      </c>
      <c r="C661" s="388"/>
      <c r="D661" s="388"/>
      <c r="E661" s="207" t="s">
        <v>5</v>
      </c>
      <c r="F661" s="388"/>
      <c r="G661" s="388"/>
      <c r="H661" s="388"/>
      <c r="I661" s="388"/>
      <c r="J661" s="388"/>
      <c r="K661" s="388"/>
      <c r="L661" s="388"/>
      <c r="M661" s="388"/>
      <c r="N661" s="388"/>
      <c r="O661" s="388"/>
      <c r="P661" s="388"/>
      <c r="Q661" s="388"/>
      <c r="R661" s="388"/>
      <c r="S661" s="388"/>
      <c r="T661" s="388"/>
      <c r="U661" s="388"/>
      <c r="V661" s="388"/>
      <c r="W661" s="388"/>
      <c r="X661" s="388"/>
      <c r="Y661" s="388"/>
      <c r="Z661" s="388"/>
      <c r="AA661" s="388"/>
      <c r="AB661" s="388"/>
      <c r="AC661" s="388"/>
      <c r="AD661" s="388"/>
      <c r="AE661" s="388"/>
      <c r="AF661" s="388"/>
      <c r="AG661" s="388"/>
      <c r="AH661" s="388"/>
      <c r="AI661" s="388"/>
      <c r="AJ661" s="388"/>
      <c r="AK661" s="388"/>
      <c r="AL661" s="388"/>
      <c r="AM661" s="388"/>
      <c r="AN661" s="388"/>
      <c r="AO661" s="388"/>
      <c r="AP661" s="388"/>
      <c r="AQ661" s="388"/>
      <c r="AR661" s="388"/>
      <c r="AS661" s="388"/>
      <c r="AT661" s="388"/>
      <c r="AU661" s="388"/>
      <c r="AV661" s="388"/>
      <c r="AW661" s="388"/>
      <c r="AX661" s="388"/>
      <c r="AY661" s="388"/>
      <c r="AZ661" s="388"/>
      <c r="BA661" s="388"/>
      <c r="BB661" s="388"/>
      <c r="BC661" s="388"/>
      <c r="BD661" s="388"/>
      <c r="BE661" s="388"/>
      <c r="BF661" s="388"/>
      <c r="BG661" s="388"/>
      <c r="BH661" s="388">
        <v>11</v>
      </c>
      <c r="BI661" s="388">
        <v>845</v>
      </c>
      <c r="BJ661" s="388">
        <f t="shared" si="103"/>
        <v>211.25</v>
      </c>
      <c r="BK661" s="388">
        <v>23</v>
      </c>
      <c r="BL661" s="388">
        <v>1373</v>
      </c>
      <c r="BM661" s="388">
        <f t="shared" si="104"/>
        <v>343.25</v>
      </c>
      <c r="BN661" s="388">
        <v>21</v>
      </c>
      <c r="BO661" s="388">
        <v>1547</v>
      </c>
      <c r="BP661" s="388">
        <f t="shared" si="105"/>
        <v>386.75</v>
      </c>
      <c r="BQ661" s="388">
        <v>25</v>
      </c>
      <c r="BR661" s="388">
        <v>1999</v>
      </c>
      <c r="BS661" s="388">
        <f t="shared" si="106"/>
        <v>499.75</v>
      </c>
    </row>
    <row r="662" spans="1:71" ht="15.75" customHeight="1">
      <c r="A662" s="331">
        <v>660</v>
      </c>
      <c r="B662" s="388" t="s">
        <v>4335</v>
      </c>
      <c r="C662" s="388"/>
      <c r="D662" s="388"/>
      <c r="E662" s="207" t="s">
        <v>5</v>
      </c>
      <c r="F662" s="388"/>
      <c r="G662" s="388"/>
      <c r="H662" s="388"/>
      <c r="I662" s="388"/>
      <c r="J662" s="388"/>
      <c r="K662" s="388"/>
      <c r="L662" s="388"/>
      <c r="M662" s="388"/>
      <c r="N662" s="388"/>
      <c r="O662" s="388"/>
      <c r="P662" s="388"/>
      <c r="Q662" s="388"/>
      <c r="R662" s="388"/>
      <c r="S662" s="388"/>
      <c r="T662" s="388"/>
      <c r="U662" s="388"/>
      <c r="V662" s="388"/>
      <c r="W662" s="388"/>
      <c r="X662" s="388"/>
      <c r="Y662" s="388"/>
      <c r="Z662" s="388"/>
      <c r="AA662" s="388"/>
      <c r="AB662" s="388"/>
      <c r="AC662" s="388"/>
      <c r="AD662" s="388"/>
      <c r="AE662" s="388"/>
      <c r="AF662" s="388"/>
      <c r="AG662" s="388"/>
      <c r="AH662" s="388"/>
      <c r="AI662" s="388"/>
      <c r="AJ662" s="388"/>
      <c r="AK662" s="388"/>
      <c r="AL662" s="388"/>
      <c r="AM662" s="388"/>
      <c r="AN662" s="388"/>
      <c r="AO662" s="388"/>
      <c r="AP662" s="388"/>
      <c r="AQ662" s="388"/>
      <c r="AR662" s="388"/>
      <c r="AS662" s="388"/>
      <c r="AT662" s="388"/>
      <c r="AU662" s="388"/>
      <c r="AV662" s="388"/>
      <c r="AW662" s="388"/>
      <c r="AX662" s="388"/>
      <c r="AY662" s="388"/>
      <c r="AZ662" s="388"/>
      <c r="BA662" s="388"/>
      <c r="BB662" s="388"/>
      <c r="BC662" s="388"/>
      <c r="BD662" s="388"/>
      <c r="BE662" s="388"/>
      <c r="BF662" s="388"/>
      <c r="BG662" s="388"/>
      <c r="BH662" s="388">
        <v>6</v>
      </c>
      <c r="BI662" s="388">
        <v>414</v>
      </c>
      <c r="BJ662" s="388">
        <f t="shared" si="103"/>
        <v>103.5</v>
      </c>
      <c r="BK662" s="388">
        <v>13</v>
      </c>
      <c r="BL662" s="388">
        <v>891</v>
      </c>
      <c r="BM662" s="388">
        <f t="shared" si="104"/>
        <v>222.75</v>
      </c>
      <c r="BN662" s="388">
        <v>13</v>
      </c>
      <c r="BO662" s="388">
        <v>1083</v>
      </c>
      <c r="BP662" s="388">
        <f t="shared" si="105"/>
        <v>270.75</v>
      </c>
      <c r="BQ662" s="388">
        <v>22</v>
      </c>
      <c r="BR662" s="388">
        <v>1614</v>
      </c>
      <c r="BS662" s="388">
        <f t="shared" si="106"/>
        <v>403.5</v>
      </c>
    </row>
    <row r="663" spans="1:71" ht="15.75" customHeight="1">
      <c r="A663" s="331">
        <v>661</v>
      </c>
      <c r="B663" s="388" t="s">
        <v>4336</v>
      </c>
      <c r="C663" s="388"/>
      <c r="D663" s="388"/>
      <c r="E663" s="207" t="s">
        <v>5</v>
      </c>
      <c r="F663" s="388"/>
      <c r="G663" s="388"/>
      <c r="H663" s="388"/>
      <c r="I663" s="388"/>
      <c r="J663" s="388"/>
      <c r="K663" s="388"/>
      <c r="L663" s="388"/>
      <c r="M663" s="388"/>
      <c r="N663" s="388"/>
      <c r="O663" s="388"/>
      <c r="P663" s="388"/>
      <c r="Q663" s="388"/>
      <c r="R663" s="388"/>
      <c r="S663" s="388"/>
      <c r="T663" s="388"/>
      <c r="U663" s="388"/>
      <c r="V663" s="388"/>
      <c r="W663" s="388"/>
      <c r="X663" s="388"/>
      <c r="Y663" s="388"/>
      <c r="Z663" s="388"/>
      <c r="AA663" s="388"/>
      <c r="AB663" s="388"/>
      <c r="AC663" s="388"/>
      <c r="AD663" s="388"/>
      <c r="AE663" s="388"/>
      <c r="AF663" s="388"/>
      <c r="AG663" s="388"/>
      <c r="AH663" s="388"/>
      <c r="AI663" s="388"/>
      <c r="AJ663" s="388"/>
      <c r="AK663" s="388"/>
      <c r="AL663" s="388"/>
      <c r="AM663" s="388"/>
      <c r="AN663" s="388"/>
      <c r="AO663" s="388"/>
      <c r="AP663" s="388"/>
      <c r="AQ663" s="388"/>
      <c r="AR663" s="388"/>
      <c r="AS663" s="388"/>
      <c r="AT663" s="388"/>
      <c r="AU663" s="388"/>
      <c r="AV663" s="388"/>
      <c r="AW663" s="388"/>
      <c r="AX663" s="388"/>
      <c r="AY663" s="388"/>
      <c r="AZ663" s="388"/>
      <c r="BA663" s="388"/>
      <c r="BB663" s="388"/>
      <c r="BC663" s="388"/>
      <c r="BD663" s="388"/>
      <c r="BE663" s="388"/>
      <c r="BF663" s="388"/>
      <c r="BG663" s="388"/>
      <c r="BH663" s="388">
        <v>5</v>
      </c>
      <c r="BI663" s="388">
        <v>351</v>
      </c>
      <c r="BJ663" s="388">
        <f t="shared" si="103"/>
        <v>87.75</v>
      </c>
      <c r="BK663" s="388">
        <v>19</v>
      </c>
      <c r="BL663" s="388">
        <v>1101</v>
      </c>
      <c r="BM663" s="388">
        <f t="shared" si="104"/>
        <v>275.25</v>
      </c>
      <c r="BN663" s="388">
        <v>24</v>
      </c>
      <c r="BO663" s="388">
        <v>1844</v>
      </c>
      <c r="BP663" s="388">
        <f t="shared" si="105"/>
        <v>461</v>
      </c>
      <c r="BQ663" s="388">
        <v>18</v>
      </c>
      <c r="BR663" s="388">
        <v>1122</v>
      </c>
      <c r="BS663" s="388">
        <f t="shared" si="106"/>
        <v>280.5</v>
      </c>
    </row>
    <row r="664" spans="1:71" ht="15.75" customHeight="1">
      <c r="A664" s="331">
        <v>662</v>
      </c>
      <c r="B664" s="388" t="s">
        <v>4337</v>
      </c>
      <c r="C664" s="388"/>
      <c r="D664" s="388"/>
      <c r="E664" s="207" t="s">
        <v>5</v>
      </c>
      <c r="F664" s="388"/>
      <c r="G664" s="388"/>
      <c r="H664" s="388"/>
      <c r="I664" s="388"/>
      <c r="J664" s="388"/>
      <c r="K664" s="388"/>
      <c r="L664" s="388"/>
      <c r="M664" s="388"/>
      <c r="N664" s="388"/>
      <c r="O664" s="388"/>
      <c r="P664" s="388"/>
      <c r="Q664" s="388"/>
      <c r="R664" s="388"/>
      <c r="S664" s="388"/>
      <c r="T664" s="388"/>
      <c r="U664" s="388"/>
      <c r="V664" s="388"/>
      <c r="W664" s="388"/>
      <c r="X664" s="388"/>
      <c r="Y664" s="388"/>
      <c r="Z664" s="388"/>
      <c r="AA664" s="388"/>
      <c r="AB664" s="388"/>
      <c r="AC664" s="388"/>
      <c r="AD664" s="388"/>
      <c r="AE664" s="388"/>
      <c r="AF664" s="388"/>
      <c r="AG664" s="388"/>
      <c r="AH664" s="388"/>
      <c r="AI664" s="388"/>
      <c r="AJ664" s="388"/>
      <c r="AK664" s="388"/>
      <c r="AL664" s="388"/>
      <c r="AM664" s="388"/>
      <c r="AN664" s="388"/>
      <c r="AO664" s="388"/>
      <c r="AP664" s="388"/>
      <c r="AQ664" s="388"/>
      <c r="AR664" s="388"/>
      <c r="AS664" s="388"/>
      <c r="AT664" s="388"/>
      <c r="AU664" s="388"/>
      <c r="AV664" s="388"/>
      <c r="AW664" s="388"/>
      <c r="AX664" s="388"/>
      <c r="AY664" s="388"/>
      <c r="AZ664" s="388"/>
      <c r="BA664" s="388"/>
      <c r="BB664" s="388"/>
      <c r="BC664" s="388"/>
      <c r="BD664" s="388"/>
      <c r="BE664" s="388"/>
      <c r="BF664" s="388"/>
      <c r="BG664" s="388"/>
      <c r="BH664" s="388">
        <v>9</v>
      </c>
      <c r="BI664" s="388">
        <v>751</v>
      </c>
      <c r="BJ664" s="388">
        <f t="shared" si="103"/>
        <v>187.75</v>
      </c>
      <c r="BK664" s="388">
        <v>12</v>
      </c>
      <c r="BL664" s="388">
        <v>1024</v>
      </c>
      <c r="BM664" s="388">
        <f t="shared" si="104"/>
        <v>256</v>
      </c>
      <c r="BN664" s="388">
        <v>18</v>
      </c>
      <c r="BO664" s="388">
        <v>1602</v>
      </c>
      <c r="BP664" s="388">
        <f t="shared" si="105"/>
        <v>400.5</v>
      </c>
      <c r="BQ664" s="388">
        <v>9</v>
      </c>
      <c r="BR664" s="388">
        <v>931</v>
      </c>
      <c r="BS664" s="388">
        <f t="shared" si="106"/>
        <v>232.75</v>
      </c>
    </row>
    <row r="665" spans="1:71" ht="15.75" customHeight="1">
      <c r="A665" s="331">
        <v>663</v>
      </c>
      <c r="B665" s="388" t="s">
        <v>4338</v>
      </c>
      <c r="C665" s="388"/>
      <c r="D665" s="388"/>
      <c r="E665" s="207" t="s">
        <v>5</v>
      </c>
      <c r="F665" s="388"/>
      <c r="G665" s="388"/>
      <c r="H665" s="388"/>
      <c r="I665" s="388"/>
      <c r="J665" s="388"/>
      <c r="K665" s="388"/>
      <c r="L665" s="388"/>
      <c r="M665" s="388"/>
      <c r="N665" s="388"/>
      <c r="O665" s="388"/>
      <c r="P665" s="388"/>
      <c r="Q665" s="388"/>
      <c r="R665" s="388"/>
      <c r="S665" s="388"/>
      <c r="T665" s="388"/>
      <c r="U665" s="388"/>
      <c r="V665" s="388"/>
      <c r="W665" s="388"/>
      <c r="X665" s="388"/>
      <c r="Y665" s="388"/>
      <c r="Z665" s="388"/>
      <c r="AA665" s="388"/>
      <c r="AB665" s="388"/>
      <c r="AC665" s="388"/>
      <c r="AD665" s="388"/>
      <c r="AE665" s="388"/>
      <c r="AF665" s="388"/>
      <c r="AG665" s="388"/>
      <c r="AH665" s="388"/>
      <c r="AI665" s="388"/>
      <c r="AJ665" s="388"/>
      <c r="AK665" s="388"/>
      <c r="AL665" s="388"/>
      <c r="AM665" s="388"/>
      <c r="AN665" s="388"/>
      <c r="AO665" s="388"/>
      <c r="AP665" s="388"/>
      <c r="AQ665" s="388"/>
      <c r="AR665" s="388"/>
      <c r="AS665" s="388"/>
      <c r="AT665" s="388"/>
      <c r="AU665" s="388"/>
      <c r="AV665" s="388"/>
      <c r="AW665" s="388"/>
      <c r="AX665" s="388"/>
      <c r="AY665" s="388"/>
      <c r="AZ665" s="388"/>
      <c r="BA665" s="388"/>
      <c r="BB665" s="388"/>
      <c r="BC665" s="388"/>
      <c r="BD665" s="388"/>
      <c r="BE665" s="388"/>
      <c r="BF665" s="388"/>
      <c r="BG665" s="388"/>
      <c r="BH665" s="388">
        <v>4</v>
      </c>
      <c r="BI665" s="388">
        <v>208</v>
      </c>
      <c r="BJ665" s="388">
        <f t="shared" si="103"/>
        <v>52</v>
      </c>
      <c r="BK665" s="388">
        <v>22</v>
      </c>
      <c r="BL665" s="388">
        <v>1466</v>
      </c>
      <c r="BM665" s="388">
        <f t="shared" si="104"/>
        <v>366.5</v>
      </c>
      <c r="BN665" s="388">
        <v>14</v>
      </c>
      <c r="BO665" s="388">
        <v>938</v>
      </c>
      <c r="BP665" s="388">
        <f t="shared" si="105"/>
        <v>234.5</v>
      </c>
      <c r="BQ665" s="388">
        <v>26</v>
      </c>
      <c r="BR665" s="388">
        <v>1930</v>
      </c>
      <c r="BS665" s="388">
        <f t="shared" si="106"/>
        <v>482.5</v>
      </c>
    </row>
    <row r="666" spans="1:71" ht="15.75" customHeight="1">
      <c r="A666" s="331">
        <v>664</v>
      </c>
      <c r="B666" s="388" t="s">
        <v>4339</v>
      </c>
      <c r="C666" s="388"/>
      <c r="D666" s="388"/>
      <c r="E666" s="207" t="s">
        <v>5</v>
      </c>
      <c r="F666" s="388"/>
      <c r="G666" s="388"/>
      <c r="H666" s="388"/>
      <c r="I666" s="388"/>
      <c r="J666" s="388"/>
      <c r="K666" s="388"/>
      <c r="L666" s="388"/>
      <c r="M666" s="388"/>
      <c r="N666" s="388"/>
      <c r="O666" s="388"/>
      <c r="P666" s="388"/>
      <c r="Q666" s="388"/>
      <c r="R666" s="388"/>
      <c r="S666" s="388"/>
      <c r="T666" s="388"/>
      <c r="U666" s="388"/>
      <c r="V666" s="388"/>
      <c r="W666" s="388"/>
      <c r="X666" s="388"/>
      <c r="Y666" s="388"/>
      <c r="Z666" s="388"/>
      <c r="AA666" s="388"/>
      <c r="AB666" s="388"/>
      <c r="AC666" s="388"/>
      <c r="AD666" s="388"/>
      <c r="AE666" s="388"/>
      <c r="AF666" s="388"/>
      <c r="AG666" s="388"/>
      <c r="AH666" s="388"/>
      <c r="AI666" s="388"/>
      <c r="AJ666" s="388"/>
      <c r="AK666" s="388"/>
      <c r="AL666" s="388"/>
      <c r="AM666" s="388"/>
      <c r="AN666" s="388"/>
      <c r="AO666" s="388"/>
      <c r="AP666" s="388"/>
      <c r="AQ666" s="388"/>
      <c r="AR666" s="388"/>
      <c r="AS666" s="388"/>
      <c r="AT666" s="388"/>
      <c r="AU666" s="388"/>
      <c r="AV666" s="388"/>
      <c r="AW666" s="388"/>
      <c r="AX666" s="388"/>
      <c r="AY666" s="388"/>
      <c r="AZ666" s="388"/>
      <c r="BA666" s="388"/>
      <c r="BB666" s="388"/>
      <c r="BC666" s="388"/>
      <c r="BD666" s="388"/>
      <c r="BE666" s="388"/>
      <c r="BF666" s="388"/>
      <c r="BG666" s="388"/>
      <c r="BH666" s="388">
        <v>2</v>
      </c>
      <c r="BI666" s="388">
        <v>158</v>
      </c>
      <c r="BJ666" s="388">
        <f t="shared" si="103"/>
        <v>39.5</v>
      </c>
      <c r="BK666" s="388">
        <v>6</v>
      </c>
      <c r="BL666" s="388">
        <v>414</v>
      </c>
      <c r="BM666" s="388">
        <f t="shared" si="104"/>
        <v>103.5</v>
      </c>
      <c r="BN666" s="388">
        <v>14</v>
      </c>
      <c r="BO666" s="388">
        <v>934</v>
      </c>
      <c r="BP666" s="388">
        <f t="shared" si="105"/>
        <v>233.5</v>
      </c>
      <c r="BQ666" s="388">
        <v>16</v>
      </c>
      <c r="BR666" s="388">
        <v>1116</v>
      </c>
      <c r="BS666" s="388">
        <f t="shared" si="106"/>
        <v>279</v>
      </c>
    </row>
    <row r="667" spans="1:71" ht="15.75" customHeight="1">
      <c r="A667" s="331">
        <v>665</v>
      </c>
      <c r="B667" s="388" t="s">
        <v>4340</v>
      </c>
      <c r="C667" s="388"/>
      <c r="D667" s="388"/>
      <c r="E667" s="207" t="s">
        <v>5</v>
      </c>
      <c r="F667" s="388"/>
      <c r="G667" s="388"/>
      <c r="H667" s="388"/>
      <c r="I667" s="388"/>
      <c r="J667" s="388"/>
      <c r="K667" s="388"/>
      <c r="L667" s="388"/>
      <c r="M667" s="388"/>
      <c r="N667" s="388"/>
      <c r="O667" s="388"/>
      <c r="P667" s="388"/>
      <c r="Q667" s="388"/>
      <c r="R667" s="388"/>
      <c r="S667" s="388"/>
      <c r="T667" s="388"/>
      <c r="U667" s="388"/>
      <c r="V667" s="388"/>
      <c r="W667" s="388"/>
      <c r="X667" s="388"/>
      <c r="Y667" s="388"/>
      <c r="Z667" s="388"/>
      <c r="AA667" s="388"/>
      <c r="AB667" s="388"/>
      <c r="AC667" s="388"/>
      <c r="AD667" s="388"/>
      <c r="AE667" s="388"/>
      <c r="AF667" s="388"/>
      <c r="AG667" s="388"/>
      <c r="AH667" s="388"/>
      <c r="AI667" s="388"/>
      <c r="AJ667" s="388"/>
      <c r="AK667" s="388"/>
      <c r="AL667" s="388"/>
      <c r="AM667" s="388"/>
      <c r="AN667" s="388"/>
      <c r="AO667" s="388"/>
      <c r="AP667" s="388"/>
      <c r="AQ667" s="388"/>
      <c r="AR667" s="388"/>
      <c r="AS667" s="388"/>
      <c r="AT667" s="388"/>
      <c r="AU667" s="388"/>
      <c r="AV667" s="388"/>
      <c r="AW667" s="388"/>
      <c r="AX667" s="388"/>
      <c r="AY667" s="388"/>
      <c r="AZ667" s="388"/>
      <c r="BA667" s="388"/>
      <c r="BB667" s="388"/>
      <c r="BC667" s="388"/>
      <c r="BD667" s="388"/>
      <c r="BE667" s="388"/>
      <c r="BF667" s="388"/>
      <c r="BG667" s="388"/>
      <c r="BH667" s="388">
        <v>3</v>
      </c>
      <c r="BI667" s="388">
        <v>217</v>
      </c>
      <c r="BJ667" s="388">
        <f t="shared" si="103"/>
        <v>54.25</v>
      </c>
      <c r="BK667" s="388">
        <v>25</v>
      </c>
      <c r="BL667" s="388">
        <v>1931</v>
      </c>
      <c r="BM667" s="388">
        <f t="shared" si="104"/>
        <v>482.75</v>
      </c>
      <c r="BN667" s="388">
        <v>36</v>
      </c>
      <c r="BO667" s="388">
        <v>2736</v>
      </c>
      <c r="BP667" s="388">
        <f t="shared" si="105"/>
        <v>684</v>
      </c>
      <c r="BQ667" s="388">
        <v>47</v>
      </c>
      <c r="BR667" s="388">
        <v>3353</v>
      </c>
      <c r="BS667" s="388">
        <f t="shared" si="106"/>
        <v>838.25</v>
      </c>
    </row>
    <row r="668" spans="1:71" ht="15.75" customHeight="1">
      <c r="A668" s="331">
        <v>666</v>
      </c>
      <c r="B668" s="388" t="s">
        <v>4341</v>
      </c>
      <c r="C668" s="388"/>
      <c r="D668" s="388"/>
      <c r="E668" s="207" t="s">
        <v>5</v>
      </c>
      <c r="F668" s="388"/>
      <c r="G668" s="388"/>
      <c r="H668" s="388"/>
      <c r="I668" s="388"/>
      <c r="J668" s="388"/>
      <c r="K668" s="388"/>
      <c r="L668" s="388"/>
      <c r="M668" s="388"/>
      <c r="N668" s="388"/>
      <c r="O668" s="388"/>
      <c r="P668" s="388"/>
      <c r="Q668" s="388"/>
      <c r="R668" s="388"/>
      <c r="S668" s="388"/>
      <c r="T668" s="388"/>
      <c r="U668" s="388"/>
      <c r="V668" s="388"/>
      <c r="W668" s="388"/>
      <c r="X668" s="388"/>
      <c r="Y668" s="388"/>
      <c r="Z668" s="388"/>
      <c r="AA668" s="388"/>
      <c r="AB668" s="388"/>
      <c r="AC668" s="388"/>
      <c r="AD668" s="388"/>
      <c r="AE668" s="388"/>
      <c r="AF668" s="388"/>
      <c r="AG668" s="388"/>
      <c r="AH668" s="388"/>
      <c r="AI668" s="388"/>
      <c r="AJ668" s="388"/>
      <c r="AK668" s="388"/>
      <c r="AL668" s="388"/>
      <c r="AM668" s="388"/>
      <c r="AN668" s="388"/>
      <c r="AO668" s="388"/>
      <c r="AP668" s="388"/>
      <c r="AQ668" s="388"/>
      <c r="AR668" s="388"/>
      <c r="AS668" s="388"/>
      <c r="AT668" s="388"/>
      <c r="AU668" s="388"/>
      <c r="AV668" s="388"/>
      <c r="AW668" s="388"/>
      <c r="AX668" s="388"/>
      <c r="AY668" s="388"/>
      <c r="AZ668" s="388"/>
      <c r="BA668" s="388"/>
      <c r="BB668" s="388"/>
      <c r="BC668" s="388"/>
      <c r="BD668" s="388"/>
      <c r="BE668" s="388"/>
      <c r="BF668" s="388"/>
      <c r="BG668" s="388"/>
      <c r="BH668" s="388">
        <v>4</v>
      </c>
      <c r="BI668" s="388">
        <v>336</v>
      </c>
      <c r="BJ668" s="388">
        <f t="shared" si="103"/>
        <v>84</v>
      </c>
      <c r="BK668" s="388">
        <v>13</v>
      </c>
      <c r="BL668" s="388">
        <v>1007</v>
      </c>
      <c r="BM668" s="388">
        <f t="shared" si="104"/>
        <v>251.75</v>
      </c>
      <c r="BN668" s="388">
        <v>19</v>
      </c>
      <c r="BO668" s="388">
        <v>1193</v>
      </c>
      <c r="BP668" s="388">
        <f t="shared" si="105"/>
        <v>298.25</v>
      </c>
      <c r="BQ668" s="388">
        <v>11</v>
      </c>
      <c r="BR668" s="388">
        <v>681</v>
      </c>
      <c r="BS668" s="388">
        <f t="shared" si="106"/>
        <v>170.25</v>
      </c>
    </row>
    <row r="669" spans="1:71" ht="15.75" customHeight="1">
      <c r="A669" s="331">
        <v>667</v>
      </c>
      <c r="B669" s="388" t="s">
        <v>4342</v>
      </c>
      <c r="C669" s="388"/>
      <c r="D669" s="388"/>
      <c r="E669" s="207" t="s">
        <v>5</v>
      </c>
      <c r="F669" s="388"/>
      <c r="G669" s="388"/>
      <c r="H669" s="388"/>
      <c r="I669" s="388"/>
      <c r="J669" s="388"/>
      <c r="K669" s="388"/>
      <c r="L669" s="388"/>
      <c r="M669" s="388"/>
      <c r="N669" s="388"/>
      <c r="O669" s="388"/>
      <c r="P669" s="388"/>
      <c r="Q669" s="388"/>
      <c r="R669" s="388"/>
      <c r="S669" s="388"/>
      <c r="T669" s="388"/>
      <c r="U669" s="388"/>
      <c r="V669" s="388"/>
      <c r="W669" s="388"/>
      <c r="X669" s="388"/>
      <c r="Y669" s="388"/>
      <c r="Z669" s="388"/>
      <c r="AA669" s="388"/>
      <c r="AB669" s="388"/>
      <c r="AC669" s="388"/>
      <c r="AD669" s="388"/>
      <c r="AE669" s="388"/>
      <c r="AF669" s="388"/>
      <c r="AG669" s="388"/>
      <c r="AH669" s="388"/>
      <c r="AI669" s="388"/>
      <c r="AJ669" s="388"/>
      <c r="AK669" s="388"/>
      <c r="AL669" s="388"/>
      <c r="AM669" s="388"/>
      <c r="AN669" s="388"/>
      <c r="AO669" s="388"/>
      <c r="AP669" s="388"/>
      <c r="AQ669" s="388"/>
      <c r="AR669" s="388"/>
      <c r="AS669" s="388"/>
      <c r="AT669" s="388"/>
      <c r="AU669" s="388"/>
      <c r="AV669" s="388"/>
      <c r="AW669" s="388"/>
      <c r="AX669" s="388"/>
      <c r="AY669" s="388"/>
      <c r="AZ669" s="388"/>
      <c r="BA669" s="388"/>
      <c r="BB669" s="388"/>
      <c r="BC669" s="388"/>
      <c r="BD669" s="388"/>
      <c r="BE669" s="388"/>
      <c r="BF669" s="388"/>
      <c r="BG669" s="388"/>
      <c r="BH669" s="388">
        <v>10</v>
      </c>
      <c r="BI669" s="388">
        <v>806</v>
      </c>
      <c r="BJ669" s="388">
        <f t="shared" si="103"/>
        <v>201.5</v>
      </c>
      <c r="BK669" s="388">
        <v>18</v>
      </c>
      <c r="BL669" s="388">
        <v>1582</v>
      </c>
      <c r="BM669" s="388">
        <f t="shared" si="104"/>
        <v>395.5</v>
      </c>
      <c r="BN669" s="388">
        <v>39</v>
      </c>
      <c r="BO669" s="388">
        <v>3709</v>
      </c>
      <c r="BP669" s="388">
        <f t="shared" si="105"/>
        <v>927.25</v>
      </c>
      <c r="BQ669" s="388">
        <v>46</v>
      </c>
      <c r="BR669" s="388">
        <v>3454</v>
      </c>
      <c r="BS669" s="388">
        <f t="shared" si="106"/>
        <v>863.5</v>
      </c>
    </row>
    <row r="670" spans="1:71" ht="15.75" customHeight="1">
      <c r="A670" s="331">
        <v>668</v>
      </c>
      <c r="B670" s="388" t="s">
        <v>4343</v>
      </c>
      <c r="C670" s="388"/>
      <c r="D670" s="388"/>
      <c r="E670" s="207" t="s">
        <v>5</v>
      </c>
      <c r="F670" s="388"/>
      <c r="G670" s="388"/>
      <c r="H670" s="388"/>
      <c r="I670" s="388"/>
      <c r="J670" s="388"/>
      <c r="K670" s="388"/>
      <c r="L670" s="388"/>
      <c r="M670" s="388"/>
      <c r="N670" s="388"/>
      <c r="O670" s="388"/>
      <c r="P670" s="388"/>
      <c r="Q670" s="388"/>
      <c r="R670" s="388"/>
      <c r="S670" s="388"/>
      <c r="T670" s="388"/>
      <c r="U670" s="388"/>
      <c r="V670" s="388"/>
      <c r="W670" s="388"/>
      <c r="X670" s="388"/>
      <c r="Y670" s="388"/>
      <c r="Z670" s="388"/>
      <c r="AA670" s="388"/>
      <c r="AB670" s="388"/>
      <c r="AC670" s="388"/>
      <c r="AD670" s="388"/>
      <c r="AE670" s="388"/>
      <c r="AF670" s="388"/>
      <c r="AG670" s="388"/>
      <c r="AH670" s="388"/>
      <c r="AI670" s="388"/>
      <c r="AJ670" s="388"/>
      <c r="AK670" s="388"/>
      <c r="AL670" s="388"/>
      <c r="AM670" s="388"/>
      <c r="AN670" s="388"/>
      <c r="AO670" s="388"/>
      <c r="AP670" s="388"/>
      <c r="AQ670" s="388"/>
      <c r="AR670" s="388"/>
      <c r="AS670" s="388"/>
      <c r="AT670" s="388"/>
      <c r="AU670" s="388"/>
      <c r="AV670" s="388"/>
      <c r="AW670" s="388"/>
      <c r="AX670" s="388"/>
      <c r="AY670" s="388"/>
      <c r="AZ670" s="388"/>
      <c r="BA670" s="388"/>
      <c r="BB670" s="388"/>
      <c r="BC670" s="388"/>
      <c r="BD670" s="388"/>
      <c r="BE670" s="388"/>
      <c r="BF670" s="388"/>
      <c r="BG670" s="388"/>
      <c r="BH670" s="388">
        <v>5</v>
      </c>
      <c r="BI670" s="388">
        <v>311</v>
      </c>
      <c r="BJ670" s="388">
        <f t="shared" si="103"/>
        <v>77.75</v>
      </c>
      <c r="BK670" s="388">
        <v>27</v>
      </c>
      <c r="BL670" s="388">
        <v>1825</v>
      </c>
      <c r="BM670" s="388">
        <f t="shared" si="104"/>
        <v>456.25</v>
      </c>
      <c r="BN670" s="388">
        <v>42</v>
      </c>
      <c r="BO670" s="388">
        <v>2830</v>
      </c>
      <c r="BP670" s="388">
        <f t="shared" si="105"/>
        <v>707.5</v>
      </c>
      <c r="BQ670" s="388">
        <v>60</v>
      </c>
      <c r="BR670" s="388">
        <v>4040</v>
      </c>
      <c r="BS670" s="388">
        <f t="shared" si="106"/>
        <v>1010</v>
      </c>
    </row>
    <row r="671" spans="1:71" ht="15.75" customHeight="1">
      <c r="A671" s="331">
        <v>669</v>
      </c>
      <c r="B671" s="388" t="s">
        <v>4344</v>
      </c>
      <c r="C671" s="388"/>
      <c r="D671" s="388"/>
      <c r="E671" s="207" t="s">
        <v>5</v>
      </c>
      <c r="F671" s="388"/>
      <c r="G671" s="388"/>
      <c r="H671" s="388"/>
      <c r="I671" s="388"/>
      <c r="J671" s="388"/>
      <c r="K671" s="388"/>
      <c r="L671" s="388"/>
      <c r="M671" s="388"/>
      <c r="N671" s="388"/>
      <c r="O671" s="388"/>
      <c r="P671" s="388"/>
      <c r="Q671" s="388"/>
      <c r="R671" s="388"/>
      <c r="S671" s="388"/>
      <c r="T671" s="388"/>
      <c r="U671" s="388"/>
      <c r="V671" s="388"/>
      <c r="W671" s="388"/>
      <c r="X671" s="388"/>
      <c r="Y671" s="388"/>
      <c r="Z671" s="388"/>
      <c r="AA671" s="388"/>
      <c r="AB671" s="388"/>
      <c r="AC671" s="388"/>
      <c r="AD671" s="388"/>
      <c r="AE671" s="388"/>
      <c r="AF671" s="388"/>
      <c r="AG671" s="388"/>
      <c r="AH671" s="388"/>
      <c r="AI671" s="388"/>
      <c r="AJ671" s="388"/>
      <c r="AK671" s="388"/>
      <c r="AL671" s="388"/>
      <c r="AM671" s="388"/>
      <c r="AN671" s="388"/>
      <c r="AO671" s="388"/>
      <c r="AP671" s="388"/>
      <c r="AQ671" s="388"/>
      <c r="AR671" s="388"/>
      <c r="AS671" s="388"/>
      <c r="AT671" s="388"/>
      <c r="AU671" s="388"/>
      <c r="AV671" s="388"/>
      <c r="AW671" s="388"/>
      <c r="AX671" s="388"/>
      <c r="AY671" s="388"/>
      <c r="AZ671" s="388"/>
      <c r="BA671" s="388"/>
      <c r="BB671" s="388"/>
      <c r="BC671" s="388"/>
      <c r="BD671" s="388"/>
      <c r="BE671" s="388"/>
      <c r="BF671" s="388"/>
      <c r="BG671" s="388"/>
      <c r="BH671" s="388">
        <v>6</v>
      </c>
      <c r="BI671" s="388">
        <v>574</v>
      </c>
      <c r="BJ671" s="388">
        <f t="shared" si="103"/>
        <v>143.5</v>
      </c>
      <c r="BK671" s="388">
        <v>23</v>
      </c>
      <c r="BL671" s="388">
        <v>1833</v>
      </c>
      <c r="BM671" s="388">
        <f t="shared" si="104"/>
        <v>458.25</v>
      </c>
      <c r="BN671" s="388">
        <v>39</v>
      </c>
      <c r="BO671" s="388">
        <v>3265</v>
      </c>
      <c r="BP671" s="388">
        <f t="shared" si="105"/>
        <v>816.25</v>
      </c>
      <c r="BQ671" s="388">
        <v>19</v>
      </c>
      <c r="BR671" s="388">
        <v>1821</v>
      </c>
      <c r="BS671" s="388">
        <f t="shared" si="106"/>
        <v>455.25</v>
      </c>
    </row>
    <row r="672" spans="1:71" ht="15.75" customHeight="1">
      <c r="A672" s="331">
        <v>670</v>
      </c>
      <c r="B672" s="388" t="s">
        <v>4345</v>
      </c>
      <c r="C672" s="388"/>
      <c r="D672" s="388"/>
      <c r="E672" s="207" t="s">
        <v>5</v>
      </c>
      <c r="F672" s="388"/>
      <c r="G672" s="388"/>
      <c r="H672" s="388"/>
      <c r="I672" s="388"/>
      <c r="J672" s="388"/>
      <c r="K672" s="388"/>
      <c r="L672" s="388"/>
      <c r="M672" s="388"/>
      <c r="N672" s="388"/>
      <c r="O672" s="388"/>
      <c r="P672" s="388"/>
      <c r="Q672" s="388"/>
      <c r="R672" s="388"/>
      <c r="S672" s="388"/>
      <c r="T672" s="388"/>
      <c r="U672" s="388"/>
      <c r="V672" s="388"/>
      <c r="W672" s="388"/>
      <c r="X672" s="388"/>
      <c r="Y672" s="388"/>
      <c r="Z672" s="388"/>
      <c r="AA672" s="388"/>
      <c r="AB672" s="388"/>
      <c r="AC672" s="388"/>
      <c r="AD672" s="388"/>
      <c r="AE672" s="388"/>
      <c r="AF672" s="388"/>
      <c r="AG672" s="388"/>
      <c r="AH672" s="388"/>
      <c r="AI672" s="388"/>
      <c r="AJ672" s="388"/>
      <c r="AK672" s="388"/>
      <c r="AL672" s="388"/>
      <c r="AM672" s="388"/>
      <c r="AN672" s="388"/>
      <c r="AO672" s="388"/>
      <c r="AP672" s="388"/>
      <c r="AQ672" s="388"/>
      <c r="AR672" s="388"/>
      <c r="AS672" s="388"/>
      <c r="AT672" s="388"/>
      <c r="AU672" s="388"/>
      <c r="AV672" s="388"/>
      <c r="AW672" s="388"/>
      <c r="AX672" s="388"/>
      <c r="AY672" s="388"/>
      <c r="AZ672" s="388"/>
      <c r="BA672" s="388"/>
      <c r="BB672" s="388"/>
      <c r="BC672" s="388"/>
      <c r="BD672" s="388"/>
      <c r="BE672" s="388"/>
      <c r="BF672" s="388"/>
      <c r="BG672" s="388"/>
      <c r="BH672" s="388">
        <v>7</v>
      </c>
      <c r="BI672" s="388">
        <v>389</v>
      </c>
      <c r="BJ672" s="388">
        <f t="shared" si="103"/>
        <v>97.25</v>
      </c>
      <c r="BK672" s="388">
        <v>51</v>
      </c>
      <c r="BL672" s="388">
        <v>3081</v>
      </c>
      <c r="BM672" s="388">
        <f t="shared" si="104"/>
        <v>770.25</v>
      </c>
      <c r="BN672" s="388">
        <v>61</v>
      </c>
      <c r="BO672" s="388">
        <v>4023</v>
      </c>
      <c r="BP672" s="388">
        <f t="shared" si="105"/>
        <v>1005.75</v>
      </c>
      <c r="BQ672" s="388">
        <v>62</v>
      </c>
      <c r="BR672" s="388">
        <v>3730</v>
      </c>
      <c r="BS672" s="388">
        <f t="shared" si="106"/>
        <v>932.5</v>
      </c>
    </row>
    <row r="673" spans="1:71" ht="15.75" customHeight="1">
      <c r="A673" s="331">
        <v>671</v>
      </c>
      <c r="B673" s="388" t="s">
        <v>4346</v>
      </c>
      <c r="C673" s="388"/>
      <c r="D673" s="388"/>
      <c r="E673" s="207" t="s">
        <v>5</v>
      </c>
      <c r="F673" s="388"/>
      <c r="G673" s="388"/>
      <c r="H673" s="388"/>
      <c r="I673" s="388"/>
      <c r="J673" s="388"/>
      <c r="K673" s="388"/>
      <c r="L673" s="388"/>
      <c r="M673" s="388"/>
      <c r="N673" s="388"/>
      <c r="O673" s="388"/>
      <c r="P673" s="388"/>
      <c r="Q673" s="388"/>
      <c r="R673" s="388"/>
      <c r="S673" s="388"/>
      <c r="T673" s="388"/>
      <c r="U673" s="388"/>
      <c r="V673" s="388"/>
      <c r="W673" s="388"/>
      <c r="X673" s="388"/>
      <c r="Y673" s="388"/>
      <c r="Z673" s="388"/>
      <c r="AA673" s="388"/>
      <c r="AB673" s="388"/>
      <c r="AC673" s="388"/>
      <c r="AD673" s="388"/>
      <c r="AE673" s="388"/>
      <c r="AF673" s="388"/>
      <c r="AG673" s="388"/>
      <c r="AH673" s="388"/>
      <c r="AI673" s="388"/>
      <c r="AJ673" s="388"/>
      <c r="AK673" s="388"/>
      <c r="AL673" s="388"/>
      <c r="AM673" s="388"/>
      <c r="AN673" s="388"/>
      <c r="AO673" s="388"/>
      <c r="AP673" s="388"/>
      <c r="AQ673" s="388"/>
      <c r="AR673" s="388"/>
      <c r="AS673" s="388"/>
      <c r="AT673" s="388"/>
      <c r="AU673" s="388"/>
      <c r="AV673" s="388"/>
      <c r="AW673" s="388"/>
      <c r="AX673" s="388"/>
      <c r="AY673" s="388"/>
      <c r="AZ673" s="388"/>
      <c r="BA673" s="388"/>
      <c r="BB673" s="388"/>
      <c r="BC673" s="388"/>
      <c r="BD673" s="388"/>
      <c r="BE673" s="388"/>
      <c r="BF673" s="388"/>
      <c r="BG673" s="388"/>
      <c r="BH673" s="388">
        <v>2</v>
      </c>
      <c r="BI673" s="388">
        <v>178</v>
      </c>
      <c r="BJ673" s="388">
        <f t="shared" si="103"/>
        <v>44.5</v>
      </c>
      <c r="BK673" s="388">
        <v>7</v>
      </c>
      <c r="BL673" s="388">
        <v>505</v>
      </c>
      <c r="BM673" s="388">
        <f t="shared" si="104"/>
        <v>126.25</v>
      </c>
      <c r="BN673" s="388">
        <v>20</v>
      </c>
      <c r="BO673" s="388">
        <v>1108</v>
      </c>
      <c r="BP673" s="388">
        <f t="shared" si="105"/>
        <v>277</v>
      </c>
      <c r="BQ673" s="388">
        <v>26</v>
      </c>
      <c r="BR673" s="388">
        <v>1694</v>
      </c>
      <c r="BS673" s="388">
        <f t="shared" si="106"/>
        <v>423.5</v>
      </c>
    </row>
    <row r="674" spans="1:71" ht="15.75" customHeight="1">
      <c r="A674" s="331">
        <v>672</v>
      </c>
      <c r="B674" s="388" t="s">
        <v>4347</v>
      </c>
      <c r="C674" s="388"/>
      <c r="D674" s="388"/>
      <c r="E674" s="207" t="s">
        <v>5</v>
      </c>
      <c r="F674" s="388"/>
      <c r="G674" s="388"/>
      <c r="H674" s="388"/>
      <c r="I674" s="388"/>
      <c r="J674" s="388"/>
      <c r="K674" s="388"/>
      <c r="L674" s="388"/>
      <c r="M674" s="388"/>
      <c r="N674" s="388"/>
      <c r="O674" s="388"/>
      <c r="P674" s="388"/>
      <c r="Q674" s="388"/>
      <c r="R674" s="388"/>
      <c r="S674" s="388"/>
      <c r="T674" s="388"/>
      <c r="U674" s="388"/>
      <c r="V674" s="388"/>
      <c r="W674" s="388"/>
      <c r="X674" s="388"/>
      <c r="Y674" s="388"/>
      <c r="Z674" s="388"/>
      <c r="AA674" s="388"/>
      <c r="AB674" s="388"/>
      <c r="AC674" s="388"/>
      <c r="AD674" s="388"/>
      <c r="AE674" s="388"/>
      <c r="AF674" s="388"/>
      <c r="AG674" s="388"/>
      <c r="AH674" s="388"/>
      <c r="AI674" s="388"/>
      <c r="AJ674" s="388"/>
      <c r="AK674" s="388"/>
      <c r="AL674" s="388"/>
      <c r="AM674" s="388"/>
      <c r="AN674" s="388"/>
      <c r="AO674" s="388"/>
      <c r="AP674" s="388"/>
      <c r="AQ674" s="388"/>
      <c r="AR674" s="388"/>
      <c r="AS674" s="388"/>
      <c r="AT674" s="388"/>
      <c r="AU674" s="388"/>
      <c r="AV674" s="388"/>
      <c r="AW674" s="388"/>
      <c r="AX674" s="388"/>
      <c r="AY674" s="388"/>
      <c r="AZ674" s="388"/>
      <c r="BA674" s="388"/>
      <c r="BB674" s="388"/>
      <c r="BC674" s="388"/>
      <c r="BD674" s="388"/>
      <c r="BE674" s="388"/>
      <c r="BF674" s="388"/>
      <c r="BG674" s="388"/>
      <c r="BH674" s="388">
        <v>6</v>
      </c>
      <c r="BI674" s="388">
        <v>406</v>
      </c>
      <c r="BJ674" s="388">
        <f t="shared" si="103"/>
        <v>101.5</v>
      </c>
      <c r="BK674" s="388">
        <v>4</v>
      </c>
      <c r="BL674" s="388">
        <v>336</v>
      </c>
      <c r="BM674" s="388">
        <f t="shared" si="104"/>
        <v>84</v>
      </c>
      <c r="BN674" s="388">
        <v>8</v>
      </c>
      <c r="BO674" s="388">
        <v>792</v>
      </c>
      <c r="BP674" s="388">
        <f t="shared" si="105"/>
        <v>198</v>
      </c>
      <c r="BQ674" s="388">
        <v>19</v>
      </c>
      <c r="BR674" s="388">
        <v>1585</v>
      </c>
      <c r="BS674" s="388">
        <f t="shared" si="106"/>
        <v>396.25</v>
      </c>
    </row>
    <row r="675" spans="1:71" ht="15.75" customHeight="1">
      <c r="A675" s="331">
        <v>673</v>
      </c>
      <c r="B675" s="388" t="s">
        <v>4348</v>
      </c>
      <c r="C675" s="388"/>
      <c r="D675" s="388"/>
      <c r="E675" s="207" t="s">
        <v>5</v>
      </c>
      <c r="F675" s="388"/>
      <c r="G675" s="388"/>
      <c r="H675" s="388"/>
      <c r="I675" s="388"/>
      <c r="J675" s="388"/>
      <c r="K675" s="388"/>
      <c r="L675" s="388"/>
      <c r="M675" s="388"/>
      <c r="N675" s="388"/>
      <c r="O675" s="388"/>
      <c r="P675" s="388"/>
      <c r="Q675" s="388"/>
      <c r="R675" s="388"/>
      <c r="S675" s="388"/>
      <c r="T675" s="388"/>
      <c r="U675" s="388"/>
      <c r="V675" s="388"/>
      <c r="W675" s="388"/>
      <c r="X675" s="388"/>
      <c r="Y675" s="388"/>
      <c r="Z675" s="388"/>
      <c r="AA675" s="388"/>
      <c r="AB675" s="388"/>
      <c r="AC675" s="388"/>
      <c r="AD675" s="388"/>
      <c r="AE675" s="388"/>
      <c r="AF675" s="388"/>
      <c r="AG675" s="388"/>
      <c r="AH675" s="388"/>
      <c r="AI675" s="388"/>
      <c r="AJ675" s="388"/>
      <c r="AK675" s="388"/>
      <c r="AL675" s="388"/>
      <c r="AM675" s="388"/>
      <c r="AN675" s="388"/>
      <c r="AO675" s="388"/>
      <c r="AP675" s="388"/>
      <c r="AQ675" s="388"/>
      <c r="AR675" s="388"/>
      <c r="AS675" s="388"/>
      <c r="AT675" s="388"/>
      <c r="AU675" s="388"/>
      <c r="AV675" s="388"/>
      <c r="AW675" s="388"/>
      <c r="AX675" s="388"/>
      <c r="AY675" s="388"/>
      <c r="AZ675" s="388"/>
      <c r="BA675" s="388"/>
      <c r="BB675" s="388"/>
      <c r="BC675" s="388"/>
      <c r="BD675" s="388"/>
      <c r="BE675" s="388"/>
      <c r="BF675" s="388"/>
      <c r="BG675" s="388"/>
      <c r="BH675" s="388">
        <v>4</v>
      </c>
      <c r="BI675" s="388">
        <v>252</v>
      </c>
      <c r="BJ675" s="388">
        <f t="shared" si="103"/>
        <v>63</v>
      </c>
      <c r="BK675" s="388">
        <v>22</v>
      </c>
      <c r="BL675" s="388">
        <v>1214</v>
      </c>
      <c r="BM675" s="388">
        <f t="shared" si="104"/>
        <v>303.5</v>
      </c>
      <c r="BN675" s="388">
        <v>47</v>
      </c>
      <c r="BO675" s="388">
        <v>3549</v>
      </c>
      <c r="BP675" s="388">
        <f t="shared" si="105"/>
        <v>887.25</v>
      </c>
      <c r="BQ675" s="388">
        <v>36</v>
      </c>
      <c r="BR675" s="388">
        <v>2400</v>
      </c>
      <c r="BS675" s="388">
        <f t="shared" si="106"/>
        <v>600</v>
      </c>
    </row>
    <row r="676" spans="1:71" ht="15.75" customHeight="1">
      <c r="A676" s="331">
        <v>674</v>
      </c>
      <c r="B676" s="388" t="s">
        <v>4349</v>
      </c>
      <c r="C676" s="388"/>
      <c r="D676" s="388"/>
      <c r="E676" s="207" t="s">
        <v>5</v>
      </c>
      <c r="F676" s="388"/>
      <c r="G676" s="388"/>
      <c r="H676" s="388"/>
      <c r="I676" s="388"/>
      <c r="J676" s="388"/>
      <c r="K676" s="388"/>
      <c r="L676" s="388"/>
      <c r="M676" s="388"/>
      <c r="N676" s="388"/>
      <c r="O676" s="388"/>
      <c r="P676" s="388"/>
      <c r="Q676" s="388"/>
      <c r="R676" s="388"/>
      <c r="S676" s="388"/>
      <c r="T676" s="388"/>
      <c r="U676" s="388"/>
      <c r="V676" s="388"/>
      <c r="W676" s="388"/>
      <c r="X676" s="388"/>
      <c r="Y676" s="388"/>
      <c r="Z676" s="388"/>
      <c r="AA676" s="388"/>
      <c r="AB676" s="388"/>
      <c r="AC676" s="388"/>
      <c r="AD676" s="388"/>
      <c r="AE676" s="388"/>
      <c r="AF676" s="388"/>
      <c r="AG676" s="388"/>
      <c r="AH676" s="388"/>
      <c r="AI676" s="388"/>
      <c r="AJ676" s="388"/>
      <c r="AK676" s="388"/>
      <c r="AL676" s="388"/>
      <c r="AM676" s="388"/>
      <c r="AN676" s="388"/>
      <c r="AO676" s="388"/>
      <c r="AP676" s="388"/>
      <c r="AQ676" s="388"/>
      <c r="AR676" s="388"/>
      <c r="AS676" s="388"/>
      <c r="AT676" s="388"/>
      <c r="AU676" s="388"/>
      <c r="AV676" s="388"/>
      <c r="AW676" s="388"/>
      <c r="AX676" s="388"/>
      <c r="AY676" s="388"/>
      <c r="AZ676" s="388"/>
      <c r="BA676" s="388"/>
      <c r="BB676" s="388"/>
      <c r="BC676" s="388"/>
      <c r="BD676" s="388"/>
      <c r="BE676" s="388"/>
      <c r="BF676" s="388"/>
      <c r="BG676" s="388"/>
      <c r="BH676" s="388">
        <v>13</v>
      </c>
      <c r="BI676" s="388">
        <v>963</v>
      </c>
      <c r="BJ676" s="388">
        <f t="shared" si="103"/>
        <v>240.75</v>
      </c>
      <c r="BK676" s="388">
        <v>27</v>
      </c>
      <c r="BL676" s="388">
        <v>2069</v>
      </c>
      <c r="BM676" s="388">
        <f t="shared" si="104"/>
        <v>517.25</v>
      </c>
      <c r="BN676" s="388">
        <v>20</v>
      </c>
      <c r="BO676" s="388">
        <v>1472</v>
      </c>
      <c r="BP676" s="388">
        <f t="shared" si="105"/>
        <v>368</v>
      </c>
      <c r="BQ676" s="388">
        <v>29</v>
      </c>
      <c r="BR676" s="388">
        <v>2083</v>
      </c>
      <c r="BS676" s="388">
        <f t="shared" si="106"/>
        <v>520.75</v>
      </c>
    </row>
    <row r="677" spans="1:71" ht="15.75" customHeight="1">
      <c r="A677" s="331">
        <v>675</v>
      </c>
      <c r="B677" s="388" t="s">
        <v>4350</v>
      </c>
      <c r="C677" s="388"/>
      <c r="D677" s="388"/>
      <c r="E677" s="207" t="s">
        <v>5</v>
      </c>
      <c r="F677" s="388"/>
      <c r="G677" s="388"/>
      <c r="H677" s="388"/>
      <c r="I677" s="388"/>
      <c r="J677" s="388"/>
      <c r="K677" s="388"/>
      <c r="L677" s="388"/>
      <c r="M677" s="388"/>
      <c r="N677" s="388"/>
      <c r="O677" s="388"/>
      <c r="P677" s="388"/>
      <c r="Q677" s="388"/>
      <c r="R677" s="388"/>
      <c r="S677" s="388"/>
      <c r="T677" s="388"/>
      <c r="U677" s="388"/>
      <c r="V677" s="388"/>
      <c r="W677" s="388"/>
      <c r="X677" s="388"/>
      <c r="Y677" s="388"/>
      <c r="Z677" s="388"/>
      <c r="AA677" s="388"/>
      <c r="AB677" s="388"/>
      <c r="AC677" s="388"/>
      <c r="AD677" s="388"/>
      <c r="AE677" s="388"/>
      <c r="AF677" s="388"/>
      <c r="AG677" s="388"/>
      <c r="AH677" s="388"/>
      <c r="AI677" s="388"/>
      <c r="AJ677" s="388"/>
      <c r="AK677" s="388"/>
      <c r="AL677" s="388"/>
      <c r="AM677" s="388"/>
      <c r="AN677" s="388"/>
      <c r="AO677" s="388"/>
      <c r="AP677" s="388"/>
      <c r="AQ677" s="388"/>
      <c r="AR677" s="388"/>
      <c r="AS677" s="388"/>
      <c r="AT677" s="388"/>
      <c r="AU677" s="388"/>
      <c r="AV677" s="388"/>
      <c r="AW677" s="388"/>
      <c r="AX677" s="388"/>
      <c r="AY677" s="388"/>
      <c r="AZ677" s="388"/>
      <c r="BA677" s="388"/>
      <c r="BB677" s="388"/>
      <c r="BC677" s="388"/>
      <c r="BD677" s="388"/>
      <c r="BE677" s="388"/>
      <c r="BF677" s="388"/>
      <c r="BG677" s="388"/>
      <c r="BH677" s="388">
        <v>25</v>
      </c>
      <c r="BI677" s="388">
        <v>1787</v>
      </c>
      <c r="BJ677" s="388">
        <f t="shared" si="103"/>
        <v>446.75</v>
      </c>
      <c r="BK677" s="388">
        <v>80</v>
      </c>
      <c r="BL677" s="388">
        <v>5240</v>
      </c>
      <c r="BM677" s="388">
        <f t="shared" si="104"/>
        <v>1310</v>
      </c>
      <c r="BN677" s="388">
        <v>54</v>
      </c>
      <c r="BO677" s="388">
        <v>3910</v>
      </c>
      <c r="BP677" s="388">
        <f t="shared" si="105"/>
        <v>977.5</v>
      </c>
      <c r="BQ677" s="388">
        <v>46</v>
      </c>
      <c r="BR677" s="388">
        <v>2982</v>
      </c>
      <c r="BS677" s="388">
        <f t="shared" si="106"/>
        <v>745.5</v>
      </c>
    </row>
    <row r="678" spans="1:71" ht="15.75" customHeight="1">
      <c r="A678" s="331">
        <v>676</v>
      </c>
      <c r="B678" s="388" t="s">
        <v>4351</v>
      </c>
      <c r="C678" s="388"/>
      <c r="D678" s="388"/>
      <c r="E678" s="207" t="s">
        <v>5</v>
      </c>
      <c r="F678" s="388"/>
      <c r="G678" s="388"/>
      <c r="H678" s="388"/>
      <c r="I678" s="388"/>
      <c r="J678" s="388"/>
      <c r="K678" s="388"/>
      <c r="L678" s="388"/>
      <c r="M678" s="388"/>
      <c r="N678" s="388"/>
      <c r="O678" s="388"/>
      <c r="P678" s="388"/>
      <c r="Q678" s="388"/>
      <c r="R678" s="388"/>
      <c r="S678" s="388"/>
      <c r="T678" s="388"/>
      <c r="U678" s="388"/>
      <c r="V678" s="388"/>
      <c r="W678" s="388"/>
      <c r="X678" s="388"/>
      <c r="Y678" s="388"/>
      <c r="Z678" s="388"/>
      <c r="AA678" s="388"/>
      <c r="AB678" s="388"/>
      <c r="AC678" s="388"/>
      <c r="AD678" s="388"/>
      <c r="AE678" s="388"/>
      <c r="AF678" s="388"/>
      <c r="AG678" s="388"/>
      <c r="AH678" s="388"/>
      <c r="AI678" s="388"/>
      <c r="AJ678" s="388"/>
      <c r="AK678" s="388"/>
      <c r="AL678" s="388"/>
      <c r="AM678" s="388"/>
      <c r="AN678" s="388"/>
      <c r="AO678" s="388"/>
      <c r="AP678" s="388"/>
      <c r="AQ678" s="388"/>
      <c r="AR678" s="388"/>
      <c r="AS678" s="388"/>
      <c r="AT678" s="388"/>
      <c r="AU678" s="388"/>
      <c r="AV678" s="388"/>
      <c r="AW678" s="388"/>
      <c r="AX678" s="388"/>
      <c r="AY678" s="388"/>
      <c r="AZ678" s="388"/>
      <c r="BA678" s="388"/>
      <c r="BB678" s="388"/>
      <c r="BC678" s="388"/>
      <c r="BD678" s="388"/>
      <c r="BE678" s="388"/>
      <c r="BF678" s="388"/>
      <c r="BG678" s="388"/>
      <c r="BH678" s="388">
        <v>29</v>
      </c>
      <c r="BI678" s="388">
        <v>1971</v>
      </c>
      <c r="BJ678" s="388">
        <f t="shared" si="103"/>
        <v>492.75</v>
      </c>
      <c r="BK678" s="388">
        <v>40</v>
      </c>
      <c r="BL678" s="388">
        <v>3392</v>
      </c>
      <c r="BM678" s="388">
        <f t="shared" si="104"/>
        <v>848</v>
      </c>
      <c r="BN678" s="388">
        <v>11</v>
      </c>
      <c r="BO678" s="388">
        <v>677</v>
      </c>
      <c r="BP678" s="388">
        <f t="shared" si="105"/>
        <v>169.25</v>
      </c>
      <c r="BQ678" s="388">
        <v>0</v>
      </c>
      <c r="BR678" s="388">
        <v>0</v>
      </c>
      <c r="BS678" s="388">
        <f t="shared" si="106"/>
        <v>0</v>
      </c>
    </row>
    <row r="679" spans="1:71" ht="15.75" customHeight="1">
      <c r="A679" s="331">
        <v>677</v>
      </c>
      <c r="B679" s="388" t="s">
        <v>4352</v>
      </c>
      <c r="C679" s="388"/>
      <c r="D679" s="388"/>
      <c r="E679" s="207" t="s">
        <v>5</v>
      </c>
      <c r="F679" s="388"/>
      <c r="G679" s="388"/>
      <c r="H679" s="388"/>
      <c r="I679" s="388"/>
      <c r="J679" s="388"/>
      <c r="K679" s="388"/>
      <c r="L679" s="388"/>
      <c r="M679" s="388"/>
      <c r="N679" s="388"/>
      <c r="O679" s="388"/>
      <c r="P679" s="388"/>
      <c r="Q679" s="388"/>
      <c r="R679" s="388"/>
      <c r="S679" s="388"/>
      <c r="T679" s="388"/>
      <c r="U679" s="388"/>
      <c r="V679" s="388"/>
      <c r="W679" s="388"/>
      <c r="X679" s="388"/>
      <c r="Y679" s="388"/>
      <c r="Z679" s="388"/>
      <c r="AA679" s="388"/>
      <c r="AB679" s="388"/>
      <c r="AC679" s="388"/>
      <c r="AD679" s="388"/>
      <c r="AE679" s="388"/>
      <c r="AF679" s="388"/>
      <c r="AG679" s="388"/>
      <c r="AH679" s="388"/>
      <c r="AI679" s="388"/>
      <c r="AJ679" s="388"/>
      <c r="AK679" s="388"/>
      <c r="AL679" s="388"/>
      <c r="AM679" s="388"/>
      <c r="AN679" s="388"/>
      <c r="AO679" s="388"/>
      <c r="AP679" s="388"/>
      <c r="AQ679" s="388"/>
      <c r="AR679" s="388"/>
      <c r="AS679" s="388"/>
      <c r="AT679" s="388"/>
      <c r="AU679" s="388"/>
      <c r="AV679" s="388"/>
      <c r="AW679" s="388"/>
      <c r="AX679" s="388"/>
      <c r="AY679" s="388"/>
      <c r="AZ679" s="388"/>
      <c r="BA679" s="388"/>
      <c r="BB679" s="388"/>
      <c r="BC679" s="388"/>
      <c r="BD679" s="388"/>
      <c r="BE679" s="388"/>
      <c r="BF679" s="388"/>
      <c r="BG679" s="388"/>
      <c r="BH679" s="388">
        <v>28</v>
      </c>
      <c r="BI679" s="388">
        <v>2348</v>
      </c>
      <c r="BJ679" s="388">
        <f t="shared" si="103"/>
        <v>587</v>
      </c>
      <c r="BK679" s="388">
        <v>25</v>
      </c>
      <c r="BL679" s="388">
        <v>1799</v>
      </c>
      <c r="BM679" s="388">
        <f t="shared" si="104"/>
        <v>449.75</v>
      </c>
      <c r="BN679" s="388">
        <v>19</v>
      </c>
      <c r="BO679" s="388">
        <v>1317</v>
      </c>
      <c r="BP679" s="388">
        <f t="shared" si="105"/>
        <v>329.25</v>
      </c>
      <c r="BQ679" s="388">
        <v>42</v>
      </c>
      <c r="BR679" s="388">
        <v>2506</v>
      </c>
      <c r="BS679" s="388">
        <f t="shared" si="106"/>
        <v>626.5</v>
      </c>
    </row>
    <row r="680" spans="1:71" ht="15.75" customHeight="1">
      <c r="A680" s="331">
        <v>678</v>
      </c>
      <c r="B680" s="388" t="s">
        <v>4353</v>
      </c>
      <c r="C680" s="388"/>
      <c r="D680" s="388"/>
      <c r="E680" s="207" t="s">
        <v>5</v>
      </c>
      <c r="F680" s="388"/>
      <c r="G680" s="388"/>
      <c r="H680" s="388"/>
      <c r="I680" s="388"/>
      <c r="J680" s="388"/>
      <c r="K680" s="388"/>
      <c r="L680" s="388"/>
      <c r="M680" s="388"/>
      <c r="N680" s="388"/>
      <c r="O680" s="388"/>
      <c r="P680" s="388"/>
      <c r="Q680" s="388"/>
      <c r="R680" s="388"/>
      <c r="S680" s="388"/>
      <c r="T680" s="388"/>
      <c r="U680" s="388"/>
      <c r="V680" s="388"/>
      <c r="W680" s="388"/>
      <c r="X680" s="388"/>
      <c r="Y680" s="388"/>
      <c r="Z680" s="388"/>
      <c r="AA680" s="388"/>
      <c r="AB680" s="388"/>
      <c r="AC680" s="388"/>
      <c r="AD680" s="388"/>
      <c r="AE680" s="388"/>
      <c r="AF680" s="388"/>
      <c r="AG680" s="388"/>
      <c r="AH680" s="388"/>
      <c r="AI680" s="388"/>
      <c r="AJ680" s="388"/>
      <c r="AK680" s="388"/>
      <c r="AL680" s="388"/>
      <c r="AM680" s="388"/>
      <c r="AN680" s="388"/>
      <c r="AO680" s="388"/>
      <c r="AP680" s="388"/>
      <c r="AQ680" s="388"/>
      <c r="AR680" s="388"/>
      <c r="AS680" s="388"/>
      <c r="AT680" s="388"/>
      <c r="AU680" s="388"/>
      <c r="AV680" s="388"/>
      <c r="AW680" s="388"/>
      <c r="AX680" s="388"/>
      <c r="AY680" s="388"/>
      <c r="AZ680" s="388"/>
      <c r="BA680" s="388"/>
      <c r="BB680" s="388"/>
      <c r="BC680" s="388"/>
      <c r="BD680" s="388"/>
      <c r="BE680" s="388"/>
      <c r="BF680" s="388"/>
      <c r="BG680" s="388"/>
      <c r="BH680" s="388">
        <v>5</v>
      </c>
      <c r="BI680" s="388">
        <v>391</v>
      </c>
      <c r="BJ680" s="388">
        <f t="shared" si="103"/>
        <v>97.75</v>
      </c>
      <c r="BK680" s="388">
        <v>18</v>
      </c>
      <c r="BL680" s="388">
        <v>1266</v>
      </c>
      <c r="BM680" s="388">
        <f t="shared" si="104"/>
        <v>316.5</v>
      </c>
      <c r="BN680" s="388">
        <v>23</v>
      </c>
      <c r="BO680" s="388">
        <v>1689</v>
      </c>
      <c r="BP680" s="388">
        <f t="shared" si="105"/>
        <v>422.25</v>
      </c>
      <c r="BQ680" s="388">
        <v>16</v>
      </c>
      <c r="BR680" s="388">
        <v>1232</v>
      </c>
      <c r="BS680" s="388">
        <f t="shared" si="106"/>
        <v>308</v>
      </c>
    </row>
    <row r="681" spans="1:71" ht="15.75" customHeight="1">
      <c r="A681" s="331">
        <v>679</v>
      </c>
      <c r="B681" s="388" t="s">
        <v>4354</v>
      </c>
      <c r="C681" s="388"/>
      <c r="D681" s="388"/>
      <c r="E681" s="207" t="s">
        <v>5</v>
      </c>
      <c r="F681" s="388"/>
      <c r="G681" s="388"/>
      <c r="H681" s="388"/>
      <c r="I681" s="388"/>
      <c r="J681" s="388"/>
      <c r="K681" s="388"/>
      <c r="L681" s="388"/>
      <c r="M681" s="388"/>
      <c r="N681" s="388"/>
      <c r="O681" s="388"/>
      <c r="P681" s="388"/>
      <c r="Q681" s="388"/>
      <c r="R681" s="388"/>
      <c r="S681" s="388"/>
      <c r="T681" s="388"/>
      <c r="U681" s="388"/>
      <c r="V681" s="388"/>
      <c r="W681" s="388"/>
      <c r="X681" s="388"/>
      <c r="Y681" s="388"/>
      <c r="Z681" s="388"/>
      <c r="AA681" s="388"/>
      <c r="AB681" s="388"/>
      <c r="AC681" s="388"/>
      <c r="AD681" s="388"/>
      <c r="AE681" s="388"/>
      <c r="AF681" s="388"/>
      <c r="AG681" s="388"/>
      <c r="AH681" s="388"/>
      <c r="AI681" s="388"/>
      <c r="AJ681" s="388"/>
      <c r="AK681" s="388"/>
      <c r="AL681" s="388"/>
      <c r="AM681" s="388"/>
      <c r="AN681" s="388"/>
      <c r="AO681" s="388"/>
      <c r="AP681" s="388"/>
      <c r="AQ681" s="388"/>
      <c r="AR681" s="388"/>
      <c r="AS681" s="388"/>
      <c r="AT681" s="388"/>
      <c r="AU681" s="388"/>
      <c r="AV681" s="388"/>
      <c r="AW681" s="388"/>
      <c r="AX681" s="388"/>
      <c r="AY681" s="388"/>
      <c r="AZ681" s="388"/>
      <c r="BA681" s="388"/>
      <c r="BB681" s="388"/>
      <c r="BC681" s="388"/>
      <c r="BD681" s="388"/>
      <c r="BE681" s="388"/>
      <c r="BF681" s="388"/>
      <c r="BG681" s="388"/>
      <c r="BH681" s="388">
        <v>5</v>
      </c>
      <c r="BI681" s="388">
        <v>575</v>
      </c>
      <c r="BJ681" s="388">
        <f t="shared" si="103"/>
        <v>143.75</v>
      </c>
      <c r="BK681" s="388">
        <v>29</v>
      </c>
      <c r="BL681" s="388">
        <v>2027</v>
      </c>
      <c r="BM681" s="388">
        <f t="shared" si="104"/>
        <v>506.75</v>
      </c>
      <c r="BN681" s="388">
        <v>34</v>
      </c>
      <c r="BO681" s="388">
        <v>2978</v>
      </c>
      <c r="BP681" s="388">
        <f t="shared" si="105"/>
        <v>744.5</v>
      </c>
      <c r="BQ681" s="388">
        <v>44</v>
      </c>
      <c r="BR681" s="388">
        <v>3912</v>
      </c>
      <c r="BS681" s="388">
        <f t="shared" si="106"/>
        <v>978</v>
      </c>
    </row>
    <row r="682" spans="1:71" ht="15.75" customHeight="1">
      <c r="A682" s="331">
        <v>680</v>
      </c>
      <c r="B682" s="388" t="s">
        <v>4355</v>
      </c>
      <c r="C682" s="388"/>
      <c r="D682" s="388"/>
      <c r="E682" s="207" t="s">
        <v>5</v>
      </c>
      <c r="F682" s="388"/>
      <c r="G682" s="388"/>
      <c r="H682" s="388"/>
      <c r="I682" s="388"/>
      <c r="J682" s="388"/>
      <c r="K682" s="388"/>
      <c r="L682" s="388"/>
      <c r="M682" s="388"/>
      <c r="N682" s="388"/>
      <c r="O682" s="388"/>
      <c r="P682" s="388"/>
      <c r="Q682" s="388"/>
      <c r="R682" s="388"/>
      <c r="S682" s="388"/>
      <c r="T682" s="388"/>
      <c r="U682" s="388"/>
      <c r="V682" s="388"/>
      <c r="W682" s="388"/>
      <c r="X682" s="388"/>
      <c r="Y682" s="388"/>
      <c r="Z682" s="388"/>
      <c r="AA682" s="388"/>
      <c r="AB682" s="388"/>
      <c r="AC682" s="388"/>
      <c r="AD682" s="388"/>
      <c r="AE682" s="388"/>
      <c r="AF682" s="388"/>
      <c r="AG682" s="388"/>
      <c r="AH682" s="388"/>
      <c r="AI682" s="388"/>
      <c r="AJ682" s="388"/>
      <c r="AK682" s="388"/>
      <c r="AL682" s="388"/>
      <c r="AM682" s="388"/>
      <c r="AN682" s="388"/>
      <c r="AO682" s="388"/>
      <c r="AP682" s="388"/>
      <c r="AQ682" s="388"/>
      <c r="AR682" s="388"/>
      <c r="AS682" s="388"/>
      <c r="AT682" s="388"/>
      <c r="AU682" s="388"/>
      <c r="AV682" s="388"/>
      <c r="AW682" s="388"/>
      <c r="AX682" s="388"/>
      <c r="AY682" s="388"/>
      <c r="AZ682" s="388"/>
      <c r="BA682" s="388"/>
      <c r="BB682" s="388"/>
      <c r="BC682" s="388"/>
      <c r="BD682" s="388"/>
      <c r="BE682" s="388"/>
      <c r="BF682" s="388"/>
      <c r="BG682" s="388"/>
      <c r="BH682" s="388">
        <v>16</v>
      </c>
      <c r="BI682" s="388">
        <v>1184</v>
      </c>
      <c r="BJ682" s="388">
        <f t="shared" si="103"/>
        <v>296</v>
      </c>
      <c r="BK682" s="388">
        <v>11</v>
      </c>
      <c r="BL682" s="388">
        <v>781</v>
      </c>
      <c r="BM682" s="388">
        <f t="shared" si="104"/>
        <v>195.25</v>
      </c>
      <c r="BN682" s="388">
        <v>17</v>
      </c>
      <c r="BO682" s="388">
        <v>1263</v>
      </c>
      <c r="BP682" s="388">
        <f t="shared" si="105"/>
        <v>315.75</v>
      </c>
      <c r="BQ682" s="388">
        <v>21</v>
      </c>
      <c r="BR682" s="388">
        <v>1539</v>
      </c>
      <c r="BS682" s="388">
        <f t="shared" si="106"/>
        <v>384.75</v>
      </c>
    </row>
    <row r="683" spans="1:71" ht="15.75" customHeight="1">
      <c r="A683" s="331">
        <v>681</v>
      </c>
      <c r="B683" s="388" t="s">
        <v>4356</v>
      </c>
      <c r="C683" s="388"/>
      <c r="D683" s="388"/>
      <c r="E683" s="207" t="s">
        <v>5</v>
      </c>
      <c r="F683" s="388"/>
      <c r="G683" s="388"/>
      <c r="H683" s="388"/>
      <c r="I683" s="388"/>
      <c r="J683" s="388"/>
      <c r="K683" s="388"/>
      <c r="L683" s="388"/>
      <c r="M683" s="388"/>
      <c r="N683" s="388"/>
      <c r="O683" s="388"/>
      <c r="P683" s="388"/>
      <c r="Q683" s="388"/>
      <c r="R683" s="388"/>
      <c r="S683" s="388"/>
      <c r="T683" s="388"/>
      <c r="U683" s="388"/>
      <c r="V683" s="388"/>
      <c r="W683" s="388"/>
      <c r="X683" s="388"/>
      <c r="Y683" s="388"/>
      <c r="Z683" s="388"/>
      <c r="AA683" s="388"/>
      <c r="AB683" s="388"/>
      <c r="AC683" s="388"/>
      <c r="AD683" s="388"/>
      <c r="AE683" s="388"/>
      <c r="AF683" s="388"/>
      <c r="AG683" s="388"/>
      <c r="AH683" s="388"/>
      <c r="AI683" s="388"/>
      <c r="AJ683" s="388"/>
      <c r="AK683" s="388"/>
      <c r="AL683" s="388"/>
      <c r="AM683" s="388"/>
      <c r="AN683" s="388"/>
      <c r="AO683" s="388"/>
      <c r="AP683" s="388"/>
      <c r="AQ683" s="388"/>
      <c r="AR683" s="388"/>
      <c r="AS683" s="388"/>
      <c r="AT683" s="388"/>
      <c r="AU683" s="388"/>
      <c r="AV683" s="388"/>
      <c r="AW683" s="388"/>
      <c r="AX683" s="388"/>
      <c r="AY683" s="388"/>
      <c r="AZ683" s="388"/>
      <c r="BA683" s="388"/>
      <c r="BB683" s="388"/>
      <c r="BC683" s="388"/>
      <c r="BD683" s="388"/>
      <c r="BE683" s="388"/>
      <c r="BF683" s="388"/>
      <c r="BG683" s="388"/>
      <c r="BH683" s="388">
        <v>1</v>
      </c>
      <c r="BI683" s="388">
        <v>59</v>
      </c>
      <c r="BJ683" s="388">
        <f t="shared" si="103"/>
        <v>14.75</v>
      </c>
      <c r="BK683" s="388">
        <v>46</v>
      </c>
      <c r="BL683" s="388">
        <v>3510</v>
      </c>
      <c r="BM683" s="388">
        <f t="shared" si="104"/>
        <v>877.5</v>
      </c>
      <c r="BN683" s="388">
        <v>96</v>
      </c>
      <c r="BO683" s="388">
        <v>6708</v>
      </c>
      <c r="BP683" s="388">
        <f t="shared" si="105"/>
        <v>1677</v>
      </c>
      <c r="BQ683" s="388">
        <v>97</v>
      </c>
      <c r="BR683" s="388">
        <v>7647</v>
      </c>
      <c r="BS683" s="388">
        <f t="shared" si="106"/>
        <v>1911.75</v>
      </c>
    </row>
    <row r="684" spans="1:71" ht="15.75" customHeight="1">
      <c r="A684" s="331">
        <v>682</v>
      </c>
      <c r="B684" s="388" t="s">
        <v>4357</v>
      </c>
      <c r="C684" s="388"/>
      <c r="D684" s="388"/>
      <c r="E684" s="207" t="s">
        <v>5</v>
      </c>
      <c r="F684" s="388"/>
      <c r="G684" s="388"/>
      <c r="H684" s="388"/>
      <c r="I684" s="388"/>
      <c r="J684" s="388"/>
      <c r="K684" s="388"/>
      <c r="L684" s="388"/>
      <c r="M684" s="388"/>
      <c r="N684" s="388"/>
      <c r="O684" s="388"/>
      <c r="P684" s="388"/>
      <c r="Q684" s="388"/>
      <c r="R684" s="388"/>
      <c r="S684" s="388"/>
      <c r="T684" s="388"/>
      <c r="U684" s="388"/>
      <c r="V684" s="388"/>
      <c r="W684" s="388"/>
      <c r="X684" s="388"/>
      <c r="Y684" s="388"/>
      <c r="Z684" s="388"/>
      <c r="AA684" s="388"/>
      <c r="AB684" s="388"/>
      <c r="AC684" s="388"/>
      <c r="AD684" s="388"/>
      <c r="AE684" s="388"/>
      <c r="AF684" s="388"/>
      <c r="AG684" s="388"/>
      <c r="AH684" s="388"/>
      <c r="AI684" s="388"/>
      <c r="AJ684" s="388"/>
      <c r="AK684" s="388"/>
      <c r="AL684" s="388"/>
      <c r="AM684" s="388"/>
      <c r="AN684" s="388"/>
      <c r="AO684" s="388"/>
      <c r="AP684" s="388"/>
      <c r="AQ684" s="388"/>
      <c r="AR684" s="388"/>
      <c r="AS684" s="388"/>
      <c r="AT684" s="388"/>
      <c r="AU684" s="388"/>
      <c r="AV684" s="388"/>
      <c r="AW684" s="388"/>
      <c r="AX684" s="388"/>
      <c r="AY684" s="388"/>
      <c r="AZ684" s="388"/>
      <c r="BA684" s="388"/>
      <c r="BB684" s="388"/>
      <c r="BC684" s="388"/>
      <c r="BD684" s="388"/>
      <c r="BE684" s="388"/>
      <c r="BF684" s="388"/>
      <c r="BG684" s="388"/>
      <c r="BH684" s="388">
        <v>4</v>
      </c>
      <c r="BI684" s="388">
        <v>248</v>
      </c>
      <c r="BJ684" s="388">
        <f t="shared" si="103"/>
        <v>62</v>
      </c>
      <c r="BK684" s="388">
        <v>5</v>
      </c>
      <c r="BL684" s="388">
        <v>199</v>
      </c>
      <c r="BM684" s="388">
        <f t="shared" si="104"/>
        <v>49.75</v>
      </c>
      <c r="BN684" s="388">
        <v>0</v>
      </c>
      <c r="BO684" s="388">
        <v>0</v>
      </c>
      <c r="BP684" s="388">
        <f t="shared" si="105"/>
        <v>0</v>
      </c>
      <c r="BQ684" s="388">
        <v>0</v>
      </c>
      <c r="BR684" s="388">
        <v>0</v>
      </c>
      <c r="BS684" s="388">
        <f t="shared" si="106"/>
        <v>0</v>
      </c>
    </row>
    <row r="685" spans="1:71" ht="15.75" customHeight="1">
      <c r="A685" s="331">
        <v>683</v>
      </c>
      <c r="B685" s="388" t="s">
        <v>4358</v>
      </c>
      <c r="C685" s="388"/>
      <c r="D685" s="388"/>
      <c r="E685" s="207" t="s">
        <v>5</v>
      </c>
      <c r="F685" s="388"/>
      <c r="G685" s="388"/>
      <c r="H685" s="388"/>
      <c r="I685" s="388"/>
      <c r="J685" s="388"/>
      <c r="K685" s="388"/>
      <c r="L685" s="388"/>
      <c r="M685" s="388"/>
      <c r="N685" s="388"/>
      <c r="O685" s="388"/>
      <c r="P685" s="388"/>
      <c r="Q685" s="388"/>
      <c r="R685" s="388"/>
      <c r="S685" s="388"/>
      <c r="T685" s="388"/>
      <c r="U685" s="388"/>
      <c r="V685" s="388"/>
      <c r="W685" s="388"/>
      <c r="X685" s="388"/>
      <c r="Y685" s="388"/>
      <c r="Z685" s="388"/>
      <c r="AA685" s="388"/>
      <c r="AB685" s="388"/>
      <c r="AC685" s="388"/>
      <c r="AD685" s="388"/>
      <c r="AE685" s="388"/>
      <c r="AF685" s="388"/>
      <c r="AG685" s="388"/>
      <c r="AH685" s="388"/>
      <c r="AI685" s="388"/>
      <c r="AJ685" s="388"/>
      <c r="AK685" s="388"/>
      <c r="AL685" s="388"/>
      <c r="AM685" s="388"/>
      <c r="AN685" s="388"/>
      <c r="AO685" s="388"/>
      <c r="AP685" s="388"/>
      <c r="AQ685" s="388"/>
      <c r="AR685" s="388"/>
      <c r="AS685" s="388"/>
      <c r="AT685" s="388"/>
      <c r="AU685" s="388"/>
      <c r="AV685" s="388"/>
      <c r="AW685" s="388"/>
      <c r="AX685" s="388"/>
      <c r="AY685" s="388"/>
      <c r="AZ685" s="388"/>
      <c r="BA685" s="388"/>
      <c r="BB685" s="388"/>
      <c r="BC685" s="388"/>
      <c r="BD685" s="388"/>
      <c r="BE685" s="388"/>
      <c r="BF685" s="388"/>
      <c r="BG685" s="388"/>
      <c r="BH685" s="388">
        <v>1</v>
      </c>
      <c r="BI685" s="388">
        <v>59</v>
      </c>
      <c r="BJ685" s="388">
        <f t="shared" si="103"/>
        <v>14.75</v>
      </c>
      <c r="BK685" s="388">
        <v>15</v>
      </c>
      <c r="BL685" s="388">
        <v>937</v>
      </c>
      <c r="BM685" s="388">
        <f t="shared" si="104"/>
        <v>234.25</v>
      </c>
      <c r="BN685" s="388">
        <v>37</v>
      </c>
      <c r="BO685" s="388">
        <v>2783</v>
      </c>
      <c r="BP685" s="388">
        <f t="shared" si="105"/>
        <v>695.75</v>
      </c>
      <c r="BQ685" s="388">
        <v>58</v>
      </c>
      <c r="BR685" s="388">
        <v>4218</v>
      </c>
      <c r="BS685" s="388">
        <f t="shared" si="106"/>
        <v>1054.5</v>
      </c>
    </row>
    <row r="686" spans="1:71" ht="15.75" customHeight="1">
      <c r="A686" s="331">
        <v>684</v>
      </c>
      <c r="B686" s="388" t="s">
        <v>4359</v>
      </c>
      <c r="C686" s="388"/>
      <c r="D686" s="388"/>
      <c r="E686" s="207" t="s">
        <v>5</v>
      </c>
      <c r="F686" s="388"/>
      <c r="G686" s="388"/>
      <c r="H686" s="388"/>
      <c r="I686" s="388"/>
      <c r="J686" s="388"/>
      <c r="K686" s="388"/>
      <c r="L686" s="388"/>
      <c r="M686" s="388"/>
      <c r="N686" s="388"/>
      <c r="O686" s="388"/>
      <c r="P686" s="388"/>
      <c r="Q686" s="388"/>
      <c r="R686" s="388"/>
      <c r="S686" s="388"/>
      <c r="T686" s="388"/>
      <c r="U686" s="388"/>
      <c r="V686" s="388"/>
      <c r="W686" s="388"/>
      <c r="X686" s="388"/>
      <c r="Y686" s="388"/>
      <c r="Z686" s="388"/>
      <c r="AA686" s="388"/>
      <c r="AB686" s="388"/>
      <c r="AC686" s="388"/>
      <c r="AD686" s="388"/>
      <c r="AE686" s="388"/>
      <c r="AF686" s="388"/>
      <c r="AG686" s="388"/>
      <c r="AH686" s="388"/>
      <c r="AI686" s="388"/>
      <c r="AJ686" s="388"/>
      <c r="AK686" s="388"/>
      <c r="AL686" s="388"/>
      <c r="AM686" s="388"/>
      <c r="AN686" s="388"/>
      <c r="AO686" s="388"/>
      <c r="AP686" s="388"/>
      <c r="AQ686" s="388"/>
      <c r="AR686" s="388"/>
      <c r="AS686" s="388"/>
      <c r="AT686" s="388"/>
      <c r="AU686" s="388"/>
      <c r="AV686" s="388"/>
      <c r="AW686" s="388"/>
      <c r="AX686" s="388"/>
      <c r="AY686" s="388"/>
      <c r="AZ686" s="388"/>
      <c r="BA686" s="388"/>
      <c r="BB686" s="388"/>
      <c r="BC686" s="388"/>
      <c r="BD686" s="388"/>
      <c r="BE686" s="388"/>
      <c r="BF686" s="388"/>
      <c r="BG686" s="388"/>
      <c r="BH686" s="388">
        <v>3</v>
      </c>
      <c r="BI686" s="388">
        <v>169</v>
      </c>
      <c r="BJ686" s="388">
        <f t="shared" si="103"/>
        <v>42.25</v>
      </c>
      <c r="BK686" s="388">
        <v>3</v>
      </c>
      <c r="BL686" s="388">
        <v>233</v>
      </c>
      <c r="BM686" s="388">
        <f t="shared" si="104"/>
        <v>58.25</v>
      </c>
      <c r="BN686" s="388">
        <v>7</v>
      </c>
      <c r="BO686" s="388">
        <v>649</v>
      </c>
      <c r="BP686" s="388">
        <f t="shared" si="105"/>
        <v>162.25</v>
      </c>
      <c r="BQ686" s="388">
        <v>2</v>
      </c>
      <c r="BR686" s="388">
        <v>94</v>
      </c>
      <c r="BS686" s="388">
        <f t="shared" si="106"/>
        <v>23.5</v>
      </c>
    </row>
    <row r="687" spans="1:71" ht="15.75" customHeight="1">
      <c r="A687" s="331">
        <v>685</v>
      </c>
      <c r="B687" s="388" t="s">
        <v>4360</v>
      </c>
      <c r="C687" s="388"/>
      <c r="D687" s="388"/>
      <c r="E687" s="207" t="s">
        <v>5</v>
      </c>
      <c r="F687" s="388"/>
      <c r="G687" s="388"/>
      <c r="H687" s="388"/>
      <c r="I687" s="388"/>
      <c r="J687" s="388"/>
      <c r="K687" s="388"/>
      <c r="L687" s="388"/>
      <c r="M687" s="388"/>
      <c r="N687" s="388"/>
      <c r="O687" s="388"/>
      <c r="P687" s="388"/>
      <c r="Q687" s="388"/>
      <c r="R687" s="388"/>
      <c r="S687" s="388"/>
      <c r="T687" s="388"/>
      <c r="U687" s="388"/>
      <c r="V687" s="388"/>
      <c r="W687" s="388"/>
      <c r="X687" s="388"/>
      <c r="Y687" s="388"/>
      <c r="Z687" s="388"/>
      <c r="AA687" s="388"/>
      <c r="AB687" s="388"/>
      <c r="AC687" s="388"/>
      <c r="AD687" s="388"/>
      <c r="AE687" s="388"/>
      <c r="AF687" s="388"/>
      <c r="AG687" s="388"/>
      <c r="AH687" s="388"/>
      <c r="AI687" s="388"/>
      <c r="AJ687" s="388"/>
      <c r="AK687" s="388"/>
      <c r="AL687" s="388"/>
      <c r="AM687" s="388"/>
      <c r="AN687" s="388"/>
      <c r="AO687" s="388"/>
      <c r="AP687" s="388"/>
      <c r="AQ687" s="388"/>
      <c r="AR687" s="388"/>
      <c r="AS687" s="388"/>
      <c r="AT687" s="388"/>
      <c r="AU687" s="388"/>
      <c r="AV687" s="388"/>
      <c r="AW687" s="388"/>
      <c r="AX687" s="388"/>
      <c r="AY687" s="388"/>
      <c r="AZ687" s="388"/>
      <c r="BA687" s="388"/>
      <c r="BB687" s="388"/>
      <c r="BC687" s="388"/>
      <c r="BD687" s="388"/>
      <c r="BE687" s="388"/>
      <c r="BF687" s="388"/>
      <c r="BG687" s="388"/>
      <c r="BH687" s="388">
        <v>5</v>
      </c>
      <c r="BI687" s="388">
        <v>311</v>
      </c>
      <c r="BJ687" s="388">
        <f t="shared" si="103"/>
        <v>77.75</v>
      </c>
      <c r="BK687" s="388">
        <v>35</v>
      </c>
      <c r="BL687" s="388">
        <v>2729</v>
      </c>
      <c r="BM687" s="388">
        <f t="shared" si="104"/>
        <v>682.25</v>
      </c>
      <c r="BN687" s="388">
        <v>23</v>
      </c>
      <c r="BO687" s="388">
        <v>1585</v>
      </c>
      <c r="BP687" s="388">
        <f t="shared" si="105"/>
        <v>396.25</v>
      </c>
      <c r="BQ687" s="388">
        <v>22</v>
      </c>
      <c r="BR687" s="388">
        <v>1638</v>
      </c>
      <c r="BS687" s="388">
        <f t="shared" si="106"/>
        <v>409.5</v>
      </c>
    </row>
    <row r="688" spans="1:71" ht="15.75" customHeight="1">
      <c r="A688" s="331">
        <v>686</v>
      </c>
      <c r="B688" s="388" t="s">
        <v>4361</v>
      </c>
      <c r="C688" s="388"/>
      <c r="D688" s="388"/>
      <c r="E688" s="207" t="s">
        <v>5</v>
      </c>
      <c r="F688" s="388"/>
      <c r="G688" s="388"/>
      <c r="H688" s="388"/>
      <c r="I688" s="388"/>
      <c r="J688" s="388"/>
      <c r="K688" s="388"/>
      <c r="L688" s="388"/>
      <c r="M688" s="388"/>
      <c r="N688" s="388"/>
      <c r="O688" s="388"/>
      <c r="P688" s="388"/>
      <c r="Q688" s="388"/>
      <c r="R688" s="388"/>
      <c r="S688" s="388"/>
      <c r="T688" s="388"/>
      <c r="U688" s="388"/>
      <c r="V688" s="388"/>
      <c r="W688" s="388"/>
      <c r="X688" s="388"/>
      <c r="Y688" s="388"/>
      <c r="Z688" s="388"/>
      <c r="AA688" s="388"/>
      <c r="AB688" s="388"/>
      <c r="AC688" s="388"/>
      <c r="AD688" s="388"/>
      <c r="AE688" s="388"/>
      <c r="AF688" s="388"/>
      <c r="AG688" s="388"/>
      <c r="AH688" s="388"/>
      <c r="AI688" s="388"/>
      <c r="AJ688" s="388"/>
      <c r="AK688" s="388"/>
      <c r="AL688" s="388"/>
      <c r="AM688" s="388"/>
      <c r="AN688" s="388"/>
      <c r="AO688" s="388"/>
      <c r="AP688" s="388"/>
      <c r="AQ688" s="388"/>
      <c r="AR688" s="388"/>
      <c r="AS688" s="388"/>
      <c r="AT688" s="388"/>
      <c r="AU688" s="388"/>
      <c r="AV688" s="388"/>
      <c r="AW688" s="388"/>
      <c r="AX688" s="388"/>
      <c r="AY688" s="388"/>
      <c r="AZ688" s="388"/>
      <c r="BA688" s="388"/>
      <c r="BB688" s="388"/>
      <c r="BC688" s="388"/>
      <c r="BD688" s="388"/>
      <c r="BE688" s="388"/>
      <c r="BF688" s="388"/>
      <c r="BG688" s="388"/>
      <c r="BH688" s="388">
        <v>48</v>
      </c>
      <c r="BI688" s="388">
        <v>3588</v>
      </c>
      <c r="BJ688" s="388">
        <f t="shared" si="103"/>
        <v>897</v>
      </c>
      <c r="BK688" s="388">
        <v>82</v>
      </c>
      <c r="BL688" s="388">
        <v>6154</v>
      </c>
      <c r="BM688" s="388">
        <f t="shared" si="104"/>
        <v>1538.5</v>
      </c>
      <c r="BN688" s="388">
        <v>79</v>
      </c>
      <c r="BO688" s="388">
        <v>5373</v>
      </c>
      <c r="BP688" s="388">
        <f t="shared" si="105"/>
        <v>1343.25</v>
      </c>
      <c r="BQ688" s="388">
        <v>104</v>
      </c>
      <c r="BR688" s="388">
        <v>7424</v>
      </c>
      <c r="BS688" s="388">
        <f t="shared" si="106"/>
        <v>1856</v>
      </c>
    </row>
    <row r="689" spans="1:71" ht="15.75" customHeight="1">
      <c r="A689" s="331">
        <v>687</v>
      </c>
      <c r="B689" s="388" t="s">
        <v>4362</v>
      </c>
      <c r="C689" s="388"/>
      <c r="D689" s="388"/>
      <c r="E689" s="207" t="s">
        <v>5</v>
      </c>
      <c r="F689" s="388"/>
      <c r="G689" s="388"/>
      <c r="H689" s="388"/>
      <c r="I689" s="388"/>
      <c r="J689" s="388"/>
      <c r="K689" s="388"/>
      <c r="L689" s="388"/>
      <c r="M689" s="388"/>
      <c r="N689" s="388"/>
      <c r="O689" s="388"/>
      <c r="P689" s="388"/>
      <c r="Q689" s="388"/>
      <c r="R689" s="388"/>
      <c r="S689" s="388"/>
      <c r="T689" s="388"/>
      <c r="U689" s="388"/>
      <c r="V689" s="388"/>
      <c r="W689" s="388"/>
      <c r="X689" s="388"/>
      <c r="Y689" s="388"/>
      <c r="Z689" s="388"/>
      <c r="AA689" s="388"/>
      <c r="AB689" s="388"/>
      <c r="AC689" s="388"/>
      <c r="AD689" s="388"/>
      <c r="AE689" s="388"/>
      <c r="AF689" s="388"/>
      <c r="AG689" s="388"/>
      <c r="AH689" s="388"/>
      <c r="AI689" s="388"/>
      <c r="AJ689" s="388"/>
      <c r="AK689" s="388"/>
      <c r="AL689" s="388"/>
      <c r="AM689" s="388"/>
      <c r="AN689" s="388"/>
      <c r="AO689" s="388"/>
      <c r="AP689" s="388"/>
      <c r="AQ689" s="388"/>
      <c r="AR689" s="388"/>
      <c r="AS689" s="388"/>
      <c r="AT689" s="388"/>
      <c r="AU689" s="388"/>
      <c r="AV689" s="388"/>
      <c r="AW689" s="388"/>
      <c r="AX689" s="388"/>
      <c r="AY689" s="388"/>
      <c r="AZ689" s="388"/>
      <c r="BA689" s="388"/>
      <c r="BB689" s="388"/>
      <c r="BC689" s="388"/>
      <c r="BD689" s="388"/>
      <c r="BE689" s="388"/>
      <c r="BF689" s="388"/>
      <c r="BG689" s="388"/>
      <c r="BH689" s="388">
        <v>12</v>
      </c>
      <c r="BI689" s="388">
        <v>1164</v>
      </c>
      <c r="BJ689" s="388">
        <f t="shared" si="103"/>
        <v>291</v>
      </c>
      <c r="BK689" s="388">
        <v>30</v>
      </c>
      <c r="BL689" s="388">
        <v>2554</v>
      </c>
      <c r="BM689" s="388">
        <f t="shared" si="104"/>
        <v>638.5</v>
      </c>
      <c r="BN689" s="388">
        <v>29</v>
      </c>
      <c r="BO689" s="388">
        <v>2295</v>
      </c>
      <c r="BP689" s="388">
        <f t="shared" si="105"/>
        <v>573.75</v>
      </c>
      <c r="BQ689" s="388">
        <v>28</v>
      </c>
      <c r="BR689" s="388">
        <v>1876</v>
      </c>
      <c r="BS689" s="388">
        <f t="shared" si="106"/>
        <v>469</v>
      </c>
    </row>
    <row r="690" spans="1:71" ht="15.75" customHeight="1">
      <c r="A690" s="331">
        <v>688</v>
      </c>
      <c r="B690" s="388" t="s">
        <v>4363</v>
      </c>
      <c r="C690" s="388"/>
      <c r="D690" s="388"/>
      <c r="E690" s="207" t="s">
        <v>5</v>
      </c>
      <c r="F690" s="388"/>
      <c r="G690" s="388"/>
      <c r="H690" s="388"/>
      <c r="I690" s="388"/>
      <c r="J690" s="388"/>
      <c r="K690" s="388"/>
      <c r="L690" s="388"/>
      <c r="M690" s="388"/>
      <c r="N690" s="388"/>
      <c r="O690" s="388"/>
      <c r="P690" s="388"/>
      <c r="Q690" s="388"/>
      <c r="R690" s="388"/>
      <c r="S690" s="388"/>
      <c r="T690" s="388"/>
      <c r="U690" s="388"/>
      <c r="V690" s="388"/>
      <c r="W690" s="388"/>
      <c r="X690" s="388"/>
      <c r="Y690" s="388"/>
      <c r="Z690" s="388"/>
      <c r="AA690" s="388"/>
      <c r="AB690" s="388"/>
      <c r="AC690" s="388"/>
      <c r="AD690" s="388"/>
      <c r="AE690" s="388"/>
      <c r="AF690" s="388"/>
      <c r="AG690" s="388"/>
      <c r="AH690" s="388"/>
      <c r="AI690" s="388"/>
      <c r="AJ690" s="388"/>
      <c r="AK690" s="388"/>
      <c r="AL690" s="388"/>
      <c r="AM690" s="388"/>
      <c r="AN690" s="388"/>
      <c r="AO690" s="388"/>
      <c r="AP690" s="388"/>
      <c r="AQ690" s="388"/>
      <c r="AR690" s="388"/>
      <c r="AS690" s="388"/>
      <c r="AT690" s="388"/>
      <c r="AU690" s="388"/>
      <c r="AV690" s="388"/>
      <c r="AW690" s="388"/>
      <c r="AX690" s="388"/>
      <c r="AY690" s="388"/>
      <c r="AZ690" s="388"/>
      <c r="BA690" s="388"/>
      <c r="BB690" s="388"/>
      <c r="BC690" s="388"/>
      <c r="BD690" s="388"/>
      <c r="BE690" s="388"/>
      <c r="BF690" s="388"/>
      <c r="BG690" s="388"/>
      <c r="BH690" s="388">
        <v>1</v>
      </c>
      <c r="BI690" s="388">
        <v>59</v>
      </c>
      <c r="BJ690" s="388">
        <f t="shared" si="103"/>
        <v>14.75</v>
      </c>
      <c r="BK690" s="388">
        <v>23</v>
      </c>
      <c r="BL690" s="388">
        <v>1365</v>
      </c>
      <c r="BM690" s="388">
        <f t="shared" si="104"/>
        <v>341.25</v>
      </c>
      <c r="BN690" s="388">
        <v>22</v>
      </c>
      <c r="BO690" s="388">
        <v>1366</v>
      </c>
      <c r="BP690" s="388">
        <f t="shared" si="105"/>
        <v>341.5</v>
      </c>
      <c r="BQ690" s="388">
        <v>22</v>
      </c>
      <c r="BR690" s="388">
        <v>1454</v>
      </c>
      <c r="BS690" s="388">
        <f t="shared" si="106"/>
        <v>363.5</v>
      </c>
    </row>
    <row r="691" spans="1:71" ht="15.75" customHeight="1">
      <c r="A691" s="331">
        <v>689</v>
      </c>
      <c r="B691" s="388" t="s">
        <v>4364</v>
      </c>
      <c r="C691" s="388"/>
      <c r="D691" s="388"/>
      <c r="E691" s="207" t="s">
        <v>5</v>
      </c>
      <c r="F691" s="388"/>
      <c r="G691" s="388"/>
      <c r="H691" s="388"/>
      <c r="I691" s="388"/>
      <c r="J691" s="388"/>
      <c r="K691" s="388"/>
      <c r="L691" s="388"/>
      <c r="M691" s="388"/>
      <c r="N691" s="388"/>
      <c r="O691" s="388"/>
      <c r="P691" s="388"/>
      <c r="Q691" s="388"/>
      <c r="R691" s="388"/>
      <c r="S691" s="388"/>
      <c r="T691" s="388"/>
      <c r="U691" s="388"/>
      <c r="V691" s="388"/>
      <c r="W691" s="388"/>
      <c r="X691" s="388"/>
      <c r="Y691" s="388"/>
      <c r="Z691" s="388"/>
      <c r="AA691" s="388"/>
      <c r="AB691" s="388"/>
      <c r="AC691" s="388"/>
      <c r="AD691" s="388"/>
      <c r="AE691" s="388"/>
      <c r="AF691" s="388"/>
      <c r="AG691" s="388"/>
      <c r="AH691" s="388"/>
      <c r="AI691" s="388"/>
      <c r="AJ691" s="388"/>
      <c r="AK691" s="388"/>
      <c r="AL691" s="388"/>
      <c r="AM691" s="388"/>
      <c r="AN691" s="388"/>
      <c r="AO691" s="388"/>
      <c r="AP691" s="388"/>
      <c r="AQ691" s="388"/>
      <c r="AR691" s="388"/>
      <c r="AS691" s="388"/>
      <c r="AT691" s="388"/>
      <c r="AU691" s="388"/>
      <c r="AV691" s="388"/>
      <c r="AW691" s="388"/>
      <c r="AX691" s="388"/>
      <c r="AY691" s="388"/>
      <c r="AZ691" s="388"/>
      <c r="BA691" s="388"/>
      <c r="BB691" s="388"/>
      <c r="BC691" s="388"/>
      <c r="BD691" s="388"/>
      <c r="BE691" s="388"/>
      <c r="BF691" s="388"/>
      <c r="BG691" s="388"/>
      <c r="BH691" s="388">
        <v>38</v>
      </c>
      <c r="BI691" s="388">
        <v>2970</v>
      </c>
      <c r="BJ691" s="388">
        <f t="shared" si="103"/>
        <v>742.5</v>
      </c>
      <c r="BK691" s="388">
        <v>73</v>
      </c>
      <c r="BL691" s="388">
        <v>5539</v>
      </c>
      <c r="BM691" s="388">
        <f t="shared" si="104"/>
        <v>1384.75</v>
      </c>
      <c r="BN691" s="388">
        <v>62</v>
      </c>
      <c r="BO691" s="388">
        <v>4614</v>
      </c>
      <c r="BP691" s="388">
        <f t="shared" si="105"/>
        <v>1153.5</v>
      </c>
      <c r="BQ691" s="388">
        <v>61</v>
      </c>
      <c r="BR691" s="388">
        <v>4087</v>
      </c>
      <c r="BS691" s="388">
        <f t="shared" si="106"/>
        <v>1021.75</v>
      </c>
    </row>
    <row r="692" spans="1:71" ht="15.75" customHeight="1">
      <c r="A692" s="331">
        <v>690</v>
      </c>
      <c r="B692" s="388" t="s">
        <v>4365</v>
      </c>
      <c r="C692" s="388"/>
      <c r="D692" s="388"/>
      <c r="E692" s="207" t="s">
        <v>5</v>
      </c>
      <c r="F692" s="388"/>
      <c r="G692" s="388"/>
      <c r="H692" s="388"/>
      <c r="I692" s="388"/>
      <c r="J692" s="388"/>
      <c r="K692" s="388"/>
      <c r="L692" s="388"/>
      <c r="M692" s="388"/>
      <c r="N692" s="388"/>
      <c r="O692" s="388"/>
      <c r="P692" s="388"/>
      <c r="Q692" s="388"/>
      <c r="R692" s="388"/>
      <c r="S692" s="388"/>
      <c r="T692" s="388"/>
      <c r="U692" s="388"/>
      <c r="V692" s="388"/>
      <c r="W692" s="388"/>
      <c r="X692" s="388"/>
      <c r="Y692" s="388"/>
      <c r="Z692" s="388"/>
      <c r="AA692" s="388"/>
      <c r="AB692" s="388"/>
      <c r="AC692" s="388"/>
      <c r="AD692" s="388"/>
      <c r="AE692" s="388"/>
      <c r="AF692" s="388"/>
      <c r="AG692" s="388"/>
      <c r="AH692" s="388"/>
      <c r="AI692" s="388"/>
      <c r="AJ692" s="388"/>
      <c r="AK692" s="388"/>
      <c r="AL692" s="388"/>
      <c r="AM692" s="388"/>
      <c r="AN692" s="388"/>
      <c r="AO692" s="388"/>
      <c r="AP692" s="388"/>
      <c r="AQ692" s="388"/>
      <c r="AR692" s="388"/>
      <c r="AS692" s="388"/>
      <c r="AT692" s="388"/>
      <c r="AU692" s="388"/>
      <c r="AV692" s="388"/>
      <c r="AW692" s="388"/>
      <c r="AX692" s="388"/>
      <c r="AY692" s="388"/>
      <c r="AZ692" s="388"/>
      <c r="BA692" s="388"/>
      <c r="BB692" s="388"/>
      <c r="BC692" s="388"/>
      <c r="BD692" s="388"/>
      <c r="BE692" s="388"/>
      <c r="BF692" s="388"/>
      <c r="BG692" s="388"/>
      <c r="BH692" s="388">
        <v>3</v>
      </c>
      <c r="BI692" s="388">
        <v>173</v>
      </c>
      <c r="BJ692" s="388">
        <f t="shared" si="103"/>
        <v>43.25</v>
      </c>
      <c r="BK692" s="388">
        <v>20</v>
      </c>
      <c r="BL692" s="388">
        <v>1372</v>
      </c>
      <c r="BM692" s="388">
        <f t="shared" si="104"/>
        <v>343</v>
      </c>
      <c r="BN692" s="388">
        <v>28</v>
      </c>
      <c r="BO692" s="388">
        <v>1512</v>
      </c>
      <c r="BP692" s="388">
        <f t="shared" si="105"/>
        <v>378</v>
      </c>
      <c r="BQ692" s="388">
        <v>35</v>
      </c>
      <c r="BR692" s="388">
        <v>1885</v>
      </c>
      <c r="BS692" s="388">
        <f t="shared" si="106"/>
        <v>471.25</v>
      </c>
    </row>
    <row r="693" spans="1:71" ht="15.75" customHeight="1">
      <c r="A693" s="331">
        <v>691</v>
      </c>
      <c r="B693" s="388" t="s">
        <v>4366</v>
      </c>
      <c r="C693" s="388"/>
      <c r="D693" s="388"/>
      <c r="E693" s="207" t="s">
        <v>5</v>
      </c>
      <c r="F693" s="388"/>
      <c r="G693" s="388"/>
      <c r="H693" s="388"/>
      <c r="I693" s="388"/>
      <c r="J693" s="388"/>
      <c r="K693" s="388"/>
      <c r="L693" s="388"/>
      <c r="M693" s="388"/>
      <c r="N693" s="388"/>
      <c r="O693" s="388"/>
      <c r="P693" s="388"/>
      <c r="Q693" s="388"/>
      <c r="R693" s="388"/>
      <c r="S693" s="388"/>
      <c r="T693" s="388"/>
      <c r="U693" s="388"/>
      <c r="V693" s="388"/>
      <c r="W693" s="388"/>
      <c r="X693" s="388"/>
      <c r="Y693" s="388"/>
      <c r="Z693" s="388"/>
      <c r="AA693" s="388"/>
      <c r="AB693" s="388"/>
      <c r="AC693" s="388"/>
      <c r="AD693" s="388"/>
      <c r="AE693" s="388"/>
      <c r="AF693" s="388"/>
      <c r="AG693" s="388"/>
      <c r="AH693" s="388"/>
      <c r="AI693" s="388"/>
      <c r="AJ693" s="388"/>
      <c r="AK693" s="388"/>
      <c r="AL693" s="388"/>
      <c r="AM693" s="388"/>
      <c r="AN693" s="388"/>
      <c r="AO693" s="388"/>
      <c r="AP693" s="388"/>
      <c r="AQ693" s="388"/>
      <c r="AR693" s="388"/>
      <c r="AS693" s="388"/>
      <c r="AT693" s="388"/>
      <c r="AU693" s="388"/>
      <c r="AV693" s="388"/>
      <c r="AW693" s="388"/>
      <c r="AX693" s="388"/>
      <c r="AY693" s="388"/>
      <c r="AZ693" s="388"/>
      <c r="BA693" s="388"/>
      <c r="BB693" s="388"/>
      <c r="BC693" s="388"/>
      <c r="BD693" s="388"/>
      <c r="BE693" s="388"/>
      <c r="BF693" s="388"/>
      <c r="BG693" s="388"/>
      <c r="BH693" s="388">
        <v>214</v>
      </c>
      <c r="BI693" s="388">
        <v>14362</v>
      </c>
      <c r="BJ693" s="388">
        <f t="shared" si="103"/>
        <v>3590.5</v>
      </c>
      <c r="BK693" s="388">
        <v>270</v>
      </c>
      <c r="BL693" s="388">
        <v>16374</v>
      </c>
      <c r="BM693" s="388">
        <f t="shared" si="104"/>
        <v>4093.5</v>
      </c>
      <c r="BN693" s="388">
        <v>655</v>
      </c>
      <c r="BO693" s="388">
        <v>39181</v>
      </c>
      <c r="BP693" s="388">
        <f t="shared" si="105"/>
        <v>9795.25</v>
      </c>
      <c r="BQ693" s="388">
        <v>576</v>
      </c>
      <c r="BR693" s="388">
        <v>34400</v>
      </c>
      <c r="BS693" s="388">
        <f t="shared" si="106"/>
        <v>8600</v>
      </c>
    </row>
    <row r="694" spans="1:71" ht="15.75" customHeight="1">
      <c r="A694" s="331">
        <v>692</v>
      </c>
      <c r="B694" s="388" t="s">
        <v>4367</v>
      </c>
      <c r="C694" s="388"/>
      <c r="D694" s="388"/>
      <c r="E694" s="207" t="s">
        <v>5</v>
      </c>
      <c r="F694" s="388"/>
      <c r="G694" s="388"/>
      <c r="H694" s="388"/>
      <c r="I694" s="388"/>
      <c r="J694" s="388"/>
      <c r="K694" s="388"/>
      <c r="L694" s="388"/>
      <c r="M694" s="388"/>
      <c r="N694" s="388"/>
      <c r="O694" s="388"/>
      <c r="P694" s="388"/>
      <c r="Q694" s="388"/>
      <c r="R694" s="388"/>
      <c r="S694" s="388"/>
      <c r="T694" s="388"/>
      <c r="U694" s="388"/>
      <c r="V694" s="388"/>
      <c r="W694" s="388"/>
      <c r="X694" s="388"/>
      <c r="Y694" s="388"/>
      <c r="Z694" s="388"/>
      <c r="AA694" s="388"/>
      <c r="AB694" s="388"/>
      <c r="AC694" s="388"/>
      <c r="AD694" s="388"/>
      <c r="AE694" s="388"/>
      <c r="AF694" s="388"/>
      <c r="AG694" s="388"/>
      <c r="AH694" s="388"/>
      <c r="AI694" s="388"/>
      <c r="AJ694" s="388"/>
      <c r="AK694" s="388"/>
      <c r="AL694" s="388"/>
      <c r="AM694" s="388"/>
      <c r="AN694" s="388"/>
      <c r="AO694" s="388"/>
      <c r="AP694" s="388"/>
      <c r="AQ694" s="388"/>
      <c r="AR694" s="388"/>
      <c r="AS694" s="388"/>
      <c r="AT694" s="388"/>
      <c r="AU694" s="388"/>
      <c r="AV694" s="388"/>
      <c r="AW694" s="388"/>
      <c r="AX694" s="388"/>
      <c r="AY694" s="388"/>
      <c r="AZ694" s="388"/>
      <c r="BA694" s="388"/>
      <c r="BB694" s="388"/>
      <c r="BC694" s="388"/>
      <c r="BD694" s="388"/>
      <c r="BE694" s="388"/>
      <c r="BF694" s="388"/>
      <c r="BG694" s="388"/>
      <c r="BH694" s="388">
        <v>5</v>
      </c>
      <c r="BI694" s="388">
        <v>223</v>
      </c>
      <c r="BJ694" s="388">
        <f t="shared" si="103"/>
        <v>55.75</v>
      </c>
      <c r="BK694" s="388">
        <v>39</v>
      </c>
      <c r="BL694" s="388">
        <v>3073</v>
      </c>
      <c r="BM694" s="388">
        <f t="shared" si="104"/>
        <v>768.25</v>
      </c>
      <c r="BN694" s="388">
        <v>81</v>
      </c>
      <c r="BO694" s="388">
        <v>6039</v>
      </c>
      <c r="BP694" s="388">
        <f t="shared" si="105"/>
        <v>1509.75</v>
      </c>
      <c r="BQ694" s="388">
        <v>79</v>
      </c>
      <c r="BR694" s="388">
        <v>6089</v>
      </c>
      <c r="BS694" s="388">
        <f t="shared" si="106"/>
        <v>1522.25</v>
      </c>
    </row>
    <row r="695" spans="1:71" ht="15.75" customHeight="1">
      <c r="A695" s="331">
        <v>693</v>
      </c>
      <c r="B695" s="388" t="s">
        <v>4368</v>
      </c>
      <c r="C695" s="388"/>
      <c r="D695" s="388"/>
      <c r="E695" s="207" t="s">
        <v>5</v>
      </c>
      <c r="F695" s="388"/>
      <c r="G695" s="388"/>
      <c r="H695" s="388"/>
      <c r="I695" s="388"/>
      <c r="J695" s="388"/>
      <c r="K695" s="388"/>
      <c r="L695" s="388"/>
      <c r="M695" s="388"/>
      <c r="N695" s="388"/>
      <c r="O695" s="388"/>
      <c r="P695" s="388"/>
      <c r="Q695" s="388"/>
      <c r="R695" s="388"/>
      <c r="S695" s="388"/>
      <c r="T695" s="388"/>
      <c r="U695" s="388"/>
      <c r="V695" s="388"/>
      <c r="W695" s="388"/>
      <c r="X695" s="388"/>
      <c r="Y695" s="388"/>
      <c r="Z695" s="388"/>
      <c r="AA695" s="388"/>
      <c r="AB695" s="388"/>
      <c r="AC695" s="388"/>
      <c r="AD695" s="388"/>
      <c r="AE695" s="388"/>
      <c r="AF695" s="388"/>
      <c r="AG695" s="388"/>
      <c r="AH695" s="388"/>
      <c r="AI695" s="388"/>
      <c r="AJ695" s="388"/>
      <c r="AK695" s="388"/>
      <c r="AL695" s="388"/>
      <c r="AM695" s="388"/>
      <c r="AN695" s="388"/>
      <c r="AO695" s="388"/>
      <c r="AP695" s="388"/>
      <c r="AQ695" s="388"/>
      <c r="AR695" s="388"/>
      <c r="AS695" s="388"/>
      <c r="AT695" s="388"/>
      <c r="AU695" s="388"/>
      <c r="AV695" s="388"/>
      <c r="AW695" s="388"/>
      <c r="AX695" s="388"/>
      <c r="AY695" s="388"/>
      <c r="AZ695" s="388"/>
      <c r="BA695" s="388"/>
      <c r="BB695" s="388"/>
      <c r="BC695" s="388"/>
      <c r="BD695" s="388"/>
      <c r="BE695" s="388"/>
      <c r="BF695" s="388"/>
      <c r="BG695" s="388"/>
      <c r="BH695" s="388">
        <v>14</v>
      </c>
      <c r="BI695" s="388">
        <v>926</v>
      </c>
      <c r="BJ695" s="388">
        <f t="shared" si="103"/>
        <v>231.5</v>
      </c>
      <c r="BK695" s="388">
        <v>57</v>
      </c>
      <c r="BL695" s="388">
        <v>3851</v>
      </c>
      <c r="BM695" s="388">
        <f t="shared" si="104"/>
        <v>962.75</v>
      </c>
      <c r="BN695" s="388">
        <v>60</v>
      </c>
      <c r="BO695" s="388">
        <v>3912</v>
      </c>
      <c r="BP695" s="388">
        <f t="shared" si="105"/>
        <v>978</v>
      </c>
      <c r="BQ695" s="388">
        <v>47</v>
      </c>
      <c r="BR695" s="388">
        <v>2961</v>
      </c>
      <c r="BS695" s="388">
        <f t="shared" si="106"/>
        <v>740.25</v>
      </c>
    </row>
    <row r="696" spans="1:71" ht="15.75" customHeight="1">
      <c r="A696" s="331">
        <v>694</v>
      </c>
      <c r="B696" s="388" t="s">
        <v>4369</v>
      </c>
      <c r="C696" s="388"/>
      <c r="D696" s="388"/>
      <c r="E696" s="207" t="s">
        <v>5</v>
      </c>
      <c r="F696" s="388"/>
      <c r="G696" s="388"/>
      <c r="H696" s="388"/>
      <c r="I696" s="388"/>
      <c r="J696" s="388"/>
      <c r="K696" s="388"/>
      <c r="L696" s="388"/>
      <c r="M696" s="388"/>
      <c r="N696" s="388"/>
      <c r="O696" s="388"/>
      <c r="P696" s="388"/>
      <c r="Q696" s="388"/>
      <c r="R696" s="388"/>
      <c r="S696" s="388"/>
      <c r="T696" s="388"/>
      <c r="U696" s="388"/>
      <c r="V696" s="388"/>
      <c r="W696" s="388"/>
      <c r="X696" s="388"/>
      <c r="Y696" s="388"/>
      <c r="Z696" s="388"/>
      <c r="AA696" s="388"/>
      <c r="AB696" s="388"/>
      <c r="AC696" s="388"/>
      <c r="AD696" s="388"/>
      <c r="AE696" s="388"/>
      <c r="AF696" s="388"/>
      <c r="AG696" s="388"/>
      <c r="AH696" s="388"/>
      <c r="AI696" s="388"/>
      <c r="AJ696" s="388"/>
      <c r="AK696" s="388"/>
      <c r="AL696" s="388"/>
      <c r="AM696" s="388"/>
      <c r="AN696" s="388"/>
      <c r="AO696" s="388"/>
      <c r="AP696" s="388"/>
      <c r="AQ696" s="388"/>
      <c r="AR696" s="388"/>
      <c r="AS696" s="388"/>
      <c r="AT696" s="388"/>
      <c r="AU696" s="388"/>
      <c r="AV696" s="388"/>
      <c r="AW696" s="388"/>
      <c r="AX696" s="388"/>
      <c r="AY696" s="388"/>
      <c r="AZ696" s="388"/>
      <c r="BA696" s="388"/>
      <c r="BB696" s="388"/>
      <c r="BC696" s="388"/>
      <c r="BD696" s="388"/>
      <c r="BE696" s="388"/>
      <c r="BF696" s="388"/>
      <c r="BG696" s="388"/>
      <c r="BH696" s="388">
        <v>7</v>
      </c>
      <c r="BI696" s="388">
        <v>405</v>
      </c>
      <c r="BJ696" s="388">
        <f t="shared" si="103"/>
        <v>101.25</v>
      </c>
      <c r="BK696" s="388">
        <v>40</v>
      </c>
      <c r="BL696" s="388">
        <v>2852</v>
      </c>
      <c r="BM696" s="388">
        <f t="shared" si="104"/>
        <v>713</v>
      </c>
      <c r="BN696" s="388">
        <v>38</v>
      </c>
      <c r="BO696" s="388">
        <v>1938</v>
      </c>
      <c r="BP696" s="388">
        <f t="shared" si="105"/>
        <v>484.5</v>
      </c>
      <c r="BQ696" s="388">
        <v>52</v>
      </c>
      <c r="BR696" s="388">
        <v>3412</v>
      </c>
      <c r="BS696" s="388">
        <f t="shared" si="106"/>
        <v>853</v>
      </c>
    </row>
    <row r="697" spans="1:71" ht="15.75" customHeight="1">
      <c r="A697" s="331">
        <v>695</v>
      </c>
      <c r="B697" s="388" t="s">
        <v>4370</v>
      </c>
      <c r="C697" s="388"/>
      <c r="D697" s="388"/>
      <c r="E697" s="207" t="s">
        <v>5</v>
      </c>
      <c r="F697" s="388"/>
      <c r="G697" s="388"/>
      <c r="H697" s="388"/>
      <c r="I697" s="388"/>
      <c r="J697" s="388"/>
      <c r="K697" s="388"/>
      <c r="L697" s="388"/>
      <c r="M697" s="388"/>
      <c r="N697" s="388"/>
      <c r="O697" s="388"/>
      <c r="P697" s="388"/>
      <c r="Q697" s="388"/>
      <c r="R697" s="388"/>
      <c r="S697" s="388"/>
      <c r="T697" s="388"/>
      <c r="U697" s="388"/>
      <c r="V697" s="388"/>
      <c r="W697" s="388"/>
      <c r="X697" s="388"/>
      <c r="Y697" s="388"/>
      <c r="Z697" s="388"/>
      <c r="AA697" s="388"/>
      <c r="AB697" s="388"/>
      <c r="AC697" s="388"/>
      <c r="AD697" s="388"/>
      <c r="AE697" s="388"/>
      <c r="AF697" s="388"/>
      <c r="AG697" s="388"/>
      <c r="AH697" s="388"/>
      <c r="AI697" s="388"/>
      <c r="AJ697" s="388"/>
      <c r="AK697" s="388"/>
      <c r="AL697" s="388"/>
      <c r="AM697" s="388"/>
      <c r="AN697" s="388"/>
      <c r="AO697" s="388"/>
      <c r="AP697" s="388"/>
      <c r="AQ697" s="388"/>
      <c r="AR697" s="388"/>
      <c r="AS697" s="388"/>
      <c r="AT697" s="388"/>
      <c r="AU697" s="388"/>
      <c r="AV697" s="388"/>
      <c r="AW697" s="388"/>
      <c r="AX697" s="388"/>
      <c r="AY697" s="388"/>
      <c r="AZ697" s="388"/>
      <c r="BA697" s="388"/>
      <c r="BB697" s="388"/>
      <c r="BC697" s="388"/>
      <c r="BD697" s="388"/>
      <c r="BE697" s="388"/>
      <c r="BF697" s="388"/>
      <c r="BG697" s="388"/>
      <c r="BH697" s="388">
        <v>5</v>
      </c>
      <c r="BI697" s="388">
        <v>291</v>
      </c>
      <c r="BJ697" s="388">
        <f t="shared" si="103"/>
        <v>72.75</v>
      </c>
      <c r="BK697" s="388">
        <v>27</v>
      </c>
      <c r="BL697" s="388">
        <v>2041</v>
      </c>
      <c r="BM697" s="388">
        <f t="shared" si="104"/>
        <v>510.25</v>
      </c>
      <c r="BN697" s="388">
        <v>46</v>
      </c>
      <c r="BO697" s="388">
        <v>3158</v>
      </c>
      <c r="BP697" s="388">
        <f t="shared" si="105"/>
        <v>789.5</v>
      </c>
      <c r="BQ697" s="388">
        <v>43</v>
      </c>
      <c r="BR697" s="388">
        <v>2957</v>
      </c>
      <c r="BS697" s="388">
        <f t="shared" si="106"/>
        <v>739.25</v>
      </c>
    </row>
    <row r="698" spans="1:71" ht="15.75" customHeight="1">
      <c r="A698" s="331">
        <v>696</v>
      </c>
      <c r="B698" s="388" t="s">
        <v>4371</v>
      </c>
      <c r="C698" s="388"/>
      <c r="D698" s="388"/>
      <c r="E698" s="207" t="s">
        <v>5</v>
      </c>
      <c r="F698" s="388"/>
      <c r="G698" s="388"/>
      <c r="H698" s="388"/>
      <c r="I698" s="388"/>
      <c r="J698" s="388"/>
      <c r="K698" s="388"/>
      <c r="L698" s="388"/>
      <c r="M698" s="388"/>
      <c r="N698" s="388"/>
      <c r="O698" s="388"/>
      <c r="P698" s="388"/>
      <c r="Q698" s="388"/>
      <c r="R698" s="388"/>
      <c r="S698" s="388"/>
      <c r="T698" s="388"/>
      <c r="U698" s="388"/>
      <c r="V698" s="388"/>
      <c r="W698" s="388"/>
      <c r="X698" s="388"/>
      <c r="Y698" s="388"/>
      <c r="Z698" s="388"/>
      <c r="AA698" s="388"/>
      <c r="AB698" s="388"/>
      <c r="AC698" s="388"/>
      <c r="AD698" s="388"/>
      <c r="AE698" s="388"/>
      <c r="AF698" s="388"/>
      <c r="AG698" s="388"/>
      <c r="AH698" s="388"/>
      <c r="AI698" s="388"/>
      <c r="AJ698" s="388"/>
      <c r="AK698" s="388"/>
      <c r="AL698" s="388"/>
      <c r="AM698" s="388"/>
      <c r="AN698" s="388"/>
      <c r="AO698" s="388"/>
      <c r="AP698" s="388"/>
      <c r="AQ698" s="388"/>
      <c r="AR698" s="388"/>
      <c r="AS698" s="388"/>
      <c r="AT698" s="388"/>
      <c r="AU698" s="388"/>
      <c r="AV698" s="388"/>
      <c r="AW698" s="388"/>
      <c r="AX698" s="388"/>
      <c r="AY698" s="388"/>
      <c r="AZ698" s="388"/>
      <c r="BA698" s="388"/>
      <c r="BB698" s="388"/>
      <c r="BC698" s="388"/>
      <c r="BD698" s="388"/>
      <c r="BE698" s="388"/>
      <c r="BF698" s="388"/>
      <c r="BG698" s="388"/>
      <c r="BH698" s="388">
        <v>1</v>
      </c>
      <c r="BI698" s="388">
        <v>119</v>
      </c>
      <c r="BJ698" s="388">
        <f t="shared" si="103"/>
        <v>29.75</v>
      </c>
      <c r="BK698" s="388">
        <v>28</v>
      </c>
      <c r="BL698" s="388">
        <v>1700</v>
      </c>
      <c r="BM698" s="388">
        <f t="shared" si="104"/>
        <v>425</v>
      </c>
      <c r="BN698" s="388">
        <v>107</v>
      </c>
      <c r="BO698" s="388">
        <v>5533</v>
      </c>
      <c r="BP698" s="388">
        <f t="shared" si="105"/>
        <v>1383.25</v>
      </c>
      <c r="BQ698" s="388">
        <v>109</v>
      </c>
      <c r="BR698" s="388">
        <v>5559</v>
      </c>
      <c r="BS698" s="388">
        <f t="shared" si="106"/>
        <v>1389.75</v>
      </c>
    </row>
    <row r="699" spans="1:71" ht="15.75" customHeight="1">
      <c r="A699" s="331">
        <v>697</v>
      </c>
      <c r="B699" s="388" t="s">
        <v>4372</v>
      </c>
      <c r="C699" s="388"/>
      <c r="D699" s="388"/>
      <c r="E699" s="207" t="s">
        <v>5</v>
      </c>
      <c r="F699" s="388"/>
      <c r="G699" s="388"/>
      <c r="H699" s="388"/>
      <c r="I699" s="388"/>
      <c r="J699" s="388"/>
      <c r="K699" s="388"/>
      <c r="L699" s="388"/>
      <c r="M699" s="388"/>
      <c r="N699" s="388"/>
      <c r="O699" s="388"/>
      <c r="P699" s="388"/>
      <c r="Q699" s="388"/>
      <c r="R699" s="388"/>
      <c r="S699" s="388"/>
      <c r="T699" s="388"/>
      <c r="U699" s="388"/>
      <c r="V699" s="388"/>
      <c r="W699" s="388"/>
      <c r="X699" s="388"/>
      <c r="Y699" s="388"/>
      <c r="Z699" s="388"/>
      <c r="AA699" s="388"/>
      <c r="AB699" s="388"/>
      <c r="AC699" s="388"/>
      <c r="AD699" s="388"/>
      <c r="AE699" s="388"/>
      <c r="AF699" s="388"/>
      <c r="AG699" s="388"/>
      <c r="AH699" s="388"/>
      <c r="AI699" s="388"/>
      <c r="AJ699" s="388"/>
      <c r="AK699" s="388"/>
      <c r="AL699" s="388"/>
      <c r="AM699" s="388"/>
      <c r="AN699" s="388"/>
      <c r="AO699" s="388"/>
      <c r="AP699" s="388"/>
      <c r="AQ699" s="388"/>
      <c r="AR699" s="388"/>
      <c r="AS699" s="388"/>
      <c r="AT699" s="388"/>
      <c r="AU699" s="388"/>
      <c r="AV699" s="388"/>
      <c r="AW699" s="388"/>
      <c r="AX699" s="388"/>
      <c r="AY699" s="388"/>
      <c r="AZ699" s="388"/>
      <c r="BA699" s="388"/>
      <c r="BB699" s="388"/>
      <c r="BC699" s="388"/>
      <c r="BD699" s="388"/>
      <c r="BE699" s="388"/>
      <c r="BF699" s="388"/>
      <c r="BG699" s="388"/>
      <c r="BH699" s="388">
        <v>60</v>
      </c>
      <c r="BI699" s="388">
        <v>4104</v>
      </c>
      <c r="BJ699" s="388">
        <f t="shared" si="103"/>
        <v>1026</v>
      </c>
      <c r="BK699" s="388">
        <v>73</v>
      </c>
      <c r="BL699" s="388">
        <v>4951</v>
      </c>
      <c r="BM699" s="388">
        <f t="shared" si="104"/>
        <v>1237.75</v>
      </c>
      <c r="BN699" s="388">
        <v>75</v>
      </c>
      <c r="BO699" s="388">
        <v>5025</v>
      </c>
      <c r="BP699" s="388">
        <f t="shared" si="105"/>
        <v>1256.25</v>
      </c>
      <c r="BQ699" s="388">
        <v>60</v>
      </c>
      <c r="BR699" s="388">
        <v>3668</v>
      </c>
      <c r="BS699" s="388">
        <f t="shared" si="106"/>
        <v>917</v>
      </c>
    </row>
    <row r="700" spans="1:71" ht="15.75" customHeight="1">
      <c r="A700" s="331">
        <v>698</v>
      </c>
      <c r="B700" s="388" t="s">
        <v>4373</v>
      </c>
      <c r="C700" s="388"/>
      <c r="D700" s="388"/>
      <c r="E700" s="207" t="s">
        <v>5</v>
      </c>
      <c r="F700" s="388"/>
      <c r="G700" s="388"/>
      <c r="H700" s="388"/>
      <c r="I700" s="388"/>
      <c r="J700" s="388"/>
      <c r="K700" s="388"/>
      <c r="L700" s="388"/>
      <c r="M700" s="388"/>
      <c r="N700" s="388"/>
      <c r="O700" s="388"/>
      <c r="P700" s="388"/>
      <c r="Q700" s="388"/>
      <c r="R700" s="388"/>
      <c r="S700" s="388"/>
      <c r="T700" s="388"/>
      <c r="U700" s="388"/>
      <c r="V700" s="388"/>
      <c r="W700" s="388"/>
      <c r="X700" s="388"/>
      <c r="Y700" s="388"/>
      <c r="Z700" s="388"/>
      <c r="AA700" s="388"/>
      <c r="AB700" s="388"/>
      <c r="AC700" s="388"/>
      <c r="AD700" s="388"/>
      <c r="AE700" s="388"/>
      <c r="AF700" s="388"/>
      <c r="AG700" s="388"/>
      <c r="AH700" s="388"/>
      <c r="AI700" s="388"/>
      <c r="AJ700" s="388"/>
      <c r="AK700" s="388"/>
      <c r="AL700" s="388"/>
      <c r="AM700" s="388"/>
      <c r="AN700" s="388"/>
      <c r="AO700" s="388"/>
      <c r="AP700" s="388"/>
      <c r="AQ700" s="388"/>
      <c r="AR700" s="388"/>
      <c r="AS700" s="388"/>
      <c r="AT700" s="388"/>
      <c r="AU700" s="388"/>
      <c r="AV700" s="388"/>
      <c r="AW700" s="388"/>
      <c r="AX700" s="388"/>
      <c r="AY700" s="388"/>
      <c r="AZ700" s="388"/>
      <c r="BA700" s="388"/>
      <c r="BB700" s="388"/>
      <c r="BC700" s="388"/>
      <c r="BD700" s="388"/>
      <c r="BE700" s="388"/>
      <c r="BF700" s="388"/>
      <c r="BG700" s="388"/>
      <c r="BH700" s="388">
        <v>10</v>
      </c>
      <c r="BI700" s="388">
        <v>750</v>
      </c>
      <c r="BJ700" s="388">
        <f t="shared" si="103"/>
        <v>187.5</v>
      </c>
      <c r="BK700" s="388">
        <v>76</v>
      </c>
      <c r="BL700" s="388">
        <v>4856</v>
      </c>
      <c r="BM700" s="388">
        <f t="shared" si="104"/>
        <v>1214</v>
      </c>
      <c r="BN700" s="388">
        <v>64</v>
      </c>
      <c r="BO700" s="388">
        <v>4316</v>
      </c>
      <c r="BP700" s="388">
        <f t="shared" si="105"/>
        <v>1079</v>
      </c>
      <c r="BQ700" s="388">
        <v>72</v>
      </c>
      <c r="BR700" s="388">
        <v>5312</v>
      </c>
      <c r="BS700" s="388">
        <f t="shared" si="106"/>
        <v>1328</v>
      </c>
    </row>
    <row r="701" spans="1:71" ht="15.75" customHeight="1">
      <c r="A701" s="331">
        <v>699</v>
      </c>
      <c r="B701" s="388" t="s">
        <v>4374</v>
      </c>
      <c r="C701" s="388"/>
      <c r="D701" s="388"/>
      <c r="E701" s="207" t="s">
        <v>5</v>
      </c>
      <c r="F701" s="388"/>
      <c r="G701" s="388"/>
      <c r="H701" s="388"/>
      <c r="I701" s="388"/>
      <c r="J701" s="388"/>
      <c r="K701" s="388"/>
      <c r="L701" s="388"/>
      <c r="M701" s="388"/>
      <c r="N701" s="388"/>
      <c r="O701" s="388"/>
      <c r="P701" s="388"/>
      <c r="Q701" s="388"/>
      <c r="R701" s="388"/>
      <c r="S701" s="388"/>
      <c r="T701" s="388"/>
      <c r="U701" s="388"/>
      <c r="V701" s="388"/>
      <c r="W701" s="388"/>
      <c r="X701" s="388"/>
      <c r="Y701" s="388"/>
      <c r="Z701" s="388"/>
      <c r="AA701" s="388"/>
      <c r="AB701" s="388"/>
      <c r="AC701" s="388"/>
      <c r="AD701" s="388"/>
      <c r="AE701" s="388"/>
      <c r="AF701" s="388"/>
      <c r="AG701" s="388"/>
      <c r="AH701" s="388"/>
      <c r="AI701" s="388"/>
      <c r="AJ701" s="388"/>
      <c r="AK701" s="388"/>
      <c r="AL701" s="388"/>
      <c r="AM701" s="388"/>
      <c r="AN701" s="388"/>
      <c r="AO701" s="388"/>
      <c r="AP701" s="388"/>
      <c r="AQ701" s="388"/>
      <c r="AR701" s="388"/>
      <c r="AS701" s="388"/>
      <c r="AT701" s="388"/>
      <c r="AU701" s="388"/>
      <c r="AV701" s="388"/>
      <c r="AW701" s="388"/>
      <c r="AX701" s="388"/>
      <c r="AY701" s="388"/>
      <c r="AZ701" s="388"/>
      <c r="BA701" s="388"/>
      <c r="BB701" s="388"/>
      <c r="BC701" s="388"/>
      <c r="BD701" s="388"/>
      <c r="BE701" s="388"/>
      <c r="BF701" s="388"/>
      <c r="BG701" s="388"/>
      <c r="BH701" s="388">
        <v>29</v>
      </c>
      <c r="BI701" s="388">
        <v>1879</v>
      </c>
      <c r="BJ701" s="388">
        <f t="shared" si="103"/>
        <v>469.75</v>
      </c>
      <c r="BK701" s="388">
        <v>67</v>
      </c>
      <c r="BL701" s="388">
        <v>4813</v>
      </c>
      <c r="BM701" s="388">
        <f t="shared" si="104"/>
        <v>1203.25</v>
      </c>
      <c r="BN701" s="388">
        <v>46</v>
      </c>
      <c r="BO701" s="388">
        <v>2886</v>
      </c>
      <c r="BP701" s="388">
        <f t="shared" si="105"/>
        <v>721.5</v>
      </c>
      <c r="BQ701" s="388">
        <v>68</v>
      </c>
      <c r="BR701" s="388">
        <v>5252</v>
      </c>
      <c r="BS701" s="388">
        <f t="shared" si="106"/>
        <v>1313</v>
      </c>
    </row>
    <row r="702" spans="1:71" ht="15.75" customHeight="1">
      <c r="A702" s="331">
        <v>700</v>
      </c>
      <c r="B702" s="388" t="s">
        <v>4375</v>
      </c>
      <c r="C702" s="388"/>
      <c r="D702" s="388"/>
      <c r="E702" s="207" t="s">
        <v>5</v>
      </c>
      <c r="F702" s="388"/>
      <c r="G702" s="388"/>
      <c r="H702" s="388"/>
      <c r="I702" s="388"/>
      <c r="J702" s="388"/>
      <c r="K702" s="388"/>
      <c r="L702" s="388"/>
      <c r="M702" s="388"/>
      <c r="N702" s="388"/>
      <c r="O702" s="388"/>
      <c r="P702" s="388"/>
      <c r="Q702" s="388"/>
      <c r="R702" s="388"/>
      <c r="S702" s="388"/>
      <c r="T702" s="388"/>
      <c r="U702" s="388"/>
      <c r="V702" s="388"/>
      <c r="W702" s="388"/>
      <c r="X702" s="388"/>
      <c r="Y702" s="388"/>
      <c r="Z702" s="388"/>
      <c r="AA702" s="388"/>
      <c r="AB702" s="388"/>
      <c r="AC702" s="388"/>
      <c r="AD702" s="388"/>
      <c r="AE702" s="388"/>
      <c r="AF702" s="388"/>
      <c r="AG702" s="388"/>
      <c r="AH702" s="388"/>
      <c r="AI702" s="388"/>
      <c r="AJ702" s="388"/>
      <c r="AK702" s="388"/>
      <c r="AL702" s="388"/>
      <c r="AM702" s="388"/>
      <c r="AN702" s="388"/>
      <c r="AO702" s="388"/>
      <c r="AP702" s="388"/>
      <c r="AQ702" s="388"/>
      <c r="AR702" s="388"/>
      <c r="AS702" s="388"/>
      <c r="AT702" s="388"/>
      <c r="AU702" s="388"/>
      <c r="AV702" s="388"/>
      <c r="AW702" s="388"/>
      <c r="AX702" s="388"/>
      <c r="AY702" s="388"/>
      <c r="AZ702" s="388"/>
      <c r="BA702" s="388"/>
      <c r="BB702" s="388"/>
      <c r="BC702" s="388"/>
      <c r="BD702" s="388"/>
      <c r="BE702" s="388"/>
      <c r="BF702" s="388"/>
      <c r="BG702" s="388"/>
      <c r="BH702" s="388">
        <v>8</v>
      </c>
      <c r="BI702" s="388">
        <v>328</v>
      </c>
      <c r="BJ702" s="388">
        <f t="shared" si="103"/>
        <v>82</v>
      </c>
      <c r="BK702" s="388">
        <v>34</v>
      </c>
      <c r="BL702" s="388">
        <v>2098</v>
      </c>
      <c r="BM702" s="388">
        <f t="shared" si="104"/>
        <v>524.5</v>
      </c>
      <c r="BN702" s="388">
        <v>40</v>
      </c>
      <c r="BO702" s="388">
        <v>1920</v>
      </c>
      <c r="BP702" s="388">
        <f t="shared" si="105"/>
        <v>480</v>
      </c>
      <c r="BQ702" s="388">
        <v>48</v>
      </c>
      <c r="BR702" s="388">
        <v>2568</v>
      </c>
      <c r="BS702" s="388">
        <f t="shared" si="106"/>
        <v>642</v>
      </c>
    </row>
    <row r="703" spans="1:71" ht="15.75" customHeight="1">
      <c r="A703" s="331">
        <v>701</v>
      </c>
      <c r="B703" s="388" t="s">
        <v>4376</v>
      </c>
      <c r="C703" s="388"/>
      <c r="D703" s="388"/>
      <c r="E703" s="207" t="s">
        <v>5</v>
      </c>
      <c r="F703" s="388"/>
      <c r="G703" s="388"/>
      <c r="H703" s="388"/>
      <c r="I703" s="388"/>
      <c r="J703" s="388"/>
      <c r="K703" s="388"/>
      <c r="L703" s="388"/>
      <c r="M703" s="388"/>
      <c r="N703" s="388"/>
      <c r="O703" s="388"/>
      <c r="P703" s="388"/>
      <c r="Q703" s="388"/>
      <c r="R703" s="388"/>
      <c r="S703" s="388"/>
      <c r="T703" s="388"/>
      <c r="U703" s="388"/>
      <c r="V703" s="388"/>
      <c r="W703" s="388"/>
      <c r="X703" s="388"/>
      <c r="Y703" s="388"/>
      <c r="Z703" s="388"/>
      <c r="AA703" s="388"/>
      <c r="AB703" s="388"/>
      <c r="AC703" s="388"/>
      <c r="AD703" s="388"/>
      <c r="AE703" s="388"/>
      <c r="AF703" s="388"/>
      <c r="AG703" s="388"/>
      <c r="AH703" s="388"/>
      <c r="AI703" s="388"/>
      <c r="AJ703" s="388"/>
      <c r="AK703" s="388"/>
      <c r="AL703" s="388"/>
      <c r="AM703" s="388"/>
      <c r="AN703" s="388"/>
      <c r="AO703" s="388"/>
      <c r="AP703" s="388"/>
      <c r="AQ703" s="388"/>
      <c r="AR703" s="388"/>
      <c r="AS703" s="388"/>
      <c r="AT703" s="388"/>
      <c r="AU703" s="388"/>
      <c r="AV703" s="388"/>
      <c r="AW703" s="388"/>
      <c r="AX703" s="388"/>
      <c r="AY703" s="388"/>
      <c r="AZ703" s="388"/>
      <c r="BA703" s="388"/>
      <c r="BB703" s="388"/>
      <c r="BC703" s="388"/>
      <c r="BD703" s="388"/>
      <c r="BE703" s="388"/>
      <c r="BF703" s="388"/>
      <c r="BG703" s="388"/>
      <c r="BH703" s="388">
        <v>4</v>
      </c>
      <c r="BI703" s="388">
        <v>276</v>
      </c>
      <c r="BJ703" s="388">
        <f t="shared" si="103"/>
        <v>69</v>
      </c>
      <c r="BK703" s="388">
        <v>7</v>
      </c>
      <c r="BL703" s="388">
        <v>469</v>
      </c>
      <c r="BM703" s="388">
        <f t="shared" si="104"/>
        <v>117.25</v>
      </c>
      <c r="BN703" s="388">
        <v>3</v>
      </c>
      <c r="BO703" s="388">
        <v>213</v>
      </c>
      <c r="BP703" s="388">
        <f t="shared" si="105"/>
        <v>53.25</v>
      </c>
      <c r="BQ703" s="388">
        <v>0</v>
      </c>
      <c r="BR703" s="388">
        <v>0</v>
      </c>
      <c r="BS703" s="388">
        <f t="shared" si="106"/>
        <v>0</v>
      </c>
    </row>
    <row r="704" spans="1:71" ht="15.75" customHeight="1">
      <c r="A704" s="331">
        <v>702</v>
      </c>
      <c r="B704" s="388" t="s">
        <v>4377</v>
      </c>
      <c r="C704" s="388"/>
      <c r="D704" s="388"/>
      <c r="E704" s="207" t="s">
        <v>5</v>
      </c>
      <c r="F704" s="388"/>
      <c r="G704" s="388"/>
      <c r="H704" s="388"/>
      <c r="I704" s="388"/>
      <c r="J704" s="388"/>
      <c r="K704" s="388"/>
      <c r="L704" s="388"/>
      <c r="M704" s="388"/>
      <c r="N704" s="388"/>
      <c r="O704" s="388"/>
      <c r="P704" s="388"/>
      <c r="Q704" s="388"/>
      <c r="R704" s="388"/>
      <c r="S704" s="388"/>
      <c r="T704" s="388"/>
      <c r="U704" s="388"/>
      <c r="V704" s="388"/>
      <c r="W704" s="388"/>
      <c r="X704" s="388"/>
      <c r="Y704" s="388"/>
      <c r="Z704" s="388"/>
      <c r="AA704" s="388"/>
      <c r="AB704" s="388"/>
      <c r="AC704" s="388"/>
      <c r="AD704" s="388"/>
      <c r="AE704" s="388"/>
      <c r="AF704" s="388"/>
      <c r="AG704" s="388"/>
      <c r="AH704" s="388"/>
      <c r="AI704" s="388"/>
      <c r="AJ704" s="388"/>
      <c r="AK704" s="388"/>
      <c r="AL704" s="388"/>
      <c r="AM704" s="388"/>
      <c r="AN704" s="388"/>
      <c r="AO704" s="388"/>
      <c r="AP704" s="388"/>
      <c r="AQ704" s="388"/>
      <c r="AR704" s="388"/>
      <c r="AS704" s="388"/>
      <c r="AT704" s="388"/>
      <c r="AU704" s="388"/>
      <c r="AV704" s="388"/>
      <c r="AW704" s="388"/>
      <c r="AX704" s="388"/>
      <c r="AY704" s="388"/>
      <c r="AZ704" s="388"/>
      <c r="BA704" s="388"/>
      <c r="BB704" s="388"/>
      <c r="BC704" s="388"/>
      <c r="BD704" s="388"/>
      <c r="BE704" s="388"/>
      <c r="BF704" s="388"/>
      <c r="BG704" s="388"/>
      <c r="BH704" s="388">
        <v>17</v>
      </c>
      <c r="BI704" s="388">
        <v>1299</v>
      </c>
      <c r="BJ704" s="388">
        <f t="shared" si="103"/>
        <v>324.75</v>
      </c>
      <c r="BK704" s="388">
        <v>32</v>
      </c>
      <c r="BL704" s="388">
        <v>2820</v>
      </c>
      <c r="BM704" s="388">
        <f t="shared" si="104"/>
        <v>705</v>
      </c>
      <c r="BN704" s="388">
        <v>32</v>
      </c>
      <c r="BO704" s="388">
        <v>2532</v>
      </c>
      <c r="BP704" s="388">
        <f t="shared" si="105"/>
        <v>633</v>
      </c>
      <c r="BQ704" s="388">
        <v>28</v>
      </c>
      <c r="BR704" s="388">
        <v>1968</v>
      </c>
      <c r="BS704" s="388">
        <f t="shared" si="106"/>
        <v>492</v>
      </c>
    </row>
    <row r="705" spans="1:71" ht="15.75" customHeight="1">
      <c r="A705" s="331">
        <v>703</v>
      </c>
      <c r="B705" s="388" t="s">
        <v>4378</v>
      </c>
      <c r="C705" s="388"/>
      <c r="D705" s="388"/>
      <c r="E705" s="207" t="s">
        <v>5</v>
      </c>
      <c r="F705" s="388"/>
      <c r="G705" s="388"/>
      <c r="H705" s="388"/>
      <c r="I705" s="388"/>
      <c r="J705" s="388"/>
      <c r="K705" s="388"/>
      <c r="L705" s="388"/>
      <c r="M705" s="388"/>
      <c r="N705" s="388"/>
      <c r="O705" s="388"/>
      <c r="P705" s="388"/>
      <c r="Q705" s="388"/>
      <c r="R705" s="388"/>
      <c r="S705" s="388"/>
      <c r="T705" s="388"/>
      <c r="U705" s="388"/>
      <c r="V705" s="388"/>
      <c r="W705" s="388"/>
      <c r="X705" s="388"/>
      <c r="Y705" s="388"/>
      <c r="Z705" s="388"/>
      <c r="AA705" s="388"/>
      <c r="AB705" s="388"/>
      <c r="AC705" s="388"/>
      <c r="AD705" s="388"/>
      <c r="AE705" s="388"/>
      <c r="AF705" s="388"/>
      <c r="AG705" s="388"/>
      <c r="AH705" s="388"/>
      <c r="AI705" s="388"/>
      <c r="AJ705" s="388"/>
      <c r="AK705" s="388"/>
      <c r="AL705" s="388"/>
      <c r="AM705" s="388"/>
      <c r="AN705" s="388"/>
      <c r="AO705" s="388"/>
      <c r="AP705" s="388"/>
      <c r="AQ705" s="388"/>
      <c r="AR705" s="388"/>
      <c r="AS705" s="388"/>
      <c r="AT705" s="388"/>
      <c r="AU705" s="388"/>
      <c r="AV705" s="388"/>
      <c r="AW705" s="388"/>
      <c r="AX705" s="388"/>
      <c r="AY705" s="388"/>
      <c r="AZ705" s="388"/>
      <c r="BA705" s="388"/>
      <c r="BB705" s="388"/>
      <c r="BC705" s="388"/>
      <c r="BD705" s="388"/>
      <c r="BE705" s="388"/>
      <c r="BF705" s="388"/>
      <c r="BG705" s="388"/>
      <c r="BH705" s="388">
        <v>50</v>
      </c>
      <c r="BI705" s="388">
        <v>3910</v>
      </c>
      <c r="BJ705" s="388">
        <f t="shared" si="103"/>
        <v>977.5</v>
      </c>
      <c r="BK705" s="388">
        <v>79</v>
      </c>
      <c r="BL705" s="388">
        <v>6305</v>
      </c>
      <c r="BM705" s="388">
        <f t="shared" si="104"/>
        <v>1576.25</v>
      </c>
      <c r="BN705" s="388">
        <v>71</v>
      </c>
      <c r="BO705" s="388">
        <v>5357</v>
      </c>
      <c r="BP705" s="388">
        <f t="shared" si="105"/>
        <v>1339.25</v>
      </c>
      <c r="BQ705" s="388">
        <v>61</v>
      </c>
      <c r="BR705" s="388">
        <v>4167</v>
      </c>
      <c r="BS705" s="388">
        <f t="shared" si="106"/>
        <v>1041.75</v>
      </c>
    </row>
    <row r="706" spans="1:71" ht="15.75" customHeight="1">
      <c r="A706" s="331">
        <v>704</v>
      </c>
      <c r="B706" s="388" t="s">
        <v>4379</v>
      </c>
      <c r="C706" s="388"/>
      <c r="D706" s="388"/>
      <c r="E706" s="207" t="s">
        <v>5</v>
      </c>
      <c r="F706" s="388"/>
      <c r="G706" s="388"/>
      <c r="H706" s="388"/>
      <c r="I706" s="388"/>
      <c r="J706" s="388"/>
      <c r="K706" s="388"/>
      <c r="L706" s="388"/>
      <c r="M706" s="388"/>
      <c r="N706" s="388"/>
      <c r="O706" s="388"/>
      <c r="P706" s="388"/>
      <c r="Q706" s="388"/>
      <c r="R706" s="388"/>
      <c r="S706" s="388"/>
      <c r="T706" s="388"/>
      <c r="U706" s="388"/>
      <c r="V706" s="388"/>
      <c r="W706" s="388"/>
      <c r="X706" s="388"/>
      <c r="Y706" s="388"/>
      <c r="Z706" s="388"/>
      <c r="AA706" s="388"/>
      <c r="AB706" s="388"/>
      <c r="AC706" s="388"/>
      <c r="AD706" s="388"/>
      <c r="AE706" s="388"/>
      <c r="AF706" s="388"/>
      <c r="AG706" s="388"/>
      <c r="AH706" s="388"/>
      <c r="AI706" s="388"/>
      <c r="AJ706" s="388"/>
      <c r="AK706" s="388"/>
      <c r="AL706" s="388"/>
      <c r="AM706" s="388"/>
      <c r="AN706" s="388"/>
      <c r="AO706" s="388"/>
      <c r="AP706" s="388"/>
      <c r="AQ706" s="388"/>
      <c r="AR706" s="388"/>
      <c r="AS706" s="388"/>
      <c r="AT706" s="388"/>
      <c r="AU706" s="388"/>
      <c r="AV706" s="388"/>
      <c r="AW706" s="388"/>
      <c r="AX706" s="388"/>
      <c r="AY706" s="388"/>
      <c r="AZ706" s="388"/>
      <c r="BA706" s="388"/>
      <c r="BB706" s="388"/>
      <c r="BC706" s="388"/>
      <c r="BD706" s="388"/>
      <c r="BE706" s="388"/>
      <c r="BF706" s="388"/>
      <c r="BG706" s="388"/>
      <c r="BH706" s="388">
        <v>7</v>
      </c>
      <c r="BI706" s="388">
        <v>593</v>
      </c>
      <c r="BJ706" s="388">
        <f t="shared" si="103"/>
        <v>148.25</v>
      </c>
      <c r="BK706" s="388">
        <v>52</v>
      </c>
      <c r="BL706" s="388">
        <v>3672</v>
      </c>
      <c r="BM706" s="388">
        <f t="shared" si="104"/>
        <v>918</v>
      </c>
      <c r="BN706" s="388">
        <v>47</v>
      </c>
      <c r="BO706" s="388">
        <v>3369</v>
      </c>
      <c r="BP706" s="388">
        <f t="shared" si="105"/>
        <v>842.25</v>
      </c>
      <c r="BQ706" s="388">
        <v>33</v>
      </c>
      <c r="BR706" s="388">
        <v>2047</v>
      </c>
      <c r="BS706" s="388">
        <f t="shared" si="106"/>
        <v>511.75</v>
      </c>
    </row>
    <row r="707" spans="1:71" ht="15.75" customHeight="1">
      <c r="A707" s="331">
        <v>705</v>
      </c>
      <c r="B707" s="388" t="s">
        <v>4380</v>
      </c>
      <c r="C707" s="388"/>
      <c r="D707" s="388"/>
      <c r="E707" s="207" t="s">
        <v>5</v>
      </c>
      <c r="F707" s="388"/>
      <c r="G707" s="388"/>
      <c r="H707" s="388"/>
      <c r="I707" s="388"/>
      <c r="J707" s="388"/>
      <c r="K707" s="388"/>
      <c r="L707" s="388"/>
      <c r="M707" s="388"/>
      <c r="N707" s="388"/>
      <c r="O707" s="388"/>
      <c r="P707" s="388"/>
      <c r="Q707" s="388"/>
      <c r="R707" s="388"/>
      <c r="S707" s="388"/>
      <c r="T707" s="388"/>
      <c r="U707" s="388"/>
      <c r="V707" s="388"/>
      <c r="W707" s="388"/>
      <c r="X707" s="388"/>
      <c r="Y707" s="388"/>
      <c r="Z707" s="388"/>
      <c r="AA707" s="388"/>
      <c r="AB707" s="388"/>
      <c r="AC707" s="388"/>
      <c r="AD707" s="388"/>
      <c r="AE707" s="388"/>
      <c r="AF707" s="388"/>
      <c r="AG707" s="388"/>
      <c r="AH707" s="388"/>
      <c r="AI707" s="388"/>
      <c r="AJ707" s="388"/>
      <c r="AK707" s="388"/>
      <c r="AL707" s="388"/>
      <c r="AM707" s="388"/>
      <c r="AN707" s="388"/>
      <c r="AO707" s="388"/>
      <c r="AP707" s="388"/>
      <c r="AQ707" s="388"/>
      <c r="AR707" s="388"/>
      <c r="AS707" s="388"/>
      <c r="AT707" s="388"/>
      <c r="AU707" s="388"/>
      <c r="AV707" s="388"/>
      <c r="AW707" s="388"/>
      <c r="AX707" s="388"/>
      <c r="AY707" s="388"/>
      <c r="AZ707" s="388"/>
      <c r="BA707" s="388"/>
      <c r="BB707" s="388"/>
      <c r="BC707" s="388"/>
      <c r="BD707" s="388"/>
      <c r="BE707" s="388"/>
      <c r="BF707" s="388"/>
      <c r="BG707" s="388"/>
      <c r="BH707" s="388">
        <v>5</v>
      </c>
      <c r="BI707" s="388">
        <v>307</v>
      </c>
      <c r="BJ707" s="388">
        <f t="shared" si="103"/>
        <v>76.75</v>
      </c>
      <c r="BK707" s="388">
        <v>9</v>
      </c>
      <c r="BL707" s="388">
        <v>515</v>
      </c>
      <c r="BM707" s="388">
        <f t="shared" si="104"/>
        <v>128.75</v>
      </c>
      <c r="BN707" s="388">
        <v>20</v>
      </c>
      <c r="BO707" s="388">
        <v>1288</v>
      </c>
      <c r="BP707" s="388">
        <f t="shared" si="105"/>
        <v>322</v>
      </c>
      <c r="BQ707" s="388">
        <v>10</v>
      </c>
      <c r="BR707" s="388">
        <v>742</v>
      </c>
      <c r="BS707" s="388">
        <f t="shared" si="106"/>
        <v>185.5</v>
      </c>
    </row>
    <row r="708" spans="1:71" ht="15.75" customHeight="1">
      <c r="A708" s="331">
        <v>706</v>
      </c>
      <c r="B708" s="388" t="s">
        <v>4381</v>
      </c>
      <c r="C708" s="388"/>
      <c r="D708" s="388"/>
      <c r="E708" s="207" t="s">
        <v>5</v>
      </c>
      <c r="F708" s="388"/>
      <c r="G708" s="388"/>
      <c r="H708" s="388"/>
      <c r="I708" s="388"/>
      <c r="J708" s="388"/>
      <c r="K708" s="388"/>
      <c r="L708" s="388"/>
      <c r="M708" s="388"/>
      <c r="N708" s="388"/>
      <c r="O708" s="388"/>
      <c r="P708" s="388"/>
      <c r="Q708" s="388"/>
      <c r="R708" s="388"/>
      <c r="S708" s="388"/>
      <c r="T708" s="388"/>
      <c r="U708" s="388"/>
      <c r="V708" s="388"/>
      <c r="W708" s="388"/>
      <c r="X708" s="388"/>
      <c r="Y708" s="388"/>
      <c r="Z708" s="388"/>
      <c r="AA708" s="388"/>
      <c r="AB708" s="388"/>
      <c r="AC708" s="388"/>
      <c r="AD708" s="388"/>
      <c r="AE708" s="388"/>
      <c r="AF708" s="388"/>
      <c r="AG708" s="388"/>
      <c r="AH708" s="388"/>
      <c r="AI708" s="388"/>
      <c r="AJ708" s="388"/>
      <c r="AK708" s="388"/>
      <c r="AL708" s="388"/>
      <c r="AM708" s="388"/>
      <c r="AN708" s="388"/>
      <c r="AO708" s="388"/>
      <c r="AP708" s="388"/>
      <c r="AQ708" s="388"/>
      <c r="AR708" s="388"/>
      <c r="AS708" s="388"/>
      <c r="AT708" s="388"/>
      <c r="AU708" s="388"/>
      <c r="AV708" s="388"/>
      <c r="AW708" s="388"/>
      <c r="AX708" s="388"/>
      <c r="AY708" s="388"/>
      <c r="AZ708" s="388"/>
      <c r="BA708" s="388"/>
      <c r="BB708" s="388"/>
      <c r="BC708" s="388"/>
      <c r="BD708" s="388"/>
      <c r="BE708" s="388"/>
      <c r="BF708" s="388"/>
      <c r="BG708" s="388"/>
      <c r="BH708" s="388">
        <v>13</v>
      </c>
      <c r="BI708" s="388">
        <v>859</v>
      </c>
      <c r="BJ708" s="388">
        <f t="shared" ref="BJ708:BJ771" si="107">BI708*25%</f>
        <v>214.75</v>
      </c>
      <c r="BK708" s="388">
        <v>33</v>
      </c>
      <c r="BL708" s="388">
        <v>1951</v>
      </c>
      <c r="BM708" s="388">
        <f t="shared" ref="BM708:BM771" si="108">BL708*25%</f>
        <v>487.75</v>
      </c>
      <c r="BN708" s="388">
        <v>41</v>
      </c>
      <c r="BO708" s="388">
        <v>2303</v>
      </c>
      <c r="BP708" s="388">
        <f t="shared" ref="BP708:BP771" si="109">BO708*25%</f>
        <v>575.75</v>
      </c>
      <c r="BQ708" s="388">
        <v>33</v>
      </c>
      <c r="BR708" s="388">
        <v>2019</v>
      </c>
      <c r="BS708" s="388">
        <f t="shared" ref="BS708:BS771" si="110">BR708*25%</f>
        <v>504.75</v>
      </c>
    </row>
    <row r="709" spans="1:71" ht="15.75" customHeight="1">
      <c r="A709" s="331">
        <v>707</v>
      </c>
      <c r="B709" s="388" t="s">
        <v>4382</v>
      </c>
      <c r="C709" s="388"/>
      <c r="D709" s="388"/>
      <c r="E709" s="207" t="s">
        <v>5</v>
      </c>
      <c r="F709" s="388"/>
      <c r="G709" s="388"/>
      <c r="H709" s="388"/>
      <c r="I709" s="388"/>
      <c r="J709" s="388"/>
      <c r="K709" s="388"/>
      <c r="L709" s="388"/>
      <c r="M709" s="388"/>
      <c r="N709" s="388"/>
      <c r="O709" s="388"/>
      <c r="P709" s="388"/>
      <c r="Q709" s="388"/>
      <c r="R709" s="388"/>
      <c r="S709" s="388"/>
      <c r="T709" s="388"/>
      <c r="U709" s="388"/>
      <c r="V709" s="388"/>
      <c r="W709" s="388"/>
      <c r="X709" s="388"/>
      <c r="Y709" s="388"/>
      <c r="Z709" s="388"/>
      <c r="AA709" s="388"/>
      <c r="AB709" s="388"/>
      <c r="AC709" s="388"/>
      <c r="AD709" s="388"/>
      <c r="AE709" s="388"/>
      <c r="AF709" s="388"/>
      <c r="AG709" s="388"/>
      <c r="AH709" s="388"/>
      <c r="AI709" s="388"/>
      <c r="AJ709" s="388"/>
      <c r="AK709" s="388"/>
      <c r="AL709" s="388"/>
      <c r="AM709" s="388"/>
      <c r="AN709" s="388"/>
      <c r="AO709" s="388"/>
      <c r="AP709" s="388"/>
      <c r="AQ709" s="388"/>
      <c r="AR709" s="388"/>
      <c r="AS709" s="388"/>
      <c r="AT709" s="388"/>
      <c r="AU709" s="388"/>
      <c r="AV709" s="388"/>
      <c r="AW709" s="388"/>
      <c r="AX709" s="388"/>
      <c r="AY709" s="388"/>
      <c r="AZ709" s="388"/>
      <c r="BA709" s="388"/>
      <c r="BB709" s="388"/>
      <c r="BC709" s="388"/>
      <c r="BD709" s="388"/>
      <c r="BE709" s="388"/>
      <c r="BF709" s="388"/>
      <c r="BG709" s="388"/>
      <c r="BH709" s="388">
        <v>1</v>
      </c>
      <c r="BI709" s="388">
        <v>99</v>
      </c>
      <c r="BJ709" s="388">
        <f t="shared" si="107"/>
        <v>24.75</v>
      </c>
      <c r="BK709" s="388">
        <v>48</v>
      </c>
      <c r="BL709" s="388">
        <v>4312</v>
      </c>
      <c r="BM709" s="388">
        <f t="shared" si="108"/>
        <v>1078</v>
      </c>
      <c r="BN709" s="388">
        <v>24</v>
      </c>
      <c r="BO709" s="388">
        <v>2344</v>
      </c>
      <c r="BP709" s="388">
        <f t="shared" si="109"/>
        <v>586</v>
      </c>
      <c r="BQ709" s="388">
        <v>26</v>
      </c>
      <c r="BR709" s="388">
        <v>2090</v>
      </c>
      <c r="BS709" s="388">
        <f t="shared" si="110"/>
        <v>522.5</v>
      </c>
    </row>
    <row r="710" spans="1:71" ht="15.75" customHeight="1">
      <c r="A710" s="331">
        <v>708</v>
      </c>
      <c r="B710" s="388" t="s">
        <v>4383</v>
      </c>
      <c r="C710" s="388"/>
      <c r="D710" s="388"/>
      <c r="E710" s="207" t="s">
        <v>5</v>
      </c>
      <c r="F710" s="388"/>
      <c r="G710" s="388"/>
      <c r="H710" s="388"/>
      <c r="I710" s="388"/>
      <c r="J710" s="388"/>
      <c r="K710" s="388"/>
      <c r="L710" s="388"/>
      <c r="M710" s="388"/>
      <c r="N710" s="388"/>
      <c r="O710" s="388"/>
      <c r="P710" s="388"/>
      <c r="Q710" s="388"/>
      <c r="R710" s="388"/>
      <c r="S710" s="388"/>
      <c r="T710" s="388"/>
      <c r="U710" s="388"/>
      <c r="V710" s="388"/>
      <c r="W710" s="388"/>
      <c r="X710" s="388"/>
      <c r="Y710" s="388"/>
      <c r="Z710" s="388"/>
      <c r="AA710" s="388"/>
      <c r="AB710" s="388"/>
      <c r="AC710" s="388"/>
      <c r="AD710" s="388"/>
      <c r="AE710" s="388"/>
      <c r="AF710" s="388"/>
      <c r="AG710" s="388"/>
      <c r="AH710" s="388"/>
      <c r="AI710" s="388"/>
      <c r="AJ710" s="388"/>
      <c r="AK710" s="388"/>
      <c r="AL710" s="388"/>
      <c r="AM710" s="388"/>
      <c r="AN710" s="388"/>
      <c r="AO710" s="388"/>
      <c r="AP710" s="388"/>
      <c r="AQ710" s="388"/>
      <c r="AR710" s="388"/>
      <c r="AS710" s="388"/>
      <c r="AT710" s="388"/>
      <c r="AU710" s="388"/>
      <c r="AV710" s="388"/>
      <c r="AW710" s="388"/>
      <c r="AX710" s="388"/>
      <c r="AY710" s="388"/>
      <c r="AZ710" s="388"/>
      <c r="BA710" s="388"/>
      <c r="BB710" s="388"/>
      <c r="BC710" s="388"/>
      <c r="BD710" s="388"/>
      <c r="BE710" s="388"/>
      <c r="BF710" s="388"/>
      <c r="BG710" s="388"/>
      <c r="BH710" s="388">
        <v>13</v>
      </c>
      <c r="BI710" s="388">
        <v>911</v>
      </c>
      <c r="BJ710" s="388">
        <f t="shared" si="107"/>
        <v>227.75</v>
      </c>
      <c r="BK710" s="388">
        <v>45</v>
      </c>
      <c r="BL710" s="388">
        <v>3235</v>
      </c>
      <c r="BM710" s="388">
        <f t="shared" si="108"/>
        <v>808.75</v>
      </c>
      <c r="BN710" s="388">
        <v>59</v>
      </c>
      <c r="BO710" s="388">
        <v>3489</v>
      </c>
      <c r="BP710" s="388">
        <f t="shared" si="109"/>
        <v>872.25</v>
      </c>
      <c r="BQ710" s="388">
        <v>64</v>
      </c>
      <c r="BR710" s="388">
        <v>4072</v>
      </c>
      <c r="BS710" s="388">
        <f t="shared" si="110"/>
        <v>1018</v>
      </c>
    </row>
    <row r="711" spans="1:71" ht="15.75" customHeight="1">
      <c r="A711" s="331">
        <v>709</v>
      </c>
      <c r="B711" s="388" t="s">
        <v>4384</v>
      </c>
      <c r="C711" s="388"/>
      <c r="D711" s="388"/>
      <c r="E711" s="207" t="s">
        <v>5</v>
      </c>
      <c r="F711" s="388"/>
      <c r="G711" s="388"/>
      <c r="H711" s="388"/>
      <c r="I711" s="388"/>
      <c r="J711" s="388"/>
      <c r="K711" s="388"/>
      <c r="L711" s="388"/>
      <c r="M711" s="388"/>
      <c r="N711" s="388"/>
      <c r="O711" s="388"/>
      <c r="P711" s="388"/>
      <c r="Q711" s="388"/>
      <c r="R711" s="388"/>
      <c r="S711" s="388"/>
      <c r="T711" s="388"/>
      <c r="U711" s="388"/>
      <c r="V711" s="388"/>
      <c r="W711" s="388"/>
      <c r="X711" s="388"/>
      <c r="Y711" s="388"/>
      <c r="Z711" s="388"/>
      <c r="AA711" s="388"/>
      <c r="AB711" s="388"/>
      <c r="AC711" s="388"/>
      <c r="AD711" s="388"/>
      <c r="AE711" s="388"/>
      <c r="AF711" s="388"/>
      <c r="AG711" s="388"/>
      <c r="AH711" s="388"/>
      <c r="AI711" s="388"/>
      <c r="AJ711" s="388"/>
      <c r="AK711" s="388"/>
      <c r="AL711" s="388"/>
      <c r="AM711" s="388"/>
      <c r="AN711" s="388"/>
      <c r="AO711" s="388"/>
      <c r="AP711" s="388"/>
      <c r="AQ711" s="388"/>
      <c r="AR711" s="388"/>
      <c r="AS711" s="388"/>
      <c r="AT711" s="388"/>
      <c r="AU711" s="388"/>
      <c r="AV711" s="388"/>
      <c r="AW711" s="388"/>
      <c r="AX711" s="388"/>
      <c r="AY711" s="388"/>
      <c r="AZ711" s="388"/>
      <c r="BA711" s="388"/>
      <c r="BB711" s="388"/>
      <c r="BC711" s="388"/>
      <c r="BD711" s="388"/>
      <c r="BE711" s="388"/>
      <c r="BF711" s="388"/>
      <c r="BG711" s="388"/>
      <c r="BH711" s="388">
        <v>9</v>
      </c>
      <c r="BI711" s="388">
        <v>615</v>
      </c>
      <c r="BJ711" s="388">
        <f t="shared" si="107"/>
        <v>153.75</v>
      </c>
      <c r="BK711" s="388">
        <v>21</v>
      </c>
      <c r="BL711" s="388">
        <v>1639</v>
      </c>
      <c r="BM711" s="388">
        <f t="shared" si="108"/>
        <v>409.75</v>
      </c>
      <c r="BN711" s="388">
        <v>36</v>
      </c>
      <c r="BO711" s="388">
        <v>2508</v>
      </c>
      <c r="BP711" s="388">
        <f t="shared" si="109"/>
        <v>627</v>
      </c>
      <c r="BQ711" s="388">
        <v>59</v>
      </c>
      <c r="BR711" s="388">
        <v>3845</v>
      </c>
      <c r="BS711" s="388">
        <f t="shared" si="110"/>
        <v>961.25</v>
      </c>
    </row>
    <row r="712" spans="1:71" ht="15.75" customHeight="1">
      <c r="A712" s="331">
        <v>710</v>
      </c>
      <c r="B712" s="388" t="s">
        <v>4385</v>
      </c>
      <c r="C712" s="388"/>
      <c r="D712" s="388"/>
      <c r="E712" s="207" t="s">
        <v>5</v>
      </c>
      <c r="F712" s="388"/>
      <c r="G712" s="388"/>
      <c r="H712" s="388"/>
      <c r="I712" s="388"/>
      <c r="J712" s="388"/>
      <c r="K712" s="388"/>
      <c r="L712" s="388"/>
      <c r="M712" s="388"/>
      <c r="N712" s="388"/>
      <c r="O712" s="388"/>
      <c r="P712" s="388"/>
      <c r="Q712" s="388"/>
      <c r="R712" s="388"/>
      <c r="S712" s="388"/>
      <c r="T712" s="388"/>
      <c r="U712" s="388"/>
      <c r="V712" s="388"/>
      <c r="W712" s="388"/>
      <c r="X712" s="388"/>
      <c r="Y712" s="388"/>
      <c r="Z712" s="388"/>
      <c r="AA712" s="388"/>
      <c r="AB712" s="388"/>
      <c r="AC712" s="388"/>
      <c r="AD712" s="388"/>
      <c r="AE712" s="388"/>
      <c r="AF712" s="388"/>
      <c r="AG712" s="388"/>
      <c r="AH712" s="388"/>
      <c r="AI712" s="388"/>
      <c r="AJ712" s="388"/>
      <c r="AK712" s="388"/>
      <c r="AL712" s="388"/>
      <c r="AM712" s="388"/>
      <c r="AN712" s="388"/>
      <c r="AO712" s="388"/>
      <c r="AP712" s="388"/>
      <c r="AQ712" s="388"/>
      <c r="AR712" s="388"/>
      <c r="AS712" s="388"/>
      <c r="AT712" s="388"/>
      <c r="AU712" s="388"/>
      <c r="AV712" s="388"/>
      <c r="AW712" s="388"/>
      <c r="AX712" s="388"/>
      <c r="AY712" s="388"/>
      <c r="AZ712" s="388"/>
      <c r="BA712" s="388"/>
      <c r="BB712" s="388"/>
      <c r="BC712" s="388"/>
      <c r="BD712" s="388"/>
      <c r="BE712" s="388"/>
      <c r="BF712" s="388"/>
      <c r="BG712" s="388"/>
      <c r="BH712" s="388">
        <v>3</v>
      </c>
      <c r="BI712" s="388">
        <v>153</v>
      </c>
      <c r="BJ712" s="388">
        <f t="shared" si="107"/>
        <v>38.25</v>
      </c>
      <c r="BK712" s="388">
        <v>14</v>
      </c>
      <c r="BL712" s="388">
        <v>778</v>
      </c>
      <c r="BM712" s="388">
        <f t="shared" si="108"/>
        <v>194.5</v>
      </c>
      <c r="BN712" s="388">
        <v>28</v>
      </c>
      <c r="BO712" s="388">
        <v>1400</v>
      </c>
      <c r="BP712" s="388">
        <f t="shared" si="109"/>
        <v>350</v>
      </c>
      <c r="BQ712" s="388">
        <v>33</v>
      </c>
      <c r="BR712" s="388">
        <v>2315</v>
      </c>
      <c r="BS712" s="388">
        <f t="shared" si="110"/>
        <v>578.75</v>
      </c>
    </row>
    <row r="713" spans="1:71" ht="15.75" customHeight="1">
      <c r="A713" s="331">
        <v>711</v>
      </c>
      <c r="B713" s="388" t="s">
        <v>4386</v>
      </c>
      <c r="C713" s="388"/>
      <c r="D713" s="388"/>
      <c r="E713" s="207" t="s">
        <v>5</v>
      </c>
      <c r="F713" s="388"/>
      <c r="G713" s="388"/>
      <c r="H713" s="388"/>
      <c r="I713" s="388"/>
      <c r="J713" s="388"/>
      <c r="K713" s="388"/>
      <c r="L713" s="388"/>
      <c r="M713" s="388"/>
      <c r="N713" s="388"/>
      <c r="O713" s="388"/>
      <c r="P713" s="388"/>
      <c r="Q713" s="388"/>
      <c r="R713" s="388"/>
      <c r="S713" s="388"/>
      <c r="T713" s="388"/>
      <c r="U713" s="388"/>
      <c r="V713" s="388"/>
      <c r="W713" s="388"/>
      <c r="X713" s="388"/>
      <c r="Y713" s="388"/>
      <c r="Z713" s="388"/>
      <c r="AA713" s="388"/>
      <c r="AB713" s="388"/>
      <c r="AC713" s="388"/>
      <c r="AD713" s="388"/>
      <c r="AE713" s="388"/>
      <c r="AF713" s="388"/>
      <c r="AG713" s="388"/>
      <c r="AH713" s="388"/>
      <c r="AI713" s="388"/>
      <c r="AJ713" s="388"/>
      <c r="AK713" s="388"/>
      <c r="AL713" s="388"/>
      <c r="AM713" s="388"/>
      <c r="AN713" s="388"/>
      <c r="AO713" s="388"/>
      <c r="AP713" s="388"/>
      <c r="AQ713" s="388"/>
      <c r="AR713" s="388"/>
      <c r="AS713" s="388"/>
      <c r="AT713" s="388"/>
      <c r="AU713" s="388"/>
      <c r="AV713" s="388"/>
      <c r="AW713" s="388"/>
      <c r="AX713" s="388"/>
      <c r="AY713" s="388"/>
      <c r="AZ713" s="388"/>
      <c r="BA713" s="388"/>
      <c r="BB713" s="388"/>
      <c r="BC713" s="388"/>
      <c r="BD713" s="388"/>
      <c r="BE713" s="388"/>
      <c r="BF713" s="388"/>
      <c r="BG713" s="388"/>
      <c r="BH713" s="388">
        <v>1</v>
      </c>
      <c r="BI713" s="388">
        <v>59</v>
      </c>
      <c r="BJ713" s="388">
        <f t="shared" si="107"/>
        <v>14.75</v>
      </c>
      <c r="BK713" s="388">
        <v>16</v>
      </c>
      <c r="BL713" s="388">
        <v>1224</v>
      </c>
      <c r="BM713" s="388">
        <f t="shared" si="108"/>
        <v>306</v>
      </c>
      <c r="BN713" s="388">
        <v>13</v>
      </c>
      <c r="BO713" s="388">
        <v>831</v>
      </c>
      <c r="BP713" s="388">
        <f t="shared" si="109"/>
        <v>207.75</v>
      </c>
      <c r="BQ713" s="388">
        <v>10</v>
      </c>
      <c r="BR713" s="388">
        <v>742</v>
      </c>
      <c r="BS713" s="388">
        <f t="shared" si="110"/>
        <v>185.5</v>
      </c>
    </row>
    <row r="714" spans="1:71" ht="15.75" customHeight="1">
      <c r="A714" s="331">
        <v>712</v>
      </c>
      <c r="B714" s="388" t="s">
        <v>4387</v>
      </c>
      <c r="C714" s="388"/>
      <c r="D714" s="388"/>
      <c r="E714" s="207" t="s">
        <v>5</v>
      </c>
      <c r="F714" s="388"/>
      <c r="G714" s="388"/>
      <c r="H714" s="388"/>
      <c r="I714" s="388"/>
      <c r="J714" s="388"/>
      <c r="K714" s="388"/>
      <c r="L714" s="388"/>
      <c r="M714" s="388"/>
      <c r="N714" s="388"/>
      <c r="O714" s="388"/>
      <c r="P714" s="388"/>
      <c r="Q714" s="388"/>
      <c r="R714" s="388"/>
      <c r="S714" s="388"/>
      <c r="T714" s="388"/>
      <c r="U714" s="388"/>
      <c r="V714" s="388"/>
      <c r="W714" s="388"/>
      <c r="X714" s="388"/>
      <c r="Y714" s="388"/>
      <c r="Z714" s="388"/>
      <c r="AA714" s="388"/>
      <c r="AB714" s="388"/>
      <c r="AC714" s="388"/>
      <c r="AD714" s="388"/>
      <c r="AE714" s="388"/>
      <c r="AF714" s="388"/>
      <c r="AG714" s="388"/>
      <c r="AH714" s="388"/>
      <c r="AI714" s="388"/>
      <c r="AJ714" s="388"/>
      <c r="AK714" s="388"/>
      <c r="AL714" s="388"/>
      <c r="AM714" s="388"/>
      <c r="AN714" s="388"/>
      <c r="AO714" s="388"/>
      <c r="AP714" s="388"/>
      <c r="AQ714" s="388"/>
      <c r="AR714" s="388"/>
      <c r="AS714" s="388"/>
      <c r="AT714" s="388"/>
      <c r="AU714" s="388"/>
      <c r="AV714" s="388"/>
      <c r="AW714" s="388"/>
      <c r="AX714" s="388"/>
      <c r="AY714" s="388"/>
      <c r="AZ714" s="388"/>
      <c r="BA714" s="388"/>
      <c r="BB714" s="388"/>
      <c r="BC714" s="388"/>
      <c r="BD714" s="388"/>
      <c r="BE714" s="388"/>
      <c r="BF714" s="388"/>
      <c r="BG714" s="388"/>
      <c r="BH714" s="388">
        <v>24</v>
      </c>
      <c r="BI714" s="388">
        <v>1488</v>
      </c>
      <c r="BJ714" s="388">
        <f t="shared" si="107"/>
        <v>372</v>
      </c>
      <c r="BK714" s="388">
        <v>34</v>
      </c>
      <c r="BL714" s="388">
        <v>2346</v>
      </c>
      <c r="BM714" s="388">
        <f t="shared" si="108"/>
        <v>586.5</v>
      </c>
      <c r="BN714" s="388">
        <v>61</v>
      </c>
      <c r="BO714" s="388">
        <v>4255</v>
      </c>
      <c r="BP714" s="388">
        <f t="shared" si="109"/>
        <v>1063.75</v>
      </c>
      <c r="BQ714" s="388">
        <v>93</v>
      </c>
      <c r="BR714" s="388">
        <v>7015</v>
      </c>
      <c r="BS714" s="388">
        <f t="shared" si="110"/>
        <v>1753.75</v>
      </c>
    </row>
    <row r="715" spans="1:71" ht="15.75" customHeight="1">
      <c r="A715" s="331">
        <v>713</v>
      </c>
      <c r="B715" s="388" t="s">
        <v>4388</v>
      </c>
      <c r="C715" s="388"/>
      <c r="D715" s="388"/>
      <c r="E715" s="207" t="s">
        <v>5</v>
      </c>
      <c r="F715" s="388"/>
      <c r="G715" s="388"/>
      <c r="H715" s="388"/>
      <c r="I715" s="388"/>
      <c r="J715" s="388"/>
      <c r="K715" s="388"/>
      <c r="L715" s="388"/>
      <c r="M715" s="388"/>
      <c r="N715" s="388"/>
      <c r="O715" s="388"/>
      <c r="P715" s="388"/>
      <c r="Q715" s="388"/>
      <c r="R715" s="388"/>
      <c r="S715" s="388"/>
      <c r="T715" s="388"/>
      <c r="U715" s="388"/>
      <c r="V715" s="388"/>
      <c r="W715" s="388"/>
      <c r="X715" s="388"/>
      <c r="Y715" s="388"/>
      <c r="Z715" s="388"/>
      <c r="AA715" s="388"/>
      <c r="AB715" s="388"/>
      <c r="AC715" s="388"/>
      <c r="AD715" s="388"/>
      <c r="AE715" s="388"/>
      <c r="AF715" s="388"/>
      <c r="AG715" s="388"/>
      <c r="AH715" s="388"/>
      <c r="AI715" s="388"/>
      <c r="AJ715" s="388"/>
      <c r="AK715" s="388"/>
      <c r="AL715" s="388"/>
      <c r="AM715" s="388"/>
      <c r="AN715" s="388"/>
      <c r="AO715" s="388"/>
      <c r="AP715" s="388"/>
      <c r="AQ715" s="388"/>
      <c r="AR715" s="388"/>
      <c r="AS715" s="388"/>
      <c r="AT715" s="388"/>
      <c r="AU715" s="388"/>
      <c r="AV715" s="388"/>
      <c r="AW715" s="388"/>
      <c r="AX715" s="388"/>
      <c r="AY715" s="388"/>
      <c r="AZ715" s="388"/>
      <c r="BA715" s="388"/>
      <c r="BB715" s="388"/>
      <c r="BC715" s="388"/>
      <c r="BD715" s="388"/>
      <c r="BE715" s="388"/>
      <c r="BF715" s="388"/>
      <c r="BG715" s="388"/>
      <c r="BH715" s="388">
        <v>13</v>
      </c>
      <c r="BI715" s="388">
        <v>987</v>
      </c>
      <c r="BJ715" s="388">
        <f t="shared" si="107"/>
        <v>246.75</v>
      </c>
      <c r="BK715" s="388">
        <v>17</v>
      </c>
      <c r="BL715" s="388">
        <v>1151</v>
      </c>
      <c r="BM715" s="388">
        <f t="shared" si="108"/>
        <v>287.75</v>
      </c>
      <c r="BN715" s="388">
        <v>22</v>
      </c>
      <c r="BO715" s="388">
        <v>1530</v>
      </c>
      <c r="BP715" s="388">
        <f t="shared" si="109"/>
        <v>382.5</v>
      </c>
      <c r="BQ715" s="388">
        <v>27</v>
      </c>
      <c r="BR715" s="388">
        <v>1729</v>
      </c>
      <c r="BS715" s="388">
        <f t="shared" si="110"/>
        <v>432.25</v>
      </c>
    </row>
    <row r="716" spans="1:71" ht="15.75" customHeight="1">
      <c r="A716" s="331">
        <v>714</v>
      </c>
      <c r="B716" s="388" t="s">
        <v>4389</v>
      </c>
      <c r="C716" s="388"/>
      <c r="D716" s="388"/>
      <c r="E716" s="207" t="s">
        <v>5</v>
      </c>
      <c r="F716" s="388"/>
      <c r="G716" s="388"/>
      <c r="H716" s="388"/>
      <c r="I716" s="388"/>
      <c r="J716" s="388"/>
      <c r="K716" s="388"/>
      <c r="L716" s="388"/>
      <c r="M716" s="388"/>
      <c r="N716" s="388"/>
      <c r="O716" s="388"/>
      <c r="P716" s="388"/>
      <c r="Q716" s="388"/>
      <c r="R716" s="388"/>
      <c r="S716" s="388"/>
      <c r="T716" s="388"/>
      <c r="U716" s="388"/>
      <c r="V716" s="388"/>
      <c r="W716" s="388"/>
      <c r="X716" s="388"/>
      <c r="Y716" s="388"/>
      <c r="Z716" s="388"/>
      <c r="AA716" s="388"/>
      <c r="AB716" s="388"/>
      <c r="AC716" s="388"/>
      <c r="AD716" s="388"/>
      <c r="AE716" s="388"/>
      <c r="AF716" s="388"/>
      <c r="AG716" s="388"/>
      <c r="AH716" s="388"/>
      <c r="AI716" s="388"/>
      <c r="AJ716" s="388"/>
      <c r="AK716" s="388"/>
      <c r="AL716" s="388"/>
      <c r="AM716" s="388"/>
      <c r="AN716" s="388"/>
      <c r="AO716" s="388"/>
      <c r="AP716" s="388"/>
      <c r="AQ716" s="388"/>
      <c r="AR716" s="388"/>
      <c r="AS716" s="388"/>
      <c r="AT716" s="388"/>
      <c r="AU716" s="388"/>
      <c r="AV716" s="388"/>
      <c r="AW716" s="388"/>
      <c r="AX716" s="388"/>
      <c r="AY716" s="388"/>
      <c r="AZ716" s="388"/>
      <c r="BA716" s="388"/>
      <c r="BB716" s="388"/>
      <c r="BC716" s="388"/>
      <c r="BD716" s="388"/>
      <c r="BE716" s="388"/>
      <c r="BF716" s="388"/>
      <c r="BG716" s="388"/>
      <c r="BH716" s="388">
        <v>1</v>
      </c>
      <c r="BI716" s="388">
        <v>35</v>
      </c>
      <c r="BJ716" s="388">
        <f t="shared" si="107"/>
        <v>8.75</v>
      </c>
      <c r="BK716" s="388">
        <v>6</v>
      </c>
      <c r="BL716" s="388">
        <v>326</v>
      </c>
      <c r="BM716" s="388">
        <f t="shared" si="108"/>
        <v>81.5</v>
      </c>
      <c r="BN716" s="388">
        <v>22</v>
      </c>
      <c r="BO716" s="388">
        <v>1830</v>
      </c>
      <c r="BP716" s="388">
        <f t="shared" si="109"/>
        <v>457.5</v>
      </c>
      <c r="BQ716" s="388">
        <v>12</v>
      </c>
      <c r="BR716" s="388">
        <v>864</v>
      </c>
      <c r="BS716" s="388">
        <f t="shared" si="110"/>
        <v>216</v>
      </c>
    </row>
    <row r="717" spans="1:71" ht="15.75" customHeight="1">
      <c r="A717" s="331">
        <v>715</v>
      </c>
      <c r="B717" s="388" t="s">
        <v>4390</v>
      </c>
      <c r="C717" s="388"/>
      <c r="D717" s="388"/>
      <c r="E717" s="207" t="s">
        <v>5</v>
      </c>
      <c r="F717" s="388"/>
      <c r="G717" s="388"/>
      <c r="H717" s="388"/>
      <c r="I717" s="388"/>
      <c r="J717" s="388"/>
      <c r="K717" s="388"/>
      <c r="L717" s="388"/>
      <c r="M717" s="388"/>
      <c r="N717" s="388"/>
      <c r="O717" s="388"/>
      <c r="P717" s="388"/>
      <c r="Q717" s="388"/>
      <c r="R717" s="388"/>
      <c r="S717" s="388"/>
      <c r="T717" s="388"/>
      <c r="U717" s="388"/>
      <c r="V717" s="388"/>
      <c r="W717" s="388"/>
      <c r="X717" s="388"/>
      <c r="Y717" s="388"/>
      <c r="Z717" s="388"/>
      <c r="AA717" s="388"/>
      <c r="AB717" s="388"/>
      <c r="AC717" s="388"/>
      <c r="AD717" s="388"/>
      <c r="AE717" s="388"/>
      <c r="AF717" s="388"/>
      <c r="AG717" s="388"/>
      <c r="AH717" s="388"/>
      <c r="AI717" s="388"/>
      <c r="AJ717" s="388"/>
      <c r="AK717" s="388"/>
      <c r="AL717" s="388"/>
      <c r="AM717" s="388"/>
      <c r="AN717" s="388"/>
      <c r="AO717" s="388"/>
      <c r="AP717" s="388"/>
      <c r="AQ717" s="388"/>
      <c r="AR717" s="388"/>
      <c r="AS717" s="388"/>
      <c r="AT717" s="388"/>
      <c r="AU717" s="388"/>
      <c r="AV717" s="388"/>
      <c r="AW717" s="388"/>
      <c r="AX717" s="388"/>
      <c r="AY717" s="388"/>
      <c r="AZ717" s="388"/>
      <c r="BA717" s="388"/>
      <c r="BB717" s="388"/>
      <c r="BC717" s="388"/>
      <c r="BD717" s="388"/>
      <c r="BE717" s="388"/>
      <c r="BF717" s="388"/>
      <c r="BG717" s="388"/>
      <c r="BH717" s="388">
        <v>3</v>
      </c>
      <c r="BI717" s="388">
        <v>317</v>
      </c>
      <c r="BJ717" s="388">
        <f t="shared" si="107"/>
        <v>79.25</v>
      </c>
      <c r="BK717" s="388">
        <v>30</v>
      </c>
      <c r="BL717" s="388">
        <v>2018</v>
      </c>
      <c r="BM717" s="388">
        <f t="shared" si="108"/>
        <v>504.5</v>
      </c>
      <c r="BN717" s="388">
        <v>22</v>
      </c>
      <c r="BO717" s="388">
        <v>1414</v>
      </c>
      <c r="BP717" s="388">
        <f t="shared" si="109"/>
        <v>353.5</v>
      </c>
      <c r="BQ717" s="388">
        <v>29</v>
      </c>
      <c r="BR717" s="388">
        <v>2331</v>
      </c>
      <c r="BS717" s="388">
        <f t="shared" si="110"/>
        <v>582.75</v>
      </c>
    </row>
    <row r="718" spans="1:71" ht="15.75" customHeight="1">
      <c r="A718" s="331">
        <v>716</v>
      </c>
      <c r="B718" s="388" t="s">
        <v>4391</v>
      </c>
      <c r="C718" s="388"/>
      <c r="D718" s="388"/>
      <c r="E718" s="207" t="s">
        <v>5</v>
      </c>
      <c r="F718" s="388"/>
      <c r="G718" s="388"/>
      <c r="H718" s="388"/>
      <c r="I718" s="388"/>
      <c r="J718" s="388"/>
      <c r="K718" s="388"/>
      <c r="L718" s="388"/>
      <c r="M718" s="388"/>
      <c r="N718" s="388"/>
      <c r="O718" s="388"/>
      <c r="P718" s="388"/>
      <c r="Q718" s="388"/>
      <c r="R718" s="388"/>
      <c r="S718" s="388"/>
      <c r="T718" s="388"/>
      <c r="U718" s="388"/>
      <c r="V718" s="388"/>
      <c r="W718" s="388"/>
      <c r="X718" s="388"/>
      <c r="Y718" s="388"/>
      <c r="Z718" s="388"/>
      <c r="AA718" s="388"/>
      <c r="AB718" s="388"/>
      <c r="AC718" s="388"/>
      <c r="AD718" s="388"/>
      <c r="AE718" s="388"/>
      <c r="AF718" s="388"/>
      <c r="AG718" s="388"/>
      <c r="AH718" s="388"/>
      <c r="AI718" s="388"/>
      <c r="AJ718" s="388"/>
      <c r="AK718" s="388"/>
      <c r="AL718" s="388"/>
      <c r="AM718" s="388"/>
      <c r="AN718" s="388"/>
      <c r="AO718" s="388"/>
      <c r="AP718" s="388"/>
      <c r="AQ718" s="388"/>
      <c r="AR718" s="388"/>
      <c r="AS718" s="388"/>
      <c r="AT718" s="388"/>
      <c r="AU718" s="388"/>
      <c r="AV718" s="388"/>
      <c r="AW718" s="388"/>
      <c r="AX718" s="388"/>
      <c r="AY718" s="388"/>
      <c r="AZ718" s="388"/>
      <c r="BA718" s="388"/>
      <c r="BB718" s="388"/>
      <c r="BC718" s="388"/>
      <c r="BD718" s="388"/>
      <c r="BE718" s="388"/>
      <c r="BF718" s="388"/>
      <c r="BG718" s="388"/>
      <c r="BH718" s="388">
        <v>8</v>
      </c>
      <c r="BI718" s="388">
        <v>652</v>
      </c>
      <c r="BJ718" s="388">
        <f t="shared" si="107"/>
        <v>163</v>
      </c>
      <c r="BK718" s="388">
        <v>31</v>
      </c>
      <c r="BL718" s="388">
        <v>2301</v>
      </c>
      <c r="BM718" s="388">
        <f t="shared" si="108"/>
        <v>575.25</v>
      </c>
      <c r="BN718" s="388">
        <v>27</v>
      </c>
      <c r="BO718" s="388">
        <v>1913</v>
      </c>
      <c r="BP718" s="388">
        <f t="shared" si="109"/>
        <v>478.25</v>
      </c>
      <c r="BQ718" s="388">
        <v>44</v>
      </c>
      <c r="BR718" s="388">
        <v>3760</v>
      </c>
      <c r="BS718" s="388">
        <f t="shared" si="110"/>
        <v>940</v>
      </c>
    </row>
    <row r="719" spans="1:71" ht="15.75" customHeight="1">
      <c r="A719" s="331">
        <v>717</v>
      </c>
      <c r="B719" s="388" t="s">
        <v>4392</v>
      </c>
      <c r="C719" s="388"/>
      <c r="D719" s="388"/>
      <c r="E719" s="207" t="s">
        <v>5</v>
      </c>
      <c r="F719" s="388"/>
      <c r="G719" s="388"/>
      <c r="H719" s="388"/>
      <c r="I719" s="388"/>
      <c r="J719" s="388"/>
      <c r="K719" s="388"/>
      <c r="L719" s="388"/>
      <c r="M719" s="388"/>
      <c r="N719" s="388"/>
      <c r="O719" s="388"/>
      <c r="P719" s="388"/>
      <c r="Q719" s="388"/>
      <c r="R719" s="388"/>
      <c r="S719" s="388"/>
      <c r="T719" s="388"/>
      <c r="U719" s="388"/>
      <c r="V719" s="388"/>
      <c r="W719" s="388"/>
      <c r="X719" s="388"/>
      <c r="Y719" s="388"/>
      <c r="Z719" s="388"/>
      <c r="AA719" s="388"/>
      <c r="AB719" s="388"/>
      <c r="AC719" s="388"/>
      <c r="AD719" s="388"/>
      <c r="AE719" s="388"/>
      <c r="AF719" s="388"/>
      <c r="AG719" s="388"/>
      <c r="AH719" s="388"/>
      <c r="AI719" s="388"/>
      <c r="AJ719" s="388"/>
      <c r="AK719" s="388"/>
      <c r="AL719" s="388"/>
      <c r="AM719" s="388"/>
      <c r="AN719" s="388"/>
      <c r="AO719" s="388"/>
      <c r="AP719" s="388"/>
      <c r="AQ719" s="388"/>
      <c r="AR719" s="388"/>
      <c r="AS719" s="388"/>
      <c r="AT719" s="388"/>
      <c r="AU719" s="388"/>
      <c r="AV719" s="388"/>
      <c r="AW719" s="388"/>
      <c r="AX719" s="388"/>
      <c r="AY719" s="388"/>
      <c r="AZ719" s="388"/>
      <c r="BA719" s="388"/>
      <c r="BB719" s="388"/>
      <c r="BC719" s="388"/>
      <c r="BD719" s="388"/>
      <c r="BE719" s="388"/>
      <c r="BF719" s="388"/>
      <c r="BG719" s="388"/>
      <c r="BH719" s="388">
        <v>6</v>
      </c>
      <c r="BI719" s="388">
        <v>534</v>
      </c>
      <c r="BJ719" s="388">
        <f t="shared" si="107"/>
        <v>133.5</v>
      </c>
      <c r="BK719" s="388">
        <v>12</v>
      </c>
      <c r="BL719" s="388">
        <v>776</v>
      </c>
      <c r="BM719" s="388">
        <f t="shared" si="108"/>
        <v>194</v>
      </c>
      <c r="BN719" s="388">
        <v>8</v>
      </c>
      <c r="BO719" s="388">
        <v>712</v>
      </c>
      <c r="BP719" s="388">
        <f t="shared" si="109"/>
        <v>178</v>
      </c>
      <c r="BQ719" s="388">
        <v>16</v>
      </c>
      <c r="BR719" s="388">
        <v>1620</v>
      </c>
      <c r="BS719" s="388">
        <f t="shared" si="110"/>
        <v>405</v>
      </c>
    </row>
    <row r="720" spans="1:71" ht="15.75" customHeight="1">
      <c r="A720" s="331">
        <v>718</v>
      </c>
      <c r="B720" s="388" t="s">
        <v>4393</v>
      </c>
      <c r="C720" s="388"/>
      <c r="D720" s="388"/>
      <c r="E720" s="207" t="s">
        <v>5</v>
      </c>
      <c r="F720" s="388"/>
      <c r="G720" s="388"/>
      <c r="H720" s="388"/>
      <c r="I720" s="388"/>
      <c r="J720" s="388"/>
      <c r="K720" s="388"/>
      <c r="L720" s="388"/>
      <c r="M720" s="388"/>
      <c r="N720" s="388"/>
      <c r="O720" s="388"/>
      <c r="P720" s="388"/>
      <c r="Q720" s="388"/>
      <c r="R720" s="388"/>
      <c r="S720" s="388"/>
      <c r="T720" s="388"/>
      <c r="U720" s="388"/>
      <c r="V720" s="388"/>
      <c r="W720" s="388"/>
      <c r="X720" s="388"/>
      <c r="Y720" s="388"/>
      <c r="Z720" s="388"/>
      <c r="AA720" s="388"/>
      <c r="AB720" s="388"/>
      <c r="AC720" s="388"/>
      <c r="AD720" s="388"/>
      <c r="AE720" s="388"/>
      <c r="AF720" s="388"/>
      <c r="AG720" s="388"/>
      <c r="AH720" s="388"/>
      <c r="AI720" s="388"/>
      <c r="AJ720" s="388"/>
      <c r="AK720" s="388"/>
      <c r="AL720" s="388"/>
      <c r="AM720" s="388"/>
      <c r="AN720" s="388"/>
      <c r="AO720" s="388"/>
      <c r="AP720" s="388"/>
      <c r="AQ720" s="388"/>
      <c r="AR720" s="388"/>
      <c r="AS720" s="388"/>
      <c r="AT720" s="388"/>
      <c r="AU720" s="388"/>
      <c r="AV720" s="388"/>
      <c r="AW720" s="388"/>
      <c r="AX720" s="388"/>
      <c r="AY720" s="388"/>
      <c r="AZ720" s="388"/>
      <c r="BA720" s="388"/>
      <c r="BB720" s="388"/>
      <c r="BC720" s="388"/>
      <c r="BD720" s="388"/>
      <c r="BE720" s="388"/>
      <c r="BF720" s="388"/>
      <c r="BG720" s="388"/>
      <c r="BH720" s="388">
        <v>5</v>
      </c>
      <c r="BI720" s="388">
        <v>327</v>
      </c>
      <c r="BJ720" s="388">
        <f t="shared" si="107"/>
        <v>81.75</v>
      </c>
      <c r="BK720" s="388">
        <v>25</v>
      </c>
      <c r="BL720" s="388">
        <v>2287</v>
      </c>
      <c r="BM720" s="388">
        <f t="shared" si="108"/>
        <v>571.75</v>
      </c>
      <c r="BN720" s="388">
        <v>25</v>
      </c>
      <c r="BO720" s="388">
        <v>1987</v>
      </c>
      <c r="BP720" s="388">
        <f t="shared" si="109"/>
        <v>496.75</v>
      </c>
      <c r="BQ720" s="388">
        <v>36</v>
      </c>
      <c r="BR720" s="388">
        <v>3272</v>
      </c>
      <c r="BS720" s="388">
        <f t="shared" si="110"/>
        <v>818</v>
      </c>
    </row>
    <row r="721" spans="1:71" ht="15.75" customHeight="1">
      <c r="A721" s="331">
        <v>719</v>
      </c>
      <c r="B721" s="388" t="s">
        <v>4394</v>
      </c>
      <c r="C721" s="388"/>
      <c r="D721" s="388"/>
      <c r="E721" s="207" t="s">
        <v>5</v>
      </c>
      <c r="F721" s="388"/>
      <c r="G721" s="388"/>
      <c r="H721" s="388"/>
      <c r="I721" s="388"/>
      <c r="J721" s="388"/>
      <c r="K721" s="388"/>
      <c r="L721" s="388"/>
      <c r="M721" s="388"/>
      <c r="N721" s="388"/>
      <c r="O721" s="388"/>
      <c r="P721" s="388"/>
      <c r="Q721" s="388"/>
      <c r="R721" s="388"/>
      <c r="S721" s="388"/>
      <c r="T721" s="388"/>
      <c r="U721" s="388"/>
      <c r="V721" s="388"/>
      <c r="W721" s="388"/>
      <c r="X721" s="388"/>
      <c r="Y721" s="388"/>
      <c r="Z721" s="388"/>
      <c r="AA721" s="388"/>
      <c r="AB721" s="388"/>
      <c r="AC721" s="388"/>
      <c r="AD721" s="388"/>
      <c r="AE721" s="388"/>
      <c r="AF721" s="388"/>
      <c r="AG721" s="388"/>
      <c r="AH721" s="388"/>
      <c r="AI721" s="388"/>
      <c r="AJ721" s="388"/>
      <c r="AK721" s="388"/>
      <c r="AL721" s="388"/>
      <c r="AM721" s="388"/>
      <c r="AN721" s="388"/>
      <c r="AO721" s="388"/>
      <c r="AP721" s="388"/>
      <c r="AQ721" s="388"/>
      <c r="AR721" s="388"/>
      <c r="AS721" s="388"/>
      <c r="AT721" s="388"/>
      <c r="AU721" s="388"/>
      <c r="AV721" s="388"/>
      <c r="AW721" s="388"/>
      <c r="AX721" s="388"/>
      <c r="AY721" s="388"/>
      <c r="AZ721" s="388"/>
      <c r="BA721" s="388"/>
      <c r="BB721" s="388"/>
      <c r="BC721" s="388"/>
      <c r="BD721" s="388"/>
      <c r="BE721" s="388"/>
      <c r="BF721" s="388"/>
      <c r="BG721" s="388"/>
      <c r="BH721" s="388">
        <v>12</v>
      </c>
      <c r="BI721" s="388">
        <v>1008</v>
      </c>
      <c r="BJ721" s="388">
        <f t="shared" si="107"/>
        <v>252</v>
      </c>
      <c r="BK721" s="388">
        <v>42</v>
      </c>
      <c r="BL721" s="388">
        <v>2706</v>
      </c>
      <c r="BM721" s="388">
        <f t="shared" si="108"/>
        <v>676.5</v>
      </c>
      <c r="BN721" s="388">
        <v>37</v>
      </c>
      <c r="BO721" s="388">
        <v>2435</v>
      </c>
      <c r="BP721" s="388">
        <f t="shared" si="109"/>
        <v>608.75</v>
      </c>
      <c r="BQ721" s="388">
        <v>47</v>
      </c>
      <c r="BR721" s="388">
        <v>3209</v>
      </c>
      <c r="BS721" s="388">
        <f t="shared" si="110"/>
        <v>802.25</v>
      </c>
    </row>
    <row r="722" spans="1:71" ht="15.75" customHeight="1">
      <c r="A722" s="331">
        <v>720</v>
      </c>
      <c r="B722" s="388" t="s">
        <v>4395</v>
      </c>
      <c r="C722" s="388"/>
      <c r="D722" s="388"/>
      <c r="E722" s="207" t="s">
        <v>5</v>
      </c>
      <c r="F722" s="388"/>
      <c r="G722" s="388"/>
      <c r="H722" s="388"/>
      <c r="I722" s="388"/>
      <c r="J722" s="388"/>
      <c r="K722" s="388"/>
      <c r="L722" s="388"/>
      <c r="M722" s="388"/>
      <c r="N722" s="388"/>
      <c r="O722" s="388"/>
      <c r="P722" s="388"/>
      <c r="Q722" s="388"/>
      <c r="R722" s="388"/>
      <c r="S722" s="388"/>
      <c r="T722" s="388"/>
      <c r="U722" s="388"/>
      <c r="V722" s="388"/>
      <c r="W722" s="388"/>
      <c r="X722" s="388"/>
      <c r="Y722" s="388"/>
      <c r="Z722" s="388"/>
      <c r="AA722" s="388"/>
      <c r="AB722" s="388"/>
      <c r="AC722" s="388"/>
      <c r="AD722" s="388"/>
      <c r="AE722" s="388"/>
      <c r="AF722" s="388"/>
      <c r="AG722" s="388"/>
      <c r="AH722" s="388"/>
      <c r="AI722" s="388"/>
      <c r="AJ722" s="388"/>
      <c r="AK722" s="388"/>
      <c r="AL722" s="388"/>
      <c r="AM722" s="388"/>
      <c r="AN722" s="388"/>
      <c r="AO722" s="388"/>
      <c r="AP722" s="388"/>
      <c r="AQ722" s="388"/>
      <c r="AR722" s="388"/>
      <c r="AS722" s="388"/>
      <c r="AT722" s="388"/>
      <c r="AU722" s="388"/>
      <c r="AV722" s="388"/>
      <c r="AW722" s="388"/>
      <c r="AX722" s="388"/>
      <c r="AY722" s="388"/>
      <c r="AZ722" s="388"/>
      <c r="BA722" s="388"/>
      <c r="BB722" s="388"/>
      <c r="BC722" s="388"/>
      <c r="BD722" s="388"/>
      <c r="BE722" s="388"/>
      <c r="BF722" s="388"/>
      <c r="BG722" s="388"/>
      <c r="BH722" s="388">
        <v>13</v>
      </c>
      <c r="BI722" s="388">
        <v>799</v>
      </c>
      <c r="BJ722" s="388">
        <f t="shared" si="107"/>
        <v>199.75</v>
      </c>
      <c r="BK722" s="388">
        <v>24</v>
      </c>
      <c r="BL722" s="388">
        <v>1680</v>
      </c>
      <c r="BM722" s="388">
        <f t="shared" si="108"/>
        <v>420</v>
      </c>
      <c r="BN722" s="388">
        <v>27</v>
      </c>
      <c r="BO722" s="388">
        <v>1821</v>
      </c>
      <c r="BP722" s="388">
        <f t="shared" si="109"/>
        <v>455.25</v>
      </c>
      <c r="BQ722" s="388">
        <v>35</v>
      </c>
      <c r="BR722" s="388">
        <v>2413</v>
      </c>
      <c r="BS722" s="388">
        <f t="shared" si="110"/>
        <v>603.25</v>
      </c>
    </row>
    <row r="723" spans="1:71" ht="15.75" customHeight="1">
      <c r="A723" s="331">
        <v>721</v>
      </c>
      <c r="B723" s="388" t="s">
        <v>4396</v>
      </c>
      <c r="C723" s="388"/>
      <c r="D723" s="388"/>
      <c r="E723" s="207" t="s">
        <v>5</v>
      </c>
      <c r="F723" s="388"/>
      <c r="G723" s="388"/>
      <c r="H723" s="388"/>
      <c r="I723" s="388"/>
      <c r="J723" s="388"/>
      <c r="K723" s="388"/>
      <c r="L723" s="388"/>
      <c r="M723" s="388"/>
      <c r="N723" s="388"/>
      <c r="O723" s="388"/>
      <c r="P723" s="388"/>
      <c r="Q723" s="388"/>
      <c r="R723" s="388"/>
      <c r="S723" s="388"/>
      <c r="T723" s="388"/>
      <c r="U723" s="388"/>
      <c r="V723" s="388"/>
      <c r="W723" s="388"/>
      <c r="X723" s="388"/>
      <c r="Y723" s="388"/>
      <c r="Z723" s="388"/>
      <c r="AA723" s="388"/>
      <c r="AB723" s="388"/>
      <c r="AC723" s="388"/>
      <c r="AD723" s="388"/>
      <c r="AE723" s="388"/>
      <c r="AF723" s="388"/>
      <c r="AG723" s="388"/>
      <c r="AH723" s="388"/>
      <c r="AI723" s="388"/>
      <c r="AJ723" s="388"/>
      <c r="AK723" s="388"/>
      <c r="AL723" s="388"/>
      <c r="AM723" s="388"/>
      <c r="AN723" s="388"/>
      <c r="AO723" s="388"/>
      <c r="AP723" s="388"/>
      <c r="AQ723" s="388"/>
      <c r="AR723" s="388"/>
      <c r="AS723" s="388"/>
      <c r="AT723" s="388"/>
      <c r="AU723" s="388"/>
      <c r="AV723" s="388"/>
      <c r="AW723" s="388"/>
      <c r="AX723" s="388"/>
      <c r="AY723" s="388"/>
      <c r="AZ723" s="388"/>
      <c r="BA723" s="388"/>
      <c r="BB723" s="388"/>
      <c r="BC723" s="388"/>
      <c r="BD723" s="388"/>
      <c r="BE723" s="388"/>
      <c r="BF723" s="388"/>
      <c r="BG723" s="388"/>
      <c r="BH723" s="388">
        <v>8</v>
      </c>
      <c r="BI723" s="388">
        <v>604</v>
      </c>
      <c r="BJ723" s="388">
        <f t="shared" si="107"/>
        <v>151</v>
      </c>
      <c r="BK723" s="388">
        <v>6</v>
      </c>
      <c r="BL723" s="388">
        <v>550</v>
      </c>
      <c r="BM723" s="388">
        <f t="shared" si="108"/>
        <v>137.5</v>
      </c>
      <c r="BN723" s="388">
        <v>22</v>
      </c>
      <c r="BO723" s="388">
        <v>2054</v>
      </c>
      <c r="BP723" s="388">
        <f t="shared" si="109"/>
        <v>513.5</v>
      </c>
      <c r="BQ723" s="388">
        <v>40</v>
      </c>
      <c r="BR723" s="388">
        <v>2840</v>
      </c>
      <c r="BS723" s="388">
        <f t="shared" si="110"/>
        <v>710</v>
      </c>
    </row>
    <row r="724" spans="1:71" ht="15.75" customHeight="1">
      <c r="A724" s="331">
        <v>722</v>
      </c>
      <c r="B724" s="388" t="s">
        <v>4397</v>
      </c>
      <c r="C724" s="388"/>
      <c r="D724" s="388"/>
      <c r="E724" s="207" t="s">
        <v>5</v>
      </c>
      <c r="F724" s="388"/>
      <c r="G724" s="388"/>
      <c r="H724" s="388"/>
      <c r="I724" s="388"/>
      <c r="J724" s="388"/>
      <c r="K724" s="388"/>
      <c r="L724" s="388"/>
      <c r="M724" s="388"/>
      <c r="N724" s="388"/>
      <c r="O724" s="388"/>
      <c r="P724" s="388"/>
      <c r="Q724" s="388"/>
      <c r="R724" s="388"/>
      <c r="S724" s="388"/>
      <c r="T724" s="388"/>
      <c r="U724" s="388"/>
      <c r="V724" s="388"/>
      <c r="W724" s="388"/>
      <c r="X724" s="388"/>
      <c r="Y724" s="388"/>
      <c r="Z724" s="388"/>
      <c r="AA724" s="388"/>
      <c r="AB724" s="388"/>
      <c r="AC724" s="388"/>
      <c r="AD724" s="388"/>
      <c r="AE724" s="388"/>
      <c r="AF724" s="388"/>
      <c r="AG724" s="388"/>
      <c r="AH724" s="388"/>
      <c r="AI724" s="388"/>
      <c r="AJ724" s="388"/>
      <c r="AK724" s="388"/>
      <c r="AL724" s="388"/>
      <c r="AM724" s="388"/>
      <c r="AN724" s="388"/>
      <c r="AO724" s="388"/>
      <c r="AP724" s="388"/>
      <c r="AQ724" s="388"/>
      <c r="AR724" s="388"/>
      <c r="AS724" s="388"/>
      <c r="AT724" s="388"/>
      <c r="AU724" s="388"/>
      <c r="AV724" s="388"/>
      <c r="AW724" s="388"/>
      <c r="AX724" s="388"/>
      <c r="AY724" s="388"/>
      <c r="AZ724" s="388"/>
      <c r="BA724" s="388"/>
      <c r="BB724" s="388"/>
      <c r="BC724" s="388"/>
      <c r="BD724" s="388"/>
      <c r="BE724" s="388"/>
      <c r="BF724" s="388"/>
      <c r="BG724" s="388"/>
      <c r="BH724" s="388">
        <v>3</v>
      </c>
      <c r="BI724" s="388">
        <v>297</v>
      </c>
      <c r="BJ724" s="388">
        <f t="shared" si="107"/>
        <v>74.25</v>
      </c>
      <c r="BK724" s="388">
        <v>14</v>
      </c>
      <c r="BL724" s="388">
        <v>1090</v>
      </c>
      <c r="BM724" s="388">
        <f t="shared" si="108"/>
        <v>272.5</v>
      </c>
      <c r="BN724" s="388">
        <v>19</v>
      </c>
      <c r="BO724" s="388">
        <v>1225</v>
      </c>
      <c r="BP724" s="388">
        <f t="shared" si="109"/>
        <v>306.25</v>
      </c>
      <c r="BQ724" s="388">
        <v>12</v>
      </c>
      <c r="BR724" s="388">
        <v>704</v>
      </c>
      <c r="BS724" s="388">
        <f t="shared" si="110"/>
        <v>176</v>
      </c>
    </row>
    <row r="725" spans="1:71" ht="15.75" customHeight="1">
      <c r="A725" s="331">
        <v>723</v>
      </c>
      <c r="B725" s="388" t="s">
        <v>4398</v>
      </c>
      <c r="C725" s="388"/>
      <c r="D725" s="388"/>
      <c r="E725" s="207" t="s">
        <v>5</v>
      </c>
      <c r="F725" s="388"/>
      <c r="G725" s="388"/>
      <c r="H725" s="388"/>
      <c r="I725" s="388"/>
      <c r="J725" s="388"/>
      <c r="K725" s="388"/>
      <c r="L725" s="388"/>
      <c r="M725" s="388"/>
      <c r="N725" s="388"/>
      <c r="O725" s="388"/>
      <c r="P725" s="388"/>
      <c r="Q725" s="388"/>
      <c r="R725" s="388"/>
      <c r="S725" s="388"/>
      <c r="T725" s="388"/>
      <c r="U725" s="388"/>
      <c r="V725" s="388"/>
      <c r="W725" s="388"/>
      <c r="X725" s="388"/>
      <c r="Y725" s="388"/>
      <c r="Z725" s="388"/>
      <c r="AA725" s="388"/>
      <c r="AB725" s="388"/>
      <c r="AC725" s="388"/>
      <c r="AD725" s="388"/>
      <c r="AE725" s="388"/>
      <c r="AF725" s="388"/>
      <c r="AG725" s="388"/>
      <c r="AH725" s="388"/>
      <c r="AI725" s="388"/>
      <c r="AJ725" s="388"/>
      <c r="AK725" s="388"/>
      <c r="AL725" s="388"/>
      <c r="AM725" s="388"/>
      <c r="AN725" s="388"/>
      <c r="AO725" s="388"/>
      <c r="AP725" s="388"/>
      <c r="AQ725" s="388"/>
      <c r="AR725" s="388"/>
      <c r="AS725" s="388"/>
      <c r="AT725" s="388"/>
      <c r="AU725" s="388"/>
      <c r="AV725" s="388"/>
      <c r="AW725" s="388"/>
      <c r="AX725" s="388"/>
      <c r="AY725" s="388"/>
      <c r="AZ725" s="388"/>
      <c r="BA725" s="388"/>
      <c r="BB725" s="388"/>
      <c r="BC725" s="388"/>
      <c r="BD725" s="388"/>
      <c r="BE725" s="388"/>
      <c r="BF725" s="388"/>
      <c r="BG725" s="388"/>
      <c r="BH725" s="388">
        <v>3</v>
      </c>
      <c r="BI725" s="388">
        <v>337</v>
      </c>
      <c r="BJ725" s="388">
        <f t="shared" si="107"/>
        <v>84.25</v>
      </c>
      <c r="BK725" s="388">
        <v>36</v>
      </c>
      <c r="BL725" s="388">
        <v>2544</v>
      </c>
      <c r="BM725" s="388">
        <f t="shared" si="108"/>
        <v>636</v>
      </c>
      <c r="BN725" s="388">
        <v>70</v>
      </c>
      <c r="BO725" s="388">
        <v>4862</v>
      </c>
      <c r="BP725" s="388">
        <f t="shared" si="109"/>
        <v>1215.5</v>
      </c>
      <c r="BQ725" s="388">
        <v>50</v>
      </c>
      <c r="BR725" s="388">
        <v>3542</v>
      </c>
      <c r="BS725" s="388">
        <f t="shared" si="110"/>
        <v>885.5</v>
      </c>
    </row>
    <row r="726" spans="1:71" ht="15.75" customHeight="1">
      <c r="A726" s="331">
        <v>724</v>
      </c>
      <c r="B726" s="388" t="s">
        <v>4399</v>
      </c>
      <c r="C726" s="388"/>
      <c r="D726" s="388"/>
      <c r="E726" s="207" t="s">
        <v>5</v>
      </c>
      <c r="F726" s="388"/>
      <c r="G726" s="388"/>
      <c r="H726" s="388"/>
      <c r="I726" s="388"/>
      <c r="J726" s="388"/>
      <c r="K726" s="388"/>
      <c r="L726" s="388"/>
      <c r="M726" s="388"/>
      <c r="N726" s="388"/>
      <c r="O726" s="388"/>
      <c r="P726" s="388"/>
      <c r="Q726" s="388"/>
      <c r="R726" s="388"/>
      <c r="S726" s="388"/>
      <c r="T726" s="388"/>
      <c r="U726" s="388"/>
      <c r="V726" s="388"/>
      <c r="W726" s="388"/>
      <c r="X726" s="388"/>
      <c r="Y726" s="388"/>
      <c r="Z726" s="388"/>
      <c r="AA726" s="388"/>
      <c r="AB726" s="388"/>
      <c r="AC726" s="388"/>
      <c r="AD726" s="388"/>
      <c r="AE726" s="388"/>
      <c r="AF726" s="388"/>
      <c r="AG726" s="388"/>
      <c r="AH726" s="388"/>
      <c r="AI726" s="388"/>
      <c r="AJ726" s="388"/>
      <c r="AK726" s="388"/>
      <c r="AL726" s="388"/>
      <c r="AM726" s="388"/>
      <c r="AN726" s="388"/>
      <c r="AO726" s="388"/>
      <c r="AP726" s="388"/>
      <c r="AQ726" s="388"/>
      <c r="AR726" s="388"/>
      <c r="AS726" s="388"/>
      <c r="AT726" s="388"/>
      <c r="AU726" s="388"/>
      <c r="AV726" s="388"/>
      <c r="AW726" s="388"/>
      <c r="AX726" s="388"/>
      <c r="AY726" s="388"/>
      <c r="AZ726" s="388"/>
      <c r="BA726" s="388"/>
      <c r="BB726" s="388"/>
      <c r="BC726" s="388"/>
      <c r="BD726" s="388"/>
      <c r="BE726" s="388"/>
      <c r="BF726" s="388"/>
      <c r="BG726" s="388"/>
      <c r="BH726" s="388">
        <v>10</v>
      </c>
      <c r="BI726" s="388">
        <v>690</v>
      </c>
      <c r="BJ726" s="388">
        <f t="shared" si="107"/>
        <v>172.5</v>
      </c>
      <c r="BK726" s="388">
        <v>6</v>
      </c>
      <c r="BL726" s="388">
        <v>306</v>
      </c>
      <c r="BM726" s="388">
        <f t="shared" si="108"/>
        <v>76.5</v>
      </c>
      <c r="BN726" s="388">
        <v>0</v>
      </c>
      <c r="BO726" s="388">
        <v>0</v>
      </c>
      <c r="BP726" s="388">
        <f t="shared" si="109"/>
        <v>0</v>
      </c>
      <c r="BQ726" s="388">
        <v>0</v>
      </c>
      <c r="BR726" s="388">
        <v>0</v>
      </c>
      <c r="BS726" s="388">
        <f t="shared" si="110"/>
        <v>0</v>
      </c>
    </row>
    <row r="727" spans="1:71" ht="15.75" customHeight="1">
      <c r="A727" s="331">
        <v>725</v>
      </c>
      <c r="B727" s="388" t="s">
        <v>4400</v>
      </c>
      <c r="C727" s="388"/>
      <c r="D727" s="388"/>
      <c r="E727" s="207" t="s">
        <v>5</v>
      </c>
      <c r="F727" s="388"/>
      <c r="G727" s="388"/>
      <c r="H727" s="388"/>
      <c r="I727" s="388"/>
      <c r="J727" s="388"/>
      <c r="K727" s="388"/>
      <c r="L727" s="388"/>
      <c r="M727" s="388"/>
      <c r="N727" s="388"/>
      <c r="O727" s="388"/>
      <c r="P727" s="388"/>
      <c r="Q727" s="388"/>
      <c r="R727" s="388"/>
      <c r="S727" s="388"/>
      <c r="T727" s="388"/>
      <c r="U727" s="388"/>
      <c r="V727" s="388"/>
      <c r="W727" s="388"/>
      <c r="X727" s="388"/>
      <c r="Y727" s="388"/>
      <c r="Z727" s="388"/>
      <c r="AA727" s="388"/>
      <c r="AB727" s="388"/>
      <c r="AC727" s="388"/>
      <c r="AD727" s="388"/>
      <c r="AE727" s="388"/>
      <c r="AF727" s="388"/>
      <c r="AG727" s="388"/>
      <c r="AH727" s="388"/>
      <c r="AI727" s="388"/>
      <c r="AJ727" s="388"/>
      <c r="AK727" s="388"/>
      <c r="AL727" s="388"/>
      <c r="AM727" s="388"/>
      <c r="AN727" s="388"/>
      <c r="AO727" s="388"/>
      <c r="AP727" s="388"/>
      <c r="AQ727" s="388"/>
      <c r="AR727" s="388"/>
      <c r="AS727" s="388"/>
      <c r="AT727" s="388"/>
      <c r="AU727" s="388"/>
      <c r="AV727" s="388"/>
      <c r="AW727" s="388"/>
      <c r="AX727" s="388"/>
      <c r="AY727" s="388"/>
      <c r="AZ727" s="388"/>
      <c r="BA727" s="388"/>
      <c r="BB727" s="388"/>
      <c r="BC727" s="388"/>
      <c r="BD727" s="388"/>
      <c r="BE727" s="388"/>
      <c r="BF727" s="388"/>
      <c r="BG727" s="388"/>
      <c r="BH727" s="388">
        <v>5</v>
      </c>
      <c r="BI727" s="388">
        <v>371</v>
      </c>
      <c r="BJ727" s="388">
        <f t="shared" si="107"/>
        <v>92.75</v>
      </c>
      <c r="BK727" s="388">
        <v>12</v>
      </c>
      <c r="BL727" s="388">
        <v>816</v>
      </c>
      <c r="BM727" s="388">
        <f t="shared" si="108"/>
        <v>204</v>
      </c>
      <c r="BN727" s="388">
        <v>16</v>
      </c>
      <c r="BO727" s="388">
        <v>1184</v>
      </c>
      <c r="BP727" s="388">
        <f t="shared" si="109"/>
        <v>296</v>
      </c>
      <c r="BQ727" s="388">
        <v>14</v>
      </c>
      <c r="BR727" s="388">
        <v>1286</v>
      </c>
      <c r="BS727" s="388">
        <f t="shared" si="110"/>
        <v>321.5</v>
      </c>
    </row>
    <row r="728" spans="1:71" ht="15.75" customHeight="1">
      <c r="A728" s="331">
        <v>726</v>
      </c>
      <c r="B728" s="388" t="s">
        <v>4401</v>
      </c>
      <c r="C728" s="388"/>
      <c r="D728" s="388"/>
      <c r="E728" s="207" t="s">
        <v>5</v>
      </c>
      <c r="F728" s="388"/>
      <c r="G728" s="388"/>
      <c r="H728" s="388"/>
      <c r="I728" s="388"/>
      <c r="J728" s="388"/>
      <c r="K728" s="388"/>
      <c r="L728" s="388"/>
      <c r="M728" s="388"/>
      <c r="N728" s="388"/>
      <c r="O728" s="388"/>
      <c r="P728" s="388"/>
      <c r="Q728" s="388"/>
      <c r="R728" s="388"/>
      <c r="S728" s="388"/>
      <c r="T728" s="388"/>
      <c r="U728" s="388"/>
      <c r="V728" s="388"/>
      <c r="W728" s="388"/>
      <c r="X728" s="388"/>
      <c r="Y728" s="388"/>
      <c r="Z728" s="388"/>
      <c r="AA728" s="388"/>
      <c r="AB728" s="388"/>
      <c r="AC728" s="388"/>
      <c r="AD728" s="388"/>
      <c r="AE728" s="388"/>
      <c r="AF728" s="388"/>
      <c r="AG728" s="388"/>
      <c r="AH728" s="388"/>
      <c r="AI728" s="388"/>
      <c r="AJ728" s="388"/>
      <c r="AK728" s="388"/>
      <c r="AL728" s="388"/>
      <c r="AM728" s="388"/>
      <c r="AN728" s="388"/>
      <c r="AO728" s="388"/>
      <c r="AP728" s="388"/>
      <c r="AQ728" s="388"/>
      <c r="AR728" s="388"/>
      <c r="AS728" s="388"/>
      <c r="AT728" s="388"/>
      <c r="AU728" s="388"/>
      <c r="AV728" s="388"/>
      <c r="AW728" s="388"/>
      <c r="AX728" s="388"/>
      <c r="AY728" s="388"/>
      <c r="AZ728" s="388"/>
      <c r="BA728" s="388"/>
      <c r="BB728" s="388"/>
      <c r="BC728" s="388"/>
      <c r="BD728" s="388"/>
      <c r="BE728" s="388"/>
      <c r="BF728" s="388"/>
      <c r="BG728" s="388"/>
      <c r="BH728" s="388">
        <v>2</v>
      </c>
      <c r="BI728" s="388">
        <v>94</v>
      </c>
      <c r="BJ728" s="388">
        <f t="shared" si="107"/>
        <v>23.5</v>
      </c>
      <c r="BK728" s="388">
        <v>10</v>
      </c>
      <c r="BL728" s="388">
        <v>786</v>
      </c>
      <c r="BM728" s="388">
        <f t="shared" si="108"/>
        <v>196.5</v>
      </c>
      <c r="BN728" s="388">
        <v>23</v>
      </c>
      <c r="BO728" s="388">
        <v>1637</v>
      </c>
      <c r="BP728" s="388">
        <f t="shared" si="109"/>
        <v>409.25</v>
      </c>
      <c r="BQ728" s="388">
        <v>35</v>
      </c>
      <c r="BR728" s="388">
        <v>2857</v>
      </c>
      <c r="BS728" s="388">
        <f t="shared" si="110"/>
        <v>714.25</v>
      </c>
    </row>
    <row r="729" spans="1:71" ht="15.75" customHeight="1">
      <c r="A729" s="331">
        <v>727</v>
      </c>
      <c r="B729" s="388" t="s">
        <v>4402</v>
      </c>
      <c r="C729" s="388"/>
      <c r="D729" s="388"/>
      <c r="E729" s="207" t="s">
        <v>5</v>
      </c>
      <c r="F729" s="388"/>
      <c r="G729" s="388"/>
      <c r="H729" s="388"/>
      <c r="I729" s="388"/>
      <c r="J729" s="388"/>
      <c r="K729" s="388"/>
      <c r="L729" s="388"/>
      <c r="M729" s="388"/>
      <c r="N729" s="388"/>
      <c r="O729" s="388"/>
      <c r="P729" s="388"/>
      <c r="Q729" s="388"/>
      <c r="R729" s="388"/>
      <c r="S729" s="388"/>
      <c r="T729" s="388"/>
      <c r="U729" s="388"/>
      <c r="V729" s="388"/>
      <c r="W729" s="388"/>
      <c r="X729" s="388"/>
      <c r="Y729" s="388"/>
      <c r="Z729" s="388"/>
      <c r="AA729" s="388"/>
      <c r="AB729" s="388"/>
      <c r="AC729" s="388"/>
      <c r="AD729" s="388"/>
      <c r="AE729" s="388"/>
      <c r="AF729" s="388"/>
      <c r="AG729" s="388"/>
      <c r="AH729" s="388"/>
      <c r="AI729" s="388"/>
      <c r="AJ729" s="388"/>
      <c r="AK729" s="388"/>
      <c r="AL729" s="388"/>
      <c r="AM729" s="388"/>
      <c r="AN729" s="388"/>
      <c r="AO729" s="388"/>
      <c r="AP729" s="388"/>
      <c r="AQ729" s="388"/>
      <c r="AR729" s="388"/>
      <c r="AS729" s="388"/>
      <c r="AT729" s="388"/>
      <c r="AU729" s="388"/>
      <c r="AV729" s="388"/>
      <c r="AW729" s="388"/>
      <c r="AX729" s="388"/>
      <c r="AY729" s="388"/>
      <c r="AZ729" s="388"/>
      <c r="BA729" s="388"/>
      <c r="BB729" s="388"/>
      <c r="BC729" s="388"/>
      <c r="BD729" s="388"/>
      <c r="BE729" s="388"/>
      <c r="BF729" s="388"/>
      <c r="BG729" s="388"/>
      <c r="BH729" s="388">
        <v>18</v>
      </c>
      <c r="BI729" s="388">
        <v>1446</v>
      </c>
      <c r="BJ729" s="388">
        <f t="shared" si="107"/>
        <v>361.5</v>
      </c>
      <c r="BK729" s="388">
        <v>30</v>
      </c>
      <c r="BL729" s="388">
        <v>2522</v>
      </c>
      <c r="BM729" s="388">
        <f t="shared" si="108"/>
        <v>630.5</v>
      </c>
      <c r="BN729" s="388">
        <v>20</v>
      </c>
      <c r="BO729" s="388">
        <v>1740</v>
      </c>
      <c r="BP729" s="388">
        <f t="shared" si="109"/>
        <v>435</v>
      </c>
      <c r="BQ729" s="388">
        <v>32</v>
      </c>
      <c r="BR729" s="388">
        <v>2084</v>
      </c>
      <c r="BS729" s="388">
        <f t="shared" si="110"/>
        <v>521</v>
      </c>
    </row>
    <row r="730" spans="1:71" ht="15.75" customHeight="1">
      <c r="A730" s="331">
        <v>728</v>
      </c>
      <c r="B730" s="388" t="s">
        <v>4403</v>
      </c>
      <c r="C730" s="388"/>
      <c r="D730" s="388"/>
      <c r="E730" s="207" t="s">
        <v>5</v>
      </c>
      <c r="F730" s="388"/>
      <c r="G730" s="388"/>
      <c r="H730" s="388"/>
      <c r="I730" s="388"/>
      <c r="J730" s="388"/>
      <c r="K730" s="388"/>
      <c r="L730" s="388"/>
      <c r="M730" s="388"/>
      <c r="N730" s="388"/>
      <c r="O730" s="388"/>
      <c r="P730" s="388"/>
      <c r="Q730" s="388"/>
      <c r="R730" s="388"/>
      <c r="S730" s="388"/>
      <c r="T730" s="388"/>
      <c r="U730" s="388"/>
      <c r="V730" s="388"/>
      <c r="W730" s="388"/>
      <c r="X730" s="388"/>
      <c r="Y730" s="388"/>
      <c r="Z730" s="388"/>
      <c r="AA730" s="388"/>
      <c r="AB730" s="388"/>
      <c r="AC730" s="388"/>
      <c r="AD730" s="388"/>
      <c r="AE730" s="388"/>
      <c r="AF730" s="388"/>
      <c r="AG730" s="388"/>
      <c r="AH730" s="388"/>
      <c r="AI730" s="388"/>
      <c r="AJ730" s="388"/>
      <c r="AK730" s="388"/>
      <c r="AL730" s="388"/>
      <c r="AM730" s="388"/>
      <c r="AN730" s="388"/>
      <c r="AO730" s="388"/>
      <c r="AP730" s="388"/>
      <c r="AQ730" s="388"/>
      <c r="AR730" s="388"/>
      <c r="AS730" s="388"/>
      <c r="AT730" s="388"/>
      <c r="AU730" s="388"/>
      <c r="AV730" s="388"/>
      <c r="AW730" s="388"/>
      <c r="AX730" s="388"/>
      <c r="AY730" s="388"/>
      <c r="AZ730" s="388"/>
      <c r="BA730" s="388"/>
      <c r="BB730" s="388"/>
      <c r="BC730" s="388"/>
      <c r="BD730" s="388"/>
      <c r="BE730" s="388"/>
      <c r="BF730" s="388"/>
      <c r="BG730" s="388"/>
      <c r="BH730" s="388">
        <v>9</v>
      </c>
      <c r="BI730" s="388">
        <v>707</v>
      </c>
      <c r="BJ730" s="388">
        <f t="shared" si="107"/>
        <v>176.75</v>
      </c>
      <c r="BK730" s="388">
        <v>33</v>
      </c>
      <c r="BL730" s="388">
        <v>2419</v>
      </c>
      <c r="BM730" s="388">
        <f t="shared" si="108"/>
        <v>604.75</v>
      </c>
      <c r="BN730" s="388">
        <v>35</v>
      </c>
      <c r="BO730" s="388">
        <v>2357</v>
      </c>
      <c r="BP730" s="388">
        <f t="shared" si="109"/>
        <v>589.25</v>
      </c>
      <c r="BQ730" s="388">
        <v>56</v>
      </c>
      <c r="BR730" s="388">
        <v>4520</v>
      </c>
      <c r="BS730" s="388">
        <f t="shared" si="110"/>
        <v>1130</v>
      </c>
    </row>
    <row r="731" spans="1:71" ht="15.75" customHeight="1">
      <c r="A731" s="331">
        <v>729</v>
      </c>
      <c r="B731" s="388" t="s">
        <v>4404</v>
      </c>
      <c r="C731" s="388"/>
      <c r="D731" s="388"/>
      <c r="E731" s="207" t="s">
        <v>5</v>
      </c>
      <c r="F731" s="388"/>
      <c r="G731" s="388"/>
      <c r="H731" s="388"/>
      <c r="I731" s="388"/>
      <c r="J731" s="388"/>
      <c r="K731" s="388"/>
      <c r="L731" s="388"/>
      <c r="M731" s="388"/>
      <c r="N731" s="388"/>
      <c r="O731" s="388"/>
      <c r="P731" s="388"/>
      <c r="Q731" s="388"/>
      <c r="R731" s="388"/>
      <c r="S731" s="388"/>
      <c r="T731" s="388"/>
      <c r="U731" s="388"/>
      <c r="V731" s="388"/>
      <c r="W731" s="388"/>
      <c r="X731" s="388"/>
      <c r="Y731" s="388"/>
      <c r="Z731" s="388"/>
      <c r="AA731" s="388"/>
      <c r="AB731" s="388"/>
      <c r="AC731" s="388"/>
      <c r="AD731" s="388"/>
      <c r="AE731" s="388"/>
      <c r="AF731" s="388"/>
      <c r="AG731" s="388"/>
      <c r="AH731" s="388"/>
      <c r="AI731" s="388"/>
      <c r="AJ731" s="388"/>
      <c r="AK731" s="388"/>
      <c r="AL731" s="388"/>
      <c r="AM731" s="388"/>
      <c r="AN731" s="388"/>
      <c r="AO731" s="388"/>
      <c r="AP731" s="388"/>
      <c r="AQ731" s="388"/>
      <c r="AR731" s="388"/>
      <c r="AS731" s="388"/>
      <c r="AT731" s="388"/>
      <c r="AU731" s="388"/>
      <c r="AV731" s="388"/>
      <c r="AW731" s="388"/>
      <c r="AX731" s="388"/>
      <c r="AY731" s="388"/>
      <c r="AZ731" s="388"/>
      <c r="BA731" s="388"/>
      <c r="BB731" s="388"/>
      <c r="BC731" s="388"/>
      <c r="BD731" s="388"/>
      <c r="BE731" s="388"/>
      <c r="BF731" s="388"/>
      <c r="BG731" s="388"/>
      <c r="BH731" s="388">
        <v>7</v>
      </c>
      <c r="BI731" s="388">
        <v>773</v>
      </c>
      <c r="BJ731" s="388">
        <f t="shared" si="107"/>
        <v>193.25</v>
      </c>
      <c r="BK731" s="388">
        <v>13</v>
      </c>
      <c r="BL731" s="388">
        <v>1123</v>
      </c>
      <c r="BM731" s="388">
        <f t="shared" si="108"/>
        <v>280.75</v>
      </c>
      <c r="BN731" s="388">
        <v>18</v>
      </c>
      <c r="BO731" s="388">
        <v>1310</v>
      </c>
      <c r="BP731" s="388">
        <f t="shared" si="109"/>
        <v>327.5</v>
      </c>
      <c r="BQ731" s="388">
        <v>29</v>
      </c>
      <c r="BR731" s="388">
        <v>2383</v>
      </c>
      <c r="BS731" s="388">
        <f t="shared" si="110"/>
        <v>595.75</v>
      </c>
    </row>
    <row r="732" spans="1:71" ht="15.75" customHeight="1">
      <c r="A732" s="331">
        <v>730</v>
      </c>
      <c r="B732" s="388" t="s">
        <v>4405</v>
      </c>
      <c r="C732" s="388"/>
      <c r="D732" s="388"/>
      <c r="E732" s="207" t="s">
        <v>5</v>
      </c>
      <c r="F732" s="388"/>
      <c r="G732" s="388"/>
      <c r="H732" s="388"/>
      <c r="I732" s="388"/>
      <c r="J732" s="388"/>
      <c r="K732" s="388"/>
      <c r="L732" s="388"/>
      <c r="M732" s="388"/>
      <c r="N732" s="388"/>
      <c r="O732" s="388"/>
      <c r="P732" s="388"/>
      <c r="Q732" s="388"/>
      <c r="R732" s="388"/>
      <c r="S732" s="388"/>
      <c r="T732" s="388"/>
      <c r="U732" s="388"/>
      <c r="V732" s="388"/>
      <c r="W732" s="388"/>
      <c r="X732" s="388"/>
      <c r="Y732" s="388"/>
      <c r="Z732" s="388"/>
      <c r="AA732" s="388"/>
      <c r="AB732" s="388"/>
      <c r="AC732" s="388"/>
      <c r="AD732" s="388"/>
      <c r="AE732" s="388"/>
      <c r="AF732" s="388"/>
      <c r="AG732" s="388"/>
      <c r="AH732" s="388"/>
      <c r="AI732" s="388"/>
      <c r="AJ732" s="388"/>
      <c r="AK732" s="388"/>
      <c r="AL732" s="388"/>
      <c r="AM732" s="388"/>
      <c r="AN732" s="388"/>
      <c r="AO732" s="388"/>
      <c r="AP732" s="388"/>
      <c r="AQ732" s="388"/>
      <c r="AR732" s="388"/>
      <c r="AS732" s="388"/>
      <c r="AT732" s="388"/>
      <c r="AU732" s="388"/>
      <c r="AV732" s="388"/>
      <c r="AW732" s="388"/>
      <c r="AX732" s="388"/>
      <c r="AY732" s="388"/>
      <c r="AZ732" s="388"/>
      <c r="BA732" s="388"/>
      <c r="BB732" s="388"/>
      <c r="BC732" s="388"/>
      <c r="BD732" s="388"/>
      <c r="BE732" s="388"/>
      <c r="BF732" s="388"/>
      <c r="BG732" s="388"/>
      <c r="BH732" s="388">
        <v>4</v>
      </c>
      <c r="BI732" s="388">
        <v>164</v>
      </c>
      <c r="BJ732" s="388">
        <f t="shared" si="107"/>
        <v>41</v>
      </c>
      <c r="BK732" s="388">
        <v>13</v>
      </c>
      <c r="BL732" s="388">
        <v>1047</v>
      </c>
      <c r="BM732" s="388">
        <f t="shared" si="108"/>
        <v>261.75</v>
      </c>
      <c r="BN732" s="388">
        <v>15</v>
      </c>
      <c r="BO732" s="388">
        <v>1161</v>
      </c>
      <c r="BP732" s="388">
        <f t="shared" si="109"/>
        <v>290.25</v>
      </c>
      <c r="BQ732" s="388">
        <v>22</v>
      </c>
      <c r="BR732" s="388">
        <v>1522</v>
      </c>
      <c r="BS732" s="388">
        <f t="shared" si="110"/>
        <v>380.5</v>
      </c>
    </row>
    <row r="733" spans="1:71" ht="15.75" customHeight="1">
      <c r="A733" s="331">
        <v>731</v>
      </c>
      <c r="B733" s="388" t="s">
        <v>4406</v>
      </c>
      <c r="C733" s="388"/>
      <c r="D733" s="388"/>
      <c r="E733" s="207" t="s">
        <v>5</v>
      </c>
      <c r="F733" s="388"/>
      <c r="G733" s="388"/>
      <c r="H733" s="388"/>
      <c r="I733" s="388"/>
      <c r="J733" s="388"/>
      <c r="K733" s="388"/>
      <c r="L733" s="388"/>
      <c r="M733" s="388"/>
      <c r="N733" s="388"/>
      <c r="O733" s="388"/>
      <c r="P733" s="388"/>
      <c r="Q733" s="388"/>
      <c r="R733" s="388"/>
      <c r="S733" s="388"/>
      <c r="T733" s="388"/>
      <c r="U733" s="388"/>
      <c r="V733" s="388"/>
      <c r="W733" s="388"/>
      <c r="X733" s="388"/>
      <c r="Y733" s="388"/>
      <c r="Z733" s="388"/>
      <c r="AA733" s="388"/>
      <c r="AB733" s="388"/>
      <c r="AC733" s="388"/>
      <c r="AD733" s="388"/>
      <c r="AE733" s="388"/>
      <c r="AF733" s="388"/>
      <c r="AG733" s="388"/>
      <c r="AH733" s="388"/>
      <c r="AI733" s="388"/>
      <c r="AJ733" s="388"/>
      <c r="AK733" s="388"/>
      <c r="AL733" s="388"/>
      <c r="AM733" s="388"/>
      <c r="AN733" s="388"/>
      <c r="AO733" s="388"/>
      <c r="AP733" s="388"/>
      <c r="AQ733" s="388"/>
      <c r="AR733" s="388"/>
      <c r="AS733" s="388"/>
      <c r="AT733" s="388"/>
      <c r="AU733" s="388"/>
      <c r="AV733" s="388"/>
      <c r="AW733" s="388"/>
      <c r="AX733" s="388"/>
      <c r="AY733" s="388"/>
      <c r="AZ733" s="388"/>
      <c r="BA733" s="388"/>
      <c r="BB733" s="388"/>
      <c r="BC733" s="388"/>
      <c r="BD733" s="388"/>
      <c r="BE733" s="388"/>
      <c r="BF733" s="388"/>
      <c r="BG733" s="388"/>
      <c r="BH733" s="388">
        <v>2</v>
      </c>
      <c r="BI733" s="388">
        <v>158</v>
      </c>
      <c r="BJ733" s="388">
        <f t="shared" si="107"/>
        <v>39.5</v>
      </c>
      <c r="BK733" s="388">
        <v>10</v>
      </c>
      <c r="BL733" s="388">
        <v>702</v>
      </c>
      <c r="BM733" s="388">
        <f t="shared" si="108"/>
        <v>175.5</v>
      </c>
      <c r="BN733" s="388">
        <v>13</v>
      </c>
      <c r="BO733" s="388">
        <v>1159</v>
      </c>
      <c r="BP733" s="388">
        <f t="shared" si="109"/>
        <v>289.75</v>
      </c>
      <c r="BQ733" s="388">
        <v>12</v>
      </c>
      <c r="BR733" s="388">
        <v>1124</v>
      </c>
      <c r="BS733" s="388">
        <f t="shared" si="110"/>
        <v>281</v>
      </c>
    </row>
    <row r="734" spans="1:71" ht="15.75" customHeight="1">
      <c r="A734" s="331">
        <v>732</v>
      </c>
      <c r="B734" s="388" t="s">
        <v>4407</v>
      </c>
      <c r="C734" s="388"/>
      <c r="D734" s="388"/>
      <c r="E734" s="207" t="s">
        <v>5</v>
      </c>
      <c r="F734" s="388"/>
      <c r="G734" s="388"/>
      <c r="H734" s="388"/>
      <c r="I734" s="388"/>
      <c r="J734" s="388"/>
      <c r="K734" s="388"/>
      <c r="L734" s="388"/>
      <c r="M734" s="388"/>
      <c r="N734" s="388"/>
      <c r="O734" s="388"/>
      <c r="P734" s="388"/>
      <c r="Q734" s="388"/>
      <c r="R734" s="388"/>
      <c r="S734" s="388"/>
      <c r="T734" s="388"/>
      <c r="U734" s="388"/>
      <c r="V734" s="388"/>
      <c r="W734" s="388"/>
      <c r="X734" s="388"/>
      <c r="Y734" s="388"/>
      <c r="Z734" s="388"/>
      <c r="AA734" s="388"/>
      <c r="AB734" s="388"/>
      <c r="AC734" s="388"/>
      <c r="AD734" s="388"/>
      <c r="AE734" s="388"/>
      <c r="AF734" s="388"/>
      <c r="AG734" s="388"/>
      <c r="AH734" s="388"/>
      <c r="AI734" s="388"/>
      <c r="AJ734" s="388"/>
      <c r="AK734" s="388"/>
      <c r="AL734" s="388"/>
      <c r="AM734" s="388"/>
      <c r="AN734" s="388"/>
      <c r="AO734" s="388"/>
      <c r="AP734" s="388"/>
      <c r="AQ734" s="388"/>
      <c r="AR734" s="388"/>
      <c r="AS734" s="388"/>
      <c r="AT734" s="388"/>
      <c r="AU734" s="388"/>
      <c r="AV734" s="388"/>
      <c r="AW734" s="388"/>
      <c r="AX734" s="388"/>
      <c r="AY734" s="388"/>
      <c r="AZ734" s="388"/>
      <c r="BA734" s="388"/>
      <c r="BB734" s="388"/>
      <c r="BC734" s="388"/>
      <c r="BD734" s="388"/>
      <c r="BE734" s="388"/>
      <c r="BF734" s="388"/>
      <c r="BG734" s="388"/>
      <c r="BH734" s="388">
        <v>29</v>
      </c>
      <c r="BI734" s="388">
        <v>2947</v>
      </c>
      <c r="BJ734" s="388">
        <f t="shared" si="107"/>
        <v>736.75</v>
      </c>
      <c r="BK734" s="388">
        <v>50</v>
      </c>
      <c r="BL734" s="388">
        <v>4574</v>
      </c>
      <c r="BM734" s="388">
        <f t="shared" si="108"/>
        <v>1143.5</v>
      </c>
      <c r="BN734" s="388">
        <v>86</v>
      </c>
      <c r="BO734" s="388">
        <v>7422</v>
      </c>
      <c r="BP734" s="388">
        <f t="shared" si="109"/>
        <v>1855.5</v>
      </c>
      <c r="BQ734" s="388">
        <v>65</v>
      </c>
      <c r="BR734" s="388">
        <v>5023</v>
      </c>
      <c r="BS734" s="388">
        <f t="shared" si="110"/>
        <v>1255.75</v>
      </c>
    </row>
    <row r="735" spans="1:71" ht="15.75" customHeight="1">
      <c r="A735" s="331">
        <v>733</v>
      </c>
      <c r="B735" s="388" t="s">
        <v>4408</v>
      </c>
      <c r="C735" s="388"/>
      <c r="D735" s="388"/>
      <c r="E735" s="207" t="s">
        <v>5</v>
      </c>
      <c r="F735" s="388"/>
      <c r="G735" s="388"/>
      <c r="H735" s="388"/>
      <c r="I735" s="388"/>
      <c r="J735" s="388"/>
      <c r="K735" s="388"/>
      <c r="L735" s="388"/>
      <c r="M735" s="388"/>
      <c r="N735" s="388"/>
      <c r="O735" s="388"/>
      <c r="P735" s="388"/>
      <c r="Q735" s="388"/>
      <c r="R735" s="388"/>
      <c r="S735" s="388"/>
      <c r="T735" s="388"/>
      <c r="U735" s="388"/>
      <c r="V735" s="388"/>
      <c r="W735" s="388"/>
      <c r="X735" s="388"/>
      <c r="Y735" s="388"/>
      <c r="Z735" s="388"/>
      <c r="AA735" s="388"/>
      <c r="AB735" s="388"/>
      <c r="AC735" s="388"/>
      <c r="AD735" s="388"/>
      <c r="AE735" s="388"/>
      <c r="AF735" s="388"/>
      <c r="AG735" s="388"/>
      <c r="AH735" s="388"/>
      <c r="AI735" s="388"/>
      <c r="AJ735" s="388"/>
      <c r="AK735" s="388"/>
      <c r="AL735" s="388"/>
      <c r="AM735" s="388"/>
      <c r="AN735" s="388"/>
      <c r="AO735" s="388"/>
      <c r="AP735" s="388"/>
      <c r="AQ735" s="388"/>
      <c r="AR735" s="388"/>
      <c r="AS735" s="388"/>
      <c r="AT735" s="388"/>
      <c r="AU735" s="388"/>
      <c r="AV735" s="388"/>
      <c r="AW735" s="388"/>
      <c r="AX735" s="388"/>
      <c r="AY735" s="388"/>
      <c r="AZ735" s="388"/>
      <c r="BA735" s="388"/>
      <c r="BB735" s="388"/>
      <c r="BC735" s="388"/>
      <c r="BD735" s="388"/>
      <c r="BE735" s="388"/>
      <c r="BF735" s="388"/>
      <c r="BG735" s="388"/>
      <c r="BH735" s="388">
        <v>1</v>
      </c>
      <c r="BI735" s="388">
        <v>59</v>
      </c>
      <c r="BJ735" s="388">
        <f t="shared" si="107"/>
        <v>14.75</v>
      </c>
      <c r="BK735" s="388">
        <v>4</v>
      </c>
      <c r="BL735" s="388">
        <v>248</v>
      </c>
      <c r="BM735" s="388">
        <f t="shared" si="108"/>
        <v>62</v>
      </c>
      <c r="BN735" s="388">
        <v>6</v>
      </c>
      <c r="BO735" s="388">
        <v>370</v>
      </c>
      <c r="BP735" s="388">
        <f t="shared" si="109"/>
        <v>92.5</v>
      </c>
      <c r="BQ735" s="388">
        <v>1</v>
      </c>
      <c r="BR735" s="388">
        <v>99</v>
      </c>
      <c r="BS735" s="388">
        <f t="shared" si="110"/>
        <v>24.75</v>
      </c>
    </row>
    <row r="736" spans="1:71" ht="15.75" customHeight="1">
      <c r="A736" s="331">
        <v>734</v>
      </c>
      <c r="B736" s="388" t="s">
        <v>4409</v>
      </c>
      <c r="C736" s="388"/>
      <c r="D736" s="388"/>
      <c r="E736" s="207" t="s">
        <v>5</v>
      </c>
      <c r="F736" s="388"/>
      <c r="G736" s="388"/>
      <c r="H736" s="388"/>
      <c r="I736" s="388"/>
      <c r="J736" s="388"/>
      <c r="K736" s="388"/>
      <c r="L736" s="388"/>
      <c r="M736" s="388"/>
      <c r="N736" s="388"/>
      <c r="O736" s="388"/>
      <c r="P736" s="388"/>
      <c r="Q736" s="388"/>
      <c r="R736" s="388"/>
      <c r="S736" s="388"/>
      <c r="T736" s="388"/>
      <c r="U736" s="388"/>
      <c r="V736" s="388"/>
      <c r="W736" s="388"/>
      <c r="X736" s="388"/>
      <c r="Y736" s="388"/>
      <c r="Z736" s="388"/>
      <c r="AA736" s="388"/>
      <c r="AB736" s="388"/>
      <c r="AC736" s="388"/>
      <c r="AD736" s="388"/>
      <c r="AE736" s="388"/>
      <c r="AF736" s="388"/>
      <c r="AG736" s="388"/>
      <c r="AH736" s="388"/>
      <c r="AI736" s="388"/>
      <c r="AJ736" s="388"/>
      <c r="AK736" s="388"/>
      <c r="AL736" s="388"/>
      <c r="AM736" s="388"/>
      <c r="AN736" s="388"/>
      <c r="AO736" s="388"/>
      <c r="AP736" s="388"/>
      <c r="AQ736" s="388"/>
      <c r="AR736" s="388"/>
      <c r="AS736" s="388"/>
      <c r="AT736" s="388"/>
      <c r="AU736" s="388"/>
      <c r="AV736" s="388"/>
      <c r="AW736" s="388"/>
      <c r="AX736" s="388"/>
      <c r="AY736" s="388"/>
      <c r="AZ736" s="388"/>
      <c r="BA736" s="388"/>
      <c r="BB736" s="388"/>
      <c r="BC736" s="388"/>
      <c r="BD736" s="388"/>
      <c r="BE736" s="388"/>
      <c r="BF736" s="388"/>
      <c r="BG736" s="388"/>
      <c r="BH736" s="388">
        <v>18</v>
      </c>
      <c r="BI736" s="388">
        <v>1414</v>
      </c>
      <c r="BJ736" s="388">
        <f t="shared" si="107"/>
        <v>353.5</v>
      </c>
      <c r="BK736" s="388">
        <v>57</v>
      </c>
      <c r="BL736" s="388">
        <v>4111</v>
      </c>
      <c r="BM736" s="388">
        <f t="shared" si="108"/>
        <v>1027.75</v>
      </c>
      <c r="BN736" s="388">
        <v>82</v>
      </c>
      <c r="BO736" s="388">
        <v>5106</v>
      </c>
      <c r="BP736" s="388">
        <f t="shared" si="109"/>
        <v>1276.5</v>
      </c>
      <c r="BQ736" s="388">
        <v>79</v>
      </c>
      <c r="BR736" s="388">
        <v>5681</v>
      </c>
      <c r="BS736" s="388">
        <f t="shared" si="110"/>
        <v>1420.25</v>
      </c>
    </row>
    <row r="737" spans="1:71" ht="15.75" customHeight="1">
      <c r="A737" s="331">
        <v>735</v>
      </c>
      <c r="B737" s="388" t="s">
        <v>4410</v>
      </c>
      <c r="C737" s="388"/>
      <c r="D737" s="388"/>
      <c r="E737" s="207" t="s">
        <v>5</v>
      </c>
      <c r="F737" s="388"/>
      <c r="G737" s="388"/>
      <c r="H737" s="388"/>
      <c r="I737" s="388"/>
      <c r="J737" s="388"/>
      <c r="K737" s="388"/>
      <c r="L737" s="388"/>
      <c r="M737" s="388"/>
      <c r="N737" s="388"/>
      <c r="O737" s="388"/>
      <c r="P737" s="388"/>
      <c r="Q737" s="388"/>
      <c r="R737" s="388"/>
      <c r="S737" s="388"/>
      <c r="T737" s="388"/>
      <c r="U737" s="388"/>
      <c r="V737" s="388"/>
      <c r="W737" s="388"/>
      <c r="X737" s="388"/>
      <c r="Y737" s="388"/>
      <c r="Z737" s="388"/>
      <c r="AA737" s="388"/>
      <c r="AB737" s="388"/>
      <c r="AC737" s="388"/>
      <c r="AD737" s="388"/>
      <c r="AE737" s="388"/>
      <c r="AF737" s="388"/>
      <c r="AG737" s="388"/>
      <c r="AH737" s="388"/>
      <c r="AI737" s="388"/>
      <c r="AJ737" s="388"/>
      <c r="AK737" s="388"/>
      <c r="AL737" s="388"/>
      <c r="AM737" s="388"/>
      <c r="AN737" s="388"/>
      <c r="AO737" s="388"/>
      <c r="AP737" s="388"/>
      <c r="AQ737" s="388"/>
      <c r="AR737" s="388"/>
      <c r="AS737" s="388"/>
      <c r="AT737" s="388"/>
      <c r="AU737" s="388"/>
      <c r="AV737" s="388"/>
      <c r="AW737" s="388"/>
      <c r="AX737" s="388"/>
      <c r="AY737" s="388"/>
      <c r="AZ737" s="388"/>
      <c r="BA737" s="388"/>
      <c r="BB737" s="388"/>
      <c r="BC737" s="388"/>
      <c r="BD737" s="388"/>
      <c r="BE737" s="388"/>
      <c r="BF737" s="388"/>
      <c r="BG737" s="388"/>
      <c r="BH737" s="388">
        <v>3</v>
      </c>
      <c r="BI737" s="388">
        <v>177</v>
      </c>
      <c r="BJ737" s="388">
        <f t="shared" si="107"/>
        <v>44.25</v>
      </c>
      <c r="BK737" s="388">
        <v>52</v>
      </c>
      <c r="BL737" s="388">
        <v>4096</v>
      </c>
      <c r="BM737" s="388">
        <f t="shared" si="108"/>
        <v>1024</v>
      </c>
      <c r="BN737" s="388">
        <v>79</v>
      </c>
      <c r="BO737" s="388">
        <v>6025</v>
      </c>
      <c r="BP737" s="388">
        <f t="shared" si="109"/>
        <v>1506.25</v>
      </c>
      <c r="BQ737" s="388">
        <v>89</v>
      </c>
      <c r="BR737" s="388">
        <v>6171</v>
      </c>
      <c r="BS737" s="388">
        <f t="shared" si="110"/>
        <v>1542.75</v>
      </c>
    </row>
    <row r="738" spans="1:71" ht="15.75" customHeight="1">
      <c r="A738" s="331">
        <v>736</v>
      </c>
      <c r="B738" s="388" t="s">
        <v>4411</v>
      </c>
      <c r="C738" s="388"/>
      <c r="D738" s="388"/>
      <c r="E738" s="207" t="s">
        <v>5</v>
      </c>
      <c r="F738" s="388"/>
      <c r="G738" s="388"/>
      <c r="H738" s="388"/>
      <c r="I738" s="388"/>
      <c r="J738" s="388"/>
      <c r="K738" s="388"/>
      <c r="L738" s="388"/>
      <c r="M738" s="388"/>
      <c r="N738" s="388"/>
      <c r="O738" s="388"/>
      <c r="P738" s="388"/>
      <c r="Q738" s="388"/>
      <c r="R738" s="388"/>
      <c r="S738" s="388"/>
      <c r="T738" s="388"/>
      <c r="U738" s="388"/>
      <c r="V738" s="388"/>
      <c r="W738" s="388"/>
      <c r="X738" s="388"/>
      <c r="Y738" s="388"/>
      <c r="Z738" s="388"/>
      <c r="AA738" s="388"/>
      <c r="AB738" s="388"/>
      <c r="AC738" s="388"/>
      <c r="AD738" s="388"/>
      <c r="AE738" s="388"/>
      <c r="AF738" s="388"/>
      <c r="AG738" s="388"/>
      <c r="AH738" s="388"/>
      <c r="AI738" s="388"/>
      <c r="AJ738" s="388"/>
      <c r="AK738" s="388"/>
      <c r="AL738" s="388"/>
      <c r="AM738" s="388"/>
      <c r="AN738" s="388"/>
      <c r="AO738" s="388"/>
      <c r="AP738" s="388"/>
      <c r="AQ738" s="388"/>
      <c r="AR738" s="388"/>
      <c r="AS738" s="388"/>
      <c r="AT738" s="388"/>
      <c r="AU738" s="388"/>
      <c r="AV738" s="388"/>
      <c r="AW738" s="388"/>
      <c r="AX738" s="388"/>
      <c r="AY738" s="388"/>
      <c r="AZ738" s="388"/>
      <c r="BA738" s="388"/>
      <c r="BB738" s="388"/>
      <c r="BC738" s="388"/>
      <c r="BD738" s="388"/>
      <c r="BE738" s="388"/>
      <c r="BF738" s="388"/>
      <c r="BG738" s="388"/>
      <c r="BH738" s="388">
        <v>38</v>
      </c>
      <c r="BI738" s="388">
        <v>1966</v>
      </c>
      <c r="BJ738" s="388">
        <f t="shared" si="107"/>
        <v>491.5</v>
      </c>
      <c r="BK738" s="388">
        <v>53</v>
      </c>
      <c r="BL738" s="388">
        <v>2847</v>
      </c>
      <c r="BM738" s="388">
        <f t="shared" si="108"/>
        <v>711.75</v>
      </c>
      <c r="BN738" s="388">
        <v>64</v>
      </c>
      <c r="BO738" s="388">
        <v>3664</v>
      </c>
      <c r="BP738" s="388">
        <f t="shared" si="109"/>
        <v>916</v>
      </c>
      <c r="BQ738" s="388">
        <v>67</v>
      </c>
      <c r="BR738" s="388">
        <v>3821</v>
      </c>
      <c r="BS738" s="388">
        <f t="shared" si="110"/>
        <v>955.25</v>
      </c>
    </row>
    <row r="739" spans="1:71" ht="15.75" customHeight="1">
      <c r="A739" s="331">
        <v>737</v>
      </c>
      <c r="B739" s="388" t="s">
        <v>4412</v>
      </c>
      <c r="C739" s="388"/>
      <c r="D739" s="388"/>
      <c r="E739" s="207" t="s">
        <v>5</v>
      </c>
      <c r="F739" s="388"/>
      <c r="G739" s="388"/>
      <c r="H739" s="388"/>
      <c r="I739" s="388"/>
      <c r="J739" s="388"/>
      <c r="K739" s="388"/>
      <c r="L739" s="388"/>
      <c r="M739" s="388"/>
      <c r="N739" s="388"/>
      <c r="O739" s="388"/>
      <c r="P739" s="388"/>
      <c r="Q739" s="388"/>
      <c r="R739" s="388"/>
      <c r="S739" s="388"/>
      <c r="T739" s="388"/>
      <c r="U739" s="388"/>
      <c r="V739" s="388"/>
      <c r="W739" s="388"/>
      <c r="X739" s="388"/>
      <c r="Y739" s="388"/>
      <c r="Z739" s="388"/>
      <c r="AA739" s="388"/>
      <c r="AB739" s="388"/>
      <c r="AC739" s="388"/>
      <c r="AD739" s="388"/>
      <c r="AE739" s="388"/>
      <c r="AF739" s="388"/>
      <c r="AG739" s="388"/>
      <c r="AH739" s="388"/>
      <c r="AI739" s="388"/>
      <c r="AJ739" s="388"/>
      <c r="AK739" s="388"/>
      <c r="AL739" s="388"/>
      <c r="AM739" s="388"/>
      <c r="AN739" s="388"/>
      <c r="AO739" s="388"/>
      <c r="AP739" s="388"/>
      <c r="AQ739" s="388"/>
      <c r="AR739" s="388"/>
      <c r="AS739" s="388"/>
      <c r="AT739" s="388"/>
      <c r="AU739" s="388"/>
      <c r="AV739" s="388"/>
      <c r="AW739" s="388"/>
      <c r="AX739" s="388"/>
      <c r="AY739" s="388"/>
      <c r="AZ739" s="388"/>
      <c r="BA739" s="388"/>
      <c r="BB739" s="388"/>
      <c r="BC739" s="388"/>
      <c r="BD739" s="388"/>
      <c r="BE739" s="388"/>
      <c r="BF739" s="388"/>
      <c r="BG739" s="388"/>
      <c r="BH739" s="388">
        <v>8</v>
      </c>
      <c r="BI739" s="388">
        <v>304</v>
      </c>
      <c r="BJ739" s="388">
        <f t="shared" si="107"/>
        <v>76</v>
      </c>
      <c r="BK739" s="388">
        <v>25</v>
      </c>
      <c r="BL739" s="388">
        <v>1599</v>
      </c>
      <c r="BM739" s="388">
        <f t="shared" si="108"/>
        <v>399.75</v>
      </c>
      <c r="BN739" s="388">
        <v>43</v>
      </c>
      <c r="BO739" s="388">
        <v>3181</v>
      </c>
      <c r="BP739" s="388">
        <f t="shared" si="109"/>
        <v>795.25</v>
      </c>
      <c r="BQ739" s="388">
        <v>41</v>
      </c>
      <c r="BR739" s="388">
        <v>3139</v>
      </c>
      <c r="BS739" s="388">
        <f t="shared" si="110"/>
        <v>784.75</v>
      </c>
    </row>
    <row r="740" spans="1:71" ht="15.75" customHeight="1">
      <c r="A740" s="331">
        <v>738</v>
      </c>
      <c r="B740" s="388" t="s">
        <v>4413</v>
      </c>
      <c r="C740" s="388"/>
      <c r="D740" s="388"/>
      <c r="E740" s="207" t="s">
        <v>5</v>
      </c>
      <c r="F740" s="388"/>
      <c r="G740" s="388"/>
      <c r="H740" s="388"/>
      <c r="I740" s="388"/>
      <c r="J740" s="388"/>
      <c r="K740" s="388"/>
      <c r="L740" s="388"/>
      <c r="M740" s="388"/>
      <c r="N740" s="388"/>
      <c r="O740" s="388"/>
      <c r="P740" s="388"/>
      <c r="Q740" s="388"/>
      <c r="R740" s="388"/>
      <c r="S740" s="388"/>
      <c r="T740" s="388"/>
      <c r="U740" s="388"/>
      <c r="V740" s="388"/>
      <c r="W740" s="388"/>
      <c r="X740" s="388"/>
      <c r="Y740" s="388"/>
      <c r="Z740" s="388"/>
      <c r="AA740" s="388"/>
      <c r="AB740" s="388"/>
      <c r="AC740" s="388"/>
      <c r="AD740" s="388"/>
      <c r="AE740" s="388"/>
      <c r="AF740" s="388"/>
      <c r="AG740" s="388"/>
      <c r="AH740" s="388"/>
      <c r="AI740" s="388"/>
      <c r="AJ740" s="388"/>
      <c r="AK740" s="388"/>
      <c r="AL740" s="388"/>
      <c r="AM740" s="388"/>
      <c r="AN740" s="388"/>
      <c r="AO740" s="388"/>
      <c r="AP740" s="388"/>
      <c r="AQ740" s="388"/>
      <c r="AR740" s="388"/>
      <c r="AS740" s="388"/>
      <c r="AT740" s="388"/>
      <c r="AU740" s="388"/>
      <c r="AV740" s="388"/>
      <c r="AW740" s="388"/>
      <c r="AX740" s="388"/>
      <c r="AY740" s="388"/>
      <c r="AZ740" s="388"/>
      <c r="BA740" s="388"/>
      <c r="BB740" s="388"/>
      <c r="BC740" s="388"/>
      <c r="BD740" s="388"/>
      <c r="BE740" s="388"/>
      <c r="BF740" s="388"/>
      <c r="BG740" s="388"/>
      <c r="BH740" s="388">
        <v>22</v>
      </c>
      <c r="BI740" s="388">
        <v>1418</v>
      </c>
      <c r="BJ740" s="388">
        <f t="shared" si="107"/>
        <v>354.5</v>
      </c>
      <c r="BK740" s="388">
        <v>116</v>
      </c>
      <c r="BL740" s="388">
        <v>7512</v>
      </c>
      <c r="BM740" s="388">
        <f t="shared" si="108"/>
        <v>1878</v>
      </c>
      <c r="BN740" s="388">
        <v>114</v>
      </c>
      <c r="BO740" s="388">
        <v>7882</v>
      </c>
      <c r="BP740" s="388">
        <f t="shared" si="109"/>
        <v>1970.5</v>
      </c>
      <c r="BQ740" s="388">
        <v>135</v>
      </c>
      <c r="BR740" s="388">
        <v>9989</v>
      </c>
      <c r="BS740" s="388">
        <f t="shared" si="110"/>
        <v>2497.25</v>
      </c>
    </row>
    <row r="741" spans="1:71" ht="15.75" customHeight="1">
      <c r="A741" s="331">
        <v>739</v>
      </c>
      <c r="B741" s="388" t="s">
        <v>4414</v>
      </c>
      <c r="C741" s="388"/>
      <c r="D741" s="388"/>
      <c r="E741" s="207" t="s">
        <v>5</v>
      </c>
      <c r="F741" s="388"/>
      <c r="G741" s="388"/>
      <c r="H741" s="388"/>
      <c r="I741" s="388"/>
      <c r="J741" s="388"/>
      <c r="K741" s="388"/>
      <c r="L741" s="388"/>
      <c r="M741" s="388"/>
      <c r="N741" s="388"/>
      <c r="O741" s="388"/>
      <c r="P741" s="388"/>
      <c r="Q741" s="388"/>
      <c r="R741" s="388"/>
      <c r="S741" s="388"/>
      <c r="T741" s="388"/>
      <c r="U741" s="388"/>
      <c r="V741" s="388"/>
      <c r="W741" s="388"/>
      <c r="X741" s="388"/>
      <c r="Y741" s="388"/>
      <c r="Z741" s="388"/>
      <c r="AA741" s="388"/>
      <c r="AB741" s="388"/>
      <c r="AC741" s="388"/>
      <c r="AD741" s="388"/>
      <c r="AE741" s="388"/>
      <c r="AF741" s="388"/>
      <c r="AG741" s="388"/>
      <c r="AH741" s="388"/>
      <c r="AI741" s="388"/>
      <c r="AJ741" s="388"/>
      <c r="AK741" s="388"/>
      <c r="AL741" s="388"/>
      <c r="AM741" s="388"/>
      <c r="AN741" s="388"/>
      <c r="AO741" s="388"/>
      <c r="AP741" s="388"/>
      <c r="AQ741" s="388"/>
      <c r="AR741" s="388"/>
      <c r="AS741" s="388"/>
      <c r="AT741" s="388"/>
      <c r="AU741" s="388"/>
      <c r="AV741" s="388"/>
      <c r="AW741" s="388"/>
      <c r="AX741" s="388"/>
      <c r="AY741" s="388"/>
      <c r="AZ741" s="388"/>
      <c r="BA741" s="388"/>
      <c r="BB741" s="388"/>
      <c r="BC741" s="388"/>
      <c r="BD741" s="388"/>
      <c r="BE741" s="388"/>
      <c r="BF741" s="388"/>
      <c r="BG741" s="388"/>
      <c r="BH741" s="388">
        <v>1</v>
      </c>
      <c r="BI741" s="388">
        <v>119</v>
      </c>
      <c r="BJ741" s="388">
        <f t="shared" si="107"/>
        <v>29.75</v>
      </c>
      <c r="BK741" s="388">
        <v>12</v>
      </c>
      <c r="BL741" s="388">
        <v>940</v>
      </c>
      <c r="BM741" s="388">
        <f t="shared" si="108"/>
        <v>235</v>
      </c>
      <c r="BN741" s="388">
        <v>14</v>
      </c>
      <c r="BO741" s="388">
        <v>1170</v>
      </c>
      <c r="BP741" s="388">
        <f t="shared" si="109"/>
        <v>292.5</v>
      </c>
      <c r="BQ741" s="388">
        <v>28</v>
      </c>
      <c r="BR741" s="388">
        <v>2588</v>
      </c>
      <c r="BS741" s="388">
        <f t="shared" si="110"/>
        <v>647</v>
      </c>
    </row>
    <row r="742" spans="1:71" ht="15.75" customHeight="1">
      <c r="A742" s="331">
        <v>740</v>
      </c>
      <c r="B742" s="388" t="s">
        <v>4415</v>
      </c>
      <c r="C742" s="388"/>
      <c r="D742" s="388"/>
      <c r="E742" s="207" t="s">
        <v>5</v>
      </c>
      <c r="F742" s="388"/>
      <c r="G742" s="388"/>
      <c r="H742" s="388"/>
      <c r="I742" s="388"/>
      <c r="J742" s="388"/>
      <c r="K742" s="388"/>
      <c r="L742" s="388"/>
      <c r="M742" s="388"/>
      <c r="N742" s="388"/>
      <c r="O742" s="388"/>
      <c r="P742" s="388"/>
      <c r="Q742" s="388"/>
      <c r="R742" s="388"/>
      <c r="S742" s="388"/>
      <c r="T742" s="388"/>
      <c r="U742" s="388"/>
      <c r="V742" s="388"/>
      <c r="W742" s="388"/>
      <c r="X742" s="388"/>
      <c r="Y742" s="388"/>
      <c r="Z742" s="388"/>
      <c r="AA742" s="388"/>
      <c r="AB742" s="388"/>
      <c r="AC742" s="388"/>
      <c r="AD742" s="388"/>
      <c r="AE742" s="388"/>
      <c r="AF742" s="388"/>
      <c r="AG742" s="388"/>
      <c r="AH742" s="388"/>
      <c r="AI742" s="388"/>
      <c r="AJ742" s="388"/>
      <c r="AK742" s="388"/>
      <c r="AL742" s="388"/>
      <c r="AM742" s="388"/>
      <c r="AN742" s="388"/>
      <c r="AO742" s="388"/>
      <c r="AP742" s="388"/>
      <c r="AQ742" s="388"/>
      <c r="AR742" s="388"/>
      <c r="AS742" s="388"/>
      <c r="AT742" s="388"/>
      <c r="AU742" s="388"/>
      <c r="AV742" s="388"/>
      <c r="AW742" s="388"/>
      <c r="AX742" s="388"/>
      <c r="AY742" s="388"/>
      <c r="AZ742" s="388"/>
      <c r="BA742" s="388"/>
      <c r="BB742" s="388"/>
      <c r="BC742" s="388"/>
      <c r="BD742" s="388"/>
      <c r="BE742" s="388"/>
      <c r="BF742" s="388"/>
      <c r="BG742" s="388"/>
      <c r="BH742" s="388">
        <v>5</v>
      </c>
      <c r="BI742" s="388">
        <v>475</v>
      </c>
      <c r="BJ742" s="388">
        <f t="shared" si="107"/>
        <v>118.75</v>
      </c>
      <c r="BK742" s="388">
        <v>28</v>
      </c>
      <c r="BL742" s="388">
        <v>2108</v>
      </c>
      <c r="BM742" s="388">
        <f t="shared" si="108"/>
        <v>527</v>
      </c>
      <c r="BN742" s="388">
        <v>38</v>
      </c>
      <c r="BO742" s="388">
        <v>2966</v>
      </c>
      <c r="BP742" s="388">
        <f t="shared" si="109"/>
        <v>741.5</v>
      </c>
      <c r="BQ742" s="388">
        <v>33</v>
      </c>
      <c r="BR742" s="388">
        <v>2463</v>
      </c>
      <c r="BS742" s="388">
        <f t="shared" si="110"/>
        <v>615.75</v>
      </c>
    </row>
    <row r="743" spans="1:71" ht="15.75" customHeight="1">
      <c r="A743" s="331">
        <v>741</v>
      </c>
      <c r="B743" s="388" t="s">
        <v>4416</v>
      </c>
      <c r="C743" s="388"/>
      <c r="D743" s="388"/>
      <c r="E743" s="207" t="s">
        <v>5</v>
      </c>
      <c r="F743" s="388"/>
      <c r="G743" s="388"/>
      <c r="H743" s="388"/>
      <c r="I743" s="388"/>
      <c r="J743" s="388"/>
      <c r="K743" s="388"/>
      <c r="L743" s="388"/>
      <c r="M743" s="388"/>
      <c r="N743" s="388"/>
      <c r="O743" s="388"/>
      <c r="P743" s="388"/>
      <c r="Q743" s="388"/>
      <c r="R743" s="388"/>
      <c r="S743" s="388"/>
      <c r="T743" s="388"/>
      <c r="U743" s="388"/>
      <c r="V743" s="388"/>
      <c r="W743" s="388"/>
      <c r="X743" s="388"/>
      <c r="Y743" s="388"/>
      <c r="Z743" s="388"/>
      <c r="AA743" s="388"/>
      <c r="AB743" s="388"/>
      <c r="AC743" s="388"/>
      <c r="AD743" s="388"/>
      <c r="AE743" s="388"/>
      <c r="AF743" s="388"/>
      <c r="AG743" s="388"/>
      <c r="AH743" s="388"/>
      <c r="AI743" s="388"/>
      <c r="AJ743" s="388"/>
      <c r="AK743" s="388"/>
      <c r="AL743" s="388"/>
      <c r="AM743" s="388"/>
      <c r="AN743" s="388"/>
      <c r="AO743" s="388"/>
      <c r="AP743" s="388"/>
      <c r="AQ743" s="388"/>
      <c r="AR743" s="388"/>
      <c r="AS743" s="388"/>
      <c r="AT743" s="388"/>
      <c r="AU743" s="388"/>
      <c r="AV743" s="388"/>
      <c r="AW743" s="388"/>
      <c r="AX743" s="388"/>
      <c r="AY743" s="388"/>
      <c r="AZ743" s="388"/>
      <c r="BA743" s="388"/>
      <c r="BB743" s="388"/>
      <c r="BC743" s="388"/>
      <c r="BD743" s="388"/>
      <c r="BE743" s="388"/>
      <c r="BF743" s="388"/>
      <c r="BG743" s="388"/>
      <c r="BH743" s="388">
        <v>17</v>
      </c>
      <c r="BI743" s="388">
        <v>1431</v>
      </c>
      <c r="BJ743" s="388">
        <f t="shared" si="107"/>
        <v>357.75</v>
      </c>
      <c r="BK743" s="388">
        <v>35</v>
      </c>
      <c r="BL743" s="388">
        <v>2713</v>
      </c>
      <c r="BM743" s="388">
        <f t="shared" si="108"/>
        <v>678.25</v>
      </c>
      <c r="BN743" s="388">
        <v>45</v>
      </c>
      <c r="BO743" s="388">
        <v>3047</v>
      </c>
      <c r="BP743" s="388">
        <f t="shared" si="109"/>
        <v>761.75</v>
      </c>
      <c r="BQ743" s="388">
        <v>74</v>
      </c>
      <c r="BR743" s="388">
        <v>4846</v>
      </c>
      <c r="BS743" s="388">
        <f t="shared" si="110"/>
        <v>1211.5</v>
      </c>
    </row>
    <row r="744" spans="1:71" ht="15.75" customHeight="1">
      <c r="A744" s="331">
        <v>742</v>
      </c>
      <c r="B744" s="388" t="s">
        <v>4417</v>
      </c>
      <c r="C744" s="388"/>
      <c r="D744" s="388"/>
      <c r="E744" s="207" t="s">
        <v>5</v>
      </c>
      <c r="F744" s="388"/>
      <c r="G744" s="388"/>
      <c r="H744" s="388"/>
      <c r="I744" s="388"/>
      <c r="J744" s="388"/>
      <c r="K744" s="388"/>
      <c r="L744" s="388"/>
      <c r="M744" s="388"/>
      <c r="N744" s="388"/>
      <c r="O744" s="388"/>
      <c r="P744" s="388"/>
      <c r="Q744" s="388"/>
      <c r="R744" s="388"/>
      <c r="S744" s="388"/>
      <c r="T744" s="388"/>
      <c r="U744" s="388"/>
      <c r="V744" s="388"/>
      <c r="W744" s="388"/>
      <c r="X744" s="388"/>
      <c r="Y744" s="388"/>
      <c r="Z744" s="388"/>
      <c r="AA744" s="388"/>
      <c r="AB744" s="388"/>
      <c r="AC744" s="388"/>
      <c r="AD744" s="388"/>
      <c r="AE744" s="388"/>
      <c r="AF744" s="388"/>
      <c r="AG744" s="388"/>
      <c r="AH744" s="388"/>
      <c r="AI744" s="388"/>
      <c r="AJ744" s="388"/>
      <c r="AK744" s="388"/>
      <c r="AL744" s="388"/>
      <c r="AM744" s="388"/>
      <c r="AN744" s="388"/>
      <c r="AO744" s="388"/>
      <c r="AP744" s="388"/>
      <c r="AQ744" s="388"/>
      <c r="AR744" s="388"/>
      <c r="AS744" s="388"/>
      <c r="AT744" s="388"/>
      <c r="AU744" s="388"/>
      <c r="AV744" s="388"/>
      <c r="AW744" s="388"/>
      <c r="AX744" s="388"/>
      <c r="AY744" s="388"/>
      <c r="AZ744" s="388"/>
      <c r="BA744" s="388"/>
      <c r="BB744" s="388"/>
      <c r="BC744" s="388"/>
      <c r="BD744" s="388"/>
      <c r="BE744" s="388"/>
      <c r="BF744" s="388"/>
      <c r="BG744" s="388"/>
      <c r="BH744" s="388">
        <v>3</v>
      </c>
      <c r="BI744" s="388">
        <v>193</v>
      </c>
      <c r="BJ744" s="388">
        <f t="shared" si="107"/>
        <v>48.25</v>
      </c>
      <c r="BK744" s="388">
        <v>13</v>
      </c>
      <c r="BL744" s="388">
        <v>1039</v>
      </c>
      <c r="BM744" s="388">
        <f t="shared" si="108"/>
        <v>259.75</v>
      </c>
      <c r="BN744" s="388">
        <v>32</v>
      </c>
      <c r="BO744" s="388">
        <v>2160</v>
      </c>
      <c r="BP744" s="388">
        <f t="shared" si="109"/>
        <v>540</v>
      </c>
      <c r="BQ744" s="388">
        <v>29</v>
      </c>
      <c r="BR744" s="388">
        <v>2211</v>
      </c>
      <c r="BS744" s="388">
        <f t="shared" si="110"/>
        <v>552.75</v>
      </c>
    </row>
    <row r="745" spans="1:71" ht="15.75" customHeight="1">
      <c r="A745" s="331">
        <v>743</v>
      </c>
      <c r="B745" s="388" t="s">
        <v>4418</v>
      </c>
      <c r="C745" s="388"/>
      <c r="D745" s="388"/>
      <c r="E745" s="207" t="s">
        <v>5</v>
      </c>
      <c r="F745" s="388"/>
      <c r="G745" s="388"/>
      <c r="H745" s="388"/>
      <c r="I745" s="388"/>
      <c r="J745" s="388"/>
      <c r="K745" s="388"/>
      <c r="L745" s="388"/>
      <c r="M745" s="388"/>
      <c r="N745" s="388"/>
      <c r="O745" s="388"/>
      <c r="P745" s="388"/>
      <c r="Q745" s="388"/>
      <c r="R745" s="388"/>
      <c r="S745" s="388"/>
      <c r="T745" s="388"/>
      <c r="U745" s="388"/>
      <c r="V745" s="388"/>
      <c r="W745" s="388"/>
      <c r="X745" s="388"/>
      <c r="Y745" s="388"/>
      <c r="Z745" s="388"/>
      <c r="AA745" s="388"/>
      <c r="AB745" s="388"/>
      <c r="AC745" s="388"/>
      <c r="AD745" s="388"/>
      <c r="AE745" s="388"/>
      <c r="AF745" s="388"/>
      <c r="AG745" s="388"/>
      <c r="AH745" s="388"/>
      <c r="AI745" s="388"/>
      <c r="AJ745" s="388"/>
      <c r="AK745" s="388"/>
      <c r="AL745" s="388"/>
      <c r="AM745" s="388"/>
      <c r="AN745" s="388"/>
      <c r="AO745" s="388"/>
      <c r="AP745" s="388"/>
      <c r="AQ745" s="388"/>
      <c r="AR745" s="388"/>
      <c r="AS745" s="388"/>
      <c r="AT745" s="388"/>
      <c r="AU745" s="388"/>
      <c r="AV745" s="388"/>
      <c r="AW745" s="388"/>
      <c r="AX745" s="388"/>
      <c r="AY745" s="388"/>
      <c r="AZ745" s="388"/>
      <c r="BA745" s="388"/>
      <c r="BB745" s="388"/>
      <c r="BC745" s="388"/>
      <c r="BD745" s="388"/>
      <c r="BE745" s="388"/>
      <c r="BF745" s="388"/>
      <c r="BG745" s="388"/>
      <c r="BH745" s="388">
        <v>9</v>
      </c>
      <c r="BI745" s="388">
        <v>663</v>
      </c>
      <c r="BJ745" s="388">
        <f t="shared" si="107"/>
        <v>165.75</v>
      </c>
      <c r="BK745" s="388">
        <v>33</v>
      </c>
      <c r="BL745" s="388">
        <v>1819</v>
      </c>
      <c r="BM745" s="388">
        <f t="shared" si="108"/>
        <v>454.75</v>
      </c>
      <c r="BN745" s="388">
        <v>32</v>
      </c>
      <c r="BO745" s="388">
        <v>2064</v>
      </c>
      <c r="BP745" s="388">
        <f t="shared" si="109"/>
        <v>516</v>
      </c>
      <c r="BQ745" s="388">
        <v>48</v>
      </c>
      <c r="BR745" s="388">
        <v>3056</v>
      </c>
      <c r="BS745" s="388">
        <f t="shared" si="110"/>
        <v>764</v>
      </c>
    </row>
    <row r="746" spans="1:71" ht="15.75" customHeight="1">
      <c r="A746" s="331">
        <v>744</v>
      </c>
      <c r="B746" s="388" t="s">
        <v>4419</v>
      </c>
      <c r="C746" s="388"/>
      <c r="D746" s="388"/>
      <c r="E746" s="207" t="s">
        <v>5</v>
      </c>
      <c r="F746" s="388"/>
      <c r="G746" s="388"/>
      <c r="H746" s="388"/>
      <c r="I746" s="388"/>
      <c r="J746" s="388"/>
      <c r="K746" s="388"/>
      <c r="L746" s="388"/>
      <c r="M746" s="388"/>
      <c r="N746" s="388"/>
      <c r="O746" s="388"/>
      <c r="P746" s="388"/>
      <c r="Q746" s="388"/>
      <c r="R746" s="388"/>
      <c r="S746" s="388"/>
      <c r="T746" s="388"/>
      <c r="U746" s="388"/>
      <c r="V746" s="388"/>
      <c r="W746" s="388"/>
      <c r="X746" s="388"/>
      <c r="Y746" s="388"/>
      <c r="Z746" s="388"/>
      <c r="AA746" s="388"/>
      <c r="AB746" s="388"/>
      <c r="AC746" s="388"/>
      <c r="AD746" s="388"/>
      <c r="AE746" s="388"/>
      <c r="AF746" s="388"/>
      <c r="AG746" s="388"/>
      <c r="AH746" s="388"/>
      <c r="AI746" s="388"/>
      <c r="AJ746" s="388"/>
      <c r="AK746" s="388"/>
      <c r="AL746" s="388"/>
      <c r="AM746" s="388"/>
      <c r="AN746" s="388"/>
      <c r="AO746" s="388"/>
      <c r="AP746" s="388"/>
      <c r="AQ746" s="388"/>
      <c r="AR746" s="388"/>
      <c r="AS746" s="388"/>
      <c r="AT746" s="388"/>
      <c r="AU746" s="388"/>
      <c r="AV746" s="388"/>
      <c r="AW746" s="388"/>
      <c r="AX746" s="388"/>
      <c r="AY746" s="388"/>
      <c r="AZ746" s="388"/>
      <c r="BA746" s="388"/>
      <c r="BB746" s="388"/>
      <c r="BC746" s="388"/>
      <c r="BD746" s="388"/>
      <c r="BE746" s="388"/>
      <c r="BF746" s="388"/>
      <c r="BG746" s="388"/>
      <c r="BH746" s="388">
        <v>7</v>
      </c>
      <c r="BI746" s="388">
        <v>533</v>
      </c>
      <c r="BJ746" s="388">
        <f t="shared" si="107"/>
        <v>133.25</v>
      </c>
      <c r="BK746" s="388">
        <v>36</v>
      </c>
      <c r="BL746" s="388">
        <v>2800</v>
      </c>
      <c r="BM746" s="388">
        <f t="shared" si="108"/>
        <v>700</v>
      </c>
      <c r="BN746" s="388">
        <v>49</v>
      </c>
      <c r="BO746" s="388">
        <v>3375</v>
      </c>
      <c r="BP746" s="388">
        <f t="shared" si="109"/>
        <v>843.75</v>
      </c>
      <c r="BQ746" s="388">
        <v>55</v>
      </c>
      <c r="BR746" s="388">
        <v>3757</v>
      </c>
      <c r="BS746" s="388">
        <f t="shared" si="110"/>
        <v>939.25</v>
      </c>
    </row>
    <row r="747" spans="1:71" ht="15.75" customHeight="1">
      <c r="A747" s="331">
        <v>745</v>
      </c>
      <c r="B747" s="388" t="s">
        <v>4420</v>
      </c>
      <c r="C747" s="388"/>
      <c r="D747" s="388"/>
      <c r="E747" s="207" t="s">
        <v>5</v>
      </c>
      <c r="F747" s="388"/>
      <c r="G747" s="388"/>
      <c r="H747" s="388"/>
      <c r="I747" s="388"/>
      <c r="J747" s="388"/>
      <c r="K747" s="388"/>
      <c r="L747" s="388"/>
      <c r="M747" s="388"/>
      <c r="N747" s="388"/>
      <c r="O747" s="388"/>
      <c r="P747" s="388"/>
      <c r="Q747" s="388"/>
      <c r="R747" s="388"/>
      <c r="S747" s="388"/>
      <c r="T747" s="388"/>
      <c r="U747" s="388"/>
      <c r="V747" s="388"/>
      <c r="W747" s="388"/>
      <c r="X747" s="388"/>
      <c r="Y747" s="388"/>
      <c r="Z747" s="388"/>
      <c r="AA747" s="388"/>
      <c r="AB747" s="388"/>
      <c r="AC747" s="388"/>
      <c r="AD747" s="388"/>
      <c r="AE747" s="388"/>
      <c r="AF747" s="388"/>
      <c r="AG747" s="388"/>
      <c r="AH747" s="388"/>
      <c r="AI747" s="388"/>
      <c r="AJ747" s="388"/>
      <c r="AK747" s="388"/>
      <c r="AL747" s="388"/>
      <c r="AM747" s="388"/>
      <c r="AN747" s="388"/>
      <c r="AO747" s="388"/>
      <c r="AP747" s="388"/>
      <c r="AQ747" s="388"/>
      <c r="AR747" s="388"/>
      <c r="AS747" s="388"/>
      <c r="AT747" s="388"/>
      <c r="AU747" s="388"/>
      <c r="AV747" s="388"/>
      <c r="AW747" s="388"/>
      <c r="AX747" s="388"/>
      <c r="AY747" s="388"/>
      <c r="AZ747" s="388"/>
      <c r="BA747" s="388"/>
      <c r="BB747" s="388"/>
      <c r="BC747" s="388"/>
      <c r="BD747" s="388"/>
      <c r="BE747" s="388"/>
      <c r="BF747" s="388"/>
      <c r="BG747" s="388"/>
      <c r="BH747" s="388">
        <v>7</v>
      </c>
      <c r="BI747" s="388">
        <v>653</v>
      </c>
      <c r="BJ747" s="388">
        <f t="shared" si="107"/>
        <v>163.25</v>
      </c>
      <c r="BK747" s="388">
        <v>10</v>
      </c>
      <c r="BL747" s="388">
        <v>970</v>
      </c>
      <c r="BM747" s="388">
        <f t="shared" si="108"/>
        <v>242.5</v>
      </c>
      <c r="BN747" s="388">
        <v>31</v>
      </c>
      <c r="BO747" s="388">
        <v>2117</v>
      </c>
      <c r="BP747" s="388">
        <f t="shared" si="109"/>
        <v>529.25</v>
      </c>
      <c r="BQ747" s="388">
        <v>32</v>
      </c>
      <c r="BR747" s="388">
        <v>2264</v>
      </c>
      <c r="BS747" s="388">
        <f t="shared" si="110"/>
        <v>566</v>
      </c>
    </row>
    <row r="748" spans="1:71" ht="15.75" customHeight="1">
      <c r="A748" s="331">
        <v>746</v>
      </c>
      <c r="B748" s="388" t="s">
        <v>4421</v>
      </c>
      <c r="C748" s="388"/>
      <c r="D748" s="388"/>
      <c r="E748" s="207" t="s">
        <v>5</v>
      </c>
      <c r="F748" s="388"/>
      <c r="G748" s="388"/>
      <c r="H748" s="388"/>
      <c r="I748" s="388"/>
      <c r="J748" s="388"/>
      <c r="K748" s="388"/>
      <c r="L748" s="388"/>
      <c r="M748" s="388"/>
      <c r="N748" s="388"/>
      <c r="O748" s="388"/>
      <c r="P748" s="388"/>
      <c r="Q748" s="388"/>
      <c r="R748" s="388"/>
      <c r="S748" s="388"/>
      <c r="T748" s="388"/>
      <c r="U748" s="388"/>
      <c r="V748" s="388"/>
      <c r="W748" s="388"/>
      <c r="X748" s="388"/>
      <c r="Y748" s="388"/>
      <c r="Z748" s="388"/>
      <c r="AA748" s="388"/>
      <c r="AB748" s="388"/>
      <c r="AC748" s="388"/>
      <c r="AD748" s="388"/>
      <c r="AE748" s="388"/>
      <c r="AF748" s="388"/>
      <c r="AG748" s="388"/>
      <c r="AH748" s="388"/>
      <c r="AI748" s="388"/>
      <c r="AJ748" s="388"/>
      <c r="AK748" s="388"/>
      <c r="AL748" s="388"/>
      <c r="AM748" s="388"/>
      <c r="AN748" s="388"/>
      <c r="AO748" s="388"/>
      <c r="AP748" s="388"/>
      <c r="AQ748" s="388"/>
      <c r="AR748" s="388"/>
      <c r="AS748" s="388"/>
      <c r="AT748" s="388"/>
      <c r="AU748" s="388"/>
      <c r="AV748" s="388"/>
      <c r="AW748" s="388"/>
      <c r="AX748" s="388"/>
      <c r="AY748" s="388"/>
      <c r="AZ748" s="388"/>
      <c r="BA748" s="388"/>
      <c r="BB748" s="388"/>
      <c r="BC748" s="388"/>
      <c r="BD748" s="388"/>
      <c r="BE748" s="388"/>
      <c r="BF748" s="388"/>
      <c r="BG748" s="388"/>
      <c r="BH748" s="388">
        <v>2</v>
      </c>
      <c r="BI748" s="388">
        <v>198</v>
      </c>
      <c r="BJ748" s="388">
        <f t="shared" si="107"/>
        <v>49.5</v>
      </c>
      <c r="BK748" s="388">
        <v>17</v>
      </c>
      <c r="BL748" s="388">
        <v>1259</v>
      </c>
      <c r="BM748" s="388">
        <f t="shared" si="108"/>
        <v>314.75</v>
      </c>
      <c r="BN748" s="388">
        <v>18</v>
      </c>
      <c r="BO748" s="388">
        <v>1418</v>
      </c>
      <c r="BP748" s="388">
        <f t="shared" si="109"/>
        <v>354.5</v>
      </c>
      <c r="BQ748" s="388">
        <v>30</v>
      </c>
      <c r="BR748" s="388">
        <v>2430</v>
      </c>
      <c r="BS748" s="388">
        <f t="shared" si="110"/>
        <v>607.5</v>
      </c>
    </row>
    <row r="749" spans="1:71" ht="15.75" customHeight="1">
      <c r="A749" s="331">
        <v>747</v>
      </c>
      <c r="B749" s="388" t="s">
        <v>4422</v>
      </c>
      <c r="C749" s="388"/>
      <c r="D749" s="388"/>
      <c r="E749" s="207" t="s">
        <v>5</v>
      </c>
      <c r="F749" s="388"/>
      <c r="G749" s="388"/>
      <c r="H749" s="388"/>
      <c r="I749" s="388"/>
      <c r="J749" s="388"/>
      <c r="K749" s="388"/>
      <c r="L749" s="388"/>
      <c r="M749" s="388"/>
      <c r="N749" s="388"/>
      <c r="O749" s="388"/>
      <c r="P749" s="388"/>
      <c r="Q749" s="388"/>
      <c r="R749" s="388"/>
      <c r="S749" s="388"/>
      <c r="T749" s="388"/>
      <c r="U749" s="388"/>
      <c r="V749" s="388"/>
      <c r="W749" s="388"/>
      <c r="X749" s="388"/>
      <c r="Y749" s="388"/>
      <c r="Z749" s="388"/>
      <c r="AA749" s="388"/>
      <c r="AB749" s="388"/>
      <c r="AC749" s="388"/>
      <c r="AD749" s="388"/>
      <c r="AE749" s="388"/>
      <c r="AF749" s="388"/>
      <c r="AG749" s="388"/>
      <c r="AH749" s="388"/>
      <c r="AI749" s="388"/>
      <c r="AJ749" s="388"/>
      <c r="AK749" s="388"/>
      <c r="AL749" s="388"/>
      <c r="AM749" s="388"/>
      <c r="AN749" s="388"/>
      <c r="AO749" s="388"/>
      <c r="AP749" s="388"/>
      <c r="AQ749" s="388"/>
      <c r="AR749" s="388"/>
      <c r="AS749" s="388"/>
      <c r="AT749" s="388"/>
      <c r="AU749" s="388"/>
      <c r="AV749" s="388"/>
      <c r="AW749" s="388"/>
      <c r="AX749" s="388"/>
      <c r="AY749" s="388"/>
      <c r="AZ749" s="388"/>
      <c r="BA749" s="388"/>
      <c r="BB749" s="388"/>
      <c r="BC749" s="388"/>
      <c r="BD749" s="388"/>
      <c r="BE749" s="388"/>
      <c r="BF749" s="388"/>
      <c r="BG749" s="388"/>
      <c r="BH749" s="388">
        <v>1</v>
      </c>
      <c r="BI749" s="388">
        <v>99</v>
      </c>
      <c r="BJ749" s="388">
        <f t="shared" si="107"/>
        <v>24.75</v>
      </c>
      <c r="BK749" s="388">
        <v>13</v>
      </c>
      <c r="BL749" s="388">
        <v>967</v>
      </c>
      <c r="BM749" s="388">
        <f t="shared" si="108"/>
        <v>241.75</v>
      </c>
      <c r="BN749" s="388">
        <v>9</v>
      </c>
      <c r="BO749" s="388">
        <v>587</v>
      </c>
      <c r="BP749" s="388">
        <f t="shared" si="109"/>
        <v>146.75</v>
      </c>
      <c r="BQ749" s="388">
        <v>27</v>
      </c>
      <c r="BR749" s="388">
        <v>2169</v>
      </c>
      <c r="BS749" s="388">
        <f t="shared" si="110"/>
        <v>542.25</v>
      </c>
    </row>
    <row r="750" spans="1:71" ht="15.75" customHeight="1">
      <c r="A750" s="331">
        <v>748</v>
      </c>
      <c r="B750" s="388" t="s">
        <v>4423</v>
      </c>
      <c r="C750" s="388"/>
      <c r="D750" s="388"/>
      <c r="E750" s="207" t="s">
        <v>5</v>
      </c>
      <c r="F750" s="388"/>
      <c r="G750" s="388"/>
      <c r="H750" s="388"/>
      <c r="I750" s="388"/>
      <c r="J750" s="388"/>
      <c r="K750" s="388"/>
      <c r="L750" s="388"/>
      <c r="M750" s="388"/>
      <c r="N750" s="388"/>
      <c r="O750" s="388"/>
      <c r="P750" s="388"/>
      <c r="Q750" s="388"/>
      <c r="R750" s="388"/>
      <c r="S750" s="388"/>
      <c r="T750" s="388"/>
      <c r="U750" s="388"/>
      <c r="V750" s="388"/>
      <c r="W750" s="388"/>
      <c r="X750" s="388"/>
      <c r="Y750" s="388"/>
      <c r="Z750" s="388"/>
      <c r="AA750" s="388"/>
      <c r="AB750" s="388"/>
      <c r="AC750" s="388"/>
      <c r="AD750" s="388"/>
      <c r="AE750" s="388"/>
      <c r="AF750" s="388"/>
      <c r="AG750" s="388"/>
      <c r="AH750" s="388"/>
      <c r="AI750" s="388"/>
      <c r="AJ750" s="388"/>
      <c r="AK750" s="388"/>
      <c r="AL750" s="388"/>
      <c r="AM750" s="388"/>
      <c r="AN750" s="388"/>
      <c r="AO750" s="388"/>
      <c r="AP750" s="388"/>
      <c r="AQ750" s="388"/>
      <c r="AR750" s="388"/>
      <c r="AS750" s="388"/>
      <c r="AT750" s="388"/>
      <c r="AU750" s="388"/>
      <c r="AV750" s="388"/>
      <c r="AW750" s="388"/>
      <c r="AX750" s="388"/>
      <c r="AY750" s="388"/>
      <c r="AZ750" s="388"/>
      <c r="BA750" s="388"/>
      <c r="BB750" s="388"/>
      <c r="BC750" s="388"/>
      <c r="BD750" s="388"/>
      <c r="BE750" s="388"/>
      <c r="BF750" s="388"/>
      <c r="BG750" s="388"/>
      <c r="BH750" s="388">
        <v>9</v>
      </c>
      <c r="BI750" s="388">
        <v>703</v>
      </c>
      <c r="BJ750" s="388">
        <f t="shared" si="107"/>
        <v>175.75</v>
      </c>
      <c r="BK750" s="388">
        <v>9</v>
      </c>
      <c r="BL750" s="388">
        <v>891</v>
      </c>
      <c r="BM750" s="388">
        <f t="shared" si="108"/>
        <v>222.75</v>
      </c>
      <c r="BN750" s="388">
        <v>14</v>
      </c>
      <c r="BO750" s="388">
        <v>1030</v>
      </c>
      <c r="BP750" s="388">
        <f t="shared" si="109"/>
        <v>257.5</v>
      </c>
      <c r="BQ750" s="388">
        <v>7</v>
      </c>
      <c r="BR750" s="388">
        <v>693</v>
      </c>
      <c r="BS750" s="388">
        <f t="shared" si="110"/>
        <v>173.25</v>
      </c>
    </row>
    <row r="751" spans="1:71" ht="15.75" customHeight="1">
      <c r="A751" s="331">
        <v>749</v>
      </c>
      <c r="B751" s="388" t="s">
        <v>4424</v>
      </c>
      <c r="C751" s="388"/>
      <c r="D751" s="388"/>
      <c r="E751" s="207" t="s">
        <v>5</v>
      </c>
      <c r="F751" s="388"/>
      <c r="G751" s="388"/>
      <c r="H751" s="388"/>
      <c r="I751" s="388"/>
      <c r="J751" s="388"/>
      <c r="K751" s="388"/>
      <c r="L751" s="388"/>
      <c r="M751" s="388"/>
      <c r="N751" s="388"/>
      <c r="O751" s="388"/>
      <c r="P751" s="388"/>
      <c r="Q751" s="388"/>
      <c r="R751" s="388"/>
      <c r="S751" s="388"/>
      <c r="T751" s="388"/>
      <c r="U751" s="388"/>
      <c r="V751" s="388"/>
      <c r="W751" s="388"/>
      <c r="X751" s="388"/>
      <c r="Y751" s="388"/>
      <c r="Z751" s="388"/>
      <c r="AA751" s="388"/>
      <c r="AB751" s="388"/>
      <c r="AC751" s="388"/>
      <c r="AD751" s="388"/>
      <c r="AE751" s="388"/>
      <c r="AF751" s="388"/>
      <c r="AG751" s="388"/>
      <c r="AH751" s="388"/>
      <c r="AI751" s="388"/>
      <c r="AJ751" s="388"/>
      <c r="AK751" s="388"/>
      <c r="AL751" s="388"/>
      <c r="AM751" s="388"/>
      <c r="AN751" s="388"/>
      <c r="AO751" s="388"/>
      <c r="AP751" s="388"/>
      <c r="AQ751" s="388"/>
      <c r="AR751" s="388"/>
      <c r="AS751" s="388"/>
      <c r="AT751" s="388"/>
      <c r="AU751" s="388"/>
      <c r="AV751" s="388"/>
      <c r="AW751" s="388"/>
      <c r="AX751" s="388"/>
      <c r="AY751" s="388"/>
      <c r="AZ751" s="388"/>
      <c r="BA751" s="388"/>
      <c r="BB751" s="388"/>
      <c r="BC751" s="388"/>
      <c r="BD751" s="388"/>
      <c r="BE751" s="388"/>
      <c r="BF751" s="388"/>
      <c r="BG751" s="388"/>
      <c r="BH751" s="388">
        <v>35</v>
      </c>
      <c r="BI751" s="388">
        <v>2449</v>
      </c>
      <c r="BJ751" s="388">
        <f t="shared" si="107"/>
        <v>612.25</v>
      </c>
      <c r="BK751" s="388">
        <v>40</v>
      </c>
      <c r="BL751" s="388">
        <v>2616</v>
      </c>
      <c r="BM751" s="388">
        <f t="shared" si="108"/>
        <v>654</v>
      </c>
      <c r="BN751" s="388">
        <v>108</v>
      </c>
      <c r="BO751" s="388">
        <v>7084</v>
      </c>
      <c r="BP751" s="388">
        <f t="shared" si="109"/>
        <v>1771</v>
      </c>
      <c r="BQ751" s="388">
        <v>117</v>
      </c>
      <c r="BR751" s="388">
        <v>8607</v>
      </c>
      <c r="BS751" s="388">
        <f t="shared" si="110"/>
        <v>2151.75</v>
      </c>
    </row>
    <row r="752" spans="1:71" ht="15.75" customHeight="1">
      <c r="A752" s="331">
        <v>750</v>
      </c>
      <c r="B752" s="388" t="s">
        <v>4425</v>
      </c>
      <c r="C752" s="388"/>
      <c r="D752" s="388"/>
      <c r="E752" s="207" t="s">
        <v>5</v>
      </c>
      <c r="F752" s="388"/>
      <c r="G752" s="388"/>
      <c r="H752" s="388"/>
      <c r="I752" s="388"/>
      <c r="J752" s="388"/>
      <c r="K752" s="388"/>
      <c r="L752" s="388"/>
      <c r="M752" s="388"/>
      <c r="N752" s="388"/>
      <c r="O752" s="388"/>
      <c r="P752" s="388"/>
      <c r="Q752" s="388"/>
      <c r="R752" s="388"/>
      <c r="S752" s="388"/>
      <c r="T752" s="388"/>
      <c r="U752" s="388"/>
      <c r="V752" s="388"/>
      <c r="W752" s="388"/>
      <c r="X752" s="388"/>
      <c r="Y752" s="388"/>
      <c r="Z752" s="388"/>
      <c r="AA752" s="388"/>
      <c r="AB752" s="388"/>
      <c r="AC752" s="388"/>
      <c r="AD752" s="388"/>
      <c r="AE752" s="388"/>
      <c r="AF752" s="388"/>
      <c r="AG752" s="388"/>
      <c r="AH752" s="388"/>
      <c r="AI752" s="388"/>
      <c r="AJ752" s="388"/>
      <c r="AK752" s="388"/>
      <c r="AL752" s="388"/>
      <c r="AM752" s="388"/>
      <c r="AN752" s="388"/>
      <c r="AO752" s="388"/>
      <c r="AP752" s="388"/>
      <c r="AQ752" s="388"/>
      <c r="AR752" s="388"/>
      <c r="AS752" s="388"/>
      <c r="AT752" s="388"/>
      <c r="AU752" s="388"/>
      <c r="AV752" s="388"/>
      <c r="AW752" s="388"/>
      <c r="AX752" s="388"/>
      <c r="AY752" s="388"/>
      <c r="AZ752" s="388"/>
      <c r="BA752" s="388"/>
      <c r="BB752" s="388"/>
      <c r="BC752" s="388"/>
      <c r="BD752" s="388"/>
      <c r="BE752" s="388"/>
      <c r="BF752" s="388"/>
      <c r="BG752" s="388"/>
      <c r="BH752" s="388">
        <v>19</v>
      </c>
      <c r="BI752" s="388">
        <v>1633</v>
      </c>
      <c r="BJ752" s="388">
        <f t="shared" si="107"/>
        <v>408.25</v>
      </c>
      <c r="BK752" s="388">
        <v>34</v>
      </c>
      <c r="BL752" s="388">
        <v>2998</v>
      </c>
      <c r="BM752" s="388">
        <f t="shared" si="108"/>
        <v>749.5</v>
      </c>
      <c r="BN752" s="388">
        <v>43</v>
      </c>
      <c r="BO752" s="388">
        <v>3949</v>
      </c>
      <c r="BP752" s="388">
        <f t="shared" si="109"/>
        <v>987.25</v>
      </c>
      <c r="BQ752" s="388">
        <v>66</v>
      </c>
      <c r="BR752" s="388">
        <v>5754</v>
      </c>
      <c r="BS752" s="388">
        <f t="shared" si="110"/>
        <v>1438.5</v>
      </c>
    </row>
    <row r="753" spans="1:71" ht="15.75" customHeight="1">
      <c r="A753" s="331">
        <v>751</v>
      </c>
      <c r="B753" s="388" t="s">
        <v>4426</v>
      </c>
      <c r="C753" s="388"/>
      <c r="D753" s="388"/>
      <c r="E753" s="207" t="s">
        <v>5</v>
      </c>
      <c r="F753" s="388"/>
      <c r="G753" s="388"/>
      <c r="H753" s="388"/>
      <c r="I753" s="388"/>
      <c r="J753" s="388"/>
      <c r="K753" s="388"/>
      <c r="L753" s="388"/>
      <c r="M753" s="388"/>
      <c r="N753" s="388"/>
      <c r="O753" s="388"/>
      <c r="P753" s="388"/>
      <c r="Q753" s="388"/>
      <c r="R753" s="388"/>
      <c r="S753" s="388"/>
      <c r="T753" s="388"/>
      <c r="U753" s="388"/>
      <c r="V753" s="388"/>
      <c r="W753" s="388"/>
      <c r="X753" s="388"/>
      <c r="Y753" s="388"/>
      <c r="Z753" s="388"/>
      <c r="AA753" s="388"/>
      <c r="AB753" s="388"/>
      <c r="AC753" s="388"/>
      <c r="AD753" s="388"/>
      <c r="AE753" s="388"/>
      <c r="AF753" s="388"/>
      <c r="AG753" s="388"/>
      <c r="AH753" s="388"/>
      <c r="AI753" s="388"/>
      <c r="AJ753" s="388"/>
      <c r="AK753" s="388"/>
      <c r="AL753" s="388"/>
      <c r="AM753" s="388"/>
      <c r="AN753" s="388"/>
      <c r="AO753" s="388"/>
      <c r="AP753" s="388"/>
      <c r="AQ753" s="388"/>
      <c r="AR753" s="388"/>
      <c r="AS753" s="388"/>
      <c r="AT753" s="388"/>
      <c r="AU753" s="388"/>
      <c r="AV753" s="388"/>
      <c r="AW753" s="388"/>
      <c r="AX753" s="388"/>
      <c r="AY753" s="388"/>
      <c r="AZ753" s="388"/>
      <c r="BA753" s="388"/>
      <c r="BB753" s="388"/>
      <c r="BC753" s="388"/>
      <c r="BD753" s="388"/>
      <c r="BE753" s="388"/>
      <c r="BF753" s="388"/>
      <c r="BG753" s="388"/>
      <c r="BH753" s="388">
        <v>1</v>
      </c>
      <c r="BI753" s="388">
        <v>35</v>
      </c>
      <c r="BJ753" s="388">
        <f t="shared" si="107"/>
        <v>8.75</v>
      </c>
      <c r="BK753" s="388">
        <v>29</v>
      </c>
      <c r="BL753" s="388">
        <v>2491</v>
      </c>
      <c r="BM753" s="388">
        <f t="shared" si="108"/>
        <v>622.75</v>
      </c>
      <c r="BN753" s="388">
        <v>33</v>
      </c>
      <c r="BO753" s="388">
        <v>2343</v>
      </c>
      <c r="BP753" s="388">
        <f t="shared" si="109"/>
        <v>585.75</v>
      </c>
      <c r="BQ753" s="388">
        <v>37</v>
      </c>
      <c r="BR753" s="388">
        <v>2747</v>
      </c>
      <c r="BS753" s="388">
        <f t="shared" si="110"/>
        <v>686.75</v>
      </c>
    </row>
    <row r="754" spans="1:71" ht="15.75" customHeight="1">
      <c r="A754" s="331">
        <v>752</v>
      </c>
      <c r="B754" s="388" t="s">
        <v>4427</v>
      </c>
      <c r="C754" s="388"/>
      <c r="D754" s="388"/>
      <c r="E754" s="207" t="s">
        <v>5</v>
      </c>
      <c r="F754" s="388"/>
      <c r="G754" s="388"/>
      <c r="H754" s="388"/>
      <c r="I754" s="388"/>
      <c r="J754" s="388"/>
      <c r="K754" s="388"/>
      <c r="L754" s="388"/>
      <c r="M754" s="388"/>
      <c r="N754" s="388"/>
      <c r="O754" s="388"/>
      <c r="P754" s="388"/>
      <c r="Q754" s="388"/>
      <c r="R754" s="388"/>
      <c r="S754" s="388"/>
      <c r="T754" s="388"/>
      <c r="U754" s="388"/>
      <c r="V754" s="388"/>
      <c r="W754" s="388"/>
      <c r="X754" s="388"/>
      <c r="Y754" s="388"/>
      <c r="Z754" s="388"/>
      <c r="AA754" s="388"/>
      <c r="AB754" s="388"/>
      <c r="AC754" s="388"/>
      <c r="AD754" s="388"/>
      <c r="AE754" s="388"/>
      <c r="AF754" s="388"/>
      <c r="AG754" s="388"/>
      <c r="AH754" s="388"/>
      <c r="AI754" s="388"/>
      <c r="AJ754" s="388"/>
      <c r="AK754" s="388"/>
      <c r="AL754" s="388"/>
      <c r="AM754" s="388"/>
      <c r="AN754" s="388"/>
      <c r="AO754" s="388"/>
      <c r="AP754" s="388"/>
      <c r="AQ754" s="388"/>
      <c r="AR754" s="388"/>
      <c r="AS754" s="388"/>
      <c r="AT754" s="388"/>
      <c r="AU754" s="388"/>
      <c r="AV754" s="388"/>
      <c r="AW754" s="388"/>
      <c r="AX754" s="388"/>
      <c r="AY754" s="388"/>
      <c r="AZ754" s="388"/>
      <c r="BA754" s="388"/>
      <c r="BB754" s="388"/>
      <c r="BC754" s="388"/>
      <c r="BD754" s="388"/>
      <c r="BE754" s="388"/>
      <c r="BF754" s="388"/>
      <c r="BG754" s="388"/>
      <c r="BH754" s="388">
        <v>3</v>
      </c>
      <c r="BI754" s="388">
        <v>237</v>
      </c>
      <c r="BJ754" s="388">
        <f t="shared" si="107"/>
        <v>59.25</v>
      </c>
      <c r="BK754" s="388">
        <v>12</v>
      </c>
      <c r="BL754" s="388">
        <v>940</v>
      </c>
      <c r="BM754" s="388">
        <f t="shared" si="108"/>
        <v>235</v>
      </c>
      <c r="BN754" s="388">
        <v>23</v>
      </c>
      <c r="BO754" s="388">
        <v>1845</v>
      </c>
      <c r="BP754" s="388">
        <f t="shared" si="109"/>
        <v>461.25</v>
      </c>
      <c r="BQ754" s="388">
        <v>27</v>
      </c>
      <c r="BR754" s="388">
        <v>2369</v>
      </c>
      <c r="BS754" s="388">
        <f t="shared" si="110"/>
        <v>592.25</v>
      </c>
    </row>
    <row r="755" spans="1:71" ht="15.75" customHeight="1">
      <c r="A755" s="331">
        <v>753</v>
      </c>
      <c r="B755" s="388" t="s">
        <v>4428</v>
      </c>
      <c r="C755" s="388"/>
      <c r="D755" s="388"/>
      <c r="E755" s="207" t="s">
        <v>5</v>
      </c>
      <c r="F755" s="388"/>
      <c r="G755" s="388"/>
      <c r="H755" s="388"/>
      <c r="I755" s="388"/>
      <c r="J755" s="388"/>
      <c r="K755" s="388"/>
      <c r="L755" s="388"/>
      <c r="M755" s="388"/>
      <c r="N755" s="388"/>
      <c r="O755" s="388"/>
      <c r="P755" s="388"/>
      <c r="Q755" s="388"/>
      <c r="R755" s="388"/>
      <c r="S755" s="388"/>
      <c r="T755" s="388"/>
      <c r="U755" s="388"/>
      <c r="V755" s="388"/>
      <c r="W755" s="388"/>
      <c r="X755" s="388"/>
      <c r="Y755" s="388"/>
      <c r="Z755" s="388"/>
      <c r="AA755" s="388"/>
      <c r="AB755" s="388"/>
      <c r="AC755" s="388"/>
      <c r="AD755" s="388"/>
      <c r="AE755" s="388"/>
      <c r="AF755" s="388"/>
      <c r="AG755" s="388"/>
      <c r="AH755" s="388"/>
      <c r="AI755" s="388"/>
      <c r="AJ755" s="388"/>
      <c r="AK755" s="388"/>
      <c r="AL755" s="388"/>
      <c r="AM755" s="388"/>
      <c r="AN755" s="388"/>
      <c r="AO755" s="388"/>
      <c r="AP755" s="388"/>
      <c r="AQ755" s="388"/>
      <c r="AR755" s="388"/>
      <c r="AS755" s="388"/>
      <c r="AT755" s="388"/>
      <c r="AU755" s="388"/>
      <c r="AV755" s="388"/>
      <c r="AW755" s="388"/>
      <c r="AX755" s="388"/>
      <c r="AY755" s="388"/>
      <c r="AZ755" s="388"/>
      <c r="BA755" s="388"/>
      <c r="BB755" s="388"/>
      <c r="BC755" s="388"/>
      <c r="BD755" s="388"/>
      <c r="BE755" s="388"/>
      <c r="BF755" s="388"/>
      <c r="BG755" s="388"/>
      <c r="BH755" s="388">
        <v>5</v>
      </c>
      <c r="BI755" s="388">
        <v>451</v>
      </c>
      <c r="BJ755" s="388">
        <f t="shared" si="107"/>
        <v>112.75</v>
      </c>
      <c r="BK755" s="388">
        <v>29</v>
      </c>
      <c r="BL755" s="388">
        <v>2639</v>
      </c>
      <c r="BM755" s="388">
        <f t="shared" si="108"/>
        <v>659.75</v>
      </c>
      <c r="BN755" s="388">
        <v>26</v>
      </c>
      <c r="BO755" s="388">
        <v>2098</v>
      </c>
      <c r="BP755" s="388">
        <f t="shared" si="109"/>
        <v>524.5</v>
      </c>
      <c r="BQ755" s="388">
        <v>23</v>
      </c>
      <c r="BR755" s="388">
        <v>1641</v>
      </c>
      <c r="BS755" s="388">
        <f t="shared" si="110"/>
        <v>410.25</v>
      </c>
    </row>
    <row r="756" spans="1:71" ht="15.75" customHeight="1">
      <c r="A756" s="331">
        <v>754</v>
      </c>
      <c r="B756" s="388" t="s">
        <v>4429</v>
      </c>
      <c r="C756" s="388"/>
      <c r="D756" s="388"/>
      <c r="E756" s="207" t="s">
        <v>5</v>
      </c>
      <c r="F756" s="388"/>
      <c r="G756" s="388"/>
      <c r="H756" s="388"/>
      <c r="I756" s="388"/>
      <c r="J756" s="388"/>
      <c r="K756" s="388"/>
      <c r="L756" s="388"/>
      <c r="M756" s="388"/>
      <c r="N756" s="388"/>
      <c r="O756" s="388"/>
      <c r="P756" s="388"/>
      <c r="Q756" s="388"/>
      <c r="R756" s="388"/>
      <c r="S756" s="388"/>
      <c r="T756" s="388"/>
      <c r="U756" s="388"/>
      <c r="V756" s="388"/>
      <c r="W756" s="388"/>
      <c r="X756" s="388"/>
      <c r="Y756" s="388"/>
      <c r="Z756" s="388"/>
      <c r="AA756" s="388"/>
      <c r="AB756" s="388"/>
      <c r="AC756" s="388"/>
      <c r="AD756" s="388"/>
      <c r="AE756" s="388"/>
      <c r="AF756" s="388"/>
      <c r="AG756" s="388"/>
      <c r="AH756" s="388"/>
      <c r="AI756" s="388"/>
      <c r="AJ756" s="388"/>
      <c r="AK756" s="388"/>
      <c r="AL756" s="388"/>
      <c r="AM756" s="388"/>
      <c r="AN756" s="388"/>
      <c r="AO756" s="388"/>
      <c r="AP756" s="388"/>
      <c r="AQ756" s="388"/>
      <c r="AR756" s="388"/>
      <c r="AS756" s="388"/>
      <c r="AT756" s="388"/>
      <c r="AU756" s="388"/>
      <c r="AV756" s="388"/>
      <c r="AW756" s="388"/>
      <c r="AX756" s="388"/>
      <c r="AY756" s="388"/>
      <c r="AZ756" s="388"/>
      <c r="BA756" s="388"/>
      <c r="BB756" s="388"/>
      <c r="BC756" s="388"/>
      <c r="BD756" s="388"/>
      <c r="BE756" s="388"/>
      <c r="BF756" s="388"/>
      <c r="BG756" s="388"/>
      <c r="BH756" s="388">
        <v>17</v>
      </c>
      <c r="BI756" s="388">
        <v>1047</v>
      </c>
      <c r="BJ756" s="388">
        <f t="shared" si="107"/>
        <v>261.75</v>
      </c>
      <c r="BK756" s="388">
        <v>54</v>
      </c>
      <c r="BL756" s="388">
        <v>3622</v>
      </c>
      <c r="BM756" s="388">
        <f t="shared" si="108"/>
        <v>905.5</v>
      </c>
      <c r="BN756" s="388">
        <v>24</v>
      </c>
      <c r="BO756" s="388">
        <v>1744</v>
      </c>
      <c r="BP756" s="388">
        <f t="shared" si="109"/>
        <v>436</v>
      </c>
      <c r="BQ756" s="388">
        <v>25</v>
      </c>
      <c r="BR756" s="388">
        <v>1787</v>
      </c>
      <c r="BS756" s="388">
        <f t="shared" si="110"/>
        <v>446.75</v>
      </c>
    </row>
    <row r="757" spans="1:71" ht="15.75" customHeight="1">
      <c r="A757" s="331">
        <v>755</v>
      </c>
      <c r="B757" s="388" t="s">
        <v>4430</v>
      </c>
      <c r="C757" s="388"/>
      <c r="D757" s="388"/>
      <c r="E757" s="207" t="s">
        <v>5</v>
      </c>
      <c r="F757" s="388"/>
      <c r="G757" s="388"/>
      <c r="H757" s="388"/>
      <c r="I757" s="388"/>
      <c r="J757" s="388"/>
      <c r="K757" s="388"/>
      <c r="L757" s="388"/>
      <c r="M757" s="388"/>
      <c r="N757" s="388"/>
      <c r="O757" s="388"/>
      <c r="P757" s="388"/>
      <c r="Q757" s="388"/>
      <c r="R757" s="388"/>
      <c r="S757" s="388"/>
      <c r="T757" s="388"/>
      <c r="U757" s="388"/>
      <c r="V757" s="388"/>
      <c r="W757" s="388"/>
      <c r="X757" s="388"/>
      <c r="Y757" s="388"/>
      <c r="Z757" s="388"/>
      <c r="AA757" s="388"/>
      <c r="AB757" s="388"/>
      <c r="AC757" s="388"/>
      <c r="AD757" s="388"/>
      <c r="AE757" s="388"/>
      <c r="AF757" s="388"/>
      <c r="AG757" s="388"/>
      <c r="AH757" s="388"/>
      <c r="AI757" s="388"/>
      <c r="AJ757" s="388"/>
      <c r="AK757" s="388"/>
      <c r="AL757" s="388"/>
      <c r="AM757" s="388"/>
      <c r="AN757" s="388"/>
      <c r="AO757" s="388"/>
      <c r="AP757" s="388"/>
      <c r="AQ757" s="388"/>
      <c r="AR757" s="388"/>
      <c r="AS757" s="388"/>
      <c r="AT757" s="388"/>
      <c r="AU757" s="388"/>
      <c r="AV757" s="388"/>
      <c r="AW757" s="388"/>
      <c r="AX757" s="388"/>
      <c r="AY757" s="388"/>
      <c r="AZ757" s="388"/>
      <c r="BA757" s="388"/>
      <c r="BB757" s="388"/>
      <c r="BC757" s="388"/>
      <c r="BD757" s="388"/>
      <c r="BE757" s="388"/>
      <c r="BF757" s="388"/>
      <c r="BG757" s="388"/>
      <c r="BH757" s="388">
        <v>10</v>
      </c>
      <c r="BI757" s="388">
        <v>842</v>
      </c>
      <c r="BJ757" s="388">
        <f t="shared" si="107"/>
        <v>210.5</v>
      </c>
      <c r="BK757" s="388">
        <v>19</v>
      </c>
      <c r="BL757" s="388">
        <v>1657</v>
      </c>
      <c r="BM757" s="388">
        <f t="shared" si="108"/>
        <v>414.25</v>
      </c>
      <c r="BN757" s="388">
        <v>10</v>
      </c>
      <c r="BO757" s="388">
        <v>746</v>
      </c>
      <c r="BP757" s="388">
        <f t="shared" si="109"/>
        <v>186.5</v>
      </c>
      <c r="BQ757" s="388">
        <v>15</v>
      </c>
      <c r="BR757" s="388">
        <v>1217</v>
      </c>
      <c r="BS757" s="388">
        <f t="shared" si="110"/>
        <v>304.25</v>
      </c>
    </row>
    <row r="758" spans="1:71" ht="15.75" customHeight="1">
      <c r="A758" s="331">
        <v>756</v>
      </c>
      <c r="B758" s="388" t="s">
        <v>4431</v>
      </c>
      <c r="C758" s="388"/>
      <c r="D758" s="388"/>
      <c r="E758" s="207" t="s">
        <v>5</v>
      </c>
      <c r="F758" s="388"/>
      <c r="G758" s="388"/>
      <c r="H758" s="388"/>
      <c r="I758" s="388"/>
      <c r="J758" s="388"/>
      <c r="K758" s="388"/>
      <c r="L758" s="388"/>
      <c r="M758" s="388"/>
      <c r="N758" s="388"/>
      <c r="O758" s="388"/>
      <c r="P758" s="388"/>
      <c r="Q758" s="388"/>
      <c r="R758" s="388"/>
      <c r="S758" s="388"/>
      <c r="T758" s="388"/>
      <c r="U758" s="388"/>
      <c r="V758" s="388"/>
      <c r="W758" s="388"/>
      <c r="X758" s="388"/>
      <c r="Y758" s="388"/>
      <c r="Z758" s="388"/>
      <c r="AA758" s="388"/>
      <c r="AB758" s="388"/>
      <c r="AC758" s="388"/>
      <c r="AD758" s="388"/>
      <c r="AE758" s="388"/>
      <c r="AF758" s="388"/>
      <c r="AG758" s="388"/>
      <c r="AH758" s="388"/>
      <c r="AI758" s="388"/>
      <c r="AJ758" s="388"/>
      <c r="AK758" s="388"/>
      <c r="AL758" s="388"/>
      <c r="AM758" s="388"/>
      <c r="AN758" s="388"/>
      <c r="AO758" s="388"/>
      <c r="AP758" s="388"/>
      <c r="AQ758" s="388"/>
      <c r="AR758" s="388"/>
      <c r="AS758" s="388"/>
      <c r="AT758" s="388"/>
      <c r="AU758" s="388"/>
      <c r="AV758" s="388"/>
      <c r="AW758" s="388"/>
      <c r="AX758" s="388"/>
      <c r="AY758" s="388"/>
      <c r="AZ758" s="388"/>
      <c r="BA758" s="388"/>
      <c r="BB758" s="388"/>
      <c r="BC758" s="388"/>
      <c r="BD758" s="388"/>
      <c r="BE758" s="388"/>
      <c r="BF758" s="388"/>
      <c r="BG758" s="388"/>
      <c r="BH758" s="388">
        <v>1</v>
      </c>
      <c r="BI758" s="388">
        <v>35</v>
      </c>
      <c r="BJ758" s="388">
        <f t="shared" si="107"/>
        <v>8.75</v>
      </c>
      <c r="BK758" s="388">
        <v>11</v>
      </c>
      <c r="BL758" s="388">
        <v>657</v>
      </c>
      <c r="BM758" s="388">
        <f t="shared" si="108"/>
        <v>164.25</v>
      </c>
      <c r="BN758" s="388">
        <v>30</v>
      </c>
      <c r="BO758" s="388">
        <v>2422</v>
      </c>
      <c r="BP758" s="388">
        <f t="shared" si="109"/>
        <v>605.5</v>
      </c>
      <c r="BQ758" s="388">
        <v>32</v>
      </c>
      <c r="BR758" s="388">
        <v>2220</v>
      </c>
      <c r="BS758" s="388">
        <f t="shared" si="110"/>
        <v>555</v>
      </c>
    </row>
    <row r="759" spans="1:71" ht="15.75" customHeight="1">
      <c r="A759" s="331">
        <v>757</v>
      </c>
      <c r="B759" s="388" t="s">
        <v>4432</v>
      </c>
      <c r="C759" s="388"/>
      <c r="D759" s="388"/>
      <c r="E759" s="207" t="s">
        <v>5</v>
      </c>
      <c r="F759" s="388"/>
      <c r="G759" s="388"/>
      <c r="H759" s="388"/>
      <c r="I759" s="388"/>
      <c r="J759" s="388"/>
      <c r="K759" s="388"/>
      <c r="L759" s="388"/>
      <c r="M759" s="388"/>
      <c r="N759" s="388"/>
      <c r="O759" s="388"/>
      <c r="P759" s="388"/>
      <c r="Q759" s="388"/>
      <c r="R759" s="388"/>
      <c r="S759" s="388"/>
      <c r="T759" s="388"/>
      <c r="U759" s="388"/>
      <c r="V759" s="388"/>
      <c r="W759" s="388"/>
      <c r="X759" s="388"/>
      <c r="Y759" s="388"/>
      <c r="Z759" s="388"/>
      <c r="AA759" s="388"/>
      <c r="AB759" s="388"/>
      <c r="AC759" s="388"/>
      <c r="AD759" s="388"/>
      <c r="AE759" s="388"/>
      <c r="AF759" s="388"/>
      <c r="AG759" s="388"/>
      <c r="AH759" s="388"/>
      <c r="AI759" s="388"/>
      <c r="AJ759" s="388"/>
      <c r="AK759" s="388"/>
      <c r="AL759" s="388"/>
      <c r="AM759" s="388"/>
      <c r="AN759" s="388"/>
      <c r="AO759" s="388"/>
      <c r="AP759" s="388"/>
      <c r="AQ759" s="388"/>
      <c r="AR759" s="388"/>
      <c r="AS759" s="388"/>
      <c r="AT759" s="388"/>
      <c r="AU759" s="388"/>
      <c r="AV759" s="388"/>
      <c r="AW759" s="388"/>
      <c r="AX759" s="388"/>
      <c r="AY759" s="388"/>
      <c r="AZ759" s="388"/>
      <c r="BA759" s="388"/>
      <c r="BB759" s="388"/>
      <c r="BC759" s="388"/>
      <c r="BD759" s="388"/>
      <c r="BE759" s="388"/>
      <c r="BF759" s="388"/>
      <c r="BG759" s="388"/>
      <c r="BH759" s="388">
        <v>8</v>
      </c>
      <c r="BI759" s="388">
        <v>692</v>
      </c>
      <c r="BJ759" s="388">
        <f t="shared" si="107"/>
        <v>173</v>
      </c>
      <c r="BK759" s="388">
        <v>15</v>
      </c>
      <c r="BL759" s="388">
        <v>1217</v>
      </c>
      <c r="BM759" s="388">
        <f t="shared" si="108"/>
        <v>304.25</v>
      </c>
      <c r="BN759" s="388">
        <v>16</v>
      </c>
      <c r="BO759" s="388">
        <v>1248</v>
      </c>
      <c r="BP759" s="388">
        <f t="shared" si="109"/>
        <v>312</v>
      </c>
      <c r="BQ759" s="388">
        <v>24</v>
      </c>
      <c r="BR759" s="388">
        <v>2496</v>
      </c>
      <c r="BS759" s="388">
        <f t="shared" si="110"/>
        <v>624</v>
      </c>
    </row>
    <row r="760" spans="1:71" ht="15.75" customHeight="1">
      <c r="A760" s="331">
        <v>758</v>
      </c>
      <c r="B760" s="388" t="s">
        <v>4433</v>
      </c>
      <c r="C760" s="388"/>
      <c r="D760" s="388"/>
      <c r="E760" s="207" t="s">
        <v>5</v>
      </c>
      <c r="F760" s="388"/>
      <c r="G760" s="388"/>
      <c r="H760" s="388"/>
      <c r="I760" s="388"/>
      <c r="J760" s="388"/>
      <c r="K760" s="388"/>
      <c r="L760" s="388"/>
      <c r="M760" s="388"/>
      <c r="N760" s="388"/>
      <c r="O760" s="388"/>
      <c r="P760" s="388"/>
      <c r="Q760" s="388"/>
      <c r="R760" s="388"/>
      <c r="S760" s="388"/>
      <c r="T760" s="388"/>
      <c r="U760" s="388"/>
      <c r="V760" s="388"/>
      <c r="W760" s="388"/>
      <c r="X760" s="388"/>
      <c r="Y760" s="388"/>
      <c r="Z760" s="388"/>
      <c r="AA760" s="388"/>
      <c r="AB760" s="388"/>
      <c r="AC760" s="388"/>
      <c r="AD760" s="388"/>
      <c r="AE760" s="388"/>
      <c r="AF760" s="388"/>
      <c r="AG760" s="388"/>
      <c r="AH760" s="388"/>
      <c r="AI760" s="388"/>
      <c r="AJ760" s="388"/>
      <c r="AK760" s="388"/>
      <c r="AL760" s="388"/>
      <c r="AM760" s="388"/>
      <c r="AN760" s="388"/>
      <c r="AO760" s="388"/>
      <c r="AP760" s="388"/>
      <c r="AQ760" s="388"/>
      <c r="AR760" s="388"/>
      <c r="AS760" s="388"/>
      <c r="AT760" s="388"/>
      <c r="AU760" s="388"/>
      <c r="AV760" s="388"/>
      <c r="AW760" s="388"/>
      <c r="AX760" s="388"/>
      <c r="AY760" s="388"/>
      <c r="AZ760" s="388"/>
      <c r="BA760" s="388"/>
      <c r="BB760" s="388"/>
      <c r="BC760" s="388"/>
      <c r="BD760" s="388"/>
      <c r="BE760" s="388"/>
      <c r="BF760" s="388"/>
      <c r="BG760" s="388"/>
      <c r="BH760" s="388">
        <v>5</v>
      </c>
      <c r="BI760" s="388">
        <v>475</v>
      </c>
      <c r="BJ760" s="388">
        <f t="shared" si="107"/>
        <v>118.75</v>
      </c>
      <c r="BK760" s="388">
        <v>28</v>
      </c>
      <c r="BL760" s="388">
        <v>2228</v>
      </c>
      <c r="BM760" s="388">
        <f t="shared" si="108"/>
        <v>557</v>
      </c>
      <c r="BN760" s="388">
        <v>46</v>
      </c>
      <c r="BO760" s="388">
        <v>3398</v>
      </c>
      <c r="BP760" s="388">
        <f t="shared" si="109"/>
        <v>849.5</v>
      </c>
      <c r="BQ760" s="388">
        <v>59</v>
      </c>
      <c r="BR760" s="388">
        <v>4033</v>
      </c>
      <c r="BS760" s="388">
        <f t="shared" si="110"/>
        <v>1008.25</v>
      </c>
    </row>
    <row r="761" spans="1:71" ht="15.75" customHeight="1">
      <c r="A761" s="331">
        <v>759</v>
      </c>
      <c r="B761" s="388" t="s">
        <v>4434</v>
      </c>
      <c r="C761" s="388"/>
      <c r="D761" s="388"/>
      <c r="E761" s="207" t="s">
        <v>5</v>
      </c>
      <c r="F761" s="388"/>
      <c r="G761" s="388"/>
      <c r="H761" s="388"/>
      <c r="I761" s="388"/>
      <c r="J761" s="388"/>
      <c r="K761" s="388"/>
      <c r="L761" s="388"/>
      <c r="M761" s="388"/>
      <c r="N761" s="388"/>
      <c r="O761" s="388"/>
      <c r="P761" s="388"/>
      <c r="Q761" s="388"/>
      <c r="R761" s="388"/>
      <c r="S761" s="388"/>
      <c r="T761" s="388"/>
      <c r="U761" s="388"/>
      <c r="V761" s="388"/>
      <c r="W761" s="388"/>
      <c r="X761" s="388"/>
      <c r="Y761" s="388"/>
      <c r="Z761" s="388"/>
      <c r="AA761" s="388"/>
      <c r="AB761" s="388"/>
      <c r="AC761" s="388"/>
      <c r="AD761" s="388"/>
      <c r="AE761" s="388"/>
      <c r="AF761" s="388"/>
      <c r="AG761" s="388"/>
      <c r="AH761" s="388"/>
      <c r="AI761" s="388"/>
      <c r="AJ761" s="388"/>
      <c r="AK761" s="388"/>
      <c r="AL761" s="388"/>
      <c r="AM761" s="388"/>
      <c r="AN761" s="388"/>
      <c r="AO761" s="388"/>
      <c r="AP761" s="388"/>
      <c r="AQ761" s="388"/>
      <c r="AR761" s="388"/>
      <c r="AS761" s="388"/>
      <c r="AT761" s="388"/>
      <c r="AU761" s="388"/>
      <c r="AV761" s="388"/>
      <c r="AW761" s="388"/>
      <c r="AX761" s="388"/>
      <c r="AY761" s="388"/>
      <c r="AZ761" s="388"/>
      <c r="BA761" s="388"/>
      <c r="BB761" s="388"/>
      <c r="BC761" s="388"/>
      <c r="BD761" s="388"/>
      <c r="BE761" s="388"/>
      <c r="BF761" s="388"/>
      <c r="BG761" s="388"/>
      <c r="BH761" s="388">
        <v>3</v>
      </c>
      <c r="BI761" s="388">
        <v>317</v>
      </c>
      <c r="BJ761" s="388">
        <f t="shared" si="107"/>
        <v>79.25</v>
      </c>
      <c r="BK761" s="388">
        <v>24</v>
      </c>
      <c r="BL761" s="388">
        <v>1724</v>
      </c>
      <c r="BM761" s="388">
        <f t="shared" si="108"/>
        <v>431</v>
      </c>
      <c r="BN761" s="388">
        <v>14</v>
      </c>
      <c r="BO761" s="388">
        <v>1298</v>
      </c>
      <c r="BP761" s="388">
        <f t="shared" si="109"/>
        <v>324.5</v>
      </c>
      <c r="BQ761" s="388">
        <v>16</v>
      </c>
      <c r="BR761" s="388">
        <v>1372</v>
      </c>
      <c r="BS761" s="388">
        <f t="shared" si="110"/>
        <v>343</v>
      </c>
    </row>
    <row r="762" spans="1:71" ht="15.75" customHeight="1">
      <c r="A762" s="331">
        <v>760</v>
      </c>
      <c r="B762" s="388" t="s">
        <v>4435</v>
      </c>
      <c r="C762" s="388"/>
      <c r="D762" s="388"/>
      <c r="E762" s="207" t="s">
        <v>5</v>
      </c>
      <c r="F762" s="388"/>
      <c r="G762" s="388"/>
      <c r="H762" s="388"/>
      <c r="I762" s="388"/>
      <c r="J762" s="388"/>
      <c r="K762" s="388"/>
      <c r="L762" s="388"/>
      <c r="M762" s="388"/>
      <c r="N762" s="388"/>
      <c r="O762" s="388"/>
      <c r="P762" s="388"/>
      <c r="Q762" s="388"/>
      <c r="R762" s="388"/>
      <c r="S762" s="388"/>
      <c r="T762" s="388"/>
      <c r="U762" s="388"/>
      <c r="V762" s="388"/>
      <c r="W762" s="388"/>
      <c r="X762" s="388"/>
      <c r="Y762" s="388"/>
      <c r="Z762" s="388"/>
      <c r="AA762" s="388"/>
      <c r="AB762" s="388"/>
      <c r="AC762" s="388"/>
      <c r="AD762" s="388"/>
      <c r="AE762" s="388"/>
      <c r="AF762" s="388"/>
      <c r="AG762" s="388"/>
      <c r="AH762" s="388"/>
      <c r="AI762" s="388"/>
      <c r="AJ762" s="388"/>
      <c r="AK762" s="388"/>
      <c r="AL762" s="388"/>
      <c r="AM762" s="388"/>
      <c r="AN762" s="388"/>
      <c r="AO762" s="388"/>
      <c r="AP762" s="388"/>
      <c r="AQ762" s="388"/>
      <c r="AR762" s="388"/>
      <c r="AS762" s="388"/>
      <c r="AT762" s="388"/>
      <c r="AU762" s="388"/>
      <c r="AV762" s="388"/>
      <c r="AW762" s="388"/>
      <c r="AX762" s="388"/>
      <c r="AY762" s="388"/>
      <c r="AZ762" s="388"/>
      <c r="BA762" s="388"/>
      <c r="BB762" s="388"/>
      <c r="BC762" s="388"/>
      <c r="BD762" s="388"/>
      <c r="BE762" s="388"/>
      <c r="BF762" s="388"/>
      <c r="BG762" s="388"/>
      <c r="BH762" s="388">
        <v>5</v>
      </c>
      <c r="BI762" s="388">
        <v>331</v>
      </c>
      <c r="BJ762" s="388">
        <f t="shared" si="107"/>
        <v>82.75</v>
      </c>
      <c r="BK762" s="388">
        <v>12</v>
      </c>
      <c r="BL762" s="388">
        <v>724</v>
      </c>
      <c r="BM762" s="388">
        <f t="shared" si="108"/>
        <v>181</v>
      </c>
      <c r="BN762" s="388">
        <v>35</v>
      </c>
      <c r="BO762" s="388">
        <v>2773</v>
      </c>
      <c r="BP762" s="388">
        <f t="shared" si="109"/>
        <v>693.25</v>
      </c>
      <c r="BQ762" s="388">
        <v>42</v>
      </c>
      <c r="BR762" s="388">
        <v>3310</v>
      </c>
      <c r="BS762" s="388">
        <f t="shared" si="110"/>
        <v>827.5</v>
      </c>
    </row>
    <row r="763" spans="1:71" ht="15.75" customHeight="1">
      <c r="A763" s="331">
        <v>761</v>
      </c>
      <c r="B763" s="388" t="s">
        <v>4436</v>
      </c>
      <c r="C763" s="388"/>
      <c r="D763" s="388"/>
      <c r="E763" s="207" t="s">
        <v>5</v>
      </c>
      <c r="F763" s="388"/>
      <c r="G763" s="388"/>
      <c r="H763" s="388"/>
      <c r="I763" s="388"/>
      <c r="J763" s="388"/>
      <c r="K763" s="388"/>
      <c r="L763" s="388"/>
      <c r="M763" s="388"/>
      <c r="N763" s="388"/>
      <c r="O763" s="388"/>
      <c r="P763" s="388"/>
      <c r="Q763" s="388"/>
      <c r="R763" s="388"/>
      <c r="S763" s="388"/>
      <c r="T763" s="388"/>
      <c r="U763" s="388"/>
      <c r="V763" s="388"/>
      <c r="W763" s="388"/>
      <c r="X763" s="388"/>
      <c r="Y763" s="388"/>
      <c r="Z763" s="388"/>
      <c r="AA763" s="388"/>
      <c r="AB763" s="388"/>
      <c r="AC763" s="388"/>
      <c r="AD763" s="388"/>
      <c r="AE763" s="388"/>
      <c r="AF763" s="388"/>
      <c r="AG763" s="388"/>
      <c r="AH763" s="388"/>
      <c r="AI763" s="388"/>
      <c r="AJ763" s="388"/>
      <c r="AK763" s="388"/>
      <c r="AL763" s="388"/>
      <c r="AM763" s="388"/>
      <c r="AN763" s="388"/>
      <c r="AO763" s="388"/>
      <c r="AP763" s="388"/>
      <c r="AQ763" s="388"/>
      <c r="AR763" s="388"/>
      <c r="AS763" s="388"/>
      <c r="AT763" s="388"/>
      <c r="AU763" s="388"/>
      <c r="AV763" s="388"/>
      <c r="AW763" s="388"/>
      <c r="AX763" s="388"/>
      <c r="AY763" s="388"/>
      <c r="AZ763" s="388"/>
      <c r="BA763" s="388"/>
      <c r="BB763" s="388"/>
      <c r="BC763" s="388"/>
      <c r="BD763" s="388"/>
      <c r="BE763" s="388"/>
      <c r="BF763" s="388"/>
      <c r="BG763" s="388"/>
      <c r="BH763" s="388">
        <v>1</v>
      </c>
      <c r="BI763" s="388">
        <v>59</v>
      </c>
      <c r="BJ763" s="388">
        <f t="shared" si="107"/>
        <v>14.75</v>
      </c>
      <c r="BK763" s="388">
        <v>11</v>
      </c>
      <c r="BL763" s="388">
        <v>1045</v>
      </c>
      <c r="BM763" s="388">
        <f t="shared" si="108"/>
        <v>261.25</v>
      </c>
      <c r="BN763" s="388">
        <v>24</v>
      </c>
      <c r="BO763" s="388">
        <v>2104</v>
      </c>
      <c r="BP763" s="388">
        <f t="shared" si="109"/>
        <v>526</v>
      </c>
      <c r="BQ763" s="388">
        <v>36</v>
      </c>
      <c r="BR763" s="388">
        <v>2580</v>
      </c>
      <c r="BS763" s="388">
        <f t="shared" si="110"/>
        <v>645</v>
      </c>
    </row>
    <row r="764" spans="1:71" ht="15.75" customHeight="1">
      <c r="A764" s="331">
        <v>762</v>
      </c>
      <c r="B764" s="388" t="s">
        <v>4437</v>
      </c>
      <c r="C764" s="388"/>
      <c r="D764" s="388"/>
      <c r="E764" s="207" t="s">
        <v>5</v>
      </c>
      <c r="F764" s="388"/>
      <c r="G764" s="388"/>
      <c r="H764" s="388"/>
      <c r="I764" s="388"/>
      <c r="J764" s="388"/>
      <c r="K764" s="388"/>
      <c r="L764" s="388"/>
      <c r="M764" s="388"/>
      <c r="N764" s="388"/>
      <c r="O764" s="388"/>
      <c r="P764" s="388"/>
      <c r="Q764" s="388"/>
      <c r="R764" s="388"/>
      <c r="S764" s="388"/>
      <c r="T764" s="388"/>
      <c r="U764" s="388"/>
      <c r="V764" s="388"/>
      <c r="W764" s="388"/>
      <c r="X764" s="388"/>
      <c r="Y764" s="388"/>
      <c r="Z764" s="388"/>
      <c r="AA764" s="388"/>
      <c r="AB764" s="388"/>
      <c r="AC764" s="388"/>
      <c r="AD764" s="388"/>
      <c r="AE764" s="388"/>
      <c r="AF764" s="388"/>
      <c r="AG764" s="388"/>
      <c r="AH764" s="388"/>
      <c r="AI764" s="388"/>
      <c r="AJ764" s="388"/>
      <c r="AK764" s="388"/>
      <c r="AL764" s="388"/>
      <c r="AM764" s="388"/>
      <c r="AN764" s="388"/>
      <c r="AO764" s="388"/>
      <c r="AP764" s="388"/>
      <c r="AQ764" s="388"/>
      <c r="AR764" s="388"/>
      <c r="AS764" s="388"/>
      <c r="AT764" s="388"/>
      <c r="AU764" s="388"/>
      <c r="AV764" s="388"/>
      <c r="AW764" s="388"/>
      <c r="AX764" s="388"/>
      <c r="AY764" s="388"/>
      <c r="AZ764" s="388"/>
      <c r="BA764" s="388"/>
      <c r="BB764" s="388"/>
      <c r="BC764" s="388"/>
      <c r="BD764" s="388"/>
      <c r="BE764" s="388"/>
      <c r="BF764" s="388"/>
      <c r="BG764" s="388"/>
      <c r="BH764" s="388">
        <v>1</v>
      </c>
      <c r="BI764" s="388">
        <v>35</v>
      </c>
      <c r="BJ764" s="388">
        <f t="shared" si="107"/>
        <v>8.75</v>
      </c>
      <c r="BK764" s="388">
        <v>20</v>
      </c>
      <c r="BL764" s="388">
        <v>1256</v>
      </c>
      <c r="BM764" s="388">
        <f t="shared" si="108"/>
        <v>314</v>
      </c>
      <c r="BN764" s="388">
        <v>26</v>
      </c>
      <c r="BO764" s="388">
        <v>1666</v>
      </c>
      <c r="BP764" s="388">
        <f t="shared" si="109"/>
        <v>416.5</v>
      </c>
      <c r="BQ764" s="388">
        <v>28</v>
      </c>
      <c r="BR764" s="388">
        <v>1680</v>
      </c>
      <c r="BS764" s="388">
        <f t="shared" si="110"/>
        <v>420</v>
      </c>
    </row>
    <row r="765" spans="1:71" ht="15.75" customHeight="1">
      <c r="A765" s="331">
        <v>763</v>
      </c>
      <c r="B765" s="388" t="s">
        <v>4438</v>
      </c>
      <c r="C765" s="388"/>
      <c r="D765" s="388"/>
      <c r="E765" s="207" t="s">
        <v>5</v>
      </c>
      <c r="F765" s="388"/>
      <c r="G765" s="388"/>
      <c r="H765" s="388"/>
      <c r="I765" s="388"/>
      <c r="J765" s="388"/>
      <c r="K765" s="388"/>
      <c r="L765" s="388"/>
      <c r="M765" s="388"/>
      <c r="N765" s="388"/>
      <c r="O765" s="388"/>
      <c r="P765" s="388"/>
      <c r="Q765" s="388"/>
      <c r="R765" s="388"/>
      <c r="S765" s="388"/>
      <c r="T765" s="388"/>
      <c r="U765" s="388"/>
      <c r="V765" s="388"/>
      <c r="W765" s="388"/>
      <c r="X765" s="388"/>
      <c r="Y765" s="388"/>
      <c r="Z765" s="388"/>
      <c r="AA765" s="388"/>
      <c r="AB765" s="388"/>
      <c r="AC765" s="388"/>
      <c r="AD765" s="388"/>
      <c r="AE765" s="388"/>
      <c r="AF765" s="388"/>
      <c r="AG765" s="388"/>
      <c r="AH765" s="388"/>
      <c r="AI765" s="388"/>
      <c r="AJ765" s="388"/>
      <c r="AK765" s="388"/>
      <c r="AL765" s="388"/>
      <c r="AM765" s="388"/>
      <c r="AN765" s="388"/>
      <c r="AO765" s="388"/>
      <c r="AP765" s="388"/>
      <c r="AQ765" s="388"/>
      <c r="AR765" s="388"/>
      <c r="AS765" s="388"/>
      <c r="AT765" s="388"/>
      <c r="AU765" s="388"/>
      <c r="AV765" s="388"/>
      <c r="AW765" s="388"/>
      <c r="AX765" s="388"/>
      <c r="AY765" s="388"/>
      <c r="AZ765" s="388"/>
      <c r="BA765" s="388"/>
      <c r="BB765" s="388"/>
      <c r="BC765" s="388"/>
      <c r="BD765" s="388"/>
      <c r="BE765" s="388"/>
      <c r="BF765" s="388"/>
      <c r="BG765" s="388"/>
      <c r="BH765" s="388">
        <v>14</v>
      </c>
      <c r="BI765" s="388">
        <v>1006</v>
      </c>
      <c r="BJ765" s="388">
        <f t="shared" si="107"/>
        <v>251.5</v>
      </c>
      <c r="BK765" s="388">
        <v>41</v>
      </c>
      <c r="BL765" s="388">
        <v>2559</v>
      </c>
      <c r="BM765" s="388">
        <f t="shared" si="108"/>
        <v>639.75</v>
      </c>
      <c r="BN765" s="388">
        <v>39</v>
      </c>
      <c r="BO765" s="388">
        <v>2525</v>
      </c>
      <c r="BP765" s="388">
        <f t="shared" si="109"/>
        <v>631.25</v>
      </c>
      <c r="BQ765" s="388">
        <v>53</v>
      </c>
      <c r="BR765" s="388">
        <v>2591</v>
      </c>
      <c r="BS765" s="388">
        <f t="shared" si="110"/>
        <v>647.75</v>
      </c>
    </row>
    <row r="766" spans="1:71" ht="15.75" customHeight="1">
      <c r="A766" s="331">
        <v>764</v>
      </c>
      <c r="B766" s="388" t="s">
        <v>4439</v>
      </c>
      <c r="C766" s="388"/>
      <c r="D766" s="388"/>
      <c r="E766" s="207" t="s">
        <v>5</v>
      </c>
      <c r="F766" s="388"/>
      <c r="G766" s="388"/>
      <c r="H766" s="388"/>
      <c r="I766" s="388"/>
      <c r="J766" s="388"/>
      <c r="K766" s="388"/>
      <c r="L766" s="388"/>
      <c r="M766" s="388"/>
      <c r="N766" s="388"/>
      <c r="O766" s="388"/>
      <c r="P766" s="388"/>
      <c r="Q766" s="388"/>
      <c r="R766" s="388"/>
      <c r="S766" s="388"/>
      <c r="T766" s="388"/>
      <c r="U766" s="388"/>
      <c r="V766" s="388"/>
      <c r="W766" s="388"/>
      <c r="X766" s="388"/>
      <c r="Y766" s="388"/>
      <c r="Z766" s="388"/>
      <c r="AA766" s="388"/>
      <c r="AB766" s="388"/>
      <c r="AC766" s="388"/>
      <c r="AD766" s="388"/>
      <c r="AE766" s="388"/>
      <c r="AF766" s="388"/>
      <c r="AG766" s="388"/>
      <c r="AH766" s="388"/>
      <c r="AI766" s="388"/>
      <c r="AJ766" s="388"/>
      <c r="AK766" s="388"/>
      <c r="AL766" s="388"/>
      <c r="AM766" s="388"/>
      <c r="AN766" s="388"/>
      <c r="AO766" s="388"/>
      <c r="AP766" s="388"/>
      <c r="AQ766" s="388"/>
      <c r="AR766" s="388"/>
      <c r="AS766" s="388"/>
      <c r="AT766" s="388"/>
      <c r="AU766" s="388"/>
      <c r="AV766" s="388"/>
      <c r="AW766" s="388"/>
      <c r="AX766" s="388"/>
      <c r="AY766" s="388"/>
      <c r="AZ766" s="388"/>
      <c r="BA766" s="388"/>
      <c r="BB766" s="388"/>
      <c r="BC766" s="388"/>
      <c r="BD766" s="388"/>
      <c r="BE766" s="388"/>
      <c r="BF766" s="388"/>
      <c r="BG766" s="388"/>
      <c r="BH766" s="388">
        <v>2</v>
      </c>
      <c r="BI766" s="388">
        <v>118</v>
      </c>
      <c r="BJ766" s="388">
        <f t="shared" si="107"/>
        <v>29.5</v>
      </c>
      <c r="BK766" s="388">
        <v>8</v>
      </c>
      <c r="BL766" s="388">
        <v>448</v>
      </c>
      <c r="BM766" s="388">
        <f t="shared" si="108"/>
        <v>112</v>
      </c>
      <c r="BN766" s="388">
        <v>13</v>
      </c>
      <c r="BO766" s="388">
        <v>883</v>
      </c>
      <c r="BP766" s="388">
        <f t="shared" si="109"/>
        <v>220.75</v>
      </c>
      <c r="BQ766" s="388">
        <v>29</v>
      </c>
      <c r="BR766" s="388">
        <v>2295</v>
      </c>
      <c r="BS766" s="388">
        <f t="shared" si="110"/>
        <v>573.75</v>
      </c>
    </row>
    <row r="767" spans="1:71" ht="15.75" customHeight="1">
      <c r="A767" s="331">
        <v>765</v>
      </c>
      <c r="B767" s="388" t="s">
        <v>4440</v>
      </c>
      <c r="C767" s="388"/>
      <c r="D767" s="388"/>
      <c r="E767" s="207" t="s">
        <v>5</v>
      </c>
      <c r="F767" s="388"/>
      <c r="G767" s="388"/>
      <c r="H767" s="388"/>
      <c r="I767" s="388"/>
      <c r="J767" s="388"/>
      <c r="K767" s="388"/>
      <c r="L767" s="388"/>
      <c r="M767" s="388"/>
      <c r="N767" s="388"/>
      <c r="O767" s="388"/>
      <c r="P767" s="388"/>
      <c r="Q767" s="388"/>
      <c r="R767" s="388"/>
      <c r="S767" s="388"/>
      <c r="T767" s="388"/>
      <c r="U767" s="388"/>
      <c r="V767" s="388"/>
      <c r="W767" s="388"/>
      <c r="X767" s="388"/>
      <c r="Y767" s="388"/>
      <c r="Z767" s="388"/>
      <c r="AA767" s="388"/>
      <c r="AB767" s="388"/>
      <c r="AC767" s="388"/>
      <c r="AD767" s="388"/>
      <c r="AE767" s="388"/>
      <c r="AF767" s="388"/>
      <c r="AG767" s="388"/>
      <c r="AH767" s="388"/>
      <c r="AI767" s="388"/>
      <c r="AJ767" s="388"/>
      <c r="AK767" s="388"/>
      <c r="AL767" s="388"/>
      <c r="AM767" s="388"/>
      <c r="AN767" s="388"/>
      <c r="AO767" s="388"/>
      <c r="AP767" s="388"/>
      <c r="AQ767" s="388"/>
      <c r="AR767" s="388"/>
      <c r="AS767" s="388"/>
      <c r="AT767" s="388"/>
      <c r="AU767" s="388"/>
      <c r="AV767" s="388"/>
      <c r="AW767" s="388"/>
      <c r="AX767" s="388"/>
      <c r="AY767" s="388"/>
      <c r="AZ767" s="388"/>
      <c r="BA767" s="388"/>
      <c r="BB767" s="388"/>
      <c r="BC767" s="388"/>
      <c r="BD767" s="388"/>
      <c r="BE767" s="388"/>
      <c r="BF767" s="388"/>
      <c r="BG767" s="388"/>
      <c r="BH767" s="388">
        <v>9</v>
      </c>
      <c r="BI767" s="388">
        <v>791</v>
      </c>
      <c r="BJ767" s="388">
        <f t="shared" si="107"/>
        <v>197.75</v>
      </c>
      <c r="BK767" s="388">
        <v>40</v>
      </c>
      <c r="BL767" s="388">
        <v>3188</v>
      </c>
      <c r="BM767" s="388">
        <f t="shared" si="108"/>
        <v>797</v>
      </c>
      <c r="BN767" s="388">
        <v>45</v>
      </c>
      <c r="BO767" s="388">
        <v>3071</v>
      </c>
      <c r="BP767" s="388">
        <f t="shared" si="109"/>
        <v>767.75</v>
      </c>
      <c r="BQ767" s="388">
        <v>42</v>
      </c>
      <c r="BR767" s="388">
        <v>3010</v>
      </c>
      <c r="BS767" s="388">
        <f t="shared" si="110"/>
        <v>752.5</v>
      </c>
    </row>
    <row r="768" spans="1:71" ht="15.75" customHeight="1">
      <c r="A768" s="331">
        <v>766</v>
      </c>
      <c r="B768" s="388" t="s">
        <v>4441</v>
      </c>
      <c r="C768" s="388"/>
      <c r="D768" s="388"/>
      <c r="E768" s="207" t="s">
        <v>5</v>
      </c>
      <c r="F768" s="388"/>
      <c r="G768" s="388"/>
      <c r="H768" s="388"/>
      <c r="I768" s="388"/>
      <c r="J768" s="388"/>
      <c r="K768" s="388"/>
      <c r="L768" s="388"/>
      <c r="M768" s="388"/>
      <c r="N768" s="388"/>
      <c r="O768" s="388"/>
      <c r="P768" s="388"/>
      <c r="Q768" s="388"/>
      <c r="R768" s="388"/>
      <c r="S768" s="388"/>
      <c r="T768" s="388"/>
      <c r="U768" s="388"/>
      <c r="V768" s="388"/>
      <c r="W768" s="388"/>
      <c r="X768" s="388"/>
      <c r="Y768" s="388"/>
      <c r="Z768" s="388"/>
      <c r="AA768" s="388"/>
      <c r="AB768" s="388"/>
      <c r="AC768" s="388"/>
      <c r="AD768" s="388"/>
      <c r="AE768" s="388"/>
      <c r="AF768" s="388"/>
      <c r="AG768" s="388"/>
      <c r="AH768" s="388"/>
      <c r="AI768" s="388"/>
      <c r="AJ768" s="388"/>
      <c r="AK768" s="388"/>
      <c r="AL768" s="388"/>
      <c r="AM768" s="388"/>
      <c r="AN768" s="388"/>
      <c r="AO768" s="388"/>
      <c r="AP768" s="388"/>
      <c r="AQ768" s="388"/>
      <c r="AR768" s="388"/>
      <c r="AS768" s="388"/>
      <c r="AT768" s="388"/>
      <c r="AU768" s="388"/>
      <c r="AV768" s="388"/>
      <c r="AW768" s="388"/>
      <c r="AX768" s="388"/>
      <c r="AY768" s="388"/>
      <c r="AZ768" s="388"/>
      <c r="BA768" s="388"/>
      <c r="BB768" s="388"/>
      <c r="BC768" s="388"/>
      <c r="BD768" s="388"/>
      <c r="BE768" s="388"/>
      <c r="BF768" s="388"/>
      <c r="BG768" s="388"/>
      <c r="BH768" s="388">
        <v>7</v>
      </c>
      <c r="BI768" s="388">
        <v>481</v>
      </c>
      <c r="BJ768" s="388">
        <f t="shared" si="107"/>
        <v>120.25</v>
      </c>
      <c r="BK768" s="388">
        <v>24</v>
      </c>
      <c r="BL768" s="388">
        <v>1788</v>
      </c>
      <c r="BM768" s="388">
        <f t="shared" si="108"/>
        <v>447</v>
      </c>
      <c r="BN768" s="388">
        <v>38</v>
      </c>
      <c r="BO768" s="388">
        <v>2734</v>
      </c>
      <c r="BP768" s="388">
        <f t="shared" si="109"/>
        <v>683.5</v>
      </c>
      <c r="BQ768" s="388">
        <v>31</v>
      </c>
      <c r="BR768" s="388">
        <v>2041</v>
      </c>
      <c r="BS768" s="388">
        <f t="shared" si="110"/>
        <v>510.25</v>
      </c>
    </row>
    <row r="769" spans="1:71" ht="15.75" customHeight="1">
      <c r="A769" s="331">
        <v>767</v>
      </c>
      <c r="B769" s="388" t="s">
        <v>4442</v>
      </c>
      <c r="C769" s="388"/>
      <c r="D769" s="388"/>
      <c r="E769" s="207" t="s">
        <v>5</v>
      </c>
      <c r="F769" s="388"/>
      <c r="G769" s="388"/>
      <c r="H769" s="388"/>
      <c r="I769" s="388"/>
      <c r="J769" s="388"/>
      <c r="K769" s="388"/>
      <c r="L769" s="388"/>
      <c r="M769" s="388"/>
      <c r="N769" s="388"/>
      <c r="O769" s="388"/>
      <c r="P769" s="388"/>
      <c r="Q769" s="388"/>
      <c r="R769" s="388"/>
      <c r="S769" s="388"/>
      <c r="T769" s="388"/>
      <c r="U769" s="388"/>
      <c r="V769" s="388"/>
      <c r="W769" s="388"/>
      <c r="X769" s="388"/>
      <c r="Y769" s="388"/>
      <c r="Z769" s="388"/>
      <c r="AA769" s="388"/>
      <c r="AB769" s="388"/>
      <c r="AC769" s="388"/>
      <c r="AD769" s="388"/>
      <c r="AE769" s="388"/>
      <c r="AF769" s="388"/>
      <c r="AG769" s="388"/>
      <c r="AH769" s="388"/>
      <c r="AI769" s="388"/>
      <c r="AJ769" s="388"/>
      <c r="AK769" s="388"/>
      <c r="AL769" s="388"/>
      <c r="AM769" s="388"/>
      <c r="AN769" s="388"/>
      <c r="AO769" s="388"/>
      <c r="AP769" s="388"/>
      <c r="AQ769" s="388"/>
      <c r="AR769" s="388"/>
      <c r="AS769" s="388"/>
      <c r="AT769" s="388"/>
      <c r="AU769" s="388"/>
      <c r="AV769" s="388"/>
      <c r="AW769" s="388"/>
      <c r="AX769" s="388"/>
      <c r="AY769" s="388"/>
      <c r="AZ769" s="388"/>
      <c r="BA769" s="388"/>
      <c r="BB769" s="388"/>
      <c r="BC769" s="388"/>
      <c r="BD769" s="388"/>
      <c r="BE769" s="388"/>
      <c r="BF769" s="388"/>
      <c r="BG769" s="388"/>
      <c r="BH769" s="388">
        <v>19</v>
      </c>
      <c r="BI769" s="388">
        <v>1197</v>
      </c>
      <c r="BJ769" s="388">
        <f t="shared" si="107"/>
        <v>299.25</v>
      </c>
      <c r="BK769" s="388">
        <v>45</v>
      </c>
      <c r="BL769" s="388">
        <v>3063</v>
      </c>
      <c r="BM769" s="388">
        <f t="shared" si="108"/>
        <v>765.75</v>
      </c>
      <c r="BN769" s="388">
        <v>62</v>
      </c>
      <c r="BO769" s="388">
        <v>4934</v>
      </c>
      <c r="BP769" s="388">
        <f t="shared" si="109"/>
        <v>1233.5</v>
      </c>
      <c r="BQ769" s="388">
        <v>47</v>
      </c>
      <c r="BR769" s="388">
        <v>3533</v>
      </c>
      <c r="BS769" s="388">
        <f t="shared" si="110"/>
        <v>883.25</v>
      </c>
    </row>
    <row r="770" spans="1:71" ht="15.75" customHeight="1">
      <c r="A770" s="331">
        <v>768</v>
      </c>
      <c r="B770" s="388" t="s">
        <v>4443</v>
      </c>
      <c r="C770" s="388"/>
      <c r="D770" s="388"/>
      <c r="E770" s="207" t="s">
        <v>5</v>
      </c>
      <c r="F770" s="388"/>
      <c r="G770" s="388"/>
      <c r="H770" s="388"/>
      <c r="I770" s="388"/>
      <c r="J770" s="388"/>
      <c r="K770" s="388"/>
      <c r="L770" s="388"/>
      <c r="M770" s="388"/>
      <c r="N770" s="388"/>
      <c r="O770" s="388"/>
      <c r="P770" s="388"/>
      <c r="Q770" s="388"/>
      <c r="R770" s="388"/>
      <c r="S770" s="388"/>
      <c r="T770" s="388"/>
      <c r="U770" s="388"/>
      <c r="V770" s="388"/>
      <c r="W770" s="388"/>
      <c r="X770" s="388"/>
      <c r="Y770" s="388"/>
      <c r="Z770" s="388"/>
      <c r="AA770" s="388"/>
      <c r="AB770" s="388"/>
      <c r="AC770" s="388"/>
      <c r="AD770" s="388"/>
      <c r="AE770" s="388"/>
      <c r="AF770" s="388"/>
      <c r="AG770" s="388"/>
      <c r="AH770" s="388"/>
      <c r="AI770" s="388"/>
      <c r="AJ770" s="388"/>
      <c r="AK770" s="388"/>
      <c r="AL770" s="388"/>
      <c r="AM770" s="388"/>
      <c r="AN770" s="388"/>
      <c r="AO770" s="388"/>
      <c r="AP770" s="388"/>
      <c r="AQ770" s="388"/>
      <c r="AR770" s="388"/>
      <c r="AS770" s="388"/>
      <c r="AT770" s="388"/>
      <c r="AU770" s="388"/>
      <c r="AV770" s="388"/>
      <c r="AW770" s="388"/>
      <c r="AX770" s="388"/>
      <c r="AY770" s="388"/>
      <c r="AZ770" s="388"/>
      <c r="BA770" s="388"/>
      <c r="BB770" s="388"/>
      <c r="BC770" s="388"/>
      <c r="BD770" s="388"/>
      <c r="BE770" s="388"/>
      <c r="BF770" s="388"/>
      <c r="BG770" s="388"/>
      <c r="BH770" s="388">
        <v>8</v>
      </c>
      <c r="BI770" s="388">
        <v>632</v>
      </c>
      <c r="BJ770" s="388">
        <f t="shared" si="107"/>
        <v>158</v>
      </c>
      <c r="BK770" s="388">
        <v>24</v>
      </c>
      <c r="BL770" s="388">
        <v>1548</v>
      </c>
      <c r="BM770" s="388">
        <f t="shared" si="108"/>
        <v>387</v>
      </c>
      <c r="BN770" s="388">
        <v>44</v>
      </c>
      <c r="BO770" s="388">
        <v>2780</v>
      </c>
      <c r="BP770" s="388">
        <f t="shared" si="109"/>
        <v>695</v>
      </c>
      <c r="BQ770" s="388">
        <v>49</v>
      </c>
      <c r="BR770" s="388">
        <v>3607</v>
      </c>
      <c r="BS770" s="388">
        <f t="shared" si="110"/>
        <v>901.75</v>
      </c>
    </row>
    <row r="771" spans="1:71" ht="15.75" customHeight="1">
      <c r="A771" s="331">
        <v>769</v>
      </c>
      <c r="B771" s="388" t="s">
        <v>4444</v>
      </c>
      <c r="C771" s="388"/>
      <c r="D771" s="388"/>
      <c r="E771" s="207" t="s">
        <v>5</v>
      </c>
      <c r="F771" s="388"/>
      <c r="G771" s="388"/>
      <c r="H771" s="388"/>
      <c r="I771" s="388"/>
      <c r="J771" s="388"/>
      <c r="K771" s="388"/>
      <c r="L771" s="388"/>
      <c r="M771" s="388"/>
      <c r="N771" s="388"/>
      <c r="O771" s="388"/>
      <c r="P771" s="388"/>
      <c r="Q771" s="388"/>
      <c r="R771" s="388"/>
      <c r="S771" s="388"/>
      <c r="T771" s="388"/>
      <c r="U771" s="388"/>
      <c r="V771" s="388"/>
      <c r="W771" s="388"/>
      <c r="X771" s="388"/>
      <c r="Y771" s="388"/>
      <c r="Z771" s="388"/>
      <c r="AA771" s="388"/>
      <c r="AB771" s="388"/>
      <c r="AC771" s="388"/>
      <c r="AD771" s="388"/>
      <c r="AE771" s="388"/>
      <c r="AF771" s="388"/>
      <c r="AG771" s="388"/>
      <c r="AH771" s="388"/>
      <c r="AI771" s="388"/>
      <c r="AJ771" s="388"/>
      <c r="AK771" s="388"/>
      <c r="AL771" s="388"/>
      <c r="AM771" s="388"/>
      <c r="AN771" s="388"/>
      <c r="AO771" s="388"/>
      <c r="AP771" s="388"/>
      <c r="AQ771" s="388"/>
      <c r="AR771" s="388"/>
      <c r="AS771" s="388"/>
      <c r="AT771" s="388"/>
      <c r="AU771" s="388"/>
      <c r="AV771" s="388"/>
      <c r="AW771" s="388"/>
      <c r="AX771" s="388"/>
      <c r="AY771" s="388"/>
      <c r="AZ771" s="388"/>
      <c r="BA771" s="388"/>
      <c r="BB771" s="388"/>
      <c r="BC771" s="388"/>
      <c r="BD771" s="388"/>
      <c r="BE771" s="388"/>
      <c r="BF771" s="388"/>
      <c r="BG771" s="388"/>
      <c r="BH771" s="388">
        <v>32</v>
      </c>
      <c r="BI771" s="388">
        <v>2384</v>
      </c>
      <c r="BJ771" s="388">
        <f t="shared" si="107"/>
        <v>596</v>
      </c>
      <c r="BK771" s="388">
        <v>50</v>
      </c>
      <c r="BL771" s="388">
        <v>3502</v>
      </c>
      <c r="BM771" s="388">
        <f t="shared" si="108"/>
        <v>875.5</v>
      </c>
      <c r="BN771" s="388">
        <v>37</v>
      </c>
      <c r="BO771" s="388">
        <v>2303</v>
      </c>
      <c r="BP771" s="388">
        <f t="shared" si="109"/>
        <v>575.75</v>
      </c>
      <c r="BQ771" s="388">
        <v>58</v>
      </c>
      <c r="BR771" s="388">
        <v>3806</v>
      </c>
      <c r="BS771" s="388">
        <f t="shared" si="110"/>
        <v>951.5</v>
      </c>
    </row>
    <row r="772" spans="1:71" ht="15.75" customHeight="1">
      <c r="A772" s="331">
        <v>770</v>
      </c>
      <c r="B772" s="388" t="s">
        <v>4445</v>
      </c>
      <c r="C772" s="388"/>
      <c r="D772" s="388"/>
      <c r="E772" s="207" t="s">
        <v>5</v>
      </c>
      <c r="F772" s="388"/>
      <c r="G772" s="388"/>
      <c r="H772" s="388"/>
      <c r="I772" s="388"/>
      <c r="J772" s="388"/>
      <c r="K772" s="388"/>
      <c r="L772" s="388"/>
      <c r="M772" s="388"/>
      <c r="N772" s="388"/>
      <c r="O772" s="388"/>
      <c r="P772" s="388"/>
      <c r="Q772" s="388"/>
      <c r="R772" s="388"/>
      <c r="S772" s="388"/>
      <c r="T772" s="388"/>
      <c r="U772" s="388"/>
      <c r="V772" s="388"/>
      <c r="W772" s="388"/>
      <c r="X772" s="388"/>
      <c r="Y772" s="388"/>
      <c r="Z772" s="388"/>
      <c r="AA772" s="388"/>
      <c r="AB772" s="388"/>
      <c r="AC772" s="388"/>
      <c r="AD772" s="388"/>
      <c r="AE772" s="388"/>
      <c r="AF772" s="388"/>
      <c r="AG772" s="388"/>
      <c r="AH772" s="388"/>
      <c r="AI772" s="388"/>
      <c r="AJ772" s="388"/>
      <c r="AK772" s="388"/>
      <c r="AL772" s="388"/>
      <c r="AM772" s="388"/>
      <c r="AN772" s="388"/>
      <c r="AO772" s="388"/>
      <c r="AP772" s="388"/>
      <c r="AQ772" s="388"/>
      <c r="AR772" s="388"/>
      <c r="AS772" s="388"/>
      <c r="AT772" s="388"/>
      <c r="AU772" s="388"/>
      <c r="AV772" s="388"/>
      <c r="AW772" s="388"/>
      <c r="AX772" s="388"/>
      <c r="AY772" s="388"/>
      <c r="AZ772" s="388"/>
      <c r="BA772" s="388"/>
      <c r="BB772" s="388"/>
      <c r="BC772" s="388"/>
      <c r="BD772" s="388"/>
      <c r="BE772" s="388"/>
      <c r="BF772" s="388"/>
      <c r="BG772" s="388"/>
      <c r="BH772" s="388">
        <v>13</v>
      </c>
      <c r="BI772" s="388">
        <v>899</v>
      </c>
      <c r="BJ772" s="388">
        <f t="shared" ref="BJ772:BJ830" si="111">BI772*25%</f>
        <v>224.75</v>
      </c>
      <c r="BK772" s="388">
        <v>23</v>
      </c>
      <c r="BL772" s="388">
        <v>1593</v>
      </c>
      <c r="BM772" s="388">
        <f t="shared" ref="BM772:BM835" si="112">BL772*25%</f>
        <v>398.25</v>
      </c>
      <c r="BN772" s="388">
        <v>26</v>
      </c>
      <c r="BO772" s="388">
        <v>1598</v>
      </c>
      <c r="BP772" s="388">
        <f t="shared" ref="BP772:BP835" si="113">BO772*25%</f>
        <v>399.5</v>
      </c>
      <c r="BQ772" s="388">
        <v>29</v>
      </c>
      <c r="BR772" s="388">
        <v>2179</v>
      </c>
      <c r="BS772" s="388">
        <f t="shared" ref="BS772:BS835" si="114">BR772*25%</f>
        <v>544.75</v>
      </c>
    </row>
    <row r="773" spans="1:71" ht="15.75" customHeight="1">
      <c r="A773" s="331">
        <v>771</v>
      </c>
      <c r="B773" s="388" t="s">
        <v>4446</v>
      </c>
      <c r="C773" s="388"/>
      <c r="D773" s="388"/>
      <c r="E773" s="207" t="s">
        <v>5</v>
      </c>
      <c r="F773" s="388"/>
      <c r="G773" s="388"/>
      <c r="H773" s="388"/>
      <c r="I773" s="388"/>
      <c r="J773" s="388"/>
      <c r="K773" s="388"/>
      <c r="L773" s="388"/>
      <c r="M773" s="388"/>
      <c r="N773" s="388"/>
      <c r="O773" s="388"/>
      <c r="P773" s="388"/>
      <c r="Q773" s="388"/>
      <c r="R773" s="388"/>
      <c r="S773" s="388"/>
      <c r="T773" s="388"/>
      <c r="U773" s="388"/>
      <c r="V773" s="388"/>
      <c r="W773" s="388"/>
      <c r="X773" s="388"/>
      <c r="Y773" s="388"/>
      <c r="Z773" s="388"/>
      <c r="AA773" s="388"/>
      <c r="AB773" s="388"/>
      <c r="AC773" s="388"/>
      <c r="AD773" s="388"/>
      <c r="AE773" s="388"/>
      <c r="AF773" s="388"/>
      <c r="AG773" s="388"/>
      <c r="AH773" s="388"/>
      <c r="AI773" s="388"/>
      <c r="AJ773" s="388"/>
      <c r="AK773" s="388"/>
      <c r="AL773" s="388"/>
      <c r="AM773" s="388"/>
      <c r="AN773" s="388"/>
      <c r="AO773" s="388"/>
      <c r="AP773" s="388"/>
      <c r="AQ773" s="388"/>
      <c r="AR773" s="388"/>
      <c r="AS773" s="388"/>
      <c r="AT773" s="388"/>
      <c r="AU773" s="388"/>
      <c r="AV773" s="388"/>
      <c r="AW773" s="388"/>
      <c r="AX773" s="388"/>
      <c r="AY773" s="388"/>
      <c r="AZ773" s="388"/>
      <c r="BA773" s="388"/>
      <c r="BB773" s="388"/>
      <c r="BC773" s="388"/>
      <c r="BD773" s="388"/>
      <c r="BE773" s="388"/>
      <c r="BF773" s="388"/>
      <c r="BG773" s="388"/>
      <c r="BH773" s="388">
        <v>9</v>
      </c>
      <c r="BI773" s="388">
        <v>827</v>
      </c>
      <c r="BJ773" s="388">
        <f t="shared" si="111"/>
        <v>206.75</v>
      </c>
      <c r="BK773" s="388">
        <v>15</v>
      </c>
      <c r="BL773" s="388">
        <v>993</v>
      </c>
      <c r="BM773" s="388">
        <f t="shared" si="112"/>
        <v>248.25</v>
      </c>
      <c r="BN773" s="388">
        <v>45</v>
      </c>
      <c r="BO773" s="388">
        <v>3147</v>
      </c>
      <c r="BP773" s="388">
        <f t="shared" si="113"/>
        <v>786.75</v>
      </c>
      <c r="BQ773" s="388">
        <v>34</v>
      </c>
      <c r="BR773" s="388">
        <v>2626</v>
      </c>
      <c r="BS773" s="388">
        <f t="shared" si="114"/>
        <v>656.5</v>
      </c>
    </row>
    <row r="774" spans="1:71" ht="15.75" customHeight="1">
      <c r="A774" s="331">
        <v>772</v>
      </c>
      <c r="B774" s="388" t="s">
        <v>4447</v>
      </c>
      <c r="C774" s="388"/>
      <c r="D774" s="388"/>
      <c r="E774" s="207" t="s">
        <v>5</v>
      </c>
      <c r="F774" s="388"/>
      <c r="G774" s="388"/>
      <c r="H774" s="388"/>
      <c r="I774" s="388"/>
      <c r="J774" s="388"/>
      <c r="K774" s="388"/>
      <c r="L774" s="388"/>
      <c r="M774" s="388"/>
      <c r="N774" s="388"/>
      <c r="O774" s="388"/>
      <c r="P774" s="388"/>
      <c r="Q774" s="388"/>
      <c r="R774" s="388"/>
      <c r="S774" s="388"/>
      <c r="T774" s="388"/>
      <c r="U774" s="388"/>
      <c r="V774" s="388"/>
      <c r="W774" s="388"/>
      <c r="X774" s="388"/>
      <c r="Y774" s="388"/>
      <c r="Z774" s="388"/>
      <c r="AA774" s="388"/>
      <c r="AB774" s="388"/>
      <c r="AC774" s="388"/>
      <c r="AD774" s="388"/>
      <c r="AE774" s="388"/>
      <c r="AF774" s="388"/>
      <c r="AG774" s="388"/>
      <c r="AH774" s="388"/>
      <c r="AI774" s="388"/>
      <c r="AJ774" s="388"/>
      <c r="AK774" s="388"/>
      <c r="AL774" s="388"/>
      <c r="AM774" s="388"/>
      <c r="AN774" s="388"/>
      <c r="AO774" s="388"/>
      <c r="AP774" s="388"/>
      <c r="AQ774" s="388"/>
      <c r="AR774" s="388"/>
      <c r="AS774" s="388"/>
      <c r="AT774" s="388"/>
      <c r="AU774" s="388"/>
      <c r="AV774" s="388"/>
      <c r="AW774" s="388"/>
      <c r="AX774" s="388"/>
      <c r="AY774" s="388"/>
      <c r="AZ774" s="388"/>
      <c r="BA774" s="388"/>
      <c r="BB774" s="388"/>
      <c r="BC774" s="388"/>
      <c r="BD774" s="388"/>
      <c r="BE774" s="388"/>
      <c r="BF774" s="388"/>
      <c r="BG774" s="388"/>
      <c r="BH774" s="388">
        <v>1</v>
      </c>
      <c r="BI774" s="388">
        <v>79</v>
      </c>
      <c r="BJ774" s="388">
        <f t="shared" si="111"/>
        <v>19.75</v>
      </c>
      <c r="BK774" s="388">
        <v>18</v>
      </c>
      <c r="BL774" s="388">
        <v>1190</v>
      </c>
      <c r="BM774" s="388">
        <f t="shared" si="112"/>
        <v>297.5</v>
      </c>
      <c r="BN774" s="388">
        <v>37</v>
      </c>
      <c r="BO774" s="388">
        <v>2207</v>
      </c>
      <c r="BP774" s="388">
        <f t="shared" si="113"/>
        <v>551.75</v>
      </c>
      <c r="BQ774" s="388">
        <v>57</v>
      </c>
      <c r="BR774" s="388">
        <v>4043</v>
      </c>
      <c r="BS774" s="388">
        <f t="shared" si="114"/>
        <v>1010.75</v>
      </c>
    </row>
    <row r="775" spans="1:71" ht="15.75" customHeight="1">
      <c r="A775" s="331">
        <v>773</v>
      </c>
      <c r="B775" s="388" t="s">
        <v>4448</v>
      </c>
      <c r="C775" s="388"/>
      <c r="D775" s="388"/>
      <c r="E775" s="207" t="s">
        <v>5</v>
      </c>
      <c r="F775" s="388"/>
      <c r="G775" s="388"/>
      <c r="H775" s="388"/>
      <c r="I775" s="388"/>
      <c r="J775" s="388"/>
      <c r="K775" s="388"/>
      <c r="L775" s="388"/>
      <c r="M775" s="388"/>
      <c r="N775" s="388"/>
      <c r="O775" s="388"/>
      <c r="P775" s="388"/>
      <c r="Q775" s="388"/>
      <c r="R775" s="388"/>
      <c r="S775" s="388"/>
      <c r="T775" s="388"/>
      <c r="U775" s="388"/>
      <c r="V775" s="388"/>
      <c r="W775" s="388"/>
      <c r="X775" s="388"/>
      <c r="Y775" s="388"/>
      <c r="Z775" s="388"/>
      <c r="AA775" s="388"/>
      <c r="AB775" s="388"/>
      <c r="AC775" s="388"/>
      <c r="AD775" s="388"/>
      <c r="AE775" s="388"/>
      <c r="AF775" s="388"/>
      <c r="AG775" s="388"/>
      <c r="AH775" s="388"/>
      <c r="AI775" s="388"/>
      <c r="AJ775" s="388"/>
      <c r="AK775" s="388"/>
      <c r="AL775" s="388"/>
      <c r="AM775" s="388"/>
      <c r="AN775" s="388"/>
      <c r="AO775" s="388"/>
      <c r="AP775" s="388"/>
      <c r="AQ775" s="388"/>
      <c r="AR775" s="388"/>
      <c r="AS775" s="388"/>
      <c r="AT775" s="388"/>
      <c r="AU775" s="388"/>
      <c r="AV775" s="388"/>
      <c r="AW775" s="388"/>
      <c r="AX775" s="388"/>
      <c r="AY775" s="388"/>
      <c r="AZ775" s="388"/>
      <c r="BA775" s="388"/>
      <c r="BB775" s="388"/>
      <c r="BC775" s="388"/>
      <c r="BD775" s="388"/>
      <c r="BE775" s="388"/>
      <c r="BF775" s="388"/>
      <c r="BG775" s="388"/>
      <c r="BH775" s="388">
        <v>12</v>
      </c>
      <c r="BI775" s="388">
        <v>936</v>
      </c>
      <c r="BJ775" s="388">
        <f t="shared" si="111"/>
        <v>234</v>
      </c>
      <c r="BK775" s="388">
        <v>26</v>
      </c>
      <c r="BL775" s="388">
        <v>1978</v>
      </c>
      <c r="BM775" s="388">
        <f t="shared" si="112"/>
        <v>494.5</v>
      </c>
      <c r="BN775" s="388">
        <v>39</v>
      </c>
      <c r="BO775" s="388">
        <v>2849</v>
      </c>
      <c r="BP775" s="388">
        <f t="shared" si="113"/>
        <v>712.25</v>
      </c>
      <c r="BQ775" s="388">
        <v>50</v>
      </c>
      <c r="BR775" s="388">
        <v>3546</v>
      </c>
      <c r="BS775" s="388">
        <f t="shared" si="114"/>
        <v>886.5</v>
      </c>
    </row>
    <row r="776" spans="1:71" ht="15.75" customHeight="1">
      <c r="A776" s="331">
        <v>774</v>
      </c>
      <c r="B776" s="388" t="s">
        <v>4449</v>
      </c>
      <c r="C776" s="388"/>
      <c r="D776" s="388"/>
      <c r="E776" s="207" t="s">
        <v>5</v>
      </c>
      <c r="F776" s="388"/>
      <c r="G776" s="388"/>
      <c r="H776" s="388"/>
      <c r="I776" s="388"/>
      <c r="J776" s="388"/>
      <c r="K776" s="388"/>
      <c r="L776" s="388"/>
      <c r="M776" s="388"/>
      <c r="N776" s="388"/>
      <c r="O776" s="388"/>
      <c r="P776" s="388"/>
      <c r="Q776" s="388"/>
      <c r="R776" s="388"/>
      <c r="S776" s="388"/>
      <c r="T776" s="388"/>
      <c r="U776" s="388"/>
      <c r="V776" s="388"/>
      <c r="W776" s="388"/>
      <c r="X776" s="388"/>
      <c r="Y776" s="388"/>
      <c r="Z776" s="388"/>
      <c r="AA776" s="388"/>
      <c r="AB776" s="388"/>
      <c r="AC776" s="388"/>
      <c r="AD776" s="388"/>
      <c r="AE776" s="388"/>
      <c r="AF776" s="388"/>
      <c r="AG776" s="388"/>
      <c r="AH776" s="388"/>
      <c r="AI776" s="388"/>
      <c r="AJ776" s="388"/>
      <c r="AK776" s="388"/>
      <c r="AL776" s="388"/>
      <c r="AM776" s="388"/>
      <c r="AN776" s="388"/>
      <c r="AO776" s="388"/>
      <c r="AP776" s="388"/>
      <c r="AQ776" s="388"/>
      <c r="AR776" s="388"/>
      <c r="AS776" s="388"/>
      <c r="AT776" s="388"/>
      <c r="AU776" s="388"/>
      <c r="AV776" s="388"/>
      <c r="AW776" s="388"/>
      <c r="AX776" s="388"/>
      <c r="AY776" s="388"/>
      <c r="AZ776" s="388"/>
      <c r="BA776" s="388"/>
      <c r="BB776" s="388"/>
      <c r="BC776" s="388"/>
      <c r="BD776" s="388"/>
      <c r="BE776" s="388"/>
      <c r="BF776" s="388"/>
      <c r="BG776" s="388"/>
      <c r="BH776" s="388">
        <v>21</v>
      </c>
      <c r="BI776" s="388">
        <v>1555</v>
      </c>
      <c r="BJ776" s="388">
        <f t="shared" si="111"/>
        <v>388.75</v>
      </c>
      <c r="BK776" s="388">
        <v>47</v>
      </c>
      <c r="BL776" s="388">
        <v>3625</v>
      </c>
      <c r="BM776" s="388">
        <f t="shared" si="112"/>
        <v>906.25</v>
      </c>
      <c r="BN776" s="388">
        <v>71</v>
      </c>
      <c r="BO776" s="388">
        <v>4513</v>
      </c>
      <c r="BP776" s="388">
        <f t="shared" si="113"/>
        <v>1128.25</v>
      </c>
      <c r="BQ776" s="388">
        <v>57</v>
      </c>
      <c r="BR776" s="388">
        <v>4195</v>
      </c>
      <c r="BS776" s="388">
        <f t="shared" si="114"/>
        <v>1048.75</v>
      </c>
    </row>
    <row r="777" spans="1:71" ht="15.75" customHeight="1">
      <c r="A777" s="331">
        <v>775</v>
      </c>
      <c r="B777" s="388" t="s">
        <v>4450</v>
      </c>
      <c r="C777" s="388"/>
      <c r="D777" s="388"/>
      <c r="E777" s="207" t="s">
        <v>5</v>
      </c>
      <c r="F777" s="388"/>
      <c r="G777" s="388"/>
      <c r="H777" s="388"/>
      <c r="I777" s="388"/>
      <c r="J777" s="388"/>
      <c r="K777" s="388"/>
      <c r="L777" s="388"/>
      <c r="M777" s="388"/>
      <c r="N777" s="388"/>
      <c r="O777" s="388"/>
      <c r="P777" s="388"/>
      <c r="Q777" s="388"/>
      <c r="R777" s="388"/>
      <c r="S777" s="388"/>
      <c r="T777" s="388"/>
      <c r="U777" s="388"/>
      <c r="V777" s="388"/>
      <c r="W777" s="388"/>
      <c r="X777" s="388"/>
      <c r="Y777" s="388"/>
      <c r="Z777" s="388"/>
      <c r="AA777" s="388"/>
      <c r="AB777" s="388"/>
      <c r="AC777" s="388"/>
      <c r="AD777" s="388"/>
      <c r="AE777" s="388"/>
      <c r="AF777" s="388"/>
      <c r="AG777" s="388"/>
      <c r="AH777" s="388"/>
      <c r="AI777" s="388"/>
      <c r="AJ777" s="388"/>
      <c r="AK777" s="388"/>
      <c r="AL777" s="388"/>
      <c r="AM777" s="388"/>
      <c r="AN777" s="388"/>
      <c r="AO777" s="388"/>
      <c r="AP777" s="388"/>
      <c r="AQ777" s="388"/>
      <c r="AR777" s="388"/>
      <c r="AS777" s="388"/>
      <c r="AT777" s="388"/>
      <c r="AU777" s="388"/>
      <c r="AV777" s="388"/>
      <c r="AW777" s="388"/>
      <c r="AX777" s="388"/>
      <c r="AY777" s="388"/>
      <c r="AZ777" s="388"/>
      <c r="BA777" s="388"/>
      <c r="BB777" s="388"/>
      <c r="BC777" s="388"/>
      <c r="BD777" s="388"/>
      <c r="BE777" s="388"/>
      <c r="BF777" s="388"/>
      <c r="BG777" s="388"/>
      <c r="BH777" s="388">
        <v>4</v>
      </c>
      <c r="BI777" s="388">
        <v>276</v>
      </c>
      <c r="BJ777" s="388">
        <f t="shared" si="111"/>
        <v>69</v>
      </c>
      <c r="BK777" s="388">
        <v>61</v>
      </c>
      <c r="BL777" s="388">
        <v>4155</v>
      </c>
      <c r="BM777" s="388">
        <f t="shared" si="112"/>
        <v>1038.75</v>
      </c>
      <c r="BN777" s="388">
        <v>62</v>
      </c>
      <c r="BO777" s="388">
        <v>3974</v>
      </c>
      <c r="BP777" s="388">
        <f t="shared" si="113"/>
        <v>993.5</v>
      </c>
      <c r="BQ777" s="388">
        <v>50</v>
      </c>
      <c r="BR777" s="388">
        <v>3182</v>
      </c>
      <c r="BS777" s="388">
        <f t="shared" si="114"/>
        <v>795.5</v>
      </c>
    </row>
    <row r="778" spans="1:71" ht="15.75" customHeight="1">
      <c r="A778" s="331">
        <v>776</v>
      </c>
      <c r="B778" s="388" t="s">
        <v>4451</v>
      </c>
      <c r="C778" s="388"/>
      <c r="D778" s="388"/>
      <c r="E778" s="207" t="s">
        <v>5</v>
      </c>
      <c r="F778" s="388"/>
      <c r="G778" s="388"/>
      <c r="H778" s="388"/>
      <c r="I778" s="388"/>
      <c r="J778" s="388"/>
      <c r="K778" s="388"/>
      <c r="L778" s="388"/>
      <c r="M778" s="388"/>
      <c r="N778" s="388"/>
      <c r="O778" s="388"/>
      <c r="P778" s="388"/>
      <c r="Q778" s="388"/>
      <c r="R778" s="388"/>
      <c r="S778" s="388"/>
      <c r="T778" s="388"/>
      <c r="U778" s="388"/>
      <c r="V778" s="388"/>
      <c r="W778" s="388"/>
      <c r="X778" s="388"/>
      <c r="Y778" s="388"/>
      <c r="Z778" s="388"/>
      <c r="AA778" s="388"/>
      <c r="AB778" s="388"/>
      <c r="AC778" s="388"/>
      <c r="AD778" s="388"/>
      <c r="AE778" s="388"/>
      <c r="AF778" s="388"/>
      <c r="AG778" s="388"/>
      <c r="AH778" s="388"/>
      <c r="AI778" s="388"/>
      <c r="AJ778" s="388"/>
      <c r="AK778" s="388"/>
      <c r="AL778" s="388"/>
      <c r="AM778" s="388"/>
      <c r="AN778" s="388"/>
      <c r="AO778" s="388"/>
      <c r="AP778" s="388"/>
      <c r="AQ778" s="388"/>
      <c r="AR778" s="388"/>
      <c r="AS778" s="388"/>
      <c r="AT778" s="388"/>
      <c r="AU778" s="388"/>
      <c r="AV778" s="388"/>
      <c r="AW778" s="388"/>
      <c r="AX778" s="388"/>
      <c r="AY778" s="388"/>
      <c r="AZ778" s="388"/>
      <c r="BA778" s="388"/>
      <c r="BB778" s="388"/>
      <c r="BC778" s="388"/>
      <c r="BD778" s="388"/>
      <c r="BE778" s="388"/>
      <c r="BF778" s="388"/>
      <c r="BG778" s="388"/>
      <c r="BH778" s="388">
        <v>425</v>
      </c>
      <c r="BI778" s="388">
        <v>27803</v>
      </c>
      <c r="BJ778" s="388">
        <f t="shared" si="111"/>
        <v>6950.75</v>
      </c>
      <c r="BK778" s="388">
        <v>504</v>
      </c>
      <c r="BL778" s="388">
        <v>33244</v>
      </c>
      <c r="BM778" s="388">
        <f t="shared" si="112"/>
        <v>8311</v>
      </c>
      <c r="BN778" s="388">
        <v>584</v>
      </c>
      <c r="BO778" s="388">
        <v>37316</v>
      </c>
      <c r="BP778" s="388">
        <f t="shared" si="113"/>
        <v>9329</v>
      </c>
      <c r="BQ778" s="388">
        <v>627</v>
      </c>
      <c r="BR778" s="388">
        <v>42885</v>
      </c>
      <c r="BS778" s="388">
        <f t="shared" si="114"/>
        <v>10721.25</v>
      </c>
    </row>
    <row r="779" spans="1:71" ht="15.75" customHeight="1">
      <c r="A779" s="331">
        <v>777</v>
      </c>
      <c r="B779" s="388" t="s">
        <v>4452</v>
      </c>
      <c r="C779" s="388"/>
      <c r="D779" s="388"/>
      <c r="E779" s="207" t="s">
        <v>5</v>
      </c>
      <c r="F779" s="388"/>
      <c r="G779" s="388"/>
      <c r="H779" s="388"/>
      <c r="I779" s="388"/>
      <c r="J779" s="388"/>
      <c r="K779" s="388"/>
      <c r="L779" s="388"/>
      <c r="M779" s="388"/>
      <c r="N779" s="388"/>
      <c r="O779" s="388"/>
      <c r="P779" s="388"/>
      <c r="Q779" s="388"/>
      <c r="R779" s="388"/>
      <c r="S779" s="388"/>
      <c r="T779" s="388"/>
      <c r="U779" s="388"/>
      <c r="V779" s="388"/>
      <c r="W779" s="388"/>
      <c r="X779" s="388"/>
      <c r="Y779" s="388"/>
      <c r="Z779" s="388"/>
      <c r="AA779" s="388"/>
      <c r="AB779" s="388"/>
      <c r="AC779" s="388"/>
      <c r="AD779" s="388"/>
      <c r="AE779" s="388"/>
      <c r="AF779" s="388"/>
      <c r="AG779" s="388"/>
      <c r="AH779" s="388"/>
      <c r="AI779" s="388"/>
      <c r="AJ779" s="388"/>
      <c r="AK779" s="388"/>
      <c r="AL779" s="388"/>
      <c r="AM779" s="388"/>
      <c r="AN779" s="388"/>
      <c r="AO779" s="388"/>
      <c r="AP779" s="388"/>
      <c r="AQ779" s="388"/>
      <c r="AR779" s="388"/>
      <c r="AS779" s="388"/>
      <c r="AT779" s="388"/>
      <c r="AU779" s="388"/>
      <c r="AV779" s="388"/>
      <c r="AW779" s="388"/>
      <c r="AX779" s="388"/>
      <c r="AY779" s="388"/>
      <c r="AZ779" s="388"/>
      <c r="BA779" s="388"/>
      <c r="BB779" s="388"/>
      <c r="BC779" s="388"/>
      <c r="BD779" s="388"/>
      <c r="BE779" s="388"/>
      <c r="BF779" s="388"/>
      <c r="BG779" s="388"/>
      <c r="BH779" s="388">
        <v>1</v>
      </c>
      <c r="BI779" s="388">
        <v>35</v>
      </c>
      <c r="BJ779" s="388">
        <f t="shared" si="111"/>
        <v>8.75</v>
      </c>
      <c r="BK779" s="388">
        <v>16</v>
      </c>
      <c r="BL779" s="388">
        <v>1132</v>
      </c>
      <c r="BM779" s="388">
        <f t="shared" si="112"/>
        <v>283</v>
      </c>
      <c r="BN779" s="388">
        <v>17</v>
      </c>
      <c r="BO779" s="388">
        <v>1347</v>
      </c>
      <c r="BP779" s="388">
        <f t="shared" si="113"/>
        <v>336.75</v>
      </c>
      <c r="BQ779" s="388">
        <v>58</v>
      </c>
      <c r="BR779" s="388">
        <v>3310</v>
      </c>
      <c r="BS779" s="388">
        <f t="shared" si="114"/>
        <v>827.5</v>
      </c>
    </row>
    <row r="780" spans="1:71" ht="15.75" customHeight="1">
      <c r="A780" s="331">
        <v>778</v>
      </c>
      <c r="B780" s="388" t="s">
        <v>4453</v>
      </c>
      <c r="C780" s="388"/>
      <c r="D780" s="388"/>
      <c r="E780" s="207" t="s">
        <v>5</v>
      </c>
      <c r="F780" s="388"/>
      <c r="G780" s="388"/>
      <c r="H780" s="388"/>
      <c r="I780" s="388"/>
      <c r="J780" s="388"/>
      <c r="K780" s="388"/>
      <c r="L780" s="388"/>
      <c r="M780" s="388"/>
      <c r="N780" s="388"/>
      <c r="O780" s="388"/>
      <c r="P780" s="388"/>
      <c r="Q780" s="388"/>
      <c r="R780" s="388"/>
      <c r="S780" s="388"/>
      <c r="T780" s="388"/>
      <c r="U780" s="388"/>
      <c r="V780" s="388"/>
      <c r="W780" s="388"/>
      <c r="X780" s="388"/>
      <c r="Y780" s="388"/>
      <c r="Z780" s="388"/>
      <c r="AA780" s="388"/>
      <c r="AB780" s="388"/>
      <c r="AC780" s="388"/>
      <c r="AD780" s="388"/>
      <c r="AE780" s="388"/>
      <c r="AF780" s="388"/>
      <c r="AG780" s="388"/>
      <c r="AH780" s="388"/>
      <c r="AI780" s="388"/>
      <c r="AJ780" s="388"/>
      <c r="AK780" s="388"/>
      <c r="AL780" s="388"/>
      <c r="AM780" s="388"/>
      <c r="AN780" s="388"/>
      <c r="AO780" s="388"/>
      <c r="AP780" s="388"/>
      <c r="AQ780" s="388"/>
      <c r="AR780" s="388"/>
      <c r="AS780" s="388"/>
      <c r="AT780" s="388"/>
      <c r="AU780" s="388"/>
      <c r="AV780" s="388"/>
      <c r="AW780" s="388"/>
      <c r="AX780" s="388"/>
      <c r="AY780" s="388"/>
      <c r="AZ780" s="388"/>
      <c r="BA780" s="388"/>
      <c r="BB780" s="388"/>
      <c r="BC780" s="388"/>
      <c r="BD780" s="388"/>
      <c r="BE780" s="388"/>
      <c r="BF780" s="388"/>
      <c r="BG780" s="388"/>
      <c r="BH780" s="388">
        <v>5</v>
      </c>
      <c r="BI780" s="388">
        <v>291</v>
      </c>
      <c r="BJ780" s="388">
        <f t="shared" si="111"/>
        <v>72.75</v>
      </c>
      <c r="BK780" s="388">
        <v>20</v>
      </c>
      <c r="BL780" s="388">
        <v>1512</v>
      </c>
      <c r="BM780" s="388">
        <f t="shared" si="112"/>
        <v>378</v>
      </c>
      <c r="BN780" s="388">
        <v>19</v>
      </c>
      <c r="BO780" s="388">
        <v>1297</v>
      </c>
      <c r="BP780" s="388">
        <f t="shared" si="113"/>
        <v>324.25</v>
      </c>
      <c r="BQ780" s="388">
        <v>25</v>
      </c>
      <c r="BR780" s="388">
        <v>1567</v>
      </c>
      <c r="BS780" s="388">
        <f t="shared" si="114"/>
        <v>391.75</v>
      </c>
    </row>
    <row r="781" spans="1:71" ht="15.75" customHeight="1">
      <c r="A781" s="331">
        <v>779</v>
      </c>
      <c r="B781" s="388" t="s">
        <v>4454</v>
      </c>
      <c r="C781" s="388"/>
      <c r="D781" s="388"/>
      <c r="E781" s="207" t="s">
        <v>5</v>
      </c>
      <c r="F781" s="388"/>
      <c r="G781" s="388"/>
      <c r="H781" s="388"/>
      <c r="I781" s="388"/>
      <c r="J781" s="388"/>
      <c r="K781" s="388"/>
      <c r="L781" s="388"/>
      <c r="M781" s="388"/>
      <c r="N781" s="388"/>
      <c r="O781" s="388"/>
      <c r="P781" s="388"/>
      <c r="Q781" s="388"/>
      <c r="R781" s="388"/>
      <c r="S781" s="388"/>
      <c r="T781" s="388"/>
      <c r="U781" s="388"/>
      <c r="V781" s="388"/>
      <c r="W781" s="388"/>
      <c r="X781" s="388"/>
      <c r="Y781" s="388"/>
      <c r="Z781" s="388"/>
      <c r="AA781" s="388"/>
      <c r="AB781" s="388"/>
      <c r="AC781" s="388"/>
      <c r="AD781" s="388"/>
      <c r="AE781" s="388"/>
      <c r="AF781" s="388"/>
      <c r="AG781" s="388"/>
      <c r="AH781" s="388"/>
      <c r="AI781" s="388"/>
      <c r="AJ781" s="388"/>
      <c r="AK781" s="388"/>
      <c r="AL781" s="388"/>
      <c r="AM781" s="388"/>
      <c r="AN781" s="388"/>
      <c r="AO781" s="388"/>
      <c r="AP781" s="388"/>
      <c r="AQ781" s="388"/>
      <c r="AR781" s="388"/>
      <c r="AS781" s="388"/>
      <c r="AT781" s="388"/>
      <c r="AU781" s="388"/>
      <c r="AV781" s="388"/>
      <c r="AW781" s="388"/>
      <c r="AX781" s="388"/>
      <c r="AY781" s="388"/>
      <c r="AZ781" s="388"/>
      <c r="BA781" s="388"/>
      <c r="BB781" s="388"/>
      <c r="BC781" s="388"/>
      <c r="BD781" s="388"/>
      <c r="BE781" s="388"/>
      <c r="BF781" s="388"/>
      <c r="BG781" s="388"/>
      <c r="BH781" s="388">
        <v>8</v>
      </c>
      <c r="BI781" s="388">
        <v>604</v>
      </c>
      <c r="BJ781" s="388">
        <f t="shared" si="111"/>
        <v>151</v>
      </c>
      <c r="BK781" s="388">
        <v>23</v>
      </c>
      <c r="BL781" s="388">
        <v>1393</v>
      </c>
      <c r="BM781" s="388">
        <f t="shared" si="112"/>
        <v>348.25</v>
      </c>
      <c r="BN781" s="388">
        <v>37</v>
      </c>
      <c r="BO781" s="388">
        <v>2179</v>
      </c>
      <c r="BP781" s="388">
        <f t="shared" si="113"/>
        <v>544.75</v>
      </c>
      <c r="BQ781" s="388">
        <v>40</v>
      </c>
      <c r="BR781" s="388">
        <v>2624</v>
      </c>
      <c r="BS781" s="388">
        <f t="shared" si="114"/>
        <v>656</v>
      </c>
    </row>
    <row r="782" spans="1:71" ht="15.75" customHeight="1">
      <c r="A782" s="331">
        <v>780</v>
      </c>
      <c r="B782" s="388" t="s">
        <v>4455</v>
      </c>
      <c r="C782" s="388"/>
      <c r="D782" s="388"/>
      <c r="E782" s="207" t="s">
        <v>5</v>
      </c>
      <c r="F782" s="388"/>
      <c r="G782" s="388"/>
      <c r="H782" s="388"/>
      <c r="I782" s="388"/>
      <c r="J782" s="388"/>
      <c r="K782" s="388"/>
      <c r="L782" s="388"/>
      <c r="M782" s="388"/>
      <c r="N782" s="388"/>
      <c r="O782" s="388"/>
      <c r="P782" s="388"/>
      <c r="Q782" s="388"/>
      <c r="R782" s="388"/>
      <c r="S782" s="388"/>
      <c r="T782" s="388"/>
      <c r="U782" s="388"/>
      <c r="V782" s="388"/>
      <c r="W782" s="388"/>
      <c r="X782" s="388"/>
      <c r="Y782" s="388"/>
      <c r="Z782" s="388"/>
      <c r="AA782" s="388"/>
      <c r="AB782" s="388"/>
      <c r="AC782" s="388"/>
      <c r="AD782" s="388"/>
      <c r="AE782" s="388"/>
      <c r="AF782" s="388"/>
      <c r="AG782" s="388"/>
      <c r="AH782" s="388"/>
      <c r="AI782" s="388"/>
      <c r="AJ782" s="388"/>
      <c r="AK782" s="388"/>
      <c r="AL782" s="388"/>
      <c r="AM782" s="388"/>
      <c r="AN782" s="388"/>
      <c r="AO782" s="388"/>
      <c r="AP782" s="388"/>
      <c r="AQ782" s="388"/>
      <c r="AR782" s="388"/>
      <c r="AS782" s="388"/>
      <c r="AT782" s="388"/>
      <c r="AU782" s="388"/>
      <c r="AV782" s="388"/>
      <c r="AW782" s="388"/>
      <c r="AX782" s="388"/>
      <c r="AY782" s="388"/>
      <c r="AZ782" s="388"/>
      <c r="BA782" s="388"/>
      <c r="BB782" s="388"/>
      <c r="BC782" s="388"/>
      <c r="BD782" s="388"/>
      <c r="BE782" s="388"/>
      <c r="BF782" s="388"/>
      <c r="BG782" s="388"/>
      <c r="BH782" s="388">
        <v>1</v>
      </c>
      <c r="BI782" s="388">
        <v>59</v>
      </c>
      <c r="BJ782" s="388">
        <f t="shared" si="111"/>
        <v>14.75</v>
      </c>
      <c r="BK782" s="388">
        <v>8</v>
      </c>
      <c r="BL782" s="388">
        <v>592</v>
      </c>
      <c r="BM782" s="388">
        <f t="shared" si="112"/>
        <v>148</v>
      </c>
      <c r="BN782" s="388">
        <v>24</v>
      </c>
      <c r="BO782" s="388">
        <v>1856</v>
      </c>
      <c r="BP782" s="388">
        <f t="shared" si="113"/>
        <v>464</v>
      </c>
      <c r="BQ782" s="388">
        <v>34</v>
      </c>
      <c r="BR782" s="388">
        <v>2330</v>
      </c>
      <c r="BS782" s="388">
        <f t="shared" si="114"/>
        <v>582.5</v>
      </c>
    </row>
    <row r="783" spans="1:71" ht="15.75" customHeight="1">
      <c r="A783" s="331">
        <v>781</v>
      </c>
      <c r="B783" s="388" t="s">
        <v>4456</v>
      </c>
      <c r="C783" s="388"/>
      <c r="D783" s="388"/>
      <c r="E783" s="207" t="s">
        <v>5</v>
      </c>
      <c r="F783" s="388"/>
      <c r="G783" s="388"/>
      <c r="H783" s="388"/>
      <c r="I783" s="388"/>
      <c r="J783" s="388"/>
      <c r="K783" s="388"/>
      <c r="L783" s="388"/>
      <c r="M783" s="388"/>
      <c r="N783" s="388"/>
      <c r="O783" s="388"/>
      <c r="P783" s="388"/>
      <c r="Q783" s="388"/>
      <c r="R783" s="388"/>
      <c r="S783" s="388"/>
      <c r="T783" s="388"/>
      <c r="U783" s="388"/>
      <c r="V783" s="388"/>
      <c r="W783" s="388"/>
      <c r="X783" s="388"/>
      <c r="Y783" s="388"/>
      <c r="Z783" s="388"/>
      <c r="AA783" s="388"/>
      <c r="AB783" s="388"/>
      <c r="AC783" s="388"/>
      <c r="AD783" s="388"/>
      <c r="AE783" s="388"/>
      <c r="AF783" s="388"/>
      <c r="AG783" s="388"/>
      <c r="AH783" s="388"/>
      <c r="AI783" s="388"/>
      <c r="AJ783" s="388"/>
      <c r="AK783" s="388"/>
      <c r="AL783" s="388"/>
      <c r="AM783" s="388"/>
      <c r="AN783" s="388"/>
      <c r="AO783" s="388"/>
      <c r="AP783" s="388"/>
      <c r="AQ783" s="388"/>
      <c r="AR783" s="388"/>
      <c r="AS783" s="388"/>
      <c r="AT783" s="388"/>
      <c r="AU783" s="388"/>
      <c r="AV783" s="388"/>
      <c r="AW783" s="388"/>
      <c r="AX783" s="388"/>
      <c r="AY783" s="388"/>
      <c r="AZ783" s="388"/>
      <c r="BA783" s="388"/>
      <c r="BB783" s="388"/>
      <c r="BC783" s="388"/>
      <c r="BD783" s="388"/>
      <c r="BE783" s="388"/>
      <c r="BF783" s="388"/>
      <c r="BG783" s="388"/>
      <c r="BH783" s="388">
        <v>2</v>
      </c>
      <c r="BI783" s="388">
        <v>178</v>
      </c>
      <c r="BJ783" s="388">
        <f t="shared" si="111"/>
        <v>44.5</v>
      </c>
      <c r="BK783" s="388">
        <v>39</v>
      </c>
      <c r="BL783" s="388">
        <v>2941</v>
      </c>
      <c r="BM783" s="388">
        <f t="shared" si="112"/>
        <v>735.25</v>
      </c>
      <c r="BN783" s="388">
        <v>44</v>
      </c>
      <c r="BO783" s="388">
        <v>2872</v>
      </c>
      <c r="BP783" s="388">
        <f t="shared" si="113"/>
        <v>718</v>
      </c>
      <c r="BQ783" s="388">
        <v>39</v>
      </c>
      <c r="BR783" s="388">
        <v>2629</v>
      </c>
      <c r="BS783" s="388">
        <f t="shared" si="114"/>
        <v>657.25</v>
      </c>
    </row>
    <row r="784" spans="1:71" ht="15.75" customHeight="1">
      <c r="A784" s="331">
        <v>782</v>
      </c>
      <c r="B784" s="388" t="s">
        <v>4457</v>
      </c>
      <c r="C784" s="388"/>
      <c r="D784" s="388"/>
      <c r="E784" s="207" t="s">
        <v>5</v>
      </c>
      <c r="F784" s="388"/>
      <c r="G784" s="388"/>
      <c r="H784" s="388"/>
      <c r="I784" s="388"/>
      <c r="J784" s="388"/>
      <c r="K784" s="388"/>
      <c r="L784" s="388"/>
      <c r="M784" s="388"/>
      <c r="N784" s="388"/>
      <c r="O784" s="388"/>
      <c r="P784" s="388"/>
      <c r="Q784" s="388"/>
      <c r="R784" s="388"/>
      <c r="S784" s="388"/>
      <c r="T784" s="388"/>
      <c r="U784" s="388"/>
      <c r="V784" s="388"/>
      <c r="W784" s="388"/>
      <c r="X784" s="388"/>
      <c r="Y784" s="388"/>
      <c r="Z784" s="388"/>
      <c r="AA784" s="388"/>
      <c r="AB784" s="388"/>
      <c r="AC784" s="388"/>
      <c r="AD784" s="388"/>
      <c r="AE784" s="388"/>
      <c r="AF784" s="388"/>
      <c r="AG784" s="388"/>
      <c r="AH784" s="388"/>
      <c r="AI784" s="388"/>
      <c r="AJ784" s="388"/>
      <c r="AK784" s="388"/>
      <c r="AL784" s="388"/>
      <c r="AM784" s="388"/>
      <c r="AN784" s="388"/>
      <c r="AO784" s="388"/>
      <c r="AP784" s="388"/>
      <c r="AQ784" s="388"/>
      <c r="AR784" s="388"/>
      <c r="AS784" s="388"/>
      <c r="AT784" s="388"/>
      <c r="AU784" s="388"/>
      <c r="AV784" s="388"/>
      <c r="AW784" s="388"/>
      <c r="AX784" s="388"/>
      <c r="AY784" s="388"/>
      <c r="AZ784" s="388"/>
      <c r="BA784" s="388"/>
      <c r="BB784" s="388"/>
      <c r="BC784" s="388"/>
      <c r="BD784" s="388"/>
      <c r="BE784" s="388"/>
      <c r="BF784" s="388"/>
      <c r="BG784" s="388"/>
      <c r="BH784" s="388">
        <v>18</v>
      </c>
      <c r="BI784" s="388">
        <v>1130</v>
      </c>
      <c r="BJ784" s="388">
        <f t="shared" si="111"/>
        <v>282.5</v>
      </c>
      <c r="BK784" s="388">
        <v>43</v>
      </c>
      <c r="BL784" s="388">
        <v>2913</v>
      </c>
      <c r="BM784" s="388">
        <f t="shared" si="112"/>
        <v>728.25</v>
      </c>
      <c r="BN784" s="388">
        <v>86</v>
      </c>
      <c r="BO784" s="388">
        <v>4810</v>
      </c>
      <c r="BP784" s="388">
        <f t="shared" si="113"/>
        <v>1202.5</v>
      </c>
      <c r="BQ784" s="388">
        <v>97</v>
      </c>
      <c r="BR784" s="388">
        <v>5967</v>
      </c>
      <c r="BS784" s="388">
        <f t="shared" si="114"/>
        <v>1491.75</v>
      </c>
    </row>
    <row r="785" spans="1:71" ht="15.75" customHeight="1">
      <c r="A785" s="331">
        <v>783</v>
      </c>
      <c r="B785" s="388" t="s">
        <v>4458</v>
      </c>
      <c r="C785" s="388"/>
      <c r="D785" s="388"/>
      <c r="E785" s="207" t="s">
        <v>5</v>
      </c>
      <c r="F785" s="388"/>
      <c r="G785" s="388"/>
      <c r="H785" s="388"/>
      <c r="I785" s="388"/>
      <c r="J785" s="388"/>
      <c r="K785" s="388"/>
      <c r="L785" s="388"/>
      <c r="M785" s="388"/>
      <c r="N785" s="388"/>
      <c r="O785" s="388"/>
      <c r="P785" s="388"/>
      <c r="Q785" s="388"/>
      <c r="R785" s="388"/>
      <c r="S785" s="388"/>
      <c r="T785" s="388"/>
      <c r="U785" s="388"/>
      <c r="V785" s="388"/>
      <c r="W785" s="388"/>
      <c r="X785" s="388"/>
      <c r="Y785" s="388"/>
      <c r="Z785" s="388"/>
      <c r="AA785" s="388"/>
      <c r="AB785" s="388"/>
      <c r="AC785" s="388"/>
      <c r="AD785" s="388"/>
      <c r="AE785" s="388"/>
      <c r="AF785" s="388"/>
      <c r="AG785" s="388"/>
      <c r="AH785" s="388"/>
      <c r="AI785" s="388"/>
      <c r="AJ785" s="388"/>
      <c r="AK785" s="388"/>
      <c r="AL785" s="388"/>
      <c r="AM785" s="388"/>
      <c r="AN785" s="388"/>
      <c r="AO785" s="388"/>
      <c r="AP785" s="388"/>
      <c r="AQ785" s="388"/>
      <c r="AR785" s="388"/>
      <c r="AS785" s="388"/>
      <c r="AT785" s="388"/>
      <c r="AU785" s="388"/>
      <c r="AV785" s="388"/>
      <c r="AW785" s="388"/>
      <c r="AX785" s="388"/>
      <c r="AY785" s="388"/>
      <c r="AZ785" s="388"/>
      <c r="BA785" s="388"/>
      <c r="BB785" s="388"/>
      <c r="BC785" s="388"/>
      <c r="BD785" s="388"/>
      <c r="BE785" s="388"/>
      <c r="BF785" s="388"/>
      <c r="BG785" s="388"/>
      <c r="BH785" s="388">
        <v>35</v>
      </c>
      <c r="BI785" s="388">
        <v>2869</v>
      </c>
      <c r="BJ785" s="388">
        <f t="shared" si="111"/>
        <v>717.25</v>
      </c>
      <c r="BK785" s="388">
        <v>52</v>
      </c>
      <c r="BL785" s="388">
        <v>4056</v>
      </c>
      <c r="BM785" s="388">
        <f t="shared" si="112"/>
        <v>1014</v>
      </c>
      <c r="BN785" s="388">
        <v>56</v>
      </c>
      <c r="BO785" s="388">
        <v>4620</v>
      </c>
      <c r="BP785" s="388">
        <f t="shared" si="113"/>
        <v>1155</v>
      </c>
      <c r="BQ785" s="388">
        <v>46</v>
      </c>
      <c r="BR785" s="388">
        <v>3466</v>
      </c>
      <c r="BS785" s="388">
        <f t="shared" si="114"/>
        <v>866.5</v>
      </c>
    </row>
    <row r="786" spans="1:71" ht="15.75" customHeight="1">
      <c r="A786" s="331">
        <v>784</v>
      </c>
      <c r="B786" s="388" t="s">
        <v>4459</v>
      </c>
      <c r="C786" s="388"/>
      <c r="D786" s="388"/>
      <c r="E786" s="207" t="s">
        <v>5</v>
      </c>
      <c r="F786" s="388"/>
      <c r="G786" s="388"/>
      <c r="H786" s="388"/>
      <c r="I786" s="388"/>
      <c r="J786" s="388"/>
      <c r="K786" s="388"/>
      <c r="L786" s="388"/>
      <c r="M786" s="388"/>
      <c r="N786" s="388"/>
      <c r="O786" s="388"/>
      <c r="P786" s="388"/>
      <c r="Q786" s="388"/>
      <c r="R786" s="388"/>
      <c r="S786" s="388"/>
      <c r="T786" s="388"/>
      <c r="U786" s="388"/>
      <c r="V786" s="388"/>
      <c r="W786" s="388"/>
      <c r="X786" s="388"/>
      <c r="Y786" s="388"/>
      <c r="Z786" s="388"/>
      <c r="AA786" s="388"/>
      <c r="AB786" s="388"/>
      <c r="AC786" s="388"/>
      <c r="AD786" s="388"/>
      <c r="AE786" s="388"/>
      <c r="AF786" s="388"/>
      <c r="AG786" s="388"/>
      <c r="AH786" s="388"/>
      <c r="AI786" s="388"/>
      <c r="AJ786" s="388"/>
      <c r="AK786" s="388"/>
      <c r="AL786" s="388"/>
      <c r="AM786" s="388"/>
      <c r="AN786" s="388"/>
      <c r="AO786" s="388"/>
      <c r="AP786" s="388"/>
      <c r="AQ786" s="388"/>
      <c r="AR786" s="388"/>
      <c r="AS786" s="388"/>
      <c r="AT786" s="388"/>
      <c r="AU786" s="388"/>
      <c r="AV786" s="388"/>
      <c r="AW786" s="388"/>
      <c r="AX786" s="388"/>
      <c r="AY786" s="388"/>
      <c r="AZ786" s="388"/>
      <c r="BA786" s="388"/>
      <c r="BB786" s="388"/>
      <c r="BC786" s="388"/>
      <c r="BD786" s="388"/>
      <c r="BE786" s="388"/>
      <c r="BF786" s="388"/>
      <c r="BG786" s="388"/>
      <c r="BH786" s="388">
        <v>14</v>
      </c>
      <c r="BI786" s="388">
        <v>1074</v>
      </c>
      <c r="BJ786" s="388">
        <f t="shared" si="111"/>
        <v>268.5</v>
      </c>
      <c r="BK786" s="388">
        <v>37</v>
      </c>
      <c r="BL786" s="388">
        <v>3023</v>
      </c>
      <c r="BM786" s="388">
        <f t="shared" si="112"/>
        <v>755.75</v>
      </c>
      <c r="BN786" s="388">
        <v>33</v>
      </c>
      <c r="BO786" s="388">
        <v>2247</v>
      </c>
      <c r="BP786" s="388">
        <f t="shared" si="113"/>
        <v>561.75</v>
      </c>
      <c r="BQ786" s="388">
        <v>37</v>
      </c>
      <c r="BR786" s="388">
        <v>2551</v>
      </c>
      <c r="BS786" s="388">
        <f t="shared" si="114"/>
        <v>637.75</v>
      </c>
    </row>
    <row r="787" spans="1:71" ht="15.75" customHeight="1">
      <c r="A787" s="331">
        <v>785</v>
      </c>
      <c r="B787" s="388" t="s">
        <v>4460</v>
      </c>
      <c r="C787" s="388"/>
      <c r="D787" s="388"/>
      <c r="E787" s="207" t="s">
        <v>5</v>
      </c>
      <c r="F787" s="388"/>
      <c r="G787" s="388"/>
      <c r="H787" s="388"/>
      <c r="I787" s="388"/>
      <c r="J787" s="388"/>
      <c r="K787" s="388"/>
      <c r="L787" s="388"/>
      <c r="M787" s="388"/>
      <c r="N787" s="388"/>
      <c r="O787" s="388"/>
      <c r="P787" s="388"/>
      <c r="Q787" s="388"/>
      <c r="R787" s="388"/>
      <c r="S787" s="388"/>
      <c r="T787" s="388"/>
      <c r="U787" s="388"/>
      <c r="V787" s="388"/>
      <c r="W787" s="388"/>
      <c r="X787" s="388"/>
      <c r="Y787" s="388"/>
      <c r="Z787" s="388"/>
      <c r="AA787" s="388"/>
      <c r="AB787" s="388"/>
      <c r="AC787" s="388"/>
      <c r="AD787" s="388"/>
      <c r="AE787" s="388"/>
      <c r="AF787" s="388"/>
      <c r="AG787" s="388"/>
      <c r="AH787" s="388"/>
      <c r="AI787" s="388"/>
      <c r="AJ787" s="388"/>
      <c r="AK787" s="388"/>
      <c r="AL787" s="388"/>
      <c r="AM787" s="388"/>
      <c r="AN787" s="388"/>
      <c r="AO787" s="388"/>
      <c r="AP787" s="388"/>
      <c r="AQ787" s="388"/>
      <c r="AR787" s="388"/>
      <c r="AS787" s="388"/>
      <c r="AT787" s="388"/>
      <c r="AU787" s="388"/>
      <c r="AV787" s="388"/>
      <c r="AW787" s="388"/>
      <c r="AX787" s="388"/>
      <c r="AY787" s="388"/>
      <c r="AZ787" s="388"/>
      <c r="BA787" s="388"/>
      <c r="BB787" s="388"/>
      <c r="BC787" s="388"/>
      <c r="BD787" s="388"/>
      <c r="BE787" s="388"/>
      <c r="BF787" s="388"/>
      <c r="BG787" s="388"/>
      <c r="BH787" s="388">
        <v>1</v>
      </c>
      <c r="BI787" s="388">
        <v>59</v>
      </c>
      <c r="BJ787" s="388">
        <f t="shared" si="111"/>
        <v>14.75</v>
      </c>
      <c r="BK787" s="388">
        <v>6</v>
      </c>
      <c r="BL787" s="388">
        <v>322</v>
      </c>
      <c r="BM787" s="388">
        <f t="shared" si="112"/>
        <v>80.5</v>
      </c>
      <c r="BN787" s="388">
        <v>6</v>
      </c>
      <c r="BO787" s="388">
        <v>390</v>
      </c>
      <c r="BP787" s="388">
        <f t="shared" si="113"/>
        <v>97.5</v>
      </c>
      <c r="BQ787" s="388">
        <v>2</v>
      </c>
      <c r="BR787" s="388">
        <v>134</v>
      </c>
      <c r="BS787" s="388">
        <f t="shared" si="114"/>
        <v>33.5</v>
      </c>
    </row>
    <row r="788" spans="1:71" ht="15.75" customHeight="1">
      <c r="A788" s="331">
        <v>786</v>
      </c>
      <c r="B788" s="388" t="s">
        <v>4461</v>
      </c>
      <c r="C788" s="388"/>
      <c r="D788" s="388"/>
      <c r="E788" s="207" t="s">
        <v>5</v>
      </c>
      <c r="F788" s="388"/>
      <c r="G788" s="388"/>
      <c r="H788" s="388"/>
      <c r="I788" s="388"/>
      <c r="J788" s="388"/>
      <c r="K788" s="388"/>
      <c r="L788" s="388"/>
      <c r="M788" s="388"/>
      <c r="N788" s="388"/>
      <c r="O788" s="388"/>
      <c r="P788" s="388"/>
      <c r="Q788" s="388"/>
      <c r="R788" s="388"/>
      <c r="S788" s="388"/>
      <c r="T788" s="388"/>
      <c r="U788" s="388"/>
      <c r="V788" s="388"/>
      <c r="W788" s="388"/>
      <c r="X788" s="388"/>
      <c r="Y788" s="388"/>
      <c r="Z788" s="388"/>
      <c r="AA788" s="388"/>
      <c r="AB788" s="388"/>
      <c r="AC788" s="388"/>
      <c r="AD788" s="388"/>
      <c r="AE788" s="388"/>
      <c r="AF788" s="388"/>
      <c r="AG788" s="388"/>
      <c r="AH788" s="388"/>
      <c r="AI788" s="388"/>
      <c r="AJ788" s="388"/>
      <c r="AK788" s="388"/>
      <c r="AL788" s="388"/>
      <c r="AM788" s="388"/>
      <c r="AN788" s="388"/>
      <c r="AO788" s="388"/>
      <c r="AP788" s="388"/>
      <c r="AQ788" s="388"/>
      <c r="AR788" s="388"/>
      <c r="AS788" s="388"/>
      <c r="AT788" s="388"/>
      <c r="AU788" s="388"/>
      <c r="AV788" s="388"/>
      <c r="AW788" s="388"/>
      <c r="AX788" s="388"/>
      <c r="AY788" s="388"/>
      <c r="AZ788" s="388"/>
      <c r="BA788" s="388"/>
      <c r="BB788" s="388"/>
      <c r="BC788" s="388"/>
      <c r="BD788" s="388"/>
      <c r="BE788" s="388"/>
      <c r="BF788" s="388"/>
      <c r="BG788" s="388"/>
      <c r="BH788" s="388">
        <v>2</v>
      </c>
      <c r="BI788" s="388">
        <v>218</v>
      </c>
      <c r="BJ788" s="388">
        <f t="shared" si="111"/>
        <v>54.5</v>
      </c>
      <c r="BK788" s="388">
        <v>20</v>
      </c>
      <c r="BL788" s="388">
        <v>1260</v>
      </c>
      <c r="BM788" s="388">
        <f t="shared" si="112"/>
        <v>315</v>
      </c>
      <c r="BN788" s="388">
        <v>19</v>
      </c>
      <c r="BO788" s="388">
        <v>1081</v>
      </c>
      <c r="BP788" s="388">
        <f t="shared" si="113"/>
        <v>270.25</v>
      </c>
      <c r="BQ788" s="388">
        <v>18</v>
      </c>
      <c r="BR788" s="388">
        <v>1286</v>
      </c>
      <c r="BS788" s="388">
        <f t="shared" si="114"/>
        <v>321.5</v>
      </c>
    </row>
    <row r="789" spans="1:71" ht="15.75" customHeight="1">
      <c r="A789" s="331">
        <v>787</v>
      </c>
      <c r="B789" s="388" t="s">
        <v>4462</v>
      </c>
      <c r="C789" s="388"/>
      <c r="D789" s="388"/>
      <c r="E789" s="207" t="s">
        <v>5</v>
      </c>
      <c r="F789" s="388"/>
      <c r="G789" s="388"/>
      <c r="H789" s="388"/>
      <c r="I789" s="388"/>
      <c r="J789" s="388"/>
      <c r="K789" s="388"/>
      <c r="L789" s="388"/>
      <c r="M789" s="388"/>
      <c r="N789" s="388"/>
      <c r="O789" s="388"/>
      <c r="P789" s="388"/>
      <c r="Q789" s="388"/>
      <c r="R789" s="388"/>
      <c r="S789" s="388"/>
      <c r="T789" s="388"/>
      <c r="U789" s="388"/>
      <c r="V789" s="388"/>
      <c r="W789" s="388"/>
      <c r="X789" s="388"/>
      <c r="Y789" s="388"/>
      <c r="Z789" s="388"/>
      <c r="AA789" s="388"/>
      <c r="AB789" s="388"/>
      <c r="AC789" s="388"/>
      <c r="AD789" s="388"/>
      <c r="AE789" s="388"/>
      <c r="AF789" s="388"/>
      <c r="AG789" s="388"/>
      <c r="AH789" s="388"/>
      <c r="AI789" s="388"/>
      <c r="AJ789" s="388"/>
      <c r="AK789" s="388"/>
      <c r="AL789" s="388"/>
      <c r="AM789" s="388"/>
      <c r="AN789" s="388"/>
      <c r="AO789" s="388"/>
      <c r="AP789" s="388"/>
      <c r="AQ789" s="388"/>
      <c r="AR789" s="388"/>
      <c r="AS789" s="388"/>
      <c r="AT789" s="388"/>
      <c r="AU789" s="388"/>
      <c r="AV789" s="388"/>
      <c r="AW789" s="388"/>
      <c r="AX789" s="388"/>
      <c r="AY789" s="388"/>
      <c r="AZ789" s="388"/>
      <c r="BA789" s="388"/>
      <c r="BB789" s="388"/>
      <c r="BC789" s="388"/>
      <c r="BD789" s="388"/>
      <c r="BE789" s="388"/>
      <c r="BF789" s="388"/>
      <c r="BG789" s="388"/>
      <c r="BH789" s="388">
        <v>3</v>
      </c>
      <c r="BI789" s="388">
        <v>105</v>
      </c>
      <c r="BJ789" s="388">
        <f t="shared" si="111"/>
        <v>26.25</v>
      </c>
      <c r="BK789" s="388">
        <v>6</v>
      </c>
      <c r="BL789" s="388">
        <v>366</v>
      </c>
      <c r="BM789" s="388">
        <f t="shared" si="112"/>
        <v>91.5</v>
      </c>
      <c r="BN789" s="388">
        <v>8</v>
      </c>
      <c r="BO789" s="388">
        <v>400</v>
      </c>
      <c r="BP789" s="388">
        <f t="shared" si="113"/>
        <v>100</v>
      </c>
      <c r="BQ789" s="388">
        <v>17</v>
      </c>
      <c r="BR789" s="388">
        <v>847</v>
      </c>
      <c r="BS789" s="388">
        <f t="shared" si="114"/>
        <v>211.75</v>
      </c>
    </row>
    <row r="790" spans="1:71" ht="15.75" customHeight="1">
      <c r="A790" s="331">
        <v>788</v>
      </c>
      <c r="B790" s="388" t="s">
        <v>4463</v>
      </c>
      <c r="C790" s="388"/>
      <c r="D790" s="388"/>
      <c r="E790" s="207" t="s">
        <v>5</v>
      </c>
      <c r="F790" s="388"/>
      <c r="G790" s="388"/>
      <c r="H790" s="388"/>
      <c r="I790" s="388"/>
      <c r="J790" s="388"/>
      <c r="K790" s="388"/>
      <c r="L790" s="388"/>
      <c r="M790" s="388"/>
      <c r="N790" s="388"/>
      <c r="O790" s="388"/>
      <c r="P790" s="388"/>
      <c r="Q790" s="388"/>
      <c r="R790" s="388"/>
      <c r="S790" s="388"/>
      <c r="T790" s="388"/>
      <c r="U790" s="388"/>
      <c r="V790" s="388"/>
      <c r="W790" s="388"/>
      <c r="X790" s="388"/>
      <c r="Y790" s="388"/>
      <c r="Z790" s="388"/>
      <c r="AA790" s="388"/>
      <c r="AB790" s="388"/>
      <c r="AC790" s="388"/>
      <c r="AD790" s="388"/>
      <c r="AE790" s="388"/>
      <c r="AF790" s="388"/>
      <c r="AG790" s="388"/>
      <c r="AH790" s="388"/>
      <c r="AI790" s="388"/>
      <c r="AJ790" s="388"/>
      <c r="AK790" s="388"/>
      <c r="AL790" s="388"/>
      <c r="AM790" s="388"/>
      <c r="AN790" s="388"/>
      <c r="AO790" s="388"/>
      <c r="AP790" s="388"/>
      <c r="AQ790" s="388"/>
      <c r="AR790" s="388"/>
      <c r="AS790" s="388"/>
      <c r="AT790" s="388"/>
      <c r="AU790" s="388"/>
      <c r="AV790" s="388"/>
      <c r="AW790" s="388"/>
      <c r="AX790" s="388"/>
      <c r="AY790" s="388"/>
      <c r="AZ790" s="388"/>
      <c r="BA790" s="388"/>
      <c r="BB790" s="388"/>
      <c r="BC790" s="388"/>
      <c r="BD790" s="388"/>
      <c r="BE790" s="388"/>
      <c r="BF790" s="388"/>
      <c r="BG790" s="388"/>
      <c r="BH790" s="388">
        <v>3</v>
      </c>
      <c r="BI790" s="388">
        <v>237</v>
      </c>
      <c r="BJ790" s="388">
        <f t="shared" si="111"/>
        <v>59.25</v>
      </c>
      <c r="BK790" s="388">
        <v>22</v>
      </c>
      <c r="BL790" s="388">
        <v>1494</v>
      </c>
      <c r="BM790" s="388">
        <f t="shared" si="112"/>
        <v>373.5</v>
      </c>
      <c r="BN790" s="388">
        <v>49</v>
      </c>
      <c r="BO790" s="388">
        <v>3611</v>
      </c>
      <c r="BP790" s="388">
        <f t="shared" si="113"/>
        <v>902.75</v>
      </c>
      <c r="BQ790" s="388">
        <v>34</v>
      </c>
      <c r="BR790" s="388">
        <v>2798</v>
      </c>
      <c r="BS790" s="388">
        <f t="shared" si="114"/>
        <v>699.5</v>
      </c>
    </row>
    <row r="791" spans="1:71" ht="15.75" customHeight="1">
      <c r="A791" s="331">
        <v>789</v>
      </c>
      <c r="B791" s="388" t="s">
        <v>4464</v>
      </c>
      <c r="C791" s="388"/>
      <c r="D791" s="388"/>
      <c r="E791" s="207" t="s">
        <v>5</v>
      </c>
      <c r="F791" s="388"/>
      <c r="G791" s="388"/>
      <c r="H791" s="388"/>
      <c r="I791" s="388"/>
      <c r="J791" s="388"/>
      <c r="K791" s="388"/>
      <c r="L791" s="388"/>
      <c r="M791" s="388"/>
      <c r="N791" s="388"/>
      <c r="O791" s="388"/>
      <c r="P791" s="388"/>
      <c r="Q791" s="388"/>
      <c r="R791" s="388"/>
      <c r="S791" s="388"/>
      <c r="T791" s="388"/>
      <c r="U791" s="388"/>
      <c r="V791" s="388"/>
      <c r="W791" s="388"/>
      <c r="X791" s="388"/>
      <c r="Y791" s="388"/>
      <c r="Z791" s="388"/>
      <c r="AA791" s="388"/>
      <c r="AB791" s="388"/>
      <c r="AC791" s="388"/>
      <c r="AD791" s="388"/>
      <c r="AE791" s="388"/>
      <c r="AF791" s="388"/>
      <c r="AG791" s="388"/>
      <c r="AH791" s="388"/>
      <c r="AI791" s="388"/>
      <c r="AJ791" s="388"/>
      <c r="AK791" s="388"/>
      <c r="AL791" s="388"/>
      <c r="AM791" s="388"/>
      <c r="AN791" s="388"/>
      <c r="AO791" s="388"/>
      <c r="AP791" s="388"/>
      <c r="AQ791" s="388"/>
      <c r="AR791" s="388"/>
      <c r="AS791" s="388"/>
      <c r="AT791" s="388"/>
      <c r="AU791" s="388"/>
      <c r="AV791" s="388"/>
      <c r="AW791" s="388"/>
      <c r="AX791" s="388"/>
      <c r="AY791" s="388"/>
      <c r="AZ791" s="388"/>
      <c r="BA791" s="388"/>
      <c r="BB791" s="388"/>
      <c r="BC791" s="388"/>
      <c r="BD791" s="388"/>
      <c r="BE791" s="388"/>
      <c r="BF791" s="388"/>
      <c r="BG791" s="388"/>
      <c r="BH791" s="388">
        <v>11</v>
      </c>
      <c r="BI791" s="388">
        <v>845</v>
      </c>
      <c r="BJ791" s="388">
        <f t="shared" si="111"/>
        <v>211.25</v>
      </c>
      <c r="BK791" s="388">
        <v>19</v>
      </c>
      <c r="BL791" s="388">
        <v>1353</v>
      </c>
      <c r="BM791" s="388">
        <f t="shared" si="112"/>
        <v>338.25</v>
      </c>
      <c r="BN791" s="388">
        <v>20</v>
      </c>
      <c r="BO791" s="388">
        <v>1404</v>
      </c>
      <c r="BP791" s="388">
        <f t="shared" si="113"/>
        <v>351</v>
      </c>
      <c r="BQ791" s="388">
        <v>33</v>
      </c>
      <c r="BR791" s="388">
        <v>2395</v>
      </c>
      <c r="BS791" s="388">
        <f t="shared" si="114"/>
        <v>598.75</v>
      </c>
    </row>
    <row r="792" spans="1:71" ht="15.75" customHeight="1">
      <c r="A792" s="331">
        <v>790</v>
      </c>
      <c r="B792" s="388" t="s">
        <v>4465</v>
      </c>
      <c r="C792" s="388"/>
      <c r="D792" s="388"/>
      <c r="E792" s="207" t="s">
        <v>5</v>
      </c>
      <c r="F792" s="388"/>
      <c r="G792" s="388"/>
      <c r="H792" s="388"/>
      <c r="I792" s="388"/>
      <c r="J792" s="388"/>
      <c r="K792" s="388"/>
      <c r="L792" s="388"/>
      <c r="M792" s="388"/>
      <c r="N792" s="388"/>
      <c r="O792" s="388"/>
      <c r="P792" s="388"/>
      <c r="Q792" s="388"/>
      <c r="R792" s="388"/>
      <c r="S792" s="388"/>
      <c r="T792" s="388"/>
      <c r="U792" s="388"/>
      <c r="V792" s="388"/>
      <c r="W792" s="388"/>
      <c r="X792" s="388"/>
      <c r="Y792" s="388"/>
      <c r="Z792" s="388"/>
      <c r="AA792" s="388"/>
      <c r="AB792" s="388"/>
      <c r="AC792" s="388"/>
      <c r="AD792" s="388"/>
      <c r="AE792" s="388"/>
      <c r="AF792" s="388"/>
      <c r="AG792" s="388"/>
      <c r="AH792" s="388"/>
      <c r="AI792" s="388"/>
      <c r="AJ792" s="388"/>
      <c r="AK792" s="388"/>
      <c r="AL792" s="388"/>
      <c r="AM792" s="388"/>
      <c r="AN792" s="388"/>
      <c r="AO792" s="388"/>
      <c r="AP792" s="388"/>
      <c r="AQ792" s="388"/>
      <c r="AR792" s="388"/>
      <c r="AS792" s="388"/>
      <c r="AT792" s="388"/>
      <c r="AU792" s="388"/>
      <c r="AV792" s="388"/>
      <c r="AW792" s="388"/>
      <c r="AX792" s="388"/>
      <c r="AY792" s="388"/>
      <c r="AZ792" s="388"/>
      <c r="BA792" s="388"/>
      <c r="BB792" s="388"/>
      <c r="BC792" s="388"/>
      <c r="BD792" s="388"/>
      <c r="BE792" s="388"/>
      <c r="BF792" s="388"/>
      <c r="BG792" s="388"/>
      <c r="BH792" s="388">
        <v>25</v>
      </c>
      <c r="BI792" s="388">
        <v>1923</v>
      </c>
      <c r="BJ792" s="388">
        <f t="shared" si="111"/>
        <v>480.75</v>
      </c>
      <c r="BK792" s="388">
        <v>32</v>
      </c>
      <c r="BL792" s="388">
        <v>2496</v>
      </c>
      <c r="BM792" s="388">
        <f t="shared" si="112"/>
        <v>624</v>
      </c>
      <c r="BN792" s="388">
        <v>62</v>
      </c>
      <c r="BO792" s="388">
        <v>4910</v>
      </c>
      <c r="BP792" s="388">
        <f t="shared" si="113"/>
        <v>1227.5</v>
      </c>
      <c r="BQ792" s="388">
        <v>62</v>
      </c>
      <c r="BR792" s="388">
        <v>5082</v>
      </c>
      <c r="BS792" s="388">
        <f t="shared" si="114"/>
        <v>1270.5</v>
      </c>
    </row>
    <row r="793" spans="1:71" ht="15.75" customHeight="1">
      <c r="A793" s="331">
        <v>791</v>
      </c>
      <c r="B793" s="388" t="s">
        <v>4466</v>
      </c>
      <c r="C793" s="388"/>
      <c r="D793" s="388"/>
      <c r="E793" s="207" t="s">
        <v>5</v>
      </c>
      <c r="F793" s="388"/>
      <c r="G793" s="388"/>
      <c r="H793" s="388"/>
      <c r="I793" s="388"/>
      <c r="J793" s="388"/>
      <c r="K793" s="388"/>
      <c r="L793" s="388"/>
      <c r="M793" s="388"/>
      <c r="N793" s="388"/>
      <c r="O793" s="388"/>
      <c r="P793" s="388"/>
      <c r="Q793" s="388"/>
      <c r="R793" s="388"/>
      <c r="S793" s="388"/>
      <c r="T793" s="388"/>
      <c r="U793" s="388"/>
      <c r="V793" s="388"/>
      <c r="W793" s="388"/>
      <c r="X793" s="388"/>
      <c r="Y793" s="388"/>
      <c r="Z793" s="388"/>
      <c r="AA793" s="388"/>
      <c r="AB793" s="388"/>
      <c r="AC793" s="388"/>
      <c r="AD793" s="388"/>
      <c r="AE793" s="388"/>
      <c r="AF793" s="388"/>
      <c r="AG793" s="388"/>
      <c r="AH793" s="388"/>
      <c r="AI793" s="388"/>
      <c r="AJ793" s="388"/>
      <c r="AK793" s="388"/>
      <c r="AL793" s="388"/>
      <c r="AM793" s="388"/>
      <c r="AN793" s="388"/>
      <c r="AO793" s="388"/>
      <c r="AP793" s="388"/>
      <c r="AQ793" s="388"/>
      <c r="AR793" s="388"/>
      <c r="AS793" s="388"/>
      <c r="AT793" s="388"/>
      <c r="AU793" s="388"/>
      <c r="AV793" s="388"/>
      <c r="AW793" s="388"/>
      <c r="AX793" s="388"/>
      <c r="AY793" s="388"/>
      <c r="AZ793" s="388"/>
      <c r="BA793" s="388"/>
      <c r="BB793" s="388"/>
      <c r="BC793" s="388"/>
      <c r="BD793" s="388"/>
      <c r="BE793" s="388"/>
      <c r="BF793" s="388"/>
      <c r="BG793" s="388"/>
      <c r="BH793" s="388">
        <v>9</v>
      </c>
      <c r="BI793" s="388">
        <v>751</v>
      </c>
      <c r="BJ793" s="388">
        <f t="shared" si="111"/>
        <v>187.75</v>
      </c>
      <c r="BK793" s="388">
        <v>52</v>
      </c>
      <c r="BL793" s="388">
        <v>4008</v>
      </c>
      <c r="BM793" s="388">
        <f t="shared" si="112"/>
        <v>1002</v>
      </c>
      <c r="BN793" s="388">
        <v>55</v>
      </c>
      <c r="BO793" s="388">
        <v>4041</v>
      </c>
      <c r="BP793" s="388">
        <f t="shared" si="113"/>
        <v>1010.25</v>
      </c>
      <c r="BQ793" s="388">
        <v>66</v>
      </c>
      <c r="BR793" s="388">
        <v>4754</v>
      </c>
      <c r="BS793" s="388">
        <f t="shared" si="114"/>
        <v>1188.5</v>
      </c>
    </row>
    <row r="794" spans="1:71" ht="15.75" customHeight="1">
      <c r="A794" s="331">
        <v>792</v>
      </c>
      <c r="B794" s="388" t="s">
        <v>4467</v>
      </c>
      <c r="C794" s="388"/>
      <c r="D794" s="388"/>
      <c r="E794" s="207" t="s">
        <v>5</v>
      </c>
      <c r="F794" s="388"/>
      <c r="G794" s="388"/>
      <c r="H794" s="388"/>
      <c r="I794" s="388"/>
      <c r="J794" s="388"/>
      <c r="K794" s="388"/>
      <c r="L794" s="388"/>
      <c r="M794" s="388"/>
      <c r="N794" s="388"/>
      <c r="O794" s="388"/>
      <c r="P794" s="388"/>
      <c r="Q794" s="388"/>
      <c r="R794" s="388"/>
      <c r="S794" s="388"/>
      <c r="T794" s="388"/>
      <c r="U794" s="388"/>
      <c r="V794" s="388"/>
      <c r="W794" s="388"/>
      <c r="X794" s="388"/>
      <c r="Y794" s="388"/>
      <c r="Z794" s="388"/>
      <c r="AA794" s="388"/>
      <c r="AB794" s="388"/>
      <c r="AC794" s="388"/>
      <c r="AD794" s="388"/>
      <c r="AE794" s="388"/>
      <c r="AF794" s="388"/>
      <c r="AG794" s="388"/>
      <c r="AH794" s="388"/>
      <c r="AI794" s="388"/>
      <c r="AJ794" s="388"/>
      <c r="AK794" s="388"/>
      <c r="AL794" s="388"/>
      <c r="AM794" s="388"/>
      <c r="AN794" s="388"/>
      <c r="AO794" s="388"/>
      <c r="AP794" s="388"/>
      <c r="AQ794" s="388"/>
      <c r="AR794" s="388"/>
      <c r="AS794" s="388"/>
      <c r="AT794" s="388"/>
      <c r="AU794" s="388"/>
      <c r="AV794" s="388"/>
      <c r="AW794" s="388"/>
      <c r="AX794" s="388"/>
      <c r="AY794" s="388"/>
      <c r="AZ794" s="388"/>
      <c r="BA794" s="388"/>
      <c r="BB794" s="388"/>
      <c r="BC794" s="388"/>
      <c r="BD794" s="388"/>
      <c r="BE794" s="388"/>
      <c r="BF794" s="388"/>
      <c r="BG794" s="388"/>
      <c r="BH794" s="388">
        <v>20</v>
      </c>
      <c r="BI794" s="388">
        <v>1696</v>
      </c>
      <c r="BJ794" s="388">
        <f t="shared" si="111"/>
        <v>424</v>
      </c>
      <c r="BK794" s="388">
        <v>69</v>
      </c>
      <c r="BL794" s="388">
        <v>4799</v>
      </c>
      <c r="BM794" s="388">
        <f t="shared" si="112"/>
        <v>1199.75</v>
      </c>
      <c r="BN794" s="388">
        <v>86</v>
      </c>
      <c r="BO794" s="388">
        <v>5570</v>
      </c>
      <c r="BP794" s="388">
        <f t="shared" si="113"/>
        <v>1392.5</v>
      </c>
      <c r="BQ794" s="388">
        <v>66</v>
      </c>
      <c r="BR794" s="388">
        <v>4190</v>
      </c>
      <c r="BS794" s="388">
        <f t="shared" si="114"/>
        <v>1047.5</v>
      </c>
    </row>
    <row r="795" spans="1:71" ht="15.75" customHeight="1">
      <c r="A795" s="331">
        <v>793</v>
      </c>
      <c r="B795" s="388" t="s">
        <v>4468</v>
      </c>
      <c r="C795" s="388"/>
      <c r="D795" s="388"/>
      <c r="E795" s="207" t="s">
        <v>5</v>
      </c>
      <c r="F795" s="388"/>
      <c r="G795" s="388"/>
      <c r="H795" s="388"/>
      <c r="I795" s="388"/>
      <c r="J795" s="388"/>
      <c r="K795" s="388"/>
      <c r="L795" s="388"/>
      <c r="M795" s="388"/>
      <c r="N795" s="388"/>
      <c r="O795" s="388"/>
      <c r="P795" s="388"/>
      <c r="Q795" s="388"/>
      <c r="R795" s="388"/>
      <c r="S795" s="388"/>
      <c r="T795" s="388"/>
      <c r="U795" s="388"/>
      <c r="V795" s="388"/>
      <c r="W795" s="388"/>
      <c r="X795" s="388"/>
      <c r="Y795" s="388"/>
      <c r="Z795" s="388"/>
      <c r="AA795" s="388"/>
      <c r="AB795" s="388"/>
      <c r="AC795" s="388"/>
      <c r="AD795" s="388"/>
      <c r="AE795" s="388"/>
      <c r="AF795" s="388"/>
      <c r="AG795" s="388"/>
      <c r="AH795" s="388"/>
      <c r="AI795" s="388"/>
      <c r="AJ795" s="388"/>
      <c r="AK795" s="388"/>
      <c r="AL795" s="388"/>
      <c r="AM795" s="388"/>
      <c r="AN795" s="388"/>
      <c r="AO795" s="388"/>
      <c r="AP795" s="388"/>
      <c r="AQ795" s="388"/>
      <c r="AR795" s="388"/>
      <c r="AS795" s="388"/>
      <c r="AT795" s="388"/>
      <c r="AU795" s="388"/>
      <c r="AV795" s="388"/>
      <c r="AW795" s="388"/>
      <c r="AX795" s="388"/>
      <c r="AY795" s="388"/>
      <c r="AZ795" s="388"/>
      <c r="BA795" s="388"/>
      <c r="BB795" s="388"/>
      <c r="BC795" s="388"/>
      <c r="BD795" s="388"/>
      <c r="BE795" s="388"/>
      <c r="BF795" s="388"/>
      <c r="BG795" s="388"/>
      <c r="BH795" s="388">
        <v>11</v>
      </c>
      <c r="BI795" s="388">
        <v>881</v>
      </c>
      <c r="BJ795" s="388">
        <f t="shared" si="111"/>
        <v>220.25</v>
      </c>
      <c r="BK795" s="388">
        <v>13</v>
      </c>
      <c r="BL795" s="388">
        <v>1187</v>
      </c>
      <c r="BM795" s="388">
        <f t="shared" si="112"/>
        <v>296.75</v>
      </c>
      <c r="BN795" s="388">
        <v>43</v>
      </c>
      <c r="BO795" s="388">
        <v>2861</v>
      </c>
      <c r="BP795" s="388">
        <f t="shared" si="113"/>
        <v>715.25</v>
      </c>
      <c r="BQ795" s="388">
        <v>53</v>
      </c>
      <c r="BR795" s="388">
        <v>4115</v>
      </c>
      <c r="BS795" s="388">
        <f t="shared" si="114"/>
        <v>1028.75</v>
      </c>
    </row>
    <row r="796" spans="1:71" ht="15.75" customHeight="1">
      <c r="A796" s="331">
        <v>794</v>
      </c>
      <c r="B796" s="388" t="s">
        <v>4469</v>
      </c>
      <c r="C796" s="388"/>
      <c r="D796" s="388"/>
      <c r="E796" s="207" t="s">
        <v>5</v>
      </c>
      <c r="F796" s="388"/>
      <c r="G796" s="388"/>
      <c r="H796" s="388"/>
      <c r="I796" s="388"/>
      <c r="J796" s="388"/>
      <c r="K796" s="388"/>
      <c r="L796" s="388"/>
      <c r="M796" s="388"/>
      <c r="N796" s="388"/>
      <c r="O796" s="388"/>
      <c r="P796" s="388"/>
      <c r="Q796" s="388"/>
      <c r="R796" s="388"/>
      <c r="S796" s="388"/>
      <c r="T796" s="388"/>
      <c r="U796" s="388"/>
      <c r="V796" s="388"/>
      <c r="W796" s="388"/>
      <c r="X796" s="388"/>
      <c r="Y796" s="388"/>
      <c r="Z796" s="388"/>
      <c r="AA796" s="388"/>
      <c r="AB796" s="388"/>
      <c r="AC796" s="388"/>
      <c r="AD796" s="388"/>
      <c r="AE796" s="388"/>
      <c r="AF796" s="388"/>
      <c r="AG796" s="388"/>
      <c r="AH796" s="388"/>
      <c r="AI796" s="388"/>
      <c r="AJ796" s="388"/>
      <c r="AK796" s="388"/>
      <c r="AL796" s="388"/>
      <c r="AM796" s="388"/>
      <c r="AN796" s="388"/>
      <c r="AO796" s="388"/>
      <c r="AP796" s="388"/>
      <c r="AQ796" s="388"/>
      <c r="AR796" s="388"/>
      <c r="AS796" s="388"/>
      <c r="AT796" s="388"/>
      <c r="AU796" s="388"/>
      <c r="AV796" s="388"/>
      <c r="AW796" s="388"/>
      <c r="AX796" s="388"/>
      <c r="AY796" s="388"/>
      <c r="AZ796" s="388"/>
      <c r="BA796" s="388"/>
      <c r="BB796" s="388"/>
      <c r="BC796" s="388"/>
      <c r="BD796" s="388"/>
      <c r="BE796" s="388"/>
      <c r="BF796" s="388"/>
      <c r="BG796" s="388"/>
      <c r="BH796" s="388">
        <v>6</v>
      </c>
      <c r="BI796" s="388">
        <v>362</v>
      </c>
      <c r="BJ796" s="388">
        <f t="shared" si="111"/>
        <v>90.5</v>
      </c>
      <c r="BK796" s="388">
        <v>17</v>
      </c>
      <c r="BL796" s="388">
        <v>1415</v>
      </c>
      <c r="BM796" s="388">
        <f t="shared" si="112"/>
        <v>353.75</v>
      </c>
      <c r="BN796" s="388">
        <v>15</v>
      </c>
      <c r="BO796" s="388">
        <v>965</v>
      </c>
      <c r="BP796" s="388">
        <f t="shared" si="113"/>
        <v>241.25</v>
      </c>
      <c r="BQ796" s="388">
        <v>16</v>
      </c>
      <c r="BR796" s="388">
        <v>1308</v>
      </c>
      <c r="BS796" s="388">
        <f t="shared" si="114"/>
        <v>327</v>
      </c>
    </row>
    <row r="797" spans="1:71" ht="15.75" customHeight="1">
      <c r="A797" s="331">
        <v>795</v>
      </c>
      <c r="B797" s="388" t="s">
        <v>4470</v>
      </c>
      <c r="C797" s="388"/>
      <c r="D797" s="388"/>
      <c r="E797" s="207" t="s">
        <v>5</v>
      </c>
      <c r="F797" s="388"/>
      <c r="G797" s="388"/>
      <c r="H797" s="388"/>
      <c r="I797" s="388"/>
      <c r="J797" s="388"/>
      <c r="K797" s="388"/>
      <c r="L797" s="388"/>
      <c r="M797" s="388"/>
      <c r="N797" s="388"/>
      <c r="O797" s="388"/>
      <c r="P797" s="388"/>
      <c r="Q797" s="388"/>
      <c r="R797" s="388"/>
      <c r="S797" s="388"/>
      <c r="T797" s="388"/>
      <c r="U797" s="388"/>
      <c r="V797" s="388"/>
      <c r="W797" s="388"/>
      <c r="X797" s="388"/>
      <c r="Y797" s="388"/>
      <c r="Z797" s="388"/>
      <c r="AA797" s="388"/>
      <c r="AB797" s="388"/>
      <c r="AC797" s="388"/>
      <c r="AD797" s="388"/>
      <c r="AE797" s="388"/>
      <c r="AF797" s="388"/>
      <c r="AG797" s="388"/>
      <c r="AH797" s="388"/>
      <c r="AI797" s="388"/>
      <c r="AJ797" s="388"/>
      <c r="AK797" s="388"/>
      <c r="AL797" s="388"/>
      <c r="AM797" s="388"/>
      <c r="AN797" s="388"/>
      <c r="AO797" s="388"/>
      <c r="AP797" s="388"/>
      <c r="AQ797" s="388"/>
      <c r="AR797" s="388"/>
      <c r="AS797" s="388"/>
      <c r="AT797" s="388"/>
      <c r="AU797" s="388"/>
      <c r="AV797" s="388"/>
      <c r="AW797" s="388"/>
      <c r="AX797" s="388"/>
      <c r="AY797" s="388"/>
      <c r="AZ797" s="388"/>
      <c r="BA797" s="388"/>
      <c r="BB797" s="388"/>
      <c r="BC797" s="388"/>
      <c r="BD797" s="388"/>
      <c r="BE797" s="388"/>
      <c r="BF797" s="388"/>
      <c r="BG797" s="388"/>
      <c r="BH797" s="388">
        <v>24</v>
      </c>
      <c r="BI797" s="388">
        <v>1864</v>
      </c>
      <c r="BJ797" s="388">
        <f t="shared" si="111"/>
        <v>466</v>
      </c>
      <c r="BK797" s="388">
        <v>42</v>
      </c>
      <c r="BL797" s="388">
        <v>2890</v>
      </c>
      <c r="BM797" s="388">
        <f t="shared" si="112"/>
        <v>722.5</v>
      </c>
      <c r="BN797" s="388">
        <v>57</v>
      </c>
      <c r="BO797" s="388">
        <v>4211</v>
      </c>
      <c r="BP797" s="388">
        <f t="shared" si="113"/>
        <v>1052.75</v>
      </c>
      <c r="BQ797" s="388">
        <v>65</v>
      </c>
      <c r="BR797" s="388">
        <v>4619</v>
      </c>
      <c r="BS797" s="388">
        <f t="shared" si="114"/>
        <v>1154.75</v>
      </c>
    </row>
    <row r="798" spans="1:71" ht="15.75" customHeight="1">
      <c r="A798" s="331">
        <v>796</v>
      </c>
      <c r="B798" s="388" t="s">
        <v>4471</v>
      </c>
      <c r="C798" s="388"/>
      <c r="D798" s="388"/>
      <c r="E798" s="207" t="s">
        <v>5</v>
      </c>
      <c r="F798" s="388"/>
      <c r="G798" s="388"/>
      <c r="H798" s="388"/>
      <c r="I798" s="388"/>
      <c r="J798" s="388"/>
      <c r="K798" s="388"/>
      <c r="L798" s="388"/>
      <c r="M798" s="388"/>
      <c r="N798" s="388"/>
      <c r="O798" s="388"/>
      <c r="P798" s="388"/>
      <c r="Q798" s="388"/>
      <c r="R798" s="388"/>
      <c r="S798" s="388"/>
      <c r="T798" s="388"/>
      <c r="U798" s="388"/>
      <c r="V798" s="388"/>
      <c r="W798" s="388"/>
      <c r="X798" s="388"/>
      <c r="Y798" s="388"/>
      <c r="Z798" s="388"/>
      <c r="AA798" s="388"/>
      <c r="AB798" s="388"/>
      <c r="AC798" s="388"/>
      <c r="AD798" s="388"/>
      <c r="AE798" s="388"/>
      <c r="AF798" s="388"/>
      <c r="AG798" s="388"/>
      <c r="AH798" s="388"/>
      <c r="AI798" s="388"/>
      <c r="AJ798" s="388"/>
      <c r="AK798" s="388"/>
      <c r="AL798" s="388"/>
      <c r="AM798" s="388"/>
      <c r="AN798" s="388"/>
      <c r="AO798" s="388"/>
      <c r="AP798" s="388"/>
      <c r="AQ798" s="388"/>
      <c r="AR798" s="388"/>
      <c r="AS798" s="388"/>
      <c r="AT798" s="388"/>
      <c r="AU798" s="388"/>
      <c r="AV798" s="388"/>
      <c r="AW798" s="388"/>
      <c r="AX798" s="388"/>
      <c r="AY798" s="388"/>
      <c r="AZ798" s="388"/>
      <c r="BA798" s="388"/>
      <c r="BB798" s="388"/>
      <c r="BC798" s="388"/>
      <c r="BD798" s="388"/>
      <c r="BE798" s="388"/>
      <c r="BF798" s="388"/>
      <c r="BG798" s="388"/>
      <c r="BH798" s="388">
        <v>17</v>
      </c>
      <c r="BI798" s="388">
        <v>1307</v>
      </c>
      <c r="BJ798" s="388">
        <f t="shared" si="111"/>
        <v>326.75</v>
      </c>
      <c r="BK798" s="388">
        <v>11</v>
      </c>
      <c r="BL798" s="388">
        <v>821</v>
      </c>
      <c r="BM798" s="388">
        <f t="shared" si="112"/>
        <v>205.25</v>
      </c>
      <c r="BN798" s="388">
        <v>20</v>
      </c>
      <c r="BO798" s="388">
        <v>1300</v>
      </c>
      <c r="BP798" s="388">
        <f t="shared" si="113"/>
        <v>325</v>
      </c>
      <c r="BQ798" s="388">
        <v>25</v>
      </c>
      <c r="BR798" s="388">
        <v>1791</v>
      </c>
      <c r="BS798" s="388">
        <f t="shared" si="114"/>
        <v>447.75</v>
      </c>
    </row>
    <row r="799" spans="1:71" ht="15.75" customHeight="1">
      <c r="A799" s="331">
        <v>797</v>
      </c>
      <c r="B799" s="388" t="s">
        <v>4472</v>
      </c>
      <c r="C799" s="388"/>
      <c r="D799" s="388"/>
      <c r="E799" s="207" t="s">
        <v>5</v>
      </c>
      <c r="F799" s="388"/>
      <c r="G799" s="388"/>
      <c r="H799" s="388"/>
      <c r="I799" s="388"/>
      <c r="J799" s="388"/>
      <c r="K799" s="388"/>
      <c r="L799" s="388"/>
      <c r="M799" s="388"/>
      <c r="N799" s="388"/>
      <c r="O799" s="388"/>
      <c r="P799" s="388"/>
      <c r="Q799" s="388"/>
      <c r="R799" s="388"/>
      <c r="S799" s="388"/>
      <c r="T799" s="388"/>
      <c r="U799" s="388"/>
      <c r="V799" s="388"/>
      <c r="W799" s="388"/>
      <c r="X799" s="388"/>
      <c r="Y799" s="388"/>
      <c r="Z799" s="388"/>
      <c r="AA799" s="388"/>
      <c r="AB799" s="388"/>
      <c r="AC799" s="388"/>
      <c r="AD799" s="388"/>
      <c r="AE799" s="388"/>
      <c r="AF799" s="388"/>
      <c r="AG799" s="388"/>
      <c r="AH799" s="388"/>
      <c r="AI799" s="388"/>
      <c r="AJ799" s="388"/>
      <c r="AK799" s="388"/>
      <c r="AL799" s="388"/>
      <c r="AM799" s="388"/>
      <c r="AN799" s="388"/>
      <c r="AO799" s="388"/>
      <c r="AP799" s="388"/>
      <c r="AQ799" s="388"/>
      <c r="AR799" s="388"/>
      <c r="AS799" s="388"/>
      <c r="AT799" s="388"/>
      <c r="AU799" s="388"/>
      <c r="AV799" s="388"/>
      <c r="AW799" s="388"/>
      <c r="AX799" s="388"/>
      <c r="AY799" s="388"/>
      <c r="AZ799" s="388"/>
      <c r="BA799" s="388"/>
      <c r="BB799" s="388"/>
      <c r="BC799" s="388"/>
      <c r="BD799" s="388"/>
      <c r="BE799" s="388"/>
      <c r="BF799" s="388"/>
      <c r="BG799" s="388"/>
      <c r="BH799" s="388">
        <v>1</v>
      </c>
      <c r="BI799" s="388">
        <v>59</v>
      </c>
      <c r="BJ799" s="388">
        <f t="shared" si="111"/>
        <v>14.75</v>
      </c>
      <c r="BK799" s="388">
        <v>3</v>
      </c>
      <c r="BL799" s="388">
        <v>277</v>
      </c>
      <c r="BM799" s="388">
        <f t="shared" si="112"/>
        <v>69.25</v>
      </c>
      <c r="BN799" s="388">
        <v>8</v>
      </c>
      <c r="BO799" s="388">
        <v>748</v>
      </c>
      <c r="BP799" s="388">
        <f t="shared" si="113"/>
        <v>187</v>
      </c>
      <c r="BQ799" s="388">
        <v>10</v>
      </c>
      <c r="BR799" s="388">
        <v>762</v>
      </c>
      <c r="BS799" s="388">
        <f t="shared" si="114"/>
        <v>190.5</v>
      </c>
    </row>
    <row r="800" spans="1:71" ht="15.75" customHeight="1">
      <c r="A800" s="331">
        <v>798</v>
      </c>
      <c r="B800" s="388" t="s">
        <v>4473</v>
      </c>
      <c r="C800" s="388"/>
      <c r="D800" s="388"/>
      <c r="E800" s="207" t="s">
        <v>5</v>
      </c>
      <c r="F800" s="388"/>
      <c r="G800" s="388"/>
      <c r="H800" s="388"/>
      <c r="I800" s="388"/>
      <c r="J800" s="388"/>
      <c r="K800" s="388"/>
      <c r="L800" s="388"/>
      <c r="M800" s="388"/>
      <c r="N800" s="388"/>
      <c r="O800" s="388"/>
      <c r="P800" s="388"/>
      <c r="Q800" s="388"/>
      <c r="R800" s="388"/>
      <c r="S800" s="388"/>
      <c r="T800" s="388"/>
      <c r="U800" s="388"/>
      <c r="V800" s="388"/>
      <c r="W800" s="388"/>
      <c r="X800" s="388"/>
      <c r="Y800" s="388"/>
      <c r="Z800" s="388"/>
      <c r="AA800" s="388"/>
      <c r="AB800" s="388"/>
      <c r="AC800" s="388"/>
      <c r="AD800" s="388"/>
      <c r="AE800" s="388"/>
      <c r="AF800" s="388"/>
      <c r="AG800" s="388"/>
      <c r="AH800" s="388"/>
      <c r="AI800" s="388"/>
      <c r="AJ800" s="388"/>
      <c r="AK800" s="388"/>
      <c r="AL800" s="388"/>
      <c r="AM800" s="388"/>
      <c r="AN800" s="388"/>
      <c r="AO800" s="388"/>
      <c r="AP800" s="388"/>
      <c r="AQ800" s="388"/>
      <c r="AR800" s="388"/>
      <c r="AS800" s="388"/>
      <c r="AT800" s="388"/>
      <c r="AU800" s="388"/>
      <c r="AV800" s="388"/>
      <c r="AW800" s="388"/>
      <c r="AX800" s="388"/>
      <c r="AY800" s="388"/>
      <c r="AZ800" s="388"/>
      <c r="BA800" s="388"/>
      <c r="BB800" s="388"/>
      <c r="BC800" s="388"/>
      <c r="BD800" s="388"/>
      <c r="BE800" s="388"/>
      <c r="BF800" s="388"/>
      <c r="BG800" s="388"/>
      <c r="BH800" s="388">
        <v>1</v>
      </c>
      <c r="BI800" s="388">
        <v>35</v>
      </c>
      <c r="BJ800" s="388">
        <f t="shared" si="111"/>
        <v>8.75</v>
      </c>
      <c r="BK800" s="388">
        <v>14</v>
      </c>
      <c r="BL800" s="388">
        <v>882</v>
      </c>
      <c r="BM800" s="388">
        <f t="shared" si="112"/>
        <v>220.5</v>
      </c>
      <c r="BN800" s="388">
        <v>18</v>
      </c>
      <c r="BO800" s="388">
        <v>1362</v>
      </c>
      <c r="BP800" s="388">
        <f t="shared" si="113"/>
        <v>340.5</v>
      </c>
      <c r="BQ800" s="388">
        <v>10</v>
      </c>
      <c r="BR800" s="388">
        <v>526</v>
      </c>
      <c r="BS800" s="388">
        <f t="shared" si="114"/>
        <v>131.5</v>
      </c>
    </row>
    <row r="801" spans="1:71" ht="15.75" customHeight="1">
      <c r="A801" s="331">
        <v>799</v>
      </c>
      <c r="B801" s="388" t="s">
        <v>4474</v>
      </c>
      <c r="C801" s="388"/>
      <c r="D801" s="388"/>
      <c r="E801" s="207" t="s">
        <v>5</v>
      </c>
      <c r="F801" s="388"/>
      <c r="G801" s="388"/>
      <c r="H801" s="388"/>
      <c r="I801" s="388"/>
      <c r="J801" s="388"/>
      <c r="K801" s="388"/>
      <c r="L801" s="388"/>
      <c r="M801" s="388"/>
      <c r="N801" s="388"/>
      <c r="O801" s="388"/>
      <c r="P801" s="388"/>
      <c r="Q801" s="388"/>
      <c r="R801" s="388"/>
      <c r="S801" s="388"/>
      <c r="T801" s="388"/>
      <c r="U801" s="388"/>
      <c r="V801" s="388"/>
      <c r="W801" s="388"/>
      <c r="X801" s="388"/>
      <c r="Y801" s="388"/>
      <c r="Z801" s="388"/>
      <c r="AA801" s="388"/>
      <c r="AB801" s="388"/>
      <c r="AC801" s="388"/>
      <c r="AD801" s="388"/>
      <c r="AE801" s="388"/>
      <c r="AF801" s="388"/>
      <c r="AG801" s="388"/>
      <c r="AH801" s="388"/>
      <c r="AI801" s="388"/>
      <c r="AJ801" s="388"/>
      <c r="AK801" s="388"/>
      <c r="AL801" s="388"/>
      <c r="AM801" s="388"/>
      <c r="AN801" s="388"/>
      <c r="AO801" s="388"/>
      <c r="AP801" s="388"/>
      <c r="AQ801" s="388"/>
      <c r="AR801" s="388"/>
      <c r="AS801" s="388"/>
      <c r="AT801" s="388"/>
      <c r="AU801" s="388"/>
      <c r="AV801" s="388"/>
      <c r="AW801" s="388"/>
      <c r="AX801" s="388"/>
      <c r="AY801" s="388"/>
      <c r="AZ801" s="388"/>
      <c r="BA801" s="388"/>
      <c r="BB801" s="388"/>
      <c r="BC801" s="388"/>
      <c r="BD801" s="388"/>
      <c r="BE801" s="388"/>
      <c r="BF801" s="388"/>
      <c r="BG801" s="388"/>
      <c r="BH801" s="388">
        <v>4</v>
      </c>
      <c r="BI801" s="388">
        <v>252</v>
      </c>
      <c r="BJ801" s="388">
        <f t="shared" si="111"/>
        <v>63</v>
      </c>
      <c r="BK801" s="388">
        <v>36</v>
      </c>
      <c r="BL801" s="388">
        <v>2680</v>
      </c>
      <c r="BM801" s="388">
        <f t="shared" si="112"/>
        <v>670</v>
      </c>
      <c r="BN801" s="388">
        <v>40</v>
      </c>
      <c r="BO801" s="388">
        <v>2492</v>
      </c>
      <c r="BP801" s="388">
        <f t="shared" si="113"/>
        <v>623</v>
      </c>
      <c r="BQ801" s="388">
        <v>60</v>
      </c>
      <c r="BR801" s="388">
        <v>4152</v>
      </c>
      <c r="BS801" s="388">
        <f t="shared" si="114"/>
        <v>1038</v>
      </c>
    </row>
    <row r="802" spans="1:71" ht="15.75" customHeight="1">
      <c r="A802" s="331">
        <v>800</v>
      </c>
      <c r="B802" s="388" t="s">
        <v>4475</v>
      </c>
      <c r="C802" s="388"/>
      <c r="D802" s="388"/>
      <c r="E802" s="207" t="s">
        <v>5</v>
      </c>
      <c r="F802" s="388"/>
      <c r="G802" s="388"/>
      <c r="H802" s="388"/>
      <c r="I802" s="388"/>
      <c r="J802" s="388"/>
      <c r="K802" s="388"/>
      <c r="L802" s="388"/>
      <c r="M802" s="388"/>
      <c r="N802" s="388"/>
      <c r="O802" s="388"/>
      <c r="P802" s="388"/>
      <c r="Q802" s="388"/>
      <c r="R802" s="388"/>
      <c r="S802" s="388"/>
      <c r="T802" s="388"/>
      <c r="U802" s="388"/>
      <c r="V802" s="388"/>
      <c r="W802" s="388"/>
      <c r="X802" s="388"/>
      <c r="Y802" s="388"/>
      <c r="Z802" s="388"/>
      <c r="AA802" s="388"/>
      <c r="AB802" s="388"/>
      <c r="AC802" s="388"/>
      <c r="AD802" s="388"/>
      <c r="AE802" s="388"/>
      <c r="AF802" s="388"/>
      <c r="AG802" s="388"/>
      <c r="AH802" s="388"/>
      <c r="AI802" s="388"/>
      <c r="AJ802" s="388"/>
      <c r="AK802" s="388"/>
      <c r="AL802" s="388"/>
      <c r="AM802" s="388"/>
      <c r="AN802" s="388"/>
      <c r="AO802" s="388"/>
      <c r="AP802" s="388"/>
      <c r="AQ802" s="388"/>
      <c r="AR802" s="388"/>
      <c r="AS802" s="388"/>
      <c r="AT802" s="388"/>
      <c r="AU802" s="388"/>
      <c r="AV802" s="388"/>
      <c r="AW802" s="388"/>
      <c r="AX802" s="388"/>
      <c r="AY802" s="388"/>
      <c r="AZ802" s="388"/>
      <c r="BA802" s="388"/>
      <c r="BB802" s="388"/>
      <c r="BC802" s="388"/>
      <c r="BD802" s="388"/>
      <c r="BE802" s="388"/>
      <c r="BF802" s="388"/>
      <c r="BG802" s="388"/>
      <c r="BH802" s="388">
        <v>1</v>
      </c>
      <c r="BI802" s="388">
        <v>99</v>
      </c>
      <c r="BJ802" s="388">
        <f t="shared" si="111"/>
        <v>24.75</v>
      </c>
      <c r="BK802" s="388">
        <v>30</v>
      </c>
      <c r="BL802" s="388">
        <v>3090</v>
      </c>
      <c r="BM802" s="388">
        <f t="shared" si="112"/>
        <v>772.5</v>
      </c>
      <c r="BN802" s="388">
        <v>34</v>
      </c>
      <c r="BO802" s="388">
        <v>2746</v>
      </c>
      <c r="BP802" s="388">
        <f t="shared" si="113"/>
        <v>686.5</v>
      </c>
      <c r="BQ802" s="388">
        <v>45</v>
      </c>
      <c r="BR802" s="388">
        <v>3571</v>
      </c>
      <c r="BS802" s="388">
        <f t="shared" si="114"/>
        <v>892.75</v>
      </c>
    </row>
    <row r="803" spans="1:71" ht="15.75" customHeight="1">
      <c r="A803" s="331">
        <v>801</v>
      </c>
      <c r="B803" s="388" t="s">
        <v>4476</v>
      </c>
      <c r="C803" s="388"/>
      <c r="D803" s="388"/>
      <c r="E803" s="207" t="s">
        <v>5</v>
      </c>
      <c r="F803" s="388"/>
      <c r="G803" s="388"/>
      <c r="H803" s="388"/>
      <c r="I803" s="388"/>
      <c r="J803" s="388"/>
      <c r="K803" s="388"/>
      <c r="L803" s="388"/>
      <c r="M803" s="388"/>
      <c r="N803" s="388"/>
      <c r="O803" s="388"/>
      <c r="P803" s="388"/>
      <c r="Q803" s="388"/>
      <c r="R803" s="388"/>
      <c r="S803" s="388"/>
      <c r="T803" s="388"/>
      <c r="U803" s="388"/>
      <c r="V803" s="388"/>
      <c r="W803" s="388"/>
      <c r="X803" s="388"/>
      <c r="Y803" s="388"/>
      <c r="Z803" s="388"/>
      <c r="AA803" s="388"/>
      <c r="AB803" s="388"/>
      <c r="AC803" s="388"/>
      <c r="AD803" s="388"/>
      <c r="AE803" s="388"/>
      <c r="AF803" s="388"/>
      <c r="AG803" s="388"/>
      <c r="AH803" s="388"/>
      <c r="AI803" s="388"/>
      <c r="AJ803" s="388"/>
      <c r="AK803" s="388"/>
      <c r="AL803" s="388"/>
      <c r="AM803" s="388"/>
      <c r="AN803" s="388"/>
      <c r="AO803" s="388"/>
      <c r="AP803" s="388"/>
      <c r="AQ803" s="388"/>
      <c r="AR803" s="388"/>
      <c r="AS803" s="388"/>
      <c r="AT803" s="388"/>
      <c r="AU803" s="388"/>
      <c r="AV803" s="388"/>
      <c r="AW803" s="388"/>
      <c r="AX803" s="388"/>
      <c r="AY803" s="388"/>
      <c r="AZ803" s="388"/>
      <c r="BA803" s="388"/>
      <c r="BB803" s="388"/>
      <c r="BC803" s="388"/>
      <c r="BD803" s="388"/>
      <c r="BE803" s="388"/>
      <c r="BF803" s="388"/>
      <c r="BG803" s="388"/>
      <c r="BH803" s="388">
        <v>7</v>
      </c>
      <c r="BI803" s="388">
        <v>453</v>
      </c>
      <c r="BJ803" s="388">
        <f t="shared" si="111"/>
        <v>113.25</v>
      </c>
      <c r="BK803" s="388">
        <v>21</v>
      </c>
      <c r="BL803" s="388">
        <v>1243</v>
      </c>
      <c r="BM803" s="388">
        <f t="shared" si="112"/>
        <v>310.75</v>
      </c>
      <c r="BN803" s="388">
        <v>39</v>
      </c>
      <c r="BO803" s="388">
        <v>2801</v>
      </c>
      <c r="BP803" s="388">
        <f t="shared" si="113"/>
        <v>700.25</v>
      </c>
      <c r="BQ803" s="388">
        <v>40</v>
      </c>
      <c r="BR803" s="388">
        <v>2944</v>
      </c>
      <c r="BS803" s="388">
        <f t="shared" si="114"/>
        <v>736</v>
      </c>
    </row>
    <row r="804" spans="1:71" ht="15.75" customHeight="1">
      <c r="A804" s="331">
        <v>802</v>
      </c>
      <c r="B804" s="388" t="s">
        <v>4477</v>
      </c>
      <c r="C804" s="388"/>
      <c r="D804" s="388"/>
      <c r="E804" s="207" t="s">
        <v>5</v>
      </c>
      <c r="F804" s="388"/>
      <c r="G804" s="388"/>
      <c r="H804" s="388"/>
      <c r="I804" s="388"/>
      <c r="J804" s="388"/>
      <c r="K804" s="388"/>
      <c r="L804" s="388"/>
      <c r="M804" s="388"/>
      <c r="N804" s="388"/>
      <c r="O804" s="388"/>
      <c r="P804" s="388"/>
      <c r="Q804" s="388"/>
      <c r="R804" s="388"/>
      <c r="S804" s="388"/>
      <c r="T804" s="388"/>
      <c r="U804" s="388"/>
      <c r="V804" s="388"/>
      <c r="W804" s="388"/>
      <c r="X804" s="388"/>
      <c r="Y804" s="388"/>
      <c r="Z804" s="388"/>
      <c r="AA804" s="388"/>
      <c r="AB804" s="388"/>
      <c r="AC804" s="388"/>
      <c r="AD804" s="388"/>
      <c r="AE804" s="388"/>
      <c r="AF804" s="388"/>
      <c r="AG804" s="388"/>
      <c r="AH804" s="388"/>
      <c r="AI804" s="388"/>
      <c r="AJ804" s="388"/>
      <c r="AK804" s="388"/>
      <c r="AL804" s="388"/>
      <c r="AM804" s="388"/>
      <c r="AN804" s="388"/>
      <c r="AO804" s="388"/>
      <c r="AP804" s="388"/>
      <c r="AQ804" s="388"/>
      <c r="AR804" s="388"/>
      <c r="AS804" s="388"/>
      <c r="AT804" s="388"/>
      <c r="AU804" s="388"/>
      <c r="AV804" s="388"/>
      <c r="AW804" s="388"/>
      <c r="AX804" s="388"/>
      <c r="AY804" s="388"/>
      <c r="AZ804" s="388"/>
      <c r="BA804" s="388"/>
      <c r="BB804" s="388"/>
      <c r="BC804" s="388"/>
      <c r="BD804" s="388"/>
      <c r="BE804" s="388"/>
      <c r="BF804" s="388"/>
      <c r="BG804" s="388"/>
      <c r="BH804" s="388">
        <v>1</v>
      </c>
      <c r="BI804" s="388">
        <v>35</v>
      </c>
      <c r="BJ804" s="388">
        <f t="shared" si="111"/>
        <v>8.75</v>
      </c>
      <c r="BK804" s="388">
        <v>35</v>
      </c>
      <c r="BL804" s="388">
        <v>2121</v>
      </c>
      <c r="BM804" s="388">
        <f t="shared" si="112"/>
        <v>530.25</v>
      </c>
      <c r="BN804" s="388">
        <v>35</v>
      </c>
      <c r="BO804" s="388">
        <v>2429</v>
      </c>
      <c r="BP804" s="388">
        <f t="shared" si="113"/>
        <v>607.25</v>
      </c>
      <c r="BQ804" s="388">
        <v>52</v>
      </c>
      <c r="BR804" s="388">
        <v>2988</v>
      </c>
      <c r="BS804" s="388">
        <f t="shared" si="114"/>
        <v>747</v>
      </c>
    </row>
    <row r="805" spans="1:71" ht="15.75" customHeight="1">
      <c r="A805" s="331">
        <v>803</v>
      </c>
      <c r="B805" s="388" t="s">
        <v>4478</v>
      </c>
      <c r="C805" s="388"/>
      <c r="D805" s="388"/>
      <c r="E805" s="207" t="s">
        <v>5</v>
      </c>
      <c r="F805" s="388"/>
      <c r="G805" s="388"/>
      <c r="H805" s="388"/>
      <c r="I805" s="388"/>
      <c r="J805" s="388"/>
      <c r="K805" s="388"/>
      <c r="L805" s="388"/>
      <c r="M805" s="388"/>
      <c r="N805" s="388"/>
      <c r="O805" s="388"/>
      <c r="P805" s="388"/>
      <c r="Q805" s="388"/>
      <c r="R805" s="388"/>
      <c r="S805" s="388"/>
      <c r="T805" s="388"/>
      <c r="U805" s="388"/>
      <c r="V805" s="388"/>
      <c r="W805" s="388"/>
      <c r="X805" s="388"/>
      <c r="Y805" s="388"/>
      <c r="Z805" s="388"/>
      <c r="AA805" s="388"/>
      <c r="AB805" s="388"/>
      <c r="AC805" s="388"/>
      <c r="AD805" s="388"/>
      <c r="AE805" s="388"/>
      <c r="AF805" s="388"/>
      <c r="AG805" s="388"/>
      <c r="AH805" s="388"/>
      <c r="AI805" s="388"/>
      <c r="AJ805" s="388"/>
      <c r="AK805" s="388"/>
      <c r="AL805" s="388"/>
      <c r="AM805" s="388"/>
      <c r="AN805" s="388"/>
      <c r="AO805" s="388"/>
      <c r="AP805" s="388"/>
      <c r="AQ805" s="388"/>
      <c r="AR805" s="388"/>
      <c r="AS805" s="388"/>
      <c r="AT805" s="388"/>
      <c r="AU805" s="388"/>
      <c r="AV805" s="388"/>
      <c r="AW805" s="388"/>
      <c r="AX805" s="388"/>
      <c r="AY805" s="388"/>
      <c r="AZ805" s="388"/>
      <c r="BA805" s="388"/>
      <c r="BB805" s="388"/>
      <c r="BC805" s="388"/>
      <c r="BD805" s="388"/>
      <c r="BE805" s="388"/>
      <c r="BF805" s="388"/>
      <c r="BG805" s="388"/>
      <c r="BH805" s="388">
        <v>4</v>
      </c>
      <c r="BI805" s="388">
        <v>316</v>
      </c>
      <c r="BJ805" s="388">
        <f t="shared" si="111"/>
        <v>79</v>
      </c>
      <c r="BK805" s="388">
        <v>18</v>
      </c>
      <c r="BL805" s="388">
        <v>1622</v>
      </c>
      <c r="BM805" s="388">
        <f t="shared" si="112"/>
        <v>405.5</v>
      </c>
      <c r="BN805" s="388">
        <v>18</v>
      </c>
      <c r="BO805" s="388">
        <v>1158</v>
      </c>
      <c r="BP805" s="388">
        <f t="shared" si="113"/>
        <v>289.5</v>
      </c>
      <c r="BQ805" s="388">
        <v>12</v>
      </c>
      <c r="BR805" s="388">
        <v>996</v>
      </c>
      <c r="BS805" s="388">
        <f t="shared" si="114"/>
        <v>249</v>
      </c>
    </row>
    <row r="806" spans="1:71" ht="15.75" customHeight="1">
      <c r="A806" s="331">
        <v>804</v>
      </c>
      <c r="B806" s="388" t="s">
        <v>4479</v>
      </c>
      <c r="C806" s="388"/>
      <c r="D806" s="388"/>
      <c r="E806" s="207" t="s">
        <v>5</v>
      </c>
      <c r="F806" s="388"/>
      <c r="G806" s="388"/>
      <c r="H806" s="388"/>
      <c r="I806" s="388"/>
      <c r="J806" s="388"/>
      <c r="K806" s="388"/>
      <c r="L806" s="388"/>
      <c r="M806" s="388"/>
      <c r="N806" s="388"/>
      <c r="O806" s="388"/>
      <c r="P806" s="388"/>
      <c r="Q806" s="388"/>
      <c r="R806" s="388"/>
      <c r="S806" s="388"/>
      <c r="T806" s="388"/>
      <c r="U806" s="388"/>
      <c r="V806" s="388"/>
      <c r="W806" s="388"/>
      <c r="X806" s="388"/>
      <c r="Y806" s="388"/>
      <c r="Z806" s="388"/>
      <c r="AA806" s="388"/>
      <c r="AB806" s="388"/>
      <c r="AC806" s="388"/>
      <c r="AD806" s="388"/>
      <c r="AE806" s="388"/>
      <c r="AF806" s="388"/>
      <c r="AG806" s="388"/>
      <c r="AH806" s="388"/>
      <c r="AI806" s="388"/>
      <c r="AJ806" s="388"/>
      <c r="AK806" s="388"/>
      <c r="AL806" s="388"/>
      <c r="AM806" s="388"/>
      <c r="AN806" s="388"/>
      <c r="AO806" s="388"/>
      <c r="AP806" s="388"/>
      <c r="AQ806" s="388"/>
      <c r="AR806" s="388"/>
      <c r="AS806" s="388"/>
      <c r="AT806" s="388"/>
      <c r="AU806" s="388"/>
      <c r="AV806" s="388"/>
      <c r="AW806" s="388"/>
      <c r="AX806" s="388"/>
      <c r="AY806" s="388"/>
      <c r="AZ806" s="388"/>
      <c r="BA806" s="388"/>
      <c r="BB806" s="388"/>
      <c r="BC806" s="388"/>
      <c r="BD806" s="388"/>
      <c r="BE806" s="388"/>
      <c r="BF806" s="388"/>
      <c r="BG806" s="388"/>
      <c r="BH806" s="388">
        <v>9</v>
      </c>
      <c r="BI806" s="388">
        <v>631</v>
      </c>
      <c r="BJ806" s="388">
        <f t="shared" si="111"/>
        <v>157.75</v>
      </c>
      <c r="BK806" s="388">
        <v>31</v>
      </c>
      <c r="BL806" s="388">
        <v>1845</v>
      </c>
      <c r="BM806" s="388">
        <f t="shared" si="112"/>
        <v>461.25</v>
      </c>
      <c r="BN806" s="388">
        <v>32</v>
      </c>
      <c r="BO806" s="388">
        <v>2352</v>
      </c>
      <c r="BP806" s="388">
        <f t="shared" si="113"/>
        <v>588</v>
      </c>
      <c r="BQ806" s="388">
        <v>37</v>
      </c>
      <c r="BR806" s="388">
        <v>2619</v>
      </c>
      <c r="BS806" s="388">
        <f t="shared" si="114"/>
        <v>654.75</v>
      </c>
    </row>
    <row r="807" spans="1:71" ht="15.75" customHeight="1">
      <c r="A807" s="331">
        <v>805</v>
      </c>
      <c r="B807" s="388" t="s">
        <v>4480</v>
      </c>
      <c r="C807" s="388"/>
      <c r="D807" s="388"/>
      <c r="E807" s="207" t="s">
        <v>5</v>
      </c>
      <c r="F807" s="388"/>
      <c r="G807" s="388"/>
      <c r="H807" s="388"/>
      <c r="I807" s="388"/>
      <c r="J807" s="388"/>
      <c r="K807" s="388"/>
      <c r="L807" s="388"/>
      <c r="M807" s="388"/>
      <c r="N807" s="388"/>
      <c r="O807" s="388"/>
      <c r="P807" s="388"/>
      <c r="Q807" s="388"/>
      <c r="R807" s="388"/>
      <c r="S807" s="388"/>
      <c r="T807" s="388"/>
      <c r="U807" s="388"/>
      <c r="V807" s="388"/>
      <c r="W807" s="388"/>
      <c r="X807" s="388"/>
      <c r="Y807" s="388"/>
      <c r="Z807" s="388"/>
      <c r="AA807" s="388"/>
      <c r="AB807" s="388"/>
      <c r="AC807" s="388"/>
      <c r="AD807" s="388"/>
      <c r="AE807" s="388"/>
      <c r="AF807" s="388"/>
      <c r="AG807" s="388"/>
      <c r="AH807" s="388"/>
      <c r="AI807" s="388"/>
      <c r="AJ807" s="388"/>
      <c r="AK807" s="388"/>
      <c r="AL807" s="388"/>
      <c r="AM807" s="388"/>
      <c r="AN807" s="388"/>
      <c r="AO807" s="388"/>
      <c r="AP807" s="388"/>
      <c r="AQ807" s="388"/>
      <c r="AR807" s="388"/>
      <c r="AS807" s="388"/>
      <c r="AT807" s="388"/>
      <c r="AU807" s="388"/>
      <c r="AV807" s="388"/>
      <c r="AW807" s="388"/>
      <c r="AX807" s="388"/>
      <c r="AY807" s="388"/>
      <c r="AZ807" s="388"/>
      <c r="BA807" s="388"/>
      <c r="BB807" s="388"/>
      <c r="BC807" s="388"/>
      <c r="BD807" s="388"/>
      <c r="BE807" s="388"/>
      <c r="BF807" s="388"/>
      <c r="BG807" s="388"/>
      <c r="BH807" s="388">
        <v>4</v>
      </c>
      <c r="BI807" s="388">
        <v>188</v>
      </c>
      <c r="BJ807" s="388">
        <f t="shared" si="111"/>
        <v>47</v>
      </c>
      <c r="BK807" s="388">
        <v>48</v>
      </c>
      <c r="BL807" s="388">
        <v>2896</v>
      </c>
      <c r="BM807" s="388">
        <f t="shared" si="112"/>
        <v>724</v>
      </c>
      <c r="BN807" s="388">
        <v>83</v>
      </c>
      <c r="BO807" s="388">
        <v>5577</v>
      </c>
      <c r="BP807" s="388">
        <f t="shared" si="113"/>
        <v>1394.25</v>
      </c>
      <c r="BQ807" s="388">
        <v>127</v>
      </c>
      <c r="BR807" s="388">
        <v>9029</v>
      </c>
      <c r="BS807" s="388">
        <f t="shared" si="114"/>
        <v>2257.25</v>
      </c>
    </row>
    <row r="808" spans="1:71" ht="15.75" customHeight="1">
      <c r="A808" s="331">
        <v>806</v>
      </c>
      <c r="B808" s="388" t="s">
        <v>4481</v>
      </c>
      <c r="C808" s="388"/>
      <c r="D808" s="388"/>
      <c r="E808" s="207" t="s">
        <v>5</v>
      </c>
      <c r="F808" s="388"/>
      <c r="G808" s="388"/>
      <c r="H808" s="388"/>
      <c r="I808" s="388"/>
      <c r="J808" s="388"/>
      <c r="K808" s="388"/>
      <c r="L808" s="388"/>
      <c r="M808" s="388"/>
      <c r="N808" s="388"/>
      <c r="O808" s="388"/>
      <c r="P808" s="388"/>
      <c r="Q808" s="388"/>
      <c r="R808" s="388"/>
      <c r="S808" s="388"/>
      <c r="T808" s="388"/>
      <c r="U808" s="388"/>
      <c r="V808" s="388"/>
      <c r="W808" s="388"/>
      <c r="X808" s="388"/>
      <c r="Y808" s="388"/>
      <c r="Z808" s="388"/>
      <c r="AA808" s="388"/>
      <c r="AB808" s="388"/>
      <c r="AC808" s="388"/>
      <c r="AD808" s="388"/>
      <c r="AE808" s="388"/>
      <c r="AF808" s="388"/>
      <c r="AG808" s="388"/>
      <c r="AH808" s="388"/>
      <c r="AI808" s="388"/>
      <c r="AJ808" s="388"/>
      <c r="AK808" s="388"/>
      <c r="AL808" s="388"/>
      <c r="AM808" s="388"/>
      <c r="AN808" s="388"/>
      <c r="AO808" s="388"/>
      <c r="AP808" s="388"/>
      <c r="AQ808" s="388"/>
      <c r="AR808" s="388"/>
      <c r="AS808" s="388"/>
      <c r="AT808" s="388"/>
      <c r="AU808" s="388"/>
      <c r="AV808" s="388"/>
      <c r="AW808" s="388"/>
      <c r="AX808" s="388"/>
      <c r="AY808" s="388"/>
      <c r="AZ808" s="388"/>
      <c r="BA808" s="388"/>
      <c r="BB808" s="388"/>
      <c r="BC808" s="388"/>
      <c r="BD808" s="388"/>
      <c r="BE808" s="388"/>
      <c r="BF808" s="388"/>
      <c r="BG808" s="388"/>
      <c r="BH808" s="388">
        <v>3</v>
      </c>
      <c r="BI808" s="388">
        <v>237</v>
      </c>
      <c r="BJ808" s="388">
        <f t="shared" si="111"/>
        <v>59.25</v>
      </c>
      <c r="BK808" s="388">
        <v>38</v>
      </c>
      <c r="BL808" s="388">
        <v>2786</v>
      </c>
      <c r="BM808" s="388">
        <f t="shared" si="112"/>
        <v>696.5</v>
      </c>
      <c r="BN808" s="388">
        <v>41</v>
      </c>
      <c r="BO808" s="388">
        <v>3007</v>
      </c>
      <c r="BP808" s="388">
        <f t="shared" si="113"/>
        <v>751.75</v>
      </c>
      <c r="BQ808" s="388">
        <v>41</v>
      </c>
      <c r="BR808" s="388">
        <v>2899</v>
      </c>
      <c r="BS808" s="388">
        <f t="shared" si="114"/>
        <v>724.75</v>
      </c>
    </row>
    <row r="809" spans="1:71" ht="15.75" customHeight="1">
      <c r="A809" s="331">
        <v>807</v>
      </c>
      <c r="B809" s="388" t="s">
        <v>4482</v>
      </c>
      <c r="C809" s="388"/>
      <c r="D809" s="388"/>
      <c r="E809" s="207" t="s">
        <v>5</v>
      </c>
      <c r="F809" s="388"/>
      <c r="G809" s="388"/>
      <c r="H809" s="388"/>
      <c r="I809" s="388"/>
      <c r="J809" s="388"/>
      <c r="K809" s="388"/>
      <c r="L809" s="388"/>
      <c r="M809" s="388"/>
      <c r="N809" s="388"/>
      <c r="O809" s="388"/>
      <c r="P809" s="388"/>
      <c r="Q809" s="388"/>
      <c r="R809" s="388"/>
      <c r="S809" s="388"/>
      <c r="T809" s="388"/>
      <c r="U809" s="388"/>
      <c r="V809" s="388"/>
      <c r="W809" s="388"/>
      <c r="X809" s="388"/>
      <c r="Y809" s="388"/>
      <c r="Z809" s="388"/>
      <c r="AA809" s="388"/>
      <c r="AB809" s="388"/>
      <c r="AC809" s="388"/>
      <c r="AD809" s="388"/>
      <c r="AE809" s="388"/>
      <c r="AF809" s="388"/>
      <c r="AG809" s="388"/>
      <c r="AH809" s="388"/>
      <c r="AI809" s="388"/>
      <c r="AJ809" s="388"/>
      <c r="AK809" s="388"/>
      <c r="AL809" s="388"/>
      <c r="AM809" s="388"/>
      <c r="AN809" s="388"/>
      <c r="AO809" s="388"/>
      <c r="AP809" s="388"/>
      <c r="AQ809" s="388"/>
      <c r="AR809" s="388"/>
      <c r="AS809" s="388"/>
      <c r="AT809" s="388"/>
      <c r="AU809" s="388"/>
      <c r="AV809" s="388"/>
      <c r="AW809" s="388"/>
      <c r="AX809" s="388"/>
      <c r="AY809" s="388"/>
      <c r="AZ809" s="388"/>
      <c r="BA809" s="388"/>
      <c r="BB809" s="388"/>
      <c r="BC809" s="388"/>
      <c r="BD809" s="388"/>
      <c r="BE809" s="388"/>
      <c r="BF809" s="388"/>
      <c r="BG809" s="388"/>
      <c r="BH809" s="388">
        <v>2</v>
      </c>
      <c r="BI809" s="388">
        <v>158</v>
      </c>
      <c r="BJ809" s="388">
        <f t="shared" si="111"/>
        <v>39.5</v>
      </c>
      <c r="BK809" s="388">
        <v>23</v>
      </c>
      <c r="BL809" s="388">
        <v>1501</v>
      </c>
      <c r="BM809" s="388">
        <f t="shared" si="112"/>
        <v>375.25</v>
      </c>
      <c r="BN809" s="388">
        <v>42</v>
      </c>
      <c r="BO809" s="388">
        <v>3338</v>
      </c>
      <c r="BP809" s="388">
        <f t="shared" si="113"/>
        <v>834.5</v>
      </c>
      <c r="BQ809" s="388">
        <v>40</v>
      </c>
      <c r="BR809" s="388">
        <v>3072</v>
      </c>
      <c r="BS809" s="388">
        <f t="shared" si="114"/>
        <v>768</v>
      </c>
    </row>
    <row r="810" spans="1:71" ht="15.75" customHeight="1">
      <c r="A810" s="331">
        <v>808</v>
      </c>
      <c r="B810" s="388" t="s">
        <v>4483</v>
      </c>
      <c r="C810" s="388"/>
      <c r="D810" s="388"/>
      <c r="E810" s="207" t="s">
        <v>5</v>
      </c>
      <c r="F810" s="388"/>
      <c r="G810" s="388"/>
      <c r="H810" s="388"/>
      <c r="I810" s="388"/>
      <c r="J810" s="388"/>
      <c r="K810" s="388"/>
      <c r="L810" s="388"/>
      <c r="M810" s="388"/>
      <c r="N810" s="388"/>
      <c r="O810" s="388"/>
      <c r="P810" s="388"/>
      <c r="Q810" s="388"/>
      <c r="R810" s="388"/>
      <c r="S810" s="388"/>
      <c r="T810" s="388"/>
      <c r="U810" s="388"/>
      <c r="V810" s="388"/>
      <c r="W810" s="388"/>
      <c r="X810" s="388"/>
      <c r="Y810" s="388"/>
      <c r="Z810" s="388"/>
      <c r="AA810" s="388"/>
      <c r="AB810" s="388"/>
      <c r="AC810" s="388"/>
      <c r="AD810" s="388"/>
      <c r="AE810" s="388"/>
      <c r="AF810" s="388"/>
      <c r="AG810" s="388"/>
      <c r="AH810" s="388"/>
      <c r="AI810" s="388"/>
      <c r="AJ810" s="388"/>
      <c r="AK810" s="388"/>
      <c r="AL810" s="388"/>
      <c r="AM810" s="388"/>
      <c r="AN810" s="388"/>
      <c r="AO810" s="388"/>
      <c r="AP810" s="388"/>
      <c r="AQ810" s="388"/>
      <c r="AR810" s="388"/>
      <c r="AS810" s="388"/>
      <c r="AT810" s="388"/>
      <c r="AU810" s="388"/>
      <c r="AV810" s="388"/>
      <c r="AW810" s="388"/>
      <c r="AX810" s="388"/>
      <c r="AY810" s="388"/>
      <c r="AZ810" s="388"/>
      <c r="BA810" s="388"/>
      <c r="BB810" s="388"/>
      <c r="BC810" s="388"/>
      <c r="BD810" s="388"/>
      <c r="BE810" s="388"/>
      <c r="BF810" s="388"/>
      <c r="BG810" s="388"/>
      <c r="BH810" s="388">
        <v>14</v>
      </c>
      <c r="BI810" s="388">
        <v>998</v>
      </c>
      <c r="BJ810" s="388">
        <f t="shared" si="111"/>
        <v>249.5</v>
      </c>
      <c r="BK810" s="388">
        <v>40</v>
      </c>
      <c r="BL810" s="388">
        <v>2544</v>
      </c>
      <c r="BM810" s="388">
        <f t="shared" si="112"/>
        <v>636</v>
      </c>
      <c r="BN810" s="388">
        <v>35</v>
      </c>
      <c r="BO810" s="388">
        <v>2197</v>
      </c>
      <c r="BP810" s="388">
        <f t="shared" si="113"/>
        <v>549.25</v>
      </c>
      <c r="BQ810" s="388">
        <v>62</v>
      </c>
      <c r="BR810" s="388">
        <v>4282</v>
      </c>
      <c r="BS810" s="388">
        <f t="shared" si="114"/>
        <v>1070.5</v>
      </c>
    </row>
    <row r="811" spans="1:71" ht="15.75" customHeight="1">
      <c r="A811" s="331">
        <v>809</v>
      </c>
      <c r="B811" s="388" t="s">
        <v>4484</v>
      </c>
      <c r="C811" s="388"/>
      <c r="D811" s="388"/>
      <c r="E811" s="207" t="s">
        <v>5</v>
      </c>
      <c r="F811" s="388"/>
      <c r="G811" s="388"/>
      <c r="H811" s="388"/>
      <c r="I811" s="388"/>
      <c r="J811" s="388"/>
      <c r="K811" s="388"/>
      <c r="L811" s="388"/>
      <c r="M811" s="388"/>
      <c r="N811" s="388"/>
      <c r="O811" s="388"/>
      <c r="P811" s="388"/>
      <c r="Q811" s="388"/>
      <c r="R811" s="388"/>
      <c r="S811" s="388"/>
      <c r="T811" s="388"/>
      <c r="U811" s="388"/>
      <c r="V811" s="388"/>
      <c r="W811" s="388"/>
      <c r="X811" s="388"/>
      <c r="Y811" s="388"/>
      <c r="Z811" s="388"/>
      <c r="AA811" s="388"/>
      <c r="AB811" s="388"/>
      <c r="AC811" s="388"/>
      <c r="AD811" s="388"/>
      <c r="AE811" s="388"/>
      <c r="AF811" s="388"/>
      <c r="AG811" s="388"/>
      <c r="AH811" s="388"/>
      <c r="AI811" s="388"/>
      <c r="AJ811" s="388"/>
      <c r="AK811" s="388"/>
      <c r="AL811" s="388"/>
      <c r="AM811" s="388"/>
      <c r="AN811" s="388"/>
      <c r="AO811" s="388"/>
      <c r="AP811" s="388"/>
      <c r="AQ811" s="388"/>
      <c r="AR811" s="388"/>
      <c r="AS811" s="388"/>
      <c r="AT811" s="388"/>
      <c r="AU811" s="388"/>
      <c r="AV811" s="388"/>
      <c r="AW811" s="388"/>
      <c r="AX811" s="388"/>
      <c r="AY811" s="388"/>
      <c r="AZ811" s="388"/>
      <c r="BA811" s="388"/>
      <c r="BB811" s="388"/>
      <c r="BC811" s="388"/>
      <c r="BD811" s="388"/>
      <c r="BE811" s="388"/>
      <c r="BF811" s="388"/>
      <c r="BG811" s="388"/>
      <c r="BH811" s="388">
        <v>5</v>
      </c>
      <c r="BI811" s="388">
        <v>435</v>
      </c>
      <c r="BJ811" s="388">
        <f t="shared" si="111"/>
        <v>108.75</v>
      </c>
      <c r="BK811" s="388">
        <v>28</v>
      </c>
      <c r="BL811" s="388">
        <v>1876</v>
      </c>
      <c r="BM811" s="388">
        <f t="shared" si="112"/>
        <v>469</v>
      </c>
      <c r="BN811" s="388">
        <v>41</v>
      </c>
      <c r="BO811" s="388">
        <v>2367</v>
      </c>
      <c r="BP811" s="388">
        <f t="shared" si="113"/>
        <v>591.75</v>
      </c>
      <c r="BQ811" s="388">
        <v>59</v>
      </c>
      <c r="BR811" s="388">
        <v>4145</v>
      </c>
      <c r="BS811" s="388">
        <f t="shared" si="114"/>
        <v>1036.25</v>
      </c>
    </row>
    <row r="812" spans="1:71" ht="15.75" customHeight="1">
      <c r="A812" s="331">
        <v>810</v>
      </c>
      <c r="B812" s="388" t="s">
        <v>4485</v>
      </c>
      <c r="C812" s="388"/>
      <c r="D812" s="388"/>
      <c r="E812" s="207" t="s">
        <v>5</v>
      </c>
      <c r="F812" s="388"/>
      <c r="G812" s="388"/>
      <c r="H812" s="388"/>
      <c r="I812" s="388"/>
      <c r="J812" s="388"/>
      <c r="K812" s="388"/>
      <c r="L812" s="388"/>
      <c r="M812" s="388"/>
      <c r="N812" s="388"/>
      <c r="O812" s="388"/>
      <c r="P812" s="388"/>
      <c r="Q812" s="388"/>
      <c r="R812" s="388"/>
      <c r="S812" s="388"/>
      <c r="T812" s="388"/>
      <c r="U812" s="388"/>
      <c r="V812" s="388"/>
      <c r="W812" s="388"/>
      <c r="X812" s="388"/>
      <c r="Y812" s="388"/>
      <c r="Z812" s="388"/>
      <c r="AA812" s="388"/>
      <c r="AB812" s="388"/>
      <c r="AC812" s="388"/>
      <c r="AD812" s="388"/>
      <c r="AE812" s="388"/>
      <c r="AF812" s="388"/>
      <c r="AG812" s="388"/>
      <c r="AH812" s="388"/>
      <c r="AI812" s="388"/>
      <c r="AJ812" s="388"/>
      <c r="AK812" s="388"/>
      <c r="AL812" s="388"/>
      <c r="AM812" s="388"/>
      <c r="AN812" s="388"/>
      <c r="AO812" s="388"/>
      <c r="AP812" s="388"/>
      <c r="AQ812" s="388"/>
      <c r="AR812" s="388"/>
      <c r="AS812" s="388"/>
      <c r="AT812" s="388"/>
      <c r="AU812" s="388"/>
      <c r="AV812" s="388"/>
      <c r="AW812" s="388"/>
      <c r="AX812" s="388"/>
      <c r="AY812" s="388"/>
      <c r="AZ812" s="388"/>
      <c r="BA812" s="388"/>
      <c r="BB812" s="388"/>
      <c r="BC812" s="388"/>
      <c r="BD812" s="388"/>
      <c r="BE812" s="388"/>
      <c r="BF812" s="388"/>
      <c r="BG812" s="388"/>
      <c r="BH812" s="388">
        <v>21</v>
      </c>
      <c r="BI812" s="388">
        <v>1103</v>
      </c>
      <c r="BJ812" s="388">
        <f t="shared" si="111"/>
        <v>275.75</v>
      </c>
      <c r="BK812" s="388">
        <v>65</v>
      </c>
      <c r="BL812" s="388">
        <v>4483</v>
      </c>
      <c r="BM812" s="388">
        <f t="shared" si="112"/>
        <v>1120.75</v>
      </c>
      <c r="BN812" s="388">
        <v>112</v>
      </c>
      <c r="BO812" s="388">
        <v>7100</v>
      </c>
      <c r="BP812" s="388">
        <f t="shared" si="113"/>
        <v>1775</v>
      </c>
      <c r="BQ812" s="388">
        <v>94</v>
      </c>
      <c r="BR812" s="388">
        <v>6534</v>
      </c>
      <c r="BS812" s="388">
        <f t="shared" si="114"/>
        <v>1633.5</v>
      </c>
    </row>
    <row r="813" spans="1:71" ht="15.75" customHeight="1">
      <c r="A813" s="331">
        <v>811</v>
      </c>
      <c r="B813" s="388" t="s">
        <v>4486</v>
      </c>
      <c r="C813" s="388"/>
      <c r="D813" s="388"/>
      <c r="E813" s="207" t="s">
        <v>5</v>
      </c>
      <c r="F813" s="388"/>
      <c r="G813" s="388"/>
      <c r="H813" s="388"/>
      <c r="I813" s="388"/>
      <c r="J813" s="388"/>
      <c r="K813" s="388"/>
      <c r="L813" s="388"/>
      <c r="M813" s="388"/>
      <c r="N813" s="388"/>
      <c r="O813" s="388"/>
      <c r="P813" s="388"/>
      <c r="Q813" s="388"/>
      <c r="R813" s="388"/>
      <c r="S813" s="388"/>
      <c r="T813" s="388"/>
      <c r="U813" s="388"/>
      <c r="V813" s="388"/>
      <c r="W813" s="388"/>
      <c r="X813" s="388"/>
      <c r="Y813" s="388"/>
      <c r="Z813" s="388"/>
      <c r="AA813" s="388"/>
      <c r="AB813" s="388"/>
      <c r="AC813" s="388"/>
      <c r="AD813" s="388"/>
      <c r="AE813" s="388"/>
      <c r="AF813" s="388"/>
      <c r="AG813" s="388"/>
      <c r="AH813" s="388"/>
      <c r="AI813" s="388"/>
      <c r="AJ813" s="388"/>
      <c r="AK813" s="388"/>
      <c r="AL813" s="388"/>
      <c r="AM813" s="388"/>
      <c r="AN813" s="388"/>
      <c r="AO813" s="388"/>
      <c r="AP813" s="388"/>
      <c r="AQ813" s="388"/>
      <c r="AR813" s="388"/>
      <c r="AS813" s="388"/>
      <c r="AT813" s="388"/>
      <c r="AU813" s="388"/>
      <c r="AV813" s="388"/>
      <c r="AW813" s="388"/>
      <c r="AX813" s="388"/>
      <c r="AY813" s="388"/>
      <c r="AZ813" s="388"/>
      <c r="BA813" s="388"/>
      <c r="BB813" s="388"/>
      <c r="BC813" s="388"/>
      <c r="BD813" s="388"/>
      <c r="BE813" s="388"/>
      <c r="BF813" s="388"/>
      <c r="BG813" s="388"/>
      <c r="BH813" s="388">
        <v>4</v>
      </c>
      <c r="BI813" s="388">
        <v>336</v>
      </c>
      <c r="BJ813" s="388">
        <f t="shared" si="111"/>
        <v>84</v>
      </c>
      <c r="BK813" s="388">
        <v>29</v>
      </c>
      <c r="BL813" s="388">
        <v>1711</v>
      </c>
      <c r="BM813" s="388">
        <f t="shared" si="112"/>
        <v>427.75</v>
      </c>
      <c r="BN813" s="388">
        <v>21</v>
      </c>
      <c r="BO813" s="388">
        <v>1527</v>
      </c>
      <c r="BP813" s="388">
        <f t="shared" si="113"/>
        <v>381.75</v>
      </c>
      <c r="BQ813" s="388">
        <v>19</v>
      </c>
      <c r="BR813" s="388">
        <v>1361</v>
      </c>
      <c r="BS813" s="388">
        <f t="shared" si="114"/>
        <v>340.25</v>
      </c>
    </row>
    <row r="814" spans="1:71" ht="15.75" customHeight="1">
      <c r="A814" s="331">
        <v>812</v>
      </c>
      <c r="B814" s="388" t="s">
        <v>4487</v>
      </c>
      <c r="C814" s="388"/>
      <c r="D814" s="388"/>
      <c r="E814" s="207" t="s">
        <v>5</v>
      </c>
      <c r="F814" s="388"/>
      <c r="G814" s="388"/>
      <c r="H814" s="388"/>
      <c r="I814" s="388"/>
      <c r="J814" s="388"/>
      <c r="K814" s="388"/>
      <c r="L814" s="388"/>
      <c r="M814" s="388"/>
      <c r="N814" s="388"/>
      <c r="O814" s="388"/>
      <c r="P814" s="388"/>
      <c r="Q814" s="388"/>
      <c r="R814" s="388"/>
      <c r="S814" s="388"/>
      <c r="T814" s="388"/>
      <c r="U814" s="388"/>
      <c r="V814" s="388"/>
      <c r="W814" s="388"/>
      <c r="X814" s="388"/>
      <c r="Y814" s="388"/>
      <c r="Z814" s="388"/>
      <c r="AA814" s="388"/>
      <c r="AB814" s="388"/>
      <c r="AC814" s="388"/>
      <c r="AD814" s="388"/>
      <c r="AE814" s="388"/>
      <c r="AF814" s="388"/>
      <c r="AG814" s="388"/>
      <c r="AH814" s="388"/>
      <c r="AI814" s="388"/>
      <c r="AJ814" s="388"/>
      <c r="AK814" s="388"/>
      <c r="AL814" s="388"/>
      <c r="AM814" s="388"/>
      <c r="AN814" s="388"/>
      <c r="AO814" s="388"/>
      <c r="AP814" s="388"/>
      <c r="AQ814" s="388"/>
      <c r="AR814" s="388"/>
      <c r="AS814" s="388"/>
      <c r="AT814" s="388"/>
      <c r="AU814" s="388"/>
      <c r="AV814" s="388"/>
      <c r="AW814" s="388"/>
      <c r="AX814" s="388"/>
      <c r="AY814" s="388"/>
      <c r="AZ814" s="388"/>
      <c r="BA814" s="388"/>
      <c r="BB814" s="388"/>
      <c r="BC814" s="388"/>
      <c r="BD814" s="388"/>
      <c r="BE814" s="388"/>
      <c r="BF814" s="388"/>
      <c r="BG814" s="388"/>
      <c r="BH814" s="388">
        <v>2</v>
      </c>
      <c r="BI814" s="388">
        <v>94</v>
      </c>
      <c r="BJ814" s="388">
        <f t="shared" si="111"/>
        <v>23.5</v>
      </c>
      <c r="BK814" s="388">
        <v>20</v>
      </c>
      <c r="BL814" s="388">
        <v>1720</v>
      </c>
      <c r="BM814" s="388">
        <f t="shared" si="112"/>
        <v>430</v>
      </c>
      <c r="BN814" s="388">
        <v>7</v>
      </c>
      <c r="BO814" s="388">
        <v>469</v>
      </c>
      <c r="BP814" s="388">
        <f t="shared" si="113"/>
        <v>117.25</v>
      </c>
      <c r="BQ814" s="388">
        <v>12</v>
      </c>
      <c r="BR814" s="388">
        <v>1068</v>
      </c>
      <c r="BS814" s="388">
        <f t="shared" si="114"/>
        <v>267</v>
      </c>
    </row>
    <row r="815" spans="1:71" ht="15.75" customHeight="1">
      <c r="A815" s="331">
        <v>813</v>
      </c>
      <c r="B815" s="388" t="s">
        <v>4488</v>
      </c>
      <c r="C815" s="388"/>
      <c r="D815" s="388"/>
      <c r="E815" s="207" t="s">
        <v>5</v>
      </c>
      <c r="F815" s="388"/>
      <c r="G815" s="388"/>
      <c r="H815" s="388"/>
      <c r="I815" s="388"/>
      <c r="J815" s="388"/>
      <c r="K815" s="388"/>
      <c r="L815" s="388"/>
      <c r="M815" s="388"/>
      <c r="N815" s="388"/>
      <c r="O815" s="388"/>
      <c r="P815" s="388"/>
      <c r="Q815" s="388"/>
      <c r="R815" s="388"/>
      <c r="S815" s="388"/>
      <c r="T815" s="388"/>
      <c r="U815" s="388"/>
      <c r="V815" s="388"/>
      <c r="W815" s="388"/>
      <c r="X815" s="388"/>
      <c r="Y815" s="388"/>
      <c r="Z815" s="388"/>
      <c r="AA815" s="388"/>
      <c r="AB815" s="388"/>
      <c r="AC815" s="388"/>
      <c r="AD815" s="388"/>
      <c r="AE815" s="388"/>
      <c r="AF815" s="388"/>
      <c r="AG815" s="388"/>
      <c r="AH815" s="388"/>
      <c r="AI815" s="388"/>
      <c r="AJ815" s="388"/>
      <c r="AK815" s="388"/>
      <c r="AL815" s="388"/>
      <c r="AM815" s="388"/>
      <c r="AN815" s="388"/>
      <c r="AO815" s="388"/>
      <c r="AP815" s="388"/>
      <c r="AQ815" s="388"/>
      <c r="AR815" s="388"/>
      <c r="AS815" s="388"/>
      <c r="AT815" s="388"/>
      <c r="AU815" s="388"/>
      <c r="AV815" s="388"/>
      <c r="AW815" s="388"/>
      <c r="AX815" s="388"/>
      <c r="AY815" s="388"/>
      <c r="AZ815" s="388"/>
      <c r="BA815" s="388"/>
      <c r="BB815" s="388"/>
      <c r="BC815" s="388"/>
      <c r="BD815" s="388"/>
      <c r="BE815" s="388"/>
      <c r="BF815" s="388"/>
      <c r="BG815" s="388"/>
      <c r="BH815" s="388">
        <v>12</v>
      </c>
      <c r="BI815" s="388">
        <v>784</v>
      </c>
      <c r="BJ815" s="388">
        <f t="shared" si="111"/>
        <v>196</v>
      </c>
      <c r="BK815" s="388">
        <v>29</v>
      </c>
      <c r="BL815" s="388">
        <v>2451</v>
      </c>
      <c r="BM815" s="388">
        <f t="shared" si="112"/>
        <v>612.75</v>
      </c>
      <c r="BN815" s="388">
        <v>29</v>
      </c>
      <c r="BO815" s="388">
        <v>2535</v>
      </c>
      <c r="BP815" s="388">
        <f t="shared" si="113"/>
        <v>633.75</v>
      </c>
      <c r="BQ815" s="388">
        <v>45</v>
      </c>
      <c r="BR815" s="388">
        <v>3619</v>
      </c>
      <c r="BS815" s="388">
        <f t="shared" si="114"/>
        <v>904.75</v>
      </c>
    </row>
    <row r="816" spans="1:71" ht="15.75" customHeight="1">
      <c r="A816" s="331">
        <v>814</v>
      </c>
      <c r="B816" s="388" t="s">
        <v>4489</v>
      </c>
      <c r="C816" s="388"/>
      <c r="D816" s="388"/>
      <c r="E816" s="207" t="s">
        <v>5</v>
      </c>
      <c r="F816" s="388"/>
      <c r="G816" s="388"/>
      <c r="H816" s="388"/>
      <c r="I816" s="388"/>
      <c r="J816" s="388"/>
      <c r="K816" s="388"/>
      <c r="L816" s="388"/>
      <c r="M816" s="388"/>
      <c r="N816" s="388"/>
      <c r="O816" s="388"/>
      <c r="P816" s="388"/>
      <c r="Q816" s="388"/>
      <c r="R816" s="388"/>
      <c r="S816" s="388"/>
      <c r="T816" s="388"/>
      <c r="U816" s="388"/>
      <c r="V816" s="388"/>
      <c r="W816" s="388"/>
      <c r="X816" s="388"/>
      <c r="Y816" s="388"/>
      <c r="Z816" s="388"/>
      <c r="AA816" s="388"/>
      <c r="AB816" s="388"/>
      <c r="AC816" s="388"/>
      <c r="AD816" s="388"/>
      <c r="AE816" s="388"/>
      <c r="AF816" s="388"/>
      <c r="AG816" s="388"/>
      <c r="AH816" s="388"/>
      <c r="AI816" s="388"/>
      <c r="AJ816" s="388"/>
      <c r="AK816" s="388"/>
      <c r="AL816" s="388"/>
      <c r="AM816" s="388"/>
      <c r="AN816" s="388"/>
      <c r="AO816" s="388"/>
      <c r="AP816" s="388"/>
      <c r="AQ816" s="388"/>
      <c r="AR816" s="388"/>
      <c r="AS816" s="388"/>
      <c r="AT816" s="388"/>
      <c r="AU816" s="388"/>
      <c r="AV816" s="388"/>
      <c r="AW816" s="388"/>
      <c r="AX816" s="388"/>
      <c r="AY816" s="388"/>
      <c r="AZ816" s="388"/>
      <c r="BA816" s="388"/>
      <c r="BB816" s="388"/>
      <c r="BC816" s="388"/>
      <c r="BD816" s="388"/>
      <c r="BE816" s="388"/>
      <c r="BF816" s="388"/>
      <c r="BG816" s="388"/>
      <c r="BH816" s="388">
        <v>2</v>
      </c>
      <c r="BI816" s="388">
        <v>94</v>
      </c>
      <c r="BJ816" s="388">
        <f t="shared" si="111"/>
        <v>23.5</v>
      </c>
      <c r="BK816" s="388">
        <v>12</v>
      </c>
      <c r="BL816" s="388">
        <v>800</v>
      </c>
      <c r="BM816" s="388">
        <f t="shared" si="112"/>
        <v>200</v>
      </c>
      <c r="BN816" s="388">
        <v>18</v>
      </c>
      <c r="BO816" s="388">
        <v>1106</v>
      </c>
      <c r="BP816" s="388">
        <f t="shared" si="113"/>
        <v>276.5</v>
      </c>
      <c r="BQ816" s="388">
        <v>12</v>
      </c>
      <c r="BR816" s="388">
        <v>880</v>
      </c>
      <c r="BS816" s="388">
        <f t="shared" si="114"/>
        <v>220</v>
      </c>
    </row>
    <row r="817" spans="1:71" ht="15.75" customHeight="1">
      <c r="A817" s="331">
        <v>815</v>
      </c>
      <c r="B817" s="388" t="s">
        <v>4490</v>
      </c>
      <c r="C817" s="388"/>
      <c r="D817" s="388"/>
      <c r="E817" s="207" t="s">
        <v>5</v>
      </c>
      <c r="F817" s="388"/>
      <c r="G817" s="388"/>
      <c r="H817" s="388"/>
      <c r="I817" s="388"/>
      <c r="J817" s="388"/>
      <c r="K817" s="388"/>
      <c r="L817" s="388"/>
      <c r="M817" s="388"/>
      <c r="N817" s="388"/>
      <c r="O817" s="388"/>
      <c r="P817" s="388"/>
      <c r="Q817" s="388"/>
      <c r="R817" s="388"/>
      <c r="S817" s="388"/>
      <c r="T817" s="388"/>
      <c r="U817" s="388"/>
      <c r="V817" s="388"/>
      <c r="W817" s="388"/>
      <c r="X817" s="388"/>
      <c r="Y817" s="388"/>
      <c r="Z817" s="388"/>
      <c r="AA817" s="388"/>
      <c r="AB817" s="388"/>
      <c r="AC817" s="388"/>
      <c r="AD817" s="388"/>
      <c r="AE817" s="388"/>
      <c r="AF817" s="388"/>
      <c r="AG817" s="388"/>
      <c r="AH817" s="388"/>
      <c r="AI817" s="388"/>
      <c r="AJ817" s="388"/>
      <c r="AK817" s="388"/>
      <c r="AL817" s="388"/>
      <c r="AM817" s="388"/>
      <c r="AN817" s="388"/>
      <c r="AO817" s="388"/>
      <c r="AP817" s="388"/>
      <c r="AQ817" s="388"/>
      <c r="AR817" s="388"/>
      <c r="AS817" s="388"/>
      <c r="AT817" s="388"/>
      <c r="AU817" s="388"/>
      <c r="AV817" s="388"/>
      <c r="AW817" s="388"/>
      <c r="AX817" s="388"/>
      <c r="AY817" s="388"/>
      <c r="AZ817" s="388"/>
      <c r="BA817" s="388"/>
      <c r="BB817" s="388"/>
      <c r="BC817" s="388"/>
      <c r="BD817" s="388"/>
      <c r="BE817" s="388"/>
      <c r="BF817" s="388"/>
      <c r="BG817" s="388"/>
      <c r="BH817" s="388">
        <v>1</v>
      </c>
      <c r="BI817" s="388">
        <v>59</v>
      </c>
      <c r="BJ817" s="388">
        <f t="shared" si="111"/>
        <v>14.75</v>
      </c>
      <c r="BK817" s="388">
        <v>12</v>
      </c>
      <c r="BL817" s="388">
        <v>840</v>
      </c>
      <c r="BM817" s="388">
        <f t="shared" si="112"/>
        <v>210</v>
      </c>
      <c r="BN817" s="388">
        <v>16</v>
      </c>
      <c r="BO817" s="388">
        <v>1544</v>
      </c>
      <c r="BP817" s="388">
        <f t="shared" si="113"/>
        <v>386</v>
      </c>
      <c r="BQ817" s="388">
        <v>30</v>
      </c>
      <c r="BR817" s="388">
        <v>2538</v>
      </c>
      <c r="BS817" s="388">
        <f t="shared" si="114"/>
        <v>634.5</v>
      </c>
    </row>
    <row r="818" spans="1:71" ht="15.75" customHeight="1">
      <c r="A818" s="331">
        <v>816</v>
      </c>
      <c r="B818" s="388" t="s">
        <v>4491</v>
      </c>
      <c r="C818" s="388"/>
      <c r="D818" s="388"/>
      <c r="E818" s="207" t="s">
        <v>5</v>
      </c>
      <c r="F818" s="388"/>
      <c r="G818" s="388"/>
      <c r="H818" s="388"/>
      <c r="I818" s="388"/>
      <c r="J818" s="388"/>
      <c r="K818" s="388"/>
      <c r="L818" s="388"/>
      <c r="M818" s="388"/>
      <c r="N818" s="388"/>
      <c r="O818" s="388"/>
      <c r="P818" s="388"/>
      <c r="Q818" s="388"/>
      <c r="R818" s="388"/>
      <c r="S818" s="388"/>
      <c r="T818" s="388"/>
      <c r="U818" s="388"/>
      <c r="V818" s="388"/>
      <c r="W818" s="388"/>
      <c r="X818" s="388"/>
      <c r="Y818" s="388"/>
      <c r="Z818" s="388"/>
      <c r="AA818" s="388"/>
      <c r="AB818" s="388"/>
      <c r="AC818" s="388"/>
      <c r="AD818" s="388"/>
      <c r="AE818" s="388"/>
      <c r="AF818" s="388"/>
      <c r="AG818" s="388"/>
      <c r="AH818" s="388"/>
      <c r="AI818" s="388"/>
      <c r="AJ818" s="388"/>
      <c r="AK818" s="388"/>
      <c r="AL818" s="388"/>
      <c r="AM818" s="388"/>
      <c r="AN818" s="388"/>
      <c r="AO818" s="388"/>
      <c r="AP818" s="388"/>
      <c r="AQ818" s="388"/>
      <c r="AR818" s="388"/>
      <c r="AS818" s="388"/>
      <c r="AT818" s="388"/>
      <c r="AU818" s="388"/>
      <c r="AV818" s="388"/>
      <c r="AW818" s="388"/>
      <c r="AX818" s="388"/>
      <c r="AY818" s="388"/>
      <c r="AZ818" s="388"/>
      <c r="BA818" s="388"/>
      <c r="BB818" s="388"/>
      <c r="BC818" s="388"/>
      <c r="BD818" s="388"/>
      <c r="BE818" s="388"/>
      <c r="BF818" s="388"/>
      <c r="BG818" s="388"/>
      <c r="BH818" s="388">
        <v>5</v>
      </c>
      <c r="BI818" s="388">
        <v>331</v>
      </c>
      <c r="BJ818" s="388">
        <f t="shared" si="111"/>
        <v>82.75</v>
      </c>
      <c r="BK818" s="388">
        <v>26</v>
      </c>
      <c r="BL818" s="388">
        <v>2162</v>
      </c>
      <c r="BM818" s="388">
        <f t="shared" si="112"/>
        <v>540.5</v>
      </c>
      <c r="BN818" s="388">
        <v>46</v>
      </c>
      <c r="BO818" s="388">
        <v>3366</v>
      </c>
      <c r="BP818" s="388">
        <f t="shared" si="113"/>
        <v>841.5</v>
      </c>
      <c r="BQ818" s="388">
        <v>38</v>
      </c>
      <c r="BR818" s="388">
        <v>2778</v>
      </c>
      <c r="BS818" s="388">
        <f t="shared" si="114"/>
        <v>694.5</v>
      </c>
    </row>
    <row r="819" spans="1:71" ht="15.75" customHeight="1">
      <c r="A819" s="331">
        <v>817</v>
      </c>
      <c r="B819" s="388" t="s">
        <v>4492</v>
      </c>
      <c r="C819" s="388"/>
      <c r="D819" s="388"/>
      <c r="E819" s="207" t="s">
        <v>5</v>
      </c>
      <c r="F819" s="388"/>
      <c r="G819" s="388"/>
      <c r="H819" s="388"/>
      <c r="I819" s="388"/>
      <c r="J819" s="388"/>
      <c r="K819" s="388"/>
      <c r="L819" s="388"/>
      <c r="M819" s="388"/>
      <c r="N819" s="388"/>
      <c r="O819" s="388"/>
      <c r="P819" s="388"/>
      <c r="Q819" s="388"/>
      <c r="R819" s="388"/>
      <c r="S819" s="388"/>
      <c r="T819" s="388"/>
      <c r="U819" s="388"/>
      <c r="V819" s="388"/>
      <c r="W819" s="388"/>
      <c r="X819" s="388"/>
      <c r="Y819" s="388"/>
      <c r="Z819" s="388"/>
      <c r="AA819" s="388"/>
      <c r="AB819" s="388"/>
      <c r="AC819" s="388"/>
      <c r="AD819" s="388"/>
      <c r="AE819" s="388"/>
      <c r="AF819" s="388"/>
      <c r="AG819" s="388"/>
      <c r="AH819" s="388"/>
      <c r="AI819" s="388"/>
      <c r="AJ819" s="388"/>
      <c r="AK819" s="388"/>
      <c r="AL819" s="388"/>
      <c r="AM819" s="388"/>
      <c r="AN819" s="388"/>
      <c r="AO819" s="388"/>
      <c r="AP819" s="388"/>
      <c r="AQ819" s="388"/>
      <c r="AR819" s="388"/>
      <c r="AS819" s="388"/>
      <c r="AT819" s="388"/>
      <c r="AU819" s="388"/>
      <c r="AV819" s="388"/>
      <c r="AW819" s="388"/>
      <c r="AX819" s="388"/>
      <c r="AY819" s="388"/>
      <c r="AZ819" s="388"/>
      <c r="BA819" s="388"/>
      <c r="BB819" s="388"/>
      <c r="BC819" s="388"/>
      <c r="BD819" s="388"/>
      <c r="BE819" s="388"/>
      <c r="BF819" s="388"/>
      <c r="BG819" s="388"/>
      <c r="BH819" s="388">
        <v>1</v>
      </c>
      <c r="BI819" s="388">
        <v>35</v>
      </c>
      <c r="BJ819" s="388">
        <f t="shared" si="111"/>
        <v>8.75</v>
      </c>
      <c r="BK819" s="388">
        <v>14</v>
      </c>
      <c r="BL819" s="388">
        <v>990</v>
      </c>
      <c r="BM819" s="388">
        <f t="shared" si="112"/>
        <v>247.5</v>
      </c>
      <c r="BN819" s="388">
        <v>9</v>
      </c>
      <c r="BO819" s="388">
        <v>667</v>
      </c>
      <c r="BP819" s="388">
        <f t="shared" si="113"/>
        <v>166.75</v>
      </c>
      <c r="BQ819" s="388">
        <v>14</v>
      </c>
      <c r="BR819" s="388">
        <v>946</v>
      </c>
      <c r="BS819" s="388">
        <f t="shared" si="114"/>
        <v>236.5</v>
      </c>
    </row>
    <row r="820" spans="1:71" ht="15.75" customHeight="1">
      <c r="A820" s="331">
        <v>818</v>
      </c>
      <c r="B820" s="388" t="s">
        <v>4493</v>
      </c>
      <c r="C820" s="388"/>
      <c r="D820" s="388"/>
      <c r="E820" s="207" t="s">
        <v>5</v>
      </c>
      <c r="F820" s="388"/>
      <c r="G820" s="388"/>
      <c r="H820" s="388"/>
      <c r="I820" s="388"/>
      <c r="J820" s="388"/>
      <c r="K820" s="388"/>
      <c r="L820" s="388"/>
      <c r="M820" s="388"/>
      <c r="N820" s="388"/>
      <c r="O820" s="388"/>
      <c r="P820" s="388"/>
      <c r="Q820" s="388"/>
      <c r="R820" s="388"/>
      <c r="S820" s="388"/>
      <c r="T820" s="388"/>
      <c r="U820" s="388"/>
      <c r="V820" s="388"/>
      <c r="W820" s="388"/>
      <c r="X820" s="388"/>
      <c r="Y820" s="388"/>
      <c r="Z820" s="388"/>
      <c r="AA820" s="388"/>
      <c r="AB820" s="388"/>
      <c r="AC820" s="388"/>
      <c r="AD820" s="388"/>
      <c r="AE820" s="388"/>
      <c r="AF820" s="388"/>
      <c r="AG820" s="388"/>
      <c r="AH820" s="388"/>
      <c r="AI820" s="388"/>
      <c r="AJ820" s="388"/>
      <c r="AK820" s="388"/>
      <c r="AL820" s="388"/>
      <c r="AM820" s="388"/>
      <c r="AN820" s="388"/>
      <c r="AO820" s="388"/>
      <c r="AP820" s="388"/>
      <c r="AQ820" s="388"/>
      <c r="AR820" s="388"/>
      <c r="AS820" s="388"/>
      <c r="AT820" s="388"/>
      <c r="AU820" s="388"/>
      <c r="AV820" s="388"/>
      <c r="AW820" s="388"/>
      <c r="AX820" s="388"/>
      <c r="AY820" s="388"/>
      <c r="AZ820" s="388"/>
      <c r="BA820" s="388"/>
      <c r="BB820" s="388"/>
      <c r="BC820" s="388"/>
      <c r="BD820" s="388"/>
      <c r="BE820" s="388"/>
      <c r="BF820" s="388"/>
      <c r="BG820" s="388"/>
      <c r="BH820" s="388">
        <v>17</v>
      </c>
      <c r="BI820" s="388">
        <v>791</v>
      </c>
      <c r="BJ820" s="388">
        <f t="shared" si="111"/>
        <v>197.75</v>
      </c>
      <c r="BK820" s="388">
        <v>19</v>
      </c>
      <c r="BL820" s="388">
        <v>1165</v>
      </c>
      <c r="BM820" s="388">
        <f t="shared" si="112"/>
        <v>291.25</v>
      </c>
      <c r="BN820" s="388">
        <v>18</v>
      </c>
      <c r="BO820" s="388">
        <v>1542</v>
      </c>
      <c r="BP820" s="388">
        <f t="shared" si="113"/>
        <v>385.5</v>
      </c>
      <c r="BQ820" s="388">
        <v>14</v>
      </c>
      <c r="BR820" s="388">
        <v>914</v>
      </c>
      <c r="BS820" s="388">
        <f t="shared" si="114"/>
        <v>228.5</v>
      </c>
    </row>
    <row r="821" spans="1:71" ht="15.75" customHeight="1">
      <c r="A821" s="331">
        <v>819</v>
      </c>
      <c r="B821" s="388" t="s">
        <v>4494</v>
      </c>
      <c r="C821" s="388"/>
      <c r="D821" s="388"/>
      <c r="E821" s="207" t="s">
        <v>5</v>
      </c>
      <c r="F821" s="388"/>
      <c r="G821" s="388"/>
      <c r="H821" s="388"/>
      <c r="I821" s="388"/>
      <c r="J821" s="388"/>
      <c r="K821" s="388"/>
      <c r="L821" s="388"/>
      <c r="M821" s="388"/>
      <c r="N821" s="388"/>
      <c r="O821" s="388"/>
      <c r="P821" s="388"/>
      <c r="Q821" s="388"/>
      <c r="R821" s="388"/>
      <c r="S821" s="388"/>
      <c r="T821" s="388"/>
      <c r="U821" s="388"/>
      <c r="V821" s="388"/>
      <c r="W821" s="388"/>
      <c r="X821" s="388"/>
      <c r="Y821" s="388"/>
      <c r="Z821" s="388"/>
      <c r="AA821" s="388"/>
      <c r="AB821" s="388"/>
      <c r="AC821" s="388"/>
      <c r="AD821" s="388"/>
      <c r="AE821" s="388"/>
      <c r="AF821" s="388"/>
      <c r="AG821" s="388"/>
      <c r="AH821" s="388"/>
      <c r="AI821" s="388"/>
      <c r="AJ821" s="388"/>
      <c r="AK821" s="388"/>
      <c r="AL821" s="388"/>
      <c r="AM821" s="388"/>
      <c r="AN821" s="388"/>
      <c r="AO821" s="388"/>
      <c r="AP821" s="388"/>
      <c r="AQ821" s="388"/>
      <c r="AR821" s="388"/>
      <c r="AS821" s="388"/>
      <c r="AT821" s="388"/>
      <c r="AU821" s="388"/>
      <c r="AV821" s="388"/>
      <c r="AW821" s="388"/>
      <c r="AX821" s="388"/>
      <c r="AY821" s="388"/>
      <c r="AZ821" s="388"/>
      <c r="BA821" s="388"/>
      <c r="BB821" s="388"/>
      <c r="BC821" s="388"/>
      <c r="BD821" s="388"/>
      <c r="BE821" s="388"/>
      <c r="BF821" s="388"/>
      <c r="BG821" s="388"/>
      <c r="BH821" s="388">
        <v>1</v>
      </c>
      <c r="BI821" s="388">
        <v>35</v>
      </c>
      <c r="BJ821" s="388">
        <f t="shared" si="111"/>
        <v>8.75</v>
      </c>
      <c r="BK821" s="388">
        <v>10</v>
      </c>
      <c r="BL821" s="388">
        <v>562</v>
      </c>
      <c r="BM821" s="388">
        <f t="shared" si="112"/>
        <v>140.5</v>
      </c>
      <c r="BN821" s="388">
        <v>19</v>
      </c>
      <c r="BO821" s="388">
        <v>1257</v>
      </c>
      <c r="BP821" s="388">
        <f t="shared" si="113"/>
        <v>314.25</v>
      </c>
      <c r="BQ821" s="388">
        <v>21</v>
      </c>
      <c r="BR821" s="388">
        <v>1819</v>
      </c>
      <c r="BS821" s="388">
        <f t="shared" si="114"/>
        <v>454.75</v>
      </c>
    </row>
    <row r="822" spans="1:71" ht="15.75" customHeight="1">
      <c r="A822" s="331">
        <v>820</v>
      </c>
      <c r="B822" s="388" t="s">
        <v>4495</v>
      </c>
      <c r="C822" s="388"/>
      <c r="D822" s="388"/>
      <c r="E822" s="207" t="s">
        <v>5</v>
      </c>
      <c r="F822" s="388"/>
      <c r="G822" s="388"/>
      <c r="H822" s="388"/>
      <c r="I822" s="388"/>
      <c r="J822" s="388"/>
      <c r="K822" s="388"/>
      <c r="L822" s="388"/>
      <c r="M822" s="388"/>
      <c r="N822" s="388"/>
      <c r="O822" s="388"/>
      <c r="P822" s="388"/>
      <c r="Q822" s="388"/>
      <c r="R822" s="388"/>
      <c r="S822" s="388"/>
      <c r="T822" s="388"/>
      <c r="U822" s="388"/>
      <c r="V822" s="388"/>
      <c r="W822" s="388"/>
      <c r="X822" s="388"/>
      <c r="Y822" s="388"/>
      <c r="Z822" s="388"/>
      <c r="AA822" s="388"/>
      <c r="AB822" s="388"/>
      <c r="AC822" s="388"/>
      <c r="AD822" s="388"/>
      <c r="AE822" s="388"/>
      <c r="AF822" s="388"/>
      <c r="AG822" s="388"/>
      <c r="AH822" s="388"/>
      <c r="AI822" s="388"/>
      <c r="AJ822" s="388"/>
      <c r="AK822" s="388"/>
      <c r="AL822" s="388"/>
      <c r="AM822" s="388"/>
      <c r="AN822" s="388"/>
      <c r="AO822" s="388"/>
      <c r="AP822" s="388"/>
      <c r="AQ822" s="388"/>
      <c r="AR822" s="388"/>
      <c r="AS822" s="388"/>
      <c r="AT822" s="388"/>
      <c r="AU822" s="388"/>
      <c r="AV822" s="388"/>
      <c r="AW822" s="388"/>
      <c r="AX822" s="388"/>
      <c r="AY822" s="388"/>
      <c r="AZ822" s="388"/>
      <c r="BA822" s="388"/>
      <c r="BB822" s="388"/>
      <c r="BC822" s="388"/>
      <c r="BD822" s="388"/>
      <c r="BE822" s="388"/>
      <c r="BF822" s="388"/>
      <c r="BG822" s="388"/>
      <c r="BH822" s="388">
        <v>17</v>
      </c>
      <c r="BI822" s="388">
        <v>1263</v>
      </c>
      <c r="BJ822" s="388">
        <f t="shared" si="111"/>
        <v>315.75</v>
      </c>
      <c r="BK822" s="388">
        <v>50</v>
      </c>
      <c r="BL822" s="388">
        <v>3298</v>
      </c>
      <c r="BM822" s="388">
        <f t="shared" si="112"/>
        <v>824.5</v>
      </c>
      <c r="BN822" s="388">
        <v>34</v>
      </c>
      <c r="BO822" s="388">
        <v>2226</v>
      </c>
      <c r="BP822" s="388">
        <f t="shared" si="113"/>
        <v>556.5</v>
      </c>
      <c r="BQ822" s="388">
        <v>30</v>
      </c>
      <c r="BR822" s="388">
        <v>1974</v>
      </c>
      <c r="BS822" s="388">
        <f t="shared" si="114"/>
        <v>493.5</v>
      </c>
    </row>
    <row r="823" spans="1:71" ht="15.75" customHeight="1">
      <c r="A823" s="331">
        <v>821</v>
      </c>
      <c r="B823" s="388" t="s">
        <v>4496</v>
      </c>
      <c r="C823" s="388"/>
      <c r="D823" s="388"/>
      <c r="E823" s="207" t="s">
        <v>5</v>
      </c>
      <c r="F823" s="388"/>
      <c r="G823" s="388"/>
      <c r="H823" s="388"/>
      <c r="I823" s="388"/>
      <c r="J823" s="388"/>
      <c r="K823" s="388"/>
      <c r="L823" s="388"/>
      <c r="M823" s="388"/>
      <c r="N823" s="388"/>
      <c r="O823" s="388"/>
      <c r="P823" s="388"/>
      <c r="Q823" s="388"/>
      <c r="R823" s="388"/>
      <c r="S823" s="388"/>
      <c r="T823" s="388"/>
      <c r="U823" s="388"/>
      <c r="V823" s="388"/>
      <c r="W823" s="388"/>
      <c r="X823" s="388"/>
      <c r="Y823" s="388"/>
      <c r="Z823" s="388"/>
      <c r="AA823" s="388"/>
      <c r="AB823" s="388"/>
      <c r="AC823" s="388"/>
      <c r="AD823" s="388"/>
      <c r="AE823" s="388"/>
      <c r="AF823" s="388"/>
      <c r="AG823" s="388"/>
      <c r="AH823" s="388"/>
      <c r="AI823" s="388"/>
      <c r="AJ823" s="388"/>
      <c r="AK823" s="388"/>
      <c r="AL823" s="388"/>
      <c r="AM823" s="388"/>
      <c r="AN823" s="388"/>
      <c r="AO823" s="388"/>
      <c r="AP823" s="388"/>
      <c r="AQ823" s="388"/>
      <c r="AR823" s="388"/>
      <c r="AS823" s="388"/>
      <c r="AT823" s="388"/>
      <c r="AU823" s="388"/>
      <c r="AV823" s="388"/>
      <c r="AW823" s="388"/>
      <c r="AX823" s="388"/>
      <c r="AY823" s="388"/>
      <c r="AZ823" s="388"/>
      <c r="BA823" s="388"/>
      <c r="BB823" s="388"/>
      <c r="BC823" s="388"/>
      <c r="BD823" s="388"/>
      <c r="BE823" s="388"/>
      <c r="BF823" s="388"/>
      <c r="BG823" s="388"/>
      <c r="BH823" s="388">
        <v>6</v>
      </c>
      <c r="BI823" s="388">
        <v>366</v>
      </c>
      <c r="BJ823" s="388">
        <f t="shared" si="111"/>
        <v>91.5</v>
      </c>
      <c r="BK823" s="388">
        <v>67</v>
      </c>
      <c r="BL823" s="388">
        <v>4729</v>
      </c>
      <c r="BM823" s="388">
        <f t="shared" si="112"/>
        <v>1182.25</v>
      </c>
      <c r="BN823" s="388">
        <v>49</v>
      </c>
      <c r="BO823" s="388">
        <v>2907</v>
      </c>
      <c r="BP823" s="388">
        <f t="shared" si="113"/>
        <v>726.75</v>
      </c>
      <c r="BQ823" s="388">
        <v>42</v>
      </c>
      <c r="BR823" s="388">
        <v>2922</v>
      </c>
      <c r="BS823" s="388">
        <f t="shared" si="114"/>
        <v>730.5</v>
      </c>
    </row>
    <row r="824" spans="1:71" ht="15.75" customHeight="1">
      <c r="A824" s="331">
        <v>822</v>
      </c>
      <c r="B824" s="388" t="s">
        <v>4497</v>
      </c>
      <c r="C824" s="388"/>
      <c r="D824" s="388"/>
      <c r="E824" s="207" t="s">
        <v>5</v>
      </c>
      <c r="F824" s="388"/>
      <c r="G824" s="388"/>
      <c r="H824" s="388"/>
      <c r="I824" s="388"/>
      <c r="J824" s="388"/>
      <c r="K824" s="388"/>
      <c r="L824" s="388"/>
      <c r="M824" s="388"/>
      <c r="N824" s="388"/>
      <c r="O824" s="388"/>
      <c r="P824" s="388"/>
      <c r="Q824" s="388"/>
      <c r="R824" s="388"/>
      <c r="S824" s="388"/>
      <c r="T824" s="388"/>
      <c r="U824" s="388"/>
      <c r="V824" s="388"/>
      <c r="W824" s="388"/>
      <c r="X824" s="388"/>
      <c r="Y824" s="388"/>
      <c r="Z824" s="388"/>
      <c r="AA824" s="388"/>
      <c r="AB824" s="388"/>
      <c r="AC824" s="388"/>
      <c r="AD824" s="388"/>
      <c r="AE824" s="388"/>
      <c r="AF824" s="388"/>
      <c r="AG824" s="388"/>
      <c r="AH824" s="388"/>
      <c r="AI824" s="388"/>
      <c r="AJ824" s="388"/>
      <c r="AK824" s="388"/>
      <c r="AL824" s="388"/>
      <c r="AM824" s="388"/>
      <c r="AN824" s="388"/>
      <c r="AO824" s="388"/>
      <c r="AP824" s="388"/>
      <c r="AQ824" s="388"/>
      <c r="AR824" s="388"/>
      <c r="AS824" s="388"/>
      <c r="AT824" s="388"/>
      <c r="AU824" s="388"/>
      <c r="AV824" s="388"/>
      <c r="AW824" s="388"/>
      <c r="AX824" s="388"/>
      <c r="AY824" s="388"/>
      <c r="AZ824" s="388"/>
      <c r="BA824" s="388"/>
      <c r="BB824" s="388"/>
      <c r="BC824" s="388"/>
      <c r="BD824" s="388"/>
      <c r="BE824" s="388"/>
      <c r="BF824" s="388"/>
      <c r="BG824" s="388"/>
      <c r="BH824" s="388">
        <v>12</v>
      </c>
      <c r="BI824" s="388">
        <v>672</v>
      </c>
      <c r="BJ824" s="388">
        <f t="shared" si="111"/>
        <v>168</v>
      </c>
      <c r="BK824" s="388">
        <v>36</v>
      </c>
      <c r="BL824" s="388">
        <v>2120</v>
      </c>
      <c r="BM824" s="388">
        <f t="shared" si="112"/>
        <v>530</v>
      </c>
      <c r="BN824" s="388">
        <v>43</v>
      </c>
      <c r="BO824" s="388">
        <v>3005</v>
      </c>
      <c r="BP824" s="388">
        <f t="shared" si="113"/>
        <v>751.25</v>
      </c>
      <c r="BQ824" s="388">
        <v>58</v>
      </c>
      <c r="BR824" s="388">
        <v>4634</v>
      </c>
      <c r="BS824" s="388">
        <f t="shared" si="114"/>
        <v>1158.5</v>
      </c>
    </row>
    <row r="825" spans="1:71" ht="15.75" customHeight="1">
      <c r="A825" s="331">
        <v>823</v>
      </c>
      <c r="B825" s="388" t="s">
        <v>4498</v>
      </c>
      <c r="C825" s="388"/>
      <c r="D825" s="388"/>
      <c r="E825" s="207" t="s">
        <v>5</v>
      </c>
      <c r="F825" s="388"/>
      <c r="G825" s="388"/>
      <c r="H825" s="388"/>
      <c r="I825" s="388"/>
      <c r="J825" s="388"/>
      <c r="K825" s="388"/>
      <c r="L825" s="388"/>
      <c r="M825" s="388"/>
      <c r="N825" s="388"/>
      <c r="O825" s="388"/>
      <c r="P825" s="388"/>
      <c r="Q825" s="388"/>
      <c r="R825" s="388"/>
      <c r="S825" s="388"/>
      <c r="T825" s="388"/>
      <c r="U825" s="388"/>
      <c r="V825" s="388"/>
      <c r="W825" s="388"/>
      <c r="X825" s="388"/>
      <c r="Y825" s="388"/>
      <c r="Z825" s="388"/>
      <c r="AA825" s="388"/>
      <c r="AB825" s="388"/>
      <c r="AC825" s="388"/>
      <c r="AD825" s="388"/>
      <c r="AE825" s="388"/>
      <c r="AF825" s="388"/>
      <c r="AG825" s="388"/>
      <c r="AH825" s="388"/>
      <c r="AI825" s="388"/>
      <c r="AJ825" s="388"/>
      <c r="AK825" s="388"/>
      <c r="AL825" s="388"/>
      <c r="AM825" s="388"/>
      <c r="AN825" s="388"/>
      <c r="AO825" s="388"/>
      <c r="AP825" s="388"/>
      <c r="AQ825" s="388"/>
      <c r="AR825" s="388"/>
      <c r="AS825" s="388"/>
      <c r="AT825" s="388"/>
      <c r="AU825" s="388"/>
      <c r="AV825" s="388"/>
      <c r="AW825" s="388"/>
      <c r="AX825" s="388"/>
      <c r="AY825" s="388"/>
      <c r="AZ825" s="388"/>
      <c r="BA825" s="388"/>
      <c r="BB825" s="388"/>
      <c r="BC825" s="388"/>
      <c r="BD825" s="388"/>
      <c r="BE825" s="388"/>
      <c r="BF825" s="388"/>
      <c r="BG825" s="388"/>
      <c r="BH825" s="388">
        <v>5</v>
      </c>
      <c r="BI825" s="388">
        <v>475</v>
      </c>
      <c r="BJ825" s="388">
        <f t="shared" si="111"/>
        <v>118.75</v>
      </c>
      <c r="BK825" s="388">
        <v>85</v>
      </c>
      <c r="BL825" s="388">
        <v>4775</v>
      </c>
      <c r="BM825" s="388">
        <f t="shared" si="112"/>
        <v>1193.75</v>
      </c>
      <c r="BN825" s="388">
        <v>60</v>
      </c>
      <c r="BO825" s="388">
        <v>3772</v>
      </c>
      <c r="BP825" s="388">
        <f t="shared" si="113"/>
        <v>943</v>
      </c>
      <c r="BQ825" s="388">
        <v>60</v>
      </c>
      <c r="BR825" s="388">
        <v>3504</v>
      </c>
      <c r="BS825" s="388">
        <f t="shared" si="114"/>
        <v>876</v>
      </c>
    </row>
    <row r="826" spans="1:71" ht="15.75" customHeight="1">
      <c r="A826" s="331">
        <v>824</v>
      </c>
      <c r="B826" s="388" t="s">
        <v>4499</v>
      </c>
      <c r="C826" s="388"/>
      <c r="D826" s="388"/>
      <c r="E826" s="207" t="s">
        <v>5</v>
      </c>
      <c r="F826" s="388"/>
      <c r="G826" s="388"/>
      <c r="H826" s="388"/>
      <c r="I826" s="388"/>
      <c r="J826" s="388"/>
      <c r="K826" s="388"/>
      <c r="L826" s="388"/>
      <c r="M826" s="388"/>
      <c r="N826" s="388"/>
      <c r="O826" s="388"/>
      <c r="P826" s="388"/>
      <c r="Q826" s="388"/>
      <c r="R826" s="388"/>
      <c r="S826" s="388"/>
      <c r="T826" s="388"/>
      <c r="U826" s="388"/>
      <c r="V826" s="388"/>
      <c r="W826" s="388"/>
      <c r="X826" s="388"/>
      <c r="Y826" s="388"/>
      <c r="Z826" s="388"/>
      <c r="AA826" s="388"/>
      <c r="AB826" s="388"/>
      <c r="AC826" s="388"/>
      <c r="AD826" s="388"/>
      <c r="AE826" s="388"/>
      <c r="AF826" s="388"/>
      <c r="AG826" s="388"/>
      <c r="AH826" s="388"/>
      <c r="AI826" s="388"/>
      <c r="AJ826" s="388"/>
      <c r="AK826" s="388"/>
      <c r="AL826" s="388"/>
      <c r="AM826" s="388"/>
      <c r="AN826" s="388"/>
      <c r="AO826" s="388"/>
      <c r="AP826" s="388"/>
      <c r="AQ826" s="388"/>
      <c r="AR826" s="388"/>
      <c r="AS826" s="388"/>
      <c r="AT826" s="388"/>
      <c r="AU826" s="388"/>
      <c r="AV826" s="388"/>
      <c r="AW826" s="388"/>
      <c r="AX826" s="388"/>
      <c r="AY826" s="388"/>
      <c r="AZ826" s="388"/>
      <c r="BA826" s="388"/>
      <c r="BB826" s="388"/>
      <c r="BC826" s="388"/>
      <c r="BD826" s="388"/>
      <c r="BE826" s="388"/>
      <c r="BF826" s="388"/>
      <c r="BG826" s="388"/>
      <c r="BH826" s="388">
        <v>31</v>
      </c>
      <c r="BI826" s="388">
        <v>2629</v>
      </c>
      <c r="BJ826" s="388">
        <f t="shared" si="111"/>
        <v>657.25</v>
      </c>
      <c r="BK826" s="388">
        <v>64</v>
      </c>
      <c r="BL826" s="388">
        <v>4676</v>
      </c>
      <c r="BM826" s="388">
        <f t="shared" si="112"/>
        <v>1169</v>
      </c>
      <c r="BN826" s="388">
        <v>73</v>
      </c>
      <c r="BO826" s="388">
        <v>5147</v>
      </c>
      <c r="BP826" s="388">
        <f t="shared" si="113"/>
        <v>1286.75</v>
      </c>
      <c r="BQ826" s="388">
        <v>79</v>
      </c>
      <c r="BR826" s="388">
        <v>5381</v>
      </c>
      <c r="BS826" s="388">
        <f t="shared" si="114"/>
        <v>1345.25</v>
      </c>
    </row>
    <row r="827" spans="1:71" ht="15.75" customHeight="1">
      <c r="A827" s="331">
        <v>825</v>
      </c>
      <c r="B827" s="388" t="s">
        <v>4500</v>
      </c>
      <c r="C827" s="388"/>
      <c r="D827" s="388"/>
      <c r="E827" s="207" t="s">
        <v>5</v>
      </c>
      <c r="F827" s="388"/>
      <c r="G827" s="388"/>
      <c r="H827" s="388"/>
      <c r="I827" s="388"/>
      <c r="J827" s="388"/>
      <c r="K827" s="388"/>
      <c r="L827" s="388"/>
      <c r="M827" s="388"/>
      <c r="N827" s="388"/>
      <c r="O827" s="388"/>
      <c r="P827" s="388"/>
      <c r="Q827" s="388"/>
      <c r="R827" s="388"/>
      <c r="S827" s="388"/>
      <c r="T827" s="388"/>
      <c r="U827" s="388"/>
      <c r="V827" s="388"/>
      <c r="W827" s="388"/>
      <c r="X827" s="388"/>
      <c r="Y827" s="388"/>
      <c r="Z827" s="388"/>
      <c r="AA827" s="388"/>
      <c r="AB827" s="388"/>
      <c r="AC827" s="388"/>
      <c r="AD827" s="388"/>
      <c r="AE827" s="388"/>
      <c r="AF827" s="388"/>
      <c r="AG827" s="388"/>
      <c r="AH827" s="388"/>
      <c r="AI827" s="388"/>
      <c r="AJ827" s="388"/>
      <c r="AK827" s="388"/>
      <c r="AL827" s="388"/>
      <c r="AM827" s="388"/>
      <c r="AN827" s="388"/>
      <c r="AO827" s="388"/>
      <c r="AP827" s="388"/>
      <c r="AQ827" s="388"/>
      <c r="AR827" s="388"/>
      <c r="AS827" s="388"/>
      <c r="AT827" s="388"/>
      <c r="AU827" s="388"/>
      <c r="AV827" s="388"/>
      <c r="AW827" s="388"/>
      <c r="AX827" s="388"/>
      <c r="AY827" s="388"/>
      <c r="AZ827" s="388"/>
      <c r="BA827" s="388"/>
      <c r="BB827" s="388"/>
      <c r="BC827" s="388"/>
      <c r="BD827" s="388"/>
      <c r="BE827" s="388"/>
      <c r="BF827" s="388"/>
      <c r="BG827" s="388"/>
      <c r="BH827" s="388">
        <v>17</v>
      </c>
      <c r="BI827" s="388">
        <v>1227</v>
      </c>
      <c r="BJ827" s="388">
        <f t="shared" si="111"/>
        <v>306.75</v>
      </c>
      <c r="BK827" s="388">
        <v>64</v>
      </c>
      <c r="BL827" s="388">
        <v>4528</v>
      </c>
      <c r="BM827" s="388">
        <f t="shared" si="112"/>
        <v>1132</v>
      </c>
      <c r="BN827" s="388">
        <v>177</v>
      </c>
      <c r="BO827" s="388">
        <v>12299</v>
      </c>
      <c r="BP827" s="388">
        <f t="shared" si="113"/>
        <v>3074.75</v>
      </c>
      <c r="BQ827" s="388">
        <v>232</v>
      </c>
      <c r="BR827" s="388">
        <v>16516</v>
      </c>
      <c r="BS827" s="388">
        <f t="shared" si="114"/>
        <v>4129</v>
      </c>
    </row>
    <row r="828" spans="1:71" ht="15.75" customHeight="1">
      <c r="A828" s="331">
        <v>826</v>
      </c>
      <c r="B828" s="388" t="s">
        <v>4501</v>
      </c>
      <c r="C828" s="388"/>
      <c r="D828" s="388"/>
      <c r="E828" s="207" t="s">
        <v>5</v>
      </c>
      <c r="F828" s="388"/>
      <c r="G828" s="388"/>
      <c r="H828" s="388"/>
      <c r="I828" s="388"/>
      <c r="J828" s="388"/>
      <c r="K828" s="388"/>
      <c r="L828" s="388"/>
      <c r="M828" s="388"/>
      <c r="N828" s="388"/>
      <c r="O828" s="388"/>
      <c r="P828" s="388"/>
      <c r="Q828" s="388"/>
      <c r="R828" s="388"/>
      <c r="S828" s="388"/>
      <c r="T828" s="388"/>
      <c r="U828" s="388"/>
      <c r="V828" s="388"/>
      <c r="W828" s="388"/>
      <c r="X828" s="388"/>
      <c r="Y828" s="388"/>
      <c r="Z828" s="388"/>
      <c r="AA828" s="388"/>
      <c r="AB828" s="388"/>
      <c r="AC828" s="388"/>
      <c r="AD828" s="388"/>
      <c r="AE828" s="388"/>
      <c r="AF828" s="388"/>
      <c r="AG828" s="388"/>
      <c r="AH828" s="388"/>
      <c r="AI828" s="388"/>
      <c r="AJ828" s="388"/>
      <c r="AK828" s="388"/>
      <c r="AL828" s="388"/>
      <c r="AM828" s="388"/>
      <c r="AN828" s="388"/>
      <c r="AO828" s="388"/>
      <c r="AP828" s="388"/>
      <c r="AQ828" s="388"/>
      <c r="AR828" s="388"/>
      <c r="AS828" s="388"/>
      <c r="AT828" s="388"/>
      <c r="AU828" s="388"/>
      <c r="AV828" s="388"/>
      <c r="AW828" s="388"/>
      <c r="AX828" s="388"/>
      <c r="AY828" s="388"/>
      <c r="AZ828" s="388"/>
      <c r="BA828" s="388"/>
      <c r="BB828" s="388"/>
      <c r="BC828" s="388"/>
      <c r="BD828" s="388"/>
      <c r="BE828" s="388"/>
      <c r="BF828" s="388"/>
      <c r="BG828" s="388"/>
      <c r="BH828" s="388">
        <v>8</v>
      </c>
      <c r="BI828" s="388">
        <v>608</v>
      </c>
      <c r="BJ828" s="388">
        <f t="shared" si="111"/>
        <v>152</v>
      </c>
      <c r="BK828" s="388">
        <v>22</v>
      </c>
      <c r="BL828" s="388">
        <v>1534</v>
      </c>
      <c r="BM828" s="388">
        <f t="shared" si="112"/>
        <v>383.5</v>
      </c>
      <c r="BN828" s="388">
        <v>34</v>
      </c>
      <c r="BO828" s="388">
        <v>3034</v>
      </c>
      <c r="BP828" s="388">
        <f t="shared" si="113"/>
        <v>758.5</v>
      </c>
      <c r="BQ828" s="388">
        <v>22</v>
      </c>
      <c r="BR828" s="388">
        <v>1802</v>
      </c>
      <c r="BS828" s="388">
        <f t="shared" si="114"/>
        <v>450.5</v>
      </c>
    </row>
    <row r="829" spans="1:71" ht="15.75" customHeight="1">
      <c r="A829" s="331">
        <v>827</v>
      </c>
      <c r="B829" s="388" t="s">
        <v>4502</v>
      </c>
      <c r="C829" s="388"/>
      <c r="D829" s="388"/>
      <c r="E829" s="207" t="s">
        <v>5</v>
      </c>
      <c r="F829" s="388"/>
      <c r="G829" s="388"/>
      <c r="H829" s="388"/>
      <c r="I829" s="388"/>
      <c r="J829" s="388"/>
      <c r="K829" s="388"/>
      <c r="L829" s="388"/>
      <c r="M829" s="388"/>
      <c r="N829" s="388"/>
      <c r="O829" s="388"/>
      <c r="P829" s="388"/>
      <c r="Q829" s="388"/>
      <c r="R829" s="388"/>
      <c r="S829" s="388"/>
      <c r="T829" s="388"/>
      <c r="U829" s="388"/>
      <c r="V829" s="388"/>
      <c r="W829" s="388"/>
      <c r="X829" s="388"/>
      <c r="Y829" s="388"/>
      <c r="Z829" s="388"/>
      <c r="AA829" s="388"/>
      <c r="AB829" s="388"/>
      <c r="AC829" s="388"/>
      <c r="AD829" s="388"/>
      <c r="AE829" s="388"/>
      <c r="AF829" s="388"/>
      <c r="AG829" s="388"/>
      <c r="AH829" s="388"/>
      <c r="AI829" s="388"/>
      <c r="AJ829" s="388"/>
      <c r="AK829" s="388"/>
      <c r="AL829" s="388"/>
      <c r="AM829" s="388"/>
      <c r="AN829" s="388"/>
      <c r="AO829" s="388"/>
      <c r="AP829" s="388"/>
      <c r="AQ829" s="388"/>
      <c r="AR829" s="388"/>
      <c r="AS829" s="388"/>
      <c r="AT829" s="388"/>
      <c r="AU829" s="388"/>
      <c r="AV829" s="388"/>
      <c r="AW829" s="388"/>
      <c r="AX829" s="388"/>
      <c r="AY829" s="388"/>
      <c r="AZ829" s="388"/>
      <c r="BA829" s="388"/>
      <c r="BB829" s="388"/>
      <c r="BC829" s="388"/>
      <c r="BD829" s="388"/>
      <c r="BE829" s="388"/>
      <c r="BF829" s="388"/>
      <c r="BG829" s="388"/>
      <c r="BH829" s="388">
        <v>2</v>
      </c>
      <c r="BI829" s="388">
        <v>134</v>
      </c>
      <c r="BJ829" s="388">
        <f t="shared" si="111"/>
        <v>33.5</v>
      </c>
      <c r="BK829" s="388">
        <v>56</v>
      </c>
      <c r="BL829" s="388">
        <v>3368</v>
      </c>
      <c r="BM829" s="388">
        <f t="shared" si="112"/>
        <v>842</v>
      </c>
      <c r="BN829" s="388">
        <v>95</v>
      </c>
      <c r="BO829" s="388">
        <v>6433</v>
      </c>
      <c r="BP829" s="388">
        <f t="shared" si="113"/>
        <v>1608.25</v>
      </c>
      <c r="BQ829" s="388">
        <v>116</v>
      </c>
      <c r="BR829" s="388">
        <v>8396</v>
      </c>
      <c r="BS829" s="388">
        <f t="shared" si="114"/>
        <v>2099</v>
      </c>
    </row>
    <row r="830" spans="1:71" ht="15.75" customHeight="1">
      <c r="A830" s="331">
        <v>828</v>
      </c>
      <c r="B830" s="388" t="s">
        <v>4503</v>
      </c>
      <c r="C830" s="388"/>
      <c r="D830" s="388"/>
      <c r="E830" s="207" t="s">
        <v>5</v>
      </c>
      <c r="F830" s="388"/>
      <c r="G830" s="388"/>
      <c r="H830" s="388"/>
      <c r="I830" s="388"/>
      <c r="J830" s="388"/>
      <c r="K830" s="388"/>
      <c r="L830" s="388"/>
      <c r="M830" s="388"/>
      <c r="N830" s="388"/>
      <c r="O830" s="388"/>
      <c r="P830" s="388"/>
      <c r="Q830" s="388"/>
      <c r="R830" s="388"/>
      <c r="S830" s="388"/>
      <c r="T830" s="388"/>
      <c r="U830" s="388"/>
      <c r="V830" s="388"/>
      <c r="W830" s="388"/>
      <c r="X830" s="388"/>
      <c r="Y830" s="388"/>
      <c r="Z830" s="388"/>
      <c r="AA830" s="388"/>
      <c r="AB830" s="388"/>
      <c r="AC830" s="388"/>
      <c r="AD830" s="388"/>
      <c r="AE830" s="388"/>
      <c r="AF830" s="388"/>
      <c r="AG830" s="388"/>
      <c r="AH830" s="388"/>
      <c r="AI830" s="388"/>
      <c r="AJ830" s="388"/>
      <c r="AK830" s="388"/>
      <c r="AL830" s="388"/>
      <c r="AM830" s="388"/>
      <c r="AN830" s="388"/>
      <c r="AO830" s="388"/>
      <c r="AP830" s="388"/>
      <c r="AQ830" s="388"/>
      <c r="AR830" s="388"/>
      <c r="AS830" s="388"/>
      <c r="AT830" s="388"/>
      <c r="AU830" s="388"/>
      <c r="AV830" s="388"/>
      <c r="AW830" s="388"/>
      <c r="AX830" s="388"/>
      <c r="AY830" s="388"/>
      <c r="AZ830" s="388"/>
      <c r="BA830" s="388"/>
      <c r="BB830" s="388"/>
      <c r="BC830" s="388"/>
      <c r="BD830" s="388"/>
      <c r="BE830" s="388"/>
      <c r="BF830" s="388"/>
      <c r="BG830" s="388"/>
      <c r="BH830" s="388">
        <v>21</v>
      </c>
      <c r="BI830" s="388">
        <v>1375</v>
      </c>
      <c r="BJ830" s="388">
        <f t="shared" si="111"/>
        <v>343.75</v>
      </c>
      <c r="BK830" s="388">
        <v>88</v>
      </c>
      <c r="BL830" s="388">
        <v>5784</v>
      </c>
      <c r="BM830" s="388">
        <f t="shared" si="112"/>
        <v>1446</v>
      </c>
      <c r="BN830" s="388">
        <v>110</v>
      </c>
      <c r="BO830" s="388">
        <v>6826</v>
      </c>
      <c r="BP830" s="388">
        <f t="shared" si="113"/>
        <v>1706.5</v>
      </c>
      <c r="BQ830" s="388">
        <v>47</v>
      </c>
      <c r="BR830" s="388">
        <v>2833</v>
      </c>
      <c r="BS830" s="388">
        <f t="shared" si="114"/>
        <v>708.25</v>
      </c>
    </row>
    <row r="831" spans="1:71" ht="15.75" customHeight="1">
      <c r="A831" s="331">
        <v>829</v>
      </c>
      <c r="B831" s="387" t="s">
        <v>4505</v>
      </c>
      <c r="C831" s="388"/>
      <c r="D831" s="388"/>
      <c r="E831" s="207" t="s">
        <v>5</v>
      </c>
      <c r="F831" s="388"/>
      <c r="G831" s="388"/>
      <c r="H831" s="388"/>
      <c r="I831" s="388"/>
      <c r="J831" s="388"/>
      <c r="K831" s="388"/>
      <c r="L831" s="388"/>
      <c r="M831" s="388"/>
      <c r="N831" s="388"/>
      <c r="O831" s="388"/>
      <c r="P831" s="388"/>
      <c r="Q831" s="388"/>
      <c r="R831" s="388"/>
      <c r="S831" s="388"/>
      <c r="T831" s="388"/>
      <c r="U831" s="388"/>
      <c r="V831" s="388"/>
      <c r="W831" s="388"/>
      <c r="X831" s="388"/>
      <c r="Y831" s="388"/>
      <c r="Z831" s="388"/>
      <c r="AA831" s="388"/>
      <c r="AB831" s="388"/>
      <c r="AC831" s="388"/>
      <c r="AD831" s="388"/>
      <c r="AE831" s="388"/>
      <c r="AF831" s="388"/>
      <c r="AG831" s="388"/>
      <c r="AH831" s="388"/>
      <c r="AI831" s="388"/>
      <c r="AJ831" s="388"/>
      <c r="AK831" s="388"/>
      <c r="AL831" s="388"/>
      <c r="AM831" s="388"/>
      <c r="AN831" s="388"/>
      <c r="AO831" s="388"/>
      <c r="AP831" s="388"/>
      <c r="AQ831" s="388"/>
      <c r="AR831" s="388"/>
      <c r="AS831" s="388"/>
      <c r="AT831" s="388"/>
      <c r="AU831" s="388"/>
      <c r="AV831" s="388"/>
      <c r="AW831" s="388"/>
      <c r="AX831" s="388"/>
      <c r="AY831" s="388"/>
      <c r="AZ831" s="388"/>
      <c r="BA831" s="388"/>
      <c r="BB831" s="388"/>
      <c r="BC831" s="388"/>
      <c r="BD831" s="388"/>
      <c r="BE831" s="388"/>
      <c r="BF831" s="388"/>
      <c r="BG831" s="388"/>
      <c r="BH831" s="388"/>
      <c r="BI831" s="388"/>
      <c r="BJ831" s="388"/>
      <c r="BK831" s="388">
        <v>7</v>
      </c>
      <c r="BL831" s="388">
        <v>445</v>
      </c>
      <c r="BM831" s="388">
        <f t="shared" si="112"/>
        <v>111.25</v>
      </c>
      <c r="BN831" s="388">
        <v>21</v>
      </c>
      <c r="BO831" s="388">
        <v>1419</v>
      </c>
      <c r="BP831" s="388">
        <f t="shared" si="113"/>
        <v>354.75</v>
      </c>
      <c r="BQ831" s="388">
        <v>13</v>
      </c>
      <c r="BR831" s="388">
        <v>703</v>
      </c>
      <c r="BS831" s="388">
        <f t="shared" si="114"/>
        <v>175.75</v>
      </c>
    </row>
    <row r="832" spans="1:71" ht="15.75" customHeight="1">
      <c r="A832" s="331">
        <v>830</v>
      </c>
      <c r="B832" s="387" t="s">
        <v>4506</v>
      </c>
      <c r="C832" s="388"/>
      <c r="D832" s="388"/>
      <c r="E832" s="207" t="s">
        <v>5</v>
      </c>
      <c r="F832" s="388"/>
      <c r="G832" s="388"/>
      <c r="H832" s="388"/>
      <c r="I832" s="388"/>
      <c r="J832" s="388"/>
      <c r="K832" s="388"/>
      <c r="L832" s="388"/>
      <c r="M832" s="388"/>
      <c r="N832" s="388"/>
      <c r="O832" s="388"/>
      <c r="P832" s="388"/>
      <c r="Q832" s="388"/>
      <c r="R832" s="388"/>
      <c r="S832" s="388"/>
      <c r="T832" s="388"/>
      <c r="U832" s="388"/>
      <c r="V832" s="388"/>
      <c r="W832" s="388"/>
      <c r="X832" s="388"/>
      <c r="Y832" s="388"/>
      <c r="Z832" s="388"/>
      <c r="AA832" s="388"/>
      <c r="AB832" s="388"/>
      <c r="AC832" s="388"/>
      <c r="AD832" s="388"/>
      <c r="AE832" s="388"/>
      <c r="AF832" s="388"/>
      <c r="AG832" s="388"/>
      <c r="AH832" s="388"/>
      <c r="AI832" s="388"/>
      <c r="AJ832" s="388"/>
      <c r="AK832" s="388"/>
      <c r="AL832" s="388"/>
      <c r="AM832" s="388"/>
      <c r="AN832" s="388"/>
      <c r="AO832" s="388"/>
      <c r="AP832" s="388"/>
      <c r="AQ832" s="388"/>
      <c r="AR832" s="388"/>
      <c r="AS832" s="388"/>
      <c r="AT832" s="388"/>
      <c r="AU832" s="388"/>
      <c r="AV832" s="388"/>
      <c r="AW832" s="388"/>
      <c r="AX832" s="388"/>
      <c r="AY832" s="388"/>
      <c r="AZ832" s="388"/>
      <c r="BA832" s="388"/>
      <c r="BB832" s="388"/>
      <c r="BC832" s="388"/>
      <c r="BD832" s="388"/>
      <c r="BE832" s="388"/>
      <c r="BF832" s="388"/>
      <c r="BG832" s="388"/>
      <c r="BH832" s="388"/>
      <c r="BI832" s="388"/>
      <c r="BJ832" s="388"/>
      <c r="BK832" s="388">
        <v>12</v>
      </c>
      <c r="BL832" s="388">
        <v>1060</v>
      </c>
      <c r="BM832" s="388">
        <f t="shared" si="112"/>
        <v>265</v>
      </c>
      <c r="BN832" s="388">
        <v>12</v>
      </c>
      <c r="BO832" s="388">
        <v>728</v>
      </c>
      <c r="BP832" s="388">
        <f t="shared" si="113"/>
        <v>182</v>
      </c>
      <c r="BQ832" s="388">
        <v>16</v>
      </c>
      <c r="BR832" s="388">
        <v>1376</v>
      </c>
      <c r="BS832" s="388">
        <f t="shared" si="114"/>
        <v>344</v>
      </c>
    </row>
    <row r="833" spans="1:71" ht="15.75" customHeight="1">
      <c r="A833" s="331">
        <v>831</v>
      </c>
      <c r="B833" s="387" t="s">
        <v>4507</v>
      </c>
      <c r="C833" s="388"/>
      <c r="D833" s="388"/>
      <c r="E833" s="207" t="s">
        <v>5</v>
      </c>
      <c r="F833" s="388"/>
      <c r="G833" s="388"/>
      <c r="H833" s="388"/>
      <c r="I833" s="388"/>
      <c r="J833" s="388"/>
      <c r="K833" s="388"/>
      <c r="L833" s="388"/>
      <c r="M833" s="388"/>
      <c r="N833" s="388"/>
      <c r="O833" s="388"/>
      <c r="P833" s="388"/>
      <c r="Q833" s="388"/>
      <c r="R833" s="388"/>
      <c r="S833" s="388"/>
      <c r="T833" s="388"/>
      <c r="U833" s="388"/>
      <c r="V833" s="388"/>
      <c r="W833" s="388"/>
      <c r="X833" s="388"/>
      <c r="Y833" s="388"/>
      <c r="Z833" s="388"/>
      <c r="AA833" s="388"/>
      <c r="AB833" s="388"/>
      <c r="AC833" s="388"/>
      <c r="AD833" s="388"/>
      <c r="AE833" s="388"/>
      <c r="AF833" s="388"/>
      <c r="AG833" s="388"/>
      <c r="AH833" s="388"/>
      <c r="AI833" s="388"/>
      <c r="AJ833" s="388"/>
      <c r="AK833" s="388"/>
      <c r="AL833" s="388"/>
      <c r="AM833" s="388"/>
      <c r="AN833" s="388"/>
      <c r="AO833" s="388"/>
      <c r="AP833" s="388"/>
      <c r="AQ833" s="388"/>
      <c r="AR833" s="388"/>
      <c r="AS833" s="388"/>
      <c r="AT833" s="388"/>
      <c r="AU833" s="388"/>
      <c r="AV833" s="388"/>
      <c r="AW833" s="388"/>
      <c r="AX833" s="388"/>
      <c r="AY833" s="388"/>
      <c r="AZ833" s="388"/>
      <c r="BA833" s="388"/>
      <c r="BB833" s="388"/>
      <c r="BC833" s="388"/>
      <c r="BD833" s="388"/>
      <c r="BE833" s="388"/>
      <c r="BF833" s="388"/>
      <c r="BG833" s="388"/>
      <c r="BH833" s="388"/>
      <c r="BI833" s="388"/>
      <c r="BJ833" s="388"/>
      <c r="BK833" s="388">
        <v>19</v>
      </c>
      <c r="BL833" s="388">
        <v>1465</v>
      </c>
      <c r="BM833" s="388">
        <f t="shared" si="112"/>
        <v>366.25</v>
      </c>
      <c r="BN833" s="388">
        <v>34</v>
      </c>
      <c r="BO833" s="388">
        <v>2398</v>
      </c>
      <c r="BP833" s="388">
        <f t="shared" si="113"/>
        <v>599.5</v>
      </c>
      <c r="BQ833" s="388">
        <v>30</v>
      </c>
      <c r="BR833" s="388">
        <v>1906</v>
      </c>
      <c r="BS833" s="388">
        <f t="shared" si="114"/>
        <v>476.5</v>
      </c>
    </row>
    <row r="834" spans="1:71" ht="15.75" customHeight="1">
      <c r="A834" s="331">
        <v>832</v>
      </c>
      <c r="B834" s="387" t="s">
        <v>4508</v>
      </c>
      <c r="C834" s="388"/>
      <c r="D834" s="388"/>
      <c r="E834" s="207" t="s">
        <v>5</v>
      </c>
      <c r="F834" s="388"/>
      <c r="G834" s="388"/>
      <c r="H834" s="388"/>
      <c r="I834" s="388"/>
      <c r="J834" s="388"/>
      <c r="K834" s="388"/>
      <c r="L834" s="388"/>
      <c r="M834" s="388"/>
      <c r="N834" s="388"/>
      <c r="O834" s="388"/>
      <c r="P834" s="388"/>
      <c r="Q834" s="388"/>
      <c r="R834" s="388"/>
      <c r="S834" s="388"/>
      <c r="T834" s="388"/>
      <c r="U834" s="388"/>
      <c r="V834" s="388"/>
      <c r="W834" s="388"/>
      <c r="X834" s="388"/>
      <c r="Y834" s="388"/>
      <c r="Z834" s="388"/>
      <c r="AA834" s="388"/>
      <c r="AB834" s="388"/>
      <c r="AC834" s="388"/>
      <c r="AD834" s="388"/>
      <c r="AE834" s="388"/>
      <c r="AF834" s="388"/>
      <c r="AG834" s="388"/>
      <c r="AH834" s="388"/>
      <c r="AI834" s="388"/>
      <c r="AJ834" s="388"/>
      <c r="AK834" s="388"/>
      <c r="AL834" s="388"/>
      <c r="AM834" s="388"/>
      <c r="AN834" s="388"/>
      <c r="AO834" s="388"/>
      <c r="AP834" s="388"/>
      <c r="AQ834" s="388"/>
      <c r="AR834" s="388"/>
      <c r="AS834" s="388"/>
      <c r="AT834" s="388"/>
      <c r="AU834" s="388"/>
      <c r="AV834" s="388"/>
      <c r="AW834" s="388"/>
      <c r="AX834" s="388"/>
      <c r="AY834" s="388"/>
      <c r="AZ834" s="388"/>
      <c r="BA834" s="388"/>
      <c r="BB834" s="388"/>
      <c r="BC834" s="388"/>
      <c r="BD834" s="388"/>
      <c r="BE834" s="388"/>
      <c r="BF834" s="388"/>
      <c r="BG834" s="388"/>
      <c r="BH834" s="388"/>
      <c r="BI834" s="388"/>
      <c r="BJ834" s="388"/>
      <c r="BK834" s="388">
        <v>5</v>
      </c>
      <c r="BL834" s="388">
        <v>311</v>
      </c>
      <c r="BM834" s="388">
        <f t="shared" si="112"/>
        <v>77.75</v>
      </c>
      <c r="BN834" s="388">
        <v>18</v>
      </c>
      <c r="BO834" s="388">
        <v>1114</v>
      </c>
      <c r="BP834" s="388">
        <f t="shared" si="113"/>
        <v>278.5</v>
      </c>
      <c r="BQ834" s="388">
        <v>10</v>
      </c>
      <c r="BR834" s="388">
        <v>506</v>
      </c>
      <c r="BS834" s="388">
        <f t="shared" si="114"/>
        <v>126.5</v>
      </c>
    </row>
    <row r="835" spans="1:71" ht="15.75" customHeight="1">
      <c r="A835" s="331">
        <v>833</v>
      </c>
      <c r="B835" s="387" t="s">
        <v>4509</v>
      </c>
      <c r="C835" s="388"/>
      <c r="D835" s="388"/>
      <c r="E835" s="207" t="s">
        <v>5</v>
      </c>
      <c r="F835" s="388"/>
      <c r="G835" s="388"/>
      <c r="H835" s="388"/>
      <c r="I835" s="388"/>
      <c r="J835" s="388"/>
      <c r="K835" s="388"/>
      <c r="L835" s="388"/>
      <c r="M835" s="388"/>
      <c r="N835" s="388"/>
      <c r="O835" s="388"/>
      <c r="P835" s="388"/>
      <c r="Q835" s="388"/>
      <c r="R835" s="388"/>
      <c r="S835" s="388"/>
      <c r="T835" s="388"/>
      <c r="U835" s="388"/>
      <c r="V835" s="388"/>
      <c r="W835" s="388"/>
      <c r="X835" s="388"/>
      <c r="Y835" s="388"/>
      <c r="Z835" s="388"/>
      <c r="AA835" s="388"/>
      <c r="AB835" s="388"/>
      <c r="AC835" s="388"/>
      <c r="AD835" s="388"/>
      <c r="AE835" s="388"/>
      <c r="AF835" s="388"/>
      <c r="AG835" s="388"/>
      <c r="AH835" s="388"/>
      <c r="AI835" s="388"/>
      <c r="AJ835" s="388"/>
      <c r="AK835" s="388"/>
      <c r="AL835" s="388"/>
      <c r="AM835" s="388"/>
      <c r="AN835" s="388"/>
      <c r="AO835" s="388"/>
      <c r="AP835" s="388"/>
      <c r="AQ835" s="388"/>
      <c r="AR835" s="388"/>
      <c r="AS835" s="388"/>
      <c r="AT835" s="388"/>
      <c r="AU835" s="388"/>
      <c r="AV835" s="388"/>
      <c r="AW835" s="388"/>
      <c r="AX835" s="388"/>
      <c r="AY835" s="388"/>
      <c r="AZ835" s="388"/>
      <c r="BA835" s="388"/>
      <c r="BB835" s="388"/>
      <c r="BC835" s="388"/>
      <c r="BD835" s="388"/>
      <c r="BE835" s="388"/>
      <c r="BF835" s="388"/>
      <c r="BG835" s="388"/>
      <c r="BH835" s="388"/>
      <c r="BI835" s="388"/>
      <c r="BJ835" s="388"/>
      <c r="BK835" s="388">
        <v>9</v>
      </c>
      <c r="BL835" s="388">
        <v>651</v>
      </c>
      <c r="BM835" s="388">
        <f t="shared" si="112"/>
        <v>162.75</v>
      </c>
      <c r="BN835" s="388">
        <v>27</v>
      </c>
      <c r="BO835" s="388">
        <v>1745</v>
      </c>
      <c r="BP835" s="388">
        <f t="shared" si="113"/>
        <v>436.25</v>
      </c>
      <c r="BQ835" s="388">
        <v>42</v>
      </c>
      <c r="BR835" s="388">
        <v>2562</v>
      </c>
      <c r="BS835" s="388">
        <f t="shared" si="114"/>
        <v>640.5</v>
      </c>
    </row>
    <row r="836" spans="1:71" ht="15.75" customHeight="1">
      <c r="A836" s="331">
        <v>834</v>
      </c>
      <c r="B836" s="387" t="s">
        <v>4510</v>
      </c>
      <c r="C836" s="388"/>
      <c r="D836" s="388"/>
      <c r="E836" s="207" t="s">
        <v>5</v>
      </c>
      <c r="F836" s="388"/>
      <c r="G836" s="388"/>
      <c r="H836" s="388"/>
      <c r="I836" s="388"/>
      <c r="J836" s="388"/>
      <c r="K836" s="388"/>
      <c r="L836" s="388"/>
      <c r="M836" s="388"/>
      <c r="N836" s="388"/>
      <c r="O836" s="388"/>
      <c r="P836" s="388"/>
      <c r="Q836" s="388"/>
      <c r="R836" s="388"/>
      <c r="S836" s="388"/>
      <c r="T836" s="388"/>
      <c r="U836" s="388"/>
      <c r="V836" s="388"/>
      <c r="W836" s="388"/>
      <c r="X836" s="388"/>
      <c r="Y836" s="388"/>
      <c r="Z836" s="388"/>
      <c r="AA836" s="388"/>
      <c r="AB836" s="388"/>
      <c r="AC836" s="388"/>
      <c r="AD836" s="388"/>
      <c r="AE836" s="388"/>
      <c r="AF836" s="388"/>
      <c r="AG836" s="388"/>
      <c r="AH836" s="388"/>
      <c r="AI836" s="388"/>
      <c r="AJ836" s="388"/>
      <c r="AK836" s="388"/>
      <c r="AL836" s="388"/>
      <c r="AM836" s="388"/>
      <c r="AN836" s="388"/>
      <c r="AO836" s="388"/>
      <c r="AP836" s="388"/>
      <c r="AQ836" s="388"/>
      <c r="AR836" s="388"/>
      <c r="AS836" s="388"/>
      <c r="AT836" s="388"/>
      <c r="AU836" s="388"/>
      <c r="AV836" s="388"/>
      <c r="AW836" s="388"/>
      <c r="AX836" s="388"/>
      <c r="AY836" s="388"/>
      <c r="AZ836" s="388"/>
      <c r="BA836" s="388"/>
      <c r="BB836" s="388"/>
      <c r="BC836" s="388"/>
      <c r="BD836" s="388"/>
      <c r="BE836" s="388"/>
      <c r="BF836" s="388"/>
      <c r="BG836" s="388"/>
      <c r="BH836" s="388"/>
      <c r="BI836" s="388"/>
      <c r="BJ836" s="388"/>
      <c r="BK836" s="388">
        <v>6</v>
      </c>
      <c r="BL836" s="388">
        <v>322</v>
      </c>
      <c r="BM836" s="388">
        <f t="shared" ref="BM836:BM884" si="115">BL836*25%</f>
        <v>80.5</v>
      </c>
      <c r="BN836" s="388">
        <v>10</v>
      </c>
      <c r="BO836" s="388">
        <v>546</v>
      </c>
      <c r="BP836" s="388">
        <f t="shared" ref="BP836:BP890" si="116">BO836*25%</f>
        <v>136.5</v>
      </c>
      <c r="BQ836" s="388">
        <v>8</v>
      </c>
      <c r="BR836" s="388">
        <v>484</v>
      </c>
      <c r="BS836" s="388">
        <f t="shared" ref="BS836:BS899" si="117">BR836*25%</f>
        <v>121</v>
      </c>
    </row>
    <row r="837" spans="1:71" ht="15.75" customHeight="1">
      <c r="A837" s="331">
        <v>835</v>
      </c>
      <c r="B837" s="387" t="s">
        <v>4511</v>
      </c>
      <c r="C837" s="388"/>
      <c r="D837" s="388"/>
      <c r="E837" s="207" t="s">
        <v>5</v>
      </c>
      <c r="F837" s="388"/>
      <c r="G837" s="388"/>
      <c r="H837" s="388"/>
      <c r="I837" s="388"/>
      <c r="J837" s="388"/>
      <c r="K837" s="388"/>
      <c r="L837" s="388"/>
      <c r="M837" s="388"/>
      <c r="N837" s="388"/>
      <c r="O837" s="388"/>
      <c r="P837" s="388"/>
      <c r="Q837" s="388"/>
      <c r="R837" s="388"/>
      <c r="S837" s="388"/>
      <c r="T837" s="388"/>
      <c r="U837" s="388"/>
      <c r="V837" s="388"/>
      <c r="W837" s="388"/>
      <c r="X837" s="388"/>
      <c r="Y837" s="388"/>
      <c r="Z837" s="388"/>
      <c r="AA837" s="388"/>
      <c r="AB837" s="388"/>
      <c r="AC837" s="388"/>
      <c r="AD837" s="388"/>
      <c r="AE837" s="388"/>
      <c r="AF837" s="388"/>
      <c r="AG837" s="388"/>
      <c r="AH837" s="388"/>
      <c r="AI837" s="388"/>
      <c r="AJ837" s="388"/>
      <c r="AK837" s="388"/>
      <c r="AL837" s="388"/>
      <c r="AM837" s="388"/>
      <c r="AN837" s="388"/>
      <c r="AO837" s="388"/>
      <c r="AP837" s="388"/>
      <c r="AQ837" s="388"/>
      <c r="AR837" s="388"/>
      <c r="AS837" s="388"/>
      <c r="AT837" s="388"/>
      <c r="AU837" s="388"/>
      <c r="AV837" s="388"/>
      <c r="AW837" s="388"/>
      <c r="AX837" s="388"/>
      <c r="AY837" s="388"/>
      <c r="AZ837" s="388"/>
      <c r="BA837" s="388"/>
      <c r="BB837" s="388"/>
      <c r="BC837" s="388"/>
      <c r="BD837" s="388"/>
      <c r="BE837" s="388"/>
      <c r="BF837" s="388"/>
      <c r="BG837" s="388"/>
      <c r="BH837" s="388"/>
      <c r="BI837" s="388"/>
      <c r="BJ837" s="388"/>
      <c r="BK837" s="388">
        <v>3</v>
      </c>
      <c r="BL837" s="388">
        <v>213</v>
      </c>
      <c r="BM837" s="388">
        <f t="shared" si="115"/>
        <v>53.25</v>
      </c>
      <c r="BN837" s="388">
        <v>9</v>
      </c>
      <c r="BO837" s="388">
        <v>627</v>
      </c>
      <c r="BP837" s="388">
        <f t="shared" si="116"/>
        <v>156.75</v>
      </c>
      <c r="BQ837" s="388">
        <v>5</v>
      </c>
      <c r="BR837" s="388">
        <v>243</v>
      </c>
      <c r="BS837" s="388">
        <f t="shared" si="117"/>
        <v>60.75</v>
      </c>
    </row>
    <row r="838" spans="1:71" ht="15.75" customHeight="1">
      <c r="A838" s="331">
        <v>836</v>
      </c>
      <c r="B838" s="387" t="s">
        <v>4512</v>
      </c>
      <c r="C838" s="388"/>
      <c r="D838" s="388"/>
      <c r="E838" s="207" t="s">
        <v>5</v>
      </c>
      <c r="F838" s="388"/>
      <c r="G838" s="388"/>
      <c r="H838" s="388"/>
      <c r="I838" s="388"/>
      <c r="J838" s="388"/>
      <c r="K838" s="388"/>
      <c r="L838" s="388"/>
      <c r="M838" s="388"/>
      <c r="N838" s="388"/>
      <c r="O838" s="388"/>
      <c r="P838" s="388"/>
      <c r="Q838" s="388"/>
      <c r="R838" s="388"/>
      <c r="S838" s="388"/>
      <c r="T838" s="388"/>
      <c r="U838" s="388"/>
      <c r="V838" s="388"/>
      <c r="W838" s="388"/>
      <c r="X838" s="388"/>
      <c r="Y838" s="388"/>
      <c r="Z838" s="388"/>
      <c r="AA838" s="388"/>
      <c r="AB838" s="388"/>
      <c r="AC838" s="388"/>
      <c r="AD838" s="388"/>
      <c r="AE838" s="388"/>
      <c r="AF838" s="388"/>
      <c r="AG838" s="388"/>
      <c r="AH838" s="388"/>
      <c r="AI838" s="388"/>
      <c r="AJ838" s="388"/>
      <c r="AK838" s="388"/>
      <c r="AL838" s="388"/>
      <c r="AM838" s="388"/>
      <c r="AN838" s="388"/>
      <c r="AO838" s="388"/>
      <c r="AP838" s="388"/>
      <c r="AQ838" s="388"/>
      <c r="AR838" s="388"/>
      <c r="AS838" s="388"/>
      <c r="AT838" s="388"/>
      <c r="AU838" s="388"/>
      <c r="AV838" s="388"/>
      <c r="AW838" s="388"/>
      <c r="AX838" s="388"/>
      <c r="AY838" s="388"/>
      <c r="AZ838" s="388"/>
      <c r="BA838" s="388"/>
      <c r="BB838" s="388"/>
      <c r="BC838" s="388"/>
      <c r="BD838" s="388"/>
      <c r="BE838" s="388"/>
      <c r="BF838" s="388"/>
      <c r="BG838" s="388"/>
      <c r="BH838" s="388"/>
      <c r="BI838" s="388"/>
      <c r="BJ838" s="388"/>
      <c r="BK838" s="388">
        <v>7</v>
      </c>
      <c r="BL838" s="388">
        <v>573</v>
      </c>
      <c r="BM838" s="388">
        <f t="shared" si="115"/>
        <v>143.25</v>
      </c>
      <c r="BN838" s="388">
        <v>16</v>
      </c>
      <c r="BO838" s="388">
        <v>960</v>
      </c>
      <c r="BP838" s="388">
        <f t="shared" si="116"/>
        <v>240</v>
      </c>
      <c r="BQ838" s="388">
        <v>12</v>
      </c>
      <c r="BR838" s="388">
        <v>796</v>
      </c>
      <c r="BS838" s="388">
        <f t="shared" si="117"/>
        <v>199</v>
      </c>
    </row>
    <row r="839" spans="1:71" ht="15.75" customHeight="1">
      <c r="A839" s="331">
        <v>837</v>
      </c>
      <c r="B839" s="387" t="s">
        <v>4513</v>
      </c>
      <c r="C839" s="388"/>
      <c r="D839" s="388"/>
      <c r="E839" s="207" t="s">
        <v>5</v>
      </c>
      <c r="F839" s="388"/>
      <c r="G839" s="388"/>
      <c r="H839" s="388"/>
      <c r="I839" s="388"/>
      <c r="J839" s="388"/>
      <c r="K839" s="388"/>
      <c r="L839" s="388"/>
      <c r="M839" s="388"/>
      <c r="N839" s="388"/>
      <c r="O839" s="388"/>
      <c r="P839" s="388"/>
      <c r="Q839" s="388"/>
      <c r="R839" s="388"/>
      <c r="S839" s="388"/>
      <c r="T839" s="388"/>
      <c r="U839" s="388"/>
      <c r="V839" s="388"/>
      <c r="W839" s="388"/>
      <c r="X839" s="388"/>
      <c r="Y839" s="388"/>
      <c r="Z839" s="388"/>
      <c r="AA839" s="388"/>
      <c r="AB839" s="388"/>
      <c r="AC839" s="388"/>
      <c r="AD839" s="388"/>
      <c r="AE839" s="388"/>
      <c r="AF839" s="388"/>
      <c r="AG839" s="388"/>
      <c r="AH839" s="388"/>
      <c r="AI839" s="388"/>
      <c r="AJ839" s="388"/>
      <c r="AK839" s="388"/>
      <c r="AL839" s="388"/>
      <c r="AM839" s="388"/>
      <c r="AN839" s="388"/>
      <c r="AO839" s="388"/>
      <c r="AP839" s="388"/>
      <c r="AQ839" s="388"/>
      <c r="AR839" s="388"/>
      <c r="AS839" s="388"/>
      <c r="AT839" s="388"/>
      <c r="AU839" s="388"/>
      <c r="AV839" s="388"/>
      <c r="AW839" s="388"/>
      <c r="AX839" s="388"/>
      <c r="AY839" s="388"/>
      <c r="AZ839" s="388"/>
      <c r="BA839" s="388"/>
      <c r="BB839" s="388"/>
      <c r="BC839" s="388"/>
      <c r="BD839" s="388"/>
      <c r="BE839" s="388"/>
      <c r="BF839" s="388"/>
      <c r="BG839" s="388"/>
      <c r="BH839" s="388"/>
      <c r="BI839" s="388"/>
      <c r="BJ839" s="388"/>
      <c r="BK839" s="388">
        <v>37</v>
      </c>
      <c r="BL839" s="388">
        <v>3035</v>
      </c>
      <c r="BM839" s="388">
        <f t="shared" si="115"/>
        <v>758.75</v>
      </c>
      <c r="BN839" s="388">
        <v>65</v>
      </c>
      <c r="BO839" s="388">
        <v>4659</v>
      </c>
      <c r="BP839" s="388">
        <f t="shared" si="116"/>
        <v>1164.75</v>
      </c>
      <c r="BQ839" s="388">
        <v>44</v>
      </c>
      <c r="BR839" s="388">
        <v>3072</v>
      </c>
      <c r="BS839" s="388">
        <f t="shared" si="117"/>
        <v>768</v>
      </c>
    </row>
    <row r="840" spans="1:71" ht="15.75" customHeight="1">
      <c r="A840" s="331">
        <v>838</v>
      </c>
      <c r="B840" s="387" t="s">
        <v>4514</v>
      </c>
      <c r="C840" s="388"/>
      <c r="D840" s="388"/>
      <c r="E840" s="207" t="s">
        <v>5</v>
      </c>
      <c r="F840" s="388"/>
      <c r="G840" s="388"/>
      <c r="H840" s="388"/>
      <c r="I840" s="388"/>
      <c r="J840" s="388"/>
      <c r="K840" s="388"/>
      <c r="L840" s="388"/>
      <c r="M840" s="388"/>
      <c r="N840" s="388"/>
      <c r="O840" s="388"/>
      <c r="P840" s="388"/>
      <c r="Q840" s="388"/>
      <c r="R840" s="388"/>
      <c r="S840" s="388"/>
      <c r="T840" s="388"/>
      <c r="U840" s="388"/>
      <c r="V840" s="388"/>
      <c r="W840" s="388"/>
      <c r="X840" s="388"/>
      <c r="Y840" s="388"/>
      <c r="Z840" s="388"/>
      <c r="AA840" s="388"/>
      <c r="AB840" s="388"/>
      <c r="AC840" s="388"/>
      <c r="AD840" s="388"/>
      <c r="AE840" s="388"/>
      <c r="AF840" s="388"/>
      <c r="AG840" s="388"/>
      <c r="AH840" s="388"/>
      <c r="AI840" s="388"/>
      <c r="AJ840" s="388"/>
      <c r="AK840" s="388"/>
      <c r="AL840" s="388"/>
      <c r="AM840" s="388"/>
      <c r="AN840" s="388"/>
      <c r="AO840" s="388"/>
      <c r="AP840" s="388"/>
      <c r="AQ840" s="388"/>
      <c r="AR840" s="388"/>
      <c r="AS840" s="388"/>
      <c r="AT840" s="388"/>
      <c r="AU840" s="388"/>
      <c r="AV840" s="388"/>
      <c r="AW840" s="388"/>
      <c r="AX840" s="388"/>
      <c r="AY840" s="388"/>
      <c r="AZ840" s="388"/>
      <c r="BA840" s="388"/>
      <c r="BB840" s="388"/>
      <c r="BC840" s="388"/>
      <c r="BD840" s="388"/>
      <c r="BE840" s="388"/>
      <c r="BF840" s="388"/>
      <c r="BG840" s="388"/>
      <c r="BH840" s="388"/>
      <c r="BI840" s="388"/>
      <c r="BJ840" s="388"/>
      <c r="BK840" s="388">
        <v>21</v>
      </c>
      <c r="BL840" s="388">
        <v>1563</v>
      </c>
      <c r="BM840" s="388">
        <f t="shared" si="115"/>
        <v>390.75</v>
      </c>
      <c r="BN840" s="388">
        <v>53</v>
      </c>
      <c r="BO840" s="388">
        <v>3799</v>
      </c>
      <c r="BP840" s="388">
        <f t="shared" si="116"/>
        <v>949.75</v>
      </c>
      <c r="BQ840" s="388">
        <v>25</v>
      </c>
      <c r="BR840" s="388">
        <v>1703</v>
      </c>
      <c r="BS840" s="388">
        <f t="shared" si="117"/>
        <v>425.75</v>
      </c>
    </row>
    <row r="841" spans="1:71" ht="15.75" customHeight="1">
      <c r="A841" s="331">
        <v>839</v>
      </c>
      <c r="B841" s="387" t="s">
        <v>4515</v>
      </c>
      <c r="C841" s="388"/>
      <c r="D841" s="388"/>
      <c r="E841" s="207" t="s">
        <v>5</v>
      </c>
      <c r="F841" s="388"/>
      <c r="G841" s="388"/>
      <c r="H841" s="388"/>
      <c r="I841" s="388"/>
      <c r="J841" s="388"/>
      <c r="K841" s="388"/>
      <c r="L841" s="388"/>
      <c r="M841" s="388"/>
      <c r="N841" s="388"/>
      <c r="O841" s="388"/>
      <c r="P841" s="388"/>
      <c r="Q841" s="388"/>
      <c r="R841" s="388"/>
      <c r="S841" s="388"/>
      <c r="T841" s="388"/>
      <c r="U841" s="388"/>
      <c r="V841" s="388"/>
      <c r="W841" s="388"/>
      <c r="X841" s="388"/>
      <c r="Y841" s="388"/>
      <c r="Z841" s="388"/>
      <c r="AA841" s="388"/>
      <c r="AB841" s="388"/>
      <c r="AC841" s="388"/>
      <c r="AD841" s="388"/>
      <c r="AE841" s="388"/>
      <c r="AF841" s="388"/>
      <c r="AG841" s="388"/>
      <c r="AH841" s="388"/>
      <c r="AI841" s="388"/>
      <c r="AJ841" s="388"/>
      <c r="AK841" s="388"/>
      <c r="AL841" s="388"/>
      <c r="AM841" s="388"/>
      <c r="AN841" s="388"/>
      <c r="AO841" s="388"/>
      <c r="AP841" s="388"/>
      <c r="AQ841" s="388"/>
      <c r="AR841" s="388"/>
      <c r="AS841" s="388"/>
      <c r="AT841" s="388"/>
      <c r="AU841" s="388"/>
      <c r="AV841" s="388"/>
      <c r="AW841" s="388"/>
      <c r="AX841" s="388"/>
      <c r="AY841" s="388"/>
      <c r="AZ841" s="388"/>
      <c r="BA841" s="388"/>
      <c r="BB841" s="388"/>
      <c r="BC841" s="388"/>
      <c r="BD841" s="388"/>
      <c r="BE841" s="388"/>
      <c r="BF841" s="388"/>
      <c r="BG841" s="388"/>
      <c r="BH841" s="388"/>
      <c r="BI841" s="388"/>
      <c r="BJ841" s="388"/>
      <c r="BK841" s="388">
        <v>8</v>
      </c>
      <c r="BL841" s="388">
        <v>648</v>
      </c>
      <c r="BM841" s="388">
        <f t="shared" si="115"/>
        <v>162</v>
      </c>
      <c r="BN841" s="388">
        <v>20</v>
      </c>
      <c r="BO841" s="388">
        <v>1484</v>
      </c>
      <c r="BP841" s="388">
        <f t="shared" si="116"/>
        <v>371</v>
      </c>
      <c r="BQ841" s="388">
        <v>17</v>
      </c>
      <c r="BR841" s="388">
        <v>1251</v>
      </c>
      <c r="BS841" s="388">
        <f t="shared" si="117"/>
        <v>312.75</v>
      </c>
    </row>
    <row r="842" spans="1:71" ht="15.75" customHeight="1">
      <c r="A842" s="331">
        <v>840</v>
      </c>
      <c r="B842" s="387" t="s">
        <v>4516</v>
      </c>
      <c r="C842" s="388"/>
      <c r="D842" s="388"/>
      <c r="E842" s="207" t="s">
        <v>5</v>
      </c>
      <c r="F842" s="388"/>
      <c r="G842" s="388"/>
      <c r="H842" s="388"/>
      <c r="I842" s="388"/>
      <c r="J842" s="388"/>
      <c r="K842" s="388"/>
      <c r="L842" s="388"/>
      <c r="M842" s="388"/>
      <c r="N842" s="388"/>
      <c r="O842" s="388"/>
      <c r="P842" s="388"/>
      <c r="Q842" s="388"/>
      <c r="R842" s="388"/>
      <c r="S842" s="388"/>
      <c r="T842" s="388"/>
      <c r="U842" s="388"/>
      <c r="V842" s="388"/>
      <c r="W842" s="388"/>
      <c r="X842" s="388"/>
      <c r="Y842" s="388"/>
      <c r="Z842" s="388"/>
      <c r="AA842" s="388"/>
      <c r="AB842" s="388"/>
      <c r="AC842" s="388"/>
      <c r="AD842" s="388"/>
      <c r="AE842" s="388"/>
      <c r="AF842" s="388"/>
      <c r="AG842" s="388"/>
      <c r="AH842" s="388"/>
      <c r="AI842" s="388"/>
      <c r="AJ842" s="388"/>
      <c r="AK842" s="388"/>
      <c r="AL842" s="388"/>
      <c r="AM842" s="388"/>
      <c r="AN842" s="388"/>
      <c r="AO842" s="388"/>
      <c r="AP842" s="388"/>
      <c r="AQ842" s="388"/>
      <c r="AR842" s="388"/>
      <c r="AS842" s="388"/>
      <c r="AT842" s="388"/>
      <c r="AU842" s="388"/>
      <c r="AV842" s="388"/>
      <c r="AW842" s="388"/>
      <c r="AX842" s="388"/>
      <c r="AY842" s="388"/>
      <c r="AZ842" s="388"/>
      <c r="BA842" s="388"/>
      <c r="BB842" s="388"/>
      <c r="BC842" s="388"/>
      <c r="BD842" s="388"/>
      <c r="BE842" s="388"/>
      <c r="BF842" s="388"/>
      <c r="BG842" s="388"/>
      <c r="BH842" s="388"/>
      <c r="BI842" s="388"/>
      <c r="BJ842" s="388"/>
      <c r="BK842" s="388">
        <v>23</v>
      </c>
      <c r="BL842" s="388">
        <v>1609</v>
      </c>
      <c r="BM842" s="388">
        <f t="shared" si="115"/>
        <v>402.25</v>
      </c>
      <c r="BN842" s="388">
        <v>29</v>
      </c>
      <c r="BO842" s="388">
        <v>1835</v>
      </c>
      <c r="BP842" s="388">
        <f t="shared" si="116"/>
        <v>458.75</v>
      </c>
      <c r="BQ842" s="388">
        <v>31</v>
      </c>
      <c r="BR842" s="388">
        <v>2277</v>
      </c>
      <c r="BS842" s="388">
        <f t="shared" si="117"/>
        <v>569.25</v>
      </c>
    </row>
    <row r="843" spans="1:71" ht="15.75" customHeight="1">
      <c r="A843" s="331">
        <v>841</v>
      </c>
      <c r="B843" s="387" t="s">
        <v>4517</v>
      </c>
      <c r="C843" s="388"/>
      <c r="D843" s="388"/>
      <c r="E843" s="207" t="s">
        <v>5</v>
      </c>
      <c r="F843" s="388"/>
      <c r="G843" s="388"/>
      <c r="H843" s="388"/>
      <c r="I843" s="388"/>
      <c r="J843" s="388"/>
      <c r="K843" s="388"/>
      <c r="L843" s="388"/>
      <c r="M843" s="388"/>
      <c r="N843" s="388"/>
      <c r="O843" s="388"/>
      <c r="P843" s="388"/>
      <c r="Q843" s="388"/>
      <c r="R843" s="388"/>
      <c r="S843" s="388"/>
      <c r="T843" s="388"/>
      <c r="U843" s="388"/>
      <c r="V843" s="388"/>
      <c r="W843" s="388"/>
      <c r="X843" s="388"/>
      <c r="Y843" s="388"/>
      <c r="Z843" s="388"/>
      <c r="AA843" s="388"/>
      <c r="AB843" s="388"/>
      <c r="AC843" s="388"/>
      <c r="AD843" s="388"/>
      <c r="AE843" s="388"/>
      <c r="AF843" s="388"/>
      <c r="AG843" s="388"/>
      <c r="AH843" s="388"/>
      <c r="AI843" s="388"/>
      <c r="AJ843" s="388"/>
      <c r="AK843" s="388"/>
      <c r="AL843" s="388"/>
      <c r="AM843" s="388"/>
      <c r="AN843" s="388"/>
      <c r="AO843" s="388"/>
      <c r="AP843" s="388"/>
      <c r="AQ843" s="388"/>
      <c r="AR843" s="388"/>
      <c r="AS843" s="388"/>
      <c r="AT843" s="388"/>
      <c r="AU843" s="388"/>
      <c r="AV843" s="388"/>
      <c r="AW843" s="388"/>
      <c r="AX843" s="388"/>
      <c r="AY843" s="388"/>
      <c r="AZ843" s="388"/>
      <c r="BA843" s="388"/>
      <c r="BB843" s="388"/>
      <c r="BC843" s="388"/>
      <c r="BD843" s="388"/>
      <c r="BE843" s="388"/>
      <c r="BF843" s="388"/>
      <c r="BG843" s="388"/>
      <c r="BH843" s="388"/>
      <c r="BI843" s="388"/>
      <c r="BJ843" s="388"/>
      <c r="BK843" s="388">
        <v>1</v>
      </c>
      <c r="BL843" s="388">
        <v>99</v>
      </c>
      <c r="BM843" s="388">
        <f t="shared" si="115"/>
        <v>24.75</v>
      </c>
      <c r="BN843" s="388">
        <v>3</v>
      </c>
      <c r="BO843" s="388">
        <v>173</v>
      </c>
      <c r="BP843" s="388">
        <f t="shared" si="116"/>
        <v>43.25</v>
      </c>
      <c r="BQ843" s="388">
        <v>8</v>
      </c>
      <c r="BR843" s="388">
        <v>752</v>
      </c>
      <c r="BS843" s="388">
        <f t="shared" si="117"/>
        <v>188</v>
      </c>
    </row>
    <row r="844" spans="1:71" ht="15.75" customHeight="1">
      <c r="A844" s="331">
        <v>842</v>
      </c>
      <c r="B844" s="387" t="s">
        <v>4518</v>
      </c>
      <c r="C844" s="388"/>
      <c r="D844" s="388"/>
      <c r="E844" s="207" t="s">
        <v>5</v>
      </c>
      <c r="F844" s="388"/>
      <c r="G844" s="388"/>
      <c r="H844" s="388"/>
      <c r="I844" s="388"/>
      <c r="J844" s="388"/>
      <c r="K844" s="388"/>
      <c r="L844" s="388"/>
      <c r="M844" s="388"/>
      <c r="N844" s="388"/>
      <c r="O844" s="388"/>
      <c r="P844" s="388"/>
      <c r="Q844" s="388"/>
      <c r="R844" s="388"/>
      <c r="S844" s="388"/>
      <c r="T844" s="388"/>
      <c r="U844" s="388"/>
      <c r="V844" s="388"/>
      <c r="W844" s="388"/>
      <c r="X844" s="388"/>
      <c r="Y844" s="388"/>
      <c r="Z844" s="388"/>
      <c r="AA844" s="388"/>
      <c r="AB844" s="388"/>
      <c r="AC844" s="388"/>
      <c r="AD844" s="388"/>
      <c r="AE844" s="388"/>
      <c r="AF844" s="388"/>
      <c r="AG844" s="388"/>
      <c r="AH844" s="388"/>
      <c r="AI844" s="388"/>
      <c r="AJ844" s="388"/>
      <c r="AK844" s="388"/>
      <c r="AL844" s="388"/>
      <c r="AM844" s="388"/>
      <c r="AN844" s="388"/>
      <c r="AO844" s="388"/>
      <c r="AP844" s="388"/>
      <c r="AQ844" s="388"/>
      <c r="AR844" s="388"/>
      <c r="AS844" s="388"/>
      <c r="AT844" s="388"/>
      <c r="AU844" s="388"/>
      <c r="AV844" s="388"/>
      <c r="AW844" s="388"/>
      <c r="AX844" s="388"/>
      <c r="AY844" s="388"/>
      <c r="AZ844" s="388"/>
      <c r="BA844" s="388"/>
      <c r="BB844" s="388"/>
      <c r="BC844" s="388"/>
      <c r="BD844" s="388"/>
      <c r="BE844" s="388"/>
      <c r="BF844" s="388"/>
      <c r="BG844" s="388"/>
      <c r="BH844" s="388"/>
      <c r="BI844" s="388"/>
      <c r="BJ844" s="388"/>
      <c r="BK844" s="388">
        <v>23</v>
      </c>
      <c r="BL844" s="388">
        <v>1885</v>
      </c>
      <c r="BM844" s="388">
        <f t="shared" si="115"/>
        <v>471.25</v>
      </c>
      <c r="BN844" s="388">
        <v>52</v>
      </c>
      <c r="BO844" s="388">
        <v>3316</v>
      </c>
      <c r="BP844" s="388">
        <f t="shared" si="116"/>
        <v>829</v>
      </c>
      <c r="BQ844" s="388">
        <v>78</v>
      </c>
      <c r="BR844" s="388">
        <v>5386</v>
      </c>
      <c r="BS844" s="388">
        <f t="shared" si="117"/>
        <v>1346.5</v>
      </c>
    </row>
    <row r="845" spans="1:71" ht="15.75" customHeight="1">
      <c r="A845" s="331">
        <v>843</v>
      </c>
      <c r="B845" s="387" t="s">
        <v>4519</v>
      </c>
      <c r="C845" s="388"/>
      <c r="D845" s="388"/>
      <c r="E845" s="207" t="s">
        <v>5</v>
      </c>
      <c r="F845" s="388"/>
      <c r="G845" s="388"/>
      <c r="H845" s="388"/>
      <c r="I845" s="388"/>
      <c r="J845" s="388"/>
      <c r="K845" s="388"/>
      <c r="L845" s="388"/>
      <c r="M845" s="388"/>
      <c r="N845" s="388"/>
      <c r="O845" s="388"/>
      <c r="P845" s="388"/>
      <c r="Q845" s="388"/>
      <c r="R845" s="388"/>
      <c r="S845" s="388"/>
      <c r="T845" s="388"/>
      <c r="U845" s="388"/>
      <c r="V845" s="388"/>
      <c r="W845" s="388"/>
      <c r="X845" s="388"/>
      <c r="Y845" s="388"/>
      <c r="Z845" s="388"/>
      <c r="AA845" s="388"/>
      <c r="AB845" s="388"/>
      <c r="AC845" s="388"/>
      <c r="AD845" s="388"/>
      <c r="AE845" s="388"/>
      <c r="AF845" s="388"/>
      <c r="AG845" s="388"/>
      <c r="AH845" s="388"/>
      <c r="AI845" s="388"/>
      <c r="AJ845" s="388"/>
      <c r="AK845" s="388"/>
      <c r="AL845" s="388"/>
      <c r="AM845" s="388"/>
      <c r="AN845" s="388"/>
      <c r="AO845" s="388"/>
      <c r="AP845" s="388"/>
      <c r="AQ845" s="388"/>
      <c r="AR845" s="388"/>
      <c r="AS845" s="388"/>
      <c r="AT845" s="388"/>
      <c r="AU845" s="388"/>
      <c r="AV845" s="388"/>
      <c r="AW845" s="388"/>
      <c r="AX845" s="388"/>
      <c r="AY845" s="388"/>
      <c r="AZ845" s="388"/>
      <c r="BA845" s="388"/>
      <c r="BB845" s="388"/>
      <c r="BC845" s="388"/>
      <c r="BD845" s="388"/>
      <c r="BE845" s="388"/>
      <c r="BF845" s="388"/>
      <c r="BG845" s="388"/>
      <c r="BH845" s="388"/>
      <c r="BI845" s="388"/>
      <c r="BJ845" s="388"/>
      <c r="BK845" s="388">
        <v>6</v>
      </c>
      <c r="BL845" s="388">
        <v>474</v>
      </c>
      <c r="BM845" s="388">
        <f t="shared" si="115"/>
        <v>118.5</v>
      </c>
      <c r="BN845" s="388">
        <v>34</v>
      </c>
      <c r="BO845" s="388">
        <v>2006</v>
      </c>
      <c r="BP845" s="388">
        <f t="shared" si="116"/>
        <v>501.5</v>
      </c>
      <c r="BQ845" s="388">
        <v>34</v>
      </c>
      <c r="BR845" s="388">
        <v>2226</v>
      </c>
      <c r="BS845" s="388">
        <f t="shared" si="117"/>
        <v>556.5</v>
      </c>
    </row>
    <row r="846" spans="1:71" ht="15.75" customHeight="1">
      <c r="A846" s="331">
        <v>844</v>
      </c>
      <c r="B846" s="387" t="s">
        <v>4520</v>
      </c>
      <c r="C846" s="388"/>
      <c r="D846" s="388"/>
      <c r="E846" s="207" t="s">
        <v>5</v>
      </c>
      <c r="F846" s="388"/>
      <c r="G846" s="388"/>
      <c r="H846" s="388"/>
      <c r="I846" s="388"/>
      <c r="J846" s="388"/>
      <c r="K846" s="388"/>
      <c r="L846" s="388"/>
      <c r="M846" s="388"/>
      <c r="N846" s="388"/>
      <c r="O846" s="388"/>
      <c r="P846" s="388"/>
      <c r="Q846" s="388"/>
      <c r="R846" s="388"/>
      <c r="S846" s="388"/>
      <c r="T846" s="388"/>
      <c r="U846" s="388"/>
      <c r="V846" s="388"/>
      <c r="W846" s="388"/>
      <c r="X846" s="388"/>
      <c r="Y846" s="388"/>
      <c r="Z846" s="388"/>
      <c r="AA846" s="388"/>
      <c r="AB846" s="388"/>
      <c r="AC846" s="388"/>
      <c r="AD846" s="388"/>
      <c r="AE846" s="388"/>
      <c r="AF846" s="388"/>
      <c r="AG846" s="388"/>
      <c r="AH846" s="388"/>
      <c r="AI846" s="388"/>
      <c r="AJ846" s="388"/>
      <c r="AK846" s="388"/>
      <c r="AL846" s="388"/>
      <c r="AM846" s="388"/>
      <c r="AN846" s="388"/>
      <c r="AO846" s="388"/>
      <c r="AP846" s="388"/>
      <c r="AQ846" s="388"/>
      <c r="AR846" s="388"/>
      <c r="AS846" s="388"/>
      <c r="AT846" s="388"/>
      <c r="AU846" s="388"/>
      <c r="AV846" s="388"/>
      <c r="AW846" s="388"/>
      <c r="AX846" s="388"/>
      <c r="AY846" s="388"/>
      <c r="AZ846" s="388"/>
      <c r="BA846" s="388"/>
      <c r="BB846" s="388"/>
      <c r="BC846" s="388"/>
      <c r="BD846" s="388"/>
      <c r="BE846" s="388"/>
      <c r="BF846" s="388"/>
      <c r="BG846" s="388"/>
      <c r="BH846" s="388"/>
      <c r="BI846" s="388"/>
      <c r="BJ846" s="388"/>
      <c r="BK846" s="388">
        <v>2</v>
      </c>
      <c r="BL846" s="388">
        <v>178</v>
      </c>
      <c r="BM846" s="388">
        <f t="shared" si="115"/>
        <v>44.5</v>
      </c>
      <c r="BN846" s="388">
        <v>14</v>
      </c>
      <c r="BO846" s="388">
        <v>1014</v>
      </c>
      <c r="BP846" s="388">
        <f t="shared" si="116"/>
        <v>253.5</v>
      </c>
      <c r="BQ846" s="388">
        <v>10</v>
      </c>
      <c r="BR846" s="388">
        <v>742</v>
      </c>
      <c r="BS846" s="388">
        <f t="shared" si="117"/>
        <v>185.5</v>
      </c>
    </row>
    <row r="847" spans="1:71" ht="15.75" customHeight="1">
      <c r="A847" s="331">
        <v>845</v>
      </c>
      <c r="B847" s="387" t="s">
        <v>4521</v>
      </c>
      <c r="C847" s="388"/>
      <c r="D847" s="388"/>
      <c r="E847" s="207" t="s">
        <v>5</v>
      </c>
      <c r="F847" s="388"/>
      <c r="G847" s="388"/>
      <c r="H847" s="388"/>
      <c r="I847" s="388"/>
      <c r="J847" s="388"/>
      <c r="K847" s="388"/>
      <c r="L847" s="388"/>
      <c r="M847" s="388"/>
      <c r="N847" s="388"/>
      <c r="O847" s="388"/>
      <c r="P847" s="388"/>
      <c r="Q847" s="388"/>
      <c r="R847" s="388"/>
      <c r="S847" s="388"/>
      <c r="T847" s="388"/>
      <c r="U847" s="388"/>
      <c r="V847" s="388"/>
      <c r="W847" s="388"/>
      <c r="X847" s="388"/>
      <c r="Y847" s="388"/>
      <c r="Z847" s="388"/>
      <c r="AA847" s="388"/>
      <c r="AB847" s="388"/>
      <c r="AC847" s="388"/>
      <c r="AD847" s="388"/>
      <c r="AE847" s="388"/>
      <c r="AF847" s="388"/>
      <c r="AG847" s="388"/>
      <c r="AH847" s="388"/>
      <c r="AI847" s="388"/>
      <c r="AJ847" s="388"/>
      <c r="AK847" s="388"/>
      <c r="AL847" s="388"/>
      <c r="AM847" s="388"/>
      <c r="AN847" s="388"/>
      <c r="AO847" s="388"/>
      <c r="AP847" s="388"/>
      <c r="AQ847" s="388"/>
      <c r="AR847" s="388"/>
      <c r="AS847" s="388"/>
      <c r="AT847" s="388"/>
      <c r="AU847" s="388"/>
      <c r="AV847" s="388"/>
      <c r="AW847" s="388"/>
      <c r="AX847" s="388"/>
      <c r="AY847" s="388"/>
      <c r="AZ847" s="388"/>
      <c r="BA847" s="388"/>
      <c r="BB847" s="388"/>
      <c r="BC847" s="388"/>
      <c r="BD847" s="388"/>
      <c r="BE847" s="388"/>
      <c r="BF847" s="388"/>
      <c r="BG847" s="388"/>
      <c r="BH847" s="388"/>
      <c r="BI847" s="388"/>
      <c r="BJ847" s="388"/>
      <c r="BK847" s="388">
        <v>21</v>
      </c>
      <c r="BL847" s="388">
        <v>1475</v>
      </c>
      <c r="BM847" s="388">
        <f t="shared" si="115"/>
        <v>368.75</v>
      </c>
      <c r="BN847" s="388">
        <v>26</v>
      </c>
      <c r="BO847" s="388">
        <v>1466</v>
      </c>
      <c r="BP847" s="388">
        <f t="shared" si="116"/>
        <v>366.5</v>
      </c>
      <c r="BQ847" s="388">
        <v>19</v>
      </c>
      <c r="BR847" s="388">
        <v>1073</v>
      </c>
      <c r="BS847" s="388">
        <f t="shared" si="117"/>
        <v>268.25</v>
      </c>
    </row>
    <row r="848" spans="1:71" ht="15.75" customHeight="1">
      <c r="A848" s="331">
        <v>846</v>
      </c>
      <c r="B848" s="387" t="s">
        <v>4522</v>
      </c>
      <c r="C848" s="388"/>
      <c r="D848" s="388"/>
      <c r="E848" s="207" t="s">
        <v>5</v>
      </c>
      <c r="F848" s="388"/>
      <c r="G848" s="388"/>
      <c r="H848" s="388"/>
      <c r="I848" s="388"/>
      <c r="J848" s="388"/>
      <c r="K848" s="388"/>
      <c r="L848" s="388"/>
      <c r="M848" s="388"/>
      <c r="N848" s="388"/>
      <c r="O848" s="388"/>
      <c r="P848" s="388"/>
      <c r="Q848" s="388"/>
      <c r="R848" s="388"/>
      <c r="S848" s="388"/>
      <c r="T848" s="388"/>
      <c r="U848" s="388"/>
      <c r="V848" s="388"/>
      <c r="W848" s="388"/>
      <c r="X848" s="388"/>
      <c r="Y848" s="388"/>
      <c r="Z848" s="388"/>
      <c r="AA848" s="388"/>
      <c r="AB848" s="388"/>
      <c r="AC848" s="388"/>
      <c r="AD848" s="388"/>
      <c r="AE848" s="388"/>
      <c r="AF848" s="388"/>
      <c r="AG848" s="388"/>
      <c r="AH848" s="388"/>
      <c r="AI848" s="388"/>
      <c r="AJ848" s="388"/>
      <c r="AK848" s="388"/>
      <c r="AL848" s="388"/>
      <c r="AM848" s="388"/>
      <c r="AN848" s="388"/>
      <c r="AO848" s="388"/>
      <c r="AP848" s="388"/>
      <c r="AQ848" s="388"/>
      <c r="AR848" s="388"/>
      <c r="AS848" s="388"/>
      <c r="AT848" s="388"/>
      <c r="AU848" s="388"/>
      <c r="AV848" s="388"/>
      <c r="AW848" s="388"/>
      <c r="AX848" s="388"/>
      <c r="AY848" s="388"/>
      <c r="AZ848" s="388"/>
      <c r="BA848" s="388"/>
      <c r="BB848" s="388"/>
      <c r="BC848" s="388"/>
      <c r="BD848" s="388"/>
      <c r="BE848" s="388"/>
      <c r="BF848" s="388"/>
      <c r="BG848" s="388"/>
      <c r="BH848" s="388"/>
      <c r="BI848" s="388"/>
      <c r="BJ848" s="388"/>
      <c r="BK848" s="388">
        <v>3</v>
      </c>
      <c r="BL848" s="388">
        <v>297</v>
      </c>
      <c r="BM848" s="388">
        <f t="shared" si="115"/>
        <v>74.25</v>
      </c>
      <c r="BN848" s="388">
        <v>3</v>
      </c>
      <c r="BO848" s="388">
        <v>193</v>
      </c>
      <c r="BP848" s="388">
        <f t="shared" si="116"/>
        <v>48.25</v>
      </c>
      <c r="BQ848" s="388">
        <v>14</v>
      </c>
      <c r="BR848" s="388">
        <v>1258</v>
      </c>
      <c r="BS848" s="388">
        <f t="shared" si="117"/>
        <v>314.5</v>
      </c>
    </row>
    <row r="849" spans="1:71" ht="15.75" customHeight="1">
      <c r="A849" s="331">
        <v>847</v>
      </c>
      <c r="B849" s="387" t="s">
        <v>4523</v>
      </c>
      <c r="C849" s="388"/>
      <c r="D849" s="388"/>
      <c r="E849" s="207" t="s">
        <v>5</v>
      </c>
      <c r="F849" s="388"/>
      <c r="G849" s="388"/>
      <c r="H849" s="388"/>
      <c r="I849" s="388"/>
      <c r="J849" s="388"/>
      <c r="K849" s="388"/>
      <c r="L849" s="388"/>
      <c r="M849" s="388"/>
      <c r="N849" s="388"/>
      <c r="O849" s="388"/>
      <c r="P849" s="388"/>
      <c r="Q849" s="388"/>
      <c r="R849" s="388"/>
      <c r="S849" s="388"/>
      <c r="T849" s="388"/>
      <c r="U849" s="388"/>
      <c r="V849" s="388"/>
      <c r="W849" s="388"/>
      <c r="X849" s="388"/>
      <c r="Y849" s="388"/>
      <c r="Z849" s="388"/>
      <c r="AA849" s="388"/>
      <c r="AB849" s="388"/>
      <c r="AC849" s="388"/>
      <c r="AD849" s="388"/>
      <c r="AE849" s="388"/>
      <c r="AF849" s="388"/>
      <c r="AG849" s="388"/>
      <c r="AH849" s="388"/>
      <c r="AI849" s="388"/>
      <c r="AJ849" s="388"/>
      <c r="AK849" s="388"/>
      <c r="AL849" s="388"/>
      <c r="AM849" s="388"/>
      <c r="AN849" s="388"/>
      <c r="AO849" s="388"/>
      <c r="AP849" s="388"/>
      <c r="AQ849" s="388"/>
      <c r="AR849" s="388"/>
      <c r="AS849" s="388"/>
      <c r="AT849" s="388"/>
      <c r="AU849" s="388"/>
      <c r="AV849" s="388"/>
      <c r="AW849" s="388"/>
      <c r="AX849" s="388"/>
      <c r="AY849" s="388"/>
      <c r="AZ849" s="388"/>
      <c r="BA849" s="388"/>
      <c r="BB849" s="388"/>
      <c r="BC849" s="388"/>
      <c r="BD849" s="388"/>
      <c r="BE849" s="388"/>
      <c r="BF849" s="388"/>
      <c r="BG849" s="388"/>
      <c r="BH849" s="388"/>
      <c r="BI849" s="388"/>
      <c r="BJ849" s="388"/>
      <c r="BK849" s="388">
        <v>11</v>
      </c>
      <c r="BL849" s="388">
        <v>929</v>
      </c>
      <c r="BM849" s="388">
        <f t="shared" si="115"/>
        <v>232.25</v>
      </c>
      <c r="BN849" s="388">
        <v>21</v>
      </c>
      <c r="BO849" s="388">
        <v>1303</v>
      </c>
      <c r="BP849" s="388">
        <f t="shared" si="116"/>
        <v>325.75</v>
      </c>
      <c r="BQ849" s="388">
        <v>14</v>
      </c>
      <c r="BR849" s="388">
        <v>838</v>
      </c>
      <c r="BS849" s="388">
        <f t="shared" si="117"/>
        <v>209.5</v>
      </c>
    </row>
    <row r="850" spans="1:71" ht="15.75" customHeight="1">
      <c r="A850" s="331">
        <v>848</v>
      </c>
      <c r="B850" s="387" t="s">
        <v>4524</v>
      </c>
      <c r="C850" s="388"/>
      <c r="D850" s="388"/>
      <c r="E850" s="207" t="s">
        <v>5</v>
      </c>
      <c r="F850" s="388"/>
      <c r="G850" s="388"/>
      <c r="H850" s="388"/>
      <c r="I850" s="388"/>
      <c r="J850" s="388"/>
      <c r="K850" s="388"/>
      <c r="L850" s="388"/>
      <c r="M850" s="388"/>
      <c r="N850" s="388"/>
      <c r="O850" s="388"/>
      <c r="P850" s="388"/>
      <c r="Q850" s="388"/>
      <c r="R850" s="388"/>
      <c r="S850" s="388"/>
      <c r="T850" s="388"/>
      <c r="U850" s="388"/>
      <c r="V850" s="388"/>
      <c r="W850" s="388"/>
      <c r="X850" s="388"/>
      <c r="Y850" s="388"/>
      <c r="Z850" s="388"/>
      <c r="AA850" s="388"/>
      <c r="AB850" s="388"/>
      <c r="AC850" s="388"/>
      <c r="AD850" s="388"/>
      <c r="AE850" s="388"/>
      <c r="AF850" s="388"/>
      <c r="AG850" s="388"/>
      <c r="AH850" s="388"/>
      <c r="AI850" s="388"/>
      <c r="AJ850" s="388"/>
      <c r="AK850" s="388"/>
      <c r="AL850" s="388"/>
      <c r="AM850" s="388"/>
      <c r="AN850" s="388"/>
      <c r="AO850" s="388"/>
      <c r="AP850" s="388"/>
      <c r="AQ850" s="388"/>
      <c r="AR850" s="388"/>
      <c r="AS850" s="388"/>
      <c r="AT850" s="388"/>
      <c r="AU850" s="388"/>
      <c r="AV850" s="388"/>
      <c r="AW850" s="388"/>
      <c r="AX850" s="388"/>
      <c r="AY850" s="388"/>
      <c r="AZ850" s="388"/>
      <c r="BA850" s="388"/>
      <c r="BB850" s="388"/>
      <c r="BC850" s="388"/>
      <c r="BD850" s="388"/>
      <c r="BE850" s="388"/>
      <c r="BF850" s="388"/>
      <c r="BG850" s="388"/>
      <c r="BH850" s="388"/>
      <c r="BI850" s="388"/>
      <c r="BJ850" s="388"/>
      <c r="BK850" s="388">
        <v>1</v>
      </c>
      <c r="BL850" s="388">
        <v>59</v>
      </c>
      <c r="BM850" s="388">
        <f t="shared" si="115"/>
        <v>14.75</v>
      </c>
      <c r="BN850" s="388">
        <v>0</v>
      </c>
      <c r="BO850" s="388">
        <v>0</v>
      </c>
      <c r="BP850" s="388">
        <f t="shared" si="116"/>
        <v>0</v>
      </c>
      <c r="BQ850" s="388">
        <v>0</v>
      </c>
      <c r="BR850" s="388">
        <v>0</v>
      </c>
      <c r="BS850" s="388">
        <f t="shared" si="117"/>
        <v>0</v>
      </c>
    </row>
    <row r="851" spans="1:71" ht="15.75" customHeight="1">
      <c r="A851" s="331">
        <v>849</v>
      </c>
      <c r="B851" s="387" t="s">
        <v>4525</v>
      </c>
      <c r="C851" s="388"/>
      <c r="D851" s="388"/>
      <c r="E851" s="207" t="s">
        <v>5</v>
      </c>
      <c r="F851" s="388"/>
      <c r="G851" s="388"/>
      <c r="H851" s="388"/>
      <c r="I851" s="388"/>
      <c r="J851" s="388"/>
      <c r="K851" s="388"/>
      <c r="L851" s="388"/>
      <c r="M851" s="388"/>
      <c r="N851" s="388"/>
      <c r="O851" s="388"/>
      <c r="P851" s="388"/>
      <c r="Q851" s="388"/>
      <c r="R851" s="388"/>
      <c r="S851" s="388"/>
      <c r="T851" s="388"/>
      <c r="U851" s="388"/>
      <c r="V851" s="388"/>
      <c r="W851" s="388"/>
      <c r="X851" s="388"/>
      <c r="Y851" s="388"/>
      <c r="Z851" s="388"/>
      <c r="AA851" s="388"/>
      <c r="AB851" s="388"/>
      <c r="AC851" s="388"/>
      <c r="AD851" s="388"/>
      <c r="AE851" s="388"/>
      <c r="AF851" s="388"/>
      <c r="AG851" s="388"/>
      <c r="AH851" s="388"/>
      <c r="AI851" s="388"/>
      <c r="AJ851" s="388"/>
      <c r="AK851" s="388"/>
      <c r="AL851" s="388"/>
      <c r="AM851" s="388"/>
      <c r="AN851" s="388"/>
      <c r="AO851" s="388"/>
      <c r="AP851" s="388"/>
      <c r="AQ851" s="388"/>
      <c r="AR851" s="388"/>
      <c r="AS851" s="388"/>
      <c r="AT851" s="388"/>
      <c r="AU851" s="388"/>
      <c r="AV851" s="388"/>
      <c r="AW851" s="388"/>
      <c r="AX851" s="388"/>
      <c r="AY851" s="388"/>
      <c r="AZ851" s="388"/>
      <c r="BA851" s="388"/>
      <c r="BB851" s="388"/>
      <c r="BC851" s="388"/>
      <c r="BD851" s="388"/>
      <c r="BE851" s="388"/>
      <c r="BF851" s="388"/>
      <c r="BG851" s="388"/>
      <c r="BH851" s="388"/>
      <c r="BI851" s="388"/>
      <c r="BJ851" s="388"/>
      <c r="BK851" s="388">
        <v>3</v>
      </c>
      <c r="BL851" s="388">
        <v>129</v>
      </c>
      <c r="BM851" s="388">
        <f t="shared" si="115"/>
        <v>32.25</v>
      </c>
      <c r="BN851" s="388">
        <v>17</v>
      </c>
      <c r="BO851" s="388">
        <v>1019</v>
      </c>
      <c r="BP851" s="388">
        <f t="shared" si="116"/>
        <v>254.75</v>
      </c>
      <c r="BQ851" s="388">
        <v>18</v>
      </c>
      <c r="BR851" s="388">
        <v>1310</v>
      </c>
      <c r="BS851" s="388">
        <f t="shared" si="117"/>
        <v>327.5</v>
      </c>
    </row>
    <row r="852" spans="1:71" ht="15.75" customHeight="1">
      <c r="A852" s="331">
        <v>850</v>
      </c>
      <c r="B852" s="387" t="s">
        <v>4526</v>
      </c>
      <c r="C852" s="388"/>
      <c r="D852" s="388"/>
      <c r="E852" s="207" t="s">
        <v>5</v>
      </c>
      <c r="F852" s="388"/>
      <c r="G852" s="388"/>
      <c r="H852" s="388"/>
      <c r="I852" s="388"/>
      <c r="J852" s="388"/>
      <c r="K852" s="388"/>
      <c r="L852" s="388"/>
      <c r="M852" s="388"/>
      <c r="N852" s="388"/>
      <c r="O852" s="388"/>
      <c r="P852" s="388"/>
      <c r="Q852" s="388"/>
      <c r="R852" s="388"/>
      <c r="S852" s="388"/>
      <c r="T852" s="388"/>
      <c r="U852" s="388"/>
      <c r="V852" s="388"/>
      <c r="W852" s="388"/>
      <c r="X852" s="388"/>
      <c r="Y852" s="388"/>
      <c r="Z852" s="388"/>
      <c r="AA852" s="388"/>
      <c r="AB852" s="388"/>
      <c r="AC852" s="388"/>
      <c r="AD852" s="388"/>
      <c r="AE852" s="388"/>
      <c r="AF852" s="388"/>
      <c r="AG852" s="388"/>
      <c r="AH852" s="388"/>
      <c r="AI852" s="388"/>
      <c r="AJ852" s="388"/>
      <c r="AK852" s="388"/>
      <c r="AL852" s="388"/>
      <c r="AM852" s="388"/>
      <c r="AN852" s="388"/>
      <c r="AO852" s="388"/>
      <c r="AP852" s="388"/>
      <c r="AQ852" s="388"/>
      <c r="AR852" s="388"/>
      <c r="AS852" s="388"/>
      <c r="AT852" s="388"/>
      <c r="AU852" s="388"/>
      <c r="AV852" s="388"/>
      <c r="AW852" s="388"/>
      <c r="AX852" s="388"/>
      <c r="AY852" s="388"/>
      <c r="AZ852" s="388"/>
      <c r="BA852" s="388"/>
      <c r="BB852" s="388"/>
      <c r="BC852" s="388"/>
      <c r="BD852" s="388"/>
      <c r="BE852" s="388"/>
      <c r="BF852" s="388"/>
      <c r="BG852" s="388"/>
      <c r="BH852" s="388"/>
      <c r="BI852" s="388"/>
      <c r="BJ852" s="388"/>
      <c r="BK852" s="388">
        <v>3</v>
      </c>
      <c r="BL852" s="388">
        <v>173</v>
      </c>
      <c r="BM852" s="388">
        <f t="shared" si="115"/>
        <v>43.25</v>
      </c>
      <c r="BN852" s="388">
        <v>6</v>
      </c>
      <c r="BO852" s="388">
        <v>494</v>
      </c>
      <c r="BP852" s="388">
        <f t="shared" si="116"/>
        <v>123.5</v>
      </c>
      <c r="BQ852" s="388">
        <v>4</v>
      </c>
      <c r="BR852" s="388">
        <v>236</v>
      </c>
      <c r="BS852" s="388">
        <f t="shared" si="117"/>
        <v>59</v>
      </c>
    </row>
    <row r="853" spans="1:71" ht="15.75" customHeight="1">
      <c r="A853" s="331">
        <v>851</v>
      </c>
      <c r="B853" s="387" t="s">
        <v>4527</v>
      </c>
      <c r="C853" s="388"/>
      <c r="D853" s="388"/>
      <c r="E853" s="207" t="s">
        <v>5</v>
      </c>
      <c r="F853" s="388"/>
      <c r="G853" s="388"/>
      <c r="H853" s="388"/>
      <c r="I853" s="388"/>
      <c r="J853" s="388"/>
      <c r="K853" s="388"/>
      <c r="L853" s="388"/>
      <c r="M853" s="388"/>
      <c r="N853" s="388"/>
      <c r="O853" s="388"/>
      <c r="P853" s="388"/>
      <c r="Q853" s="388"/>
      <c r="R853" s="388"/>
      <c r="S853" s="388"/>
      <c r="T853" s="388"/>
      <c r="U853" s="388"/>
      <c r="V853" s="388"/>
      <c r="W853" s="388"/>
      <c r="X853" s="388"/>
      <c r="Y853" s="388"/>
      <c r="Z853" s="388"/>
      <c r="AA853" s="388"/>
      <c r="AB853" s="388"/>
      <c r="AC853" s="388"/>
      <c r="AD853" s="388"/>
      <c r="AE853" s="388"/>
      <c r="AF853" s="388"/>
      <c r="AG853" s="388"/>
      <c r="AH853" s="388"/>
      <c r="AI853" s="388"/>
      <c r="AJ853" s="388"/>
      <c r="AK853" s="388"/>
      <c r="AL853" s="388"/>
      <c r="AM853" s="388"/>
      <c r="AN853" s="388"/>
      <c r="AO853" s="388"/>
      <c r="AP853" s="388"/>
      <c r="AQ853" s="388"/>
      <c r="AR853" s="388"/>
      <c r="AS853" s="388"/>
      <c r="AT853" s="388"/>
      <c r="AU853" s="388"/>
      <c r="AV853" s="388"/>
      <c r="AW853" s="388"/>
      <c r="AX853" s="388"/>
      <c r="AY853" s="388"/>
      <c r="AZ853" s="388"/>
      <c r="BA853" s="388"/>
      <c r="BB853" s="388"/>
      <c r="BC853" s="388"/>
      <c r="BD853" s="388"/>
      <c r="BE853" s="388"/>
      <c r="BF853" s="388"/>
      <c r="BG853" s="388"/>
      <c r="BH853" s="388"/>
      <c r="BI853" s="388"/>
      <c r="BJ853" s="388"/>
      <c r="BK853" s="388">
        <v>6</v>
      </c>
      <c r="BL853" s="388">
        <v>330</v>
      </c>
      <c r="BM853" s="388">
        <f t="shared" si="115"/>
        <v>82.5</v>
      </c>
      <c r="BN853" s="388">
        <v>14</v>
      </c>
      <c r="BO853" s="388">
        <v>758</v>
      </c>
      <c r="BP853" s="388">
        <f t="shared" si="116"/>
        <v>189.5</v>
      </c>
      <c r="BQ853" s="388">
        <v>13</v>
      </c>
      <c r="BR853" s="388">
        <v>759</v>
      </c>
      <c r="BS853" s="388">
        <f t="shared" si="117"/>
        <v>189.75</v>
      </c>
    </row>
    <row r="854" spans="1:71" ht="15.75" customHeight="1">
      <c r="A854" s="331">
        <v>852</v>
      </c>
      <c r="B854" s="387" t="s">
        <v>4528</v>
      </c>
      <c r="C854" s="388"/>
      <c r="D854" s="388"/>
      <c r="E854" s="388" t="s">
        <v>16</v>
      </c>
      <c r="F854" s="388"/>
      <c r="G854" s="388"/>
      <c r="H854" s="388"/>
      <c r="I854" s="388"/>
      <c r="J854" s="388"/>
      <c r="K854" s="388"/>
      <c r="L854" s="388"/>
      <c r="M854" s="388"/>
      <c r="N854" s="388"/>
      <c r="O854" s="388"/>
      <c r="P854" s="388"/>
      <c r="Q854" s="388"/>
      <c r="R854" s="388"/>
      <c r="S854" s="388"/>
      <c r="T854" s="388"/>
      <c r="U854" s="388"/>
      <c r="V854" s="388"/>
      <c r="W854" s="388"/>
      <c r="X854" s="388"/>
      <c r="Y854" s="388"/>
      <c r="Z854" s="388"/>
      <c r="AA854" s="388"/>
      <c r="AB854" s="388"/>
      <c r="AC854" s="388"/>
      <c r="AD854" s="388"/>
      <c r="AE854" s="388"/>
      <c r="AF854" s="388"/>
      <c r="AG854" s="388"/>
      <c r="AH854" s="388"/>
      <c r="AI854" s="388"/>
      <c r="AJ854" s="388"/>
      <c r="AK854" s="388"/>
      <c r="AL854" s="388"/>
      <c r="AM854" s="388"/>
      <c r="AN854" s="388"/>
      <c r="AO854" s="388"/>
      <c r="AP854" s="388"/>
      <c r="AQ854" s="388"/>
      <c r="AR854" s="388"/>
      <c r="AS854" s="388"/>
      <c r="AT854" s="388"/>
      <c r="AU854" s="388"/>
      <c r="AV854" s="388"/>
      <c r="AW854" s="388"/>
      <c r="AX854" s="388"/>
      <c r="AY854" s="388"/>
      <c r="AZ854" s="388"/>
      <c r="BA854" s="388"/>
      <c r="BB854" s="388"/>
      <c r="BC854" s="388"/>
      <c r="BD854" s="388"/>
      <c r="BE854" s="388"/>
      <c r="BF854" s="388"/>
      <c r="BG854" s="388"/>
      <c r="BH854" s="388"/>
      <c r="BI854" s="388"/>
      <c r="BJ854" s="388"/>
      <c r="BK854" s="388">
        <v>126</v>
      </c>
      <c r="BL854" s="388">
        <v>8970</v>
      </c>
      <c r="BM854" s="388">
        <f t="shared" si="115"/>
        <v>2242.5</v>
      </c>
      <c r="BN854" s="388">
        <v>0</v>
      </c>
      <c r="BO854" s="388">
        <v>0</v>
      </c>
      <c r="BP854" s="388">
        <f t="shared" si="116"/>
        <v>0</v>
      </c>
      <c r="BQ854" s="388">
        <v>0</v>
      </c>
      <c r="BR854" s="388">
        <v>0</v>
      </c>
      <c r="BS854" s="388">
        <f t="shared" si="117"/>
        <v>0</v>
      </c>
    </row>
    <row r="855" spans="1:71" ht="15.75" customHeight="1">
      <c r="A855" s="331">
        <v>853</v>
      </c>
      <c r="B855" s="387" t="s">
        <v>4529</v>
      </c>
      <c r="C855" s="388"/>
      <c r="D855" s="388"/>
      <c r="E855" s="207" t="s">
        <v>5</v>
      </c>
      <c r="F855" s="388"/>
      <c r="G855" s="388"/>
      <c r="H855" s="388"/>
      <c r="I855" s="388"/>
      <c r="J855" s="388"/>
      <c r="K855" s="388"/>
      <c r="L855" s="388"/>
      <c r="M855" s="388"/>
      <c r="N855" s="388"/>
      <c r="O855" s="388"/>
      <c r="P855" s="388"/>
      <c r="Q855" s="388"/>
      <c r="R855" s="388"/>
      <c r="S855" s="388"/>
      <c r="T855" s="388"/>
      <c r="U855" s="388"/>
      <c r="V855" s="388"/>
      <c r="W855" s="388"/>
      <c r="X855" s="388"/>
      <c r="Y855" s="388"/>
      <c r="Z855" s="388"/>
      <c r="AA855" s="388"/>
      <c r="AB855" s="388"/>
      <c r="AC855" s="388"/>
      <c r="AD855" s="388"/>
      <c r="AE855" s="388"/>
      <c r="AF855" s="388"/>
      <c r="AG855" s="388"/>
      <c r="AH855" s="388"/>
      <c r="AI855" s="388"/>
      <c r="AJ855" s="388"/>
      <c r="AK855" s="388"/>
      <c r="AL855" s="388"/>
      <c r="AM855" s="388"/>
      <c r="AN855" s="388"/>
      <c r="AO855" s="388"/>
      <c r="AP855" s="388"/>
      <c r="AQ855" s="388"/>
      <c r="AR855" s="388"/>
      <c r="AS855" s="388"/>
      <c r="AT855" s="388"/>
      <c r="AU855" s="388"/>
      <c r="AV855" s="388"/>
      <c r="AW855" s="388"/>
      <c r="AX855" s="388"/>
      <c r="AY855" s="388"/>
      <c r="AZ855" s="388"/>
      <c r="BA855" s="388"/>
      <c r="BB855" s="388"/>
      <c r="BC855" s="388"/>
      <c r="BD855" s="388"/>
      <c r="BE855" s="388"/>
      <c r="BF855" s="388"/>
      <c r="BG855" s="388"/>
      <c r="BH855" s="388"/>
      <c r="BI855" s="388"/>
      <c r="BJ855" s="388"/>
      <c r="BK855" s="388">
        <v>12</v>
      </c>
      <c r="BL855" s="388">
        <v>852</v>
      </c>
      <c r="BM855" s="388">
        <f t="shared" si="115"/>
        <v>213</v>
      </c>
      <c r="BN855" s="388">
        <v>15</v>
      </c>
      <c r="BO855" s="388">
        <v>965</v>
      </c>
      <c r="BP855" s="388">
        <f t="shared" si="116"/>
        <v>241.25</v>
      </c>
      <c r="BQ855" s="388">
        <v>24</v>
      </c>
      <c r="BR855" s="388">
        <v>1800</v>
      </c>
      <c r="BS855" s="388">
        <f t="shared" si="117"/>
        <v>450</v>
      </c>
    </row>
    <row r="856" spans="1:71" ht="15.75" customHeight="1">
      <c r="A856" s="331">
        <v>854</v>
      </c>
      <c r="B856" s="387" t="s">
        <v>4530</v>
      </c>
      <c r="C856" s="388"/>
      <c r="D856" s="388"/>
      <c r="E856" s="207" t="s">
        <v>5</v>
      </c>
      <c r="F856" s="388"/>
      <c r="G856" s="388"/>
      <c r="H856" s="388"/>
      <c r="I856" s="388"/>
      <c r="J856" s="388"/>
      <c r="K856" s="388"/>
      <c r="L856" s="388"/>
      <c r="M856" s="388"/>
      <c r="N856" s="388"/>
      <c r="O856" s="388"/>
      <c r="P856" s="388"/>
      <c r="Q856" s="388"/>
      <c r="R856" s="388"/>
      <c r="S856" s="388"/>
      <c r="T856" s="388"/>
      <c r="U856" s="388"/>
      <c r="V856" s="388"/>
      <c r="W856" s="388"/>
      <c r="X856" s="388"/>
      <c r="Y856" s="388"/>
      <c r="Z856" s="388"/>
      <c r="AA856" s="388"/>
      <c r="AB856" s="388"/>
      <c r="AC856" s="388"/>
      <c r="AD856" s="388"/>
      <c r="AE856" s="388"/>
      <c r="AF856" s="388"/>
      <c r="AG856" s="388"/>
      <c r="AH856" s="388"/>
      <c r="AI856" s="388"/>
      <c r="AJ856" s="388"/>
      <c r="AK856" s="388"/>
      <c r="AL856" s="388"/>
      <c r="AM856" s="388"/>
      <c r="AN856" s="388"/>
      <c r="AO856" s="388"/>
      <c r="AP856" s="388"/>
      <c r="AQ856" s="388"/>
      <c r="AR856" s="388"/>
      <c r="AS856" s="388"/>
      <c r="AT856" s="388"/>
      <c r="AU856" s="388"/>
      <c r="AV856" s="388"/>
      <c r="AW856" s="388"/>
      <c r="AX856" s="388"/>
      <c r="AY856" s="388"/>
      <c r="AZ856" s="388"/>
      <c r="BA856" s="388"/>
      <c r="BB856" s="388"/>
      <c r="BC856" s="388"/>
      <c r="BD856" s="388"/>
      <c r="BE856" s="388"/>
      <c r="BF856" s="388"/>
      <c r="BG856" s="388"/>
      <c r="BH856" s="388"/>
      <c r="BI856" s="388"/>
      <c r="BJ856" s="388"/>
      <c r="BK856" s="388">
        <v>13</v>
      </c>
      <c r="BL856" s="388">
        <v>1083</v>
      </c>
      <c r="BM856" s="388">
        <f t="shared" si="115"/>
        <v>270.75</v>
      </c>
      <c r="BN856" s="388">
        <v>21</v>
      </c>
      <c r="BO856" s="388">
        <v>1643</v>
      </c>
      <c r="BP856" s="388">
        <f t="shared" si="116"/>
        <v>410.75</v>
      </c>
      <c r="BQ856" s="388">
        <v>15</v>
      </c>
      <c r="BR856" s="388">
        <v>869</v>
      </c>
      <c r="BS856" s="388">
        <f t="shared" si="117"/>
        <v>217.25</v>
      </c>
    </row>
    <row r="857" spans="1:71" ht="15.75" customHeight="1">
      <c r="A857" s="331">
        <v>855</v>
      </c>
      <c r="B857" s="387" t="s">
        <v>4531</v>
      </c>
      <c r="C857" s="388"/>
      <c r="D857" s="388"/>
      <c r="E857" s="207" t="s">
        <v>5</v>
      </c>
      <c r="F857" s="388"/>
      <c r="G857" s="388"/>
      <c r="H857" s="388"/>
      <c r="I857" s="388"/>
      <c r="J857" s="388"/>
      <c r="K857" s="388"/>
      <c r="L857" s="388"/>
      <c r="M857" s="388"/>
      <c r="N857" s="388"/>
      <c r="O857" s="388"/>
      <c r="P857" s="388"/>
      <c r="Q857" s="388"/>
      <c r="R857" s="388"/>
      <c r="S857" s="388"/>
      <c r="T857" s="388"/>
      <c r="U857" s="388"/>
      <c r="V857" s="388"/>
      <c r="W857" s="388"/>
      <c r="X857" s="388"/>
      <c r="Y857" s="388"/>
      <c r="Z857" s="388"/>
      <c r="AA857" s="388"/>
      <c r="AB857" s="388"/>
      <c r="AC857" s="388"/>
      <c r="AD857" s="388"/>
      <c r="AE857" s="388"/>
      <c r="AF857" s="388"/>
      <c r="AG857" s="388"/>
      <c r="AH857" s="388"/>
      <c r="AI857" s="388"/>
      <c r="AJ857" s="388"/>
      <c r="AK857" s="388"/>
      <c r="AL857" s="388"/>
      <c r="AM857" s="388"/>
      <c r="AN857" s="388"/>
      <c r="AO857" s="388"/>
      <c r="AP857" s="388"/>
      <c r="AQ857" s="388"/>
      <c r="AR857" s="388"/>
      <c r="AS857" s="388"/>
      <c r="AT857" s="388"/>
      <c r="AU857" s="388"/>
      <c r="AV857" s="388"/>
      <c r="AW857" s="388"/>
      <c r="AX857" s="388"/>
      <c r="AY857" s="388"/>
      <c r="AZ857" s="388"/>
      <c r="BA857" s="388"/>
      <c r="BB857" s="388"/>
      <c r="BC857" s="388"/>
      <c r="BD857" s="388"/>
      <c r="BE857" s="388"/>
      <c r="BF857" s="388"/>
      <c r="BG857" s="388"/>
      <c r="BH857" s="388"/>
      <c r="BI857" s="388"/>
      <c r="BJ857" s="388"/>
      <c r="BK857" s="388">
        <v>7</v>
      </c>
      <c r="BL857" s="388">
        <v>401</v>
      </c>
      <c r="BM857" s="388">
        <f t="shared" si="115"/>
        <v>100.25</v>
      </c>
      <c r="BN857" s="388">
        <v>20</v>
      </c>
      <c r="BO857" s="388">
        <v>1588</v>
      </c>
      <c r="BP857" s="388">
        <f t="shared" si="116"/>
        <v>397</v>
      </c>
      <c r="BQ857" s="388">
        <v>17</v>
      </c>
      <c r="BR857" s="388">
        <v>1287</v>
      </c>
      <c r="BS857" s="388">
        <f t="shared" si="117"/>
        <v>321.75</v>
      </c>
    </row>
    <row r="858" spans="1:71" ht="15.75" customHeight="1">
      <c r="A858" s="331">
        <v>856</v>
      </c>
      <c r="B858" s="387" t="s">
        <v>4532</v>
      </c>
      <c r="C858" s="388"/>
      <c r="D858" s="388"/>
      <c r="E858" s="207" t="s">
        <v>5</v>
      </c>
      <c r="F858" s="388"/>
      <c r="G858" s="388"/>
      <c r="H858" s="388"/>
      <c r="I858" s="388"/>
      <c r="J858" s="388"/>
      <c r="K858" s="388"/>
      <c r="L858" s="388"/>
      <c r="M858" s="388"/>
      <c r="N858" s="388"/>
      <c r="O858" s="388"/>
      <c r="P858" s="388"/>
      <c r="Q858" s="388"/>
      <c r="R858" s="388"/>
      <c r="S858" s="388"/>
      <c r="T858" s="388"/>
      <c r="U858" s="388"/>
      <c r="V858" s="388"/>
      <c r="W858" s="388"/>
      <c r="X858" s="388"/>
      <c r="Y858" s="388"/>
      <c r="Z858" s="388"/>
      <c r="AA858" s="388"/>
      <c r="AB858" s="388"/>
      <c r="AC858" s="388"/>
      <c r="AD858" s="388"/>
      <c r="AE858" s="388"/>
      <c r="AF858" s="388"/>
      <c r="AG858" s="388"/>
      <c r="AH858" s="388"/>
      <c r="AI858" s="388"/>
      <c r="AJ858" s="388"/>
      <c r="AK858" s="388"/>
      <c r="AL858" s="388"/>
      <c r="AM858" s="388"/>
      <c r="AN858" s="388"/>
      <c r="AO858" s="388"/>
      <c r="AP858" s="388"/>
      <c r="AQ858" s="388"/>
      <c r="AR858" s="388"/>
      <c r="AS858" s="388"/>
      <c r="AT858" s="388"/>
      <c r="AU858" s="388"/>
      <c r="AV858" s="388"/>
      <c r="AW858" s="388"/>
      <c r="AX858" s="388"/>
      <c r="AY858" s="388"/>
      <c r="AZ858" s="388"/>
      <c r="BA858" s="388"/>
      <c r="BB858" s="388"/>
      <c r="BC858" s="388"/>
      <c r="BD858" s="388"/>
      <c r="BE858" s="388"/>
      <c r="BF858" s="388"/>
      <c r="BG858" s="388"/>
      <c r="BH858" s="388"/>
      <c r="BI858" s="388"/>
      <c r="BJ858" s="388"/>
      <c r="BK858" s="388">
        <v>14</v>
      </c>
      <c r="BL858" s="388">
        <v>990</v>
      </c>
      <c r="BM858" s="388">
        <f t="shared" si="115"/>
        <v>247.5</v>
      </c>
      <c r="BN858" s="388">
        <v>33</v>
      </c>
      <c r="BO858" s="388">
        <v>2827</v>
      </c>
      <c r="BP858" s="388">
        <f t="shared" si="116"/>
        <v>706.75</v>
      </c>
      <c r="BQ858" s="388">
        <v>35</v>
      </c>
      <c r="BR858" s="388">
        <v>3145</v>
      </c>
      <c r="BS858" s="388">
        <f t="shared" si="117"/>
        <v>786.25</v>
      </c>
    </row>
    <row r="859" spans="1:71" ht="15.75" customHeight="1">
      <c r="A859" s="331">
        <v>857</v>
      </c>
      <c r="B859" s="387" t="s">
        <v>4533</v>
      </c>
      <c r="C859" s="388"/>
      <c r="D859" s="388"/>
      <c r="E859" s="207" t="s">
        <v>5</v>
      </c>
      <c r="F859" s="388"/>
      <c r="G859" s="388"/>
      <c r="H859" s="388"/>
      <c r="I859" s="388"/>
      <c r="J859" s="388"/>
      <c r="K859" s="388"/>
      <c r="L859" s="388"/>
      <c r="M859" s="388"/>
      <c r="N859" s="388"/>
      <c r="O859" s="388"/>
      <c r="P859" s="388"/>
      <c r="Q859" s="388"/>
      <c r="R859" s="388"/>
      <c r="S859" s="388"/>
      <c r="T859" s="388"/>
      <c r="U859" s="388"/>
      <c r="V859" s="388"/>
      <c r="W859" s="388"/>
      <c r="X859" s="388"/>
      <c r="Y859" s="388"/>
      <c r="Z859" s="388"/>
      <c r="AA859" s="388"/>
      <c r="AB859" s="388"/>
      <c r="AC859" s="388"/>
      <c r="AD859" s="388"/>
      <c r="AE859" s="388"/>
      <c r="AF859" s="388"/>
      <c r="AG859" s="388"/>
      <c r="AH859" s="388"/>
      <c r="AI859" s="388"/>
      <c r="AJ859" s="388"/>
      <c r="AK859" s="388"/>
      <c r="AL859" s="388"/>
      <c r="AM859" s="388"/>
      <c r="AN859" s="388"/>
      <c r="AO859" s="388"/>
      <c r="AP859" s="388"/>
      <c r="AQ859" s="388"/>
      <c r="AR859" s="388"/>
      <c r="AS859" s="388"/>
      <c r="AT859" s="388"/>
      <c r="AU859" s="388"/>
      <c r="AV859" s="388"/>
      <c r="AW859" s="388"/>
      <c r="AX859" s="388"/>
      <c r="AY859" s="388"/>
      <c r="AZ859" s="388"/>
      <c r="BA859" s="388"/>
      <c r="BB859" s="388"/>
      <c r="BC859" s="388"/>
      <c r="BD859" s="388"/>
      <c r="BE859" s="388"/>
      <c r="BF859" s="388"/>
      <c r="BG859" s="388"/>
      <c r="BH859" s="388"/>
      <c r="BI859" s="388"/>
      <c r="BJ859" s="388"/>
      <c r="BK859" s="388">
        <v>1</v>
      </c>
      <c r="BL859" s="388">
        <v>59</v>
      </c>
      <c r="BM859" s="388">
        <f t="shared" si="115"/>
        <v>14.75</v>
      </c>
      <c r="BN859" s="388">
        <v>20</v>
      </c>
      <c r="BO859" s="388">
        <v>992</v>
      </c>
      <c r="BP859" s="388">
        <f t="shared" si="116"/>
        <v>248</v>
      </c>
      <c r="BQ859" s="388">
        <v>28</v>
      </c>
      <c r="BR859" s="388">
        <v>1560</v>
      </c>
      <c r="BS859" s="388">
        <f t="shared" si="117"/>
        <v>390</v>
      </c>
    </row>
    <row r="860" spans="1:71" ht="15.75" customHeight="1">
      <c r="A860" s="331">
        <v>858</v>
      </c>
      <c r="B860" s="387" t="s">
        <v>4534</v>
      </c>
      <c r="C860" s="388"/>
      <c r="D860" s="388"/>
      <c r="E860" s="207" t="s">
        <v>5</v>
      </c>
      <c r="F860" s="388"/>
      <c r="G860" s="388"/>
      <c r="H860" s="388"/>
      <c r="I860" s="388"/>
      <c r="J860" s="388"/>
      <c r="K860" s="388"/>
      <c r="L860" s="388"/>
      <c r="M860" s="388"/>
      <c r="N860" s="388"/>
      <c r="O860" s="388"/>
      <c r="P860" s="388"/>
      <c r="Q860" s="388"/>
      <c r="R860" s="388"/>
      <c r="S860" s="388"/>
      <c r="T860" s="388"/>
      <c r="U860" s="388"/>
      <c r="V860" s="388"/>
      <c r="W860" s="388"/>
      <c r="X860" s="388"/>
      <c r="Y860" s="388"/>
      <c r="Z860" s="388"/>
      <c r="AA860" s="388"/>
      <c r="AB860" s="388"/>
      <c r="AC860" s="388"/>
      <c r="AD860" s="388"/>
      <c r="AE860" s="388"/>
      <c r="AF860" s="388"/>
      <c r="AG860" s="388"/>
      <c r="AH860" s="388"/>
      <c r="AI860" s="388"/>
      <c r="AJ860" s="388"/>
      <c r="AK860" s="388"/>
      <c r="AL860" s="388"/>
      <c r="AM860" s="388"/>
      <c r="AN860" s="388"/>
      <c r="AO860" s="388"/>
      <c r="AP860" s="388"/>
      <c r="AQ860" s="388"/>
      <c r="AR860" s="388"/>
      <c r="AS860" s="388"/>
      <c r="AT860" s="388"/>
      <c r="AU860" s="388"/>
      <c r="AV860" s="388"/>
      <c r="AW860" s="388"/>
      <c r="AX860" s="388"/>
      <c r="AY860" s="388"/>
      <c r="AZ860" s="388"/>
      <c r="BA860" s="388"/>
      <c r="BB860" s="388"/>
      <c r="BC860" s="388"/>
      <c r="BD860" s="388"/>
      <c r="BE860" s="388"/>
      <c r="BF860" s="388"/>
      <c r="BG860" s="388"/>
      <c r="BH860" s="388"/>
      <c r="BI860" s="388"/>
      <c r="BJ860" s="388"/>
      <c r="BK860" s="388">
        <v>38</v>
      </c>
      <c r="BL860" s="388">
        <v>2870</v>
      </c>
      <c r="BM860" s="388">
        <f t="shared" si="115"/>
        <v>717.5</v>
      </c>
      <c r="BN860" s="388">
        <v>47</v>
      </c>
      <c r="BO860" s="388">
        <v>4081</v>
      </c>
      <c r="BP860" s="388">
        <f t="shared" si="116"/>
        <v>1020.25</v>
      </c>
      <c r="BQ860" s="388">
        <v>70</v>
      </c>
      <c r="BR860" s="388">
        <v>5282</v>
      </c>
      <c r="BS860" s="388">
        <f t="shared" si="117"/>
        <v>1320.5</v>
      </c>
    </row>
    <row r="861" spans="1:71" ht="15.75" customHeight="1">
      <c r="A861" s="331">
        <v>859</v>
      </c>
      <c r="B861" s="387" t="s">
        <v>4535</v>
      </c>
      <c r="C861" s="388"/>
      <c r="D861" s="388"/>
      <c r="E861" s="207" t="s">
        <v>5</v>
      </c>
      <c r="F861" s="388"/>
      <c r="G861" s="388"/>
      <c r="H861" s="388"/>
      <c r="I861" s="388"/>
      <c r="J861" s="388"/>
      <c r="K861" s="388"/>
      <c r="L861" s="388"/>
      <c r="M861" s="388"/>
      <c r="N861" s="388"/>
      <c r="O861" s="388"/>
      <c r="P861" s="388"/>
      <c r="Q861" s="388"/>
      <c r="R861" s="388"/>
      <c r="S861" s="388"/>
      <c r="T861" s="388"/>
      <c r="U861" s="388"/>
      <c r="V861" s="388"/>
      <c r="W861" s="388"/>
      <c r="X861" s="388"/>
      <c r="Y861" s="388"/>
      <c r="Z861" s="388"/>
      <c r="AA861" s="388"/>
      <c r="AB861" s="388"/>
      <c r="AC861" s="388"/>
      <c r="AD861" s="388"/>
      <c r="AE861" s="388"/>
      <c r="AF861" s="388"/>
      <c r="AG861" s="388"/>
      <c r="AH861" s="388"/>
      <c r="AI861" s="388"/>
      <c r="AJ861" s="388"/>
      <c r="AK861" s="388"/>
      <c r="AL861" s="388"/>
      <c r="AM861" s="388"/>
      <c r="AN861" s="388"/>
      <c r="AO861" s="388"/>
      <c r="AP861" s="388"/>
      <c r="AQ861" s="388"/>
      <c r="AR861" s="388"/>
      <c r="AS861" s="388"/>
      <c r="AT861" s="388"/>
      <c r="AU861" s="388"/>
      <c r="AV861" s="388"/>
      <c r="AW861" s="388"/>
      <c r="AX861" s="388"/>
      <c r="AY861" s="388"/>
      <c r="AZ861" s="388"/>
      <c r="BA861" s="388"/>
      <c r="BB861" s="388"/>
      <c r="BC861" s="388"/>
      <c r="BD861" s="388"/>
      <c r="BE861" s="388"/>
      <c r="BF861" s="388"/>
      <c r="BG861" s="388"/>
      <c r="BH861" s="388"/>
      <c r="BI861" s="388"/>
      <c r="BJ861" s="388"/>
      <c r="BK861" s="388">
        <v>4</v>
      </c>
      <c r="BL861" s="388">
        <v>164</v>
      </c>
      <c r="BM861" s="388">
        <f t="shared" si="115"/>
        <v>41</v>
      </c>
      <c r="BN861" s="388">
        <v>8</v>
      </c>
      <c r="BO861" s="388">
        <v>420</v>
      </c>
      <c r="BP861" s="388">
        <f t="shared" si="116"/>
        <v>105</v>
      </c>
      <c r="BQ861" s="388">
        <v>22</v>
      </c>
      <c r="BR861" s="388">
        <v>1198</v>
      </c>
      <c r="BS861" s="388">
        <f t="shared" si="117"/>
        <v>299.5</v>
      </c>
    </row>
    <row r="862" spans="1:71" ht="15.75" customHeight="1">
      <c r="A862" s="331">
        <v>860</v>
      </c>
      <c r="B862" s="387" t="s">
        <v>4536</v>
      </c>
      <c r="C862" s="388"/>
      <c r="D862" s="388"/>
      <c r="E862" s="207" t="s">
        <v>5</v>
      </c>
      <c r="F862" s="388"/>
      <c r="G862" s="388"/>
      <c r="H862" s="388"/>
      <c r="I862" s="388"/>
      <c r="J862" s="388"/>
      <c r="K862" s="388"/>
      <c r="L862" s="388"/>
      <c r="M862" s="388"/>
      <c r="N862" s="388"/>
      <c r="O862" s="388"/>
      <c r="P862" s="388"/>
      <c r="Q862" s="388"/>
      <c r="R862" s="388"/>
      <c r="S862" s="388"/>
      <c r="T862" s="388"/>
      <c r="U862" s="388"/>
      <c r="V862" s="388"/>
      <c r="W862" s="388"/>
      <c r="X862" s="388"/>
      <c r="Y862" s="388"/>
      <c r="Z862" s="388"/>
      <c r="AA862" s="388"/>
      <c r="AB862" s="388"/>
      <c r="AC862" s="388"/>
      <c r="AD862" s="388"/>
      <c r="AE862" s="388"/>
      <c r="AF862" s="388"/>
      <c r="AG862" s="388"/>
      <c r="AH862" s="388"/>
      <c r="AI862" s="388"/>
      <c r="AJ862" s="388"/>
      <c r="AK862" s="388"/>
      <c r="AL862" s="388"/>
      <c r="AM862" s="388"/>
      <c r="AN862" s="388"/>
      <c r="AO862" s="388"/>
      <c r="AP862" s="388"/>
      <c r="AQ862" s="388"/>
      <c r="AR862" s="388"/>
      <c r="AS862" s="388"/>
      <c r="AT862" s="388"/>
      <c r="AU862" s="388"/>
      <c r="AV862" s="388"/>
      <c r="AW862" s="388"/>
      <c r="AX862" s="388"/>
      <c r="AY862" s="388"/>
      <c r="AZ862" s="388"/>
      <c r="BA862" s="388"/>
      <c r="BB862" s="388"/>
      <c r="BC862" s="388"/>
      <c r="BD862" s="388"/>
      <c r="BE862" s="388"/>
      <c r="BF862" s="388"/>
      <c r="BG862" s="388"/>
      <c r="BH862" s="388"/>
      <c r="BI862" s="388"/>
      <c r="BJ862" s="388"/>
      <c r="BK862" s="388">
        <v>23</v>
      </c>
      <c r="BL862" s="388">
        <v>1853</v>
      </c>
      <c r="BM862" s="388">
        <f t="shared" si="115"/>
        <v>463.25</v>
      </c>
      <c r="BN862" s="388">
        <v>33</v>
      </c>
      <c r="BO862" s="388">
        <v>2403</v>
      </c>
      <c r="BP862" s="388">
        <f t="shared" si="116"/>
        <v>600.75</v>
      </c>
      <c r="BQ862" s="388">
        <v>60</v>
      </c>
      <c r="BR862" s="388">
        <v>4444</v>
      </c>
      <c r="BS862" s="388">
        <f t="shared" si="117"/>
        <v>1111</v>
      </c>
    </row>
    <row r="863" spans="1:71" ht="15.75" customHeight="1">
      <c r="A863" s="331">
        <v>861</v>
      </c>
      <c r="B863" s="387" t="s">
        <v>4537</v>
      </c>
      <c r="C863" s="388"/>
      <c r="D863" s="388"/>
      <c r="E863" s="207" t="s">
        <v>5</v>
      </c>
      <c r="F863" s="388"/>
      <c r="G863" s="388"/>
      <c r="H863" s="388"/>
      <c r="I863" s="388"/>
      <c r="J863" s="388"/>
      <c r="K863" s="388"/>
      <c r="L863" s="388"/>
      <c r="M863" s="388"/>
      <c r="N863" s="388"/>
      <c r="O863" s="388"/>
      <c r="P863" s="388"/>
      <c r="Q863" s="388"/>
      <c r="R863" s="388"/>
      <c r="S863" s="388"/>
      <c r="T863" s="388"/>
      <c r="U863" s="388"/>
      <c r="V863" s="388"/>
      <c r="W863" s="388"/>
      <c r="X863" s="388"/>
      <c r="Y863" s="388"/>
      <c r="Z863" s="388"/>
      <c r="AA863" s="388"/>
      <c r="AB863" s="388"/>
      <c r="AC863" s="388"/>
      <c r="AD863" s="388"/>
      <c r="AE863" s="388"/>
      <c r="AF863" s="388"/>
      <c r="AG863" s="388"/>
      <c r="AH863" s="388"/>
      <c r="AI863" s="388"/>
      <c r="AJ863" s="388"/>
      <c r="AK863" s="388"/>
      <c r="AL863" s="388"/>
      <c r="AM863" s="388"/>
      <c r="AN863" s="388"/>
      <c r="AO863" s="388"/>
      <c r="AP863" s="388"/>
      <c r="AQ863" s="388"/>
      <c r="AR863" s="388"/>
      <c r="AS863" s="388"/>
      <c r="AT863" s="388"/>
      <c r="AU863" s="388"/>
      <c r="AV863" s="388"/>
      <c r="AW863" s="388"/>
      <c r="AX863" s="388"/>
      <c r="AY863" s="388"/>
      <c r="AZ863" s="388"/>
      <c r="BA863" s="388"/>
      <c r="BB863" s="388"/>
      <c r="BC863" s="388"/>
      <c r="BD863" s="388"/>
      <c r="BE863" s="388"/>
      <c r="BF863" s="388"/>
      <c r="BG863" s="388"/>
      <c r="BH863" s="388"/>
      <c r="BI863" s="388"/>
      <c r="BJ863" s="388"/>
      <c r="BK863" s="388">
        <v>218</v>
      </c>
      <c r="BL863" s="388">
        <v>13810</v>
      </c>
      <c r="BM863" s="388">
        <f t="shared" si="115"/>
        <v>3452.5</v>
      </c>
      <c r="BN863" s="388">
        <v>0</v>
      </c>
      <c r="BO863" s="388">
        <v>0</v>
      </c>
      <c r="BP863" s="388">
        <f t="shared" si="116"/>
        <v>0</v>
      </c>
      <c r="BQ863" s="388">
        <v>0</v>
      </c>
      <c r="BR863" s="388">
        <v>0</v>
      </c>
      <c r="BS863" s="388">
        <f t="shared" si="117"/>
        <v>0</v>
      </c>
    </row>
    <row r="864" spans="1:71" ht="15.75" customHeight="1">
      <c r="A864" s="331">
        <v>862</v>
      </c>
      <c r="B864" s="387" t="s">
        <v>4538</v>
      </c>
      <c r="C864" s="388"/>
      <c r="D864" s="388"/>
      <c r="E864" s="207" t="s">
        <v>5</v>
      </c>
      <c r="F864" s="388"/>
      <c r="G864" s="388"/>
      <c r="H864" s="388"/>
      <c r="I864" s="388"/>
      <c r="J864" s="388"/>
      <c r="K864" s="388"/>
      <c r="L864" s="388"/>
      <c r="M864" s="388"/>
      <c r="N864" s="388"/>
      <c r="O864" s="388"/>
      <c r="P864" s="388"/>
      <c r="Q864" s="388"/>
      <c r="R864" s="388"/>
      <c r="S864" s="388"/>
      <c r="T864" s="388"/>
      <c r="U864" s="388"/>
      <c r="V864" s="388"/>
      <c r="W864" s="388"/>
      <c r="X864" s="388"/>
      <c r="Y864" s="388"/>
      <c r="Z864" s="388"/>
      <c r="AA864" s="388"/>
      <c r="AB864" s="388"/>
      <c r="AC864" s="388"/>
      <c r="AD864" s="388"/>
      <c r="AE864" s="388"/>
      <c r="AF864" s="388"/>
      <c r="AG864" s="388"/>
      <c r="AH864" s="388"/>
      <c r="AI864" s="388"/>
      <c r="AJ864" s="388"/>
      <c r="AK864" s="388"/>
      <c r="AL864" s="388"/>
      <c r="AM864" s="388"/>
      <c r="AN864" s="388"/>
      <c r="AO864" s="388"/>
      <c r="AP864" s="388"/>
      <c r="AQ864" s="388"/>
      <c r="AR864" s="388"/>
      <c r="AS864" s="388"/>
      <c r="AT864" s="388"/>
      <c r="AU864" s="388"/>
      <c r="AV864" s="388"/>
      <c r="AW864" s="388"/>
      <c r="AX864" s="388"/>
      <c r="AY864" s="388"/>
      <c r="AZ864" s="388"/>
      <c r="BA864" s="388"/>
      <c r="BB864" s="388"/>
      <c r="BC864" s="388"/>
      <c r="BD864" s="388"/>
      <c r="BE864" s="388"/>
      <c r="BF864" s="388"/>
      <c r="BG864" s="388"/>
      <c r="BH864" s="388"/>
      <c r="BI864" s="388"/>
      <c r="BJ864" s="388"/>
      <c r="BK864" s="388">
        <v>3</v>
      </c>
      <c r="BL864" s="388">
        <v>169</v>
      </c>
      <c r="BM864" s="388">
        <f t="shared" si="115"/>
        <v>42.25</v>
      </c>
      <c r="BN864" s="388">
        <v>4</v>
      </c>
      <c r="BO864" s="388">
        <v>164</v>
      </c>
      <c r="BP864" s="388">
        <f t="shared" si="116"/>
        <v>41</v>
      </c>
      <c r="BQ864" s="388">
        <v>11</v>
      </c>
      <c r="BR864" s="388">
        <v>725</v>
      </c>
      <c r="BS864" s="388">
        <f t="shared" si="117"/>
        <v>181.25</v>
      </c>
    </row>
    <row r="865" spans="1:71" ht="15.75" customHeight="1">
      <c r="A865" s="331">
        <v>863</v>
      </c>
      <c r="B865" s="387" t="s">
        <v>4539</v>
      </c>
      <c r="C865" s="388"/>
      <c r="D865" s="388"/>
      <c r="E865" s="207" t="s">
        <v>5</v>
      </c>
      <c r="F865" s="388"/>
      <c r="G865" s="388"/>
      <c r="H865" s="388"/>
      <c r="I865" s="388"/>
      <c r="J865" s="388"/>
      <c r="K865" s="388"/>
      <c r="L865" s="388"/>
      <c r="M865" s="388"/>
      <c r="N865" s="388"/>
      <c r="O865" s="388"/>
      <c r="P865" s="388"/>
      <c r="Q865" s="388"/>
      <c r="R865" s="388"/>
      <c r="S865" s="388"/>
      <c r="T865" s="388"/>
      <c r="U865" s="388"/>
      <c r="V865" s="388"/>
      <c r="W865" s="388"/>
      <c r="X865" s="388"/>
      <c r="Y865" s="388"/>
      <c r="Z865" s="388"/>
      <c r="AA865" s="388"/>
      <c r="AB865" s="388"/>
      <c r="AC865" s="388"/>
      <c r="AD865" s="388"/>
      <c r="AE865" s="388"/>
      <c r="AF865" s="388"/>
      <c r="AG865" s="388"/>
      <c r="AH865" s="388"/>
      <c r="AI865" s="388"/>
      <c r="AJ865" s="388"/>
      <c r="AK865" s="388"/>
      <c r="AL865" s="388"/>
      <c r="AM865" s="388"/>
      <c r="AN865" s="388"/>
      <c r="AO865" s="388"/>
      <c r="AP865" s="388"/>
      <c r="AQ865" s="388"/>
      <c r="AR865" s="388"/>
      <c r="AS865" s="388"/>
      <c r="AT865" s="388"/>
      <c r="AU865" s="388"/>
      <c r="AV865" s="388"/>
      <c r="AW865" s="388"/>
      <c r="AX865" s="388"/>
      <c r="AY865" s="388"/>
      <c r="AZ865" s="388"/>
      <c r="BA865" s="388"/>
      <c r="BB865" s="388"/>
      <c r="BC865" s="388"/>
      <c r="BD865" s="388"/>
      <c r="BE865" s="388"/>
      <c r="BF865" s="388"/>
      <c r="BG865" s="388"/>
      <c r="BH865" s="388"/>
      <c r="BI865" s="388"/>
      <c r="BJ865" s="388"/>
      <c r="BK865" s="388">
        <v>16</v>
      </c>
      <c r="BL865" s="388">
        <v>1260</v>
      </c>
      <c r="BM865" s="388">
        <f t="shared" si="115"/>
        <v>315</v>
      </c>
      <c r="BN865" s="388">
        <v>26</v>
      </c>
      <c r="BO865" s="388">
        <v>2070</v>
      </c>
      <c r="BP865" s="388">
        <f t="shared" si="116"/>
        <v>517.5</v>
      </c>
      <c r="BQ865" s="388">
        <v>31</v>
      </c>
      <c r="BR865" s="388">
        <v>2805</v>
      </c>
      <c r="BS865" s="388">
        <f t="shared" si="117"/>
        <v>701.25</v>
      </c>
    </row>
    <row r="866" spans="1:71" ht="15.75" customHeight="1">
      <c r="A866" s="331">
        <v>864</v>
      </c>
      <c r="B866" s="387" t="s">
        <v>4540</v>
      </c>
      <c r="C866" s="388"/>
      <c r="D866" s="388"/>
      <c r="E866" s="207" t="s">
        <v>5</v>
      </c>
      <c r="F866" s="388"/>
      <c r="G866" s="388"/>
      <c r="H866" s="388"/>
      <c r="I866" s="388"/>
      <c r="J866" s="388"/>
      <c r="K866" s="388"/>
      <c r="L866" s="388"/>
      <c r="M866" s="388"/>
      <c r="N866" s="388"/>
      <c r="O866" s="388"/>
      <c r="P866" s="388"/>
      <c r="Q866" s="388"/>
      <c r="R866" s="388"/>
      <c r="S866" s="388"/>
      <c r="T866" s="388"/>
      <c r="U866" s="388"/>
      <c r="V866" s="388"/>
      <c r="W866" s="388"/>
      <c r="X866" s="388"/>
      <c r="Y866" s="388"/>
      <c r="Z866" s="388"/>
      <c r="AA866" s="388"/>
      <c r="AB866" s="388"/>
      <c r="AC866" s="388"/>
      <c r="AD866" s="388"/>
      <c r="AE866" s="388"/>
      <c r="AF866" s="388"/>
      <c r="AG866" s="388"/>
      <c r="AH866" s="388"/>
      <c r="AI866" s="388"/>
      <c r="AJ866" s="388"/>
      <c r="AK866" s="388"/>
      <c r="AL866" s="388"/>
      <c r="AM866" s="388"/>
      <c r="AN866" s="388"/>
      <c r="AO866" s="388"/>
      <c r="AP866" s="388"/>
      <c r="AQ866" s="388"/>
      <c r="AR866" s="388"/>
      <c r="AS866" s="388"/>
      <c r="AT866" s="388"/>
      <c r="AU866" s="388"/>
      <c r="AV866" s="388"/>
      <c r="AW866" s="388"/>
      <c r="AX866" s="388"/>
      <c r="AY866" s="388"/>
      <c r="AZ866" s="388"/>
      <c r="BA866" s="388"/>
      <c r="BB866" s="388"/>
      <c r="BC866" s="388"/>
      <c r="BD866" s="388"/>
      <c r="BE866" s="388"/>
      <c r="BF866" s="388"/>
      <c r="BG866" s="388"/>
      <c r="BH866" s="388"/>
      <c r="BI866" s="388"/>
      <c r="BJ866" s="388"/>
      <c r="BK866" s="388">
        <v>70</v>
      </c>
      <c r="BL866" s="388">
        <v>5142</v>
      </c>
      <c r="BM866" s="388">
        <f t="shared" si="115"/>
        <v>1285.5</v>
      </c>
      <c r="BN866" s="388">
        <v>108</v>
      </c>
      <c r="BO866" s="388">
        <v>7292</v>
      </c>
      <c r="BP866" s="388">
        <f t="shared" si="116"/>
        <v>1823</v>
      </c>
      <c r="BQ866" s="388">
        <v>123</v>
      </c>
      <c r="BR866" s="388">
        <v>8161</v>
      </c>
      <c r="BS866" s="388">
        <f t="shared" si="117"/>
        <v>2040.25</v>
      </c>
    </row>
    <row r="867" spans="1:71" ht="15.75" customHeight="1">
      <c r="A867" s="331">
        <v>865</v>
      </c>
      <c r="B867" s="387" t="s">
        <v>4541</v>
      </c>
      <c r="C867" s="388"/>
      <c r="D867" s="388"/>
      <c r="E867" s="207" t="s">
        <v>5</v>
      </c>
      <c r="F867" s="388"/>
      <c r="G867" s="388"/>
      <c r="H867" s="388"/>
      <c r="I867" s="388"/>
      <c r="J867" s="388"/>
      <c r="K867" s="388"/>
      <c r="L867" s="388"/>
      <c r="M867" s="388"/>
      <c r="N867" s="388"/>
      <c r="O867" s="388"/>
      <c r="P867" s="388"/>
      <c r="Q867" s="388"/>
      <c r="R867" s="388"/>
      <c r="S867" s="388"/>
      <c r="T867" s="388"/>
      <c r="U867" s="388"/>
      <c r="V867" s="388"/>
      <c r="W867" s="388"/>
      <c r="X867" s="388"/>
      <c r="Y867" s="388"/>
      <c r="Z867" s="388"/>
      <c r="AA867" s="388"/>
      <c r="AB867" s="388"/>
      <c r="AC867" s="388"/>
      <c r="AD867" s="388"/>
      <c r="AE867" s="388"/>
      <c r="AF867" s="388"/>
      <c r="AG867" s="388"/>
      <c r="AH867" s="388"/>
      <c r="AI867" s="388"/>
      <c r="AJ867" s="388"/>
      <c r="AK867" s="388"/>
      <c r="AL867" s="388"/>
      <c r="AM867" s="388"/>
      <c r="AN867" s="388"/>
      <c r="AO867" s="388"/>
      <c r="AP867" s="388"/>
      <c r="AQ867" s="388"/>
      <c r="AR867" s="388"/>
      <c r="AS867" s="388"/>
      <c r="AT867" s="388"/>
      <c r="AU867" s="388"/>
      <c r="AV867" s="388"/>
      <c r="AW867" s="388"/>
      <c r="AX867" s="388"/>
      <c r="AY867" s="388"/>
      <c r="AZ867" s="388"/>
      <c r="BA867" s="388"/>
      <c r="BB867" s="388"/>
      <c r="BC867" s="388"/>
      <c r="BD867" s="388"/>
      <c r="BE867" s="388"/>
      <c r="BF867" s="388"/>
      <c r="BG867" s="388"/>
      <c r="BH867" s="388"/>
      <c r="BI867" s="388"/>
      <c r="BJ867" s="388"/>
      <c r="BK867" s="388">
        <v>2</v>
      </c>
      <c r="BL867" s="388">
        <v>158</v>
      </c>
      <c r="BM867" s="388">
        <f t="shared" si="115"/>
        <v>39.5</v>
      </c>
      <c r="BN867" s="388">
        <v>31</v>
      </c>
      <c r="BO867" s="388">
        <v>2433</v>
      </c>
      <c r="BP867" s="388">
        <f t="shared" si="116"/>
        <v>608.25</v>
      </c>
      <c r="BQ867" s="388">
        <v>67</v>
      </c>
      <c r="BR867" s="388">
        <v>4985</v>
      </c>
      <c r="BS867" s="388">
        <f t="shared" si="117"/>
        <v>1246.25</v>
      </c>
    </row>
    <row r="868" spans="1:71" ht="15.75" customHeight="1">
      <c r="A868" s="331">
        <v>866</v>
      </c>
      <c r="B868" s="387" t="s">
        <v>4542</v>
      </c>
      <c r="C868" s="388"/>
      <c r="D868" s="388"/>
      <c r="E868" s="207" t="s">
        <v>5</v>
      </c>
      <c r="F868" s="388"/>
      <c r="G868" s="388"/>
      <c r="H868" s="388"/>
      <c r="I868" s="388"/>
      <c r="J868" s="388"/>
      <c r="K868" s="388"/>
      <c r="L868" s="388"/>
      <c r="M868" s="388"/>
      <c r="N868" s="388"/>
      <c r="O868" s="388"/>
      <c r="P868" s="388"/>
      <c r="Q868" s="388"/>
      <c r="R868" s="388"/>
      <c r="S868" s="388"/>
      <c r="T868" s="388"/>
      <c r="U868" s="388"/>
      <c r="V868" s="388"/>
      <c r="W868" s="388"/>
      <c r="X868" s="388"/>
      <c r="Y868" s="388"/>
      <c r="Z868" s="388"/>
      <c r="AA868" s="388"/>
      <c r="AB868" s="388"/>
      <c r="AC868" s="388"/>
      <c r="AD868" s="388"/>
      <c r="AE868" s="388"/>
      <c r="AF868" s="388"/>
      <c r="AG868" s="388"/>
      <c r="AH868" s="388"/>
      <c r="AI868" s="388"/>
      <c r="AJ868" s="388"/>
      <c r="AK868" s="388"/>
      <c r="AL868" s="388"/>
      <c r="AM868" s="388"/>
      <c r="AN868" s="388"/>
      <c r="AO868" s="388"/>
      <c r="AP868" s="388"/>
      <c r="AQ868" s="388"/>
      <c r="AR868" s="388"/>
      <c r="AS868" s="388"/>
      <c r="AT868" s="388"/>
      <c r="AU868" s="388"/>
      <c r="AV868" s="388"/>
      <c r="AW868" s="388"/>
      <c r="AX868" s="388"/>
      <c r="AY868" s="388"/>
      <c r="AZ868" s="388"/>
      <c r="BA868" s="388"/>
      <c r="BB868" s="388"/>
      <c r="BC868" s="388"/>
      <c r="BD868" s="388"/>
      <c r="BE868" s="388"/>
      <c r="BF868" s="388"/>
      <c r="BG868" s="388"/>
      <c r="BH868" s="388"/>
      <c r="BI868" s="388"/>
      <c r="BJ868" s="388"/>
      <c r="BK868" s="388">
        <v>9</v>
      </c>
      <c r="BL868" s="388">
        <v>607</v>
      </c>
      <c r="BM868" s="388">
        <f t="shared" si="115"/>
        <v>151.75</v>
      </c>
      <c r="BN868" s="388">
        <v>18</v>
      </c>
      <c r="BO868" s="388">
        <v>1302</v>
      </c>
      <c r="BP868" s="388">
        <f t="shared" si="116"/>
        <v>325.5</v>
      </c>
      <c r="BQ868" s="388">
        <v>13</v>
      </c>
      <c r="BR868" s="388">
        <v>931</v>
      </c>
      <c r="BS868" s="388">
        <f t="shared" si="117"/>
        <v>232.75</v>
      </c>
    </row>
    <row r="869" spans="1:71" ht="15.75" customHeight="1">
      <c r="A869" s="331">
        <v>867</v>
      </c>
      <c r="B869" s="387" t="s">
        <v>4543</v>
      </c>
      <c r="C869" s="388"/>
      <c r="D869" s="388"/>
      <c r="E869" s="207" t="s">
        <v>5</v>
      </c>
      <c r="F869" s="388"/>
      <c r="G869" s="388"/>
      <c r="H869" s="388"/>
      <c r="I869" s="388"/>
      <c r="J869" s="388"/>
      <c r="K869" s="388"/>
      <c r="L869" s="388"/>
      <c r="M869" s="388"/>
      <c r="N869" s="388"/>
      <c r="O869" s="388"/>
      <c r="P869" s="388"/>
      <c r="Q869" s="388"/>
      <c r="R869" s="388"/>
      <c r="S869" s="388"/>
      <c r="T869" s="388"/>
      <c r="U869" s="388"/>
      <c r="V869" s="388"/>
      <c r="W869" s="388"/>
      <c r="X869" s="388"/>
      <c r="Y869" s="388"/>
      <c r="Z869" s="388"/>
      <c r="AA869" s="388"/>
      <c r="AB869" s="388"/>
      <c r="AC869" s="388"/>
      <c r="AD869" s="388"/>
      <c r="AE869" s="388"/>
      <c r="AF869" s="388"/>
      <c r="AG869" s="388"/>
      <c r="AH869" s="388"/>
      <c r="AI869" s="388"/>
      <c r="AJ869" s="388"/>
      <c r="AK869" s="388"/>
      <c r="AL869" s="388"/>
      <c r="AM869" s="388"/>
      <c r="AN869" s="388"/>
      <c r="AO869" s="388"/>
      <c r="AP869" s="388"/>
      <c r="AQ869" s="388"/>
      <c r="AR869" s="388"/>
      <c r="AS869" s="388"/>
      <c r="AT869" s="388"/>
      <c r="AU869" s="388"/>
      <c r="AV869" s="388"/>
      <c r="AW869" s="388"/>
      <c r="AX869" s="388"/>
      <c r="AY869" s="388"/>
      <c r="AZ869" s="388"/>
      <c r="BA869" s="388"/>
      <c r="BB869" s="388"/>
      <c r="BC869" s="388"/>
      <c r="BD869" s="388"/>
      <c r="BE869" s="388"/>
      <c r="BF869" s="388"/>
      <c r="BG869" s="388"/>
      <c r="BH869" s="388"/>
      <c r="BI869" s="388"/>
      <c r="BJ869" s="388"/>
      <c r="BK869" s="388">
        <v>2</v>
      </c>
      <c r="BL869" s="388">
        <v>138</v>
      </c>
      <c r="BM869" s="388">
        <f t="shared" si="115"/>
        <v>34.5</v>
      </c>
      <c r="BN869" s="388">
        <v>6</v>
      </c>
      <c r="BO869" s="388">
        <v>430</v>
      </c>
      <c r="BP869" s="388">
        <f t="shared" si="116"/>
        <v>107.5</v>
      </c>
      <c r="BQ869" s="388">
        <v>16</v>
      </c>
      <c r="BR869" s="388">
        <v>936</v>
      </c>
      <c r="BS869" s="388">
        <f t="shared" si="117"/>
        <v>234</v>
      </c>
    </row>
    <row r="870" spans="1:71" ht="15.75" customHeight="1">
      <c r="A870" s="331">
        <v>868</v>
      </c>
      <c r="B870" s="387" t="s">
        <v>4544</v>
      </c>
      <c r="C870" s="388"/>
      <c r="D870" s="388"/>
      <c r="E870" s="207" t="s">
        <v>5</v>
      </c>
      <c r="F870" s="388"/>
      <c r="G870" s="388"/>
      <c r="H870" s="388"/>
      <c r="I870" s="388"/>
      <c r="J870" s="388"/>
      <c r="K870" s="388"/>
      <c r="L870" s="388"/>
      <c r="M870" s="388"/>
      <c r="N870" s="388"/>
      <c r="O870" s="388"/>
      <c r="P870" s="388"/>
      <c r="Q870" s="388"/>
      <c r="R870" s="388"/>
      <c r="S870" s="388"/>
      <c r="T870" s="388"/>
      <c r="U870" s="388"/>
      <c r="V870" s="388"/>
      <c r="W870" s="388"/>
      <c r="X870" s="388"/>
      <c r="Y870" s="388"/>
      <c r="Z870" s="388"/>
      <c r="AA870" s="388"/>
      <c r="AB870" s="388"/>
      <c r="AC870" s="388"/>
      <c r="AD870" s="388"/>
      <c r="AE870" s="388"/>
      <c r="AF870" s="388"/>
      <c r="AG870" s="388"/>
      <c r="AH870" s="388"/>
      <c r="AI870" s="388"/>
      <c r="AJ870" s="388"/>
      <c r="AK870" s="388"/>
      <c r="AL870" s="388"/>
      <c r="AM870" s="388"/>
      <c r="AN870" s="388"/>
      <c r="AO870" s="388"/>
      <c r="AP870" s="388"/>
      <c r="AQ870" s="388"/>
      <c r="AR870" s="388"/>
      <c r="AS870" s="388"/>
      <c r="AT870" s="388"/>
      <c r="AU870" s="388"/>
      <c r="AV870" s="388"/>
      <c r="AW870" s="388"/>
      <c r="AX870" s="388"/>
      <c r="AY870" s="388"/>
      <c r="AZ870" s="388"/>
      <c r="BA870" s="388"/>
      <c r="BB870" s="388"/>
      <c r="BC870" s="388"/>
      <c r="BD870" s="388"/>
      <c r="BE870" s="388"/>
      <c r="BF870" s="388"/>
      <c r="BG870" s="388"/>
      <c r="BH870" s="388"/>
      <c r="BI870" s="388"/>
      <c r="BJ870" s="388"/>
      <c r="BK870" s="388">
        <v>11</v>
      </c>
      <c r="BL870" s="388">
        <v>813</v>
      </c>
      <c r="BM870" s="388">
        <f t="shared" si="115"/>
        <v>203.25</v>
      </c>
      <c r="BN870" s="388">
        <v>23</v>
      </c>
      <c r="BO870" s="388">
        <v>1465</v>
      </c>
      <c r="BP870" s="388">
        <f t="shared" si="116"/>
        <v>366.25</v>
      </c>
      <c r="BQ870" s="388">
        <v>18</v>
      </c>
      <c r="BR870" s="388">
        <v>1242</v>
      </c>
      <c r="BS870" s="388">
        <f t="shared" si="117"/>
        <v>310.5</v>
      </c>
    </row>
    <row r="871" spans="1:71" ht="15.75" customHeight="1">
      <c r="A871" s="331">
        <v>869</v>
      </c>
      <c r="B871" s="387" t="s">
        <v>4545</v>
      </c>
      <c r="C871" s="388"/>
      <c r="D871" s="388"/>
      <c r="E871" s="207" t="s">
        <v>5</v>
      </c>
      <c r="F871" s="388"/>
      <c r="G871" s="388"/>
      <c r="H871" s="388"/>
      <c r="I871" s="388"/>
      <c r="J871" s="388"/>
      <c r="K871" s="388"/>
      <c r="L871" s="388"/>
      <c r="M871" s="388"/>
      <c r="N871" s="388"/>
      <c r="O871" s="388"/>
      <c r="P871" s="388"/>
      <c r="Q871" s="388"/>
      <c r="R871" s="388"/>
      <c r="S871" s="388"/>
      <c r="T871" s="388"/>
      <c r="U871" s="388"/>
      <c r="V871" s="388"/>
      <c r="W871" s="388"/>
      <c r="X871" s="388"/>
      <c r="Y871" s="388"/>
      <c r="Z871" s="388"/>
      <c r="AA871" s="388"/>
      <c r="AB871" s="388"/>
      <c r="AC871" s="388"/>
      <c r="AD871" s="388"/>
      <c r="AE871" s="388"/>
      <c r="AF871" s="388"/>
      <c r="AG871" s="388"/>
      <c r="AH871" s="388"/>
      <c r="AI871" s="388"/>
      <c r="AJ871" s="388"/>
      <c r="AK871" s="388"/>
      <c r="AL871" s="388"/>
      <c r="AM871" s="388"/>
      <c r="AN871" s="388"/>
      <c r="AO871" s="388"/>
      <c r="AP871" s="388"/>
      <c r="AQ871" s="388"/>
      <c r="AR871" s="388"/>
      <c r="AS871" s="388"/>
      <c r="AT871" s="388"/>
      <c r="AU871" s="388"/>
      <c r="AV871" s="388"/>
      <c r="AW871" s="388"/>
      <c r="AX871" s="388"/>
      <c r="AY871" s="388"/>
      <c r="AZ871" s="388"/>
      <c r="BA871" s="388"/>
      <c r="BB871" s="388"/>
      <c r="BC871" s="388"/>
      <c r="BD871" s="388"/>
      <c r="BE871" s="388"/>
      <c r="BF871" s="388"/>
      <c r="BG871" s="388"/>
      <c r="BH871" s="388"/>
      <c r="BI871" s="388"/>
      <c r="BJ871" s="388"/>
      <c r="BK871" s="388">
        <v>33</v>
      </c>
      <c r="BL871" s="388">
        <v>2331</v>
      </c>
      <c r="BM871" s="388">
        <f t="shared" si="115"/>
        <v>582.75</v>
      </c>
      <c r="BN871" s="388">
        <v>69</v>
      </c>
      <c r="BO871" s="388">
        <v>5059</v>
      </c>
      <c r="BP871" s="388">
        <f t="shared" si="116"/>
        <v>1264.75</v>
      </c>
      <c r="BQ871" s="388">
        <v>49</v>
      </c>
      <c r="BR871" s="388">
        <v>3543</v>
      </c>
      <c r="BS871" s="388">
        <f t="shared" si="117"/>
        <v>885.75</v>
      </c>
    </row>
    <row r="872" spans="1:71" ht="15.75" customHeight="1">
      <c r="A872" s="331">
        <v>870</v>
      </c>
      <c r="B872" s="387" t="s">
        <v>4546</v>
      </c>
      <c r="C872" s="388"/>
      <c r="D872" s="388"/>
      <c r="E872" s="207" t="s">
        <v>5</v>
      </c>
      <c r="F872" s="388"/>
      <c r="G872" s="388"/>
      <c r="H872" s="388"/>
      <c r="I872" s="388"/>
      <c r="J872" s="388"/>
      <c r="K872" s="388"/>
      <c r="L872" s="388"/>
      <c r="M872" s="388"/>
      <c r="N872" s="388"/>
      <c r="O872" s="388"/>
      <c r="P872" s="388"/>
      <c r="Q872" s="388"/>
      <c r="R872" s="388"/>
      <c r="S872" s="388"/>
      <c r="T872" s="388"/>
      <c r="U872" s="388"/>
      <c r="V872" s="388"/>
      <c r="W872" s="388"/>
      <c r="X872" s="388"/>
      <c r="Y872" s="388"/>
      <c r="Z872" s="388"/>
      <c r="AA872" s="388"/>
      <c r="AB872" s="388"/>
      <c r="AC872" s="388"/>
      <c r="AD872" s="388"/>
      <c r="AE872" s="388"/>
      <c r="AF872" s="388"/>
      <c r="AG872" s="388"/>
      <c r="AH872" s="388"/>
      <c r="AI872" s="388"/>
      <c r="AJ872" s="388"/>
      <c r="AK872" s="388"/>
      <c r="AL872" s="388"/>
      <c r="AM872" s="388"/>
      <c r="AN872" s="388"/>
      <c r="AO872" s="388"/>
      <c r="AP872" s="388"/>
      <c r="AQ872" s="388"/>
      <c r="AR872" s="388"/>
      <c r="AS872" s="388"/>
      <c r="AT872" s="388"/>
      <c r="AU872" s="388"/>
      <c r="AV872" s="388"/>
      <c r="AW872" s="388"/>
      <c r="AX872" s="388"/>
      <c r="AY872" s="388"/>
      <c r="AZ872" s="388"/>
      <c r="BA872" s="388"/>
      <c r="BB872" s="388"/>
      <c r="BC872" s="388"/>
      <c r="BD872" s="388"/>
      <c r="BE872" s="388"/>
      <c r="BF872" s="388"/>
      <c r="BG872" s="388"/>
      <c r="BH872" s="388"/>
      <c r="BI872" s="388"/>
      <c r="BJ872" s="388"/>
      <c r="BK872" s="388">
        <v>18</v>
      </c>
      <c r="BL872" s="388">
        <v>1394</v>
      </c>
      <c r="BM872" s="388">
        <f t="shared" si="115"/>
        <v>348.5</v>
      </c>
      <c r="BN872" s="388">
        <v>13</v>
      </c>
      <c r="BO872" s="388">
        <v>1107</v>
      </c>
      <c r="BP872" s="388">
        <f t="shared" si="116"/>
        <v>276.75</v>
      </c>
      <c r="BQ872" s="388">
        <v>17</v>
      </c>
      <c r="BR872" s="388">
        <v>1147</v>
      </c>
      <c r="BS872" s="388">
        <f t="shared" si="117"/>
        <v>286.75</v>
      </c>
    </row>
    <row r="873" spans="1:71" ht="15.75" customHeight="1">
      <c r="A873" s="331">
        <v>871</v>
      </c>
      <c r="B873" s="387" t="s">
        <v>4547</v>
      </c>
      <c r="C873" s="388"/>
      <c r="D873" s="388"/>
      <c r="E873" s="207" t="s">
        <v>5</v>
      </c>
      <c r="F873" s="388"/>
      <c r="G873" s="388"/>
      <c r="H873" s="388"/>
      <c r="I873" s="388"/>
      <c r="J873" s="388"/>
      <c r="K873" s="388"/>
      <c r="L873" s="388"/>
      <c r="M873" s="388"/>
      <c r="N873" s="388"/>
      <c r="O873" s="388"/>
      <c r="P873" s="388"/>
      <c r="Q873" s="388"/>
      <c r="R873" s="388"/>
      <c r="S873" s="388"/>
      <c r="T873" s="388"/>
      <c r="U873" s="388"/>
      <c r="V873" s="388"/>
      <c r="W873" s="388"/>
      <c r="X873" s="388"/>
      <c r="Y873" s="388"/>
      <c r="Z873" s="388"/>
      <c r="AA873" s="388"/>
      <c r="AB873" s="388"/>
      <c r="AC873" s="388"/>
      <c r="AD873" s="388"/>
      <c r="AE873" s="388"/>
      <c r="AF873" s="388"/>
      <c r="AG873" s="388"/>
      <c r="AH873" s="388"/>
      <c r="AI873" s="388"/>
      <c r="AJ873" s="388"/>
      <c r="AK873" s="388"/>
      <c r="AL873" s="388"/>
      <c r="AM873" s="388"/>
      <c r="AN873" s="388"/>
      <c r="AO873" s="388"/>
      <c r="AP873" s="388"/>
      <c r="AQ873" s="388"/>
      <c r="AR873" s="388"/>
      <c r="AS873" s="388"/>
      <c r="AT873" s="388"/>
      <c r="AU873" s="388"/>
      <c r="AV873" s="388"/>
      <c r="AW873" s="388"/>
      <c r="AX873" s="388"/>
      <c r="AY873" s="388"/>
      <c r="AZ873" s="388"/>
      <c r="BA873" s="388"/>
      <c r="BB873" s="388"/>
      <c r="BC873" s="388"/>
      <c r="BD873" s="388"/>
      <c r="BE873" s="388"/>
      <c r="BF873" s="388"/>
      <c r="BG873" s="388"/>
      <c r="BH873" s="388"/>
      <c r="BI873" s="388"/>
      <c r="BJ873" s="388"/>
      <c r="BK873" s="388">
        <v>15</v>
      </c>
      <c r="BL873" s="388">
        <v>893</v>
      </c>
      <c r="BM873" s="388">
        <f t="shared" si="115"/>
        <v>223.25</v>
      </c>
      <c r="BN873" s="388">
        <v>22</v>
      </c>
      <c r="BO873" s="388">
        <v>1646</v>
      </c>
      <c r="BP873" s="388">
        <f t="shared" si="116"/>
        <v>411.5</v>
      </c>
      <c r="BQ873" s="388">
        <v>19</v>
      </c>
      <c r="BR873" s="388">
        <v>1157</v>
      </c>
      <c r="BS873" s="388">
        <f t="shared" si="117"/>
        <v>289.25</v>
      </c>
    </row>
    <row r="874" spans="1:71" ht="15.75" customHeight="1">
      <c r="A874" s="331">
        <v>872</v>
      </c>
      <c r="B874" s="387" t="s">
        <v>4548</v>
      </c>
      <c r="C874" s="388"/>
      <c r="D874" s="388"/>
      <c r="E874" s="207" t="s">
        <v>5</v>
      </c>
      <c r="F874" s="388"/>
      <c r="G874" s="388"/>
      <c r="H874" s="388"/>
      <c r="I874" s="388"/>
      <c r="J874" s="388"/>
      <c r="K874" s="388"/>
      <c r="L874" s="388"/>
      <c r="M874" s="388"/>
      <c r="N874" s="388"/>
      <c r="O874" s="388"/>
      <c r="P874" s="388"/>
      <c r="Q874" s="388"/>
      <c r="R874" s="388"/>
      <c r="S874" s="388"/>
      <c r="T874" s="388"/>
      <c r="U874" s="388"/>
      <c r="V874" s="388"/>
      <c r="W874" s="388"/>
      <c r="X874" s="388"/>
      <c r="Y874" s="388"/>
      <c r="Z874" s="388"/>
      <c r="AA874" s="388"/>
      <c r="AB874" s="388"/>
      <c r="AC874" s="388"/>
      <c r="AD874" s="388"/>
      <c r="AE874" s="388"/>
      <c r="AF874" s="388"/>
      <c r="AG874" s="388"/>
      <c r="AH874" s="388"/>
      <c r="AI874" s="388"/>
      <c r="AJ874" s="388"/>
      <c r="AK874" s="388"/>
      <c r="AL874" s="388"/>
      <c r="AM874" s="388"/>
      <c r="AN874" s="388"/>
      <c r="AO874" s="388"/>
      <c r="AP874" s="388"/>
      <c r="AQ874" s="388"/>
      <c r="AR874" s="388"/>
      <c r="AS874" s="388"/>
      <c r="AT874" s="388"/>
      <c r="AU874" s="388"/>
      <c r="AV874" s="388"/>
      <c r="AW874" s="388"/>
      <c r="AX874" s="388"/>
      <c r="AY874" s="388"/>
      <c r="AZ874" s="388"/>
      <c r="BA874" s="388"/>
      <c r="BB874" s="388"/>
      <c r="BC874" s="388"/>
      <c r="BD874" s="388"/>
      <c r="BE874" s="388"/>
      <c r="BF874" s="388"/>
      <c r="BG874" s="388"/>
      <c r="BH874" s="388"/>
      <c r="BI874" s="388"/>
      <c r="BJ874" s="388"/>
      <c r="BK874" s="388">
        <v>18</v>
      </c>
      <c r="BL874" s="388">
        <v>1642</v>
      </c>
      <c r="BM874" s="388">
        <f t="shared" si="115"/>
        <v>410.5</v>
      </c>
      <c r="BN874" s="388">
        <v>10</v>
      </c>
      <c r="BO874" s="388">
        <v>782</v>
      </c>
      <c r="BP874" s="388">
        <f t="shared" si="116"/>
        <v>195.5</v>
      </c>
      <c r="BQ874" s="388">
        <v>23</v>
      </c>
      <c r="BR874" s="388">
        <v>1925</v>
      </c>
      <c r="BS874" s="388">
        <f t="shared" si="117"/>
        <v>481.25</v>
      </c>
    </row>
    <row r="875" spans="1:71" ht="15.75" customHeight="1">
      <c r="A875" s="331">
        <v>873</v>
      </c>
      <c r="B875" s="387" t="s">
        <v>4549</v>
      </c>
      <c r="C875" s="388"/>
      <c r="D875" s="388"/>
      <c r="E875" s="207" t="s">
        <v>5</v>
      </c>
      <c r="F875" s="388"/>
      <c r="G875" s="388"/>
      <c r="H875" s="388"/>
      <c r="I875" s="388"/>
      <c r="J875" s="388"/>
      <c r="K875" s="388"/>
      <c r="L875" s="388"/>
      <c r="M875" s="388"/>
      <c r="N875" s="388"/>
      <c r="O875" s="388"/>
      <c r="P875" s="388"/>
      <c r="Q875" s="388"/>
      <c r="R875" s="388"/>
      <c r="S875" s="388"/>
      <c r="T875" s="388"/>
      <c r="U875" s="388"/>
      <c r="V875" s="388"/>
      <c r="W875" s="388"/>
      <c r="X875" s="388"/>
      <c r="Y875" s="388"/>
      <c r="Z875" s="388"/>
      <c r="AA875" s="388"/>
      <c r="AB875" s="388"/>
      <c r="AC875" s="388"/>
      <c r="AD875" s="388"/>
      <c r="AE875" s="388"/>
      <c r="AF875" s="388"/>
      <c r="AG875" s="388"/>
      <c r="AH875" s="388"/>
      <c r="AI875" s="388"/>
      <c r="AJ875" s="388"/>
      <c r="AK875" s="388"/>
      <c r="AL875" s="388"/>
      <c r="AM875" s="388"/>
      <c r="AN875" s="388"/>
      <c r="AO875" s="388"/>
      <c r="AP875" s="388"/>
      <c r="AQ875" s="388"/>
      <c r="AR875" s="388"/>
      <c r="AS875" s="388"/>
      <c r="AT875" s="388"/>
      <c r="AU875" s="388"/>
      <c r="AV875" s="388"/>
      <c r="AW875" s="388"/>
      <c r="AX875" s="388"/>
      <c r="AY875" s="388"/>
      <c r="AZ875" s="388"/>
      <c r="BA875" s="388"/>
      <c r="BB875" s="388"/>
      <c r="BC875" s="388"/>
      <c r="BD875" s="388"/>
      <c r="BE875" s="388"/>
      <c r="BF875" s="388"/>
      <c r="BG875" s="388"/>
      <c r="BH875" s="388"/>
      <c r="BI875" s="388"/>
      <c r="BJ875" s="388"/>
      <c r="BK875" s="388">
        <v>17</v>
      </c>
      <c r="BL875" s="388">
        <v>1475</v>
      </c>
      <c r="BM875" s="388">
        <f t="shared" si="115"/>
        <v>368.75</v>
      </c>
      <c r="BN875" s="388">
        <v>14</v>
      </c>
      <c r="BO875" s="388">
        <v>1198</v>
      </c>
      <c r="BP875" s="388">
        <f t="shared" si="116"/>
        <v>299.5</v>
      </c>
      <c r="BQ875" s="388">
        <v>24</v>
      </c>
      <c r="BR875" s="388">
        <v>1856</v>
      </c>
      <c r="BS875" s="388">
        <f t="shared" si="117"/>
        <v>464</v>
      </c>
    </row>
    <row r="876" spans="1:71" ht="15.75" customHeight="1">
      <c r="A876" s="331">
        <v>874</v>
      </c>
      <c r="B876" s="387" t="s">
        <v>4550</v>
      </c>
      <c r="C876" s="388"/>
      <c r="D876" s="388"/>
      <c r="E876" s="207" t="s">
        <v>5</v>
      </c>
      <c r="F876" s="388"/>
      <c r="G876" s="388"/>
      <c r="H876" s="388"/>
      <c r="I876" s="388"/>
      <c r="J876" s="388"/>
      <c r="K876" s="388"/>
      <c r="L876" s="388"/>
      <c r="M876" s="388"/>
      <c r="N876" s="388"/>
      <c r="O876" s="388"/>
      <c r="P876" s="388"/>
      <c r="Q876" s="388"/>
      <c r="R876" s="388"/>
      <c r="S876" s="388"/>
      <c r="T876" s="388"/>
      <c r="U876" s="388"/>
      <c r="V876" s="388"/>
      <c r="W876" s="388"/>
      <c r="X876" s="388"/>
      <c r="Y876" s="388"/>
      <c r="Z876" s="388"/>
      <c r="AA876" s="388"/>
      <c r="AB876" s="388"/>
      <c r="AC876" s="388"/>
      <c r="AD876" s="388"/>
      <c r="AE876" s="388"/>
      <c r="AF876" s="388"/>
      <c r="AG876" s="388"/>
      <c r="AH876" s="388"/>
      <c r="AI876" s="388"/>
      <c r="AJ876" s="388"/>
      <c r="AK876" s="388"/>
      <c r="AL876" s="388"/>
      <c r="AM876" s="388"/>
      <c r="AN876" s="388"/>
      <c r="AO876" s="388"/>
      <c r="AP876" s="388"/>
      <c r="AQ876" s="388"/>
      <c r="AR876" s="388"/>
      <c r="AS876" s="388"/>
      <c r="AT876" s="388"/>
      <c r="AU876" s="388"/>
      <c r="AV876" s="388"/>
      <c r="AW876" s="388"/>
      <c r="AX876" s="388"/>
      <c r="AY876" s="388"/>
      <c r="AZ876" s="388"/>
      <c r="BA876" s="388"/>
      <c r="BB876" s="388"/>
      <c r="BC876" s="388"/>
      <c r="BD876" s="388"/>
      <c r="BE876" s="388"/>
      <c r="BF876" s="388"/>
      <c r="BG876" s="388"/>
      <c r="BH876" s="388"/>
      <c r="BI876" s="388"/>
      <c r="BJ876" s="388"/>
      <c r="BK876" s="388">
        <v>5</v>
      </c>
      <c r="BL876" s="388">
        <v>355</v>
      </c>
      <c r="BM876" s="388">
        <f t="shared" si="115"/>
        <v>88.75</v>
      </c>
      <c r="BN876" s="388">
        <v>17</v>
      </c>
      <c r="BO876" s="388">
        <v>1363</v>
      </c>
      <c r="BP876" s="388">
        <f t="shared" si="116"/>
        <v>340.75</v>
      </c>
      <c r="BQ876" s="388">
        <v>12</v>
      </c>
      <c r="BR876" s="388">
        <v>984</v>
      </c>
      <c r="BS876" s="388">
        <f t="shared" si="117"/>
        <v>246</v>
      </c>
    </row>
    <row r="877" spans="1:71" ht="15.75" customHeight="1">
      <c r="A877" s="331">
        <v>875</v>
      </c>
      <c r="B877" s="387" t="s">
        <v>4551</v>
      </c>
      <c r="C877" s="388"/>
      <c r="D877" s="388"/>
      <c r="E877" s="207" t="s">
        <v>5</v>
      </c>
      <c r="F877" s="388"/>
      <c r="G877" s="388"/>
      <c r="H877" s="388"/>
      <c r="I877" s="388"/>
      <c r="J877" s="388"/>
      <c r="K877" s="388"/>
      <c r="L877" s="388"/>
      <c r="M877" s="388"/>
      <c r="N877" s="388"/>
      <c r="O877" s="388"/>
      <c r="P877" s="388"/>
      <c r="Q877" s="388"/>
      <c r="R877" s="388"/>
      <c r="S877" s="388"/>
      <c r="T877" s="388"/>
      <c r="U877" s="388"/>
      <c r="V877" s="388"/>
      <c r="W877" s="388"/>
      <c r="X877" s="388"/>
      <c r="Y877" s="388"/>
      <c r="Z877" s="388"/>
      <c r="AA877" s="388"/>
      <c r="AB877" s="388"/>
      <c r="AC877" s="388"/>
      <c r="AD877" s="388"/>
      <c r="AE877" s="388"/>
      <c r="AF877" s="388"/>
      <c r="AG877" s="388"/>
      <c r="AH877" s="388"/>
      <c r="AI877" s="388"/>
      <c r="AJ877" s="388"/>
      <c r="AK877" s="388"/>
      <c r="AL877" s="388"/>
      <c r="AM877" s="388"/>
      <c r="AN877" s="388"/>
      <c r="AO877" s="388"/>
      <c r="AP877" s="388"/>
      <c r="AQ877" s="388"/>
      <c r="AR877" s="388"/>
      <c r="AS877" s="388"/>
      <c r="AT877" s="388"/>
      <c r="AU877" s="388"/>
      <c r="AV877" s="388"/>
      <c r="AW877" s="388"/>
      <c r="AX877" s="388"/>
      <c r="AY877" s="388"/>
      <c r="AZ877" s="388"/>
      <c r="BA877" s="388"/>
      <c r="BB877" s="388"/>
      <c r="BC877" s="388"/>
      <c r="BD877" s="388"/>
      <c r="BE877" s="388"/>
      <c r="BF877" s="388"/>
      <c r="BG877" s="388"/>
      <c r="BH877" s="388"/>
      <c r="BI877" s="388"/>
      <c r="BJ877" s="388"/>
      <c r="BK877" s="388">
        <v>23</v>
      </c>
      <c r="BL877" s="388">
        <v>1589</v>
      </c>
      <c r="BM877" s="388">
        <f t="shared" si="115"/>
        <v>397.25</v>
      </c>
      <c r="BN877" s="388">
        <v>104</v>
      </c>
      <c r="BO877" s="388">
        <v>7140</v>
      </c>
      <c r="BP877" s="388">
        <f t="shared" si="116"/>
        <v>1785</v>
      </c>
      <c r="BQ877" s="388">
        <v>110</v>
      </c>
      <c r="BR877" s="388">
        <v>6342</v>
      </c>
      <c r="BS877" s="388">
        <f t="shared" si="117"/>
        <v>1585.5</v>
      </c>
    </row>
    <row r="878" spans="1:71" ht="15.75" customHeight="1">
      <c r="A878" s="331">
        <v>876</v>
      </c>
      <c r="B878" s="387" t="s">
        <v>4552</v>
      </c>
      <c r="C878" s="388"/>
      <c r="D878" s="388"/>
      <c r="E878" s="207" t="s">
        <v>5</v>
      </c>
      <c r="F878" s="388"/>
      <c r="G878" s="388"/>
      <c r="H878" s="388"/>
      <c r="I878" s="388"/>
      <c r="J878" s="388"/>
      <c r="K878" s="388"/>
      <c r="L878" s="388"/>
      <c r="M878" s="388"/>
      <c r="N878" s="388"/>
      <c r="O878" s="388"/>
      <c r="P878" s="388"/>
      <c r="Q878" s="388"/>
      <c r="R878" s="388"/>
      <c r="S878" s="388"/>
      <c r="T878" s="388"/>
      <c r="U878" s="388"/>
      <c r="V878" s="388"/>
      <c r="W878" s="388"/>
      <c r="X878" s="388"/>
      <c r="Y878" s="388"/>
      <c r="Z878" s="388"/>
      <c r="AA878" s="388"/>
      <c r="AB878" s="388"/>
      <c r="AC878" s="388"/>
      <c r="AD878" s="388"/>
      <c r="AE878" s="388"/>
      <c r="AF878" s="388"/>
      <c r="AG878" s="388"/>
      <c r="AH878" s="388"/>
      <c r="AI878" s="388"/>
      <c r="AJ878" s="388"/>
      <c r="AK878" s="388"/>
      <c r="AL878" s="388"/>
      <c r="AM878" s="388"/>
      <c r="AN878" s="388"/>
      <c r="AO878" s="388"/>
      <c r="AP878" s="388"/>
      <c r="AQ878" s="388"/>
      <c r="AR878" s="388"/>
      <c r="AS878" s="388"/>
      <c r="AT878" s="388"/>
      <c r="AU878" s="388"/>
      <c r="AV878" s="388"/>
      <c r="AW878" s="388"/>
      <c r="AX878" s="388"/>
      <c r="AY878" s="388"/>
      <c r="AZ878" s="388"/>
      <c r="BA878" s="388"/>
      <c r="BB878" s="388"/>
      <c r="BC878" s="388"/>
      <c r="BD878" s="388"/>
      <c r="BE878" s="388"/>
      <c r="BF878" s="388"/>
      <c r="BG878" s="388"/>
      <c r="BH878" s="388"/>
      <c r="BI878" s="388"/>
      <c r="BJ878" s="388"/>
      <c r="BK878" s="388">
        <v>6</v>
      </c>
      <c r="BL878" s="388">
        <v>346</v>
      </c>
      <c r="BM878" s="388">
        <f t="shared" si="115"/>
        <v>86.5</v>
      </c>
      <c r="BN878" s="388">
        <v>22</v>
      </c>
      <c r="BO878" s="388">
        <v>1406</v>
      </c>
      <c r="BP878" s="388">
        <f t="shared" si="116"/>
        <v>351.5</v>
      </c>
      <c r="BQ878" s="388">
        <v>9</v>
      </c>
      <c r="BR878" s="388">
        <v>739</v>
      </c>
      <c r="BS878" s="388">
        <f t="shared" si="117"/>
        <v>184.75</v>
      </c>
    </row>
    <row r="879" spans="1:71" ht="15.75" customHeight="1">
      <c r="A879" s="331">
        <v>877</v>
      </c>
      <c r="B879" s="387" t="s">
        <v>4553</v>
      </c>
      <c r="C879" s="388"/>
      <c r="D879" s="388"/>
      <c r="E879" s="207" t="s">
        <v>5</v>
      </c>
      <c r="F879" s="388"/>
      <c r="G879" s="388"/>
      <c r="H879" s="388"/>
      <c r="I879" s="388"/>
      <c r="J879" s="388"/>
      <c r="K879" s="388"/>
      <c r="L879" s="388"/>
      <c r="M879" s="388"/>
      <c r="N879" s="388"/>
      <c r="O879" s="388"/>
      <c r="P879" s="388"/>
      <c r="Q879" s="388"/>
      <c r="R879" s="388"/>
      <c r="S879" s="388"/>
      <c r="T879" s="388"/>
      <c r="U879" s="388"/>
      <c r="V879" s="388"/>
      <c r="W879" s="388"/>
      <c r="X879" s="388"/>
      <c r="Y879" s="388"/>
      <c r="Z879" s="388"/>
      <c r="AA879" s="388"/>
      <c r="AB879" s="388"/>
      <c r="AC879" s="388"/>
      <c r="AD879" s="388"/>
      <c r="AE879" s="388"/>
      <c r="AF879" s="388"/>
      <c r="AG879" s="388"/>
      <c r="AH879" s="388"/>
      <c r="AI879" s="388"/>
      <c r="AJ879" s="388"/>
      <c r="AK879" s="388"/>
      <c r="AL879" s="388"/>
      <c r="AM879" s="388"/>
      <c r="AN879" s="388"/>
      <c r="AO879" s="388"/>
      <c r="AP879" s="388"/>
      <c r="AQ879" s="388"/>
      <c r="AR879" s="388"/>
      <c r="AS879" s="388"/>
      <c r="AT879" s="388"/>
      <c r="AU879" s="388"/>
      <c r="AV879" s="388"/>
      <c r="AW879" s="388"/>
      <c r="AX879" s="388"/>
      <c r="AY879" s="388"/>
      <c r="AZ879" s="388"/>
      <c r="BA879" s="388"/>
      <c r="BB879" s="388"/>
      <c r="BC879" s="388"/>
      <c r="BD879" s="388"/>
      <c r="BE879" s="388"/>
      <c r="BF879" s="388"/>
      <c r="BG879" s="388"/>
      <c r="BH879" s="388"/>
      <c r="BI879" s="388"/>
      <c r="BJ879" s="388"/>
      <c r="BK879" s="388">
        <v>15</v>
      </c>
      <c r="BL879" s="388">
        <v>1137</v>
      </c>
      <c r="BM879" s="388">
        <f t="shared" si="115"/>
        <v>284.25</v>
      </c>
      <c r="BN879" s="388">
        <v>15</v>
      </c>
      <c r="BO879" s="388">
        <v>1053</v>
      </c>
      <c r="BP879" s="388">
        <f t="shared" si="116"/>
        <v>263.25</v>
      </c>
      <c r="BQ879" s="388">
        <v>17</v>
      </c>
      <c r="BR879" s="388">
        <v>1475</v>
      </c>
      <c r="BS879" s="388">
        <f t="shared" si="117"/>
        <v>368.75</v>
      </c>
    </row>
    <row r="880" spans="1:71" ht="15.75" customHeight="1">
      <c r="A880" s="331">
        <v>878</v>
      </c>
      <c r="B880" s="387" t="s">
        <v>4554</v>
      </c>
      <c r="C880" s="388"/>
      <c r="D880" s="388"/>
      <c r="E880" s="207" t="s">
        <v>5</v>
      </c>
      <c r="F880" s="388"/>
      <c r="G880" s="388"/>
      <c r="H880" s="388"/>
      <c r="I880" s="388"/>
      <c r="J880" s="388"/>
      <c r="K880" s="388"/>
      <c r="L880" s="388"/>
      <c r="M880" s="388"/>
      <c r="N880" s="388"/>
      <c r="O880" s="388"/>
      <c r="P880" s="388"/>
      <c r="Q880" s="388"/>
      <c r="R880" s="388"/>
      <c r="S880" s="388"/>
      <c r="T880" s="388"/>
      <c r="U880" s="388"/>
      <c r="V880" s="388"/>
      <c r="W880" s="388"/>
      <c r="X880" s="388"/>
      <c r="Y880" s="388"/>
      <c r="Z880" s="388"/>
      <c r="AA880" s="388"/>
      <c r="AB880" s="388"/>
      <c r="AC880" s="388"/>
      <c r="AD880" s="388"/>
      <c r="AE880" s="388"/>
      <c r="AF880" s="388"/>
      <c r="AG880" s="388"/>
      <c r="AH880" s="388"/>
      <c r="AI880" s="388"/>
      <c r="AJ880" s="388"/>
      <c r="AK880" s="388"/>
      <c r="AL880" s="388"/>
      <c r="AM880" s="388"/>
      <c r="AN880" s="388"/>
      <c r="AO880" s="388"/>
      <c r="AP880" s="388"/>
      <c r="AQ880" s="388"/>
      <c r="AR880" s="388"/>
      <c r="AS880" s="388"/>
      <c r="AT880" s="388"/>
      <c r="AU880" s="388"/>
      <c r="AV880" s="388"/>
      <c r="AW880" s="388"/>
      <c r="AX880" s="388"/>
      <c r="AY880" s="388"/>
      <c r="AZ880" s="388"/>
      <c r="BA880" s="388"/>
      <c r="BB880" s="388"/>
      <c r="BC880" s="388"/>
      <c r="BD880" s="388"/>
      <c r="BE880" s="388"/>
      <c r="BF880" s="388"/>
      <c r="BG880" s="388"/>
      <c r="BH880" s="388"/>
      <c r="BI880" s="388"/>
      <c r="BJ880" s="388"/>
      <c r="BK880" s="388">
        <v>13</v>
      </c>
      <c r="BL880" s="388">
        <v>1055</v>
      </c>
      <c r="BM880" s="388">
        <f t="shared" si="115"/>
        <v>263.75</v>
      </c>
      <c r="BN880" s="388">
        <v>27</v>
      </c>
      <c r="BO880" s="388">
        <v>1997</v>
      </c>
      <c r="BP880" s="388">
        <f t="shared" si="116"/>
        <v>499.25</v>
      </c>
      <c r="BQ880" s="388">
        <v>26</v>
      </c>
      <c r="BR880" s="388">
        <v>1758</v>
      </c>
      <c r="BS880" s="388">
        <f t="shared" si="117"/>
        <v>439.5</v>
      </c>
    </row>
    <row r="881" spans="1:71" ht="15.75" customHeight="1">
      <c r="A881" s="331">
        <v>879</v>
      </c>
      <c r="B881" s="387" t="s">
        <v>4555</v>
      </c>
      <c r="C881" s="388"/>
      <c r="D881" s="388"/>
      <c r="E881" s="207" t="s">
        <v>5</v>
      </c>
      <c r="F881" s="388"/>
      <c r="G881" s="388"/>
      <c r="H881" s="388"/>
      <c r="I881" s="388"/>
      <c r="J881" s="388"/>
      <c r="K881" s="388"/>
      <c r="L881" s="388"/>
      <c r="M881" s="388"/>
      <c r="N881" s="388"/>
      <c r="O881" s="388"/>
      <c r="P881" s="388"/>
      <c r="Q881" s="388"/>
      <c r="R881" s="388"/>
      <c r="S881" s="388"/>
      <c r="T881" s="388"/>
      <c r="U881" s="388"/>
      <c r="V881" s="388"/>
      <c r="W881" s="388"/>
      <c r="X881" s="388"/>
      <c r="Y881" s="388"/>
      <c r="Z881" s="388"/>
      <c r="AA881" s="388"/>
      <c r="AB881" s="388"/>
      <c r="AC881" s="388"/>
      <c r="AD881" s="388"/>
      <c r="AE881" s="388"/>
      <c r="AF881" s="388"/>
      <c r="AG881" s="388"/>
      <c r="AH881" s="388"/>
      <c r="AI881" s="388"/>
      <c r="AJ881" s="388"/>
      <c r="AK881" s="388"/>
      <c r="AL881" s="388"/>
      <c r="AM881" s="388"/>
      <c r="AN881" s="388"/>
      <c r="AO881" s="388"/>
      <c r="AP881" s="388"/>
      <c r="AQ881" s="388"/>
      <c r="AR881" s="388"/>
      <c r="AS881" s="388"/>
      <c r="AT881" s="388"/>
      <c r="AU881" s="388"/>
      <c r="AV881" s="388"/>
      <c r="AW881" s="388"/>
      <c r="AX881" s="388"/>
      <c r="AY881" s="388"/>
      <c r="AZ881" s="388"/>
      <c r="BA881" s="388"/>
      <c r="BB881" s="388"/>
      <c r="BC881" s="388"/>
      <c r="BD881" s="388"/>
      <c r="BE881" s="388"/>
      <c r="BF881" s="388"/>
      <c r="BG881" s="388"/>
      <c r="BH881" s="388"/>
      <c r="BI881" s="388"/>
      <c r="BJ881" s="388"/>
      <c r="BK881" s="388">
        <v>3</v>
      </c>
      <c r="BL881" s="388">
        <v>153</v>
      </c>
      <c r="BM881" s="388">
        <f t="shared" si="115"/>
        <v>38.25</v>
      </c>
      <c r="BN881" s="388">
        <v>6</v>
      </c>
      <c r="BO881" s="388">
        <v>574</v>
      </c>
      <c r="BP881" s="388">
        <f t="shared" si="116"/>
        <v>143.5</v>
      </c>
      <c r="BQ881" s="388">
        <v>6</v>
      </c>
      <c r="BR881" s="388">
        <v>474</v>
      </c>
      <c r="BS881" s="388">
        <f t="shared" si="117"/>
        <v>118.5</v>
      </c>
    </row>
    <row r="882" spans="1:71" ht="15.75" customHeight="1">
      <c r="A882" s="331">
        <v>880</v>
      </c>
      <c r="B882" s="387" t="s">
        <v>4556</v>
      </c>
      <c r="C882" s="388"/>
      <c r="D882" s="388"/>
      <c r="E882" s="207" t="s">
        <v>5</v>
      </c>
      <c r="F882" s="388"/>
      <c r="G882" s="388"/>
      <c r="H882" s="388"/>
      <c r="I882" s="388"/>
      <c r="J882" s="388"/>
      <c r="K882" s="388"/>
      <c r="L882" s="388"/>
      <c r="M882" s="388"/>
      <c r="N882" s="388"/>
      <c r="O882" s="388"/>
      <c r="P882" s="388"/>
      <c r="Q882" s="388"/>
      <c r="R882" s="388"/>
      <c r="S882" s="388"/>
      <c r="T882" s="388"/>
      <c r="U882" s="388"/>
      <c r="V882" s="388"/>
      <c r="W882" s="388"/>
      <c r="X882" s="388"/>
      <c r="Y882" s="388"/>
      <c r="Z882" s="388"/>
      <c r="AA882" s="388"/>
      <c r="AB882" s="388"/>
      <c r="AC882" s="388"/>
      <c r="AD882" s="388"/>
      <c r="AE882" s="388"/>
      <c r="AF882" s="388"/>
      <c r="AG882" s="388"/>
      <c r="AH882" s="388"/>
      <c r="AI882" s="388"/>
      <c r="AJ882" s="388"/>
      <c r="AK882" s="388"/>
      <c r="AL882" s="388"/>
      <c r="AM882" s="388"/>
      <c r="AN882" s="388"/>
      <c r="AO882" s="388"/>
      <c r="AP882" s="388"/>
      <c r="AQ882" s="388"/>
      <c r="AR882" s="388"/>
      <c r="AS882" s="388"/>
      <c r="AT882" s="388"/>
      <c r="AU882" s="388"/>
      <c r="AV882" s="388"/>
      <c r="AW882" s="388"/>
      <c r="AX882" s="388"/>
      <c r="AY882" s="388"/>
      <c r="AZ882" s="388"/>
      <c r="BA882" s="388"/>
      <c r="BB882" s="388"/>
      <c r="BC882" s="388"/>
      <c r="BD882" s="388"/>
      <c r="BE882" s="388"/>
      <c r="BF882" s="388"/>
      <c r="BG882" s="388"/>
      <c r="BH882" s="388"/>
      <c r="BI882" s="388"/>
      <c r="BJ882" s="388"/>
      <c r="BK882" s="388">
        <v>31</v>
      </c>
      <c r="BL882" s="388">
        <v>2117</v>
      </c>
      <c r="BM882" s="388">
        <f t="shared" si="115"/>
        <v>529.25</v>
      </c>
      <c r="BN882" s="388">
        <v>44</v>
      </c>
      <c r="BO882" s="388">
        <v>3264</v>
      </c>
      <c r="BP882" s="388">
        <f t="shared" si="116"/>
        <v>816</v>
      </c>
      <c r="BQ882" s="388">
        <v>35</v>
      </c>
      <c r="BR882" s="388">
        <v>2421</v>
      </c>
      <c r="BS882" s="388">
        <f t="shared" si="117"/>
        <v>605.25</v>
      </c>
    </row>
    <row r="883" spans="1:71" ht="15.75" customHeight="1">
      <c r="A883" s="331">
        <v>881</v>
      </c>
      <c r="B883" s="387" t="s">
        <v>4557</v>
      </c>
      <c r="C883" s="388"/>
      <c r="D883" s="388"/>
      <c r="E883" s="207" t="s">
        <v>5</v>
      </c>
      <c r="F883" s="388"/>
      <c r="G883" s="388"/>
      <c r="H883" s="388"/>
      <c r="I883" s="388"/>
      <c r="J883" s="388"/>
      <c r="K883" s="388"/>
      <c r="L883" s="388"/>
      <c r="M883" s="388"/>
      <c r="N883" s="388"/>
      <c r="O883" s="388"/>
      <c r="P883" s="388"/>
      <c r="Q883" s="388"/>
      <c r="R883" s="388"/>
      <c r="S883" s="388"/>
      <c r="T883" s="388"/>
      <c r="U883" s="388"/>
      <c r="V883" s="388"/>
      <c r="W883" s="388"/>
      <c r="X883" s="388"/>
      <c r="Y883" s="388"/>
      <c r="Z883" s="388"/>
      <c r="AA883" s="388"/>
      <c r="AB883" s="388"/>
      <c r="AC883" s="388"/>
      <c r="AD883" s="388"/>
      <c r="AE883" s="388"/>
      <c r="AF883" s="388"/>
      <c r="AG883" s="388"/>
      <c r="AH883" s="388"/>
      <c r="AI883" s="388"/>
      <c r="AJ883" s="388"/>
      <c r="AK883" s="388"/>
      <c r="AL883" s="388"/>
      <c r="AM883" s="388"/>
      <c r="AN883" s="388"/>
      <c r="AO883" s="388"/>
      <c r="AP883" s="388"/>
      <c r="AQ883" s="388"/>
      <c r="AR883" s="388"/>
      <c r="AS883" s="388"/>
      <c r="AT883" s="388"/>
      <c r="AU883" s="388"/>
      <c r="AV883" s="388"/>
      <c r="AW883" s="388"/>
      <c r="AX883" s="388"/>
      <c r="AY883" s="388"/>
      <c r="AZ883" s="388"/>
      <c r="BA883" s="388"/>
      <c r="BB883" s="388"/>
      <c r="BC883" s="388"/>
      <c r="BD883" s="388"/>
      <c r="BE883" s="388"/>
      <c r="BF883" s="388"/>
      <c r="BG883" s="388"/>
      <c r="BH883" s="388"/>
      <c r="BI883" s="388"/>
      <c r="BJ883" s="388"/>
      <c r="BK883" s="388">
        <v>2</v>
      </c>
      <c r="BL883" s="388">
        <v>158</v>
      </c>
      <c r="BM883" s="388">
        <f t="shared" si="115"/>
        <v>39.5</v>
      </c>
      <c r="BN883" s="388">
        <v>9</v>
      </c>
      <c r="BO883" s="388">
        <v>603</v>
      </c>
      <c r="BP883" s="388">
        <f t="shared" si="116"/>
        <v>150.75</v>
      </c>
      <c r="BQ883" s="388">
        <v>19</v>
      </c>
      <c r="BR883" s="388">
        <v>1385</v>
      </c>
      <c r="BS883" s="388">
        <f t="shared" si="117"/>
        <v>346.25</v>
      </c>
    </row>
    <row r="884" spans="1:71" ht="15.75" customHeight="1">
      <c r="A884" s="331">
        <v>882</v>
      </c>
      <c r="B884" s="387" t="s">
        <v>4558</v>
      </c>
      <c r="C884" s="388"/>
      <c r="D884" s="388"/>
      <c r="E884" s="207" t="s">
        <v>5</v>
      </c>
      <c r="F884" s="388"/>
      <c r="G884" s="388"/>
      <c r="H884" s="388"/>
      <c r="I884" s="388"/>
      <c r="J884" s="388"/>
      <c r="K884" s="388"/>
      <c r="L884" s="388"/>
      <c r="M884" s="388"/>
      <c r="N884" s="388"/>
      <c r="O884" s="388"/>
      <c r="P884" s="388"/>
      <c r="Q884" s="388"/>
      <c r="R884" s="388"/>
      <c r="S884" s="388"/>
      <c r="T884" s="388"/>
      <c r="U884" s="388"/>
      <c r="V884" s="388"/>
      <c r="W884" s="388"/>
      <c r="X884" s="388"/>
      <c r="Y884" s="388"/>
      <c r="Z884" s="388"/>
      <c r="AA884" s="388"/>
      <c r="AB884" s="388"/>
      <c r="AC884" s="388"/>
      <c r="AD884" s="388"/>
      <c r="AE884" s="388"/>
      <c r="AF884" s="388"/>
      <c r="AG884" s="388"/>
      <c r="AH884" s="388"/>
      <c r="AI884" s="388"/>
      <c r="AJ884" s="388"/>
      <c r="AK884" s="388"/>
      <c r="AL884" s="388"/>
      <c r="AM884" s="388"/>
      <c r="AN884" s="388"/>
      <c r="AO884" s="388"/>
      <c r="AP884" s="388"/>
      <c r="AQ884" s="388"/>
      <c r="AR884" s="388"/>
      <c r="AS884" s="388"/>
      <c r="AT884" s="388"/>
      <c r="AU884" s="388"/>
      <c r="AV884" s="388"/>
      <c r="AW884" s="388"/>
      <c r="AX884" s="388"/>
      <c r="AY884" s="388"/>
      <c r="AZ884" s="388"/>
      <c r="BA884" s="388"/>
      <c r="BB884" s="388"/>
      <c r="BC884" s="388"/>
      <c r="BD884" s="388"/>
      <c r="BE884" s="388"/>
      <c r="BF884" s="388"/>
      <c r="BG884" s="388"/>
      <c r="BH884" s="388"/>
      <c r="BI884" s="388"/>
      <c r="BJ884" s="388"/>
      <c r="BK884" s="388">
        <v>1</v>
      </c>
      <c r="BL884" s="388">
        <v>59</v>
      </c>
      <c r="BM884" s="388">
        <f t="shared" si="115"/>
        <v>14.75</v>
      </c>
      <c r="BN884" s="388">
        <v>7</v>
      </c>
      <c r="BO884" s="388">
        <v>653</v>
      </c>
      <c r="BP884" s="388">
        <f t="shared" si="116"/>
        <v>163.25</v>
      </c>
      <c r="BQ884" s="388">
        <v>14</v>
      </c>
      <c r="BR884" s="388">
        <v>1114</v>
      </c>
      <c r="BS884" s="388">
        <f t="shared" si="117"/>
        <v>278.5</v>
      </c>
    </row>
    <row r="885" spans="1:71" ht="15.75" customHeight="1">
      <c r="A885" s="331">
        <v>883</v>
      </c>
      <c r="B885" s="394" t="s">
        <v>5753</v>
      </c>
      <c r="C885" s="394"/>
      <c r="D885" s="394"/>
      <c r="E885" s="207" t="s">
        <v>5</v>
      </c>
      <c r="F885" s="394"/>
      <c r="G885" s="394"/>
      <c r="H885" s="394"/>
      <c r="I885" s="394"/>
      <c r="J885" s="394"/>
      <c r="K885" s="394"/>
      <c r="L885" s="394"/>
      <c r="M885" s="394"/>
      <c r="N885" s="394"/>
      <c r="O885" s="394"/>
      <c r="P885" s="394"/>
      <c r="Q885" s="394"/>
      <c r="R885" s="394"/>
      <c r="S885" s="394"/>
      <c r="T885" s="394"/>
      <c r="U885" s="394"/>
      <c r="V885" s="394"/>
      <c r="W885" s="394"/>
      <c r="X885" s="394"/>
      <c r="Y885" s="394"/>
      <c r="Z885" s="394"/>
      <c r="AA885" s="394"/>
      <c r="AB885" s="394"/>
      <c r="AC885" s="394"/>
      <c r="AD885" s="394"/>
      <c r="AE885" s="394"/>
      <c r="AF885" s="394"/>
      <c r="AG885" s="394"/>
      <c r="AH885" s="394"/>
      <c r="AI885" s="394"/>
      <c r="AJ885" s="394"/>
      <c r="AK885" s="394"/>
      <c r="AL885" s="394"/>
      <c r="AM885" s="394"/>
      <c r="AN885" s="394"/>
      <c r="AO885" s="394"/>
      <c r="AP885" s="394"/>
      <c r="AQ885" s="394"/>
      <c r="AR885" s="394"/>
      <c r="AS885" s="394"/>
      <c r="AT885" s="394"/>
      <c r="AU885" s="394"/>
      <c r="AV885" s="394"/>
      <c r="AW885" s="394"/>
      <c r="AX885" s="394"/>
      <c r="AY885" s="394"/>
      <c r="AZ885" s="394"/>
      <c r="BA885" s="394"/>
      <c r="BB885" s="394"/>
      <c r="BC885" s="394"/>
      <c r="BD885" s="394"/>
      <c r="BE885" s="394"/>
      <c r="BF885" s="394"/>
      <c r="BG885" s="394"/>
      <c r="BH885" s="394"/>
      <c r="BI885" s="394"/>
      <c r="BJ885" s="394"/>
      <c r="BK885" s="394"/>
      <c r="BL885" s="394"/>
      <c r="BM885" s="394"/>
      <c r="BN885" s="388">
        <v>9</v>
      </c>
      <c r="BO885" s="388">
        <v>499</v>
      </c>
      <c r="BP885" s="388">
        <f t="shared" si="116"/>
        <v>124.75</v>
      </c>
      <c r="BQ885" s="388">
        <v>7</v>
      </c>
      <c r="BR885" s="388">
        <v>569</v>
      </c>
      <c r="BS885" s="388">
        <f t="shared" si="117"/>
        <v>142.25</v>
      </c>
    </row>
    <row r="886" spans="1:71" ht="15.75" customHeight="1">
      <c r="A886" s="331">
        <v>884</v>
      </c>
      <c r="B886" s="394" t="s">
        <v>5754</v>
      </c>
      <c r="C886" s="394"/>
      <c r="D886" s="394"/>
      <c r="E886" s="207" t="s">
        <v>307</v>
      </c>
      <c r="F886" s="394"/>
      <c r="G886" s="394"/>
      <c r="H886" s="394"/>
      <c r="I886" s="394"/>
      <c r="J886" s="394"/>
      <c r="K886" s="394"/>
      <c r="L886" s="394"/>
      <c r="M886" s="394"/>
      <c r="N886" s="394"/>
      <c r="O886" s="394"/>
      <c r="P886" s="394"/>
      <c r="Q886" s="394"/>
      <c r="R886" s="394"/>
      <c r="S886" s="394"/>
      <c r="T886" s="394"/>
      <c r="U886" s="394"/>
      <c r="V886" s="394"/>
      <c r="W886" s="394"/>
      <c r="X886" s="394"/>
      <c r="Y886" s="394"/>
      <c r="Z886" s="394"/>
      <c r="AA886" s="394"/>
      <c r="AB886" s="394"/>
      <c r="AC886" s="394"/>
      <c r="AD886" s="394"/>
      <c r="AE886" s="394"/>
      <c r="AF886" s="394"/>
      <c r="AG886" s="394"/>
      <c r="AH886" s="394"/>
      <c r="AI886" s="394"/>
      <c r="AJ886" s="394"/>
      <c r="AK886" s="394"/>
      <c r="AL886" s="394"/>
      <c r="AM886" s="394"/>
      <c r="AN886" s="394"/>
      <c r="AO886" s="394"/>
      <c r="AP886" s="394"/>
      <c r="AQ886" s="394"/>
      <c r="AR886" s="394"/>
      <c r="AS886" s="394"/>
      <c r="AT886" s="394"/>
      <c r="AU886" s="394"/>
      <c r="AV886" s="394"/>
      <c r="AW886" s="394"/>
      <c r="AX886" s="394"/>
      <c r="AY886" s="394"/>
      <c r="AZ886" s="394"/>
      <c r="BA886" s="394"/>
      <c r="BB886" s="394"/>
      <c r="BC886" s="394"/>
      <c r="BD886" s="394"/>
      <c r="BE886" s="394"/>
      <c r="BF886" s="394"/>
      <c r="BG886" s="394"/>
      <c r="BH886" s="394"/>
      <c r="BI886" s="394"/>
      <c r="BJ886" s="394"/>
      <c r="BK886" s="394"/>
      <c r="BL886" s="394"/>
      <c r="BM886" s="394"/>
      <c r="BN886" s="388">
        <v>8</v>
      </c>
      <c r="BO886" s="388">
        <v>488</v>
      </c>
      <c r="BP886" s="388">
        <f t="shared" si="116"/>
        <v>122</v>
      </c>
      <c r="BQ886" s="388">
        <v>28</v>
      </c>
      <c r="BR886" s="388">
        <v>1896</v>
      </c>
      <c r="BS886" s="388">
        <f t="shared" si="117"/>
        <v>474</v>
      </c>
    </row>
    <row r="887" spans="1:71" ht="15.75" customHeight="1">
      <c r="A887" s="331">
        <v>885</v>
      </c>
      <c r="B887" s="394" t="s">
        <v>5755</v>
      </c>
      <c r="C887" s="394"/>
      <c r="D887" s="394"/>
      <c r="E887" s="395" t="s">
        <v>125</v>
      </c>
      <c r="F887" s="394"/>
      <c r="G887" s="394"/>
      <c r="H887" s="394"/>
      <c r="I887" s="394"/>
      <c r="J887" s="394"/>
      <c r="K887" s="394"/>
      <c r="L887" s="394"/>
      <c r="M887" s="394"/>
      <c r="N887" s="394"/>
      <c r="O887" s="394"/>
      <c r="P887" s="394"/>
      <c r="Q887" s="394"/>
      <c r="R887" s="394"/>
      <c r="S887" s="394"/>
      <c r="T887" s="394"/>
      <c r="U887" s="394"/>
      <c r="V887" s="394"/>
      <c r="W887" s="394"/>
      <c r="X887" s="394"/>
      <c r="Y887" s="394"/>
      <c r="Z887" s="394"/>
      <c r="AA887" s="394"/>
      <c r="AB887" s="394"/>
      <c r="AC887" s="394"/>
      <c r="AD887" s="394"/>
      <c r="AE887" s="394"/>
      <c r="AF887" s="394"/>
      <c r="AG887" s="394"/>
      <c r="AH887" s="394"/>
      <c r="AI887" s="394"/>
      <c r="AJ887" s="394"/>
      <c r="AK887" s="394"/>
      <c r="AL887" s="394"/>
      <c r="AM887" s="394"/>
      <c r="AN887" s="394"/>
      <c r="AO887" s="394"/>
      <c r="AP887" s="394"/>
      <c r="AQ887" s="394"/>
      <c r="AR887" s="394"/>
      <c r="AS887" s="394"/>
      <c r="AT887" s="394"/>
      <c r="AU887" s="394"/>
      <c r="AV887" s="394"/>
      <c r="AW887" s="394"/>
      <c r="AX887" s="394"/>
      <c r="AY887" s="394"/>
      <c r="AZ887" s="394"/>
      <c r="BA887" s="394"/>
      <c r="BB887" s="394"/>
      <c r="BC887" s="394"/>
      <c r="BD887" s="394"/>
      <c r="BE887" s="394"/>
      <c r="BF887" s="394"/>
      <c r="BG887" s="394"/>
      <c r="BH887" s="394"/>
      <c r="BI887" s="394"/>
      <c r="BJ887" s="394"/>
      <c r="BK887" s="394"/>
      <c r="BL887" s="394"/>
      <c r="BM887" s="394"/>
      <c r="BN887" s="388">
        <v>5</v>
      </c>
      <c r="BO887" s="388">
        <v>391</v>
      </c>
      <c r="BP887" s="388">
        <f t="shared" si="116"/>
        <v>97.75</v>
      </c>
      <c r="BQ887" s="388">
        <v>42</v>
      </c>
      <c r="BR887" s="388">
        <v>2786</v>
      </c>
      <c r="BS887" s="388">
        <f t="shared" si="117"/>
        <v>696.5</v>
      </c>
    </row>
    <row r="888" spans="1:71" ht="15.75" customHeight="1">
      <c r="A888" s="331">
        <v>886</v>
      </c>
      <c r="B888" s="394" t="s">
        <v>5756</v>
      </c>
      <c r="C888" s="394"/>
      <c r="D888" s="394"/>
      <c r="E888" s="395" t="s">
        <v>5</v>
      </c>
      <c r="F888" s="394"/>
      <c r="G888" s="394"/>
      <c r="H888" s="394"/>
      <c r="I888" s="394"/>
      <c r="J888" s="394"/>
      <c r="K888" s="394"/>
      <c r="L888" s="394"/>
      <c r="M888" s="394"/>
      <c r="N888" s="394"/>
      <c r="O888" s="394"/>
      <c r="P888" s="394"/>
      <c r="Q888" s="394"/>
      <c r="R888" s="394"/>
      <c r="S888" s="394"/>
      <c r="T888" s="394"/>
      <c r="U888" s="394"/>
      <c r="V888" s="394"/>
      <c r="W888" s="394"/>
      <c r="X888" s="394"/>
      <c r="Y888" s="394"/>
      <c r="Z888" s="394"/>
      <c r="AA888" s="394"/>
      <c r="AB888" s="394"/>
      <c r="AC888" s="394"/>
      <c r="AD888" s="394"/>
      <c r="AE888" s="394"/>
      <c r="AF888" s="394"/>
      <c r="AG888" s="394"/>
      <c r="AH888" s="394"/>
      <c r="AI888" s="394"/>
      <c r="AJ888" s="394"/>
      <c r="AK888" s="394"/>
      <c r="AL888" s="394"/>
      <c r="AM888" s="394"/>
      <c r="AN888" s="394"/>
      <c r="AO888" s="394"/>
      <c r="AP888" s="394"/>
      <c r="AQ888" s="394"/>
      <c r="AR888" s="394"/>
      <c r="AS888" s="394"/>
      <c r="AT888" s="394"/>
      <c r="AU888" s="394"/>
      <c r="AV888" s="394"/>
      <c r="AW888" s="394"/>
      <c r="AX888" s="394"/>
      <c r="AY888" s="394"/>
      <c r="AZ888" s="394"/>
      <c r="BA888" s="394"/>
      <c r="BB888" s="394"/>
      <c r="BC888" s="394"/>
      <c r="BD888" s="394"/>
      <c r="BE888" s="394"/>
      <c r="BF888" s="394"/>
      <c r="BG888" s="394"/>
      <c r="BH888" s="394"/>
      <c r="BI888" s="394"/>
      <c r="BJ888" s="394"/>
      <c r="BK888" s="394"/>
      <c r="BL888" s="394"/>
      <c r="BM888" s="394"/>
      <c r="BN888" s="388">
        <v>11</v>
      </c>
      <c r="BO888" s="388">
        <v>829</v>
      </c>
      <c r="BP888" s="388">
        <f t="shared" si="116"/>
        <v>207.25</v>
      </c>
      <c r="BQ888" s="388">
        <v>23</v>
      </c>
      <c r="BR888" s="388">
        <v>1533</v>
      </c>
      <c r="BS888" s="388">
        <f t="shared" si="117"/>
        <v>383.25</v>
      </c>
    </row>
    <row r="889" spans="1:71" ht="15.75" customHeight="1">
      <c r="A889" s="331">
        <v>887</v>
      </c>
      <c r="B889" s="394" t="s">
        <v>5757</v>
      </c>
      <c r="C889" s="394"/>
      <c r="D889" s="394"/>
      <c r="E889" s="207" t="s">
        <v>5</v>
      </c>
      <c r="F889" s="394"/>
      <c r="G889" s="394"/>
      <c r="H889" s="394"/>
      <c r="I889" s="394"/>
      <c r="J889" s="394"/>
      <c r="K889" s="394"/>
      <c r="L889" s="394"/>
      <c r="M889" s="394"/>
      <c r="N889" s="394"/>
      <c r="O889" s="394"/>
      <c r="P889" s="394"/>
      <c r="Q889" s="394"/>
      <c r="R889" s="394"/>
      <c r="S889" s="394"/>
      <c r="T889" s="394"/>
      <c r="U889" s="394"/>
      <c r="V889" s="394"/>
      <c r="W889" s="394"/>
      <c r="X889" s="394"/>
      <c r="Y889" s="394"/>
      <c r="Z889" s="394"/>
      <c r="AA889" s="394"/>
      <c r="AB889" s="394"/>
      <c r="AC889" s="394"/>
      <c r="AD889" s="394"/>
      <c r="AE889" s="394"/>
      <c r="AF889" s="394"/>
      <c r="AG889" s="394"/>
      <c r="AH889" s="394"/>
      <c r="AI889" s="394"/>
      <c r="AJ889" s="394"/>
      <c r="AK889" s="394"/>
      <c r="AL889" s="394"/>
      <c r="AM889" s="394"/>
      <c r="AN889" s="394"/>
      <c r="AO889" s="394"/>
      <c r="AP889" s="394"/>
      <c r="AQ889" s="394"/>
      <c r="AR889" s="394"/>
      <c r="AS889" s="394"/>
      <c r="AT889" s="394"/>
      <c r="AU889" s="394"/>
      <c r="AV889" s="394"/>
      <c r="AW889" s="394"/>
      <c r="AX889" s="394"/>
      <c r="AY889" s="394"/>
      <c r="AZ889" s="394"/>
      <c r="BA889" s="394"/>
      <c r="BB889" s="394"/>
      <c r="BC889" s="394"/>
      <c r="BD889" s="394"/>
      <c r="BE889" s="394"/>
      <c r="BF889" s="394"/>
      <c r="BG889" s="394"/>
      <c r="BH889" s="394"/>
      <c r="BI889" s="394"/>
      <c r="BJ889" s="394"/>
      <c r="BK889" s="394"/>
      <c r="BL889" s="394"/>
      <c r="BM889" s="394"/>
      <c r="BN889" s="388">
        <v>6</v>
      </c>
      <c r="BO889" s="388">
        <v>430</v>
      </c>
      <c r="BP889" s="388">
        <f t="shared" si="116"/>
        <v>107.5</v>
      </c>
      <c r="BQ889" s="388">
        <v>25</v>
      </c>
      <c r="BR889" s="388">
        <v>1847</v>
      </c>
      <c r="BS889" s="388">
        <f t="shared" si="117"/>
        <v>461.75</v>
      </c>
    </row>
    <row r="890" spans="1:71" ht="15.75" customHeight="1">
      <c r="A890" s="331">
        <v>888</v>
      </c>
      <c r="B890" s="394" t="s">
        <v>5758</v>
      </c>
      <c r="C890" s="394"/>
      <c r="D890" s="394"/>
      <c r="E890" s="395" t="s">
        <v>19</v>
      </c>
      <c r="F890" s="394"/>
      <c r="G890" s="394"/>
      <c r="H890" s="394"/>
      <c r="I890" s="394"/>
      <c r="J890" s="394"/>
      <c r="K890" s="394"/>
      <c r="L890" s="394"/>
      <c r="M890" s="394"/>
      <c r="N890" s="394"/>
      <c r="O890" s="394"/>
      <c r="P890" s="394"/>
      <c r="Q890" s="394"/>
      <c r="R890" s="394"/>
      <c r="S890" s="394"/>
      <c r="T890" s="394"/>
      <c r="U890" s="394"/>
      <c r="V890" s="394"/>
      <c r="W890" s="394"/>
      <c r="X890" s="394"/>
      <c r="Y890" s="394"/>
      <c r="Z890" s="394"/>
      <c r="AA890" s="394"/>
      <c r="AB890" s="394"/>
      <c r="AC890" s="394"/>
      <c r="AD890" s="394"/>
      <c r="AE890" s="394"/>
      <c r="AF890" s="394"/>
      <c r="AG890" s="394"/>
      <c r="AH890" s="394"/>
      <c r="AI890" s="394"/>
      <c r="AJ890" s="394"/>
      <c r="AK890" s="394"/>
      <c r="AL890" s="394"/>
      <c r="AM890" s="394"/>
      <c r="AN890" s="394"/>
      <c r="AO890" s="394"/>
      <c r="AP890" s="394"/>
      <c r="AQ890" s="394"/>
      <c r="AR890" s="394"/>
      <c r="AS890" s="394"/>
      <c r="AT890" s="394"/>
      <c r="AU890" s="394"/>
      <c r="AV890" s="394"/>
      <c r="AW890" s="394"/>
      <c r="AX890" s="394"/>
      <c r="AY890" s="394"/>
      <c r="AZ890" s="394"/>
      <c r="BA890" s="394"/>
      <c r="BB890" s="394"/>
      <c r="BC890" s="394"/>
      <c r="BD890" s="394"/>
      <c r="BE890" s="394"/>
      <c r="BF890" s="394"/>
      <c r="BG890" s="394"/>
      <c r="BH890" s="394"/>
      <c r="BI890" s="394"/>
      <c r="BJ890" s="394"/>
      <c r="BK890" s="394"/>
      <c r="BL890" s="394"/>
      <c r="BM890" s="394"/>
      <c r="BN890" s="388">
        <v>11</v>
      </c>
      <c r="BO890" s="388">
        <v>569</v>
      </c>
      <c r="BP890" s="388">
        <f t="shared" si="116"/>
        <v>142.25</v>
      </c>
      <c r="BQ890" s="388">
        <v>154</v>
      </c>
      <c r="BR890" s="388">
        <v>9198</v>
      </c>
      <c r="BS890" s="388">
        <f t="shared" si="117"/>
        <v>2299.5</v>
      </c>
    </row>
    <row r="891" spans="1:71" ht="15.75" customHeight="1">
      <c r="A891" s="331">
        <v>889</v>
      </c>
      <c r="B891" s="394" t="s">
        <v>7042</v>
      </c>
      <c r="C891" s="394"/>
      <c r="D891" s="394"/>
      <c r="E891" s="296" t="s">
        <v>952</v>
      </c>
      <c r="F891" s="394"/>
      <c r="G891" s="394"/>
      <c r="H891" s="394"/>
      <c r="I891" s="394"/>
      <c r="J891" s="394"/>
      <c r="K891" s="394"/>
      <c r="L891" s="394"/>
      <c r="M891" s="394"/>
      <c r="N891" s="394"/>
      <c r="O891" s="394"/>
      <c r="P891" s="394"/>
      <c r="Q891" s="394"/>
      <c r="R891" s="394"/>
      <c r="S891" s="394"/>
      <c r="T891" s="394"/>
      <c r="U891" s="394"/>
      <c r="V891" s="394"/>
      <c r="W891" s="394"/>
      <c r="X891" s="394"/>
      <c r="Y891" s="394"/>
      <c r="Z891" s="394"/>
      <c r="AA891" s="394"/>
      <c r="AB891" s="394"/>
      <c r="AC891" s="394"/>
      <c r="AD891" s="394"/>
      <c r="AE891" s="394"/>
      <c r="AF891" s="394"/>
      <c r="AG891" s="394"/>
      <c r="AH891" s="394"/>
      <c r="AI891" s="394"/>
      <c r="AJ891" s="394"/>
      <c r="AK891" s="394"/>
      <c r="AL891" s="394"/>
      <c r="AM891" s="394"/>
      <c r="AN891" s="394"/>
      <c r="AO891" s="394"/>
      <c r="AP891" s="394"/>
      <c r="AQ891" s="394"/>
      <c r="AR891" s="394"/>
      <c r="AS891" s="394"/>
      <c r="AT891" s="394"/>
      <c r="AU891" s="394"/>
      <c r="AV891" s="394"/>
      <c r="AW891" s="394"/>
      <c r="AX891" s="394"/>
      <c r="AY891" s="394"/>
      <c r="AZ891" s="394"/>
      <c r="BA891" s="394"/>
      <c r="BB891" s="394"/>
      <c r="BC891" s="394"/>
      <c r="BD891" s="394"/>
      <c r="BE891" s="394"/>
      <c r="BF891" s="394"/>
      <c r="BG891" s="394"/>
      <c r="BH891" s="394"/>
      <c r="BI891" s="394"/>
      <c r="BJ891" s="394"/>
      <c r="BK891" s="394"/>
      <c r="BL891" s="394"/>
      <c r="BM891" s="394"/>
      <c r="BN891" s="394"/>
      <c r="BO891" s="394"/>
      <c r="BP891" s="394"/>
      <c r="BQ891" s="388">
        <v>47</v>
      </c>
      <c r="BR891" s="388">
        <v>3861</v>
      </c>
      <c r="BS891" s="388">
        <f t="shared" si="117"/>
        <v>965.25</v>
      </c>
    </row>
    <row r="892" spans="1:71" ht="15.75" customHeight="1">
      <c r="A892" s="331">
        <v>890</v>
      </c>
      <c r="B892" s="394" t="s">
        <v>7043</v>
      </c>
      <c r="C892" s="394"/>
      <c r="D892" s="394"/>
      <c r="E892" s="296" t="s">
        <v>5</v>
      </c>
      <c r="F892" s="394"/>
      <c r="G892" s="394"/>
      <c r="H892" s="394"/>
      <c r="I892" s="394"/>
      <c r="J892" s="394"/>
      <c r="K892" s="394"/>
      <c r="L892" s="394"/>
      <c r="M892" s="394"/>
      <c r="N892" s="394"/>
      <c r="O892" s="394"/>
      <c r="P892" s="394"/>
      <c r="Q892" s="394"/>
      <c r="R892" s="394"/>
      <c r="S892" s="394"/>
      <c r="T892" s="394"/>
      <c r="U892" s="394"/>
      <c r="V892" s="394"/>
      <c r="W892" s="394"/>
      <c r="X892" s="394"/>
      <c r="Y892" s="394"/>
      <c r="Z892" s="394"/>
      <c r="AA892" s="394"/>
      <c r="AB892" s="394"/>
      <c r="AC892" s="394"/>
      <c r="AD892" s="394"/>
      <c r="AE892" s="394"/>
      <c r="AF892" s="394"/>
      <c r="AG892" s="394"/>
      <c r="AH892" s="394"/>
      <c r="AI892" s="394"/>
      <c r="AJ892" s="394"/>
      <c r="AK892" s="394"/>
      <c r="AL892" s="394"/>
      <c r="AM892" s="394"/>
      <c r="AN892" s="394"/>
      <c r="AO892" s="394"/>
      <c r="AP892" s="394"/>
      <c r="AQ892" s="394"/>
      <c r="AR892" s="394"/>
      <c r="AS892" s="394"/>
      <c r="AT892" s="394"/>
      <c r="AU892" s="394"/>
      <c r="AV892" s="394"/>
      <c r="AW892" s="394"/>
      <c r="AX892" s="394"/>
      <c r="AY892" s="394"/>
      <c r="AZ892" s="394"/>
      <c r="BA892" s="394"/>
      <c r="BB892" s="394"/>
      <c r="BC892" s="394"/>
      <c r="BD892" s="394"/>
      <c r="BE892" s="394"/>
      <c r="BF892" s="394"/>
      <c r="BG892" s="394"/>
      <c r="BH892" s="394"/>
      <c r="BI892" s="394"/>
      <c r="BJ892" s="394"/>
      <c r="BK892" s="394"/>
      <c r="BL892" s="394"/>
      <c r="BM892" s="394"/>
      <c r="BN892" s="394"/>
      <c r="BO892" s="394"/>
      <c r="BP892" s="394"/>
      <c r="BQ892" s="388">
        <v>22</v>
      </c>
      <c r="BR892" s="388">
        <v>1770</v>
      </c>
      <c r="BS892" s="388">
        <f t="shared" si="117"/>
        <v>442.5</v>
      </c>
    </row>
    <row r="893" spans="1:71" ht="15.75" customHeight="1">
      <c r="A893" s="331">
        <v>891</v>
      </c>
      <c r="B893" s="394" t="s">
        <v>7044</v>
      </c>
      <c r="C893" s="394"/>
      <c r="D893" s="394"/>
      <c r="E893" s="296" t="s">
        <v>5</v>
      </c>
      <c r="F893" s="394"/>
      <c r="G893" s="394"/>
      <c r="H893" s="394"/>
      <c r="I893" s="394"/>
      <c r="J893" s="394"/>
      <c r="K893" s="394"/>
      <c r="L893" s="394"/>
      <c r="M893" s="394"/>
      <c r="N893" s="394"/>
      <c r="O893" s="394"/>
      <c r="P893" s="394"/>
      <c r="Q893" s="394"/>
      <c r="R893" s="394"/>
      <c r="S893" s="394"/>
      <c r="T893" s="394"/>
      <c r="U893" s="394"/>
      <c r="V893" s="394"/>
      <c r="W893" s="394"/>
      <c r="X893" s="394"/>
      <c r="Y893" s="394"/>
      <c r="Z893" s="394"/>
      <c r="AA893" s="394"/>
      <c r="AB893" s="394"/>
      <c r="AC893" s="394"/>
      <c r="AD893" s="394"/>
      <c r="AE893" s="394"/>
      <c r="AF893" s="394"/>
      <c r="AG893" s="394"/>
      <c r="AH893" s="394"/>
      <c r="AI893" s="394"/>
      <c r="AJ893" s="394"/>
      <c r="AK893" s="394"/>
      <c r="AL893" s="394"/>
      <c r="AM893" s="394"/>
      <c r="AN893" s="394"/>
      <c r="AO893" s="394"/>
      <c r="AP893" s="394"/>
      <c r="AQ893" s="394"/>
      <c r="AR893" s="394"/>
      <c r="AS893" s="394"/>
      <c r="AT893" s="394"/>
      <c r="AU893" s="394"/>
      <c r="AV893" s="394"/>
      <c r="AW893" s="394"/>
      <c r="AX893" s="394"/>
      <c r="AY893" s="394"/>
      <c r="AZ893" s="394"/>
      <c r="BA893" s="394"/>
      <c r="BB893" s="394"/>
      <c r="BC893" s="394"/>
      <c r="BD893" s="394"/>
      <c r="BE893" s="394"/>
      <c r="BF893" s="394"/>
      <c r="BG893" s="394"/>
      <c r="BH893" s="394"/>
      <c r="BI893" s="394"/>
      <c r="BJ893" s="394"/>
      <c r="BK893" s="394"/>
      <c r="BL893" s="394"/>
      <c r="BM893" s="394"/>
      <c r="BN893" s="394"/>
      <c r="BO893" s="394"/>
      <c r="BP893" s="394"/>
      <c r="BQ893" s="388">
        <v>4</v>
      </c>
      <c r="BR893" s="388">
        <v>252</v>
      </c>
      <c r="BS893" s="388">
        <f t="shared" si="117"/>
        <v>63</v>
      </c>
    </row>
    <row r="894" spans="1:71" ht="15.75" customHeight="1">
      <c r="A894" s="331">
        <v>892</v>
      </c>
      <c r="B894" s="394" t="s">
        <v>7045</v>
      </c>
      <c r="C894" s="394"/>
      <c r="D894" s="394"/>
      <c r="E894" s="296" t="s">
        <v>5</v>
      </c>
      <c r="F894" s="394"/>
      <c r="G894" s="394"/>
      <c r="H894" s="394"/>
      <c r="I894" s="394"/>
      <c r="J894" s="394"/>
      <c r="K894" s="394"/>
      <c r="L894" s="394"/>
      <c r="M894" s="394"/>
      <c r="N894" s="394"/>
      <c r="O894" s="394"/>
      <c r="P894" s="394"/>
      <c r="Q894" s="394"/>
      <c r="R894" s="394"/>
      <c r="S894" s="394"/>
      <c r="T894" s="394"/>
      <c r="U894" s="394"/>
      <c r="V894" s="394"/>
      <c r="W894" s="394"/>
      <c r="X894" s="394"/>
      <c r="Y894" s="394"/>
      <c r="Z894" s="394"/>
      <c r="AA894" s="394"/>
      <c r="AB894" s="394"/>
      <c r="AC894" s="394"/>
      <c r="AD894" s="394"/>
      <c r="AE894" s="394"/>
      <c r="AF894" s="394"/>
      <c r="AG894" s="394"/>
      <c r="AH894" s="394"/>
      <c r="AI894" s="394"/>
      <c r="AJ894" s="394"/>
      <c r="AK894" s="394"/>
      <c r="AL894" s="394"/>
      <c r="AM894" s="394"/>
      <c r="AN894" s="394"/>
      <c r="AO894" s="394"/>
      <c r="AP894" s="394"/>
      <c r="AQ894" s="394"/>
      <c r="AR894" s="394"/>
      <c r="AS894" s="394"/>
      <c r="AT894" s="394"/>
      <c r="AU894" s="394"/>
      <c r="AV894" s="394"/>
      <c r="AW894" s="394"/>
      <c r="AX894" s="394"/>
      <c r="AY894" s="394"/>
      <c r="AZ894" s="394"/>
      <c r="BA894" s="394"/>
      <c r="BB894" s="394"/>
      <c r="BC894" s="394"/>
      <c r="BD894" s="394"/>
      <c r="BE894" s="394"/>
      <c r="BF894" s="394"/>
      <c r="BG894" s="394"/>
      <c r="BH894" s="394"/>
      <c r="BI894" s="394"/>
      <c r="BJ894" s="394"/>
      <c r="BK894" s="394"/>
      <c r="BL894" s="394"/>
      <c r="BM894" s="394"/>
      <c r="BN894" s="394"/>
      <c r="BO894" s="394"/>
      <c r="BP894" s="394"/>
      <c r="BQ894" s="388">
        <v>114</v>
      </c>
      <c r="BR894" s="388">
        <v>8194</v>
      </c>
      <c r="BS894" s="388">
        <f t="shared" si="117"/>
        <v>2048.5</v>
      </c>
    </row>
    <row r="895" spans="1:71" ht="15.75" customHeight="1">
      <c r="A895" s="331">
        <v>893</v>
      </c>
      <c r="B895" s="394" t="s">
        <v>7046</v>
      </c>
      <c r="C895" s="394"/>
      <c r="D895" s="394"/>
      <c r="E895" s="296" t="s">
        <v>5</v>
      </c>
      <c r="F895" s="394"/>
      <c r="G895" s="394"/>
      <c r="H895" s="394"/>
      <c r="I895" s="394"/>
      <c r="J895" s="394"/>
      <c r="K895" s="394"/>
      <c r="L895" s="394"/>
      <c r="M895" s="394"/>
      <c r="N895" s="394"/>
      <c r="O895" s="394"/>
      <c r="P895" s="394"/>
      <c r="Q895" s="394"/>
      <c r="R895" s="394"/>
      <c r="S895" s="394"/>
      <c r="T895" s="394"/>
      <c r="U895" s="394"/>
      <c r="V895" s="394"/>
      <c r="W895" s="394"/>
      <c r="X895" s="394"/>
      <c r="Y895" s="394"/>
      <c r="Z895" s="394"/>
      <c r="AA895" s="394"/>
      <c r="AB895" s="394"/>
      <c r="AC895" s="394"/>
      <c r="AD895" s="394"/>
      <c r="AE895" s="394"/>
      <c r="AF895" s="394"/>
      <c r="AG895" s="394"/>
      <c r="AH895" s="394"/>
      <c r="AI895" s="394"/>
      <c r="AJ895" s="394"/>
      <c r="AK895" s="394"/>
      <c r="AL895" s="394"/>
      <c r="AM895" s="394"/>
      <c r="AN895" s="394"/>
      <c r="AO895" s="394"/>
      <c r="AP895" s="394"/>
      <c r="AQ895" s="394"/>
      <c r="AR895" s="394"/>
      <c r="AS895" s="394"/>
      <c r="AT895" s="394"/>
      <c r="AU895" s="394"/>
      <c r="AV895" s="394"/>
      <c r="AW895" s="394"/>
      <c r="AX895" s="394"/>
      <c r="AY895" s="394"/>
      <c r="AZ895" s="394"/>
      <c r="BA895" s="394"/>
      <c r="BB895" s="394"/>
      <c r="BC895" s="394"/>
      <c r="BD895" s="394"/>
      <c r="BE895" s="394"/>
      <c r="BF895" s="394"/>
      <c r="BG895" s="394"/>
      <c r="BH895" s="394"/>
      <c r="BI895" s="394"/>
      <c r="BJ895" s="394"/>
      <c r="BK895" s="394"/>
      <c r="BL895" s="394"/>
      <c r="BM895" s="394"/>
      <c r="BN895" s="394"/>
      <c r="BO895" s="394"/>
      <c r="BP895" s="394"/>
      <c r="BQ895" s="388">
        <v>49</v>
      </c>
      <c r="BR895" s="388">
        <v>3783</v>
      </c>
      <c r="BS895" s="388">
        <f t="shared" si="117"/>
        <v>945.75</v>
      </c>
    </row>
    <row r="896" spans="1:71" ht="15.75" customHeight="1">
      <c r="A896" s="331">
        <v>894</v>
      </c>
      <c r="B896" s="394" t="s">
        <v>7047</v>
      </c>
      <c r="C896" s="394"/>
      <c r="D896" s="394"/>
      <c r="E896" s="296" t="s">
        <v>5</v>
      </c>
      <c r="F896" s="394"/>
      <c r="G896" s="394"/>
      <c r="H896" s="394"/>
      <c r="I896" s="394"/>
      <c r="J896" s="394"/>
      <c r="K896" s="394"/>
      <c r="L896" s="394"/>
      <c r="M896" s="394"/>
      <c r="N896" s="394"/>
      <c r="O896" s="394"/>
      <c r="P896" s="394"/>
      <c r="Q896" s="394"/>
      <c r="R896" s="394"/>
      <c r="S896" s="394"/>
      <c r="T896" s="394"/>
      <c r="U896" s="394"/>
      <c r="V896" s="394"/>
      <c r="W896" s="394"/>
      <c r="X896" s="394"/>
      <c r="Y896" s="394"/>
      <c r="Z896" s="394"/>
      <c r="AA896" s="394"/>
      <c r="AB896" s="394"/>
      <c r="AC896" s="394"/>
      <c r="AD896" s="394"/>
      <c r="AE896" s="394"/>
      <c r="AF896" s="394"/>
      <c r="AG896" s="394"/>
      <c r="AH896" s="394"/>
      <c r="AI896" s="394"/>
      <c r="AJ896" s="394"/>
      <c r="AK896" s="394"/>
      <c r="AL896" s="394"/>
      <c r="AM896" s="394"/>
      <c r="AN896" s="394"/>
      <c r="AO896" s="394"/>
      <c r="AP896" s="394"/>
      <c r="AQ896" s="394"/>
      <c r="AR896" s="394"/>
      <c r="AS896" s="394"/>
      <c r="AT896" s="394"/>
      <c r="AU896" s="394"/>
      <c r="AV896" s="394"/>
      <c r="AW896" s="394"/>
      <c r="AX896" s="394"/>
      <c r="AY896" s="394"/>
      <c r="AZ896" s="394"/>
      <c r="BA896" s="394"/>
      <c r="BB896" s="394"/>
      <c r="BC896" s="394"/>
      <c r="BD896" s="394"/>
      <c r="BE896" s="394"/>
      <c r="BF896" s="394"/>
      <c r="BG896" s="394"/>
      <c r="BH896" s="394"/>
      <c r="BI896" s="394"/>
      <c r="BJ896" s="394"/>
      <c r="BK896" s="394"/>
      <c r="BL896" s="394"/>
      <c r="BM896" s="394"/>
      <c r="BN896" s="394"/>
      <c r="BO896" s="394"/>
      <c r="BP896" s="394"/>
      <c r="BQ896" s="388">
        <v>42</v>
      </c>
      <c r="BR896" s="388">
        <v>3098</v>
      </c>
      <c r="BS896" s="388">
        <f t="shared" si="117"/>
        <v>774.5</v>
      </c>
    </row>
    <row r="897" spans="1:71" ht="15.75" customHeight="1">
      <c r="A897" s="331">
        <v>895</v>
      </c>
      <c r="B897" s="394" t="s">
        <v>7048</v>
      </c>
      <c r="C897" s="394"/>
      <c r="D897" s="394"/>
      <c r="E897" s="296" t="s">
        <v>5</v>
      </c>
      <c r="F897" s="394"/>
      <c r="G897" s="394"/>
      <c r="H897" s="394"/>
      <c r="I897" s="394"/>
      <c r="J897" s="394"/>
      <c r="K897" s="394"/>
      <c r="L897" s="394"/>
      <c r="M897" s="394"/>
      <c r="N897" s="394"/>
      <c r="O897" s="394"/>
      <c r="P897" s="394"/>
      <c r="Q897" s="394"/>
      <c r="R897" s="394"/>
      <c r="S897" s="394"/>
      <c r="T897" s="394"/>
      <c r="U897" s="394"/>
      <c r="V897" s="394"/>
      <c r="W897" s="394"/>
      <c r="X897" s="394"/>
      <c r="Y897" s="394"/>
      <c r="Z897" s="394"/>
      <c r="AA897" s="394"/>
      <c r="AB897" s="394"/>
      <c r="AC897" s="394"/>
      <c r="AD897" s="394"/>
      <c r="AE897" s="394"/>
      <c r="AF897" s="394"/>
      <c r="AG897" s="394"/>
      <c r="AH897" s="394"/>
      <c r="AI897" s="394"/>
      <c r="AJ897" s="394"/>
      <c r="AK897" s="394"/>
      <c r="AL897" s="394"/>
      <c r="AM897" s="394"/>
      <c r="AN897" s="394"/>
      <c r="AO897" s="394"/>
      <c r="AP897" s="394"/>
      <c r="AQ897" s="394"/>
      <c r="AR897" s="394"/>
      <c r="AS897" s="394"/>
      <c r="AT897" s="394"/>
      <c r="AU897" s="394"/>
      <c r="AV897" s="394"/>
      <c r="AW897" s="394"/>
      <c r="AX897" s="394"/>
      <c r="AY897" s="394"/>
      <c r="AZ897" s="394"/>
      <c r="BA897" s="394"/>
      <c r="BB897" s="394"/>
      <c r="BC897" s="394"/>
      <c r="BD897" s="394"/>
      <c r="BE897" s="394"/>
      <c r="BF897" s="394"/>
      <c r="BG897" s="394"/>
      <c r="BH897" s="394"/>
      <c r="BI897" s="394"/>
      <c r="BJ897" s="394"/>
      <c r="BK897" s="394"/>
      <c r="BL897" s="394"/>
      <c r="BM897" s="394"/>
      <c r="BN897" s="394"/>
      <c r="BO897" s="394"/>
      <c r="BP897" s="394"/>
      <c r="BQ897" s="388">
        <v>29</v>
      </c>
      <c r="BR897" s="388">
        <v>2347</v>
      </c>
      <c r="BS897" s="388">
        <f t="shared" si="117"/>
        <v>586.75</v>
      </c>
    </row>
    <row r="898" spans="1:71" ht="15.75" customHeight="1">
      <c r="A898" s="331">
        <v>896</v>
      </c>
      <c r="B898" s="394" t="s">
        <v>7049</v>
      </c>
      <c r="C898" s="394"/>
      <c r="D898" s="394"/>
      <c r="E898" s="296" t="s">
        <v>5</v>
      </c>
      <c r="F898" s="394"/>
      <c r="G898" s="394"/>
      <c r="H898" s="394"/>
      <c r="I898" s="394"/>
      <c r="J898" s="394"/>
      <c r="K898" s="394"/>
      <c r="L898" s="394"/>
      <c r="M898" s="394"/>
      <c r="N898" s="394"/>
      <c r="O898" s="394"/>
      <c r="P898" s="394"/>
      <c r="Q898" s="394"/>
      <c r="R898" s="394"/>
      <c r="S898" s="394"/>
      <c r="T898" s="394"/>
      <c r="U898" s="394"/>
      <c r="V898" s="394"/>
      <c r="W898" s="394"/>
      <c r="X898" s="394"/>
      <c r="Y898" s="394"/>
      <c r="Z898" s="394"/>
      <c r="AA898" s="394"/>
      <c r="AB898" s="394"/>
      <c r="AC898" s="394"/>
      <c r="AD898" s="394"/>
      <c r="AE898" s="394"/>
      <c r="AF898" s="394"/>
      <c r="AG898" s="394"/>
      <c r="AH898" s="394"/>
      <c r="AI898" s="394"/>
      <c r="AJ898" s="394"/>
      <c r="AK898" s="394"/>
      <c r="AL898" s="394"/>
      <c r="AM898" s="394"/>
      <c r="AN898" s="394"/>
      <c r="AO898" s="394"/>
      <c r="AP898" s="394"/>
      <c r="AQ898" s="394"/>
      <c r="AR898" s="394"/>
      <c r="AS898" s="394"/>
      <c r="AT898" s="394"/>
      <c r="AU898" s="394"/>
      <c r="AV898" s="394"/>
      <c r="AW898" s="394"/>
      <c r="AX898" s="394"/>
      <c r="AY898" s="394"/>
      <c r="AZ898" s="394"/>
      <c r="BA898" s="394"/>
      <c r="BB898" s="394"/>
      <c r="BC898" s="394"/>
      <c r="BD898" s="394"/>
      <c r="BE898" s="394"/>
      <c r="BF898" s="394"/>
      <c r="BG898" s="394"/>
      <c r="BH898" s="394"/>
      <c r="BI898" s="394"/>
      <c r="BJ898" s="394"/>
      <c r="BK898" s="394"/>
      <c r="BL898" s="394"/>
      <c r="BM898" s="394"/>
      <c r="BN898" s="394"/>
      <c r="BO898" s="394"/>
      <c r="BP898" s="394"/>
      <c r="BQ898" s="388">
        <v>38</v>
      </c>
      <c r="BR898" s="388">
        <v>2210</v>
      </c>
      <c r="BS898" s="388">
        <f t="shared" si="117"/>
        <v>552.5</v>
      </c>
    </row>
    <row r="899" spans="1:71" ht="15.75" customHeight="1">
      <c r="A899" s="331">
        <v>897</v>
      </c>
      <c r="B899" s="394" t="s">
        <v>7050</v>
      </c>
      <c r="C899" s="394"/>
      <c r="D899" s="394"/>
      <c r="E899" s="296" t="s">
        <v>5</v>
      </c>
      <c r="F899" s="394"/>
      <c r="G899" s="394"/>
      <c r="H899" s="394"/>
      <c r="I899" s="394"/>
      <c r="J899" s="394"/>
      <c r="K899" s="394"/>
      <c r="L899" s="394"/>
      <c r="M899" s="394"/>
      <c r="N899" s="394"/>
      <c r="O899" s="394"/>
      <c r="P899" s="394"/>
      <c r="Q899" s="394"/>
      <c r="R899" s="394"/>
      <c r="S899" s="394"/>
      <c r="T899" s="394"/>
      <c r="U899" s="394"/>
      <c r="V899" s="394"/>
      <c r="W899" s="394"/>
      <c r="X899" s="394"/>
      <c r="Y899" s="394"/>
      <c r="Z899" s="394"/>
      <c r="AA899" s="394"/>
      <c r="AB899" s="394"/>
      <c r="AC899" s="394"/>
      <c r="AD899" s="394"/>
      <c r="AE899" s="394"/>
      <c r="AF899" s="394"/>
      <c r="AG899" s="394"/>
      <c r="AH899" s="394"/>
      <c r="AI899" s="394"/>
      <c r="AJ899" s="394"/>
      <c r="AK899" s="394"/>
      <c r="AL899" s="394"/>
      <c r="AM899" s="394"/>
      <c r="AN899" s="394"/>
      <c r="AO899" s="394"/>
      <c r="AP899" s="394"/>
      <c r="AQ899" s="394"/>
      <c r="AR899" s="394"/>
      <c r="AS899" s="394"/>
      <c r="AT899" s="394"/>
      <c r="AU899" s="394"/>
      <c r="AV899" s="394"/>
      <c r="AW899" s="394"/>
      <c r="AX899" s="394"/>
      <c r="AY899" s="394"/>
      <c r="AZ899" s="394"/>
      <c r="BA899" s="394"/>
      <c r="BB899" s="394"/>
      <c r="BC899" s="394"/>
      <c r="BD899" s="394"/>
      <c r="BE899" s="394"/>
      <c r="BF899" s="394"/>
      <c r="BG899" s="394"/>
      <c r="BH899" s="394"/>
      <c r="BI899" s="394"/>
      <c r="BJ899" s="394"/>
      <c r="BK899" s="394"/>
      <c r="BL899" s="394"/>
      <c r="BM899" s="394"/>
      <c r="BN899" s="394"/>
      <c r="BO899" s="394"/>
      <c r="BP899" s="394"/>
      <c r="BQ899" s="388">
        <v>158</v>
      </c>
      <c r="BR899" s="388">
        <v>12010</v>
      </c>
      <c r="BS899" s="388">
        <f t="shared" si="117"/>
        <v>3002.5</v>
      </c>
    </row>
    <row r="900" spans="1:71" ht="15.75" customHeight="1">
      <c r="A900" s="331">
        <v>898</v>
      </c>
      <c r="B900" s="394" t="s">
        <v>7051</v>
      </c>
      <c r="C900" s="394"/>
      <c r="D900" s="394"/>
      <c r="E900" s="296" t="s">
        <v>5</v>
      </c>
      <c r="F900" s="394"/>
      <c r="G900" s="394"/>
      <c r="H900" s="394"/>
      <c r="I900" s="394"/>
      <c r="J900" s="394"/>
      <c r="K900" s="394"/>
      <c r="L900" s="394"/>
      <c r="M900" s="394"/>
      <c r="N900" s="394"/>
      <c r="O900" s="394"/>
      <c r="P900" s="394"/>
      <c r="Q900" s="394"/>
      <c r="R900" s="394"/>
      <c r="S900" s="394"/>
      <c r="T900" s="394"/>
      <c r="U900" s="394"/>
      <c r="V900" s="394"/>
      <c r="W900" s="394"/>
      <c r="X900" s="394"/>
      <c r="Y900" s="394"/>
      <c r="Z900" s="394"/>
      <c r="AA900" s="394"/>
      <c r="AB900" s="394"/>
      <c r="AC900" s="394"/>
      <c r="AD900" s="394"/>
      <c r="AE900" s="394"/>
      <c r="AF900" s="394"/>
      <c r="AG900" s="394"/>
      <c r="AH900" s="394"/>
      <c r="AI900" s="394"/>
      <c r="AJ900" s="394"/>
      <c r="AK900" s="394"/>
      <c r="AL900" s="394"/>
      <c r="AM900" s="394"/>
      <c r="AN900" s="394"/>
      <c r="AO900" s="394"/>
      <c r="AP900" s="394"/>
      <c r="AQ900" s="394"/>
      <c r="AR900" s="394"/>
      <c r="AS900" s="394"/>
      <c r="AT900" s="394"/>
      <c r="AU900" s="394"/>
      <c r="AV900" s="394"/>
      <c r="AW900" s="394"/>
      <c r="AX900" s="394"/>
      <c r="AY900" s="394"/>
      <c r="AZ900" s="394"/>
      <c r="BA900" s="394"/>
      <c r="BB900" s="394"/>
      <c r="BC900" s="394"/>
      <c r="BD900" s="394"/>
      <c r="BE900" s="394"/>
      <c r="BF900" s="394"/>
      <c r="BG900" s="394"/>
      <c r="BH900" s="394"/>
      <c r="BI900" s="394"/>
      <c r="BJ900" s="394"/>
      <c r="BK900" s="394"/>
      <c r="BL900" s="394"/>
      <c r="BM900" s="394"/>
      <c r="BN900" s="394"/>
      <c r="BO900" s="394"/>
      <c r="BP900" s="394"/>
      <c r="BQ900" s="388">
        <v>81</v>
      </c>
      <c r="BR900" s="388">
        <v>5279</v>
      </c>
      <c r="BS900" s="388">
        <f t="shared" ref="BS900:BS963" si="118">BR900*25%</f>
        <v>1319.75</v>
      </c>
    </row>
    <row r="901" spans="1:71" ht="15.75" customHeight="1">
      <c r="A901" s="331">
        <v>899</v>
      </c>
      <c r="B901" s="394" t="s">
        <v>7052</v>
      </c>
      <c r="C901" s="394"/>
      <c r="D901" s="394"/>
      <c r="E901" s="296" t="s">
        <v>5</v>
      </c>
      <c r="F901" s="394"/>
      <c r="G901" s="394"/>
      <c r="H901" s="394"/>
      <c r="I901" s="394"/>
      <c r="J901" s="394"/>
      <c r="K901" s="394"/>
      <c r="L901" s="394"/>
      <c r="M901" s="394"/>
      <c r="N901" s="394"/>
      <c r="O901" s="394"/>
      <c r="P901" s="394"/>
      <c r="Q901" s="394"/>
      <c r="R901" s="394"/>
      <c r="S901" s="394"/>
      <c r="T901" s="394"/>
      <c r="U901" s="394"/>
      <c r="V901" s="394"/>
      <c r="W901" s="394"/>
      <c r="X901" s="394"/>
      <c r="Y901" s="394"/>
      <c r="Z901" s="394"/>
      <c r="AA901" s="394"/>
      <c r="AB901" s="394"/>
      <c r="AC901" s="394"/>
      <c r="AD901" s="394"/>
      <c r="AE901" s="394"/>
      <c r="AF901" s="394"/>
      <c r="AG901" s="394"/>
      <c r="AH901" s="394"/>
      <c r="AI901" s="394"/>
      <c r="AJ901" s="394"/>
      <c r="AK901" s="394"/>
      <c r="AL901" s="394"/>
      <c r="AM901" s="394"/>
      <c r="AN901" s="394"/>
      <c r="AO901" s="394"/>
      <c r="AP901" s="394"/>
      <c r="AQ901" s="394"/>
      <c r="AR901" s="394"/>
      <c r="AS901" s="394"/>
      <c r="AT901" s="394"/>
      <c r="AU901" s="394"/>
      <c r="AV901" s="394"/>
      <c r="AW901" s="394"/>
      <c r="AX901" s="394"/>
      <c r="AY901" s="394"/>
      <c r="AZ901" s="394"/>
      <c r="BA901" s="394"/>
      <c r="BB901" s="394"/>
      <c r="BC901" s="394"/>
      <c r="BD901" s="394"/>
      <c r="BE901" s="394"/>
      <c r="BF901" s="394"/>
      <c r="BG901" s="394"/>
      <c r="BH901" s="394"/>
      <c r="BI901" s="394"/>
      <c r="BJ901" s="394"/>
      <c r="BK901" s="394"/>
      <c r="BL901" s="394"/>
      <c r="BM901" s="394"/>
      <c r="BN901" s="394"/>
      <c r="BO901" s="394"/>
      <c r="BP901" s="394"/>
      <c r="BQ901" s="388">
        <v>110</v>
      </c>
      <c r="BR901" s="388">
        <v>9098</v>
      </c>
      <c r="BS901" s="388">
        <f t="shared" si="118"/>
        <v>2274.5</v>
      </c>
    </row>
    <row r="902" spans="1:71" ht="15.75" customHeight="1">
      <c r="A902" s="331">
        <v>900</v>
      </c>
      <c r="B902" s="394" t="s">
        <v>7053</v>
      </c>
      <c r="C902" s="394"/>
      <c r="D902" s="394"/>
      <c r="E902" s="296" t="s">
        <v>952</v>
      </c>
      <c r="F902" s="394"/>
      <c r="G902" s="394"/>
      <c r="H902" s="394"/>
      <c r="I902" s="394"/>
      <c r="J902" s="394"/>
      <c r="K902" s="394"/>
      <c r="L902" s="394"/>
      <c r="M902" s="394"/>
      <c r="N902" s="394"/>
      <c r="O902" s="394"/>
      <c r="P902" s="394"/>
      <c r="Q902" s="394"/>
      <c r="R902" s="394"/>
      <c r="S902" s="394"/>
      <c r="T902" s="394"/>
      <c r="U902" s="394"/>
      <c r="V902" s="394"/>
      <c r="W902" s="394"/>
      <c r="X902" s="394"/>
      <c r="Y902" s="394"/>
      <c r="Z902" s="394"/>
      <c r="AA902" s="394"/>
      <c r="AB902" s="394"/>
      <c r="AC902" s="394"/>
      <c r="AD902" s="394"/>
      <c r="AE902" s="394"/>
      <c r="AF902" s="394"/>
      <c r="AG902" s="394"/>
      <c r="AH902" s="394"/>
      <c r="AI902" s="394"/>
      <c r="AJ902" s="394"/>
      <c r="AK902" s="394"/>
      <c r="AL902" s="394"/>
      <c r="AM902" s="394"/>
      <c r="AN902" s="394"/>
      <c r="AO902" s="394"/>
      <c r="AP902" s="394"/>
      <c r="AQ902" s="394"/>
      <c r="AR902" s="394"/>
      <c r="AS902" s="394"/>
      <c r="AT902" s="394"/>
      <c r="AU902" s="394"/>
      <c r="AV902" s="394"/>
      <c r="AW902" s="394"/>
      <c r="AX902" s="394"/>
      <c r="AY902" s="394"/>
      <c r="AZ902" s="394"/>
      <c r="BA902" s="394"/>
      <c r="BB902" s="394"/>
      <c r="BC902" s="394"/>
      <c r="BD902" s="394"/>
      <c r="BE902" s="394"/>
      <c r="BF902" s="394"/>
      <c r="BG902" s="394"/>
      <c r="BH902" s="394"/>
      <c r="BI902" s="394"/>
      <c r="BJ902" s="394"/>
      <c r="BK902" s="394"/>
      <c r="BL902" s="394"/>
      <c r="BM902" s="394"/>
      <c r="BN902" s="394"/>
      <c r="BO902" s="394"/>
      <c r="BP902" s="394"/>
      <c r="BQ902" s="388">
        <v>22</v>
      </c>
      <c r="BR902" s="388">
        <v>1774</v>
      </c>
      <c r="BS902" s="388">
        <f t="shared" si="118"/>
        <v>443.5</v>
      </c>
    </row>
    <row r="903" spans="1:71" ht="15.75" customHeight="1">
      <c r="A903" s="331">
        <v>901</v>
      </c>
      <c r="B903" s="394" t="s">
        <v>7054</v>
      </c>
      <c r="C903" s="394"/>
      <c r="D903" s="394"/>
      <c r="E903" s="296" t="s">
        <v>5</v>
      </c>
      <c r="F903" s="394"/>
      <c r="G903" s="394"/>
      <c r="H903" s="394"/>
      <c r="I903" s="394"/>
      <c r="J903" s="394"/>
      <c r="K903" s="394"/>
      <c r="L903" s="394"/>
      <c r="M903" s="394"/>
      <c r="N903" s="394"/>
      <c r="O903" s="394"/>
      <c r="P903" s="394"/>
      <c r="Q903" s="394"/>
      <c r="R903" s="394"/>
      <c r="S903" s="394"/>
      <c r="T903" s="394"/>
      <c r="U903" s="394"/>
      <c r="V903" s="394"/>
      <c r="W903" s="394"/>
      <c r="X903" s="394"/>
      <c r="Y903" s="394"/>
      <c r="Z903" s="394"/>
      <c r="AA903" s="394"/>
      <c r="AB903" s="394"/>
      <c r="AC903" s="394"/>
      <c r="AD903" s="394"/>
      <c r="AE903" s="394"/>
      <c r="AF903" s="394"/>
      <c r="AG903" s="394"/>
      <c r="AH903" s="394"/>
      <c r="AI903" s="394"/>
      <c r="AJ903" s="394"/>
      <c r="AK903" s="394"/>
      <c r="AL903" s="394"/>
      <c r="AM903" s="394"/>
      <c r="AN903" s="394"/>
      <c r="AO903" s="394"/>
      <c r="AP903" s="394"/>
      <c r="AQ903" s="394"/>
      <c r="AR903" s="394"/>
      <c r="AS903" s="394"/>
      <c r="AT903" s="394"/>
      <c r="AU903" s="394"/>
      <c r="AV903" s="394"/>
      <c r="AW903" s="394"/>
      <c r="AX903" s="394"/>
      <c r="AY903" s="394"/>
      <c r="AZ903" s="394"/>
      <c r="BA903" s="394"/>
      <c r="BB903" s="394"/>
      <c r="BC903" s="394"/>
      <c r="BD903" s="394"/>
      <c r="BE903" s="394"/>
      <c r="BF903" s="394"/>
      <c r="BG903" s="394"/>
      <c r="BH903" s="394"/>
      <c r="BI903" s="394"/>
      <c r="BJ903" s="394"/>
      <c r="BK903" s="394"/>
      <c r="BL903" s="394"/>
      <c r="BM903" s="394"/>
      <c r="BN903" s="394"/>
      <c r="BO903" s="394"/>
      <c r="BP903" s="394"/>
      <c r="BQ903" s="388">
        <v>37</v>
      </c>
      <c r="BR903" s="388">
        <v>2763</v>
      </c>
      <c r="BS903" s="388">
        <f t="shared" si="118"/>
        <v>690.75</v>
      </c>
    </row>
    <row r="904" spans="1:71" ht="15.75" customHeight="1">
      <c r="A904" s="331">
        <v>902</v>
      </c>
      <c r="B904" s="394" t="s">
        <v>7055</v>
      </c>
      <c r="C904" s="394"/>
      <c r="D904" s="394"/>
      <c r="E904" s="296" t="s">
        <v>5</v>
      </c>
      <c r="F904" s="394"/>
      <c r="G904" s="394"/>
      <c r="H904" s="394"/>
      <c r="I904" s="394"/>
      <c r="J904" s="394"/>
      <c r="K904" s="394"/>
      <c r="L904" s="394"/>
      <c r="M904" s="394"/>
      <c r="N904" s="394"/>
      <c r="O904" s="394"/>
      <c r="P904" s="394"/>
      <c r="Q904" s="394"/>
      <c r="R904" s="394"/>
      <c r="S904" s="394"/>
      <c r="T904" s="394"/>
      <c r="U904" s="394"/>
      <c r="V904" s="394"/>
      <c r="W904" s="394"/>
      <c r="X904" s="394"/>
      <c r="Y904" s="394"/>
      <c r="Z904" s="394"/>
      <c r="AA904" s="394"/>
      <c r="AB904" s="394"/>
      <c r="AC904" s="394"/>
      <c r="AD904" s="394"/>
      <c r="AE904" s="394"/>
      <c r="AF904" s="394"/>
      <c r="AG904" s="394"/>
      <c r="AH904" s="394"/>
      <c r="AI904" s="394"/>
      <c r="AJ904" s="394"/>
      <c r="AK904" s="394"/>
      <c r="AL904" s="394"/>
      <c r="AM904" s="394"/>
      <c r="AN904" s="394"/>
      <c r="AO904" s="394"/>
      <c r="AP904" s="394"/>
      <c r="AQ904" s="394"/>
      <c r="AR904" s="394"/>
      <c r="AS904" s="394"/>
      <c r="AT904" s="394"/>
      <c r="AU904" s="394"/>
      <c r="AV904" s="394"/>
      <c r="AW904" s="394"/>
      <c r="AX904" s="394"/>
      <c r="AY904" s="394"/>
      <c r="AZ904" s="394"/>
      <c r="BA904" s="394"/>
      <c r="BB904" s="394"/>
      <c r="BC904" s="394"/>
      <c r="BD904" s="394"/>
      <c r="BE904" s="394"/>
      <c r="BF904" s="394"/>
      <c r="BG904" s="394"/>
      <c r="BH904" s="394"/>
      <c r="BI904" s="394"/>
      <c r="BJ904" s="394"/>
      <c r="BK904" s="394"/>
      <c r="BL904" s="394"/>
      <c r="BM904" s="394"/>
      <c r="BN904" s="394"/>
      <c r="BO904" s="394"/>
      <c r="BP904" s="394"/>
      <c r="BQ904" s="388">
        <v>30</v>
      </c>
      <c r="BR904" s="388">
        <v>2206</v>
      </c>
      <c r="BS904" s="388">
        <f t="shared" si="118"/>
        <v>551.5</v>
      </c>
    </row>
    <row r="905" spans="1:71" ht="15.75" customHeight="1">
      <c r="A905" s="331">
        <v>903</v>
      </c>
      <c r="B905" s="394" t="s">
        <v>7056</v>
      </c>
      <c r="C905" s="394"/>
      <c r="D905" s="394"/>
      <c r="E905" s="296" t="s">
        <v>5</v>
      </c>
      <c r="F905" s="394"/>
      <c r="G905" s="394"/>
      <c r="H905" s="394"/>
      <c r="I905" s="394"/>
      <c r="J905" s="394"/>
      <c r="K905" s="394"/>
      <c r="L905" s="394"/>
      <c r="M905" s="394"/>
      <c r="N905" s="394"/>
      <c r="O905" s="394"/>
      <c r="P905" s="394"/>
      <c r="Q905" s="394"/>
      <c r="R905" s="394"/>
      <c r="S905" s="394"/>
      <c r="T905" s="394"/>
      <c r="U905" s="394"/>
      <c r="V905" s="394"/>
      <c r="W905" s="394"/>
      <c r="X905" s="394"/>
      <c r="Y905" s="394"/>
      <c r="Z905" s="394"/>
      <c r="AA905" s="394"/>
      <c r="AB905" s="394"/>
      <c r="AC905" s="394"/>
      <c r="AD905" s="394"/>
      <c r="AE905" s="394"/>
      <c r="AF905" s="394"/>
      <c r="AG905" s="394"/>
      <c r="AH905" s="394"/>
      <c r="AI905" s="394"/>
      <c r="AJ905" s="394"/>
      <c r="AK905" s="394"/>
      <c r="AL905" s="394"/>
      <c r="AM905" s="394"/>
      <c r="AN905" s="394"/>
      <c r="AO905" s="394"/>
      <c r="AP905" s="394"/>
      <c r="AQ905" s="394"/>
      <c r="AR905" s="394"/>
      <c r="AS905" s="394"/>
      <c r="AT905" s="394"/>
      <c r="AU905" s="394"/>
      <c r="AV905" s="394"/>
      <c r="AW905" s="394"/>
      <c r="AX905" s="394"/>
      <c r="AY905" s="394"/>
      <c r="AZ905" s="394"/>
      <c r="BA905" s="394"/>
      <c r="BB905" s="394"/>
      <c r="BC905" s="394"/>
      <c r="BD905" s="394"/>
      <c r="BE905" s="394"/>
      <c r="BF905" s="394"/>
      <c r="BG905" s="394"/>
      <c r="BH905" s="394"/>
      <c r="BI905" s="394"/>
      <c r="BJ905" s="394"/>
      <c r="BK905" s="394"/>
      <c r="BL905" s="394"/>
      <c r="BM905" s="394"/>
      <c r="BN905" s="394"/>
      <c r="BO905" s="394"/>
      <c r="BP905" s="394"/>
      <c r="BQ905" s="388">
        <v>54</v>
      </c>
      <c r="BR905" s="388">
        <v>3398</v>
      </c>
      <c r="BS905" s="388">
        <f t="shared" si="118"/>
        <v>849.5</v>
      </c>
    </row>
    <row r="906" spans="1:71" ht="15.75" customHeight="1">
      <c r="A906" s="331">
        <v>904</v>
      </c>
      <c r="B906" s="394" t="s">
        <v>7057</v>
      </c>
      <c r="C906" s="394"/>
      <c r="D906" s="394"/>
      <c r="E906" s="296" t="s">
        <v>5</v>
      </c>
      <c r="F906" s="394"/>
      <c r="G906" s="394"/>
      <c r="H906" s="394"/>
      <c r="I906" s="394"/>
      <c r="J906" s="394"/>
      <c r="K906" s="394"/>
      <c r="L906" s="394"/>
      <c r="M906" s="394"/>
      <c r="N906" s="394"/>
      <c r="O906" s="394"/>
      <c r="P906" s="394"/>
      <c r="Q906" s="394"/>
      <c r="R906" s="394"/>
      <c r="S906" s="394"/>
      <c r="T906" s="394"/>
      <c r="U906" s="394"/>
      <c r="V906" s="394"/>
      <c r="W906" s="394"/>
      <c r="X906" s="394"/>
      <c r="Y906" s="394"/>
      <c r="Z906" s="394"/>
      <c r="AA906" s="394"/>
      <c r="AB906" s="394"/>
      <c r="AC906" s="394"/>
      <c r="AD906" s="394"/>
      <c r="AE906" s="394"/>
      <c r="AF906" s="394"/>
      <c r="AG906" s="394"/>
      <c r="AH906" s="394"/>
      <c r="AI906" s="394"/>
      <c r="AJ906" s="394"/>
      <c r="AK906" s="394"/>
      <c r="AL906" s="394"/>
      <c r="AM906" s="394"/>
      <c r="AN906" s="394"/>
      <c r="AO906" s="394"/>
      <c r="AP906" s="394"/>
      <c r="AQ906" s="394"/>
      <c r="AR906" s="394"/>
      <c r="AS906" s="394"/>
      <c r="AT906" s="394"/>
      <c r="AU906" s="394"/>
      <c r="AV906" s="394"/>
      <c r="AW906" s="394"/>
      <c r="AX906" s="394"/>
      <c r="AY906" s="394"/>
      <c r="AZ906" s="394"/>
      <c r="BA906" s="394"/>
      <c r="BB906" s="394"/>
      <c r="BC906" s="394"/>
      <c r="BD906" s="394"/>
      <c r="BE906" s="394"/>
      <c r="BF906" s="394"/>
      <c r="BG906" s="394"/>
      <c r="BH906" s="394"/>
      <c r="BI906" s="394"/>
      <c r="BJ906" s="394"/>
      <c r="BK906" s="394"/>
      <c r="BL906" s="394"/>
      <c r="BM906" s="394"/>
      <c r="BN906" s="394"/>
      <c r="BO906" s="394"/>
      <c r="BP906" s="394"/>
      <c r="BQ906" s="388">
        <v>71</v>
      </c>
      <c r="BR906" s="388">
        <v>5093</v>
      </c>
      <c r="BS906" s="388">
        <f t="shared" si="118"/>
        <v>1273.25</v>
      </c>
    </row>
    <row r="907" spans="1:71" ht="15.75" customHeight="1">
      <c r="A907" s="331">
        <v>905</v>
      </c>
      <c r="B907" s="394" t="s">
        <v>7058</v>
      </c>
      <c r="C907" s="394"/>
      <c r="D907" s="394"/>
      <c r="E907" s="296" t="s">
        <v>5</v>
      </c>
      <c r="F907" s="394"/>
      <c r="G907" s="394"/>
      <c r="H907" s="394"/>
      <c r="I907" s="394"/>
      <c r="J907" s="394"/>
      <c r="K907" s="394"/>
      <c r="L907" s="394"/>
      <c r="M907" s="394"/>
      <c r="N907" s="394"/>
      <c r="O907" s="394"/>
      <c r="P907" s="394"/>
      <c r="Q907" s="394"/>
      <c r="R907" s="394"/>
      <c r="S907" s="394"/>
      <c r="T907" s="394"/>
      <c r="U907" s="394"/>
      <c r="V907" s="394"/>
      <c r="W907" s="394"/>
      <c r="X907" s="394"/>
      <c r="Y907" s="394"/>
      <c r="Z907" s="394"/>
      <c r="AA907" s="394"/>
      <c r="AB907" s="394"/>
      <c r="AC907" s="394"/>
      <c r="AD907" s="394"/>
      <c r="AE907" s="394"/>
      <c r="AF907" s="394"/>
      <c r="AG907" s="394"/>
      <c r="AH907" s="394"/>
      <c r="AI907" s="394"/>
      <c r="AJ907" s="394"/>
      <c r="AK907" s="394"/>
      <c r="AL907" s="394"/>
      <c r="AM907" s="394"/>
      <c r="AN907" s="394"/>
      <c r="AO907" s="394"/>
      <c r="AP907" s="394"/>
      <c r="AQ907" s="394"/>
      <c r="AR907" s="394"/>
      <c r="AS907" s="394"/>
      <c r="AT907" s="394"/>
      <c r="AU907" s="394"/>
      <c r="AV907" s="394"/>
      <c r="AW907" s="394"/>
      <c r="AX907" s="394"/>
      <c r="AY907" s="394"/>
      <c r="AZ907" s="394"/>
      <c r="BA907" s="394"/>
      <c r="BB907" s="394"/>
      <c r="BC907" s="394"/>
      <c r="BD907" s="394"/>
      <c r="BE907" s="394"/>
      <c r="BF907" s="394"/>
      <c r="BG907" s="394"/>
      <c r="BH907" s="394"/>
      <c r="BI907" s="394"/>
      <c r="BJ907" s="394"/>
      <c r="BK907" s="394"/>
      <c r="BL907" s="394"/>
      <c r="BM907" s="394"/>
      <c r="BN907" s="394"/>
      <c r="BO907" s="394"/>
      <c r="BP907" s="394"/>
      <c r="BQ907" s="388">
        <v>43</v>
      </c>
      <c r="BR907" s="388">
        <v>2893</v>
      </c>
      <c r="BS907" s="388">
        <f t="shared" si="118"/>
        <v>723.25</v>
      </c>
    </row>
    <row r="908" spans="1:71" ht="15.75" customHeight="1">
      <c r="A908" s="331">
        <v>906</v>
      </c>
      <c r="B908" s="394" t="s">
        <v>7059</v>
      </c>
      <c r="C908" s="394"/>
      <c r="D908" s="394"/>
      <c r="E908" s="296" t="s">
        <v>5</v>
      </c>
      <c r="F908" s="394"/>
      <c r="G908" s="394"/>
      <c r="H908" s="394"/>
      <c r="I908" s="394"/>
      <c r="J908" s="394"/>
      <c r="K908" s="394"/>
      <c r="L908" s="394"/>
      <c r="M908" s="394"/>
      <c r="N908" s="394"/>
      <c r="O908" s="394"/>
      <c r="P908" s="394"/>
      <c r="Q908" s="394"/>
      <c r="R908" s="394"/>
      <c r="S908" s="394"/>
      <c r="T908" s="394"/>
      <c r="U908" s="394"/>
      <c r="V908" s="394"/>
      <c r="W908" s="394"/>
      <c r="X908" s="394"/>
      <c r="Y908" s="394"/>
      <c r="Z908" s="394"/>
      <c r="AA908" s="394"/>
      <c r="AB908" s="394"/>
      <c r="AC908" s="394"/>
      <c r="AD908" s="394"/>
      <c r="AE908" s="394"/>
      <c r="AF908" s="394"/>
      <c r="AG908" s="394"/>
      <c r="AH908" s="394"/>
      <c r="AI908" s="394"/>
      <c r="AJ908" s="394"/>
      <c r="AK908" s="394"/>
      <c r="AL908" s="394"/>
      <c r="AM908" s="394"/>
      <c r="AN908" s="394"/>
      <c r="AO908" s="394"/>
      <c r="AP908" s="394"/>
      <c r="AQ908" s="394"/>
      <c r="AR908" s="394"/>
      <c r="AS908" s="394"/>
      <c r="AT908" s="394"/>
      <c r="AU908" s="394"/>
      <c r="AV908" s="394"/>
      <c r="AW908" s="394"/>
      <c r="AX908" s="394"/>
      <c r="AY908" s="394"/>
      <c r="AZ908" s="394"/>
      <c r="BA908" s="394"/>
      <c r="BB908" s="394"/>
      <c r="BC908" s="394"/>
      <c r="BD908" s="394"/>
      <c r="BE908" s="394"/>
      <c r="BF908" s="394"/>
      <c r="BG908" s="394"/>
      <c r="BH908" s="394"/>
      <c r="BI908" s="394"/>
      <c r="BJ908" s="394"/>
      <c r="BK908" s="394"/>
      <c r="BL908" s="394"/>
      <c r="BM908" s="394"/>
      <c r="BN908" s="394"/>
      <c r="BO908" s="394"/>
      <c r="BP908" s="394"/>
      <c r="BQ908" s="388">
        <v>32</v>
      </c>
      <c r="BR908" s="388">
        <v>2296</v>
      </c>
      <c r="BS908" s="388">
        <f t="shared" si="118"/>
        <v>574</v>
      </c>
    </row>
    <row r="909" spans="1:71" ht="15.75" customHeight="1">
      <c r="A909" s="331">
        <v>907</v>
      </c>
      <c r="B909" s="394" t="s">
        <v>7060</v>
      </c>
      <c r="C909" s="394"/>
      <c r="D909" s="394"/>
      <c r="E909" s="296" t="s">
        <v>12</v>
      </c>
      <c r="F909" s="394"/>
      <c r="G909" s="394"/>
      <c r="H909" s="394"/>
      <c r="I909" s="394"/>
      <c r="J909" s="394"/>
      <c r="K909" s="394"/>
      <c r="L909" s="394"/>
      <c r="M909" s="394"/>
      <c r="N909" s="394"/>
      <c r="O909" s="394"/>
      <c r="P909" s="394"/>
      <c r="Q909" s="394"/>
      <c r="R909" s="394"/>
      <c r="S909" s="394"/>
      <c r="T909" s="394"/>
      <c r="U909" s="394"/>
      <c r="V909" s="394"/>
      <c r="W909" s="394"/>
      <c r="X909" s="394"/>
      <c r="Y909" s="394"/>
      <c r="Z909" s="394"/>
      <c r="AA909" s="394"/>
      <c r="AB909" s="394"/>
      <c r="AC909" s="394"/>
      <c r="AD909" s="394"/>
      <c r="AE909" s="394"/>
      <c r="AF909" s="394"/>
      <c r="AG909" s="394"/>
      <c r="AH909" s="394"/>
      <c r="AI909" s="394"/>
      <c r="AJ909" s="394"/>
      <c r="AK909" s="394"/>
      <c r="AL909" s="394"/>
      <c r="AM909" s="394"/>
      <c r="AN909" s="394"/>
      <c r="AO909" s="394"/>
      <c r="AP909" s="394"/>
      <c r="AQ909" s="394"/>
      <c r="AR909" s="394"/>
      <c r="AS909" s="394"/>
      <c r="AT909" s="394"/>
      <c r="AU909" s="394"/>
      <c r="AV909" s="394"/>
      <c r="AW909" s="394"/>
      <c r="AX909" s="394"/>
      <c r="AY909" s="394"/>
      <c r="AZ909" s="394"/>
      <c r="BA909" s="394"/>
      <c r="BB909" s="394"/>
      <c r="BC909" s="394"/>
      <c r="BD909" s="394"/>
      <c r="BE909" s="394"/>
      <c r="BF909" s="394"/>
      <c r="BG909" s="394"/>
      <c r="BH909" s="394"/>
      <c r="BI909" s="394"/>
      <c r="BJ909" s="394"/>
      <c r="BK909" s="394"/>
      <c r="BL909" s="394"/>
      <c r="BM909" s="394"/>
      <c r="BN909" s="394"/>
      <c r="BO909" s="394"/>
      <c r="BP909" s="394"/>
      <c r="BQ909" s="388">
        <v>2</v>
      </c>
      <c r="BR909" s="388">
        <v>118</v>
      </c>
      <c r="BS909" s="388">
        <f t="shared" si="118"/>
        <v>29.5</v>
      </c>
    </row>
    <row r="910" spans="1:71" ht="15.75" customHeight="1">
      <c r="A910" s="331">
        <v>908</v>
      </c>
      <c r="B910" s="394" t="s">
        <v>7061</v>
      </c>
      <c r="C910" s="394"/>
      <c r="D910" s="394"/>
      <c r="E910" s="296" t="s">
        <v>955</v>
      </c>
      <c r="F910" s="394"/>
      <c r="G910" s="394"/>
      <c r="H910" s="394"/>
      <c r="I910" s="394"/>
      <c r="J910" s="394"/>
      <c r="K910" s="394"/>
      <c r="L910" s="394"/>
      <c r="M910" s="394"/>
      <c r="N910" s="394"/>
      <c r="O910" s="394"/>
      <c r="P910" s="394"/>
      <c r="Q910" s="394"/>
      <c r="R910" s="394"/>
      <c r="S910" s="394"/>
      <c r="T910" s="394"/>
      <c r="U910" s="394"/>
      <c r="V910" s="394"/>
      <c r="W910" s="394"/>
      <c r="X910" s="394"/>
      <c r="Y910" s="394"/>
      <c r="Z910" s="394"/>
      <c r="AA910" s="394"/>
      <c r="AB910" s="394"/>
      <c r="AC910" s="394"/>
      <c r="AD910" s="394"/>
      <c r="AE910" s="394"/>
      <c r="AF910" s="394"/>
      <c r="AG910" s="394"/>
      <c r="AH910" s="394"/>
      <c r="AI910" s="394"/>
      <c r="AJ910" s="394"/>
      <c r="AK910" s="394"/>
      <c r="AL910" s="394"/>
      <c r="AM910" s="394"/>
      <c r="AN910" s="394"/>
      <c r="AO910" s="394"/>
      <c r="AP910" s="394"/>
      <c r="AQ910" s="394"/>
      <c r="AR910" s="394"/>
      <c r="AS910" s="394"/>
      <c r="AT910" s="394"/>
      <c r="AU910" s="394"/>
      <c r="AV910" s="394"/>
      <c r="AW910" s="394"/>
      <c r="AX910" s="394"/>
      <c r="AY910" s="394"/>
      <c r="AZ910" s="394"/>
      <c r="BA910" s="394"/>
      <c r="BB910" s="394"/>
      <c r="BC910" s="394"/>
      <c r="BD910" s="394"/>
      <c r="BE910" s="394"/>
      <c r="BF910" s="394"/>
      <c r="BG910" s="394"/>
      <c r="BH910" s="394"/>
      <c r="BI910" s="394"/>
      <c r="BJ910" s="394"/>
      <c r="BK910" s="394"/>
      <c r="BL910" s="394"/>
      <c r="BM910" s="394"/>
      <c r="BN910" s="394"/>
      <c r="BO910" s="394"/>
      <c r="BP910" s="394"/>
      <c r="BQ910" s="388">
        <v>46</v>
      </c>
      <c r="BR910" s="388">
        <v>3218</v>
      </c>
      <c r="BS910" s="388">
        <f t="shared" si="118"/>
        <v>804.5</v>
      </c>
    </row>
    <row r="911" spans="1:71" ht="15.75" customHeight="1">
      <c r="A911" s="331">
        <v>909</v>
      </c>
      <c r="B911" s="394" t="s">
        <v>7062</v>
      </c>
      <c r="C911" s="394"/>
      <c r="D911" s="394"/>
      <c r="E911" s="296" t="s">
        <v>5</v>
      </c>
      <c r="F911" s="394"/>
      <c r="G911" s="394"/>
      <c r="H911" s="394"/>
      <c r="I911" s="394"/>
      <c r="J911" s="394"/>
      <c r="K911" s="394"/>
      <c r="L911" s="394"/>
      <c r="M911" s="394"/>
      <c r="N911" s="394"/>
      <c r="O911" s="394"/>
      <c r="P911" s="394"/>
      <c r="Q911" s="394"/>
      <c r="R911" s="394"/>
      <c r="S911" s="394"/>
      <c r="T911" s="394"/>
      <c r="U911" s="394"/>
      <c r="V911" s="394"/>
      <c r="W911" s="394"/>
      <c r="X911" s="394"/>
      <c r="Y911" s="394"/>
      <c r="Z911" s="394"/>
      <c r="AA911" s="394"/>
      <c r="AB911" s="394"/>
      <c r="AC911" s="394"/>
      <c r="AD911" s="394"/>
      <c r="AE911" s="394"/>
      <c r="AF911" s="394"/>
      <c r="AG911" s="394"/>
      <c r="AH911" s="394"/>
      <c r="AI911" s="394"/>
      <c r="AJ911" s="394"/>
      <c r="AK911" s="394"/>
      <c r="AL911" s="394"/>
      <c r="AM911" s="394"/>
      <c r="AN911" s="394"/>
      <c r="AO911" s="394"/>
      <c r="AP911" s="394"/>
      <c r="AQ911" s="394"/>
      <c r="AR911" s="394"/>
      <c r="AS911" s="394"/>
      <c r="AT911" s="394"/>
      <c r="AU911" s="394"/>
      <c r="AV911" s="394"/>
      <c r="AW911" s="394"/>
      <c r="AX911" s="394"/>
      <c r="AY911" s="394"/>
      <c r="AZ911" s="394"/>
      <c r="BA911" s="394"/>
      <c r="BB911" s="394"/>
      <c r="BC911" s="394"/>
      <c r="BD911" s="394"/>
      <c r="BE911" s="394"/>
      <c r="BF911" s="394"/>
      <c r="BG911" s="394"/>
      <c r="BH911" s="394"/>
      <c r="BI911" s="394"/>
      <c r="BJ911" s="394"/>
      <c r="BK911" s="394"/>
      <c r="BL911" s="394"/>
      <c r="BM911" s="394"/>
      <c r="BN911" s="394"/>
      <c r="BO911" s="394"/>
      <c r="BP911" s="394"/>
      <c r="BQ911" s="388">
        <v>21</v>
      </c>
      <c r="BR911" s="388">
        <v>1595</v>
      </c>
      <c r="BS911" s="388">
        <f t="shared" si="118"/>
        <v>398.75</v>
      </c>
    </row>
    <row r="912" spans="1:71" ht="15.75" customHeight="1">
      <c r="A912" s="331">
        <v>910</v>
      </c>
      <c r="B912" s="394" t="s">
        <v>7063</v>
      </c>
      <c r="C912" s="394"/>
      <c r="D912" s="394"/>
      <c r="E912" s="296" t="s">
        <v>955</v>
      </c>
      <c r="F912" s="394"/>
      <c r="G912" s="394"/>
      <c r="H912" s="394"/>
      <c r="I912" s="394"/>
      <c r="J912" s="394"/>
      <c r="K912" s="394"/>
      <c r="L912" s="394"/>
      <c r="M912" s="394"/>
      <c r="N912" s="394"/>
      <c r="O912" s="394"/>
      <c r="P912" s="394"/>
      <c r="Q912" s="394"/>
      <c r="R912" s="394"/>
      <c r="S912" s="394"/>
      <c r="T912" s="394"/>
      <c r="U912" s="394"/>
      <c r="V912" s="394"/>
      <c r="W912" s="394"/>
      <c r="X912" s="394"/>
      <c r="Y912" s="394"/>
      <c r="Z912" s="394"/>
      <c r="AA912" s="394"/>
      <c r="AB912" s="394"/>
      <c r="AC912" s="394"/>
      <c r="AD912" s="394"/>
      <c r="AE912" s="394"/>
      <c r="AF912" s="394"/>
      <c r="AG912" s="394"/>
      <c r="AH912" s="394"/>
      <c r="AI912" s="394"/>
      <c r="AJ912" s="394"/>
      <c r="AK912" s="394"/>
      <c r="AL912" s="394"/>
      <c r="AM912" s="394"/>
      <c r="AN912" s="394"/>
      <c r="AO912" s="394"/>
      <c r="AP912" s="394"/>
      <c r="AQ912" s="394"/>
      <c r="AR912" s="394"/>
      <c r="AS912" s="394"/>
      <c r="AT912" s="394"/>
      <c r="AU912" s="394"/>
      <c r="AV912" s="394"/>
      <c r="AW912" s="394"/>
      <c r="AX912" s="394"/>
      <c r="AY912" s="394"/>
      <c r="AZ912" s="394"/>
      <c r="BA912" s="394"/>
      <c r="BB912" s="394"/>
      <c r="BC912" s="394"/>
      <c r="BD912" s="394"/>
      <c r="BE912" s="394"/>
      <c r="BF912" s="394"/>
      <c r="BG912" s="394"/>
      <c r="BH912" s="394"/>
      <c r="BI912" s="394"/>
      <c r="BJ912" s="394"/>
      <c r="BK912" s="394"/>
      <c r="BL912" s="394"/>
      <c r="BM912" s="394"/>
      <c r="BN912" s="394"/>
      <c r="BO912" s="394"/>
      <c r="BP912" s="394"/>
      <c r="BQ912" s="388">
        <v>52</v>
      </c>
      <c r="BR912" s="388">
        <v>3400</v>
      </c>
      <c r="BS912" s="388">
        <f t="shared" si="118"/>
        <v>850</v>
      </c>
    </row>
    <row r="913" spans="1:71" ht="15.75" customHeight="1">
      <c r="A913" s="331">
        <v>911</v>
      </c>
      <c r="B913" s="394" t="s">
        <v>7064</v>
      </c>
      <c r="C913" s="394"/>
      <c r="D913" s="394"/>
      <c r="E913" s="296" t="s">
        <v>5</v>
      </c>
      <c r="F913" s="394"/>
      <c r="G913" s="394"/>
      <c r="H913" s="394"/>
      <c r="I913" s="394"/>
      <c r="J913" s="394"/>
      <c r="K913" s="394"/>
      <c r="L913" s="394"/>
      <c r="M913" s="394"/>
      <c r="N913" s="394"/>
      <c r="O913" s="394"/>
      <c r="P913" s="394"/>
      <c r="Q913" s="394"/>
      <c r="R913" s="394"/>
      <c r="S913" s="394"/>
      <c r="T913" s="394"/>
      <c r="U913" s="394"/>
      <c r="V913" s="394"/>
      <c r="W913" s="394"/>
      <c r="X913" s="394"/>
      <c r="Y913" s="394"/>
      <c r="Z913" s="394"/>
      <c r="AA913" s="394"/>
      <c r="AB913" s="394"/>
      <c r="AC913" s="394"/>
      <c r="AD913" s="394"/>
      <c r="AE913" s="394"/>
      <c r="AF913" s="394"/>
      <c r="AG913" s="394"/>
      <c r="AH913" s="394"/>
      <c r="AI913" s="394"/>
      <c r="AJ913" s="394"/>
      <c r="AK913" s="394"/>
      <c r="AL913" s="394"/>
      <c r="AM913" s="394"/>
      <c r="AN913" s="394"/>
      <c r="AO913" s="394"/>
      <c r="AP913" s="394"/>
      <c r="AQ913" s="394"/>
      <c r="AR913" s="394"/>
      <c r="AS913" s="394"/>
      <c r="AT913" s="394"/>
      <c r="AU913" s="394"/>
      <c r="AV913" s="394"/>
      <c r="AW913" s="394"/>
      <c r="AX913" s="394"/>
      <c r="AY913" s="394"/>
      <c r="AZ913" s="394"/>
      <c r="BA913" s="394"/>
      <c r="BB913" s="394"/>
      <c r="BC913" s="394"/>
      <c r="BD913" s="394"/>
      <c r="BE913" s="394"/>
      <c r="BF913" s="394"/>
      <c r="BG913" s="394"/>
      <c r="BH913" s="394"/>
      <c r="BI913" s="394"/>
      <c r="BJ913" s="394"/>
      <c r="BK913" s="394"/>
      <c r="BL913" s="394"/>
      <c r="BM913" s="394"/>
      <c r="BN913" s="394"/>
      <c r="BO913" s="394"/>
      <c r="BP913" s="394"/>
      <c r="BQ913" s="388">
        <v>87</v>
      </c>
      <c r="BR913" s="388">
        <v>6785</v>
      </c>
      <c r="BS913" s="388">
        <f t="shared" si="118"/>
        <v>1696.25</v>
      </c>
    </row>
    <row r="914" spans="1:71" ht="15.75" customHeight="1">
      <c r="A914" s="331">
        <v>912</v>
      </c>
      <c r="B914" s="394" t="s">
        <v>7065</v>
      </c>
      <c r="C914" s="394"/>
      <c r="D914" s="394"/>
      <c r="E914" s="296" t="s">
        <v>5</v>
      </c>
      <c r="F914" s="394"/>
      <c r="G914" s="394"/>
      <c r="H914" s="394"/>
      <c r="I914" s="394"/>
      <c r="J914" s="394"/>
      <c r="K914" s="394"/>
      <c r="L914" s="394"/>
      <c r="M914" s="394"/>
      <c r="N914" s="394"/>
      <c r="O914" s="394"/>
      <c r="P914" s="394"/>
      <c r="Q914" s="394"/>
      <c r="R914" s="394"/>
      <c r="S914" s="394"/>
      <c r="T914" s="394"/>
      <c r="U914" s="394"/>
      <c r="V914" s="394"/>
      <c r="W914" s="394"/>
      <c r="X914" s="394"/>
      <c r="Y914" s="394"/>
      <c r="Z914" s="394"/>
      <c r="AA914" s="394"/>
      <c r="AB914" s="394"/>
      <c r="AC914" s="394"/>
      <c r="AD914" s="394"/>
      <c r="AE914" s="394"/>
      <c r="AF914" s="394"/>
      <c r="AG914" s="394"/>
      <c r="AH914" s="394"/>
      <c r="AI914" s="394"/>
      <c r="AJ914" s="394"/>
      <c r="AK914" s="394"/>
      <c r="AL914" s="394"/>
      <c r="AM914" s="394"/>
      <c r="AN914" s="394"/>
      <c r="AO914" s="394"/>
      <c r="AP914" s="394"/>
      <c r="AQ914" s="394"/>
      <c r="AR914" s="394"/>
      <c r="AS914" s="394"/>
      <c r="AT914" s="394"/>
      <c r="AU914" s="394"/>
      <c r="AV914" s="394"/>
      <c r="AW914" s="394"/>
      <c r="AX914" s="394"/>
      <c r="AY914" s="394"/>
      <c r="AZ914" s="394"/>
      <c r="BA914" s="394"/>
      <c r="BB914" s="394"/>
      <c r="BC914" s="394"/>
      <c r="BD914" s="394"/>
      <c r="BE914" s="394"/>
      <c r="BF914" s="394"/>
      <c r="BG914" s="394"/>
      <c r="BH914" s="394"/>
      <c r="BI914" s="394"/>
      <c r="BJ914" s="394"/>
      <c r="BK914" s="394"/>
      <c r="BL914" s="394"/>
      <c r="BM914" s="394"/>
      <c r="BN914" s="394"/>
      <c r="BO914" s="394"/>
      <c r="BP914" s="394"/>
      <c r="BQ914" s="388">
        <v>106</v>
      </c>
      <c r="BR914" s="388">
        <v>8090</v>
      </c>
      <c r="BS914" s="388">
        <f t="shared" si="118"/>
        <v>2022.5</v>
      </c>
    </row>
    <row r="915" spans="1:71" ht="15.75" customHeight="1">
      <c r="A915" s="331">
        <v>913</v>
      </c>
      <c r="B915" s="394" t="s">
        <v>7066</v>
      </c>
      <c r="C915" s="394"/>
      <c r="D915" s="394"/>
      <c r="E915" s="296" t="s">
        <v>961</v>
      </c>
      <c r="F915" s="394"/>
      <c r="G915" s="394"/>
      <c r="H915" s="394"/>
      <c r="I915" s="394"/>
      <c r="J915" s="394"/>
      <c r="K915" s="394"/>
      <c r="L915" s="394"/>
      <c r="M915" s="394"/>
      <c r="N915" s="394"/>
      <c r="O915" s="394"/>
      <c r="P915" s="394"/>
      <c r="Q915" s="394"/>
      <c r="R915" s="394"/>
      <c r="S915" s="394"/>
      <c r="T915" s="394"/>
      <c r="U915" s="394"/>
      <c r="V915" s="394"/>
      <c r="W915" s="394"/>
      <c r="X915" s="394"/>
      <c r="Y915" s="394"/>
      <c r="Z915" s="394"/>
      <c r="AA915" s="394"/>
      <c r="AB915" s="394"/>
      <c r="AC915" s="394"/>
      <c r="AD915" s="394"/>
      <c r="AE915" s="394"/>
      <c r="AF915" s="394"/>
      <c r="AG915" s="394"/>
      <c r="AH915" s="394"/>
      <c r="AI915" s="394"/>
      <c r="AJ915" s="394"/>
      <c r="AK915" s="394"/>
      <c r="AL915" s="394"/>
      <c r="AM915" s="394"/>
      <c r="AN915" s="394"/>
      <c r="AO915" s="394"/>
      <c r="AP915" s="394"/>
      <c r="AQ915" s="394"/>
      <c r="AR915" s="394"/>
      <c r="AS915" s="394"/>
      <c r="AT915" s="394"/>
      <c r="AU915" s="394"/>
      <c r="AV915" s="394"/>
      <c r="AW915" s="394"/>
      <c r="AX915" s="394"/>
      <c r="AY915" s="394"/>
      <c r="AZ915" s="394"/>
      <c r="BA915" s="394"/>
      <c r="BB915" s="394"/>
      <c r="BC915" s="394"/>
      <c r="BD915" s="394"/>
      <c r="BE915" s="394"/>
      <c r="BF915" s="394"/>
      <c r="BG915" s="394"/>
      <c r="BH915" s="394"/>
      <c r="BI915" s="394"/>
      <c r="BJ915" s="394"/>
      <c r="BK915" s="394"/>
      <c r="BL915" s="394"/>
      <c r="BM915" s="394"/>
      <c r="BN915" s="394"/>
      <c r="BO915" s="394"/>
      <c r="BP915" s="394"/>
      <c r="BQ915" s="388">
        <v>68</v>
      </c>
      <c r="BR915" s="388">
        <v>4864</v>
      </c>
      <c r="BS915" s="388">
        <f t="shared" si="118"/>
        <v>1216</v>
      </c>
    </row>
    <row r="916" spans="1:71" ht="15.75" customHeight="1">
      <c r="A916" s="331">
        <v>914</v>
      </c>
      <c r="B916" s="394" t="s">
        <v>7067</v>
      </c>
      <c r="C916" s="394"/>
      <c r="D916" s="394"/>
      <c r="E916" s="296" t="s">
        <v>952</v>
      </c>
      <c r="F916" s="394"/>
      <c r="G916" s="394"/>
      <c r="H916" s="394"/>
      <c r="I916" s="394"/>
      <c r="J916" s="394"/>
      <c r="K916" s="394"/>
      <c r="L916" s="394"/>
      <c r="M916" s="394"/>
      <c r="N916" s="394"/>
      <c r="O916" s="394"/>
      <c r="P916" s="394"/>
      <c r="Q916" s="394"/>
      <c r="R916" s="394"/>
      <c r="S916" s="394"/>
      <c r="T916" s="394"/>
      <c r="U916" s="394"/>
      <c r="V916" s="394"/>
      <c r="W916" s="394"/>
      <c r="X916" s="394"/>
      <c r="Y916" s="394"/>
      <c r="Z916" s="394"/>
      <c r="AA916" s="394"/>
      <c r="AB916" s="394"/>
      <c r="AC916" s="394"/>
      <c r="AD916" s="394"/>
      <c r="AE916" s="394"/>
      <c r="AF916" s="394"/>
      <c r="AG916" s="394"/>
      <c r="AH916" s="394"/>
      <c r="AI916" s="394"/>
      <c r="AJ916" s="394"/>
      <c r="AK916" s="394"/>
      <c r="AL916" s="394"/>
      <c r="AM916" s="394"/>
      <c r="AN916" s="394"/>
      <c r="AO916" s="394"/>
      <c r="AP916" s="394"/>
      <c r="AQ916" s="394"/>
      <c r="AR916" s="394"/>
      <c r="AS916" s="394"/>
      <c r="AT916" s="394"/>
      <c r="AU916" s="394"/>
      <c r="AV916" s="394"/>
      <c r="AW916" s="394"/>
      <c r="AX916" s="394"/>
      <c r="AY916" s="394"/>
      <c r="AZ916" s="394"/>
      <c r="BA916" s="394"/>
      <c r="BB916" s="394"/>
      <c r="BC916" s="394"/>
      <c r="BD916" s="394"/>
      <c r="BE916" s="394"/>
      <c r="BF916" s="394"/>
      <c r="BG916" s="394"/>
      <c r="BH916" s="394"/>
      <c r="BI916" s="394"/>
      <c r="BJ916" s="394"/>
      <c r="BK916" s="394"/>
      <c r="BL916" s="394"/>
      <c r="BM916" s="394"/>
      <c r="BN916" s="394"/>
      <c r="BO916" s="394"/>
      <c r="BP916" s="394"/>
      <c r="BQ916" s="388">
        <v>63</v>
      </c>
      <c r="BR916" s="388">
        <v>4737</v>
      </c>
      <c r="BS916" s="388">
        <f t="shared" si="118"/>
        <v>1184.25</v>
      </c>
    </row>
    <row r="917" spans="1:71" ht="15.75" customHeight="1">
      <c r="A917" s="331">
        <v>915</v>
      </c>
      <c r="B917" s="394" t="s">
        <v>7068</v>
      </c>
      <c r="C917" s="394"/>
      <c r="D917" s="394"/>
      <c r="E917" s="296" t="s">
        <v>23</v>
      </c>
      <c r="F917" s="394"/>
      <c r="G917" s="394"/>
      <c r="H917" s="394"/>
      <c r="I917" s="394"/>
      <c r="J917" s="394"/>
      <c r="K917" s="394"/>
      <c r="L917" s="394"/>
      <c r="M917" s="394"/>
      <c r="N917" s="394"/>
      <c r="O917" s="394"/>
      <c r="P917" s="394"/>
      <c r="Q917" s="394"/>
      <c r="R917" s="394"/>
      <c r="S917" s="394"/>
      <c r="T917" s="394"/>
      <c r="U917" s="394"/>
      <c r="V917" s="394"/>
      <c r="W917" s="394"/>
      <c r="X917" s="394"/>
      <c r="Y917" s="394"/>
      <c r="Z917" s="394"/>
      <c r="AA917" s="394"/>
      <c r="AB917" s="394"/>
      <c r="AC917" s="394"/>
      <c r="AD917" s="394"/>
      <c r="AE917" s="394"/>
      <c r="AF917" s="394"/>
      <c r="AG917" s="394"/>
      <c r="AH917" s="394"/>
      <c r="AI917" s="394"/>
      <c r="AJ917" s="394"/>
      <c r="AK917" s="394"/>
      <c r="AL917" s="394"/>
      <c r="AM917" s="394"/>
      <c r="AN917" s="394"/>
      <c r="AO917" s="394"/>
      <c r="AP917" s="394"/>
      <c r="AQ917" s="394"/>
      <c r="AR917" s="394"/>
      <c r="AS917" s="394"/>
      <c r="AT917" s="394"/>
      <c r="AU917" s="394"/>
      <c r="AV917" s="394"/>
      <c r="AW917" s="394"/>
      <c r="AX917" s="394"/>
      <c r="AY917" s="394"/>
      <c r="AZ917" s="394"/>
      <c r="BA917" s="394"/>
      <c r="BB917" s="394"/>
      <c r="BC917" s="394"/>
      <c r="BD917" s="394"/>
      <c r="BE917" s="394"/>
      <c r="BF917" s="394"/>
      <c r="BG917" s="394"/>
      <c r="BH917" s="394"/>
      <c r="BI917" s="394"/>
      <c r="BJ917" s="394"/>
      <c r="BK917" s="394"/>
      <c r="BL917" s="394"/>
      <c r="BM917" s="394"/>
      <c r="BN917" s="394"/>
      <c r="BO917" s="394"/>
      <c r="BP917" s="394"/>
      <c r="BQ917" s="388">
        <v>36</v>
      </c>
      <c r="BR917" s="388">
        <v>2740</v>
      </c>
      <c r="BS917" s="388">
        <f t="shared" si="118"/>
        <v>685</v>
      </c>
    </row>
    <row r="918" spans="1:71" ht="15.75" customHeight="1">
      <c r="A918" s="331">
        <v>916</v>
      </c>
      <c r="B918" s="394" t="s">
        <v>7069</v>
      </c>
      <c r="C918" s="394"/>
      <c r="D918" s="394"/>
      <c r="E918" s="296" t="s">
        <v>5</v>
      </c>
      <c r="F918" s="394"/>
      <c r="G918" s="394"/>
      <c r="H918" s="394"/>
      <c r="I918" s="394"/>
      <c r="J918" s="394"/>
      <c r="K918" s="394"/>
      <c r="L918" s="394"/>
      <c r="M918" s="394"/>
      <c r="N918" s="394"/>
      <c r="O918" s="394"/>
      <c r="P918" s="394"/>
      <c r="Q918" s="394"/>
      <c r="R918" s="394"/>
      <c r="S918" s="394"/>
      <c r="T918" s="394"/>
      <c r="U918" s="394"/>
      <c r="V918" s="394"/>
      <c r="W918" s="394"/>
      <c r="X918" s="394"/>
      <c r="Y918" s="394"/>
      <c r="Z918" s="394"/>
      <c r="AA918" s="394"/>
      <c r="AB918" s="394"/>
      <c r="AC918" s="394"/>
      <c r="AD918" s="394"/>
      <c r="AE918" s="394"/>
      <c r="AF918" s="394"/>
      <c r="AG918" s="394"/>
      <c r="AH918" s="394"/>
      <c r="AI918" s="394"/>
      <c r="AJ918" s="394"/>
      <c r="AK918" s="394"/>
      <c r="AL918" s="394"/>
      <c r="AM918" s="394"/>
      <c r="AN918" s="394"/>
      <c r="AO918" s="394"/>
      <c r="AP918" s="394"/>
      <c r="AQ918" s="394"/>
      <c r="AR918" s="394"/>
      <c r="AS918" s="394"/>
      <c r="AT918" s="394"/>
      <c r="AU918" s="394"/>
      <c r="AV918" s="394"/>
      <c r="AW918" s="394"/>
      <c r="AX918" s="394"/>
      <c r="AY918" s="394"/>
      <c r="AZ918" s="394"/>
      <c r="BA918" s="394"/>
      <c r="BB918" s="394"/>
      <c r="BC918" s="394"/>
      <c r="BD918" s="394"/>
      <c r="BE918" s="394"/>
      <c r="BF918" s="394"/>
      <c r="BG918" s="394"/>
      <c r="BH918" s="394"/>
      <c r="BI918" s="394"/>
      <c r="BJ918" s="394"/>
      <c r="BK918" s="394"/>
      <c r="BL918" s="394"/>
      <c r="BM918" s="394"/>
      <c r="BN918" s="394"/>
      <c r="BO918" s="394"/>
      <c r="BP918" s="394"/>
      <c r="BQ918" s="388">
        <v>44</v>
      </c>
      <c r="BR918" s="388">
        <v>3264</v>
      </c>
      <c r="BS918" s="388">
        <f t="shared" si="118"/>
        <v>816</v>
      </c>
    </row>
    <row r="919" spans="1:71" ht="15.75" customHeight="1">
      <c r="A919" s="331">
        <v>917</v>
      </c>
      <c r="B919" s="394" t="s">
        <v>7070</v>
      </c>
      <c r="C919" s="394"/>
      <c r="D919" s="394"/>
      <c r="E919" s="296" t="s">
        <v>545</v>
      </c>
      <c r="F919" s="394"/>
      <c r="G919" s="394"/>
      <c r="H919" s="394"/>
      <c r="I919" s="394"/>
      <c r="J919" s="394"/>
      <c r="K919" s="394"/>
      <c r="L919" s="394"/>
      <c r="M919" s="394"/>
      <c r="N919" s="394"/>
      <c r="O919" s="394"/>
      <c r="P919" s="394"/>
      <c r="Q919" s="394"/>
      <c r="R919" s="394"/>
      <c r="S919" s="394"/>
      <c r="T919" s="394"/>
      <c r="U919" s="394"/>
      <c r="V919" s="394"/>
      <c r="W919" s="394"/>
      <c r="X919" s="394"/>
      <c r="Y919" s="394"/>
      <c r="Z919" s="394"/>
      <c r="AA919" s="394"/>
      <c r="AB919" s="394"/>
      <c r="AC919" s="394"/>
      <c r="AD919" s="394"/>
      <c r="AE919" s="394"/>
      <c r="AF919" s="394"/>
      <c r="AG919" s="394"/>
      <c r="AH919" s="394"/>
      <c r="AI919" s="394"/>
      <c r="AJ919" s="394"/>
      <c r="AK919" s="394"/>
      <c r="AL919" s="394"/>
      <c r="AM919" s="394"/>
      <c r="AN919" s="394"/>
      <c r="AO919" s="394"/>
      <c r="AP919" s="394"/>
      <c r="AQ919" s="394"/>
      <c r="AR919" s="394"/>
      <c r="AS919" s="394"/>
      <c r="AT919" s="394"/>
      <c r="AU919" s="394"/>
      <c r="AV919" s="394"/>
      <c r="AW919" s="394"/>
      <c r="AX919" s="394"/>
      <c r="AY919" s="394"/>
      <c r="AZ919" s="394"/>
      <c r="BA919" s="394"/>
      <c r="BB919" s="394"/>
      <c r="BC919" s="394"/>
      <c r="BD919" s="394"/>
      <c r="BE919" s="394"/>
      <c r="BF919" s="394"/>
      <c r="BG919" s="394"/>
      <c r="BH919" s="394"/>
      <c r="BI919" s="394"/>
      <c r="BJ919" s="394"/>
      <c r="BK919" s="394"/>
      <c r="BL919" s="394"/>
      <c r="BM919" s="394"/>
      <c r="BN919" s="394"/>
      <c r="BO919" s="394"/>
      <c r="BP919" s="394"/>
      <c r="BQ919" s="388">
        <v>334</v>
      </c>
      <c r="BR919" s="388">
        <v>21574</v>
      </c>
      <c r="BS919" s="388">
        <f t="shared" si="118"/>
        <v>5393.5</v>
      </c>
    </row>
    <row r="920" spans="1:71" ht="15.75" customHeight="1">
      <c r="A920" s="331">
        <v>918</v>
      </c>
      <c r="B920" s="296" t="s">
        <v>7071</v>
      </c>
      <c r="C920" s="394"/>
      <c r="D920" s="394"/>
      <c r="E920" s="296" t="s">
        <v>216</v>
      </c>
      <c r="F920" s="394"/>
      <c r="G920" s="394"/>
      <c r="H920" s="394"/>
      <c r="I920" s="394"/>
      <c r="J920" s="394"/>
      <c r="K920" s="394"/>
      <c r="L920" s="394"/>
      <c r="M920" s="394"/>
      <c r="N920" s="394"/>
      <c r="O920" s="394"/>
      <c r="P920" s="394"/>
      <c r="Q920" s="394"/>
      <c r="R920" s="394"/>
      <c r="S920" s="394"/>
      <c r="T920" s="394"/>
      <c r="U920" s="394"/>
      <c r="V920" s="394"/>
      <c r="W920" s="394"/>
      <c r="X920" s="394"/>
      <c r="Y920" s="394"/>
      <c r="Z920" s="394"/>
      <c r="AA920" s="394"/>
      <c r="AB920" s="394"/>
      <c r="AC920" s="394"/>
      <c r="AD920" s="394"/>
      <c r="AE920" s="394"/>
      <c r="AF920" s="394"/>
      <c r="AG920" s="394"/>
      <c r="AH920" s="394"/>
      <c r="AI920" s="394"/>
      <c r="AJ920" s="394"/>
      <c r="AK920" s="394"/>
      <c r="AL920" s="394"/>
      <c r="AM920" s="394"/>
      <c r="AN920" s="394"/>
      <c r="AO920" s="394"/>
      <c r="AP920" s="394"/>
      <c r="AQ920" s="394"/>
      <c r="AR920" s="394"/>
      <c r="AS920" s="394"/>
      <c r="AT920" s="394"/>
      <c r="AU920" s="394"/>
      <c r="AV920" s="394"/>
      <c r="AW920" s="394"/>
      <c r="AX920" s="394"/>
      <c r="AY920" s="394"/>
      <c r="AZ920" s="394"/>
      <c r="BA920" s="394"/>
      <c r="BB920" s="394"/>
      <c r="BC920" s="394"/>
      <c r="BD920" s="394"/>
      <c r="BE920" s="394"/>
      <c r="BF920" s="394"/>
      <c r="BG920" s="394"/>
      <c r="BH920" s="394"/>
      <c r="BI920" s="394"/>
      <c r="BJ920" s="394"/>
      <c r="BK920" s="394"/>
      <c r="BL920" s="394"/>
      <c r="BM920" s="394"/>
      <c r="BN920" s="394"/>
      <c r="BO920" s="394"/>
      <c r="BP920" s="394"/>
      <c r="BQ920" s="388">
        <v>19</v>
      </c>
      <c r="BR920" s="388">
        <v>1341</v>
      </c>
      <c r="BS920" s="388">
        <f t="shared" si="118"/>
        <v>335.25</v>
      </c>
    </row>
    <row r="921" spans="1:71" ht="15.75" customHeight="1">
      <c r="A921" s="331">
        <v>919</v>
      </c>
      <c r="B921" s="394" t="s">
        <v>7072</v>
      </c>
      <c r="C921" s="394"/>
      <c r="D921" s="394"/>
      <c r="E921" s="296" t="s">
        <v>5</v>
      </c>
      <c r="F921" s="394"/>
      <c r="G921" s="394"/>
      <c r="H921" s="394"/>
      <c r="I921" s="394"/>
      <c r="J921" s="394"/>
      <c r="K921" s="394"/>
      <c r="L921" s="394"/>
      <c r="M921" s="394"/>
      <c r="N921" s="394"/>
      <c r="O921" s="394"/>
      <c r="P921" s="394"/>
      <c r="Q921" s="394"/>
      <c r="R921" s="394"/>
      <c r="S921" s="394"/>
      <c r="T921" s="394"/>
      <c r="U921" s="394"/>
      <c r="V921" s="394"/>
      <c r="W921" s="394"/>
      <c r="X921" s="394"/>
      <c r="Y921" s="394"/>
      <c r="Z921" s="394"/>
      <c r="AA921" s="394"/>
      <c r="AB921" s="394"/>
      <c r="AC921" s="394"/>
      <c r="AD921" s="394"/>
      <c r="AE921" s="394"/>
      <c r="AF921" s="394"/>
      <c r="AG921" s="394"/>
      <c r="AH921" s="394"/>
      <c r="AI921" s="394"/>
      <c r="AJ921" s="394"/>
      <c r="AK921" s="394"/>
      <c r="AL921" s="394"/>
      <c r="AM921" s="394"/>
      <c r="AN921" s="394"/>
      <c r="AO921" s="394"/>
      <c r="AP921" s="394"/>
      <c r="AQ921" s="394"/>
      <c r="AR921" s="394"/>
      <c r="AS921" s="394"/>
      <c r="AT921" s="394"/>
      <c r="AU921" s="394"/>
      <c r="AV921" s="394"/>
      <c r="AW921" s="394"/>
      <c r="AX921" s="394"/>
      <c r="AY921" s="394"/>
      <c r="AZ921" s="394"/>
      <c r="BA921" s="394"/>
      <c r="BB921" s="394"/>
      <c r="BC921" s="394"/>
      <c r="BD921" s="394"/>
      <c r="BE921" s="394"/>
      <c r="BF921" s="394"/>
      <c r="BG921" s="394"/>
      <c r="BH921" s="394"/>
      <c r="BI921" s="394"/>
      <c r="BJ921" s="394"/>
      <c r="BK921" s="394"/>
      <c r="BL921" s="394"/>
      <c r="BM921" s="394"/>
      <c r="BN921" s="394"/>
      <c r="BO921" s="394"/>
      <c r="BP921" s="394"/>
      <c r="BQ921" s="388">
        <v>39</v>
      </c>
      <c r="BR921" s="388">
        <v>3129</v>
      </c>
      <c r="BS921" s="388">
        <f t="shared" si="118"/>
        <v>782.25</v>
      </c>
    </row>
    <row r="922" spans="1:71" ht="15.75" customHeight="1">
      <c r="A922" s="331">
        <v>920</v>
      </c>
      <c r="B922" s="394" t="s">
        <v>7073</v>
      </c>
      <c r="C922" s="394"/>
      <c r="D922" s="394"/>
      <c r="E922" s="296" t="s">
        <v>23</v>
      </c>
      <c r="F922" s="394"/>
      <c r="G922" s="394"/>
      <c r="H922" s="394"/>
      <c r="I922" s="394"/>
      <c r="J922" s="394"/>
      <c r="K922" s="394"/>
      <c r="L922" s="394"/>
      <c r="M922" s="394"/>
      <c r="N922" s="394"/>
      <c r="O922" s="394"/>
      <c r="P922" s="394"/>
      <c r="Q922" s="394"/>
      <c r="R922" s="394"/>
      <c r="S922" s="394"/>
      <c r="T922" s="394"/>
      <c r="U922" s="394"/>
      <c r="V922" s="394"/>
      <c r="W922" s="394"/>
      <c r="X922" s="394"/>
      <c r="Y922" s="394"/>
      <c r="Z922" s="394"/>
      <c r="AA922" s="394"/>
      <c r="AB922" s="394"/>
      <c r="AC922" s="394"/>
      <c r="AD922" s="394"/>
      <c r="AE922" s="394"/>
      <c r="AF922" s="394"/>
      <c r="AG922" s="394"/>
      <c r="AH922" s="394"/>
      <c r="AI922" s="394"/>
      <c r="AJ922" s="394"/>
      <c r="AK922" s="394"/>
      <c r="AL922" s="394"/>
      <c r="AM922" s="394"/>
      <c r="AN922" s="394"/>
      <c r="AO922" s="394"/>
      <c r="AP922" s="394"/>
      <c r="AQ922" s="394"/>
      <c r="AR922" s="394"/>
      <c r="AS922" s="394"/>
      <c r="AT922" s="394"/>
      <c r="AU922" s="394"/>
      <c r="AV922" s="394"/>
      <c r="AW922" s="394"/>
      <c r="AX922" s="394"/>
      <c r="AY922" s="394"/>
      <c r="AZ922" s="394"/>
      <c r="BA922" s="394"/>
      <c r="BB922" s="394"/>
      <c r="BC922" s="394"/>
      <c r="BD922" s="394"/>
      <c r="BE922" s="394"/>
      <c r="BF922" s="394"/>
      <c r="BG922" s="394"/>
      <c r="BH922" s="394"/>
      <c r="BI922" s="394"/>
      <c r="BJ922" s="394"/>
      <c r="BK922" s="394"/>
      <c r="BL922" s="394"/>
      <c r="BM922" s="394"/>
      <c r="BN922" s="394"/>
      <c r="BO922" s="394"/>
      <c r="BP922" s="394"/>
      <c r="BQ922" s="388">
        <v>142</v>
      </c>
      <c r="BR922" s="388">
        <v>10442</v>
      </c>
      <c r="BS922" s="388">
        <f t="shared" si="118"/>
        <v>2610.5</v>
      </c>
    </row>
    <row r="923" spans="1:71" ht="15.75" customHeight="1">
      <c r="A923" s="331">
        <v>921</v>
      </c>
      <c r="B923" s="394" t="s">
        <v>7074</v>
      </c>
      <c r="C923" s="394"/>
      <c r="D923" s="394"/>
      <c r="E923" s="296" t="s">
        <v>130</v>
      </c>
      <c r="F923" s="394"/>
      <c r="G923" s="394"/>
      <c r="H923" s="394"/>
      <c r="I923" s="394"/>
      <c r="J923" s="394"/>
      <c r="K923" s="394"/>
      <c r="L923" s="394"/>
      <c r="M923" s="394"/>
      <c r="N923" s="394"/>
      <c r="O923" s="394"/>
      <c r="P923" s="394"/>
      <c r="Q923" s="394"/>
      <c r="R923" s="394"/>
      <c r="S923" s="394"/>
      <c r="T923" s="394"/>
      <c r="U923" s="394"/>
      <c r="V923" s="394"/>
      <c r="W923" s="394"/>
      <c r="X923" s="394"/>
      <c r="Y923" s="394"/>
      <c r="Z923" s="394"/>
      <c r="AA923" s="394"/>
      <c r="AB923" s="394"/>
      <c r="AC923" s="394"/>
      <c r="AD923" s="394"/>
      <c r="AE923" s="394"/>
      <c r="AF923" s="394"/>
      <c r="AG923" s="394"/>
      <c r="AH923" s="394"/>
      <c r="AI923" s="394"/>
      <c r="AJ923" s="394"/>
      <c r="AK923" s="394"/>
      <c r="AL923" s="394"/>
      <c r="AM923" s="394"/>
      <c r="AN923" s="394"/>
      <c r="AO923" s="394"/>
      <c r="AP923" s="394"/>
      <c r="AQ923" s="394"/>
      <c r="AR923" s="394"/>
      <c r="AS923" s="394"/>
      <c r="AT923" s="394"/>
      <c r="AU923" s="394"/>
      <c r="AV923" s="394"/>
      <c r="AW923" s="394"/>
      <c r="AX923" s="394"/>
      <c r="AY923" s="394"/>
      <c r="AZ923" s="394"/>
      <c r="BA923" s="394"/>
      <c r="BB923" s="394"/>
      <c r="BC923" s="394"/>
      <c r="BD923" s="394"/>
      <c r="BE923" s="394"/>
      <c r="BF923" s="394"/>
      <c r="BG923" s="394"/>
      <c r="BH923" s="394"/>
      <c r="BI923" s="394"/>
      <c r="BJ923" s="394"/>
      <c r="BK923" s="394"/>
      <c r="BL923" s="394"/>
      <c r="BM923" s="394"/>
      <c r="BN923" s="394"/>
      <c r="BO923" s="394"/>
      <c r="BP923" s="394"/>
      <c r="BQ923" s="388">
        <v>32</v>
      </c>
      <c r="BR923" s="388">
        <v>2148</v>
      </c>
      <c r="BS923" s="388">
        <f t="shared" si="118"/>
        <v>537</v>
      </c>
    </row>
    <row r="924" spans="1:71" ht="15.75" customHeight="1">
      <c r="A924" s="331">
        <v>922</v>
      </c>
      <c r="B924" s="394" t="s">
        <v>7075</v>
      </c>
      <c r="C924" s="394"/>
      <c r="D924" s="394"/>
      <c r="E924" s="296" t="s">
        <v>5</v>
      </c>
      <c r="F924" s="394"/>
      <c r="G924" s="394"/>
      <c r="H924" s="394"/>
      <c r="I924" s="394"/>
      <c r="J924" s="394"/>
      <c r="K924" s="394"/>
      <c r="L924" s="394"/>
      <c r="M924" s="394"/>
      <c r="N924" s="394"/>
      <c r="O924" s="394"/>
      <c r="P924" s="394"/>
      <c r="Q924" s="394"/>
      <c r="R924" s="394"/>
      <c r="S924" s="394"/>
      <c r="T924" s="394"/>
      <c r="U924" s="394"/>
      <c r="V924" s="394"/>
      <c r="W924" s="394"/>
      <c r="X924" s="394"/>
      <c r="Y924" s="394"/>
      <c r="Z924" s="394"/>
      <c r="AA924" s="394"/>
      <c r="AB924" s="394"/>
      <c r="AC924" s="394"/>
      <c r="AD924" s="394"/>
      <c r="AE924" s="394"/>
      <c r="AF924" s="394"/>
      <c r="AG924" s="394"/>
      <c r="AH924" s="394"/>
      <c r="AI924" s="394"/>
      <c r="AJ924" s="394"/>
      <c r="AK924" s="394"/>
      <c r="AL924" s="394"/>
      <c r="AM924" s="394"/>
      <c r="AN924" s="394"/>
      <c r="AO924" s="394"/>
      <c r="AP924" s="394"/>
      <c r="AQ924" s="394"/>
      <c r="AR924" s="394"/>
      <c r="AS924" s="394"/>
      <c r="AT924" s="394"/>
      <c r="AU924" s="394"/>
      <c r="AV924" s="394"/>
      <c r="AW924" s="394"/>
      <c r="AX924" s="394"/>
      <c r="AY924" s="394"/>
      <c r="AZ924" s="394"/>
      <c r="BA924" s="394"/>
      <c r="BB924" s="394"/>
      <c r="BC924" s="394"/>
      <c r="BD924" s="394"/>
      <c r="BE924" s="394"/>
      <c r="BF924" s="394"/>
      <c r="BG924" s="394"/>
      <c r="BH924" s="394"/>
      <c r="BI924" s="394"/>
      <c r="BJ924" s="394"/>
      <c r="BK924" s="394"/>
      <c r="BL924" s="394"/>
      <c r="BM924" s="394"/>
      <c r="BN924" s="394"/>
      <c r="BO924" s="394"/>
      <c r="BP924" s="394"/>
      <c r="BQ924" s="388">
        <v>10</v>
      </c>
      <c r="BR924" s="388">
        <v>822</v>
      </c>
      <c r="BS924" s="388">
        <f t="shared" si="118"/>
        <v>205.5</v>
      </c>
    </row>
    <row r="925" spans="1:71" ht="15.75" customHeight="1">
      <c r="A925" s="331">
        <v>923</v>
      </c>
      <c r="B925" s="394" t="s">
        <v>7076</v>
      </c>
      <c r="C925" s="394"/>
      <c r="D925" s="394"/>
      <c r="E925" s="296" t="s">
        <v>955</v>
      </c>
      <c r="F925" s="394"/>
      <c r="G925" s="394"/>
      <c r="H925" s="394"/>
      <c r="I925" s="394"/>
      <c r="J925" s="394"/>
      <c r="K925" s="394"/>
      <c r="L925" s="394"/>
      <c r="M925" s="394"/>
      <c r="N925" s="394"/>
      <c r="O925" s="394"/>
      <c r="P925" s="394"/>
      <c r="Q925" s="394"/>
      <c r="R925" s="394"/>
      <c r="S925" s="394"/>
      <c r="T925" s="394"/>
      <c r="U925" s="394"/>
      <c r="V925" s="394"/>
      <c r="W925" s="394"/>
      <c r="X925" s="394"/>
      <c r="Y925" s="394"/>
      <c r="Z925" s="394"/>
      <c r="AA925" s="394"/>
      <c r="AB925" s="394"/>
      <c r="AC925" s="394"/>
      <c r="AD925" s="394"/>
      <c r="AE925" s="394"/>
      <c r="AF925" s="394"/>
      <c r="AG925" s="394"/>
      <c r="AH925" s="394"/>
      <c r="AI925" s="394"/>
      <c r="AJ925" s="394"/>
      <c r="AK925" s="394"/>
      <c r="AL925" s="394"/>
      <c r="AM925" s="394"/>
      <c r="AN925" s="394"/>
      <c r="AO925" s="394"/>
      <c r="AP925" s="394"/>
      <c r="AQ925" s="394"/>
      <c r="AR925" s="394"/>
      <c r="AS925" s="394"/>
      <c r="AT925" s="394"/>
      <c r="AU925" s="394"/>
      <c r="AV925" s="394"/>
      <c r="AW925" s="394"/>
      <c r="AX925" s="394"/>
      <c r="AY925" s="394"/>
      <c r="AZ925" s="394"/>
      <c r="BA925" s="394"/>
      <c r="BB925" s="394"/>
      <c r="BC925" s="394"/>
      <c r="BD925" s="394"/>
      <c r="BE925" s="394"/>
      <c r="BF925" s="394"/>
      <c r="BG925" s="394"/>
      <c r="BH925" s="394"/>
      <c r="BI925" s="394"/>
      <c r="BJ925" s="394"/>
      <c r="BK925" s="394"/>
      <c r="BL925" s="394"/>
      <c r="BM925" s="394"/>
      <c r="BN925" s="394"/>
      <c r="BO925" s="394"/>
      <c r="BP925" s="394"/>
      <c r="BQ925" s="388">
        <v>15</v>
      </c>
      <c r="BR925" s="388">
        <v>997</v>
      </c>
      <c r="BS925" s="388">
        <f t="shared" si="118"/>
        <v>249.25</v>
      </c>
    </row>
    <row r="926" spans="1:71" ht="15.75" customHeight="1">
      <c r="A926" s="331">
        <v>924</v>
      </c>
      <c r="B926" s="394" t="s">
        <v>7077</v>
      </c>
      <c r="C926" s="394"/>
      <c r="D926" s="394"/>
      <c r="E926" s="296" t="s">
        <v>955</v>
      </c>
      <c r="F926" s="394"/>
      <c r="G926" s="394"/>
      <c r="H926" s="394"/>
      <c r="I926" s="394"/>
      <c r="J926" s="394"/>
      <c r="K926" s="394"/>
      <c r="L926" s="394"/>
      <c r="M926" s="394"/>
      <c r="N926" s="394"/>
      <c r="O926" s="394"/>
      <c r="P926" s="394"/>
      <c r="Q926" s="394"/>
      <c r="R926" s="394"/>
      <c r="S926" s="394"/>
      <c r="T926" s="394"/>
      <c r="U926" s="394"/>
      <c r="V926" s="394"/>
      <c r="W926" s="394"/>
      <c r="X926" s="394"/>
      <c r="Y926" s="394"/>
      <c r="Z926" s="394"/>
      <c r="AA926" s="394"/>
      <c r="AB926" s="394"/>
      <c r="AC926" s="394"/>
      <c r="AD926" s="394"/>
      <c r="AE926" s="394"/>
      <c r="AF926" s="394"/>
      <c r="AG926" s="394"/>
      <c r="AH926" s="394"/>
      <c r="AI926" s="394"/>
      <c r="AJ926" s="394"/>
      <c r="AK926" s="394"/>
      <c r="AL926" s="394"/>
      <c r="AM926" s="394"/>
      <c r="AN926" s="394"/>
      <c r="AO926" s="394"/>
      <c r="AP926" s="394"/>
      <c r="AQ926" s="394"/>
      <c r="AR926" s="394"/>
      <c r="AS926" s="394"/>
      <c r="AT926" s="394"/>
      <c r="AU926" s="394"/>
      <c r="AV926" s="394"/>
      <c r="AW926" s="394"/>
      <c r="AX926" s="394"/>
      <c r="AY926" s="394"/>
      <c r="AZ926" s="394"/>
      <c r="BA926" s="394"/>
      <c r="BB926" s="394"/>
      <c r="BC926" s="394"/>
      <c r="BD926" s="394"/>
      <c r="BE926" s="394"/>
      <c r="BF926" s="394"/>
      <c r="BG926" s="394"/>
      <c r="BH926" s="394"/>
      <c r="BI926" s="394"/>
      <c r="BJ926" s="394"/>
      <c r="BK926" s="394"/>
      <c r="BL926" s="394"/>
      <c r="BM926" s="394"/>
      <c r="BN926" s="394"/>
      <c r="BO926" s="394"/>
      <c r="BP926" s="394"/>
      <c r="BQ926" s="388">
        <v>11</v>
      </c>
      <c r="BR926" s="388">
        <v>689</v>
      </c>
      <c r="BS926" s="388">
        <f t="shared" si="118"/>
        <v>172.25</v>
      </c>
    </row>
    <row r="927" spans="1:71" ht="15.75" customHeight="1">
      <c r="A927" s="331">
        <v>925</v>
      </c>
      <c r="B927" s="394" t="s">
        <v>7078</v>
      </c>
      <c r="C927" s="394"/>
      <c r="D927" s="394"/>
      <c r="E927" s="296" t="s">
        <v>955</v>
      </c>
      <c r="F927" s="394"/>
      <c r="G927" s="394"/>
      <c r="H927" s="394"/>
      <c r="I927" s="394"/>
      <c r="J927" s="394"/>
      <c r="K927" s="394"/>
      <c r="L927" s="394"/>
      <c r="M927" s="394"/>
      <c r="N927" s="394"/>
      <c r="O927" s="394"/>
      <c r="P927" s="394"/>
      <c r="Q927" s="394"/>
      <c r="R927" s="394"/>
      <c r="S927" s="394"/>
      <c r="T927" s="394"/>
      <c r="U927" s="394"/>
      <c r="V927" s="394"/>
      <c r="W927" s="394"/>
      <c r="X927" s="394"/>
      <c r="Y927" s="394"/>
      <c r="Z927" s="394"/>
      <c r="AA927" s="394"/>
      <c r="AB927" s="394"/>
      <c r="AC927" s="394"/>
      <c r="AD927" s="394"/>
      <c r="AE927" s="394"/>
      <c r="AF927" s="394"/>
      <c r="AG927" s="394"/>
      <c r="AH927" s="394"/>
      <c r="AI927" s="394"/>
      <c r="AJ927" s="394"/>
      <c r="AK927" s="394"/>
      <c r="AL927" s="394"/>
      <c r="AM927" s="394"/>
      <c r="AN927" s="394"/>
      <c r="AO927" s="394"/>
      <c r="AP927" s="394"/>
      <c r="AQ927" s="394"/>
      <c r="AR927" s="394"/>
      <c r="AS927" s="394"/>
      <c r="AT927" s="394"/>
      <c r="AU927" s="394"/>
      <c r="AV927" s="394"/>
      <c r="AW927" s="394"/>
      <c r="AX927" s="394"/>
      <c r="AY927" s="394"/>
      <c r="AZ927" s="394"/>
      <c r="BA927" s="394"/>
      <c r="BB927" s="394"/>
      <c r="BC927" s="394"/>
      <c r="BD927" s="394"/>
      <c r="BE927" s="394"/>
      <c r="BF927" s="394"/>
      <c r="BG927" s="394"/>
      <c r="BH927" s="394"/>
      <c r="BI927" s="394"/>
      <c r="BJ927" s="394"/>
      <c r="BK927" s="394"/>
      <c r="BL927" s="394"/>
      <c r="BM927" s="394"/>
      <c r="BN927" s="394"/>
      <c r="BO927" s="394"/>
      <c r="BP927" s="394"/>
      <c r="BQ927" s="388">
        <v>17</v>
      </c>
      <c r="BR927" s="388">
        <v>1283</v>
      </c>
      <c r="BS927" s="388">
        <f t="shared" si="118"/>
        <v>320.75</v>
      </c>
    </row>
    <row r="928" spans="1:71" ht="15.75" customHeight="1">
      <c r="A928" s="331">
        <v>926</v>
      </c>
      <c r="B928" s="394" t="s">
        <v>7079</v>
      </c>
      <c r="C928" s="394"/>
      <c r="D928" s="394"/>
      <c r="E928" s="296" t="s">
        <v>5</v>
      </c>
      <c r="F928" s="394"/>
      <c r="G928" s="394"/>
      <c r="H928" s="394"/>
      <c r="I928" s="394"/>
      <c r="J928" s="394"/>
      <c r="K928" s="394"/>
      <c r="L928" s="394"/>
      <c r="M928" s="394"/>
      <c r="N928" s="394"/>
      <c r="O928" s="394"/>
      <c r="P928" s="394"/>
      <c r="Q928" s="394"/>
      <c r="R928" s="394"/>
      <c r="S928" s="394"/>
      <c r="T928" s="394"/>
      <c r="U928" s="394"/>
      <c r="V928" s="394"/>
      <c r="W928" s="394"/>
      <c r="X928" s="394"/>
      <c r="Y928" s="394"/>
      <c r="Z928" s="394"/>
      <c r="AA928" s="394"/>
      <c r="AB928" s="394"/>
      <c r="AC928" s="394"/>
      <c r="AD928" s="394"/>
      <c r="AE928" s="394"/>
      <c r="AF928" s="394"/>
      <c r="AG928" s="394"/>
      <c r="AH928" s="394"/>
      <c r="AI928" s="394"/>
      <c r="AJ928" s="394"/>
      <c r="AK928" s="394"/>
      <c r="AL928" s="394"/>
      <c r="AM928" s="394"/>
      <c r="AN928" s="394"/>
      <c r="AO928" s="394"/>
      <c r="AP928" s="394"/>
      <c r="AQ928" s="394"/>
      <c r="AR928" s="394"/>
      <c r="AS928" s="394"/>
      <c r="AT928" s="394"/>
      <c r="AU928" s="394"/>
      <c r="AV928" s="394"/>
      <c r="AW928" s="394"/>
      <c r="AX928" s="394"/>
      <c r="AY928" s="394"/>
      <c r="AZ928" s="394"/>
      <c r="BA928" s="394"/>
      <c r="BB928" s="394"/>
      <c r="BC928" s="394"/>
      <c r="BD928" s="394"/>
      <c r="BE928" s="394"/>
      <c r="BF928" s="394"/>
      <c r="BG928" s="394"/>
      <c r="BH928" s="394"/>
      <c r="BI928" s="394"/>
      <c r="BJ928" s="394"/>
      <c r="BK928" s="394"/>
      <c r="BL928" s="394"/>
      <c r="BM928" s="394"/>
      <c r="BN928" s="394"/>
      <c r="BO928" s="394"/>
      <c r="BP928" s="394"/>
      <c r="BQ928" s="388">
        <v>23</v>
      </c>
      <c r="BR928" s="388">
        <v>1893</v>
      </c>
      <c r="BS928" s="388">
        <f t="shared" si="118"/>
        <v>473.25</v>
      </c>
    </row>
    <row r="929" spans="1:71" ht="15.75" customHeight="1">
      <c r="A929" s="331">
        <v>927</v>
      </c>
      <c r="B929" s="394" t="s">
        <v>7080</v>
      </c>
      <c r="C929" s="394"/>
      <c r="D929" s="394"/>
      <c r="E929" s="296" t="s">
        <v>961</v>
      </c>
      <c r="F929" s="394"/>
      <c r="G929" s="394"/>
      <c r="H929" s="394"/>
      <c r="I929" s="394"/>
      <c r="J929" s="394"/>
      <c r="K929" s="394"/>
      <c r="L929" s="394"/>
      <c r="M929" s="394"/>
      <c r="N929" s="394"/>
      <c r="O929" s="394"/>
      <c r="P929" s="394"/>
      <c r="Q929" s="394"/>
      <c r="R929" s="394"/>
      <c r="S929" s="394"/>
      <c r="T929" s="394"/>
      <c r="U929" s="394"/>
      <c r="V929" s="394"/>
      <c r="W929" s="394"/>
      <c r="X929" s="394"/>
      <c r="Y929" s="394"/>
      <c r="Z929" s="394"/>
      <c r="AA929" s="394"/>
      <c r="AB929" s="394"/>
      <c r="AC929" s="394"/>
      <c r="AD929" s="394"/>
      <c r="AE929" s="394"/>
      <c r="AF929" s="394"/>
      <c r="AG929" s="394"/>
      <c r="AH929" s="394"/>
      <c r="AI929" s="394"/>
      <c r="AJ929" s="394"/>
      <c r="AK929" s="394"/>
      <c r="AL929" s="394"/>
      <c r="AM929" s="394"/>
      <c r="AN929" s="394"/>
      <c r="AO929" s="394"/>
      <c r="AP929" s="394"/>
      <c r="AQ929" s="394"/>
      <c r="AR929" s="394"/>
      <c r="AS929" s="394"/>
      <c r="AT929" s="394"/>
      <c r="AU929" s="394"/>
      <c r="AV929" s="394"/>
      <c r="AW929" s="394"/>
      <c r="AX929" s="394"/>
      <c r="AY929" s="394"/>
      <c r="AZ929" s="394"/>
      <c r="BA929" s="394"/>
      <c r="BB929" s="394"/>
      <c r="BC929" s="394"/>
      <c r="BD929" s="394"/>
      <c r="BE929" s="394"/>
      <c r="BF929" s="394"/>
      <c r="BG929" s="394"/>
      <c r="BH929" s="394"/>
      <c r="BI929" s="394"/>
      <c r="BJ929" s="394"/>
      <c r="BK929" s="394"/>
      <c r="BL929" s="394"/>
      <c r="BM929" s="394"/>
      <c r="BN929" s="394"/>
      <c r="BO929" s="394"/>
      <c r="BP929" s="394"/>
      <c r="BQ929" s="388">
        <v>6</v>
      </c>
      <c r="BR929" s="388">
        <v>494</v>
      </c>
      <c r="BS929" s="388">
        <f t="shared" si="118"/>
        <v>123.5</v>
      </c>
    </row>
    <row r="930" spans="1:71" ht="15.75" customHeight="1">
      <c r="A930" s="331">
        <v>928</v>
      </c>
      <c r="B930" s="394" t="s">
        <v>7081</v>
      </c>
      <c r="C930" s="394"/>
      <c r="D930" s="394"/>
      <c r="E930" s="296" t="s">
        <v>5</v>
      </c>
      <c r="F930" s="394"/>
      <c r="G930" s="394"/>
      <c r="H930" s="394"/>
      <c r="I930" s="394"/>
      <c r="J930" s="394"/>
      <c r="K930" s="394"/>
      <c r="L930" s="394"/>
      <c r="M930" s="394"/>
      <c r="N930" s="394"/>
      <c r="O930" s="394"/>
      <c r="P930" s="394"/>
      <c r="Q930" s="394"/>
      <c r="R930" s="394"/>
      <c r="S930" s="394"/>
      <c r="T930" s="394"/>
      <c r="U930" s="394"/>
      <c r="V930" s="394"/>
      <c r="W930" s="394"/>
      <c r="X930" s="394"/>
      <c r="Y930" s="394"/>
      <c r="Z930" s="394"/>
      <c r="AA930" s="394"/>
      <c r="AB930" s="394"/>
      <c r="AC930" s="394"/>
      <c r="AD930" s="394"/>
      <c r="AE930" s="394"/>
      <c r="AF930" s="394"/>
      <c r="AG930" s="394"/>
      <c r="AH930" s="394"/>
      <c r="AI930" s="394"/>
      <c r="AJ930" s="394"/>
      <c r="AK930" s="394"/>
      <c r="AL930" s="394"/>
      <c r="AM930" s="394"/>
      <c r="AN930" s="394"/>
      <c r="AO930" s="394"/>
      <c r="AP930" s="394"/>
      <c r="AQ930" s="394"/>
      <c r="AR930" s="394"/>
      <c r="AS930" s="394"/>
      <c r="AT930" s="394"/>
      <c r="AU930" s="394"/>
      <c r="AV930" s="394"/>
      <c r="AW930" s="394"/>
      <c r="AX930" s="394"/>
      <c r="AY930" s="394"/>
      <c r="AZ930" s="394"/>
      <c r="BA930" s="394"/>
      <c r="BB930" s="394"/>
      <c r="BC930" s="394"/>
      <c r="BD930" s="394"/>
      <c r="BE930" s="394"/>
      <c r="BF930" s="394"/>
      <c r="BG930" s="394"/>
      <c r="BH930" s="394"/>
      <c r="BI930" s="394"/>
      <c r="BJ930" s="394"/>
      <c r="BK930" s="394"/>
      <c r="BL930" s="394"/>
      <c r="BM930" s="394"/>
      <c r="BN930" s="394"/>
      <c r="BO930" s="394"/>
      <c r="BP930" s="394"/>
      <c r="BQ930" s="388">
        <v>6</v>
      </c>
      <c r="BR930" s="388">
        <v>634</v>
      </c>
      <c r="BS930" s="388">
        <f t="shared" si="118"/>
        <v>158.5</v>
      </c>
    </row>
    <row r="931" spans="1:71" ht="15.75" customHeight="1">
      <c r="A931" s="331">
        <v>929</v>
      </c>
      <c r="B931" s="394" t="s">
        <v>7082</v>
      </c>
      <c r="C931" s="394"/>
      <c r="D931" s="394"/>
      <c r="E931" s="296" t="s">
        <v>5</v>
      </c>
      <c r="F931" s="394"/>
      <c r="G931" s="394"/>
      <c r="H931" s="394"/>
      <c r="I931" s="394"/>
      <c r="J931" s="394"/>
      <c r="K931" s="394"/>
      <c r="L931" s="394"/>
      <c r="M931" s="394"/>
      <c r="N931" s="394"/>
      <c r="O931" s="394"/>
      <c r="P931" s="394"/>
      <c r="Q931" s="394"/>
      <c r="R931" s="394"/>
      <c r="S931" s="394"/>
      <c r="T931" s="394"/>
      <c r="U931" s="394"/>
      <c r="V931" s="394"/>
      <c r="W931" s="394"/>
      <c r="X931" s="394"/>
      <c r="Y931" s="394"/>
      <c r="Z931" s="394"/>
      <c r="AA931" s="394"/>
      <c r="AB931" s="394"/>
      <c r="AC931" s="394"/>
      <c r="AD931" s="394"/>
      <c r="AE931" s="394"/>
      <c r="AF931" s="394"/>
      <c r="AG931" s="394"/>
      <c r="AH931" s="394"/>
      <c r="AI931" s="394"/>
      <c r="AJ931" s="394"/>
      <c r="AK931" s="394"/>
      <c r="AL931" s="394"/>
      <c r="AM931" s="394"/>
      <c r="AN931" s="394"/>
      <c r="AO931" s="394"/>
      <c r="AP931" s="394"/>
      <c r="AQ931" s="394"/>
      <c r="AR931" s="394"/>
      <c r="AS931" s="394"/>
      <c r="AT931" s="394"/>
      <c r="AU931" s="394"/>
      <c r="AV931" s="394"/>
      <c r="AW931" s="394"/>
      <c r="AX931" s="394"/>
      <c r="AY931" s="394"/>
      <c r="AZ931" s="394"/>
      <c r="BA931" s="394"/>
      <c r="BB931" s="394"/>
      <c r="BC931" s="394"/>
      <c r="BD931" s="394"/>
      <c r="BE931" s="394"/>
      <c r="BF931" s="394"/>
      <c r="BG931" s="394"/>
      <c r="BH931" s="394"/>
      <c r="BI931" s="394"/>
      <c r="BJ931" s="394"/>
      <c r="BK931" s="394"/>
      <c r="BL931" s="394"/>
      <c r="BM931" s="394"/>
      <c r="BN931" s="394"/>
      <c r="BO931" s="394"/>
      <c r="BP931" s="394"/>
      <c r="BQ931" s="388">
        <v>18</v>
      </c>
      <c r="BR931" s="388">
        <v>1174</v>
      </c>
      <c r="BS931" s="388">
        <f t="shared" si="118"/>
        <v>293.5</v>
      </c>
    </row>
    <row r="932" spans="1:71" ht="15.75" customHeight="1">
      <c r="A932" s="331">
        <v>930</v>
      </c>
      <c r="B932" s="394" t="s">
        <v>7083</v>
      </c>
      <c r="C932" s="394"/>
      <c r="D932" s="394"/>
      <c r="E932" s="296" t="s">
        <v>955</v>
      </c>
      <c r="F932" s="394"/>
      <c r="G932" s="394"/>
      <c r="H932" s="394"/>
      <c r="I932" s="394"/>
      <c r="J932" s="394"/>
      <c r="K932" s="394"/>
      <c r="L932" s="394"/>
      <c r="M932" s="394"/>
      <c r="N932" s="394"/>
      <c r="O932" s="394"/>
      <c r="P932" s="394"/>
      <c r="Q932" s="394"/>
      <c r="R932" s="394"/>
      <c r="S932" s="394"/>
      <c r="T932" s="394"/>
      <c r="U932" s="394"/>
      <c r="V932" s="394"/>
      <c r="W932" s="394"/>
      <c r="X932" s="394"/>
      <c r="Y932" s="394"/>
      <c r="Z932" s="394"/>
      <c r="AA932" s="394"/>
      <c r="AB932" s="394"/>
      <c r="AC932" s="394"/>
      <c r="AD932" s="394"/>
      <c r="AE932" s="394"/>
      <c r="AF932" s="394"/>
      <c r="AG932" s="394"/>
      <c r="AH932" s="394"/>
      <c r="AI932" s="394"/>
      <c r="AJ932" s="394"/>
      <c r="AK932" s="394"/>
      <c r="AL932" s="394"/>
      <c r="AM932" s="394"/>
      <c r="AN932" s="394"/>
      <c r="AO932" s="394"/>
      <c r="AP932" s="394"/>
      <c r="AQ932" s="394"/>
      <c r="AR932" s="394"/>
      <c r="AS932" s="394"/>
      <c r="AT932" s="394"/>
      <c r="AU932" s="394"/>
      <c r="AV932" s="394"/>
      <c r="AW932" s="394"/>
      <c r="AX932" s="394"/>
      <c r="AY932" s="394"/>
      <c r="AZ932" s="394"/>
      <c r="BA932" s="394"/>
      <c r="BB932" s="394"/>
      <c r="BC932" s="394"/>
      <c r="BD932" s="394"/>
      <c r="BE932" s="394"/>
      <c r="BF932" s="394"/>
      <c r="BG932" s="394"/>
      <c r="BH932" s="394"/>
      <c r="BI932" s="394"/>
      <c r="BJ932" s="394"/>
      <c r="BK932" s="394"/>
      <c r="BL932" s="394"/>
      <c r="BM932" s="394"/>
      <c r="BN932" s="394"/>
      <c r="BO932" s="394"/>
      <c r="BP932" s="394"/>
      <c r="BQ932" s="388">
        <v>182</v>
      </c>
      <c r="BR932" s="388">
        <v>15986</v>
      </c>
      <c r="BS932" s="388">
        <f t="shared" si="118"/>
        <v>3996.5</v>
      </c>
    </row>
    <row r="933" spans="1:71" ht="15.75" customHeight="1">
      <c r="A933" s="331">
        <v>931</v>
      </c>
      <c r="B933" s="394" t="s">
        <v>7084</v>
      </c>
      <c r="C933" s="394"/>
      <c r="D933" s="394"/>
      <c r="E933" s="296" t="s">
        <v>5</v>
      </c>
      <c r="F933" s="394"/>
      <c r="G933" s="394"/>
      <c r="H933" s="394"/>
      <c r="I933" s="394"/>
      <c r="J933" s="394"/>
      <c r="K933" s="394"/>
      <c r="L933" s="394"/>
      <c r="M933" s="394"/>
      <c r="N933" s="394"/>
      <c r="O933" s="394"/>
      <c r="P933" s="394"/>
      <c r="Q933" s="394"/>
      <c r="R933" s="394"/>
      <c r="S933" s="394"/>
      <c r="T933" s="394"/>
      <c r="U933" s="394"/>
      <c r="V933" s="394"/>
      <c r="W933" s="394"/>
      <c r="X933" s="394"/>
      <c r="Y933" s="394"/>
      <c r="Z933" s="394"/>
      <c r="AA933" s="394"/>
      <c r="AB933" s="394"/>
      <c r="AC933" s="394"/>
      <c r="AD933" s="394"/>
      <c r="AE933" s="394"/>
      <c r="AF933" s="394"/>
      <c r="AG933" s="394"/>
      <c r="AH933" s="394"/>
      <c r="AI933" s="394"/>
      <c r="AJ933" s="394"/>
      <c r="AK933" s="394"/>
      <c r="AL933" s="394"/>
      <c r="AM933" s="394"/>
      <c r="AN933" s="394"/>
      <c r="AO933" s="394"/>
      <c r="AP933" s="394"/>
      <c r="AQ933" s="394"/>
      <c r="AR933" s="394"/>
      <c r="AS933" s="394"/>
      <c r="AT933" s="394"/>
      <c r="AU933" s="394"/>
      <c r="AV933" s="394"/>
      <c r="AW933" s="394"/>
      <c r="AX933" s="394"/>
      <c r="AY933" s="394"/>
      <c r="AZ933" s="394"/>
      <c r="BA933" s="394"/>
      <c r="BB933" s="394"/>
      <c r="BC933" s="394"/>
      <c r="BD933" s="394"/>
      <c r="BE933" s="394"/>
      <c r="BF933" s="394"/>
      <c r="BG933" s="394"/>
      <c r="BH933" s="394"/>
      <c r="BI933" s="394"/>
      <c r="BJ933" s="394"/>
      <c r="BK933" s="394"/>
      <c r="BL933" s="394"/>
      <c r="BM933" s="394"/>
      <c r="BN933" s="394"/>
      <c r="BO933" s="394"/>
      <c r="BP933" s="394"/>
      <c r="BQ933" s="388">
        <v>34</v>
      </c>
      <c r="BR933" s="388">
        <v>2666</v>
      </c>
      <c r="BS933" s="388">
        <f t="shared" si="118"/>
        <v>666.5</v>
      </c>
    </row>
    <row r="934" spans="1:71" ht="15.75" customHeight="1">
      <c r="A934" s="331">
        <v>932</v>
      </c>
      <c r="B934" s="394" t="s">
        <v>7085</v>
      </c>
      <c r="C934" s="394"/>
      <c r="D934" s="394"/>
      <c r="E934" s="296" t="s">
        <v>5</v>
      </c>
      <c r="F934" s="394"/>
      <c r="G934" s="394"/>
      <c r="H934" s="394"/>
      <c r="I934" s="394"/>
      <c r="J934" s="394"/>
      <c r="K934" s="394"/>
      <c r="L934" s="394"/>
      <c r="M934" s="394"/>
      <c r="N934" s="394"/>
      <c r="O934" s="394"/>
      <c r="P934" s="394"/>
      <c r="Q934" s="394"/>
      <c r="R934" s="394"/>
      <c r="S934" s="394"/>
      <c r="T934" s="394"/>
      <c r="U934" s="394"/>
      <c r="V934" s="394"/>
      <c r="W934" s="394"/>
      <c r="X934" s="394"/>
      <c r="Y934" s="394"/>
      <c r="Z934" s="394"/>
      <c r="AA934" s="394"/>
      <c r="AB934" s="394"/>
      <c r="AC934" s="394"/>
      <c r="AD934" s="394"/>
      <c r="AE934" s="394"/>
      <c r="AF934" s="394"/>
      <c r="AG934" s="394"/>
      <c r="AH934" s="394"/>
      <c r="AI934" s="394"/>
      <c r="AJ934" s="394"/>
      <c r="AK934" s="394"/>
      <c r="AL934" s="394"/>
      <c r="AM934" s="394"/>
      <c r="AN934" s="394"/>
      <c r="AO934" s="394"/>
      <c r="AP934" s="394"/>
      <c r="AQ934" s="394"/>
      <c r="AR934" s="394"/>
      <c r="AS934" s="394"/>
      <c r="AT934" s="394"/>
      <c r="AU934" s="394"/>
      <c r="AV934" s="394"/>
      <c r="AW934" s="394"/>
      <c r="AX934" s="394"/>
      <c r="AY934" s="394"/>
      <c r="AZ934" s="394"/>
      <c r="BA934" s="394"/>
      <c r="BB934" s="394"/>
      <c r="BC934" s="394"/>
      <c r="BD934" s="394"/>
      <c r="BE934" s="394"/>
      <c r="BF934" s="394"/>
      <c r="BG934" s="394"/>
      <c r="BH934" s="394"/>
      <c r="BI934" s="394"/>
      <c r="BJ934" s="394"/>
      <c r="BK934" s="394"/>
      <c r="BL934" s="394"/>
      <c r="BM934" s="394"/>
      <c r="BN934" s="394"/>
      <c r="BO934" s="394"/>
      <c r="BP934" s="394"/>
      <c r="BQ934" s="388">
        <v>22</v>
      </c>
      <c r="BR934" s="388">
        <v>1854</v>
      </c>
      <c r="BS934" s="388">
        <f t="shared" si="118"/>
        <v>463.5</v>
      </c>
    </row>
    <row r="935" spans="1:71" ht="15.75" customHeight="1">
      <c r="A935" s="331">
        <v>933</v>
      </c>
      <c r="B935" s="394" t="s">
        <v>7086</v>
      </c>
      <c r="C935" s="394"/>
      <c r="D935" s="394"/>
      <c r="E935" s="296" t="s">
        <v>5</v>
      </c>
      <c r="F935" s="394"/>
      <c r="G935" s="394"/>
      <c r="H935" s="394"/>
      <c r="I935" s="394"/>
      <c r="J935" s="394"/>
      <c r="K935" s="394"/>
      <c r="L935" s="394"/>
      <c r="M935" s="394"/>
      <c r="N935" s="394"/>
      <c r="O935" s="394"/>
      <c r="P935" s="394"/>
      <c r="Q935" s="394"/>
      <c r="R935" s="394"/>
      <c r="S935" s="394"/>
      <c r="T935" s="394"/>
      <c r="U935" s="394"/>
      <c r="V935" s="394"/>
      <c r="W935" s="394"/>
      <c r="X935" s="394"/>
      <c r="Y935" s="394"/>
      <c r="Z935" s="394"/>
      <c r="AA935" s="394"/>
      <c r="AB935" s="394"/>
      <c r="AC935" s="394"/>
      <c r="AD935" s="394"/>
      <c r="AE935" s="394"/>
      <c r="AF935" s="394"/>
      <c r="AG935" s="394"/>
      <c r="AH935" s="394"/>
      <c r="AI935" s="394"/>
      <c r="AJ935" s="394"/>
      <c r="AK935" s="394"/>
      <c r="AL935" s="394"/>
      <c r="AM935" s="394"/>
      <c r="AN935" s="394"/>
      <c r="AO935" s="394"/>
      <c r="AP935" s="394"/>
      <c r="AQ935" s="394"/>
      <c r="AR935" s="394"/>
      <c r="AS935" s="394"/>
      <c r="AT935" s="394"/>
      <c r="AU935" s="394"/>
      <c r="AV935" s="394"/>
      <c r="AW935" s="394"/>
      <c r="AX935" s="394"/>
      <c r="AY935" s="394"/>
      <c r="AZ935" s="394"/>
      <c r="BA935" s="394"/>
      <c r="BB935" s="394"/>
      <c r="BC935" s="394"/>
      <c r="BD935" s="394"/>
      <c r="BE935" s="394"/>
      <c r="BF935" s="394"/>
      <c r="BG935" s="394"/>
      <c r="BH935" s="394"/>
      <c r="BI935" s="394"/>
      <c r="BJ935" s="394"/>
      <c r="BK935" s="394"/>
      <c r="BL935" s="394"/>
      <c r="BM935" s="394"/>
      <c r="BN935" s="394"/>
      <c r="BO935" s="394"/>
      <c r="BP935" s="394"/>
      <c r="BQ935" s="388">
        <v>44</v>
      </c>
      <c r="BR935" s="388">
        <v>4088</v>
      </c>
      <c r="BS935" s="388">
        <f t="shared" si="118"/>
        <v>1022</v>
      </c>
    </row>
    <row r="936" spans="1:71" ht="15.75" customHeight="1">
      <c r="A936" s="331">
        <v>934</v>
      </c>
      <c r="B936" s="394" t="s">
        <v>7087</v>
      </c>
      <c r="C936" s="394"/>
      <c r="D936" s="394"/>
      <c r="E936" s="296" t="s">
        <v>5</v>
      </c>
      <c r="F936" s="394"/>
      <c r="G936" s="394"/>
      <c r="H936" s="394"/>
      <c r="I936" s="394"/>
      <c r="J936" s="394"/>
      <c r="K936" s="394"/>
      <c r="L936" s="394"/>
      <c r="M936" s="394"/>
      <c r="N936" s="394"/>
      <c r="O936" s="394"/>
      <c r="P936" s="394"/>
      <c r="Q936" s="394"/>
      <c r="R936" s="394"/>
      <c r="S936" s="394"/>
      <c r="T936" s="394"/>
      <c r="U936" s="394"/>
      <c r="V936" s="394"/>
      <c r="W936" s="394"/>
      <c r="X936" s="394"/>
      <c r="Y936" s="394"/>
      <c r="Z936" s="394"/>
      <c r="AA936" s="394"/>
      <c r="AB936" s="394"/>
      <c r="AC936" s="394"/>
      <c r="AD936" s="394"/>
      <c r="AE936" s="394"/>
      <c r="AF936" s="394"/>
      <c r="AG936" s="394"/>
      <c r="AH936" s="394"/>
      <c r="AI936" s="394"/>
      <c r="AJ936" s="394"/>
      <c r="AK936" s="394"/>
      <c r="AL936" s="394"/>
      <c r="AM936" s="394"/>
      <c r="AN936" s="394"/>
      <c r="AO936" s="394"/>
      <c r="AP936" s="394"/>
      <c r="AQ936" s="394"/>
      <c r="AR936" s="394"/>
      <c r="AS936" s="394"/>
      <c r="AT936" s="394"/>
      <c r="AU936" s="394"/>
      <c r="AV936" s="394"/>
      <c r="AW936" s="394"/>
      <c r="AX936" s="394"/>
      <c r="AY936" s="394"/>
      <c r="AZ936" s="394"/>
      <c r="BA936" s="394"/>
      <c r="BB936" s="394"/>
      <c r="BC936" s="394"/>
      <c r="BD936" s="394"/>
      <c r="BE936" s="394"/>
      <c r="BF936" s="394"/>
      <c r="BG936" s="394"/>
      <c r="BH936" s="394"/>
      <c r="BI936" s="394"/>
      <c r="BJ936" s="394"/>
      <c r="BK936" s="394"/>
      <c r="BL936" s="394"/>
      <c r="BM936" s="394"/>
      <c r="BN936" s="394"/>
      <c r="BO936" s="394"/>
      <c r="BP936" s="394"/>
      <c r="BQ936" s="388">
        <v>15</v>
      </c>
      <c r="BR936" s="388">
        <v>1277</v>
      </c>
      <c r="BS936" s="388">
        <f t="shared" si="118"/>
        <v>319.25</v>
      </c>
    </row>
    <row r="937" spans="1:71" ht="15.75" customHeight="1">
      <c r="A937" s="331">
        <v>935</v>
      </c>
      <c r="B937" s="394" t="s">
        <v>7088</v>
      </c>
      <c r="C937" s="394"/>
      <c r="D937" s="394"/>
      <c r="E937" s="296" t="s">
        <v>5</v>
      </c>
      <c r="F937" s="394"/>
      <c r="G937" s="394"/>
      <c r="H937" s="394"/>
      <c r="I937" s="394"/>
      <c r="J937" s="394"/>
      <c r="K937" s="394"/>
      <c r="L937" s="394"/>
      <c r="M937" s="394"/>
      <c r="N937" s="394"/>
      <c r="O937" s="394"/>
      <c r="P937" s="394"/>
      <c r="Q937" s="394"/>
      <c r="R937" s="394"/>
      <c r="S937" s="394"/>
      <c r="T937" s="394"/>
      <c r="U937" s="394"/>
      <c r="V937" s="394"/>
      <c r="W937" s="394"/>
      <c r="X937" s="394"/>
      <c r="Y937" s="394"/>
      <c r="Z937" s="394"/>
      <c r="AA937" s="394"/>
      <c r="AB937" s="394"/>
      <c r="AC937" s="394"/>
      <c r="AD937" s="394"/>
      <c r="AE937" s="394"/>
      <c r="AF937" s="394"/>
      <c r="AG937" s="394"/>
      <c r="AH937" s="394"/>
      <c r="AI937" s="394"/>
      <c r="AJ937" s="394"/>
      <c r="AK937" s="394"/>
      <c r="AL937" s="394"/>
      <c r="AM937" s="394"/>
      <c r="AN937" s="394"/>
      <c r="AO937" s="394"/>
      <c r="AP937" s="394"/>
      <c r="AQ937" s="394"/>
      <c r="AR937" s="394"/>
      <c r="AS937" s="394"/>
      <c r="AT937" s="394"/>
      <c r="AU937" s="394"/>
      <c r="AV937" s="394"/>
      <c r="AW937" s="394"/>
      <c r="AX937" s="394"/>
      <c r="AY937" s="394"/>
      <c r="AZ937" s="394"/>
      <c r="BA937" s="394"/>
      <c r="BB937" s="394"/>
      <c r="BC937" s="394"/>
      <c r="BD937" s="394"/>
      <c r="BE937" s="394"/>
      <c r="BF937" s="394"/>
      <c r="BG937" s="394"/>
      <c r="BH937" s="394"/>
      <c r="BI937" s="394"/>
      <c r="BJ937" s="394"/>
      <c r="BK937" s="394"/>
      <c r="BL937" s="394"/>
      <c r="BM937" s="394"/>
      <c r="BN937" s="394"/>
      <c r="BO937" s="394"/>
      <c r="BP937" s="394"/>
      <c r="BQ937" s="388">
        <v>24</v>
      </c>
      <c r="BR937" s="388">
        <v>1740</v>
      </c>
      <c r="BS937" s="388">
        <f t="shared" si="118"/>
        <v>435</v>
      </c>
    </row>
    <row r="938" spans="1:71" ht="15.75" customHeight="1">
      <c r="A938" s="331">
        <v>936</v>
      </c>
      <c r="B938" s="394" t="s">
        <v>7089</v>
      </c>
      <c r="C938" s="394"/>
      <c r="D938" s="394"/>
      <c r="E938" s="296" t="s">
        <v>364</v>
      </c>
      <c r="F938" s="394"/>
      <c r="G938" s="394"/>
      <c r="H938" s="394"/>
      <c r="I938" s="394"/>
      <c r="J938" s="394"/>
      <c r="K938" s="394"/>
      <c r="L938" s="394"/>
      <c r="M938" s="394"/>
      <c r="N938" s="394"/>
      <c r="O938" s="394"/>
      <c r="P938" s="394"/>
      <c r="Q938" s="394"/>
      <c r="R938" s="394"/>
      <c r="S938" s="394"/>
      <c r="T938" s="394"/>
      <c r="U938" s="394"/>
      <c r="V938" s="394"/>
      <c r="W938" s="394"/>
      <c r="X938" s="394"/>
      <c r="Y938" s="394"/>
      <c r="Z938" s="394"/>
      <c r="AA938" s="394"/>
      <c r="AB938" s="394"/>
      <c r="AC938" s="394"/>
      <c r="AD938" s="394"/>
      <c r="AE938" s="394"/>
      <c r="AF938" s="394"/>
      <c r="AG938" s="394"/>
      <c r="AH938" s="394"/>
      <c r="AI938" s="394"/>
      <c r="AJ938" s="394"/>
      <c r="AK938" s="394"/>
      <c r="AL938" s="394"/>
      <c r="AM938" s="394"/>
      <c r="AN938" s="394"/>
      <c r="AO938" s="394"/>
      <c r="AP938" s="394"/>
      <c r="AQ938" s="394"/>
      <c r="AR938" s="394"/>
      <c r="AS938" s="394"/>
      <c r="AT938" s="394"/>
      <c r="AU938" s="394"/>
      <c r="AV938" s="394"/>
      <c r="AW938" s="394"/>
      <c r="AX938" s="394"/>
      <c r="AY938" s="394"/>
      <c r="AZ938" s="394"/>
      <c r="BA938" s="394"/>
      <c r="BB938" s="394"/>
      <c r="BC938" s="394"/>
      <c r="BD938" s="394"/>
      <c r="BE938" s="394"/>
      <c r="BF938" s="394"/>
      <c r="BG938" s="394"/>
      <c r="BH938" s="394"/>
      <c r="BI938" s="394"/>
      <c r="BJ938" s="394"/>
      <c r="BK938" s="394"/>
      <c r="BL938" s="394"/>
      <c r="BM938" s="394"/>
      <c r="BN938" s="394"/>
      <c r="BO938" s="394"/>
      <c r="BP938" s="394"/>
      <c r="BQ938" s="388">
        <v>24</v>
      </c>
      <c r="BR938" s="388">
        <v>1764</v>
      </c>
      <c r="BS938" s="388">
        <f t="shared" si="118"/>
        <v>441</v>
      </c>
    </row>
    <row r="939" spans="1:71" ht="15.75" customHeight="1">
      <c r="A939" s="331">
        <v>937</v>
      </c>
      <c r="B939" s="394" t="s">
        <v>7090</v>
      </c>
      <c r="C939" s="394"/>
      <c r="D939" s="394"/>
      <c r="E939" s="296" t="s">
        <v>5</v>
      </c>
      <c r="F939" s="394"/>
      <c r="G939" s="394"/>
      <c r="H939" s="394"/>
      <c r="I939" s="394"/>
      <c r="J939" s="394"/>
      <c r="K939" s="394"/>
      <c r="L939" s="394"/>
      <c r="M939" s="394"/>
      <c r="N939" s="394"/>
      <c r="O939" s="394"/>
      <c r="P939" s="394"/>
      <c r="Q939" s="394"/>
      <c r="R939" s="394"/>
      <c r="S939" s="394"/>
      <c r="T939" s="394"/>
      <c r="U939" s="394"/>
      <c r="V939" s="394"/>
      <c r="W939" s="394"/>
      <c r="X939" s="394"/>
      <c r="Y939" s="394"/>
      <c r="Z939" s="394"/>
      <c r="AA939" s="394"/>
      <c r="AB939" s="394"/>
      <c r="AC939" s="394"/>
      <c r="AD939" s="394"/>
      <c r="AE939" s="394"/>
      <c r="AF939" s="394"/>
      <c r="AG939" s="394"/>
      <c r="AH939" s="394"/>
      <c r="AI939" s="394"/>
      <c r="AJ939" s="394"/>
      <c r="AK939" s="394"/>
      <c r="AL939" s="394"/>
      <c r="AM939" s="394"/>
      <c r="AN939" s="394"/>
      <c r="AO939" s="394"/>
      <c r="AP939" s="394"/>
      <c r="AQ939" s="394"/>
      <c r="AR939" s="394"/>
      <c r="AS939" s="394"/>
      <c r="AT939" s="394"/>
      <c r="AU939" s="394"/>
      <c r="AV939" s="394"/>
      <c r="AW939" s="394"/>
      <c r="AX939" s="394"/>
      <c r="AY939" s="394"/>
      <c r="AZ939" s="394"/>
      <c r="BA939" s="394"/>
      <c r="BB939" s="394"/>
      <c r="BC939" s="394"/>
      <c r="BD939" s="394"/>
      <c r="BE939" s="394"/>
      <c r="BF939" s="394"/>
      <c r="BG939" s="394"/>
      <c r="BH939" s="394"/>
      <c r="BI939" s="394"/>
      <c r="BJ939" s="394"/>
      <c r="BK939" s="394"/>
      <c r="BL939" s="394"/>
      <c r="BM939" s="394"/>
      <c r="BN939" s="394"/>
      <c r="BO939" s="394"/>
      <c r="BP939" s="394"/>
      <c r="BQ939" s="388">
        <v>59</v>
      </c>
      <c r="BR939" s="388">
        <v>4577</v>
      </c>
      <c r="BS939" s="388">
        <f t="shared" si="118"/>
        <v>1144.25</v>
      </c>
    </row>
    <row r="940" spans="1:71" ht="15.75" customHeight="1">
      <c r="A940" s="331">
        <v>938</v>
      </c>
      <c r="B940" s="394" t="s">
        <v>7091</v>
      </c>
      <c r="C940" s="394"/>
      <c r="D940" s="394"/>
      <c r="E940" s="296" t="s">
        <v>5</v>
      </c>
      <c r="F940" s="394"/>
      <c r="G940" s="394"/>
      <c r="H940" s="394"/>
      <c r="I940" s="394"/>
      <c r="J940" s="394"/>
      <c r="K940" s="394"/>
      <c r="L940" s="394"/>
      <c r="M940" s="394"/>
      <c r="N940" s="394"/>
      <c r="O940" s="394"/>
      <c r="P940" s="394"/>
      <c r="Q940" s="394"/>
      <c r="R940" s="394"/>
      <c r="S940" s="394"/>
      <c r="T940" s="394"/>
      <c r="U940" s="394"/>
      <c r="V940" s="394"/>
      <c r="W940" s="394"/>
      <c r="X940" s="394"/>
      <c r="Y940" s="394"/>
      <c r="Z940" s="394"/>
      <c r="AA940" s="394"/>
      <c r="AB940" s="394"/>
      <c r="AC940" s="394"/>
      <c r="AD940" s="394"/>
      <c r="AE940" s="394"/>
      <c r="AF940" s="394"/>
      <c r="AG940" s="394"/>
      <c r="AH940" s="394"/>
      <c r="AI940" s="394"/>
      <c r="AJ940" s="394"/>
      <c r="AK940" s="394"/>
      <c r="AL940" s="394"/>
      <c r="AM940" s="394"/>
      <c r="AN940" s="394"/>
      <c r="AO940" s="394"/>
      <c r="AP940" s="394"/>
      <c r="AQ940" s="394"/>
      <c r="AR940" s="394"/>
      <c r="AS940" s="394"/>
      <c r="AT940" s="394"/>
      <c r="AU940" s="394"/>
      <c r="AV940" s="394"/>
      <c r="AW940" s="394"/>
      <c r="AX940" s="394"/>
      <c r="AY940" s="394"/>
      <c r="AZ940" s="394"/>
      <c r="BA940" s="394"/>
      <c r="BB940" s="394"/>
      <c r="BC940" s="394"/>
      <c r="BD940" s="394"/>
      <c r="BE940" s="394"/>
      <c r="BF940" s="394"/>
      <c r="BG940" s="394"/>
      <c r="BH940" s="394"/>
      <c r="BI940" s="394"/>
      <c r="BJ940" s="394"/>
      <c r="BK940" s="394"/>
      <c r="BL940" s="394"/>
      <c r="BM940" s="394"/>
      <c r="BN940" s="394"/>
      <c r="BO940" s="394"/>
      <c r="BP940" s="394"/>
      <c r="BQ940" s="388">
        <v>31</v>
      </c>
      <c r="BR940" s="388">
        <v>2441</v>
      </c>
      <c r="BS940" s="388">
        <f t="shared" si="118"/>
        <v>610.25</v>
      </c>
    </row>
    <row r="941" spans="1:71" ht="15.75" customHeight="1">
      <c r="A941" s="331">
        <v>939</v>
      </c>
      <c r="B941" s="394" t="s">
        <v>7092</v>
      </c>
      <c r="C941" s="394"/>
      <c r="D941" s="394"/>
      <c r="E941" s="296" t="s">
        <v>5</v>
      </c>
      <c r="F941" s="394"/>
      <c r="G941" s="394"/>
      <c r="H941" s="394"/>
      <c r="I941" s="394"/>
      <c r="J941" s="394"/>
      <c r="K941" s="394"/>
      <c r="L941" s="394"/>
      <c r="M941" s="394"/>
      <c r="N941" s="394"/>
      <c r="O941" s="394"/>
      <c r="P941" s="394"/>
      <c r="Q941" s="394"/>
      <c r="R941" s="394"/>
      <c r="S941" s="394"/>
      <c r="T941" s="394"/>
      <c r="U941" s="394"/>
      <c r="V941" s="394"/>
      <c r="W941" s="394"/>
      <c r="X941" s="394"/>
      <c r="Y941" s="394"/>
      <c r="Z941" s="394"/>
      <c r="AA941" s="394"/>
      <c r="AB941" s="394"/>
      <c r="AC941" s="394"/>
      <c r="AD941" s="394"/>
      <c r="AE941" s="394"/>
      <c r="AF941" s="394"/>
      <c r="AG941" s="394"/>
      <c r="AH941" s="394"/>
      <c r="AI941" s="394"/>
      <c r="AJ941" s="394"/>
      <c r="AK941" s="394"/>
      <c r="AL941" s="394"/>
      <c r="AM941" s="394"/>
      <c r="AN941" s="394"/>
      <c r="AO941" s="394"/>
      <c r="AP941" s="394"/>
      <c r="AQ941" s="394"/>
      <c r="AR941" s="394"/>
      <c r="AS941" s="394"/>
      <c r="AT941" s="394"/>
      <c r="AU941" s="394"/>
      <c r="AV941" s="394"/>
      <c r="AW941" s="394"/>
      <c r="AX941" s="394"/>
      <c r="AY941" s="394"/>
      <c r="AZ941" s="394"/>
      <c r="BA941" s="394"/>
      <c r="BB941" s="394"/>
      <c r="BC941" s="394"/>
      <c r="BD941" s="394"/>
      <c r="BE941" s="394"/>
      <c r="BF941" s="394"/>
      <c r="BG941" s="394"/>
      <c r="BH941" s="394"/>
      <c r="BI941" s="394"/>
      <c r="BJ941" s="394"/>
      <c r="BK941" s="394"/>
      <c r="BL941" s="394"/>
      <c r="BM941" s="394"/>
      <c r="BN941" s="394"/>
      <c r="BO941" s="394"/>
      <c r="BP941" s="394"/>
      <c r="BQ941" s="388">
        <v>65</v>
      </c>
      <c r="BR941" s="388">
        <v>5319</v>
      </c>
      <c r="BS941" s="388">
        <f t="shared" si="118"/>
        <v>1329.75</v>
      </c>
    </row>
    <row r="942" spans="1:71" ht="15.75" customHeight="1">
      <c r="A942" s="331">
        <v>940</v>
      </c>
      <c r="B942" s="394" t="s">
        <v>7093</v>
      </c>
      <c r="C942" s="394"/>
      <c r="D942" s="394"/>
      <c r="E942" s="296" t="s">
        <v>5</v>
      </c>
      <c r="F942" s="394"/>
      <c r="G942" s="394"/>
      <c r="H942" s="394"/>
      <c r="I942" s="394"/>
      <c r="J942" s="394"/>
      <c r="K942" s="394"/>
      <c r="L942" s="394"/>
      <c r="M942" s="394"/>
      <c r="N942" s="394"/>
      <c r="O942" s="394"/>
      <c r="P942" s="394"/>
      <c r="Q942" s="394"/>
      <c r="R942" s="394"/>
      <c r="S942" s="394"/>
      <c r="T942" s="394"/>
      <c r="U942" s="394"/>
      <c r="V942" s="394"/>
      <c r="W942" s="394"/>
      <c r="X942" s="394"/>
      <c r="Y942" s="394"/>
      <c r="Z942" s="394"/>
      <c r="AA942" s="394"/>
      <c r="AB942" s="394"/>
      <c r="AC942" s="394"/>
      <c r="AD942" s="394"/>
      <c r="AE942" s="394"/>
      <c r="AF942" s="394"/>
      <c r="AG942" s="394"/>
      <c r="AH942" s="394"/>
      <c r="AI942" s="394"/>
      <c r="AJ942" s="394"/>
      <c r="AK942" s="394"/>
      <c r="AL942" s="394"/>
      <c r="AM942" s="394"/>
      <c r="AN942" s="394"/>
      <c r="AO942" s="394"/>
      <c r="AP942" s="394"/>
      <c r="AQ942" s="394"/>
      <c r="AR942" s="394"/>
      <c r="AS942" s="394"/>
      <c r="AT942" s="394"/>
      <c r="AU942" s="394"/>
      <c r="AV942" s="394"/>
      <c r="AW942" s="394"/>
      <c r="AX942" s="394"/>
      <c r="AY942" s="394"/>
      <c r="AZ942" s="394"/>
      <c r="BA942" s="394"/>
      <c r="BB942" s="394"/>
      <c r="BC942" s="394"/>
      <c r="BD942" s="394"/>
      <c r="BE942" s="394"/>
      <c r="BF942" s="394"/>
      <c r="BG942" s="394"/>
      <c r="BH942" s="394"/>
      <c r="BI942" s="394"/>
      <c r="BJ942" s="394"/>
      <c r="BK942" s="394"/>
      <c r="BL942" s="394"/>
      <c r="BM942" s="394"/>
      <c r="BN942" s="394"/>
      <c r="BO942" s="394"/>
      <c r="BP942" s="394"/>
      <c r="BQ942" s="388">
        <v>58</v>
      </c>
      <c r="BR942" s="388">
        <v>4254</v>
      </c>
      <c r="BS942" s="388">
        <f t="shared" si="118"/>
        <v>1063.5</v>
      </c>
    </row>
    <row r="943" spans="1:71" ht="15.75" customHeight="1">
      <c r="A943" s="331">
        <v>941</v>
      </c>
      <c r="B943" s="394" t="s">
        <v>7094</v>
      </c>
      <c r="C943" s="394"/>
      <c r="D943" s="394"/>
      <c r="E943" s="296" t="s">
        <v>5</v>
      </c>
      <c r="F943" s="394"/>
      <c r="G943" s="394"/>
      <c r="H943" s="394"/>
      <c r="I943" s="394"/>
      <c r="J943" s="394"/>
      <c r="K943" s="394"/>
      <c r="L943" s="394"/>
      <c r="M943" s="394"/>
      <c r="N943" s="394"/>
      <c r="O943" s="394"/>
      <c r="P943" s="394"/>
      <c r="Q943" s="394"/>
      <c r="R943" s="394"/>
      <c r="S943" s="394"/>
      <c r="T943" s="394"/>
      <c r="U943" s="394"/>
      <c r="V943" s="394"/>
      <c r="W943" s="394"/>
      <c r="X943" s="394"/>
      <c r="Y943" s="394"/>
      <c r="Z943" s="394"/>
      <c r="AA943" s="394"/>
      <c r="AB943" s="394"/>
      <c r="AC943" s="394"/>
      <c r="AD943" s="394"/>
      <c r="AE943" s="394"/>
      <c r="AF943" s="394"/>
      <c r="AG943" s="394"/>
      <c r="AH943" s="394"/>
      <c r="AI943" s="394"/>
      <c r="AJ943" s="394"/>
      <c r="AK943" s="394"/>
      <c r="AL943" s="394"/>
      <c r="AM943" s="394"/>
      <c r="AN943" s="394"/>
      <c r="AO943" s="394"/>
      <c r="AP943" s="394"/>
      <c r="AQ943" s="394"/>
      <c r="AR943" s="394"/>
      <c r="AS943" s="394"/>
      <c r="AT943" s="394"/>
      <c r="AU943" s="394"/>
      <c r="AV943" s="394"/>
      <c r="AW943" s="394"/>
      <c r="AX943" s="394"/>
      <c r="AY943" s="394"/>
      <c r="AZ943" s="394"/>
      <c r="BA943" s="394"/>
      <c r="BB943" s="394"/>
      <c r="BC943" s="394"/>
      <c r="BD943" s="394"/>
      <c r="BE943" s="394"/>
      <c r="BF943" s="394"/>
      <c r="BG943" s="394"/>
      <c r="BH943" s="394"/>
      <c r="BI943" s="394"/>
      <c r="BJ943" s="394"/>
      <c r="BK943" s="394"/>
      <c r="BL943" s="394"/>
      <c r="BM943" s="394"/>
      <c r="BN943" s="394"/>
      <c r="BO943" s="394"/>
      <c r="BP943" s="394"/>
      <c r="BQ943" s="388">
        <v>20</v>
      </c>
      <c r="BR943" s="388">
        <v>1496</v>
      </c>
      <c r="BS943" s="388">
        <f t="shared" si="118"/>
        <v>374</v>
      </c>
    </row>
    <row r="944" spans="1:71" ht="15.75" customHeight="1">
      <c r="A944" s="331">
        <v>942</v>
      </c>
      <c r="B944" s="394" t="s">
        <v>7095</v>
      </c>
      <c r="C944" s="394"/>
      <c r="D944" s="394"/>
      <c r="E944" s="296" t="s">
        <v>5</v>
      </c>
      <c r="F944" s="394"/>
      <c r="G944" s="394"/>
      <c r="H944" s="394"/>
      <c r="I944" s="394"/>
      <c r="J944" s="394"/>
      <c r="K944" s="394"/>
      <c r="L944" s="394"/>
      <c r="M944" s="394"/>
      <c r="N944" s="394"/>
      <c r="O944" s="394"/>
      <c r="P944" s="394"/>
      <c r="Q944" s="394"/>
      <c r="R944" s="394"/>
      <c r="S944" s="394"/>
      <c r="T944" s="394"/>
      <c r="U944" s="394"/>
      <c r="V944" s="394"/>
      <c r="W944" s="394"/>
      <c r="X944" s="394"/>
      <c r="Y944" s="394"/>
      <c r="Z944" s="394"/>
      <c r="AA944" s="394"/>
      <c r="AB944" s="394"/>
      <c r="AC944" s="394"/>
      <c r="AD944" s="394"/>
      <c r="AE944" s="394"/>
      <c r="AF944" s="394"/>
      <c r="AG944" s="394"/>
      <c r="AH944" s="394"/>
      <c r="AI944" s="394"/>
      <c r="AJ944" s="394"/>
      <c r="AK944" s="394"/>
      <c r="AL944" s="394"/>
      <c r="AM944" s="394"/>
      <c r="AN944" s="394"/>
      <c r="AO944" s="394"/>
      <c r="AP944" s="394"/>
      <c r="AQ944" s="394"/>
      <c r="AR944" s="394"/>
      <c r="AS944" s="394"/>
      <c r="AT944" s="394"/>
      <c r="AU944" s="394"/>
      <c r="AV944" s="394"/>
      <c r="AW944" s="394"/>
      <c r="AX944" s="394"/>
      <c r="AY944" s="394"/>
      <c r="AZ944" s="394"/>
      <c r="BA944" s="394"/>
      <c r="BB944" s="394"/>
      <c r="BC944" s="394"/>
      <c r="BD944" s="394"/>
      <c r="BE944" s="394"/>
      <c r="BF944" s="394"/>
      <c r="BG944" s="394"/>
      <c r="BH944" s="394"/>
      <c r="BI944" s="394"/>
      <c r="BJ944" s="394"/>
      <c r="BK944" s="394"/>
      <c r="BL944" s="394"/>
      <c r="BM944" s="394"/>
      <c r="BN944" s="394"/>
      <c r="BO944" s="394"/>
      <c r="BP944" s="394"/>
      <c r="BQ944" s="388">
        <v>40</v>
      </c>
      <c r="BR944" s="388">
        <v>3496</v>
      </c>
      <c r="BS944" s="388">
        <f t="shared" si="118"/>
        <v>874</v>
      </c>
    </row>
    <row r="945" spans="1:71" ht="15.75" customHeight="1">
      <c r="A945" s="331">
        <v>943</v>
      </c>
      <c r="B945" s="394" t="s">
        <v>7096</v>
      </c>
      <c r="C945" s="394"/>
      <c r="D945" s="394"/>
      <c r="E945" s="296" t="s">
        <v>5</v>
      </c>
      <c r="F945" s="394"/>
      <c r="G945" s="394"/>
      <c r="H945" s="394"/>
      <c r="I945" s="394"/>
      <c r="J945" s="394"/>
      <c r="K945" s="394"/>
      <c r="L945" s="394"/>
      <c r="M945" s="394"/>
      <c r="N945" s="394"/>
      <c r="O945" s="394"/>
      <c r="P945" s="394"/>
      <c r="Q945" s="394"/>
      <c r="R945" s="394"/>
      <c r="S945" s="394"/>
      <c r="T945" s="394"/>
      <c r="U945" s="394"/>
      <c r="V945" s="394"/>
      <c r="W945" s="394"/>
      <c r="X945" s="394"/>
      <c r="Y945" s="394"/>
      <c r="Z945" s="394"/>
      <c r="AA945" s="394"/>
      <c r="AB945" s="394"/>
      <c r="AC945" s="394"/>
      <c r="AD945" s="394"/>
      <c r="AE945" s="394"/>
      <c r="AF945" s="394"/>
      <c r="AG945" s="394"/>
      <c r="AH945" s="394"/>
      <c r="AI945" s="394"/>
      <c r="AJ945" s="394"/>
      <c r="AK945" s="394"/>
      <c r="AL945" s="394"/>
      <c r="AM945" s="394"/>
      <c r="AN945" s="394"/>
      <c r="AO945" s="394"/>
      <c r="AP945" s="394"/>
      <c r="AQ945" s="394"/>
      <c r="AR945" s="394"/>
      <c r="AS945" s="394"/>
      <c r="AT945" s="394"/>
      <c r="AU945" s="394"/>
      <c r="AV945" s="394"/>
      <c r="AW945" s="394"/>
      <c r="AX945" s="394"/>
      <c r="AY945" s="394"/>
      <c r="AZ945" s="394"/>
      <c r="BA945" s="394"/>
      <c r="BB945" s="394"/>
      <c r="BC945" s="394"/>
      <c r="BD945" s="394"/>
      <c r="BE945" s="394"/>
      <c r="BF945" s="394"/>
      <c r="BG945" s="394"/>
      <c r="BH945" s="394"/>
      <c r="BI945" s="394"/>
      <c r="BJ945" s="394"/>
      <c r="BK945" s="394"/>
      <c r="BL945" s="394"/>
      <c r="BM945" s="394"/>
      <c r="BN945" s="394"/>
      <c r="BO945" s="394"/>
      <c r="BP945" s="394"/>
      <c r="BQ945" s="388">
        <v>27</v>
      </c>
      <c r="BR945" s="388">
        <v>1761</v>
      </c>
      <c r="BS945" s="388">
        <f t="shared" si="118"/>
        <v>440.25</v>
      </c>
    </row>
    <row r="946" spans="1:71" ht="15.75" customHeight="1">
      <c r="A946" s="331">
        <v>944</v>
      </c>
      <c r="B946" s="394" t="s">
        <v>7097</v>
      </c>
      <c r="C946" s="394"/>
      <c r="D946" s="394"/>
      <c r="E946" s="296" t="s">
        <v>5</v>
      </c>
      <c r="F946" s="394"/>
      <c r="G946" s="394"/>
      <c r="H946" s="394"/>
      <c r="I946" s="394"/>
      <c r="J946" s="394"/>
      <c r="K946" s="394"/>
      <c r="L946" s="394"/>
      <c r="M946" s="394"/>
      <c r="N946" s="394"/>
      <c r="O946" s="394"/>
      <c r="P946" s="394"/>
      <c r="Q946" s="394"/>
      <c r="R946" s="394"/>
      <c r="S946" s="394"/>
      <c r="T946" s="394"/>
      <c r="U946" s="394"/>
      <c r="V946" s="394"/>
      <c r="W946" s="394"/>
      <c r="X946" s="394"/>
      <c r="Y946" s="394"/>
      <c r="Z946" s="394"/>
      <c r="AA946" s="394"/>
      <c r="AB946" s="394"/>
      <c r="AC946" s="394"/>
      <c r="AD946" s="394"/>
      <c r="AE946" s="394"/>
      <c r="AF946" s="394"/>
      <c r="AG946" s="394"/>
      <c r="AH946" s="394"/>
      <c r="AI946" s="394"/>
      <c r="AJ946" s="394"/>
      <c r="AK946" s="394"/>
      <c r="AL946" s="394"/>
      <c r="AM946" s="394"/>
      <c r="AN946" s="394"/>
      <c r="AO946" s="394"/>
      <c r="AP946" s="394"/>
      <c r="AQ946" s="394"/>
      <c r="AR946" s="394"/>
      <c r="AS946" s="394"/>
      <c r="AT946" s="394"/>
      <c r="AU946" s="394"/>
      <c r="AV946" s="394"/>
      <c r="AW946" s="394"/>
      <c r="AX946" s="394"/>
      <c r="AY946" s="394"/>
      <c r="AZ946" s="394"/>
      <c r="BA946" s="394"/>
      <c r="BB946" s="394"/>
      <c r="BC946" s="394"/>
      <c r="BD946" s="394"/>
      <c r="BE946" s="394"/>
      <c r="BF946" s="394"/>
      <c r="BG946" s="394"/>
      <c r="BH946" s="394"/>
      <c r="BI946" s="394"/>
      <c r="BJ946" s="394"/>
      <c r="BK946" s="394"/>
      <c r="BL946" s="394"/>
      <c r="BM946" s="394"/>
      <c r="BN946" s="394"/>
      <c r="BO946" s="394"/>
      <c r="BP946" s="394"/>
      <c r="BQ946" s="388">
        <v>20</v>
      </c>
      <c r="BR946" s="388">
        <v>1544</v>
      </c>
      <c r="BS946" s="388">
        <f t="shared" si="118"/>
        <v>386</v>
      </c>
    </row>
    <row r="947" spans="1:71" ht="15.75" customHeight="1">
      <c r="A947" s="331">
        <v>945</v>
      </c>
      <c r="B947" s="394" t="s">
        <v>7098</v>
      </c>
      <c r="C947" s="394"/>
      <c r="D947" s="394"/>
      <c r="E947" s="296" t="s">
        <v>5</v>
      </c>
      <c r="F947" s="394"/>
      <c r="G947" s="394"/>
      <c r="H947" s="394"/>
      <c r="I947" s="394"/>
      <c r="J947" s="394"/>
      <c r="K947" s="394"/>
      <c r="L947" s="394"/>
      <c r="M947" s="394"/>
      <c r="N947" s="394"/>
      <c r="O947" s="394"/>
      <c r="P947" s="394"/>
      <c r="Q947" s="394"/>
      <c r="R947" s="394"/>
      <c r="S947" s="394"/>
      <c r="T947" s="394"/>
      <c r="U947" s="394"/>
      <c r="V947" s="394"/>
      <c r="W947" s="394"/>
      <c r="X947" s="394"/>
      <c r="Y947" s="394"/>
      <c r="Z947" s="394"/>
      <c r="AA947" s="394"/>
      <c r="AB947" s="394"/>
      <c r="AC947" s="394"/>
      <c r="AD947" s="394"/>
      <c r="AE947" s="394"/>
      <c r="AF947" s="394"/>
      <c r="AG947" s="394"/>
      <c r="AH947" s="394"/>
      <c r="AI947" s="394"/>
      <c r="AJ947" s="394"/>
      <c r="AK947" s="394"/>
      <c r="AL947" s="394"/>
      <c r="AM947" s="394"/>
      <c r="AN947" s="394"/>
      <c r="AO947" s="394"/>
      <c r="AP947" s="394"/>
      <c r="AQ947" s="394"/>
      <c r="AR947" s="394"/>
      <c r="AS947" s="394"/>
      <c r="AT947" s="394"/>
      <c r="AU947" s="394"/>
      <c r="AV947" s="394"/>
      <c r="AW947" s="394"/>
      <c r="AX947" s="394"/>
      <c r="AY947" s="394"/>
      <c r="AZ947" s="394"/>
      <c r="BA947" s="394"/>
      <c r="BB947" s="394"/>
      <c r="BC947" s="394"/>
      <c r="BD947" s="394"/>
      <c r="BE947" s="394"/>
      <c r="BF947" s="394"/>
      <c r="BG947" s="394"/>
      <c r="BH947" s="394"/>
      <c r="BI947" s="394"/>
      <c r="BJ947" s="394"/>
      <c r="BK947" s="394"/>
      <c r="BL947" s="394"/>
      <c r="BM947" s="394"/>
      <c r="BN947" s="394"/>
      <c r="BO947" s="394"/>
      <c r="BP947" s="394"/>
      <c r="BQ947" s="388">
        <v>5</v>
      </c>
      <c r="BR947" s="388">
        <v>415</v>
      </c>
      <c r="BS947" s="388">
        <f t="shared" si="118"/>
        <v>103.75</v>
      </c>
    </row>
    <row r="948" spans="1:71" ht="15.75" customHeight="1">
      <c r="A948" s="331">
        <v>946</v>
      </c>
      <c r="B948" s="394" t="s">
        <v>7099</v>
      </c>
      <c r="C948" s="394"/>
      <c r="D948" s="394"/>
      <c r="E948" s="296" t="s">
        <v>5</v>
      </c>
      <c r="F948" s="394"/>
      <c r="G948" s="394"/>
      <c r="H948" s="394"/>
      <c r="I948" s="394"/>
      <c r="J948" s="394"/>
      <c r="K948" s="394"/>
      <c r="L948" s="394"/>
      <c r="M948" s="394"/>
      <c r="N948" s="394"/>
      <c r="O948" s="394"/>
      <c r="P948" s="394"/>
      <c r="Q948" s="394"/>
      <c r="R948" s="394"/>
      <c r="S948" s="394"/>
      <c r="T948" s="394"/>
      <c r="U948" s="394"/>
      <c r="V948" s="394"/>
      <c r="W948" s="394"/>
      <c r="X948" s="394"/>
      <c r="Y948" s="394"/>
      <c r="Z948" s="394"/>
      <c r="AA948" s="394"/>
      <c r="AB948" s="394"/>
      <c r="AC948" s="394"/>
      <c r="AD948" s="394"/>
      <c r="AE948" s="394"/>
      <c r="AF948" s="394"/>
      <c r="AG948" s="394"/>
      <c r="AH948" s="394"/>
      <c r="AI948" s="394"/>
      <c r="AJ948" s="394"/>
      <c r="AK948" s="394"/>
      <c r="AL948" s="394"/>
      <c r="AM948" s="394"/>
      <c r="AN948" s="394"/>
      <c r="AO948" s="394"/>
      <c r="AP948" s="394"/>
      <c r="AQ948" s="394"/>
      <c r="AR948" s="394"/>
      <c r="AS948" s="394"/>
      <c r="AT948" s="394"/>
      <c r="AU948" s="394"/>
      <c r="AV948" s="394"/>
      <c r="AW948" s="394"/>
      <c r="AX948" s="394"/>
      <c r="AY948" s="394"/>
      <c r="AZ948" s="394"/>
      <c r="BA948" s="394"/>
      <c r="BB948" s="394"/>
      <c r="BC948" s="394"/>
      <c r="BD948" s="394"/>
      <c r="BE948" s="394"/>
      <c r="BF948" s="394"/>
      <c r="BG948" s="394"/>
      <c r="BH948" s="394"/>
      <c r="BI948" s="394"/>
      <c r="BJ948" s="394"/>
      <c r="BK948" s="394"/>
      <c r="BL948" s="394"/>
      <c r="BM948" s="394"/>
      <c r="BN948" s="394"/>
      <c r="BO948" s="394"/>
      <c r="BP948" s="394"/>
      <c r="BQ948" s="388">
        <v>63</v>
      </c>
      <c r="BR948" s="388">
        <v>5365</v>
      </c>
      <c r="BS948" s="388">
        <f t="shared" si="118"/>
        <v>1341.25</v>
      </c>
    </row>
    <row r="949" spans="1:71" ht="15.75" customHeight="1">
      <c r="A949" s="331">
        <v>947</v>
      </c>
      <c r="B949" s="394" t="s">
        <v>7100</v>
      </c>
      <c r="C949" s="394"/>
      <c r="D949" s="394"/>
      <c r="E949" s="296" t="s">
        <v>5</v>
      </c>
      <c r="F949" s="394"/>
      <c r="G949" s="394"/>
      <c r="H949" s="394"/>
      <c r="I949" s="394"/>
      <c r="J949" s="394"/>
      <c r="K949" s="394"/>
      <c r="L949" s="394"/>
      <c r="M949" s="394"/>
      <c r="N949" s="394"/>
      <c r="O949" s="394"/>
      <c r="P949" s="394"/>
      <c r="Q949" s="394"/>
      <c r="R949" s="394"/>
      <c r="S949" s="394"/>
      <c r="T949" s="394"/>
      <c r="U949" s="394"/>
      <c r="V949" s="394"/>
      <c r="W949" s="394"/>
      <c r="X949" s="394"/>
      <c r="Y949" s="394"/>
      <c r="Z949" s="394"/>
      <c r="AA949" s="394"/>
      <c r="AB949" s="394"/>
      <c r="AC949" s="394"/>
      <c r="AD949" s="394"/>
      <c r="AE949" s="394"/>
      <c r="AF949" s="394"/>
      <c r="AG949" s="394"/>
      <c r="AH949" s="394"/>
      <c r="AI949" s="394"/>
      <c r="AJ949" s="394"/>
      <c r="AK949" s="394"/>
      <c r="AL949" s="394"/>
      <c r="AM949" s="394"/>
      <c r="AN949" s="394"/>
      <c r="AO949" s="394"/>
      <c r="AP949" s="394"/>
      <c r="AQ949" s="394"/>
      <c r="AR949" s="394"/>
      <c r="AS949" s="394"/>
      <c r="AT949" s="394"/>
      <c r="AU949" s="394"/>
      <c r="AV949" s="394"/>
      <c r="AW949" s="394"/>
      <c r="AX949" s="394"/>
      <c r="AY949" s="394"/>
      <c r="AZ949" s="394"/>
      <c r="BA949" s="394"/>
      <c r="BB949" s="394"/>
      <c r="BC949" s="394"/>
      <c r="BD949" s="394"/>
      <c r="BE949" s="394"/>
      <c r="BF949" s="394"/>
      <c r="BG949" s="394"/>
      <c r="BH949" s="394"/>
      <c r="BI949" s="394"/>
      <c r="BJ949" s="394"/>
      <c r="BK949" s="394"/>
      <c r="BL949" s="394"/>
      <c r="BM949" s="394"/>
      <c r="BN949" s="394"/>
      <c r="BO949" s="394"/>
      <c r="BP949" s="394"/>
      <c r="BQ949" s="388">
        <v>67</v>
      </c>
      <c r="BR949" s="388">
        <v>5673</v>
      </c>
      <c r="BS949" s="388">
        <f t="shared" si="118"/>
        <v>1418.25</v>
      </c>
    </row>
    <row r="950" spans="1:71" ht="15.75" customHeight="1">
      <c r="A950" s="331">
        <v>948</v>
      </c>
      <c r="B950" s="394" t="s">
        <v>7101</v>
      </c>
      <c r="C950" s="394"/>
      <c r="D950" s="394"/>
      <c r="E950" s="296" t="s">
        <v>940</v>
      </c>
      <c r="F950" s="394"/>
      <c r="G950" s="394"/>
      <c r="H950" s="394"/>
      <c r="I950" s="394"/>
      <c r="J950" s="394"/>
      <c r="K950" s="394"/>
      <c r="L950" s="394"/>
      <c r="M950" s="394"/>
      <c r="N950" s="394"/>
      <c r="O950" s="394"/>
      <c r="P950" s="394"/>
      <c r="Q950" s="394"/>
      <c r="R950" s="394"/>
      <c r="S950" s="394"/>
      <c r="T950" s="394"/>
      <c r="U950" s="394"/>
      <c r="V950" s="394"/>
      <c r="W950" s="394"/>
      <c r="X950" s="394"/>
      <c r="Y950" s="394"/>
      <c r="Z950" s="394"/>
      <c r="AA950" s="394"/>
      <c r="AB950" s="394"/>
      <c r="AC950" s="394"/>
      <c r="AD950" s="394"/>
      <c r="AE950" s="394"/>
      <c r="AF950" s="394"/>
      <c r="AG950" s="394"/>
      <c r="AH950" s="394"/>
      <c r="AI950" s="394"/>
      <c r="AJ950" s="394"/>
      <c r="AK950" s="394"/>
      <c r="AL950" s="394"/>
      <c r="AM950" s="394"/>
      <c r="AN950" s="394"/>
      <c r="AO950" s="394"/>
      <c r="AP950" s="394"/>
      <c r="AQ950" s="394"/>
      <c r="AR950" s="394"/>
      <c r="AS950" s="394"/>
      <c r="AT950" s="394"/>
      <c r="AU950" s="394"/>
      <c r="AV950" s="394"/>
      <c r="AW950" s="394"/>
      <c r="AX950" s="394"/>
      <c r="AY950" s="394"/>
      <c r="AZ950" s="394"/>
      <c r="BA950" s="394"/>
      <c r="BB950" s="394"/>
      <c r="BC950" s="394"/>
      <c r="BD950" s="394"/>
      <c r="BE950" s="394"/>
      <c r="BF950" s="394"/>
      <c r="BG950" s="394"/>
      <c r="BH950" s="394"/>
      <c r="BI950" s="394"/>
      <c r="BJ950" s="394"/>
      <c r="BK950" s="394"/>
      <c r="BL950" s="394"/>
      <c r="BM950" s="394"/>
      <c r="BN950" s="394"/>
      <c r="BO950" s="394"/>
      <c r="BP950" s="394"/>
      <c r="BQ950" s="388">
        <v>24</v>
      </c>
      <c r="BR950" s="388">
        <v>1904</v>
      </c>
      <c r="BS950" s="388">
        <f t="shared" si="118"/>
        <v>476</v>
      </c>
    </row>
    <row r="951" spans="1:71" ht="15.75" customHeight="1">
      <c r="A951" s="331">
        <v>949</v>
      </c>
      <c r="B951" s="394" t="s">
        <v>7102</v>
      </c>
      <c r="C951" s="394"/>
      <c r="D951" s="394"/>
      <c r="E951" s="296" t="s">
        <v>5</v>
      </c>
      <c r="F951" s="394"/>
      <c r="G951" s="394"/>
      <c r="H951" s="394"/>
      <c r="I951" s="394"/>
      <c r="J951" s="394"/>
      <c r="K951" s="394"/>
      <c r="L951" s="394"/>
      <c r="M951" s="394"/>
      <c r="N951" s="394"/>
      <c r="O951" s="394"/>
      <c r="P951" s="394"/>
      <c r="Q951" s="394"/>
      <c r="R951" s="394"/>
      <c r="S951" s="394"/>
      <c r="T951" s="394"/>
      <c r="U951" s="394"/>
      <c r="V951" s="394"/>
      <c r="W951" s="394"/>
      <c r="X951" s="394"/>
      <c r="Y951" s="394"/>
      <c r="Z951" s="394"/>
      <c r="AA951" s="394"/>
      <c r="AB951" s="394"/>
      <c r="AC951" s="394"/>
      <c r="AD951" s="394"/>
      <c r="AE951" s="394"/>
      <c r="AF951" s="394"/>
      <c r="AG951" s="394"/>
      <c r="AH951" s="394"/>
      <c r="AI951" s="394"/>
      <c r="AJ951" s="394"/>
      <c r="AK951" s="394"/>
      <c r="AL951" s="394"/>
      <c r="AM951" s="394"/>
      <c r="AN951" s="394"/>
      <c r="AO951" s="394"/>
      <c r="AP951" s="394"/>
      <c r="AQ951" s="394"/>
      <c r="AR951" s="394"/>
      <c r="AS951" s="394"/>
      <c r="AT951" s="394"/>
      <c r="AU951" s="394"/>
      <c r="AV951" s="394"/>
      <c r="AW951" s="394"/>
      <c r="AX951" s="394"/>
      <c r="AY951" s="394"/>
      <c r="AZ951" s="394"/>
      <c r="BA951" s="394"/>
      <c r="BB951" s="394"/>
      <c r="BC951" s="394"/>
      <c r="BD951" s="394"/>
      <c r="BE951" s="394"/>
      <c r="BF951" s="394"/>
      <c r="BG951" s="394"/>
      <c r="BH951" s="394"/>
      <c r="BI951" s="394"/>
      <c r="BJ951" s="394"/>
      <c r="BK951" s="394"/>
      <c r="BL951" s="394"/>
      <c r="BM951" s="394"/>
      <c r="BN951" s="394"/>
      <c r="BO951" s="394"/>
      <c r="BP951" s="394"/>
      <c r="BQ951" s="388">
        <v>33</v>
      </c>
      <c r="BR951" s="388">
        <v>2175</v>
      </c>
      <c r="BS951" s="388">
        <f t="shared" si="118"/>
        <v>543.75</v>
      </c>
    </row>
    <row r="952" spans="1:71" ht="15.75" customHeight="1">
      <c r="A952" s="331">
        <v>950</v>
      </c>
      <c r="B952" s="394" t="s">
        <v>7103</v>
      </c>
      <c r="C952" s="394"/>
      <c r="D952" s="394"/>
      <c r="E952" s="296" t="s">
        <v>5</v>
      </c>
      <c r="F952" s="394"/>
      <c r="G952" s="394"/>
      <c r="H952" s="394"/>
      <c r="I952" s="394"/>
      <c r="J952" s="394"/>
      <c r="K952" s="394"/>
      <c r="L952" s="394"/>
      <c r="M952" s="394"/>
      <c r="N952" s="394"/>
      <c r="O952" s="394"/>
      <c r="P952" s="394"/>
      <c r="Q952" s="394"/>
      <c r="R952" s="394"/>
      <c r="S952" s="394"/>
      <c r="T952" s="394"/>
      <c r="U952" s="394"/>
      <c r="V952" s="394"/>
      <c r="W952" s="394"/>
      <c r="X952" s="394"/>
      <c r="Y952" s="394"/>
      <c r="Z952" s="394"/>
      <c r="AA952" s="394"/>
      <c r="AB952" s="394"/>
      <c r="AC952" s="394"/>
      <c r="AD952" s="394"/>
      <c r="AE952" s="394"/>
      <c r="AF952" s="394"/>
      <c r="AG952" s="394"/>
      <c r="AH952" s="394"/>
      <c r="AI952" s="394"/>
      <c r="AJ952" s="394"/>
      <c r="AK952" s="394"/>
      <c r="AL952" s="394"/>
      <c r="AM952" s="394"/>
      <c r="AN952" s="394"/>
      <c r="AO952" s="394"/>
      <c r="AP952" s="394"/>
      <c r="AQ952" s="394"/>
      <c r="AR952" s="394"/>
      <c r="AS952" s="394"/>
      <c r="AT952" s="394"/>
      <c r="AU952" s="394"/>
      <c r="AV952" s="394"/>
      <c r="AW952" s="394"/>
      <c r="AX952" s="394"/>
      <c r="AY952" s="394"/>
      <c r="AZ952" s="394"/>
      <c r="BA952" s="394"/>
      <c r="BB952" s="394"/>
      <c r="BC952" s="394"/>
      <c r="BD952" s="394"/>
      <c r="BE952" s="394"/>
      <c r="BF952" s="394"/>
      <c r="BG952" s="394"/>
      <c r="BH952" s="394"/>
      <c r="BI952" s="394"/>
      <c r="BJ952" s="394"/>
      <c r="BK952" s="394"/>
      <c r="BL952" s="394"/>
      <c r="BM952" s="394"/>
      <c r="BN952" s="394"/>
      <c r="BO952" s="394"/>
      <c r="BP952" s="394"/>
      <c r="BQ952" s="388">
        <v>28</v>
      </c>
      <c r="BR952" s="388">
        <v>2276</v>
      </c>
      <c r="BS952" s="388">
        <f t="shared" si="118"/>
        <v>569</v>
      </c>
    </row>
    <row r="953" spans="1:71" ht="15.75" customHeight="1">
      <c r="A953" s="331">
        <v>951</v>
      </c>
      <c r="B953" s="394" t="s">
        <v>7104</v>
      </c>
      <c r="C953" s="394"/>
      <c r="D953" s="394"/>
      <c r="E953" s="296" t="s">
        <v>29</v>
      </c>
      <c r="F953" s="394"/>
      <c r="G953" s="394"/>
      <c r="H953" s="394"/>
      <c r="I953" s="394"/>
      <c r="J953" s="394"/>
      <c r="K953" s="394"/>
      <c r="L953" s="394"/>
      <c r="M953" s="394"/>
      <c r="N953" s="394"/>
      <c r="O953" s="394"/>
      <c r="P953" s="394"/>
      <c r="Q953" s="394"/>
      <c r="R953" s="394"/>
      <c r="S953" s="394"/>
      <c r="T953" s="394"/>
      <c r="U953" s="394"/>
      <c r="V953" s="394"/>
      <c r="W953" s="394"/>
      <c r="X953" s="394"/>
      <c r="Y953" s="394"/>
      <c r="Z953" s="394"/>
      <c r="AA953" s="394"/>
      <c r="AB953" s="394"/>
      <c r="AC953" s="394"/>
      <c r="AD953" s="394"/>
      <c r="AE953" s="394"/>
      <c r="AF953" s="394"/>
      <c r="AG953" s="394"/>
      <c r="AH953" s="394"/>
      <c r="AI953" s="394"/>
      <c r="AJ953" s="394"/>
      <c r="AK953" s="394"/>
      <c r="AL953" s="394"/>
      <c r="AM953" s="394"/>
      <c r="AN953" s="394"/>
      <c r="AO953" s="394"/>
      <c r="AP953" s="394"/>
      <c r="AQ953" s="394"/>
      <c r="AR953" s="394"/>
      <c r="AS953" s="394"/>
      <c r="AT953" s="394"/>
      <c r="AU953" s="394"/>
      <c r="AV953" s="394"/>
      <c r="AW953" s="394"/>
      <c r="AX953" s="394"/>
      <c r="AY953" s="394"/>
      <c r="AZ953" s="394"/>
      <c r="BA953" s="394"/>
      <c r="BB953" s="394"/>
      <c r="BC953" s="394"/>
      <c r="BD953" s="394"/>
      <c r="BE953" s="394"/>
      <c r="BF953" s="394"/>
      <c r="BG953" s="394"/>
      <c r="BH953" s="394"/>
      <c r="BI953" s="394"/>
      <c r="BJ953" s="394"/>
      <c r="BK953" s="394"/>
      <c r="BL953" s="394"/>
      <c r="BM953" s="394"/>
      <c r="BN953" s="394"/>
      <c r="BO953" s="394"/>
      <c r="BP953" s="394"/>
      <c r="BQ953" s="388">
        <v>42</v>
      </c>
      <c r="BR953" s="388">
        <v>2434</v>
      </c>
      <c r="BS953" s="388">
        <f t="shared" si="118"/>
        <v>608.5</v>
      </c>
    </row>
    <row r="954" spans="1:71" ht="15.75" customHeight="1">
      <c r="A954" s="331">
        <v>952</v>
      </c>
      <c r="B954" s="394" t="s">
        <v>7105</v>
      </c>
      <c r="C954" s="394"/>
      <c r="D954" s="394"/>
      <c r="E954" s="296" t="s">
        <v>364</v>
      </c>
      <c r="F954" s="394"/>
      <c r="G954" s="394"/>
      <c r="H954" s="394"/>
      <c r="I954" s="394"/>
      <c r="J954" s="394"/>
      <c r="K954" s="394"/>
      <c r="L954" s="394"/>
      <c r="M954" s="394"/>
      <c r="N954" s="394"/>
      <c r="O954" s="394"/>
      <c r="P954" s="394"/>
      <c r="Q954" s="394"/>
      <c r="R954" s="394"/>
      <c r="S954" s="394"/>
      <c r="T954" s="394"/>
      <c r="U954" s="394"/>
      <c r="V954" s="394"/>
      <c r="W954" s="394"/>
      <c r="X954" s="394"/>
      <c r="Y954" s="394"/>
      <c r="Z954" s="394"/>
      <c r="AA954" s="394"/>
      <c r="AB954" s="394"/>
      <c r="AC954" s="394"/>
      <c r="AD954" s="394"/>
      <c r="AE954" s="394"/>
      <c r="AF954" s="394"/>
      <c r="AG954" s="394"/>
      <c r="AH954" s="394"/>
      <c r="AI954" s="394"/>
      <c r="AJ954" s="394"/>
      <c r="AK954" s="394"/>
      <c r="AL954" s="394"/>
      <c r="AM954" s="394"/>
      <c r="AN954" s="394"/>
      <c r="AO954" s="394"/>
      <c r="AP954" s="394"/>
      <c r="AQ954" s="394"/>
      <c r="AR954" s="394"/>
      <c r="AS954" s="394"/>
      <c r="AT954" s="394"/>
      <c r="AU954" s="394"/>
      <c r="AV954" s="394"/>
      <c r="AW954" s="394"/>
      <c r="AX954" s="394"/>
      <c r="AY954" s="394"/>
      <c r="AZ954" s="394"/>
      <c r="BA954" s="394"/>
      <c r="BB954" s="394"/>
      <c r="BC954" s="394"/>
      <c r="BD954" s="394"/>
      <c r="BE954" s="394"/>
      <c r="BF954" s="394"/>
      <c r="BG954" s="394"/>
      <c r="BH954" s="394"/>
      <c r="BI954" s="394"/>
      <c r="BJ954" s="394"/>
      <c r="BK954" s="394"/>
      <c r="BL954" s="394"/>
      <c r="BM954" s="394"/>
      <c r="BN954" s="394"/>
      <c r="BO954" s="394"/>
      <c r="BP954" s="394"/>
      <c r="BQ954" s="388">
        <v>41</v>
      </c>
      <c r="BR954" s="388">
        <v>2911</v>
      </c>
      <c r="BS954" s="388">
        <f t="shared" si="118"/>
        <v>727.75</v>
      </c>
    </row>
    <row r="955" spans="1:71" ht="15.75" customHeight="1">
      <c r="A955" s="331">
        <v>953</v>
      </c>
      <c r="B955" s="394" t="s">
        <v>7106</v>
      </c>
      <c r="C955" s="394"/>
      <c r="D955" s="394"/>
      <c r="E955" s="296" t="s">
        <v>935</v>
      </c>
      <c r="F955" s="394"/>
      <c r="G955" s="394"/>
      <c r="H955" s="394"/>
      <c r="I955" s="394"/>
      <c r="J955" s="394"/>
      <c r="K955" s="394"/>
      <c r="L955" s="394"/>
      <c r="M955" s="394"/>
      <c r="N955" s="394"/>
      <c r="O955" s="394"/>
      <c r="P955" s="394"/>
      <c r="Q955" s="394"/>
      <c r="R955" s="394"/>
      <c r="S955" s="394"/>
      <c r="T955" s="394"/>
      <c r="U955" s="394"/>
      <c r="V955" s="394"/>
      <c r="W955" s="394"/>
      <c r="X955" s="394"/>
      <c r="Y955" s="394"/>
      <c r="Z955" s="394"/>
      <c r="AA955" s="394"/>
      <c r="AB955" s="394"/>
      <c r="AC955" s="394"/>
      <c r="AD955" s="394"/>
      <c r="AE955" s="394"/>
      <c r="AF955" s="394"/>
      <c r="AG955" s="394"/>
      <c r="AH955" s="394"/>
      <c r="AI955" s="394"/>
      <c r="AJ955" s="394"/>
      <c r="AK955" s="394"/>
      <c r="AL955" s="394"/>
      <c r="AM955" s="394"/>
      <c r="AN955" s="394"/>
      <c r="AO955" s="394"/>
      <c r="AP955" s="394"/>
      <c r="AQ955" s="394"/>
      <c r="AR955" s="394"/>
      <c r="AS955" s="394"/>
      <c r="AT955" s="394"/>
      <c r="AU955" s="394"/>
      <c r="AV955" s="394"/>
      <c r="AW955" s="394"/>
      <c r="AX955" s="394"/>
      <c r="AY955" s="394"/>
      <c r="AZ955" s="394"/>
      <c r="BA955" s="394"/>
      <c r="BB955" s="394"/>
      <c r="BC955" s="394"/>
      <c r="BD955" s="394"/>
      <c r="BE955" s="394"/>
      <c r="BF955" s="394"/>
      <c r="BG955" s="394"/>
      <c r="BH955" s="394"/>
      <c r="BI955" s="394"/>
      <c r="BJ955" s="394"/>
      <c r="BK955" s="394"/>
      <c r="BL955" s="394"/>
      <c r="BM955" s="394"/>
      <c r="BN955" s="394"/>
      <c r="BO955" s="394"/>
      <c r="BP955" s="394"/>
      <c r="BQ955" s="388">
        <v>178</v>
      </c>
      <c r="BR955" s="388">
        <v>12630</v>
      </c>
      <c r="BS955" s="388">
        <f t="shared" si="118"/>
        <v>3157.5</v>
      </c>
    </row>
    <row r="956" spans="1:71" ht="15.75" customHeight="1">
      <c r="A956" s="331">
        <v>954</v>
      </c>
      <c r="B956" s="394" t="s">
        <v>7107</v>
      </c>
      <c r="C956" s="394"/>
      <c r="D956" s="394"/>
      <c r="E956" s="296" t="s">
        <v>5</v>
      </c>
      <c r="F956" s="394"/>
      <c r="G956" s="394"/>
      <c r="H956" s="394"/>
      <c r="I956" s="394"/>
      <c r="J956" s="394"/>
      <c r="K956" s="394"/>
      <c r="L956" s="394"/>
      <c r="M956" s="394"/>
      <c r="N956" s="394"/>
      <c r="O956" s="394"/>
      <c r="P956" s="394"/>
      <c r="Q956" s="394"/>
      <c r="R956" s="394"/>
      <c r="S956" s="394"/>
      <c r="T956" s="394"/>
      <c r="U956" s="394"/>
      <c r="V956" s="394"/>
      <c r="W956" s="394"/>
      <c r="X956" s="394"/>
      <c r="Y956" s="394"/>
      <c r="Z956" s="394"/>
      <c r="AA956" s="394"/>
      <c r="AB956" s="394"/>
      <c r="AC956" s="394"/>
      <c r="AD956" s="394"/>
      <c r="AE956" s="394"/>
      <c r="AF956" s="394"/>
      <c r="AG956" s="394"/>
      <c r="AH956" s="394"/>
      <c r="AI956" s="394"/>
      <c r="AJ956" s="394"/>
      <c r="AK956" s="394"/>
      <c r="AL956" s="394"/>
      <c r="AM956" s="394"/>
      <c r="AN956" s="394"/>
      <c r="AO956" s="394"/>
      <c r="AP956" s="394"/>
      <c r="AQ956" s="394"/>
      <c r="AR956" s="394"/>
      <c r="AS956" s="394"/>
      <c r="AT956" s="394"/>
      <c r="AU956" s="394"/>
      <c r="AV956" s="394"/>
      <c r="AW956" s="394"/>
      <c r="AX956" s="394"/>
      <c r="AY956" s="394"/>
      <c r="AZ956" s="394"/>
      <c r="BA956" s="394"/>
      <c r="BB956" s="394"/>
      <c r="BC956" s="394"/>
      <c r="BD956" s="394"/>
      <c r="BE956" s="394"/>
      <c r="BF956" s="394"/>
      <c r="BG956" s="394"/>
      <c r="BH956" s="394"/>
      <c r="BI956" s="394"/>
      <c r="BJ956" s="394"/>
      <c r="BK956" s="394"/>
      <c r="BL956" s="394"/>
      <c r="BM956" s="394"/>
      <c r="BN956" s="394"/>
      <c r="BO956" s="394"/>
      <c r="BP956" s="394"/>
      <c r="BQ956" s="388">
        <v>172</v>
      </c>
      <c r="BR956" s="388">
        <v>12544</v>
      </c>
      <c r="BS956" s="388">
        <f t="shared" si="118"/>
        <v>3136</v>
      </c>
    </row>
    <row r="957" spans="1:71" ht="15.75" customHeight="1">
      <c r="A957" s="331">
        <v>955</v>
      </c>
      <c r="B957" s="394" t="s">
        <v>7108</v>
      </c>
      <c r="C957" s="394"/>
      <c r="D957" s="394"/>
      <c r="E957" s="296" t="s">
        <v>5</v>
      </c>
      <c r="F957" s="394"/>
      <c r="G957" s="394"/>
      <c r="H957" s="394"/>
      <c r="I957" s="394"/>
      <c r="J957" s="394"/>
      <c r="K957" s="394"/>
      <c r="L957" s="394"/>
      <c r="M957" s="394"/>
      <c r="N957" s="394"/>
      <c r="O957" s="394"/>
      <c r="P957" s="394"/>
      <c r="Q957" s="394"/>
      <c r="R957" s="394"/>
      <c r="S957" s="394"/>
      <c r="T957" s="394"/>
      <c r="U957" s="394"/>
      <c r="V957" s="394"/>
      <c r="W957" s="394"/>
      <c r="X957" s="394"/>
      <c r="Y957" s="394"/>
      <c r="Z957" s="394"/>
      <c r="AA957" s="394"/>
      <c r="AB957" s="394"/>
      <c r="AC957" s="394"/>
      <c r="AD957" s="394"/>
      <c r="AE957" s="394"/>
      <c r="AF957" s="394"/>
      <c r="AG957" s="394"/>
      <c r="AH957" s="394"/>
      <c r="AI957" s="394"/>
      <c r="AJ957" s="394"/>
      <c r="AK957" s="394"/>
      <c r="AL957" s="394"/>
      <c r="AM957" s="394"/>
      <c r="AN957" s="394"/>
      <c r="AO957" s="394"/>
      <c r="AP957" s="394"/>
      <c r="AQ957" s="394"/>
      <c r="AR957" s="394"/>
      <c r="AS957" s="394"/>
      <c r="AT957" s="394"/>
      <c r="AU957" s="394"/>
      <c r="AV957" s="394"/>
      <c r="AW957" s="394"/>
      <c r="AX957" s="394"/>
      <c r="AY957" s="394"/>
      <c r="AZ957" s="394"/>
      <c r="BA957" s="394"/>
      <c r="BB957" s="394"/>
      <c r="BC957" s="394"/>
      <c r="BD957" s="394"/>
      <c r="BE957" s="394"/>
      <c r="BF957" s="394"/>
      <c r="BG957" s="394"/>
      <c r="BH957" s="394"/>
      <c r="BI957" s="394"/>
      <c r="BJ957" s="394"/>
      <c r="BK957" s="394"/>
      <c r="BL957" s="394"/>
      <c r="BM957" s="394"/>
      <c r="BN957" s="394"/>
      <c r="BO957" s="394"/>
      <c r="BP957" s="394"/>
      <c r="BQ957" s="388">
        <v>78</v>
      </c>
      <c r="BR957" s="388">
        <v>5818</v>
      </c>
      <c r="BS957" s="388">
        <f t="shared" si="118"/>
        <v>1454.5</v>
      </c>
    </row>
    <row r="958" spans="1:71" ht="15.75" customHeight="1">
      <c r="A958" s="331">
        <v>956</v>
      </c>
      <c r="B958" s="394" t="s">
        <v>7109</v>
      </c>
      <c r="C958" s="394"/>
      <c r="D958" s="394"/>
      <c r="E958" s="296" t="s">
        <v>935</v>
      </c>
      <c r="F958" s="394"/>
      <c r="G958" s="394"/>
      <c r="H958" s="394"/>
      <c r="I958" s="394"/>
      <c r="J958" s="394"/>
      <c r="K958" s="394"/>
      <c r="L958" s="394"/>
      <c r="M958" s="394"/>
      <c r="N958" s="394"/>
      <c r="O958" s="394"/>
      <c r="P958" s="394"/>
      <c r="Q958" s="394"/>
      <c r="R958" s="394"/>
      <c r="S958" s="394"/>
      <c r="T958" s="394"/>
      <c r="U958" s="394"/>
      <c r="V958" s="394"/>
      <c r="W958" s="394"/>
      <c r="X958" s="394"/>
      <c r="Y958" s="394"/>
      <c r="Z958" s="394"/>
      <c r="AA958" s="394"/>
      <c r="AB958" s="394"/>
      <c r="AC958" s="394"/>
      <c r="AD958" s="394"/>
      <c r="AE958" s="394"/>
      <c r="AF958" s="394"/>
      <c r="AG958" s="394"/>
      <c r="AH958" s="394"/>
      <c r="AI958" s="394"/>
      <c r="AJ958" s="394"/>
      <c r="AK958" s="394"/>
      <c r="AL958" s="394"/>
      <c r="AM958" s="394"/>
      <c r="AN958" s="394"/>
      <c r="AO958" s="394"/>
      <c r="AP958" s="394"/>
      <c r="AQ958" s="394"/>
      <c r="AR958" s="394"/>
      <c r="AS958" s="394"/>
      <c r="AT958" s="394"/>
      <c r="AU958" s="394"/>
      <c r="AV958" s="394"/>
      <c r="AW958" s="394"/>
      <c r="AX958" s="394"/>
      <c r="AY958" s="394"/>
      <c r="AZ958" s="394"/>
      <c r="BA958" s="394"/>
      <c r="BB958" s="394"/>
      <c r="BC958" s="394"/>
      <c r="BD958" s="394"/>
      <c r="BE958" s="394"/>
      <c r="BF958" s="394"/>
      <c r="BG958" s="394"/>
      <c r="BH958" s="394"/>
      <c r="BI958" s="394"/>
      <c r="BJ958" s="394"/>
      <c r="BK958" s="394"/>
      <c r="BL958" s="394"/>
      <c r="BM958" s="394"/>
      <c r="BN958" s="394"/>
      <c r="BO958" s="394"/>
      <c r="BP958" s="394"/>
      <c r="BQ958" s="388">
        <v>33</v>
      </c>
      <c r="BR958" s="388">
        <v>2399</v>
      </c>
      <c r="BS958" s="388">
        <f t="shared" si="118"/>
        <v>599.75</v>
      </c>
    </row>
    <row r="959" spans="1:71" ht="15.75" customHeight="1">
      <c r="A959" s="331">
        <v>957</v>
      </c>
      <c r="B959" s="394" t="s">
        <v>7110</v>
      </c>
      <c r="C959" s="394"/>
      <c r="D959" s="394"/>
      <c r="E959" s="296" t="s">
        <v>367</v>
      </c>
      <c r="F959" s="394"/>
      <c r="G959" s="394"/>
      <c r="H959" s="394"/>
      <c r="I959" s="394"/>
      <c r="J959" s="394"/>
      <c r="K959" s="394"/>
      <c r="L959" s="394"/>
      <c r="M959" s="394"/>
      <c r="N959" s="394"/>
      <c r="O959" s="394"/>
      <c r="P959" s="394"/>
      <c r="Q959" s="394"/>
      <c r="R959" s="394"/>
      <c r="S959" s="394"/>
      <c r="T959" s="394"/>
      <c r="U959" s="394"/>
      <c r="V959" s="394"/>
      <c r="W959" s="394"/>
      <c r="X959" s="394"/>
      <c r="Y959" s="394"/>
      <c r="Z959" s="394"/>
      <c r="AA959" s="394"/>
      <c r="AB959" s="394"/>
      <c r="AC959" s="394"/>
      <c r="AD959" s="394"/>
      <c r="AE959" s="394"/>
      <c r="AF959" s="394"/>
      <c r="AG959" s="394"/>
      <c r="AH959" s="394"/>
      <c r="AI959" s="394"/>
      <c r="AJ959" s="394"/>
      <c r="AK959" s="394"/>
      <c r="AL959" s="394"/>
      <c r="AM959" s="394"/>
      <c r="AN959" s="394"/>
      <c r="AO959" s="394"/>
      <c r="AP959" s="394"/>
      <c r="AQ959" s="394"/>
      <c r="AR959" s="394"/>
      <c r="AS959" s="394"/>
      <c r="AT959" s="394"/>
      <c r="AU959" s="394"/>
      <c r="AV959" s="394"/>
      <c r="AW959" s="394"/>
      <c r="AX959" s="394"/>
      <c r="AY959" s="394"/>
      <c r="AZ959" s="394"/>
      <c r="BA959" s="394"/>
      <c r="BB959" s="394"/>
      <c r="BC959" s="394"/>
      <c r="BD959" s="394"/>
      <c r="BE959" s="394"/>
      <c r="BF959" s="394"/>
      <c r="BG959" s="394"/>
      <c r="BH959" s="394"/>
      <c r="BI959" s="394"/>
      <c r="BJ959" s="394"/>
      <c r="BK959" s="394"/>
      <c r="BL959" s="394"/>
      <c r="BM959" s="394"/>
      <c r="BN959" s="394"/>
      <c r="BO959" s="394"/>
      <c r="BP959" s="394"/>
      <c r="BQ959" s="388">
        <v>55</v>
      </c>
      <c r="BR959" s="388">
        <v>4493</v>
      </c>
      <c r="BS959" s="388">
        <f t="shared" si="118"/>
        <v>1123.25</v>
      </c>
    </row>
    <row r="960" spans="1:71" ht="15.75" customHeight="1">
      <c r="A960" s="331">
        <v>958</v>
      </c>
      <c r="B960" s="394" t="s">
        <v>7111</v>
      </c>
      <c r="C960" s="394"/>
      <c r="D960" s="394"/>
      <c r="E960" s="296" t="s">
        <v>5</v>
      </c>
      <c r="F960" s="394"/>
      <c r="G960" s="394"/>
      <c r="H960" s="394"/>
      <c r="I960" s="394"/>
      <c r="J960" s="394"/>
      <c r="K960" s="394"/>
      <c r="L960" s="394"/>
      <c r="M960" s="394"/>
      <c r="N960" s="394"/>
      <c r="O960" s="394"/>
      <c r="P960" s="394"/>
      <c r="Q960" s="394"/>
      <c r="R960" s="394"/>
      <c r="S960" s="394"/>
      <c r="T960" s="394"/>
      <c r="U960" s="394"/>
      <c r="V960" s="394"/>
      <c r="W960" s="394"/>
      <c r="X960" s="394"/>
      <c r="Y960" s="394"/>
      <c r="Z960" s="394"/>
      <c r="AA960" s="394"/>
      <c r="AB960" s="394"/>
      <c r="AC960" s="394"/>
      <c r="AD960" s="394"/>
      <c r="AE960" s="394"/>
      <c r="AF960" s="394"/>
      <c r="AG960" s="394"/>
      <c r="AH960" s="394"/>
      <c r="AI960" s="394"/>
      <c r="AJ960" s="394"/>
      <c r="AK960" s="394"/>
      <c r="AL960" s="394"/>
      <c r="AM960" s="394"/>
      <c r="AN960" s="394"/>
      <c r="AO960" s="394"/>
      <c r="AP960" s="394"/>
      <c r="AQ960" s="394"/>
      <c r="AR960" s="394"/>
      <c r="AS960" s="394"/>
      <c r="AT960" s="394"/>
      <c r="AU960" s="394"/>
      <c r="AV960" s="394"/>
      <c r="AW960" s="394"/>
      <c r="AX960" s="394"/>
      <c r="AY960" s="394"/>
      <c r="AZ960" s="394"/>
      <c r="BA960" s="394"/>
      <c r="BB960" s="394"/>
      <c r="BC960" s="394"/>
      <c r="BD960" s="394"/>
      <c r="BE960" s="394"/>
      <c r="BF960" s="394"/>
      <c r="BG960" s="394"/>
      <c r="BH960" s="394"/>
      <c r="BI960" s="394"/>
      <c r="BJ960" s="394"/>
      <c r="BK960" s="394"/>
      <c r="BL960" s="394"/>
      <c r="BM960" s="394"/>
      <c r="BN960" s="394"/>
      <c r="BO960" s="394"/>
      <c r="BP960" s="394"/>
      <c r="BQ960" s="388">
        <v>55</v>
      </c>
      <c r="BR960" s="388">
        <v>4681</v>
      </c>
      <c r="BS960" s="388">
        <f t="shared" si="118"/>
        <v>1170.25</v>
      </c>
    </row>
    <row r="961" spans="1:71" ht="15.75" customHeight="1">
      <c r="A961" s="331">
        <v>959</v>
      </c>
      <c r="B961" s="394" t="s">
        <v>7112</v>
      </c>
      <c r="C961" s="394"/>
      <c r="D961" s="394"/>
      <c r="E961" s="296" t="s">
        <v>5</v>
      </c>
      <c r="F961" s="394"/>
      <c r="G961" s="394"/>
      <c r="H961" s="394"/>
      <c r="I961" s="394"/>
      <c r="J961" s="394"/>
      <c r="K961" s="394"/>
      <c r="L961" s="394"/>
      <c r="M961" s="394"/>
      <c r="N961" s="394"/>
      <c r="O961" s="394"/>
      <c r="P961" s="394"/>
      <c r="Q961" s="394"/>
      <c r="R961" s="394"/>
      <c r="S961" s="394"/>
      <c r="T961" s="394"/>
      <c r="U961" s="394"/>
      <c r="V961" s="394"/>
      <c r="W961" s="394"/>
      <c r="X961" s="394"/>
      <c r="Y961" s="394"/>
      <c r="Z961" s="394"/>
      <c r="AA961" s="394"/>
      <c r="AB961" s="394"/>
      <c r="AC961" s="394"/>
      <c r="AD961" s="394"/>
      <c r="AE961" s="394"/>
      <c r="AF961" s="394"/>
      <c r="AG961" s="394"/>
      <c r="AH961" s="394"/>
      <c r="AI961" s="394"/>
      <c r="AJ961" s="394"/>
      <c r="AK961" s="394"/>
      <c r="AL961" s="394"/>
      <c r="AM961" s="394"/>
      <c r="AN961" s="394"/>
      <c r="AO961" s="394"/>
      <c r="AP961" s="394"/>
      <c r="AQ961" s="394"/>
      <c r="AR961" s="394"/>
      <c r="AS961" s="394"/>
      <c r="AT961" s="394"/>
      <c r="AU961" s="394"/>
      <c r="AV961" s="394"/>
      <c r="AW961" s="394"/>
      <c r="AX961" s="394"/>
      <c r="AY961" s="394"/>
      <c r="AZ961" s="394"/>
      <c r="BA961" s="394"/>
      <c r="BB961" s="394"/>
      <c r="BC961" s="394"/>
      <c r="BD961" s="394"/>
      <c r="BE961" s="394"/>
      <c r="BF961" s="394"/>
      <c r="BG961" s="394"/>
      <c r="BH961" s="394"/>
      <c r="BI961" s="394"/>
      <c r="BJ961" s="394"/>
      <c r="BK961" s="394"/>
      <c r="BL961" s="394"/>
      <c r="BM961" s="394"/>
      <c r="BN961" s="394"/>
      <c r="BO961" s="394"/>
      <c r="BP961" s="394"/>
      <c r="BQ961" s="388">
        <v>26</v>
      </c>
      <c r="BR961" s="388">
        <v>1934</v>
      </c>
      <c r="BS961" s="388">
        <f t="shared" si="118"/>
        <v>483.5</v>
      </c>
    </row>
    <row r="962" spans="1:71" ht="15.75" customHeight="1">
      <c r="A962" s="331">
        <v>960</v>
      </c>
      <c r="B962" s="394" t="s">
        <v>7113</v>
      </c>
      <c r="C962" s="394"/>
      <c r="D962" s="394"/>
      <c r="E962" s="296" t="s">
        <v>5</v>
      </c>
      <c r="F962" s="394"/>
      <c r="G962" s="394"/>
      <c r="H962" s="394"/>
      <c r="I962" s="394"/>
      <c r="J962" s="394"/>
      <c r="K962" s="394"/>
      <c r="L962" s="394"/>
      <c r="M962" s="394"/>
      <c r="N962" s="394"/>
      <c r="O962" s="394"/>
      <c r="P962" s="394"/>
      <c r="Q962" s="394"/>
      <c r="R962" s="394"/>
      <c r="S962" s="394"/>
      <c r="T962" s="394"/>
      <c r="U962" s="394"/>
      <c r="V962" s="394"/>
      <c r="W962" s="394"/>
      <c r="X962" s="394"/>
      <c r="Y962" s="394"/>
      <c r="Z962" s="394"/>
      <c r="AA962" s="394"/>
      <c r="AB962" s="394"/>
      <c r="AC962" s="394"/>
      <c r="AD962" s="394"/>
      <c r="AE962" s="394"/>
      <c r="AF962" s="394"/>
      <c r="AG962" s="394"/>
      <c r="AH962" s="394"/>
      <c r="AI962" s="394"/>
      <c r="AJ962" s="394"/>
      <c r="AK962" s="394"/>
      <c r="AL962" s="394"/>
      <c r="AM962" s="394"/>
      <c r="AN962" s="394"/>
      <c r="AO962" s="394"/>
      <c r="AP962" s="394"/>
      <c r="AQ962" s="394"/>
      <c r="AR962" s="394"/>
      <c r="AS962" s="394"/>
      <c r="AT962" s="394"/>
      <c r="AU962" s="394"/>
      <c r="AV962" s="394"/>
      <c r="AW962" s="394"/>
      <c r="AX962" s="394"/>
      <c r="AY962" s="394"/>
      <c r="AZ962" s="394"/>
      <c r="BA962" s="394"/>
      <c r="BB962" s="394"/>
      <c r="BC962" s="394"/>
      <c r="BD962" s="394"/>
      <c r="BE962" s="394"/>
      <c r="BF962" s="394"/>
      <c r="BG962" s="394"/>
      <c r="BH962" s="394"/>
      <c r="BI962" s="394"/>
      <c r="BJ962" s="394"/>
      <c r="BK962" s="394"/>
      <c r="BL962" s="394"/>
      <c r="BM962" s="394"/>
      <c r="BN962" s="394"/>
      <c r="BO962" s="394"/>
      <c r="BP962" s="394"/>
      <c r="BQ962" s="388">
        <v>41</v>
      </c>
      <c r="BR962" s="388">
        <v>2627</v>
      </c>
      <c r="BS962" s="388">
        <f t="shared" si="118"/>
        <v>656.75</v>
      </c>
    </row>
    <row r="963" spans="1:71" ht="15.75" customHeight="1">
      <c r="A963" s="331">
        <v>961</v>
      </c>
      <c r="B963" s="394" t="s">
        <v>7114</v>
      </c>
      <c r="C963" s="394"/>
      <c r="D963" s="394"/>
      <c r="E963" s="296" t="s">
        <v>5</v>
      </c>
      <c r="F963" s="394"/>
      <c r="G963" s="394"/>
      <c r="H963" s="394"/>
      <c r="I963" s="394"/>
      <c r="J963" s="394"/>
      <c r="K963" s="394"/>
      <c r="L963" s="394"/>
      <c r="M963" s="394"/>
      <c r="N963" s="394"/>
      <c r="O963" s="394"/>
      <c r="P963" s="394"/>
      <c r="Q963" s="394"/>
      <c r="R963" s="394"/>
      <c r="S963" s="394"/>
      <c r="T963" s="394"/>
      <c r="U963" s="394"/>
      <c r="V963" s="394"/>
      <c r="W963" s="394"/>
      <c r="X963" s="394"/>
      <c r="Y963" s="394"/>
      <c r="Z963" s="394"/>
      <c r="AA963" s="394"/>
      <c r="AB963" s="394"/>
      <c r="AC963" s="394"/>
      <c r="AD963" s="394"/>
      <c r="AE963" s="394"/>
      <c r="AF963" s="394"/>
      <c r="AG963" s="394"/>
      <c r="AH963" s="394"/>
      <c r="AI963" s="394"/>
      <c r="AJ963" s="394"/>
      <c r="AK963" s="394"/>
      <c r="AL963" s="394"/>
      <c r="AM963" s="394"/>
      <c r="AN963" s="394"/>
      <c r="AO963" s="394"/>
      <c r="AP963" s="394"/>
      <c r="AQ963" s="394"/>
      <c r="AR963" s="394"/>
      <c r="AS963" s="394"/>
      <c r="AT963" s="394"/>
      <c r="AU963" s="394"/>
      <c r="AV963" s="394"/>
      <c r="AW963" s="394"/>
      <c r="AX963" s="394"/>
      <c r="AY963" s="394"/>
      <c r="AZ963" s="394"/>
      <c r="BA963" s="394"/>
      <c r="BB963" s="394"/>
      <c r="BC963" s="394"/>
      <c r="BD963" s="394"/>
      <c r="BE963" s="394"/>
      <c r="BF963" s="394"/>
      <c r="BG963" s="394"/>
      <c r="BH963" s="394"/>
      <c r="BI963" s="394"/>
      <c r="BJ963" s="394"/>
      <c r="BK963" s="394"/>
      <c r="BL963" s="394"/>
      <c r="BM963" s="394"/>
      <c r="BN963" s="394"/>
      <c r="BO963" s="394"/>
      <c r="BP963" s="394"/>
      <c r="BQ963" s="388">
        <v>22</v>
      </c>
      <c r="BR963" s="388">
        <v>1706</v>
      </c>
      <c r="BS963" s="388">
        <f t="shared" si="118"/>
        <v>426.5</v>
      </c>
    </row>
    <row r="964" spans="1:71" ht="15.75" customHeight="1">
      <c r="A964" s="331">
        <v>962</v>
      </c>
      <c r="B964" s="394" t="s">
        <v>7115</v>
      </c>
      <c r="C964" s="394"/>
      <c r="D964" s="394"/>
      <c r="E964" s="296" t="s">
        <v>5</v>
      </c>
      <c r="F964" s="394"/>
      <c r="G964" s="394"/>
      <c r="H964" s="394"/>
      <c r="I964" s="394"/>
      <c r="J964" s="394"/>
      <c r="K964" s="394"/>
      <c r="L964" s="394"/>
      <c r="M964" s="394"/>
      <c r="N964" s="394"/>
      <c r="O964" s="394"/>
      <c r="P964" s="394"/>
      <c r="Q964" s="394"/>
      <c r="R964" s="394"/>
      <c r="S964" s="394"/>
      <c r="T964" s="394"/>
      <c r="U964" s="394"/>
      <c r="V964" s="394"/>
      <c r="W964" s="394"/>
      <c r="X964" s="394"/>
      <c r="Y964" s="394"/>
      <c r="Z964" s="394"/>
      <c r="AA964" s="394"/>
      <c r="AB964" s="394"/>
      <c r="AC964" s="394"/>
      <c r="AD964" s="394"/>
      <c r="AE964" s="394"/>
      <c r="AF964" s="394"/>
      <c r="AG964" s="394"/>
      <c r="AH964" s="394"/>
      <c r="AI964" s="394"/>
      <c r="AJ964" s="394"/>
      <c r="AK964" s="394"/>
      <c r="AL964" s="394"/>
      <c r="AM964" s="394"/>
      <c r="AN964" s="394"/>
      <c r="AO964" s="394"/>
      <c r="AP964" s="394"/>
      <c r="AQ964" s="394"/>
      <c r="AR964" s="394"/>
      <c r="AS964" s="394"/>
      <c r="AT964" s="394"/>
      <c r="AU964" s="394"/>
      <c r="AV964" s="394"/>
      <c r="AW964" s="394"/>
      <c r="AX964" s="394"/>
      <c r="AY964" s="394"/>
      <c r="AZ964" s="394"/>
      <c r="BA964" s="394"/>
      <c r="BB964" s="394"/>
      <c r="BC964" s="394"/>
      <c r="BD964" s="394"/>
      <c r="BE964" s="394"/>
      <c r="BF964" s="394"/>
      <c r="BG964" s="394"/>
      <c r="BH964" s="394"/>
      <c r="BI964" s="394"/>
      <c r="BJ964" s="394"/>
      <c r="BK964" s="394"/>
      <c r="BL964" s="394"/>
      <c r="BM964" s="394"/>
      <c r="BN964" s="394"/>
      <c r="BO964" s="394"/>
      <c r="BP964" s="394"/>
      <c r="BQ964" s="388">
        <v>17</v>
      </c>
      <c r="BR964" s="388">
        <v>1483</v>
      </c>
      <c r="BS964" s="388">
        <f t="shared" ref="BS964:BS1027" si="119">BR964*25%</f>
        <v>370.75</v>
      </c>
    </row>
    <row r="965" spans="1:71" ht="15.75" customHeight="1">
      <c r="A965" s="331">
        <v>963</v>
      </c>
      <c r="B965" s="394" t="s">
        <v>7116</v>
      </c>
      <c r="C965" s="394"/>
      <c r="D965" s="394"/>
      <c r="E965" s="296" t="s">
        <v>955</v>
      </c>
      <c r="F965" s="394"/>
      <c r="G965" s="394"/>
      <c r="H965" s="394"/>
      <c r="I965" s="394"/>
      <c r="J965" s="394"/>
      <c r="K965" s="394"/>
      <c r="L965" s="394"/>
      <c r="M965" s="394"/>
      <c r="N965" s="394"/>
      <c r="O965" s="394"/>
      <c r="P965" s="394"/>
      <c r="Q965" s="394"/>
      <c r="R965" s="394"/>
      <c r="S965" s="394"/>
      <c r="T965" s="394"/>
      <c r="U965" s="394"/>
      <c r="V965" s="394"/>
      <c r="W965" s="394"/>
      <c r="X965" s="394"/>
      <c r="Y965" s="394"/>
      <c r="Z965" s="394"/>
      <c r="AA965" s="394"/>
      <c r="AB965" s="394"/>
      <c r="AC965" s="394"/>
      <c r="AD965" s="394"/>
      <c r="AE965" s="394"/>
      <c r="AF965" s="394"/>
      <c r="AG965" s="394"/>
      <c r="AH965" s="394"/>
      <c r="AI965" s="394"/>
      <c r="AJ965" s="394"/>
      <c r="AK965" s="394"/>
      <c r="AL965" s="394"/>
      <c r="AM965" s="394"/>
      <c r="AN965" s="394"/>
      <c r="AO965" s="394"/>
      <c r="AP965" s="394"/>
      <c r="AQ965" s="394"/>
      <c r="AR965" s="394"/>
      <c r="AS965" s="394"/>
      <c r="AT965" s="394"/>
      <c r="AU965" s="394"/>
      <c r="AV965" s="394"/>
      <c r="AW965" s="394"/>
      <c r="AX965" s="394"/>
      <c r="AY965" s="394"/>
      <c r="AZ965" s="394"/>
      <c r="BA965" s="394"/>
      <c r="BB965" s="394"/>
      <c r="BC965" s="394"/>
      <c r="BD965" s="394"/>
      <c r="BE965" s="394"/>
      <c r="BF965" s="394"/>
      <c r="BG965" s="394"/>
      <c r="BH965" s="394"/>
      <c r="BI965" s="394"/>
      <c r="BJ965" s="394"/>
      <c r="BK965" s="394"/>
      <c r="BL965" s="394"/>
      <c r="BM965" s="394"/>
      <c r="BN965" s="394"/>
      <c r="BO965" s="394"/>
      <c r="BP965" s="394"/>
      <c r="BQ965" s="388">
        <v>37</v>
      </c>
      <c r="BR965" s="388">
        <v>2719</v>
      </c>
      <c r="BS965" s="388">
        <f t="shared" si="119"/>
        <v>679.75</v>
      </c>
    </row>
    <row r="966" spans="1:71" ht="15.75" customHeight="1">
      <c r="A966" s="331">
        <v>964</v>
      </c>
      <c r="B966" s="394" t="s">
        <v>7117</v>
      </c>
      <c r="C966" s="394"/>
      <c r="D966" s="394"/>
      <c r="E966" s="296" t="s">
        <v>955</v>
      </c>
      <c r="F966" s="394"/>
      <c r="G966" s="394"/>
      <c r="H966" s="394"/>
      <c r="I966" s="394"/>
      <c r="J966" s="394"/>
      <c r="K966" s="394"/>
      <c r="L966" s="394"/>
      <c r="M966" s="394"/>
      <c r="N966" s="394"/>
      <c r="O966" s="394"/>
      <c r="P966" s="394"/>
      <c r="Q966" s="394"/>
      <c r="R966" s="394"/>
      <c r="S966" s="394"/>
      <c r="T966" s="394"/>
      <c r="U966" s="394"/>
      <c r="V966" s="394"/>
      <c r="W966" s="394"/>
      <c r="X966" s="394"/>
      <c r="Y966" s="394"/>
      <c r="Z966" s="394"/>
      <c r="AA966" s="394"/>
      <c r="AB966" s="394"/>
      <c r="AC966" s="394"/>
      <c r="AD966" s="394"/>
      <c r="AE966" s="394"/>
      <c r="AF966" s="394"/>
      <c r="AG966" s="394"/>
      <c r="AH966" s="394"/>
      <c r="AI966" s="394"/>
      <c r="AJ966" s="394"/>
      <c r="AK966" s="394"/>
      <c r="AL966" s="394"/>
      <c r="AM966" s="394"/>
      <c r="AN966" s="394"/>
      <c r="AO966" s="394"/>
      <c r="AP966" s="394"/>
      <c r="AQ966" s="394"/>
      <c r="AR966" s="394"/>
      <c r="AS966" s="394"/>
      <c r="AT966" s="394"/>
      <c r="AU966" s="394"/>
      <c r="AV966" s="394"/>
      <c r="AW966" s="394"/>
      <c r="AX966" s="394"/>
      <c r="AY966" s="394"/>
      <c r="AZ966" s="394"/>
      <c r="BA966" s="394"/>
      <c r="BB966" s="394"/>
      <c r="BC966" s="394"/>
      <c r="BD966" s="394"/>
      <c r="BE966" s="394"/>
      <c r="BF966" s="394"/>
      <c r="BG966" s="394"/>
      <c r="BH966" s="394"/>
      <c r="BI966" s="394"/>
      <c r="BJ966" s="394"/>
      <c r="BK966" s="394"/>
      <c r="BL966" s="394"/>
      <c r="BM966" s="394"/>
      <c r="BN966" s="394"/>
      <c r="BO966" s="394"/>
      <c r="BP966" s="394"/>
      <c r="BQ966" s="388">
        <v>4</v>
      </c>
      <c r="BR966" s="388">
        <v>236</v>
      </c>
      <c r="BS966" s="388">
        <f t="shared" si="119"/>
        <v>59</v>
      </c>
    </row>
    <row r="967" spans="1:71" ht="15.75" customHeight="1">
      <c r="A967" s="331">
        <v>965</v>
      </c>
      <c r="B967" s="394" t="s">
        <v>7118</v>
      </c>
      <c r="C967" s="394"/>
      <c r="D967" s="394"/>
      <c r="E967" s="296" t="s">
        <v>955</v>
      </c>
      <c r="F967" s="394"/>
      <c r="G967" s="394"/>
      <c r="H967" s="394"/>
      <c r="I967" s="394"/>
      <c r="J967" s="394"/>
      <c r="K967" s="394"/>
      <c r="L967" s="394"/>
      <c r="M967" s="394"/>
      <c r="N967" s="394"/>
      <c r="O967" s="394"/>
      <c r="P967" s="394"/>
      <c r="Q967" s="394"/>
      <c r="R967" s="394"/>
      <c r="S967" s="394"/>
      <c r="T967" s="394"/>
      <c r="U967" s="394"/>
      <c r="V967" s="394"/>
      <c r="W967" s="394"/>
      <c r="X967" s="394"/>
      <c r="Y967" s="394"/>
      <c r="Z967" s="394"/>
      <c r="AA967" s="394"/>
      <c r="AB967" s="394"/>
      <c r="AC967" s="394"/>
      <c r="AD967" s="394"/>
      <c r="AE967" s="394"/>
      <c r="AF967" s="394"/>
      <c r="AG967" s="394"/>
      <c r="AH967" s="394"/>
      <c r="AI967" s="394"/>
      <c r="AJ967" s="394"/>
      <c r="AK967" s="394"/>
      <c r="AL967" s="394"/>
      <c r="AM967" s="394"/>
      <c r="AN967" s="394"/>
      <c r="AO967" s="394"/>
      <c r="AP967" s="394"/>
      <c r="AQ967" s="394"/>
      <c r="AR967" s="394"/>
      <c r="AS967" s="394"/>
      <c r="AT967" s="394"/>
      <c r="AU967" s="394"/>
      <c r="AV967" s="394"/>
      <c r="AW967" s="394"/>
      <c r="AX967" s="394"/>
      <c r="AY967" s="394"/>
      <c r="AZ967" s="394"/>
      <c r="BA967" s="394"/>
      <c r="BB967" s="394"/>
      <c r="BC967" s="394"/>
      <c r="BD967" s="394"/>
      <c r="BE967" s="394"/>
      <c r="BF967" s="394"/>
      <c r="BG967" s="394"/>
      <c r="BH967" s="394"/>
      <c r="BI967" s="394"/>
      <c r="BJ967" s="394"/>
      <c r="BK967" s="394"/>
      <c r="BL967" s="394"/>
      <c r="BM967" s="394"/>
      <c r="BN967" s="394"/>
      <c r="BO967" s="394"/>
      <c r="BP967" s="394"/>
      <c r="BQ967" s="388">
        <v>13</v>
      </c>
      <c r="BR967" s="388">
        <v>1063</v>
      </c>
      <c r="BS967" s="388">
        <f t="shared" si="119"/>
        <v>265.75</v>
      </c>
    </row>
    <row r="968" spans="1:71" ht="15.75" customHeight="1">
      <c r="A968" s="331">
        <v>966</v>
      </c>
      <c r="B968" s="394" t="s">
        <v>7119</v>
      </c>
      <c r="C968" s="394"/>
      <c r="D968" s="394"/>
      <c r="E968" s="296" t="s">
        <v>955</v>
      </c>
      <c r="F968" s="394"/>
      <c r="G968" s="394"/>
      <c r="H968" s="394"/>
      <c r="I968" s="394"/>
      <c r="J968" s="394"/>
      <c r="K968" s="394"/>
      <c r="L968" s="394"/>
      <c r="M968" s="394"/>
      <c r="N968" s="394"/>
      <c r="O968" s="394"/>
      <c r="P968" s="394"/>
      <c r="Q968" s="394"/>
      <c r="R968" s="394"/>
      <c r="S968" s="394"/>
      <c r="T968" s="394"/>
      <c r="U968" s="394"/>
      <c r="V968" s="394"/>
      <c r="W968" s="394"/>
      <c r="X968" s="394"/>
      <c r="Y968" s="394"/>
      <c r="Z968" s="394"/>
      <c r="AA968" s="394"/>
      <c r="AB968" s="394"/>
      <c r="AC968" s="394"/>
      <c r="AD968" s="394"/>
      <c r="AE968" s="394"/>
      <c r="AF968" s="394"/>
      <c r="AG968" s="394"/>
      <c r="AH968" s="394"/>
      <c r="AI968" s="394"/>
      <c r="AJ968" s="394"/>
      <c r="AK968" s="394"/>
      <c r="AL968" s="394"/>
      <c r="AM968" s="394"/>
      <c r="AN968" s="394"/>
      <c r="AO968" s="394"/>
      <c r="AP968" s="394"/>
      <c r="AQ968" s="394"/>
      <c r="AR968" s="394"/>
      <c r="AS968" s="394"/>
      <c r="AT968" s="394"/>
      <c r="AU968" s="394"/>
      <c r="AV968" s="394"/>
      <c r="AW968" s="394"/>
      <c r="AX968" s="394"/>
      <c r="AY968" s="394"/>
      <c r="AZ968" s="394"/>
      <c r="BA968" s="394"/>
      <c r="BB968" s="394"/>
      <c r="BC968" s="394"/>
      <c r="BD968" s="394"/>
      <c r="BE968" s="394"/>
      <c r="BF968" s="394"/>
      <c r="BG968" s="394"/>
      <c r="BH968" s="394"/>
      <c r="BI968" s="394"/>
      <c r="BJ968" s="394"/>
      <c r="BK968" s="394"/>
      <c r="BL968" s="394"/>
      <c r="BM968" s="394"/>
      <c r="BN968" s="394"/>
      <c r="BO968" s="394"/>
      <c r="BP968" s="394"/>
      <c r="BQ968" s="388">
        <v>14</v>
      </c>
      <c r="BR968" s="388">
        <v>1282</v>
      </c>
      <c r="BS968" s="388">
        <f t="shared" si="119"/>
        <v>320.5</v>
      </c>
    </row>
    <row r="969" spans="1:71" ht="15.75" customHeight="1">
      <c r="A969" s="331">
        <v>967</v>
      </c>
      <c r="B969" s="394" t="s">
        <v>7120</v>
      </c>
      <c r="C969" s="394"/>
      <c r="D969" s="394"/>
      <c r="E969" s="296" t="s">
        <v>955</v>
      </c>
      <c r="F969" s="394"/>
      <c r="G969" s="394"/>
      <c r="H969" s="394"/>
      <c r="I969" s="394"/>
      <c r="J969" s="394"/>
      <c r="K969" s="394"/>
      <c r="L969" s="394"/>
      <c r="M969" s="394"/>
      <c r="N969" s="394"/>
      <c r="O969" s="394"/>
      <c r="P969" s="394"/>
      <c r="Q969" s="394"/>
      <c r="R969" s="394"/>
      <c r="S969" s="394"/>
      <c r="T969" s="394"/>
      <c r="U969" s="394"/>
      <c r="V969" s="394"/>
      <c r="W969" s="394"/>
      <c r="X969" s="394"/>
      <c r="Y969" s="394"/>
      <c r="Z969" s="394"/>
      <c r="AA969" s="394"/>
      <c r="AB969" s="394"/>
      <c r="AC969" s="394"/>
      <c r="AD969" s="394"/>
      <c r="AE969" s="394"/>
      <c r="AF969" s="394"/>
      <c r="AG969" s="394"/>
      <c r="AH969" s="394"/>
      <c r="AI969" s="394"/>
      <c r="AJ969" s="394"/>
      <c r="AK969" s="394"/>
      <c r="AL969" s="394"/>
      <c r="AM969" s="394"/>
      <c r="AN969" s="394"/>
      <c r="AO969" s="394"/>
      <c r="AP969" s="394"/>
      <c r="AQ969" s="394"/>
      <c r="AR969" s="394"/>
      <c r="AS969" s="394"/>
      <c r="AT969" s="394"/>
      <c r="AU969" s="394"/>
      <c r="AV969" s="394"/>
      <c r="AW969" s="394"/>
      <c r="AX969" s="394"/>
      <c r="AY969" s="394"/>
      <c r="AZ969" s="394"/>
      <c r="BA969" s="394"/>
      <c r="BB969" s="394"/>
      <c r="BC969" s="394"/>
      <c r="BD969" s="394"/>
      <c r="BE969" s="394"/>
      <c r="BF969" s="394"/>
      <c r="BG969" s="394"/>
      <c r="BH969" s="394"/>
      <c r="BI969" s="394"/>
      <c r="BJ969" s="394"/>
      <c r="BK969" s="394"/>
      <c r="BL969" s="394"/>
      <c r="BM969" s="394"/>
      <c r="BN969" s="394"/>
      <c r="BO969" s="394"/>
      <c r="BP969" s="394"/>
      <c r="BQ969" s="388">
        <v>35</v>
      </c>
      <c r="BR969" s="388">
        <v>3161</v>
      </c>
      <c r="BS969" s="388">
        <f t="shared" si="119"/>
        <v>790.25</v>
      </c>
    </row>
    <row r="970" spans="1:71" ht="15.75" customHeight="1">
      <c r="A970" s="331">
        <v>968</v>
      </c>
      <c r="B970" s="394" t="s">
        <v>7121</v>
      </c>
      <c r="C970" s="394"/>
      <c r="D970" s="394"/>
      <c r="E970" s="296" t="s">
        <v>955</v>
      </c>
      <c r="F970" s="394"/>
      <c r="G970" s="394"/>
      <c r="H970" s="394"/>
      <c r="I970" s="394"/>
      <c r="J970" s="394"/>
      <c r="K970" s="394"/>
      <c r="L970" s="394"/>
      <c r="M970" s="394"/>
      <c r="N970" s="394"/>
      <c r="O970" s="394"/>
      <c r="P970" s="394"/>
      <c r="Q970" s="394"/>
      <c r="R970" s="394"/>
      <c r="S970" s="394"/>
      <c r="T970" s="394"/>
      <c r="U970" s="394"/>
      <c r="V970" s="394"/>
      <c r="W970" s="394"/>
      <c r="X970" s="394"/>
      <c r="Y970" s="394"/>
      <c r="Z970" s="394"/>
      <c r="AA970" s="394"/>
      <c r="AB970" s="394"/>
      <c r="AC970" s="394"/>
      <c r="AD970" s="394"/>
      <c r="AE970" s="394"/>
      <c r="AF970" s="394"/>
      <c r="AG970" s="394"/>
      <c r="AH970" s="394"/>
      <c r="AI970" s="394"/>
      <c r="AJ970" s="394"/>
      <c r="AK970" s="394"/>
      <c r="AL970" s="394"/>
      <c r="AM970" s="394"/>
      <c r="AN970" s="394"/>
      <c r="AO970" s="394"/>
      <c r="AP970" s="394"/>
      <c r="AQ970" s="394"/>
      <c r="AR970" s="394"/>
      <c r="AS970" s="394"/>
      <c r="AT970" s="394"/>
      <c r="AU970" s="394"/>
      <c r="AV970" s="394"/>
      <c r="AW970" s="394"/>
      <c r="AX970" s="394"/>
      <c r="AY970" s="394"/>
      <c r="AZ970" s="394"/>
      <c r="BA970" s="394"/>
      <c r="BB970" s="394"/>
      <c r="BC970" s="394"/>
      <c r="BD970" s="394"/>
      <c r="BE970" s="394"/>
      <c r="BF970" s="394"/>
      <c r="BG970" s="394"/>
      <c r="BH970" s="394"/>
      <c r="BI970" s="394"/>
      <c r="BJ970" s="394"/>
      <c r="BK970" s="394"/>
      <c r="BL970" s="394"/>
      <c r="BM970" s="394"/>
      <c r="BN970" s="394"/>
      <c r="BO970" s="394"/>
      <c r="BP970" s="394"/>
      <c r="BQ970" s="388">
        <v>32</v>
      </c>
      <c r="BR970" s="388">
        <v>2092</v>
      </c>
      <c r="BS970" s="388">
        <f t="shared" si="119"/>
        <v>523</v>
      </c>
    </row>
    <row r="971" spans="1:71" ht="15.75" customHeight="1">
      <c r="A971" s="331">
        <v>969</v>
      </c>
      <c r="B971" s="394" t="s">
        <v>7122</v>
      </c>
      <c r="C971" s="394"/>
      <c r="D971" s="394"/>
      <c r="E971" s="296" t="s">
        <v>955</v>
      </c>
      <c r="F971" s="394"/>
      <c r="G971" s="394"/>
      <c r="H971" s="394"/>
      <c r="I971" s="394"/>
      <c r="J971" s="394"/>
      <c r="K971" s="394"/>
      <c r="L971" s="394"/>
      <c r="M971" s="394"/>
      <c r="N971" s="394"/>
      <c r="O971" s="394"/>
      <c r="P971" s="394"/>
      <c r="Q971" s="394"/>
      <c r="R971" s="394"/>
      <c r="S971" s="394"/>
      <c r="T971" s="394"/>
      <c r="U971" s="394"/>
      <c r="V971" s="394"/>
      <c r="W971" s="394"/>
      <c r="X971" s="394"/>
      <c r="Y971" s="394"/>
      <c r="Z971" s="394"/>
      <c r="AA971" s="394"/>
      <c r="AB971" s="394"/>
      <c r="AC971" s="394"/>
      <c r="AD971" s="394"/>
      <c r="AE971" s="394"/>
      <c r="AF971" s="394"/>
      <c r="AG971" s="394"/>
      <c r="AH971" s="394"/>
      <c r="AI971" s="394"/>
      <c r="AJ971" s="394"/>
      <c r="AK971" s="394"/>
      <c r="AL971" s="394"/>
      <c r="AM971" s="394"/>
      <c r="AN971" s="394"/>
      <c r="AO971" s="394"/>
      <c r="AP971" s="394"/>
      <c r="AQ971" s="394"/>
      <c r="AR971" s="394"/>
      <c r="AS971" s="394"/>
      <c r="AT971" s="394"/>
      <c r="AU971" s="394"/>
      <c r="AV971" s="394"/>
      <c r="AW971" s="394"/>
      <c r="AX971" s="394"/>
      <c r="AY971" s="394"/>
      <c r="AZ971" s="394"/>
      <c r="BA971" s="394"/>
      <c r="BB971" s="394"/>
      <c r="BC971" s="394"/>
      <c r="BD971" s="394"/>
      <c r="BE971" s="394"/>
      <c r="BF971" s="394"/>
      <c r="BG971" s="394"/>
      <c r="BH971" s="394"/>
      <c r="BI971" s="394"/>
      <c r="BJ971" s="394"/>
      <c r="BK971" s="394"/>
      <c r="BL971" s="394"/>
      <c r="BM971" s="394"/>
      <c r="BN971" s="394"/>
      <c r="BO971" s="394"/>
      <c r="BP971" s="394"/>
      <c r="BQ971" s="388">
        <v>56</v>
      </c>
      <c r="BR971" s="388">
        <v>4376</v>
      </c>
      <c r="BS971" s="388">
        <f t="shared" si="119"/>
        <v>1094</v>
      </c>
    </row>
    <row r="972" spans="1:71" ht="15.75" customHeight="1">
      <c r="A972" s="331">
        <v>970</v>
      </c>
      <c r="B972" s="394" t="s">
        <v>7123</v>
      </c>
      <c r="C972" s="394"/>
      <c r="D972" s="394"/>
      <c r="E972" s="296" t="s">
        <v>5</v>
      </c>
      <c r="F972" s="394"/>
      <c r="G972" s="394"/>
      <c r="H972" s="394"/>
      <c r="I972" s="394"/>
      <c r="J972" s="394"/>
      <c r="K972" s="394"/>
      <c r="L972" s="394"/>
      <c r="M972" s="394"/>
      <c r="N972" s="394"/>
      <c r="O972" s="394"/>
      <c r="P972" s="394"/>
      <c r="Q972" s="394"/>
      <c r="R972" s="394"/>
      <c r="S972" s="394"/>
      <c r="T972" s="394"/>
      <c r="U972" s="394"/>
      <c r="V972" s="394"/>
      <c r="W972" s="394"/>
      <c r="X972" s="394"/>
      <c r="Y972" s="394"/>
      <c r="Z972" s="394"/>
      <c r="AA972" s="394"/>
      <c r="AB972" s="394"/>
      <c r="AC972" s="394"/>
      <c r="AD972" s="394"/>
      <c r="AE972" s="394"/>
      <c r="AF972" s="394"/>
      <c r="AG972" s="394"/>
      <c r="AH972" s="394"/>
      <c r="AI972" s="394"/>
      <c r="AJ972" s="394"/>
      <c r="AK972" s="394"/>
      <c r="AL972" s="394"/>
      <c r="AM972" s="394"/>
      <c r="AN972" s="394"/>
      <c r="AO972" s="394"/>
      <c r="AP972" s="394"/>
      <c r="AQ972" s="394"/>
      <c r="AR972" s="394"/>
      <c r="AS972" s="394"/>
      <c r="AT972" s="394"/>
      <c r="AU972" s="394"/>
      <c r="AV972" s="394"/>
      <c r="AW972" s="394"/>
      <c r="AX972" s="394"/>
      <c r="AY972" s="394"/>
      <c r="AZ972" s="394"/>
      <c r="BA972" s="394"/>
      <c r="BB972" s="394"/>
      <c r="BC972" s="394"/>
      <c r="BD972" s="394"/>
      <c r="BE972" s="394"/>
      <c r="BF972" s="394"/>
      <c r="BG972" s="394"/>
      <c r="BH972" s="394"/>
      <c r="BI972" s="394"/>
      <c r="BJ972" s="394"/>
      <c r="BK972" s="394"/>
      <c r="BL972" s="394"/>
      <c r="BM972" s="394"/>
      <c r="BN972" s="394"/>
      <c r="BO972" s="394"/>
      <c r="BP972" s="394"/>
      <c r="BQ972" s="388">
        <v>21</v>
      </c>
      <c r="BR972" s="388">
        <v>1391</v>
      </c>
      <c r="BS972" s="388">
        <f t="shared" si="119"/>
        <v>347.75</v>
      </c>
    </row>
    <row r="973" spans="1:71" ht="15.75" customHeight="1">
      <c r="A973" s="331">
        <v>971</v>
      </c>
      <c r="B973" s="394" t="s">
        <v>7124</v>
      </c>
      <c r="C973" s="394"/>
      <c r="D973" s="394"/>
      <c r="E973" s="296" t="s">
        <v>5</v>
      </c>
      <c r="F973" s="394"/>
      <c r="G973" s="394"/>
      <c r="H973" s="394"/>
      <c r="I973" s="394"/>
      <c r="J973" s="394"/>
      <c r="K973" s="394"/>
      <c r="L973" s="394"/>
      <c r="M973" s="394"/>
      <c r="N973" s="394"/>
      <c r="O973" s="394"/>
      <c r="P973" s="394"/>
      <c r="Q973" s="394"/>
      <c r="R973" s="394"/>
      <c r="S973" s="394"/>
      <c r="T973" s="394"/>
      <c r="U973" s="394"/>
      <c r="V973" s="394"/>
      <c r="W973" s="394"/>
      <c r="X973" s="394"/>
      <c r="Y973" s="394"/>
      <c r="Z973" s="394"/>
      <c r="AA973" s="394"/>
      <c r="AB973" s="394"/>
      <c r="AC973" s="394"/>
      <c r="AD973" s="394"/>
      <c r="AE973" s="394"/>
      <c r="AF973" s="394"/>
      <c r="AG973" s="394"/>
      <c r="AH973" s="394"/>
      <c r="AI973" s="394"/>
      <c r="AJ973" s="394"/>
      <c r="AK973" s="394"/>
      <c r="AL973" s="394"/>
      <c r="AM973" s="394"/>
      <c r="AN973" s="394"/>
      <c r="AO973" s="394"/>
      <c r="AP973" s="394"/>
      <c r="AQ973" s="394"/>
      <c r="AR973" s="394"/>
      <c r="AS973" s="394"/>
      <c r="AT973" s="394"/>
      <c r="AU973" s="394"/>
      <c r="AV973" s="394"/>
      <c r="AW973" s="394"/>
      <c r="AX973" s="394"/>
      <c r="AY973" s="394"/>
      <c r="AZ973" s="394"/>
      <c r="BA973" s="394"/>
      <c r="BB973" s="394"/>
      <c r="BC973" s="394"/>
      <c r="BD973" s="394"/>
      <c r="BE973" s="394"/>
      <c r="BF973" s="394"/>
      <c r="BG973" s="394"/>
      <c r="BH973" s="394"/>
      <c r="BI973" s="394"/>
      <c r="BJ973" s="394"/>
      <c r="BK973" s="394"/>
      <c r="BL973" s="394"/>
      <c r="BM973" s="394"/>
      <c r="BN973" s="394"/>
      <c r="BO973" s="394"/>
      <c r="BP973" s="394"/>
      <c r="BQ973" s="388">
        <v>96</v>
      </c>
      <c r="BR973" s="388">
        <v>7560</v>
      </c>
      <c r="BS973" s="388">
        <f t="shared" si="119"/>
        <v>1890</v>
      </c>
    </row>
    <row r="974" spans="1:71" ht="15.75" customHeight="1">
      <c r="A974" s="331">
        <v>972</v>
      </c>
      <c r="B974" s="394" t="s">
        <v>7125</v>
      </c>
      <c r="C974" s="394"/>
      <c r="D974" s="394"/>
      <c r="E974" s="296" t="s">
        <v>5</v>
      </c>
      <c r="F974" s="394"/>
      <c r="G974" s="394"/>
      <c r="H974" s="394"/>
      <c r="I974" s="394"/>
      <c r="J974" s="394"/>
      <c r="K974" s="394"/>
      <c r="L974" s="394"/>
      <c r="M974" s="394"/>
      <c r="N974" s="394"/>
      <c r="O974" s="394"/>
      <c r="P974" s="394"/>
      <c r="Q974" s="394"/>
      <c r="R974" s="394"/>
      <c r="S974" s="394"/>
      <c r="T974" s="394"/>
      <c r="U974" s="394"/>
      <c r="V974" s="394"/>
      <c r="W974" s="394"/>
      <c r="X974" s="394"/>
      <c r="Y974" s="394"/>
      <c r="Z974" s="394"/>
      <c r="AA974" s="394"/>
      <c r="AB974" s="394"/>
      <c r="AC974" s="394"/>
      <c r="AD974" s="394"/>
      <c r="AE974" s="394"/>
      <c r="AF974" s="394"/>
      <c r="AG974" s="394"/>
      <c r="AH974" s="394"/>
      <c r="AI974" s="394"/>
      <c r="AJ974" s="394"/>
      <c r="AK974" s="394"/>
      <c r="AL974" s="394"/>
      <c r="AM974" s="394"/>
      <c r="AN974" s="394"/>
      <c r="AO974" s="394"/>
      <c r="AP974" s="394"/>
      <c r="AQ974" s="394"/>
      <c r="AR974" s="394"/>
      <c r="AS974" s="394"/>
      <c r="AT974" s="394"/>
      <c r="AU974" s="394"/>
      <c r="AV974" s="394"/>
      <c r="AW974" s="394"/>
      <c r="AX974" s="394"/>
      <c r="AY974" s="394"/>
      <c r="AZ974" s="394"/>
      <c r="BA974" s="394"/>
      <c r="BB974" s="394"/>
      <c r="BC974" s="394"/>
      <c r="BD974" s="394"/>
      <c r="BE974" s="394"/>
      <c r="BF974" s="394"/>
      <c r="BG974" s="394"/>
      <c r="BH974" s="394"/>
      <c r="BI974" s="394"/>
      <c r="BJ974" s="394"/>
      <c r="BK974" s="394"/>
      <c r="BL974" s="394"/>
      <c r="BM974" s="394"/>
      <c r="BN974" s="394"/>
      <c r="BO974" s="394"/>
      <c r="BP974" s="394"/>
      <c r="BQ974" s="388">
        <v>42</v>
      </c>
      <c r="BR974" s="388">
        <v>2910</v>
      </c>
      <c r="BS974" s="388">
        <f t="shared" si="119"/>
        <v>727.5</v>
      </c>
    </row>
    <row r="975" spans="1:71" ht="15.75" customHeight="1">
      <c r="A975" s="331">
        <v>973</v>
      </c>
      <c r="B975" s="394" t="s">
        <v>7126</v>
      </c>
      <c r="C975" s="394"/>
      <c r="D975" s="394"/>
      <c r="E975" s="296" t="s">
        <v>955</v>
      </c>
      <c r="F975" s="394"/>
      <c r="G975" s="394"/>
      <c r="H975" s="394"/>
      <c r="I975" s="394"/>
      <c r="J975" s="394"/>
      <c r="K975" s="394"/>
      <c r="L975" s="394"/>
      <c r="M975" s="394"/>
      <c r="N975" s="394"/>
      <c r="O975" s="394"/>
      <c r="P975" s="394"/>
      <c r="Q975" s="394"/>
      <c r="R975" s="394"/>
      <c r="S975" s="394"/>
      <c r="T975" s="394"/>
      <c r="U975" s="394"/>
      <c r="V975" s="394"/>
      <c r="W975" s="394"/>
      <c r="X975" s="394"/>
      <c r="Y975" s="394"/>
      <c r="Z975" s="394"/>
      <c r="AA975" s="394"/>
      <c r="AB975" s="394"/>
      <c r="AC975" s="394"/>
      <c r="AD975" s="394"/>
      <c r="AE975" s="394"/>
      <c r="AF975" s="394"/>
      <c r="AG975" s="394"/>
      <c r="AH975" s="394"/>
      <c r="AI975" s="394"/>
      <c r="AJ975" s="394"/>
      <c r="AK975" s="394"/>
      <c r="AL975" s="394"/>
      <c r="AM975" s="394"/>
      <c r="AN975" s="394"/>
      <c r="AO975" s="394"/>
      <c r="AP975" s="394"/>
      <c r="AQ975" s="394"/>
      <c r="AR975" s="394"/>
      <c r="AS975" s="394"/>
      <c r="AT975" s="394"/>
      <c r="AU975" s="394"/>
      <c r="AV975" s="394"/>
      <c r="AW975" s="394"/>
      <c r="AX975" s="394"/>
      <c r="AY975" s="394"/>
      <c r="AZ975" s="394"/>
      <c r="BA975" s="394"/>
      <c r="BB975" s="394"/>
      <c r="BC975" s="394"/>
      <c r="BD975" s="394"/>
      <c r="BE975" s="394"/>
      <c r="BF975" s="394"/>
      <c r="BG975" s="394"/>
      <c r="BH975" s="394"/>
      <c r="BI975" s="394"/>
      <c r="BJ975" s="394"/>
      <c r="BK975" s="394"/>
      <c r="BL975" s="394"/>
      <c r="BM975" s="394"/>
      <c r="BN975" s="394"/>
      <c r="BO975" s="394"/>
      <c r="BP975" s="394"/>
      <c r="BQ975" s="388">
        <v>48</v>
      </c>
      <c r="BR975" s="388">
        <v>3216</v>
      </c>
      <c r="BS975" s="388">
        <f t="shared" si="119"/>
        <v>804</v>
      </c>
    </row>
    <row r="976" spans="1:71" ht="15.75" customHeight="1">
      <c r="A976" s="331">
        <v>974</v>
      </c>
      <c r="B976" s="394" t="s">
        <v>7127</v>
      </c>
      <c r="C976" s="394"/>
      <c r="D976" s="394"/>
      <c r="E976" s="296" t="s">
        <v>955</v>
      </c>
      <c r="F976" s="394"/>
      <c r="G976" s="394"/>
      <c r="H976" s="394"/>
      <c r="I976" s="394"/>
      <c r="J976" s="394"/>
      <c r="K976" s="394"/>
      <c r="L976" s="394"/>
      <c r="M976" s="394"/>
      <c r="N976" s="394"/>
      <c r="O976" s="394"/>
      <c r="P976" s="394"/>
      <c r="Q976" s="394"/>
      <c r="R976" s="394"/>
      <c r="S976" s="394"/>
      <c r="T976" s="394"/>
      <c r="U976" s="394"/>
      <c r="V976" s="394"/>
      <c r="W976" s="394"/>
      <c r="X976" s="394"/>
      <c r="Y976" s="394"/>
      <c r="Z976" s="394"/>
      <c r="AA976" s="394"/>
      <c r="AB976" s="394"/>
      <c r="AC976" s="394"/>
      <c r="AD976" s="394"/>
      <c r="AE976" s="394"/>
      <c r="AF976" s="394"/>
      <c r="AG976" s="394"/>
      <c r="AH976" s="394"/>
      <c r="AI976" s="394"/>
      <c r="AJ976" s="394"/>
      <c r="AK976" s="394"/>
      <c r="AL976" s="394"/>
      <c r="AM976" s="394"/>
      <c r="AN976" s="394"/>
      <c r="AO976" s="394"/>
      <c r="AP976" s="394"/>
      <c r="AQ976" s="394"/>
      <c r="AR976" s="394"/>
      <c r="AS976" s="394"/>
      <c r="AT976" s="394"/>
      <c r="AU976" s="394"/>
      <c r="AV976" s="394"/>
      <c r="AW976" s="394"/>
      <c r="AX976" s="394"/>
      <c r="AY976" s="394"/>
      <c r="AZ976" s="394"/>
      <c r="BA976" s="394"/>
      <c r="BB976" s="394"/>
      <c r="BC976" s="394"/>
      <c r="BD976" s="394"/>
      <c r="BE976" s="394"/>
      <c r="BF976" s="394"/>
      <c r="BG976" s="394"/>
      <c r="BH976" s="394"/>
      <c r="BI976" s="394"/>
      <c r="BJ976" s="394"/>
      <c r="BK976" s="394"/>
      <c r="BL976" s="394"/>
      <c r="BM976" s="394"/>
      <c r="BN976" s="394"/>
      <c r="BO976" s="394"/>
      <c r="BP976" s="394"/>
      <c r="BQ976" s="388">
        <v>45</v>
      </c>
      <c r="BR976" s="388">
        <v>3503</v>
      </c>
      <c r="BS976" s="388">
        <f t="shared" si="119"/>
        <v>875.75</v>
      </c>
    </row>
    <row r="977" spans="1:71" ht="15.75" customHeight="1">
      <c r="A977" s="331">
        <v>975</v>
      </c>
      <c r="B977" s="394" t="s">
        <v>7128</v>
      </c>
      <c r="C977" s="394"/>
      <c r="D977" s="394"/>
      <c r="E977" s="296" t="s">
        <v>5</v>
      </c>
      <c r="F977" s="394"/>
      <c r="G977" s="394"/>
      <c r="H977" s="394"/>
      <c r="I977" s="394"/>
      <c r="J977" s="394"/>
      <c r="K977" s="394"/>
      <c r="L977" s="394"/>
      <c r="M977" s="394"/>
      <c r="N977" s="394"/>
      <c r="O977" s="394"/>
      <c r="P977" s="394"/>
      <c r="Q977" s="394"/>
      <c r="R977" s="394"/>
      <c r="S977" s="394"/>
      <c r="T977" s="394"/>
      <c r="U977" s="394"/>
      <c r="V977" s="394"/>
      <c r="W977" s="394"/>
      <c r="X977" s="394"/>
      <c r="Y977" s="394"/>
      <c r="Z977" s="394"/>
      <c r="AA977" s="394"/>
      <c r="AB977" s="394"/>
      <c r="AC977" s="394"/>
      <c r="AD977" s="394"/>
      <c r="AE977" s="394"/>
      <c r="AF977" s="394"/>
      <c r="AG977" s="394"/>
      <c r="AH977" s="394"/>
      <c r="AI977" s="394"/>
      <c r="AJ977" s="394"/>
      <c r="AK977" s="394"/>
      <c r="AL977" s="394"/>
      <c r="AM977" s="394"/>
      <c r="AN977" s="394"/>
      <c r="AO977" s="394"/>
      <c r="AP977" s="394"/>
      <c r="AQ977" s="394"/>
      <c r="AR977" s="394"/>
      <c r="AS977" s="394"/>
      <c r="AT977" s="394"/>
      <c r="AU977" s="394"/>
      <c r="AV977" s="394"/>
      <c r="AW977" s="394"/>
      <c r="AX977" s="394"/>
      <c r="AY977" s="394"/>
      <c r="AZ977" s="394"/>
      <c r="BA977" s="394"/>
      <c r="BB977" s="394"/>
      <c r="BC977" s="394"/>
      <c r="BD977" s="394"/>
      <c r="BE977" s="394"/>
      <c r="BF977" s="394"/>
      <c r="BG977" s="394"/>
      <c r="BH977" s="394"/>
      <c r="BI977" s="394"/>
      <c r="BJ977" s="394"/>
      <c r="BK977" s="394"/>
      <c r="BL977" s="394"/>
      <c r="BM977" s="394"/>
      <c r="BN977" s="394"/>
      <c r="BO977" s="394"/>
      <c r="BP977" s="394"/>
      <c r="BQ977" s="388">
        <v>26</v>
      </c>
      <c r="BR977" s="388">
        <v>2070</v>
      </c>
      <c r="BS977" s="388">
        <f t="shared" si="119"/>
        <v>517.5</v>
      </c>
    </row>
    <row r="978" spans="1:71" ht="15.75" customHeight="1">
      <c r="A978" s="331">
        <v>976</v>
      </c>
      <c r="B978" s="394" t="s">
        <v>7129</v>
      </c>
      <c r="C978" s="394"/>
      <c r="D978" s="394"/>
      <c r="E978" s="296" t="s">
        <v>5</v>
      </c>
      <c r="F978" s="394"/>
      <c r="G978" s="394"/>
      <c r="H978" s="394"/>
      <c r="I978" s="394"/>
      <c r="J978" s="394"/>
      <c r="K978" s="394"/>
      <c r="L978" s="394"/>
      <c r="M978" s="394"/>
      <c r="N978" s="394"/>
      <c r="O978" s="394"/>
      <c r="P978" s="394"/>
      <c r="Q978" s="394"/>
      <c r="R978" s="394"/>
      <c r="S978" s="394"/>
      <c r="T978" s="394"/>
      <c r="U978" s="394"/>
      <c r="V978" s="394"/>
      <c r="W978" s="394"/>
      <c r="X978" s="394"/>
      <c r="Y978" s="394"/>
      <c r="Z978" s="394"/>
      <c r="AA978" s="394"/>
      <c r="AB978" s="394"/>
      <c r="AC978" s="394"/>
      <c r="AD978" s="394"/>
      <c r="AE978" s="394"/>
      <c r="AF978" s="394"/>
      <c r="AG978" s="394"/>
      <c r="AH978" s="394"/>
      <c r="AI978" s="394"/>
      <c r="AJ978" s="394"/>
      <c r="AK978" s="394"/>
      <c r="AL978" s="394"/>
      <c r="AM978" s="394"/>
      <c r="AN978" s="394"/>
      <c r="AO978" s="394"/>
      <c r="AP978" s="394"/>
      <c r="AQ978" s="394"/>
      <c r="AR978" s="394"/>
      <c r="AS978" s="394"/>
      <c r="AT978" s="394"/>
      <c r="AU978" s="394"/>
      <c r="AV978" s="394"/>
      <c r="AW978" s="394"/>
      <c r="AX978" s="394"/>
      <c r="AY978" s="394"/>
      <c r="AZ978" s="394"/>
      <c r="BA978" s="394"/>
      <c r="BB978" s="394"/>
      <c r="BC978" s="394"/>
      <c r="BD978" s="394"/>
      <c r="BE978" s="394"/>
      <c r="BF978" s="394"/>
      <c r="BG978" s="394"/>
      <c r="BH978" s="394"/>
      <c r="BI978" s="394"/>
      <c r="BJ978" s="394"/>
      <c r="BK978" s="394"/>
      <c r="BL978" s="394"/>
      <c r="BM978" s="394"/>
      <c r="BN978" s="394"/>
      <c r="BO978" s="394"/>
      <c r="BP978" s="394"/>
      <c r="BQ978" s="388">
        <v>172</v>
      </c>
      <c r="BR978" s="388">
        <v>12836</v>
      </c>
      <c r="BS978" s="388">
        <f t="shared" si="119"/>
        <v>3209</v>
      </c>
    </row>
    <row r="979" spans="1:71" ht="15.75" customHeight="1">
      <c r="A979" s="331">
        <v>977</v>
      </c>
      <c r="B979" s="394" t="s">
        <v>7130</v>
      </c>
      <c r="C979" s="394"/>
      <c r="D979" s="394"/>
      <c r="E979" s="296" t="s">
        <v>955</v>
      </c>
      <c r="F979" s="394"/>
      <c r="G979" s="394"/>
      <c r="H979" s="394"/>
      <c r="I979" s="394"/>
      <c r="J979" s="394"/>
      <c r="K979" s="394"/>
      <c r="L979" s="394"/>
      <c r="M979" s="394"/>
      <c r="N979" s="394"/>
      <c r="O979" s="394"/>
      <c r="P979" s="394"/>
      <c r="Q979" s="394"/>
      <c r="R979" s="394"/>
      <c r="S979" s="394"/>
      <c r="T979" s="394"/>
      <c r="U979" s="394"/>
      <c r="V979" s="394"/>
      <c r="W979" s="394"/>
      <c r="X979" s="394"/>
      <c r="Y979" s="394"/>
      <c r="Z979" s="394"/>
      <c r="AA979" s="394"/>
      <c r="AB979" s="394"/>
      <c r="AC979" s="394"/>
      <c r="AD979" s="394"/>
      <c r="AE979" s="394"/>
      <c r="AF979" s="394"/>
      <c r="AG979" s="394"/>
      <c r="AH979" s="394"/>
      <c r="AI979" s="394"/>
      <c r="AJ979" s="394"/>
      <c r="AK979" s="394"/>
      <c r="AL979" s="394"/>
      <c r="AM979" s="394"/>
      <c r="AN979" s="394"/>
      <c r="AO979" s="394"/>
      <c r="AP979" s="394"/>
      <c r="AQ979" s="394"/>
      <c r="AR979" s="394"/>
      <c r="AS979" s="394"/>
      <c r="AT979" s="394"/>
      <c r="AU979" s="394"/>
      <c r="AV979" s="394"/>
      <c r="AW979" s="394"/>
      <c r="AX979" s="394"/>
      <c r="AY979" s="394"/>
      <c r="AZ979" s="394"/>
      <c r="BA979" s="394"/>
      <c r="BB979" s="394"/>
      <c r="BC979" s="394"/>
      <c r="BD979" s="394"/>
      <c r="BE979" s="394"/>
      <c r="BF979" s="394"/>
      <c r="BG979" s="394"/>
      <c r="BH979" s="394"/>
      <c r="BI979" s="394"/>
      <c r="BJ979" s="394"/>
      <c r="BK979" s="394"/>
      <c r="BL979" s="394"/>
      <c r="BM979" s="394"/>
      <c r="BN979" s="394"/>
      <c r="BO979" s="394"/>
      <c r="BP979" s="394"/>
      <c r="BQ979" s="388">
        <v>39</v>
      </c>
      <c r="BR979" s="388">
        <v>2881</v>
      </c>
      <c r="BS979" s="388">
        <f t="shared" si="119"/>
        <v>720.25</v>
      </c>
    </row>
    <row r="980" spans="1:71" ht="15.75" customHeight="1">
      <c r="A980" s="331">
        <v>978</v>
      </c>
      <c r="B980" s="394" t="s">
        <v>7131</v>
      </c>
      <c r="C980" s="394"/>
      <c r="D980" s="394"/>
      <c r="E980" s="296" t="s">
        <v>5</v>
      </c>
      <c r="F980" s="394"/>
      <c r="G980" s="394"/>
      <c r="H980" s="394"/>
      <c r="I980" s="394"/>
      <c r="J980" s="394"/>
      <c r="K980" s="394"/>
      <c r="L980" s="394"/>
      <c r="M980" s="394"/>
      <c r="N980" s="394"/>
      <c r="O980" s="394"/>
      <c r="P980" s="394"/>
      <c r="Q980" s="394"/>
      <c r="R980" s="394"/>
      <c r="S980" s="394"/>
      <c r="T980" s="394"/>
      <c r="U980" s="394"/>
      <c r="V980" s="394"/>
      <c r="W980" s="394"/>
      <c r="X980" s="394"/>
      <c r="Y980" s="394"/>
      <c r="Z980" s="394"/>
      <c r="AA980" s="394"/>
      <c r="AB980" s="394"/>
      <c r="AC980" s="394"/>
      <c r="AD980" s="394"/>
      <c r="AE980" s="394"/>
      <c r="AF980" s="394"/>
      <c r="AG980" s="394"/>
      <c r="AH980" s="394"/>
      <c r="AI980" s="394"/>
      <c r="AJ980" s="394"/>
      <c r="AK980" s="394"/>
      <c r="AL980" s="394"/>
      <c r="AM980" s="394"/>
      <c r="AN980" s="394"/>
      <c r="AO980" s="394"/>
      <c r="AP980" s="394"/>
      <c r="AQ980" s="394"/>
      <c r="AR980" s="394"/>
      <c r="AS980" s="394"/>
      <c r="AT980" s="394"/>
      <c r="AU980" s="394"/>
      <c r="AV980" s="394"/>
      <c r="AW980" s="394"/>
      <c r="AX980" s="394"/>
      <c r="AY980" s="394"/>
      <c r="AZ980" s="394"/>
      <c r="BA980" s="394"/>
      <c r="BB980" s="394"/>
      <c r="BC980" s="394"/>
      <c r="BD980" s="394"/>
      <c r="BE980" s="394"/>
      <c r="BF980" s="394"/>
      <c r="BG980" s="394"/>
      <c r="BH980" s="394"/>
      <c r="BI980" s="394"/>
      <c r="BJ980" s="394"/>
      <c r="BK980" s="394"/>
      <c r="BL980" s="394"/>
      <c r="BM980" s="394"/>
      <c r="BN980" s="394"/>
      <c r="BO980" s="394"/>
      <c r="BP980" s="394"/>
      <c r="BQ980" s="388">
        <v>16</v>
      </c>
      <c r="BR980" s="388">
        <v>1280</v>
      </c>
      <c r="BS980" s="388">
        <f t="shared" si="119"/>
        <v>320</v>
      </c>
    </row>
    <row r="981" spans="1:71" ht="15.75" customHeight="1">
      <c r="A981" s="331">
        <v>979</v>
      </c>
      <c r="B981" s="394" t="s">
        <v>7132</v>
      </c>
      <c r="C981" s="394"/>
      <c r="D981" s="394"/>
      <c r="E981" s="296" t="s">
        <v>955</v>
      </c>
      <c r="F981" s="394"/>
      <c r="G981" s="394"/>
      <c r="H981" s="394"/>
      <c r="I981" s="394"/>
      <c r="J981" s="394"/>
      <c r="K981" s="394"/>
      <c r="L981" s="394"/>
      <c r="M981" s="394"/>
      <c r="N981" s="394"/>
      <c r="O981" s="394"/>
      <c r="P981" s="394"/>
      <c r="Q981" s="394"/>
      <c r="R981" s="394"/>
      <c r="S981" s="394"/>
      <c r="T981" s="394"/>
      <c r="U981" s="394"/>
      <c r="V981" s="394"/>
      <c r="W981" s="394"/>
      <c r="X981" s="394"/>
      <c r="Y981" s="394"/>
      <c r="Z981" s="394"/>
      <c r="AA981" s="394"/>
      <c r="AB981" s="394"/>
      <c r="AC981" s="394"/>
      <c r="AD981" s="394"/>
      <c r="AE981" s="394"/>
      <c r="AF981" s="394"/>
      <c r="AG981" s="394"/>
      <c r="AH981" s="394"/>
      <c r="AI981" s="394"/>
      <c r="AJ981" s="394"/>
      <c r="AK981" s="394"/>
      <c r="AL981" s="394"/>
      <c r="AM981" s="394"/>
      <c r="AN981" s="394"/>
      <c r="AO981" s="394"/>
      <c r="AP981" s="394"/>
      <c r="AQ981" s="394"/>
      <c r="AR981" s="394"/>
      <c r="AS981" s="394"/>
      <c r="AT981" s="394"/>
      <c r="AU981" s="394"/>
      <c r="AV981" s="394"/>
      <c r="AW981" s="394"/>
      <c r="AX981" s="394"/>
      <c r="AY981" s="394"/>
      <c r="AZ981" s="394"/>
      <c r="BA981" s="394"/>
      <c r="BB981" s="394"/>
      <c r="BC981" s="394"/>
      <c r="BD981" s="394"/>
      <c r="BE981" s="394"/>
      <c r="BF981" s="394"/>
      <c r="BG981" s="394"/>
      <c r="BH981" s="394"/>
      <c r="BI981" s="394"/>
      <c r="BJ981" s="394"/>
      <c r="BK981" s="394"/>
      <c r="BL981" s="394"/>
      <c r="BM981" s="394"/>
      <c r="BN981" s="394"/>
      <c r="BO981" s="394"/>
      <c r="BP981" s="394"/>
      <c r="BQ981" s="388">
        <v>118</v>
      </c>
      <c r="BR981" s="388">
        <v>8270</v>
      </c>
      <c r="BS981" s="388">
        <f t="shared" si="119"/>
        <v>2067.5</v>
      </c>
    </row>
    <row r="982" spans="1:71" ht="15.75" customHeight="1">
      <c r="A982" s="331">
        <v>980</v>
      </c>
      <c r="B982" s="394" t="s">
        <v>7133</v>
      </c>
      <c r="C982" s="394"/>
      <c r="D982" s="394"/>
      <c r="E982" s="296" t="s">
        <v>955</v>
      </c>
      <c r="F982" s="394"/>
      <c r="G982" s="394"/>
      <c r="H982" s="394"/>
      <c r="I982" s="394"/>
      <c r="J982" s="394"/>
      <c r="K982" s="394"/>
      <c r="L982" s="394"/>
      <c r="M982" s="394"/>
      <c r="N982" s="394"/>
      <c r="O982" s="394"/>
      <c r="P982" s="394"/>
      <c r="Q982" s="394"/>
      <c r="R982" s="394"/>
      <c r="S982" s="394"/>
      <c r="T982" s="394"/>
      <c r="U982" s="394"/>
      <c r="V982" s="394"/>
      <c r="W982" s="394"/>
      <c r="X982" s="394"/>
      <c r="Y982" s="394"/>
      <c r="Z982" s="394"/>
      <c r="AA982" s="394"/>
      <c r="AB982" s="394"/>
      <c r="AC982" s="394"/>
      <c r="AD982" s="394"/>
      <c r="AE982" s="394"/>
      <c r="AF982" s="394"/>
      <c r="AG982" s="394"/>
      <c r="AH982" s="394"/>
      <c r="AI982" s="394"/>
      <c r="AJ982" s="394"/>
      <c r="AK982" s="394"/>
      <c r="AL982" s="394"/>
      <c r="AM982" s="394"/>
      <c r="AN982" s="394"/>
      <c r="AO982" s="394"/>
      <c r="AP982" s="394"/>
      <c r="AQ982" s="394"/>
      <c r="AR982" s="394"/>
      <c r="AS982" s="394"/>
      <c r="AT982" s="394"/>
      <c r="AU982" s="394"/>
      <c r="AV982" s="394"/>
      <c r="AW982" s="394"/>
      <c r="AX982" s="394"/>
      <c r="AY982" s="394"/>
      <c r="AZ982" s="394"/>
      <c r="BA982" s="394"/>
      <c r="BB982" s="394"/>
      <c r="BC982" s="394"/>
      <c r="BD982" s="394"/>
      <c r="BE982" s="394"/>
      <c r="BF982" s="394"/>
      <c r="BG982" s="394"/>
      <c r="BH982" s="394"/>
      <c r="BI982" s="394"/>
      <c r="BJ982" s="394"/>
      <c r="BK982" s="394"/>
      <c r="BL982" s="394"/>
      <c r="BM982" s="394"/>
      <c r="BN982" s="394"/>
      <c r="BO982" s="394"/>
      <c r="BP982" s="394"/>
      <c r="BQ982" s="388">
        <v>46</v>
      </c>
      <c r="BR982" s="388">
        <v>3738</v>
      </c>
      <c r="BS982" s="388">
        <f t="shared" si="119"/>
        <v>934.5</v>
      </c>
    </row>
    <row r="983" spans="1:71" ht="15.75" customHeight="1">
      <c r="A983" s="331">
        <v>981</v>
      </c>
      <c r="B983" s="394" t="s">
        <v>7134</v>
      </c>
      <c r="C983" s="394"/>
      <c r="D983" s="394"/>
      <c r="E983" s="296" t="s">
        <v>5</v>
      </c>
      <c r="F983" s="394"/>
      <c r="G983" s="394"/>
      <c r="H983" s="394"/>
      <c r="I983" s="394"/>
      <c r="J983" s="394"/>
      <c r="K983" s="394"/>
      <c r="L983" s="394"/>
      <c r="M983" s="394"/>
      <c r="N983" s="394"/>
      <c r="O983" s="394"/>
      <c r="P983" s="394"/>
      <c r="Q983" s="394"/>
      <c r="R983" s="394"/>
      <c r="S983" s="394"/>
      <c r="T983" s="394"/>
      <c r="U983" s="394"/>
      <c r="V983" s="394"/>
      <c r="W983" s="394"/>
      <c r="X983" s="394"/>
      <c r="Y983" s="394"/>
      <c r="Z983" s="394"/>
      <c r="AA983" s="394"/>
      <c r="AB983" s="394"/>
      <c r="AC983" s="394"/>
      <c r="AD983" s="394"/>
      <c r="AE983" s="394"/>
      <c r="AF983" s="394"/>
      <c r="AG983" s="394"/>
      <c r="AH983" s="394"/>
      <c r="AI983" s="394"/>
      <c r="AJ983" s="394"/>
      <c r="AK983" s="394"/>
      <c r="AL983" s="394"/>
      <c r="AM983" s="394"/>
      <c r="AN983" s="394"/>
      <c r="AO983" s="394"/>
      <c r="AP983" s="394"/>
      <c r="AQ983" s="394"/>
      <c r="AR983" s="394"/>
      <c r="AS983" s="394"/>
      <c r="AT983" s="394"/>
      <c r="AU983" s="394"/>
      <c r="AV983" s="394"/>
      <c r="AW983" s="394"/>
      <c r="AX983" s="394"/>
      <c r="AY983" s="394"/>
      <c r="AZ983" s="394"/>
      <c r="BA983" s="394"/>
      <c r="BB983" s="394"/>
      <c r="BC983" s="394"/>
      <c r="BD983" s="394"/>
      <c r="BE983" s="394"/>
      <c r="BF983" s="394"/>
      <c r="BG983" s="394"/>
      <c r="BH983" s="394"/>
      <c r="BI983" s="394"/>
      <c r="BJ983" s="394"/>
      <c r="BK983" s="394"/>
      <c r="BL983" s="394"/>
      <c r="BM983" s="394"/>
      <c r="BN983" s="394"/>
      <c r="BO983" s="394"/>
      <c r="BP983" s="394"/>
      <c r="BQ983" s="388">
        <v>89</v>
      </c>
      <c r="BR983" s="388">
        <v>6727</v>
      </c>
      <c r="BS983" s="388">
        <f t="shared" si="119"/>
        <v>1681.75</v>
      </c>
    </row>
    <row r="984" spans="1:71" ht="15.75" customHeight="1">
      <c r="A984" s="331">
        <v>982</v>
      </c>
      <c r="B984" s="394" t="s">
        <v>7135</v>
      </c>
      <c r="C984" s="394"/>
      <c r="D984" s="394"/>
      <c r="E984" s="296" t="s">
        <v>5</v>
      </c>
      <c r="F984" s="394"/>
      <c r="G984" s="394"/>
      <c r="H984" s="394"/>
      <c r="I984" s="394"/>
      <c r="J984" s="394"/>
      <c r="K984" s="394"/>
      <c r="L984" s="394"/>
      <c r="M984" s="394"/>
      <c r="N984" s="394"/>
      <c r="O984" s="394"/>
      <c r="P984" s="394"/>
      <c r="Q984" s="394"/>
      <c r="R984" s="394"/>
      <c r="S984" s="394"/>
      <c r="T984" s="394"/>
      <c r="U984" s="394"/>
      <c r="V984" s="394"/>
      <c r="W984" s="394"/>
      <c r="X984" s="394"/>
      <c r="Y984" s="394"/>
      <c r="Z984" s="394"/>
      <c r="AA984" s="394"/>
      <c r="AB984" s="394"/>
      <c r="AC984" s="394"/>
      <c r="AD984" s="394"/>
      <c r="AE984" s="394"/>
      <c r="AF984" s="394"/>
      <c r="AG984" s="394"/>
      <c r="AH984" s="394"/>
      <c r="AI984" s="394"/>
      <c r="AJ984" s="394"/>
      <c r="AK984" s="394"/>
      <c r="AL984" s="394"/>
      <c r="AM984" s="394"/>
      <c r="AN984" s="394"/>
      <c r="AO984" s="394"/>
      <c r="AP984" s="394"/>
      <c r="AQ984" s="394"/>
      <c r="AR984" s="394"/>
      <c r="AS984" s="394"/>
      <c r="AT984" s="394"/>
      <c r="AU984" s="394"/>
      <c r="AV984" s="394"/>
      <c r="AW984" s="394"/>
      <c r="AX984" s="394"/>
      <c r="AY984" s="394"/>
      <c r="AZ984" s="394"/>
      <c r="BA984" s="394"/>
      <c r="BB984" s="394"/>
      <c r="BC984" s="394"/>
      <c r="BD984" s="394"/>
      <c r="BE984" s="394"/>
      <c r="BF984" s="394"/>
      <c r="BG984" s="394"/>
      <c r="BH984" s="394"/>
      <c r="BI984" s="394"/>
      <c r="BJ984" s="394"/>
      <c r="BK984" s="394"/>
      <c r="BL984" s="394"/>
      <c r="BM984" s="394"/>
      <c r="BN984" s="394"/>
      <c r="BO984" s="394"/>
      <c r="BP984" s="394"/>
      <c r="BQ984" s="388">
        <v>30</v>
      </c>
      <c r="BR984" s="388">
        <v>2346</v>
      </c>
      <c r="BS984" s="388">
        <f t="shared" si="119"/>
        <v>586.5</v>
      </c>
    </row>
    <row r="985" spans="1:71" ht="15.75" customHeight="1">
      <c r="A985" s="331">
        <v>983</v>
      </c>
      <c r="B985" s="394" t="s">
        <v>7136</v>
      </c>
      <c r="C985" s="394"/>
      <c r="D985" s="394"/>
      <c r="E985" s="296" t="s">
        <v>5</v>
      </c>
      <c r="F985" s="394"/>
      <c r="G985" s="394"/>
      <c r="H985" s="394"/>
      <c r="I985" s="394"/>
      <c r="J985" s="394"/>
      <c r="K985" s="394"/>
      <c r="L985" s="394"/>
      <c r="M985" s="394"/>
      <c r="N985" s="394"/>
      <c r="O985" s="394"/>
      <c r="P985" s="394"/>
      <c r="Q985" s="394"/>
      <c r="R985" s="394"/>
      <c r="S985" s="394"/>
      <c r="T985" s="394"/>
      <c r="U985" s="394"/>
      <c r="V985" s="394"/>
      <c r="W985" s="394"/>
      <c r="X985" s="394"/>
      <c r="Y985" s="394"/>
      <c r="Z985" s="394"/>
      <c r="AA985" s="394"/>
      <c r="AB985" s="394"/>
      <c r="AC985" s="394"/>
      <c r="AD985" s="394"/>
      <c r="AE985" s="394"/>
      <c r="AF985" s="394"/>
      <c r="AG985" s="394"/>
      <c r="AH985" s="394"/>
      <c r="AI985" s="394"/>
      <c r="AJ985" s="394"/>
      <c r="AK985" s="394"/>
      <c r="AL985" s="394"/>
      <c r="AM985" s="394"/>
      <c r="AN985" s="394"/>
      <c r="AO985" s="394"/>
      <c r="AP985" s="394"/>
      <c r="AQ985" s="394"/>
      <c r="AR985" s="394"/>
      <c r="AS985" s="394"/>
      <c r="AT985" s="394"/>
      <c r="AU985" s="394"/>
      <c r="AV985" s="394"/>
      <c r="AW985" s="394"/>
      <c r="AX985" s="394"/>
      <c r="AY985" s="394"/>
      <c r="AZ985" s="394"/>
      <c r="BA985" s="394"/>
      <c r="BB985" s="394"/>
      <c r="BC985" s="394"/>
      <c r="BD985" s="394"/>
      <c r="BE985" s="394"/>
      <c r="BF985" s="394"/>
      <c r="BG985" s="394"/>
      <c r="BH985" s="394"/>
      <c r="BI985" s="394"/>
      <c r="BJ985" s="394"/>
      <c r="BK985" s="394"/>
      <c r="BL985" s="394"/>
      <c r="BM985" s="394"/>
      <c r="BN985" s="394"/>
      <c r="BO985" s="394"/>
      <c r="BP985" s="394"/>
      <c r="BQ985" s="388">
        <v>29</v>
      </c>
      <c r="BR985" s="388">
        <v>2359</v>
      </c>
      <c r="BS985" s="388">
        <f t="shared" si="119"/>
        <v>589.75</v>
      </c>
    </row>
    <row r="986" spans="1:71" ht="15.75" customHeight="1">
      <c r="A986" s="331">
        <v>984</v>
      </c>
      <c r="B986" s="394" t="s">
        <v>7137</v>
      </c>
      <c r="C986" s="394"/>
      <c r="D986" s="394"/>
      <c r="E986" s="296" t="s">
        <v>5</v>
      </c>
      <c r="F986" s="394"/>
      <c r="G986" s="394"/>
      <c r="H986" s="394"/>
      <c r="I986" s="394"/>
      <c r="J986" s="394"/>
      <c r="K986" s="394"/>
      <c r="L986" s="394"/>
      <c r="M986" s="394"/>
      <c r="N986" s="394"/>
      <c r="O986" s="394"/>
      <c r="P986" s="394"/>
      <c r="Q986" s="394"/>
      <c r="R986" s="394"/>
      <c r="S986" s="394"/>
      <c r="T986" s="394"/>
      <c r="U986" s="394"/>
      <c r="V986" s="394"/>
      <c r="W986" s="394"/>
      <c r="X986" s="394"/>
      <c r="Y986" s="394"/>
      <c r="Z986" s="394"/>
      <c r="AA986" s="394"/>
      <c r="AB986" s="394"/>
      <c r="AC986" s="394"/>
      <c r="AD986" s="394"/>
      <c r="AE986" s="394"/>
      <c r="AF986" s="394"/>
      <c r="AG986" s="394"/>
      <c r="AH986" s="394"/>
      <c r="AI986" s="394"/>
      <c r="AJ986" s="394"/>
      <c r="AK986" s="394"/>
      <c r="AL986" s="394"/>
      <c r="AM986" s="394"/>
      <c r="AN986" s="394"/>
      <c r="AO986" s="394"/>
      <c r="AP986" s="394"/>
      <c r="AQ986" s="394"/>
      <c r="AR986" s="394"/>
      <c r="AS986" s="394"/>
      <c r="AT986" s="394"/>
      <c r="AU986" s="394"/>
      <c r="AV986" s="394"/>
      <c r="AW986" s="394"/>
      <c r="AX986" s="394"/>
      <c r="AY986" s="394"/>
      <c r="AZ986" s="394"/>
      <c r="BA986" s="394"/>
      <c r="BB986" s="394"/>
      <c r="BC986" s="394"/>
      <c r="BD986" s="394"/>
      <c r="BE986" s="394"/>
      <c r="BF986" s="394"/>
      <c r="BG986" s="394"/>
      <c r="BH986" s="394"/>
      <c r="BI986" s="394"/>
      <c r="BJ986" s="394"/>
      <c r="BK986" s="394"/>
      <c r="BL986" s="394"/>
      <c r="BM986" s="394"/>
      <c r="BN986" s="394"/>
      <c r="BO986" s="394"/>
      <c r="BP986" s="394"/>
      <c r="BQ986" s="388">
        <v>67</v>
      </c>
      <c r="BR986" s="388">
        <v>5649</v>
      </c>
      <c r="BS986" s="388">
        <f t="shared" si="119"/>
        <v>1412.25</v>
      </c>
    </row>
    <row r="987" spans="1:71" ht="15.75" customHeight="1">
      <c r="A987" s="331">
        <v>985</v>
      </c>
      <c r="B987" s="394" t="s">
        <v>7138</v>
      </c>
      <c r="C987" s="394"/>
      <c r="D987" s="394"/>
      <c r="E987" s="296" t="s">
        <v>5</v>
      </c>
      <c r="F987" s="394"/>
      <c r="G987" s="394"/>
      <c r="H987" s="394"/>
      <c r="I987" s="394"/>
      <c r="J987" s="394"/>
      <c r="K987" s="394"/>
      <c r="L987" s="394"/>
      <c r="M987" s="394"/>
      <c r="N987" s="394"/>
      <c r="O987" s="394"/>
      <c r="P987" s="394"/>
      <c r="Q987" s="394"/>
      <c r="R987" s="394"/>
      <c r="S987" s="394"/>
      <c r="T987" s="394"/>
      <c r="U987" s="394"/>
      <c r="V987" s="394"/>
      <c r="W987" s="394"/>
      <c r="X987" s="394"/>
      <c r="Y987" s="394"/>
      <c r="Z987" s="394"/>
      <c r="AA987" s="394"/>
      <c r="AB987" s="394"/>
      <c r="AC987" s="394"/>
      <c r="AD987" s="394"/>
      <c r="AE987" s="394"/>
      <c r="AF987" s="394"/>
      <c r="AG987" s="394"/>
      <c r="AH987" s="394"/>
      <c r="AI987" s="394"/>
      <c r="AJ987" s="394"/>
      <c r="AK987" s="394"/>
      <c r="AL987" s="394"/>
      <c r="AM987" s="394"/>
      <c r="AN987" s="394"/>
      <c r="AO987" s="394"/>
      <c r="AP987" s="394"/>
      <c r="AQ987" s="394"/>
      <c r="AR987" s="394"/>
      <c r="AS987" s="394"/>
      <c r="AT987" s="394"/>
      <c r="AU987" s="394"/>
      <c r="AV987" s="394"/>
      <c r="AW987" s="394"/>
      <c r="AX987" s="394"/>
      <c r="AY987" s="394"/>
      <c r="AZ987" s="394"/>
      <c r="BA987" s="394"/>
      <c r="BB987" s="394"/>
      <c r="BC987" s="394"/>
      <c r="BD987" s="394"/>
      <c r="BE987" s="394"/>
      <c r="BF987" s="394"/>
      <c r="BG987" s="394"/>
      <c r="BH987" s="394"/>
      <c r="BI987" s="394"/>
      <c r="BJ987" s="394"/>
      <c r="BK987" s="394"/>
      <c r="BL987" s="394"/>
      <c r="BM987" s="394"/>
      <c r="BN987" s="394"/>
      <c r="BO987" s="394"/>
      <c r="BP987" s="394"/>
      <c r="BQ987" s="388">
        <v>71</v>
      </c>
      <c r="BR987" s="388">
        <v>5845</v>
      </c>
      <c r="BS987" s="388">
        <f t="shared" si="119"/>
        <v>1461.25</v>
      </c>
    </row>
    <row r="988" spans="1:71" ht="15.75" customHeight="1">
      <c r="A988" s="331">
        <v>986</v>
      </c>
      <c r="B988" s="394" t="s">
        <v>7139</v>
      </c>
      <c r="C988" s="394"/>
      <c r="D988" s="394"/>
      <c r="E988" s="296" t="s">
        <v>5</v>
      </c>
      <c r="F988" s="394"/>
      <c r="G988" s="394"/>
      <c r="H988" s="394"/>
      <c r="I988" s="394"/>
      <c r="J988" s="394"/>
      <c r="K988" s="394"/>
      <c r="L988" s="394"/>
      <c r="M988" s="394"/>
      <c r="N988" s="394"/>
      <c r="O988" s="394"/>
      <c r="P988" s="394"/>
      <c r="Q988" s="394"/>
      <c r="R988" s="394"/>
      <c r="S988" s="394"/>
      <c r="T988" s="394"/>
      <c r="U988" s="394"/>
      <c r="V988" s="394"/>
      <c r="W988" s="394"/>
      <c r="X988" s="394"/>
      <c r="Y988" s="394"/>
      <c r="Z988" s="394"/>
      <c r="AA988" s="394"/>
      <c r="AB988" s="394"/>
      <c r="AC988" s="394"/>
      <c r="AD988" s="394"/>
      <c r="AE988" s="394"/>
      <c r="AF988" s="394"/>
      <c r="AG988" s="394"/>
      <c r="AH988" s="394"/>
      <c r="AI988" s="394"/>
      <c r="AJ988" s="394"/>
      <c r="AK988" s="394"/>
      <c r="AL988" s="394"/>
      <c r="AM988" s="394"/>
      <c r="AN988" s="394"/>
      <c r="AO988" s="394"/>
      <c r="AP988" s="394"/>
      <c r="AQ988" s="394"/>
      <c r="AR988" s="394"/>
      <c r="AS988" s="394"/>
      <c r="AT988" s="394"/>
      <c r="AU988" s="394"/>
      <c r="AV988" s="394"/>
      <c r="AW988" s="394"/>
      <c r="AX988" s="394"/>
      <c r="AY988" s="394"/>
      <c r="AZ988" s="394"/>
      <c r="BA988" s="394"/>
      <c r="BB988" s="394"/>
      <c r="BC988" s="394"/>
      <c r="BD988" s="394"/>
      <c r="BE988" s="394"/>
      <c r="BF988" s="394"/>
      <c r="BG988" s="394"/>
      <c r="BH988" s="394"/>
      <c r="BI988" s="394"/>
      <c r="BJ988" s="394"/>
      <c r="BK988" s="394"/>
      <c r="BL988" s="394"/>
      <c r="BM988" s="394"/>
      <c r="BN988" s="394"/>
      <c r="BO988" s="394"/>
      <c r="BP988" s="394"/>
      <c r="BQ988" s="388">
        <v>81</v>
      </c>
      <c r="BR988" s="388">
        <v>6779</v>
      </c>
      <c r="BS988" s="388">
        <f t="shared" si="119"/>
        <v>1694.75</v>
      </c>
    </row>
    <row r="989" spans="1:71" ht="15.75" customHeight="1">
      <c r="A989" s="331">
        <v>987</v>
      </c>
      <c r="B989" s="394" t="s">
        <v>7140</v>
      </c>
      <c r="C989" s="394"/>
      <c r="D989" s="394"/>
      <c r="E989" s="296" t="s">
        <v>5</v>
      </c>
      <c r="F989" s="394"/>
      <c r="G989" s="394"/>
      <c r="H989" s="394"/>
      <c r="I989" s="394"/>
      <c r="J989" s="394"/>
      <c r="K989" s="394"/>
      <c r="L989" s="394"/>
      <c r="M989" s="394"/>
      <c r="N989" s="394"/>
      <c r="O989" s="394"/>
      <c r="P989" s="394"/>
      <c r="Q989" s="394"/>
      <c r="R989" s="394"/>
      <c r="S989" s="394"/>
      <c r="T989" s="394"/>
      <c r="U989" s="394"/>
      <c r="V989" s="394"/>
      <c r="W989" s="394"/>
      <c r="X989" s="394"/>
      <c r="Y989" s="394"/>
      <c r="Z989" s="394"/>
      <c r="AA989" s="394"/>
      <c r="AB989" s="394"/>
      <c r="AC989" s="394"/>
      <c r="AD989" s="394"/>
      <c r="AE989" s="394"/>
      <c r="AF989" s="394"/>
      <c r="AG989" s="394"/>
      <c r="AH989" s="394"/>
      <c r="AI989" s="394"/>
      <c r="AJ989" s="394"/>
      <c r="AK989" s="394"/>
      <c r="AL989" s="394"/>
      <c r="AM989" s="394"/>
      <c r="AN989" s="394"/>
      <c r="AO989" s="394"/>
      <c r="AP989" s="394"/>
      <c r="AQ989" s="394"/>
      <c r="AR989" s="394"/>
      <c r="AS989" s="394"/>
      <c r="AT989" s="394"/>
      <c r="AU989" s="394"/>
      <c r="AV989" s="394"/>
      <c r="AW989" s="394"/>
      <c r="AX989" s="394"/>
      <c r="AY989" s="394"/>
      <c r="AZ989" s="394"/>
      <c r="BA989" s="394"/>
      <c r="BB989" s="394"/>
      <c r="BC989" s="394"/>
      <c r="BD989" s="394"/>
      <c r="BE989" s="394"/>
      <c r="BF989" s="394"/>
      <c r="BG989" s="394"/>
      <c r="BH989" s="394"/>
      <c r="BI989" s="394"/>
      <c r="BJ989" s="394"/>
      <c r="BK989" s="394"/>
      <c r="BL989" s="394"/>
      <c r="BM989" s="394"/>
      <c r="BN989" s="394"/>
      <c r="BO989" s="394"/>
      <c r="BP989" s="394"/>
      <c r="BQ989" s="388">
        <v>38</v>
      </c>
      <c r="BR989" s="388">
        <v>3038</v>
      </c>
      <c r="BS989" s="388">
        <f t="shared" si="119"/>
        <v>759.5</v>
      </c>
    </row>
    <row r="990" spans="1:71" ht="15.75" customHeight="1">
      <c r="A990" s="331">
        <v>988</v>
      </c>
      <c r="B990" s="394" t="s">
        <v>7141</v>
      </c>
      <c r="C990" s="394"/>
      <c r="D990" s="394"/>
      <c r="E990" s="296" t="s">
        <v>955</v>
      </c>
      <c r="F990" s="394"/>
      <c r="G990" s="394"/>
      <c r="H990" s="394"/>
      <c r="I990" s="394"/>
      <c r="J990" s="394"/>
      <c r="K990" s="394"/>
      <c r="L990" s="394"/>
      <c r="M990" s="394"/>
      <c r="N990" s="394"/>
      <c r="O990" s="394"/>
      <c r="P990" s="394"/>
      <c r="Q990" s="394"/>
      <c r="R990" s="394"/>
      <c r="S990" s="394"/>
      <c r="T990" s="394"/>
      <c r="U990" s="394"/>
      <c r="V990" s="394"/>
      <c r="W990" s="394"/>
      <c r="X990" s="394"/>
      <c r="Y990" s="394"/>
      <c r="Z990" s="394"/>
      <c r="AA990" s="394"/>
      <c r="AB990" s="394"/>
      <c r="AC990" s="394"/>
      <c r="AD990" s="394"/>
      <c r="AE990" s="394"/>
      <c r="AF990" s="394"/>
      <c r="AG990" s="394"/>
      <c r="AH990" s="394"/>
      <c r="AI990" s="394"/>
      <c r="AJ990" s="394"/>
      <c r="AK990" s="394"/>
      <c r="AL990" s="394"/>
      <c r="AM990" s="394"/>
      <c r="AN990" s="394"/>
      <c r="AO990" s="394"/>
      <c r="AP990" s="394"/>
      <c r="AQ990" s="394"/>
      <c r="AR990" s="394"/>
      <c r="AS990" s="394"/>
      <c r="AT990" s="394"/>
      <c r="AU990" s="394"/>
      <c r="AV990" s="394"/>
      <c r="AW990" s="394"/>
      <c r="AX990" s="394"/>
      <c r="AY990" s="394"/>
      <c r="AZ990" s="394"/>
      <c r="BA990" s="394"/>
      <c r="BB990" s="394"/>
      <c r="BC990" s="394"/>
      <c r="BD990" s="394"/>
      <c r="BE990" s="394"/>
      <c r="BF990" s="394"/>
      <c r="BG990" s="394"/>
      <c r="BH990" s="394"/>
      <c r="BI990" s="394"/>
      <c r="BJ990" s="394"/>
      <c r="BK990" s="394"/>
      <c r="BL990" s="394"/>
      <c r="BM990" s="394"/>
      <c r="BN990" s="394"/>
      <c r="BO990" s="394"/>
      <c r="BP990" s="394"/>
      <c r="BQ990" s="388">
        <v>69</v>
      </c>
      <c r="BR990" s="388">
        <v>5627</v>
      </c>
      <c r="BS990" s="388">
        <f t="shared" si="119"/>
        <v>1406.75</v>
      </c>
    </row>
    <row r="991" spans="1:71" ht="15.75" customHeight="1">
      <c r="A991" s="331">
        <v>989</v>
      </c>
      <c r="B991" s="394" t="s">
        <v>7142</v>
      </c>
      <c r="C991" s="394"/>
      <c r="D991" s="394"/>
      <c r="E991" s="296" t="s">
        <v>955</v>
      </c>
      <c r="F991" s="394"/>
      <c r="G991" s="394"/>
      <c r="H991" s="394"/>
      <c r="I991" s="394"/>
      <c r="J991" s="394"/>
      <c r="K991" s="394"/>
      <c r="L991" s="394"/>
      <c r="M991" s="394"/>
      <c r="N991" s="394"/>
      <c r="O991" s="394"/>
      <c r="P991" s="394"/>
      <c r="Q991" s="394"/>
      <c r="R991" s="394"/>
      <c r="S991" s="394"/>
      <c r="T991" s="394"/>
      <c r="U991" s="394"/>
      <c r="V991" s="394"/>
      <c r="W991" s="394"/>
      <c r="X991" s="394"/>
      <c r="Y991" s="394"/>
      <c r="Z991" s="394"/>
      <c r="AA991" s="394"/>
      <c r="AB991" s="394"/>
      <c r="AC991" s="394"/>
      <c r="AD991" s="394"/>
      <c r="AE991" s="394"/>
      <c r="AF991" s="394"/>
      <c r="AG991" s="394"/>
      <c r="AH991" s="394"/>
      <c r="AI991" s="394"/>
      <c r="AJ991" s="394"/>
      <c r="AK991" s="394"/>
      <c r="AL991" s="394"/>
      <c r="AM991" s="394"/>
      <c r="AN991" s="394"/>
      <c r="AO991" s="394"/>
      <c r="AP991" s="394"/>
      <c r="AQ991" s="394"/>
      <c r="AR991" s="394"/>
      <c r="AS991" s="394"/>
      <c r="AT991" s="394"/>
      <c r="AU991" s="394"/>
      <c r="AV991" s="394"/>
      <c r="AW991" s="394"/>
      <c r="AX991" s="394"/>
      <c r="AY991" s="394"/>
      <c r="AZ991" s="394"/>
      <c r="BA991" s="394"/>
      <c r="BB991" s="394"/>
      <c r="BC991" s="394"/>
      <c r="BD991" s="394"/>
      <c r="BE991" s="394"/>
      <c r="BF991" s="394"/>
      <c r="BG991" s="394"/>
      <c r="BH991" s="394"/>
      <c r="BI991" s="394"/>
      <c r="BJ991" s="394"/>
      <c r="BK991" s="394"/>
      <c r="BL991" s="394"/>
      <c r="BM991" s="394"/>
      <c r="BN991" s="394"/>
      <c r="BO991" s="394"/>
      <c r="BP991" s="394"/>
      <c r="BQ991" s="388">
        <v>30</v>
      </c>
      <c r="BR991" s="388">
        <v>2074</v>
      </c>
      <c r="BS991" s="388">
        <f t="shared" si="119"/>
        <v>518.5</v>
      </c>
    </row>
    <row r="992" spans="1:71" ht="15.75" customHeight="1">
      <c r="A992" s="331">
        <v>990</v>
      </c>
      <c r="B992" s="394" t="s">
        <v>7143</v>
      </c>
      <c r="C992" s="394"/>
      <c r="D992" s="394"/>
      <c r="E992" s="296" t="s">
        <v>955</v>
      </c>
      <c r="F992" s="394"/>
      <c r="G992" s="394"/>
      <c r="H992" s="394"/>
      <c r="I992" s="394"/>
      <c r="J992" s="394"/>
      <c r="K992" s="394"/>
      <c r="L992" s="394"/>
      <c r="M992" s="394"/>
      <c r="N992" s="394"/>
      <c r="O992" s="394"/>
      <c r="P992" s="394"/>
      <c r="Q992" s="394"/>
      <c r="R992" s="394"/>
      <c r="S992" s="394"/>
      <c r="T992" s="394"/>
      <c r="U992" s="394"/>
      <c r="V992" s="394"/>
      <c r="W992" s="394"/>
      <c r="X992" s="394"/>
      <c r="Y992" s="394"/>
      <c r="Z992" s="394"/>
      <c r="AA992" s="394"/>
      <c r="AB992" s="394"/>
      <c r="AC992" s="394"/>
      <c r="AD992" s="394"/>
      <c r="AE992" s="394"/>
      <c r="AF992" s="394"/>
      <c r="AG992" s="394"/>
      <c r="AH992" s="394"/>
      <c r="AI992" s="394"/>
      <c r="AJ992" s="394"/>
      <c r="AK992" s="394"/>
      <c r="AL992" s="394"/>
      <c r="AM992" s="394"/>
      <c r="AN992" s="394"/>
      <c r="AO992" s="394"/>
      <c r="AP992" s="394"/>
      <c r="AQ992" s="394"/>
      <c r="AR992" s="394"/>
      <c r="AS992" s="394"/>
      <c r="AT992" s="394"/>
      <c r="AU992" s="394"/>
      <c r="AV992" s="394"/>
      <c r="AW992" s="394"/>
      <c r="AX992" s="394"/>
      <c r="AY992" s="394"/>
      <c r="AZ992" s="394"/>
      <c r="BA992" s="394"/>
      <c r="BB992" s="394"/>
      <c r="BC992" s="394"/>
      <c r="BD992" s="394"/>
      <c r="BE992" s="394"/>
      <c r="BF992" s="394"/>
      <c r="BG992" s="394"/>
      <c r="BH992" s="394"/>
      <c r="BI992" s="394"/>
      <c r="BJ992" s="394"/>
      <c r="BK992" s="394"/>
      <c r="BL992" s="394"/>
      <c r="BM992" s="394"/>
      <c r="BN992" s="394"/>
      <c r="BO992" s="394"/>
      <c r="BP992" s="394"/>
      <c r="BQ992" s="388">
        <v>20</v>
      </c>
      <c r="BR992" s="388">
        <v>1616</v>
      </c>
      <c r="BS992" s="388">
        <f t="shared" si="119"/>
        <v>404</v>
      </c>
    </row>
    <row r="993" spans="1:71" ht="15.75" customHeight="1">
      <c r="A993" s="331">
        <v>991</v>
      </c>
      <c r="B993" s="394" t="s">
        <v>7144</v>
      </c>
      <c r="C993" s="394"/>
      <c r="D993" s="394"/>
      <c r="E993" s="296" t="s">
        <v>955</v>
      </c>
      <c r="F993" s="394"/>
      <c r="G993" s="394"/>
      <c r="H993" s="394"/>
      <c r="I993" s="394"/>
      <c r="J993" s="394"/>
      <c r="K993" s="394"/>
      <c r="L993" s="394"/>
      <c r="M993" s="394"/>
      <c r="N993" s="394"/>
      <c r="O993" s="394"/>
      <c r="P993" s="394"/>
      <c r="Q993" s="394"/>
      <c r="R993" s="394"/>
      <c r="S993" s="394"/>
      <c r="T993" s="394"/>
      <c r="U993" s="394"/>
      <c r="V993" s="394"/>
      <c r="W993" s="394"/>
      <c r="X993" s="394"/>
      <c r="Y993" s="394"/>
      <c r="Z993" s="394"/>
      <c r="AA993" s="394"/>
      <c r="AB993" s="394"/>
      <c r="AC993" s="394"/>
      <c r="AD993" s="394"/>
      <c r="AE993" s="394"/>
      <c r="AF993" s="394"/>
      <c r="AG993" s="394"/>
      <c r="AH993" s="394"/>
      <c r="AI993" s="394"/>
      <c r="AJ993" s="394"/>
      <c r="AK993" s="394"/>
      <c r="AL993" s="394"/>
      <c r="AM993" s="394"/>
      <c r="AN993" s="394"/>
      <c r="AO993" s="394"/>
      <c r="AP993" s="394"/>
      <c r="AQ993" s="394"/>
      <c r="AR993" s="394"/>
      <c r="AS993" s="394"/>
      <c r="AT993" s="394"/>
      <c r="AU993" s="394"/>
      <c r="AV993" s="394"/>
      <c r="AW993" s="394"/>
      <c r="AX993" s="394"/>
      <c r="AY993" s="394"/>
      <c r="AZ993" s="394"/>
      <c r="BA993" s="394"/>
      <c r="BB993" s="394"/>
      <c r="BC993" s="394"/>
      <c r="BD993" s="394"/>
      <c r="BE993" s="394"/>
      <c r="BF993" s="394"/>
      <c r="BG993" s="394"/>
      <c r="BH993" s="394"/>
      <c r="BI993" s="394"/>
      <c r="BJ993" s="394"/>
      <c r="BK993" s="394"/>
      <c r="BL993" s="394"/>
      <c r="BM993" s="394"/>
      <c r="BN993" s="394"/>
      <c r="BO993" s="394"/>
      <c r="BP993" s="394"/>
      <c r="BQ993" s="388">
        <v>133</v>
      </c>
      <c r="BR993" s="388">
        <v>10731</v>
      </c>
      <c r="BS993" s="388">
        <f t="shared" si="119"/>
        <v>2682.75</v>
      </c>
    </row>
    <row r="994" spans="1:71" ht="15.75" customHeight="1">
      <c r="A994" s="331">
        <v>992</v>
      </c>
      <c r="B994" s="394" t="s">
        <v>7145</v>
      </c>
      <c r="C994" s="394"/>
      <c r="D994" s="394"/>
      <c r="E994" s="296" t="s">
        <v>955</v>
      </c>
      <c r="F994" s="394"/>
      <c r="G994" s="394"/>
      <c r="H994" s="394"/>
      <c r="I994" s="394"/>
      <c r="J994" s="394"/>
      <c r="K994" s="394"/>
      <c r="L994" s="394"/>
      <c r="M994" s="394"/>
      <c r="N994" s="394"/>
      <c r="O994" s="394"/>
      <c r="P994" s="394"/>
      <c r="Q994" s="394"/>
      <c r="R994" s="394"/>
      <c r="S994" s="394"/>
      <c r="T994" s="394"/>
      <c r="U994" s="394"/>
      <c r="V994" s="394"/>
      <c r="W994" s="394"/>
      <c r="X994" s="394"/>
      <c r="Y994" s="394"/>
      <c r="Z994" s="394"/>
      <c r="AA994" s="394"/>
      <c r="AB994" s="394"/>
      <c r="AC994" s="394"/>
      <c r="AD994" s="394"/>
      <c r="AE994" s="394"/>
      <c r="AF994" s="394"/>
      <c r="AG994" s="394"/>
      <c r="AH994" s="394"/>
      <c r="AI994" s="394"/>
      <c r="AJ994" s="394"/>
      <c r="AK994" s="394"/>
      <c r="AL994" s="394"/>
      <c r="AM994" s="394"/>
      <c r="AN994" s="394"/>
      <c r="AO994" s="394"/>
      <c r="AP994" s="394"/>
      <c r="AQ994" s="394"/>
      <c r="AR994" s="394"/>
      <c r="AS994" s="394"/>
      <c r="AT994" s="394"/>
      <c r="AU994" s="394"/>
      <c r="AV994" s="394"/>
      <c r="AW994" s="394"/>
      <c r="AX994" s="394"/>
      <c r="AY994" s="394"/>
      <c r="AZ994" s="394"/>
      <c r="BA994" s="394"/>
      <c r="BB994" s="394"/>
      <c r="BC994" s="394"/>
      <c r="BD994" s="394"/>
      <c r="BE994" s="394"/>
      <c r="BF994" s="394"/>
      <c r="BG994" s="394"/>
      <c r="BH994" s="394"/>
      <c r="BI994" s="394"/>
      <c r="BJ994" s="394"/>
      <c r="BK994" s="394"/>
      <c r="BL994" s="394"/>
      <c r="BM994" s="394"/>
      <c r="BN994" s="394"/>
      <c r="BO994" s="394"/>
      <c r="BP994" s="394"/>
      <c r="BQ994" s="388">
        <v>64</v>
      </c>
      <c r="BR994" s="388">
        <v>4612</v>
      </c>
      <c r="BS994" s="388">
        <f t="shared" si="119"/>
        <v>1153</v>
      </c>
    </row>
    <row r="995" spans="1:71" ht="15.75" customHeight="1">
      <c r="A995" s="331">
        <v>993</v>
      </c>
      <c r="B995" s="394" t="s">
        <v>7146</v>
      </c>
      <c r="C995" s="394"/>
      <c r="D995" s="394"/>
      <c r="E995" s="296" t="s">
        <v>955</v>
      </c>
      <c r="F995" s="394"/>
      <c r="G995" s="394"/>
      <c r="H995" s="394"/>
      <c r="I995" s="394"/>
      <c r="J995" s="394"/>
      <c r="K995" s="394"/>
      <c r="L995" s="394"/>
      <c r="M995" s="394"/>
      <c r="N995" s="394"/>
      <c r="O995" s="394"/>
      <c r="P995" s="394"/>
      <c r="Q995" s="394"/>
      <c r="R995" s="394"/>
      <c r="S995" s="394"/>
      <c r="T995" s="394"/>
      <c r="U995" s="394"/>
      <c r="V995" s="394"/>
      <c r="W995" s="394"/>
      <c r="X995" s="394"/>
      <c r="Y995" s="394"/>
      <c r="Z995" s="394"/>
      <c r="AA995" s="394"/>
      <c r="AB995" s="394"/>
      <c r="AC995" s="394"/>
      <c r="AD995" s="394"/>
      <c r="AE995" s="394"/>
      <c r="AF995" s="394"/>
      <c r="AG995" s="394"/>
      <c r="AH995" s="394"/>
      <c r="AI995" s="394"/>
      <c r="AJ995" s="394"/>
      <c r="AK995" s="394"/>
      <c r="AL995" s="394"/>
      <c r="AM995" s="394"/>
      <c r="AN995" s="394"/>
      <c r="AO995" s="394"/>
      <c r="AP995" s="394"/>
      <c r="AQ995" s="394"/>
      <c r="AR995" s="394"/>
      <c r="AS995" s="394"/>
      <c r="AT995" s="394"/>
      <c r="AU995" s="394"/>
      <c r="AV995" s="394"/>
      <c r="AW995" s="394"/>
      <c r="AX995" s="394"/>
      <c r="AY995" s="394"/>
      <c r="AZ995" s="394"/>
      <c r="BA995" s="394"/>
      <c r="BB995" s="394"/>
      <c r="BC995" s="394"/>
      <c r="BD995" s="394"/>
      <c r="BE995" s="394"/>
      <c r="BF995" s="394"/>
      <c r="BG995" s="394"/>
      <c r="BH995" s="394"/>
      <c r="BI995" s="394"/>
      <c r="BJ995" s="394"/>
      <c r="BK995" s="394"/>
      <c r="BL995" s="394"/>
      <c r="BM995" s="394"/>
      <c r="BN995" s="394"/>
      <c r="BO995" s="394"/>
      <c r="BP995" s="394"/>
      <c r="BQ995" s="388">
        <v>21</v>
      </c>
      <c r="BR995" s="388">
        <v>1899</v>
      </c>
      <c r="BS995" s="388">
        <f t="shared" si="119"/>
        <v>474.75</v>
      </c>
    </row>
    <row r="996" spans="1:71" ht="15.75" customHeight="1">
      <c r="A996" s="331">
        <v>994</v>
      </c>
      <c r="B996" s="394" t="s">
        <v>7147</v>
      </c>
      <c r="C996" s="394"/>
      <c r="D996" s="394"/>
      <c r="E996" s="296" t="s">
        <v>955</v>
      </c>
      <c r="F996" s="394"/>
      <c r="G996" s="394"/>
      <c r="H996" s="394"/>
      <c r="I996" s="394"/>
      <c r="J996" s="394"/>
      <c r="K996" s="394"/>
      <c r="L996" s="394"/>
      <c r="M996" s="394"/>
      <c r="N996" s="394"/>
      <c r="O996" s="394"/>
      <c r="P996" s="394"/>
      <c r="Q996" s="394"/>
      <c r="R996" s="394"/>
      <c r="S996" s="394"/>
      <c r="T996" s="394"/>
      <c r="U996" s="394"/>
      <c r="V996" s="394"/>
      <c r="W996" s="394"/>
      <c r="X996" s="394"/>
      <c r="Y996" s="394"/>
      <c r="Z996" s="394"/>
      <c r="AA996" s="394"/>
      <c r="AB996" s="394"/>
      <c r="AC996" s="394"/>
      <c r="AD996" s="394"/>
      <c r="AE996" s="394"/>
      <c r="AF996" s="394"/>
      <c r="AG996" s="394"/>
      <c r="AH996" s="394"/>
      <c r="AI996" s="394"/>
      <c r="AJ996" s="394"/>
      <c r="AK996" s="394"/>
      <c r="AL996" s="394"/>
      <c r="AM996" s="394"/>
      <c r="AN996" s="394"/>
      <c r="AO996" s="394"/>
      <c r="AP996" s="394"/>
      <c r="AQ996" s="394"/>
      <c r="AR996" s="394"/>
      <c r="AS996" s="394"/>
      <c r="AT996" s="394"/>
      <c r="AU996" s="394"/>
      <c r="AV996" s="394"/>
      <c r="AW996" s="394"/>
      <c r="AX996" s="394"/>
      <c r="AY996" s="394"/>
      <c r="AZ996" s="394"/>
      <c r="BA996" s="394"/>
      <c r="BB996" s="394"/>
      <c r="BC996" s="394"/>
      <c r="BD996" s="394"/>
      <c r="BE996" s="394"/>
      <c r="BF996" s="394"/>
      <c r="BG996" s="394"/>
      <c r="BH996" s="394"/>
      <c r="BI996" s="394"/>
      <c r="BJ996" s="394"/>
      <c r="BK996" s="394"/>
      <c r="BL996" s="394"/>
      <c r="BM996" s="394"/>
      <c r="BN996" s="394"/>
      <c r="BO996" s="394"/>
      <c r="BP996" s="394"/>
      <c r="BQ996" s="388">
        <v>37</v>
      </c>
      <c r="BR996" s="388">
        <v>2407</v>
      </c>
      <c r="BS996" s="388">
        <f t="shared" si="119"/>
        <v>601.75</v>
      </c>
    </row>
    <row r="997" spans="1:71" ht="15.75" customHeight="1">
      <c r="A997" s="331">
        <v>995</v>
      </c>
      <c r="B997" s="394" t="s">
        <v>7148</v>
      </c>
      <c r="C997" s="394"/>
      <c r="D997" s="394"/>
      <c r="E997" s="296" t="s">
        <v>955</v>
      </c>
      <c r="F997" s="394"/>
      <c r="G997" s="394"/>
      <c r="H997" s="394"/>
      <c r="I997" s="394"/>
      <c r="J997" s="394"/>
      <c r="K997" s="394"/>
      <c r="L997" s="394"/>
      <c r="M997" s="394"/>
      <c r="N997" s="394"/>
      <c r="O997" s="394"/>
      <c r="P997" s="394"/>
      <c r="Q997" s="394"/>
      <c r="R997" s="394"/>
      <c r="S997" s="394"/>
      <c r="T997" s="394"/>
      <c r="U997" s="394"/>
      <c r="V997" s="394"/>
      <c r="W997" s="394"/>
      <c r="X997" s="394"/>
      <c r="Y997" s="394"/>
      <c r="Z997" s="394"/>
      <c r="AA997" s="394"/>
      <c r="AB997" s="394"/>
      <c r="AC997" s="394"/>
      <c r="AD997" s="394"/>
      <c r="AE997" s="394"/>
      <c r="AF997" s="394"/>
      <c r="AG997" s="394"/>
      <c r="AH997" s="394"/>
      <c r="AI997" s="394"/>
      <c r="AJ997" s="394"/>
      <c r="AK997" s="394"/>
      <c r="AL997" s="394"/>
      <c r="AM997" s="394"/>
      <c r="AN997" s="394"/>
      <c r="AO997" s="394"/>
      <c r="AP997" s="394"/>
      <c r="AQ997" s="394"/>
      <c r="AR997" s="394"/>
      <c r="AS997" s="394"/>
      <c r="AT997" s="394"/>
      <c r="AU997" s="394"/>
      <c r="AV997" s="394"/>
      <c r="AW997" s="394"/>
      <c r="AX997" s="394"/>
      <c r="AY997" s="394"/>
      <c r="AZ997" s="394"/>
      <c r="BA997" s="394"/>
      <c r="BB997" s="394"/>
      <c r="BC997" s="394"/>
      <c r="BD997" s="394"/>
      <c r="BE997" s="394"/>
      <c r="BF997" s="394"/>
      <c r="BG997" s="394"/>
      <c r="BH997" s="394"/>
      <c r="BI997" s="394"/>
      <c r="BJ997" s="394"/>
      <c r="BK997" s="394"/>
      <c r="BL997" s="394"/>
      <c r="BM997" s="394"/>
      <c r="BN997" s="394"/>
      <c r="BO997" s="394"/>
      <c r="BP997" s="394"/>
      <c r="BQ997" s="388">
        <v>33</v>
      </c>
      <c r="BR997" s="388">
        <v>2747</v>
      </c>
      <c r="BS997" s="388">
        <f t="shared" si="119"/>
        <v>686.75</v>
      </c>
    </row>
    <row r="998" spans="1:71" ht="15.75" customHeight="1">
      <c r="A998" s="331">
        <v>996</v>
      </c>
      <c r="B998" s="394" t="s">
        <v>7149</v>
      </c>
      <c r="C998" s="394"/>
      <c r="D998" s="394"/>
      <c r="E998" s="296" t="s">
        <v>955</v>
      </c>
      <c r="F998" s="394"/>
      <c r="G998" s="394"/>
      <c r="H998" s="394"/>
      <c r="I998" s="394"/>
      <c r="J998" s="394"/>
      <c r="K998" s="394"/>
      <c r="L998" s="394"/>
      <c r="M998" s="394"/>
      <c r="N998" s="394"/>
      <c r="O998" s="394"/>
      <c r="P998" s="394"/>
      <c r="Q998" s="394"/>
      <c r="R998" s="394"/>
      <c r="S998" s="394"/>
      <c r="T998" s="394"/>
      <c r="U998" s="394"/>
      <c r="V998" s="394"/>
      <c r="W998" s="394"/>
      <c r="X998" s="394"/>
      <c r="Y998" s="394"/>
      <c r="Z998" s="394"/>
      <c r="AA998" s="394"/>
      <c r="AB998" s="394"/>
      <c r="AC998" s="394"/>
      <c r="AD998" s="394"/>
      <c r="AE998" s="394"/>
      <c r="AF998" s="394"/>
      <c r="AG998" s="394"/>
      <c r="AH998" s="394"/>
      <c r="AI998" s="394"/>
      <c r="AJ998" s="394"/>
      <c r="AK998" s="394"/>
      <c r="AL998" s="394"/>
      <c r="AM998" s="394"/>
      <c r="AN998" s="394"/>
      <c r="AO998" s="394"/>
      <c r="AP998" s="394"/>
      <c r="AQ998" s="394"/>
      <c r="AR998" s="394"/>
      <c r="AS998" s="394"/>
      <c r="AT998" s="394"/>
      <c r="AU998" s="394"/>
      <c r="AV998" s="394"/>
      <c r="AW998" s="394"/>
      <c r="AX998" s="394"/>
      <c r="AY998" s="394"/>
      <c r="AZ998" s="394"/>
      <c r="BA998" s="394"/>
      <c r="BB998" s="394"/>
      <c r="BC998" s="394"/>
      <c r="BD998" s="394"/>
      <c r="BE998" s="394"/>
      <c r="BF998" s="394"/>
      <c r="BG998" s="394"/>
      <c r="BH998" s="394"/>
      <c r="BI998" s="394"/>
      <c r="BJ998" s="394"/>
      <c r="BK998" s="394"/>
      <c r="BL998" s="394"/>
      <c r="BM998" s="394"/>
      <c r="BN998" s="394"/>
      <c r="BO998" s="394"/>
      <c r="BP998" s="394"/>
      <c r="BQ998" s="388">
        <v>24</v>
      </c>
      <c r="BR998" s="388">
        <v>1500</v>
      </c>
      <c r="BS998" s="388">
        <f t="shared" si="119"/>
        <v>375</v>
      </c>
    </row>
    <row r="999" spans="1:71" ht="15.75" customHeight="1">
      <c r="A999" s="331">
        <v>997</v>
      </c>
      <c r="B999" s="394" t="s">
        <v>7150</v>
      </c>
      <c r="C999" s="394"/>
      <c r="D999" s="394"/>
      <c r="E999" s="296" t="s">
        <v>955</v>
      </c>
      <c r="F999" s="394"/>
      <c r="G999" s="394"/>
      <c r="H999" s="394"/>
      <c r="I999" s="394"/>
      <c r="J999" s="394"/>
      <c r="K999" s="394"/>
      <c r="L999" s="394"/>
      <c r="M999" s="394"/>
      <c r="N999" s="394"/>
      <c r="O999" s="394"/>
      <c r="P999" s="394"/>
      <c r="Q999" s="394"/>
      <c r="R999" s="394"/>
      <c r="S999" s="394"/>
      <c r="T999" s="394"/>
      <c r="U999" s="394"/>
      <c r="V999" s="394"/>
      <c r="W999" s="394"/>
      <c r="X999" s="394"/>
      <c r="Y999" s="394"/>
      <c r="Z999" s="394"/>
      <c r="AA999" s="394"/>
      <c r="AB999" s="394"/>
      <c r="AC999" s="394"/>
      <c r="AD999" s="394"/>
      <c r="AE999" s="394"/>
      <c r="AF999" s="394"/>
      <c r="AG999" s="394"/>
      <c r="AH999" s="394"/>
      <c r="AI999" s="394"/>
      <c r="AJ999" s="394"/>
      <c r="AK999" s="394"/>
      <c r="AL999" s="394"/>
      <c r="AM999" s="394"/>
      <c r="AN999" s="394"/>
      <c r="AO999" s="394"/>
      <c r="AP999" s="394"/>
      <c r="AQ999" s="394"/>
      <c r="AR999" s="394"/>
      <c r="AS999" s="394"/>
      <c r="AT999" s="394"/>
      <c r="AU999" s="394"/>
      <c r="AV999" s="394"/>
      <c r="AW999" s="394"/>
      <c r="AX999" s="394"/>
      <c r="AY999" s="394"/>
      <c r="AZ999" s="394"/>
      <c r="BA999" s="394"/>
      <c r="BB999" s="394"/>
      <c r="BC999" s="394"/>
      <c r="BD999" s="394"/>
      <c r="BE999" s="394"/>
      <c r="BF999" s="394"/>
      <c r="BG999" s="394"/>
      <c r="BH999" s="394"/>
      <c r="BI999" s="394"/>
      <c r="BJ999" s="394"/>
      <c r="BK999" s="394"/>
      <c r="BL999" s="394"/>
      <c r="BM999" s="394"/>
      <c r="BN999" s="394"/>
      <c r="BO999" s="394"/>
      <c r="BP999" s="394"/>
      <c r="BQ999" s="388">
        <v>6</v>
      </c>
      <c r="BR999" s="388">
        <v>494</v>
      </c>
      <c r="BS999" s="388">
        <f t="shared" si="119"/>
        <v>123.5</v>
      </c>
    </row>
    <row r="1000" spans="1:71" ht="15.75" customHeight="1">
      <c r="A1000" s="331">
        <v>998</v>
      </c>
      <c r="B1000" s="394" t="s">
        <v>7151</v>
      </c>
      <c r="C1000" s="394"/>
      <c r="D1000" s="394"/>
      <c r="E1000" s="296" t="s">
        <v>955</v>
      </c>
      <c r="F1000" s="394"/>
      <c r="G1000" s="394"/>
      <c r="H1000" s="394"/>
      <c r="I1000" s="394"/>
      <c r="J1000" s="394"/>
      <c r="K1000" s="394"/>
      <c r="L1000" s="394"/>
      <c r="M1000" s="394"/>
      <c r="N1000" s="394"/>
      <c r="O1000" s="394"/>
      <c r="P1000" s="394"/>
      <c r="Q1000" s="394"/>
      <c r="R1000" s="394"/>
      <c r="S1000" s="394"/>
      <c r="T1000" s="394"/>
      <c r="U1000" s="394"/>
      <c r="V1000" s="394"/>
      <c r="W1000" s="394"/>
      <c r="X1000" s="394"/>
      <c r="Y1000" s="394"/>
      <c r="Z1000" s="394"/>
      <c r="AA1000" s="394"/>
      <c r="AB1000" s="394"/>
      <c r="AC1000" s="394"/>
      <c r="AD1000" s="394"/>
      <c r="AE1000" s="394"/>
      <c r="AF1000" s="394"/>
      <c r="AG1000" s="394"/>
      <c r="AH1000" s="394"/>
      <c r="AI1000" s="394"/>
      <c r="AJ1000" s="394"/>
      <c r="AK1000" s="394"/>
      <c r="AL1000" s="394"/>
      <c r="AM1000" s="394"/>
      <c r="AN1000" s="394"/>
      <c r="AO1000" s="394"/>
      <c r="AP1000" s="394"/>
      <c r="AQ1000" s="394"/>
      <c r="AR1000" s="394"/>
      <c r="AS1000" s="394"/>
      <c r="AT1000" s="394"/>
      <c r="AU1000" s="394"/>
      <c r="AV1000" s="394"/>
      <c r="AW1000" s="394"/>
      <c r="AX1000" s="394"/>
      <c r="AY1000" s="394"/>
      <c r="AZ1000" s="394"/>
      <c r="BA1000" s="394"/>
      <c r="BB1000" s="394"/>
      <c r="BC1000" s="394"/>
      <c r="BD1000" s="394"/>
      <c r="BE1000" s="394"/>
      <c r="BF1000" s="394"/>
      <c r="BG1000" s="394"/>
      <c r="BH1000" s="394"/>
      <c r="BI1000" s="394"/>
      <c r="BJ1000" s="394"/>
      <c r="BK1000" s="394"/>
      <c r="BL1000" s="394"/>
      <c r="BM1000" s="394"/>
      <c r="BN1000" s="394"/>
      <c r="BO1000" s="394"/>
      <c r="BP1000" s="394"/>
      <c r="BQ1000" s="388">
        <v>18</v>
      </c>
      <c r="BR1000" s="388">
        <v>1262</v>
      </c>
      <c r="BS1000" s="388">
        <f t="shared" si="119"/>
        <v>315.5</v>
      </c>
    </row>
    <row r="1001" spans="1:71" ht="15.75" customHeight="1">
      <c r="A1001" s="331">
        <v>999</v>
      </c>
      <c r="B1001" s="394" t="s">
        <v>7152</v>
      </c>
      <c r="C1001" s="394"/>
      <c r="D1001" s="394"/>
      <c r="E1001" s="296" t="s">
        <v>955</v>
      </c>
      <c r="F1001" s="394"/>
      <c r="G1001" s="394"/>
      <c r="H1001" s="394"/>
      <c r="I1001" s="394"/>
      <c r="J1001" s="394"/>
      <c r="K1001" s="394"/>
      <c r="L1001" s="394"/>
      <c r="M1001" s="394"/>
      <c r="N1001" s="394"/>
      <c r="O1001" s="394"/>
      <c r="P1001" s="394"/>
      <c r="Q1001" s="394"/>
      <c r="R1001" s="394"/>
      <c r="S1001" s="394"/>
      <c r="T1001" s="394"/>
      <c r="U1001" s="394"/>
      <c r="V1001" s="394"/>
      <c r="W1001" s="394"/>
      <c r="X1001" s="394"/>
      <c r="Y1001" s="394"/>
      <c r="Z1001" s="394"/>
      <c r="AA1001" s="394"/>
      <c r="AB1001" s="394"/>
      <c r="AC1001" s="394"/>
      <c r="AD1001" s="394"/>
      <c r="AE1001" s="394"/>
      <c r="AF1001" s="394"/>
      <c r="AG1001" s="394"/>
      <c r="AH1001" s="394"/>
      <c r="AI1001" s="394"/>
      <c r="AJ1001" s="394"/>
      <c r="AK1001" s="394"/>
      <c r="AL1001" s="394"/>
      <c r="AM1001" s="394"/>
      <c r="AN1001" s="394"/>
      <c r="AO1001" s="394"/>
      <c r="AP1001" s="394"/>
      <c r="AQ1001" s="394"/>
      <c r="AR1001" s="394"/>
      <c r="AS1001" s="394"/>
      <c r="AT1001" s="394"/>
      <c r="AU1001" s="394"/>
      <c r="AV1001" s="394"/>
      <c r="AW1001" s="394"/>
      <c r="AX1001" s="394"/>
      <c r="AY1001" s="394"/>
      <c r="AZ1001" s="394"/>
      <c r="BA1001" s="394"/>
      <c r="BB1001" s="394"/>
      <c r="BC1001" s="394"/>
      <c r="BD1001" s="394"/>
      <c r="BE1001" s="394"/>
      <c r="BF1001" s="394"/>
      <c r="BG1001" s="394"/>
      <c r="BH1001" s="394"/>
      <c r="BI1001" s="394"/>
      <c r="BJ1001" s="394"/>
      <c r="BK1001" s="394"/>
      <c r="BL1001" s="394"/>
      <c r="BM1001" s="394"/>
      <c r="BN1001" s="394"/>
      <c r="BO1001" s="394"/>
      <c r="BP1001" s="394"/>
      <c r="BQ1001" s="388">
        <v>17</v>
      </c>
      <c r="BR1001" s="388">
        <v>1099</v>
      </c>
      <c r="BS1001" s="388">
        <f t="shared" si="119"/>
        <v>274.75</v>
      </c>
    </row>
    <row r="1002" spans="1:71" ht="15.75" customHeight="1">
      <c r="A1002" s="331">
        <v>1000</v>
      </c>
      <c r="B1002" s="394" t="s">
        <v>7153</v>
      </c>
      <c r="C1002" s="394"/>
      <c r="D1002" s="394"/>
      <c r="E1002" s="296" t="s">
        <v>5</v>
      </c>
      <c r="F1002" s="394"/>
      <c r="G1002" s="394"/>
      <c r="H1002" s="394"/>
      <c r="I1002" s="394"/>
      <c r="J1002" s="394"/>
      <c r="K1002" s="394"/>
      <c r="L1002" s="394"/>
      <c r="M1002" s="394"/>
      <c r="N1002" s="394"/>
      <c r="O1002" s="394"/>
      <c r="P1002" s="394"/>
      <c r="Q1002" s="394"/>
      <c r="R1002" s="394"/>
      <c r="S1002" s="394"/>
      <c r="T1002" s="394"/>
      <c r="U1002" s="394"/>
      <c r="V1002" s="394"/>
      <c r="W1002" s="394"/>
      <c r="X1002" s="394"/>
      <c r="Y1002" s="394"/>
      <c r="Z1002" s="394"/>
      <c r="AA1002" s="394"/>
      <c r="AB1002" s="394"/>
      <c r="AC1002" s="394"/>
      <c r="AD1002" s="394"/>
      <c r="AE1002" s="394"/>
      <c r="AF1002" s="394"/>
      <c r="AG1002" s="394"/>
      <c r="AH1002" s="394"/>
      <c r="AI1002" s="394"/>
      <c r="AJ1002" s="394"/>
      <c r="AK1002" s="394"/>
      <c r="AL1002" s="394"/>
      <c r="AM1002" s="394"/>
      <c r="AN1002" s="394"/>
      <c r="AO1002" s="394"/>
      <c r="AP1002" s="394"/>
      <c r="AQ1002" s="394"/>
      <c r="AR1002" s="394"/>
      <c r="AS1002" s="394"/>
      <c r="AT1002" s="394"/>
      <c r="AU1002" s="394"/>
      <c r="AV1002" s="394"/>
      <c r="AW1002" s="394"/>
      <c r="AX1002" s="394"/>
      <c r="AY1002" s="394"/>
      <c r="AZ1002" s="394"/>
      <c r="BA1002" s="394"/>
      <c r="BB1002" s="394"/>
      <c r="BC1002" s="394"/>
      <c r="BD1002" s="394"/>
      <c r="BE1002" s="394"/>
      <c r="BF1002" s="394"/>
      <c r="BG1002" s="394"/>
      <c r="BH1002" s="394"/>
      <c r="BI1002" s="394"/>
      <c r="BJ1002" s="394"/>
      <c r="BK1002" s="394"/>
      <c r="BL1002" s="394"/>
      <c r="BM1002" s="394"/>
      <c r="BN1002" s="394"/>
      <c r="BO1002" s="394"/>
      <c r="BP1002" s="394"/>
      <c r="BQ1002" s="388">
        <v>27</v>
      </c>
      <c r="BR1002" s="388">
        <v>2569</v>
      </c>
      <c r="BS1002" s="388">
        <f t="shared" si="119"/>
        <v>642.25</v>
      </c>
    </row>
    <row r="1003" spans="1:71" ht="15.75" customHeight="1">
      <c r="A1003" s="331">
        <v>1001</v>
      </c>
      <c r="B1003" s="394" t="s">
        <v>7154</v>
      </c>
      <c r="C1003" s="394"/>
      <c r="D1003" s="394"/>
      <c r="E1003" s="296" t="s">
        <v>5</v>
      </c>
      <c r="F1003" s="394"/>
      <c r="G1003" s="394"/>
      <c r="H1003" s="394"/>
      <c r="I1003" s="394"/>
      <c r="J1003" s="394"/>
      <c r="K1003" s="394"/>
      <c r="L1003" s="394"/>
      <c r="M1003" s="394"/>
      <c r="N1003" s="394"/>
      <c r="O1003" s="394"/>
      <c r="P1003" s="394"/>
      <c r="Q1003" s="394"/>
      <c r="R1003" s="394"/>
      <c r="S1003" s="394"/>
      <c r="T1003" s="394"/>
      <c r="U1003" s="394"/>
      <c r="V1003" s="394"/>
      <c r="W1003" s="394"/>
      <c r="X1003" s="394"/>
      <c r="Y1003" s="394"/>
      <c r="Z1003" s="394"/>
      <c r="AA1003" s="394"/>
      <c r="AB1003" s="394"/>
      <c r="AC1003" s="394"/>
      <c r="AD1003" s="394"/>
      <c r="AE1003" s="394"/>
      <c r="AF1003" s="394"/>
      <c r="AG1003" s="394"/>
      <c r="AH1003" s="394"/>
      <c r="AI1003" s="394"/>
      <c r="AJ1003" s="394"/>
      <c r="AK1003" s="394"/>
      <c r="AL1003" s="394"/>
      <c r="AM1003" s="394"/>
      <c r="AN1003" s="394"/>
      <c r="AO1003" s="394"/>
      <c r="AP1003" s="394"/>
      <c r="AQ1003" s="394"/>
      <c r="AR1003" s="394"/>
      <c r="AS1003" s="394"/>
      <c r="AT1003" s="394"/>
      <c r="AU1003" s="394"/>
      <c r="AV1003" s="394"/>
      <c r="AW1003" s="394"/>
      <c r="AX1003" s="394"/>
      <c r="AY1003" s="394"/>
      <c r="AZ1003" s="394"/>
      <c r="BA1003" s="394"/>
      <c r="BB1003" s="394"/>
      <c r="BC1003" s="394"/>
      <c r="BD1003" s="394"/>
      <c r="BE1003" s="394"/>
      <c r="BF1003" s="394"/>
      <c r="BG1003" s="394"/>
      <c r="BH1003" s="394"/>
      <c r="BI1003" s="394"/>
      <c r="BJ1003" s="394"/>
      <c r="BK1003" s="394"/>
      <c r="BL1003" s="394"/>
      <c r="BM1003" s="394"/>
      <c r="BN1003" s="394"/>
      <c r="BO1003" s="394"/>
      <c r="BP1003" s="394"/>
      <c r="BQ1003" s="388">
        <v>9</v>
      </c>
      <c r="BR1003" s="388">
        <v>747</v>
      </c>
      <c r="BS1003" s="388">
        <f t="shared" si="119"/>
        <v>186.75</v>
      </c>
    </row>
    <row r="1004" spans="1:71" ht="15.75" customHeight="1">
      <c r="A1004" s="331">
        <v>1002</v>
      </c>
      <c r="B1004" s="394" t="s">
        <v>7155</v>
      </c>
      <c r="C1004" s="394"/>
      <c r="D1004" s="394"/>
      <c r="E1004" s="296" t="s">
        <v>955</v>
      </c>
      <c r="F1004" s="394"/>
      <c r="G1004" s="394"/>
      <c r="H1004" s="394"/>
      <c r="I1004" s="394"/>
      <c r="J1004" s="394"/>
      <c r="K1004" s="394"/>
      <c r="L1004" s="394"/>
      <c r="M1004" s="394"/>
      <c r="N1004" s="394"/>
      <c r="O1004" s="394"/>
      <c r="P1004" s="394"/>
      <c r="Q1004" s="394"/>
      <c r="R1004" s="394"/>
      <c r="S1004" s="394"/>
      <c r="T1004" s="394"/>
      <c r="U1004" s="394"/>
      <c r="V1004" s="394"/>
      <c r="W1004" s="394"/>
      <c r="X1004" s="394"/>
      <c r="Y1004" s="394"/>
      <c r="Z1004" s="394"/>
      <c r="AA1004" s="394"/>
      <c r="AB1004" s="394"/>
      <c r="AC1004" s="394"/>
      <c r="AD1004" s="394"/>
      <c r="AE1004" s="394"/>
      <c r="AF1004" s="394"/>
      <c r="AG1004" s="394"/>
      <c r="AH1004" s="394"/>
      <c r="AI1004" s="394"/>
      <c r="AJ1004" s="394"/>
      <c r="AK1004" s="394"/>
      <c r="AL1004" s="394"/>
      <c r="AM1004" s="394"/>
      <c r="AN1004" s="394"/>
      <c r="AO1004" s="394"/>
      <c r="AP1004" s="394"/>
      <c r="AQ1004" s="394"/>
      <c r="AR1004" s="394"/>
      <c r="AS1004" s="394"/>
      <c r="AT1004" s="394"/>
      <c r="AU1004" s="394"/>
      <c r="AV1004" s="394"/>
      <c r="AW1004" s="394"/>
      <c r="AX1004" s="394"/>
      <c r="AY1004" s="394"/>
      <c r="AZ1004" s="394"/>
      <c r="BA1004" s="394"/>
      <c r="BB1004" s="394"/>
      <c r="BC1004" s="394"/>
      <c r="BD1004" s="394"/>
      <c r="BE1004" s="394"/>
      <c r="BF1004" s="394"/>
      <c r="BG1004" s="394"/>
      <c r="BH1004" s="394"/>
      <c r="BI1004" s="394"/>
      <c r="BJ1004" s="394"/>
      <c r="BK1004" s="394"/>
      <c r="BL1004" s="394"/>
      <c r="BM1004" s="394"/>
      <c r="BN1004" s="394"/>
      <c r="BO1004" s="394"/>
      <c r="BP1004" s="394"/>
      <c r="BQ1004" s="388">
        <v>10</v>
      </c>
      <c r="BR1004" s="388">
        <v>682</v>
      </c>
      <c r="BS1004" s="388">
        <f t="shared" si="119"/>
        <v>170.5</v>
      </c>
    </row>
    <row r="1005" spans="1:71" ht="15.75" customHeight="1">
      <c r="A1005" s="331">
        <v>1003</v>
      </c>
      <c r="B1005" s="394" t="s">
        <v>7156</v>
      </c>
      <c r="C1005" s="394"/>
      <c r="D1005" s="394"/>
      <c r="E1005" s="296" t="s">
        <v>955</v>
      </c>
      <c r="F1005" s="394"/>
      <c r="G1005" s="394"/>
      <c r="H1005" s="394"/>
      <c r="I1005" s="394"/>
      <c r="J1005" s="394"/>
      <c r="K1005" s="394"/>
      <c r="L1005" s="394"/>
      <c r="M1005" s="394"/>
      <c r="N1005" s="394"/>
      <c r="O1005" s="394"/>
      <c r="P1005" s="394"/>
      <c r="Q1005" s="394"/>
      <c r="R1005" s="394"/>
      <c r="S1005" s="394"/>
      <c r="T1005" s="394"/>
      <c r="U1005" s="394"/>
      <c r="V1005" s="394"/>
      <c r="W1005" s="394"/>
      <c r="X1005" s="394"/>
      <c r="Y1005" s="394"/>
      <c r="Z1005" s="394"/>
      <c r="AA1005" s="394"/>
      <c r="AB1005" s="394"/>
      <c r="AC1005" s="394"/>
      <c r="AD1005" s="394"/>
      <c r="AE1005" s="394"/>
      <c r="AF1005" s="394"/>
      <c r="AG1005" s="394"/>
      <c r="AH1005" s="394"/>
      <c r="AI1005" s="394"/>
      <c r="AJ1005" s="394"/>
      <c r="AK1005" s="394"/>
      <c r="AL1005" s="394"/>
      <c r="AM1005" s="394"/>
      <c r="AN1005" s="394"/>
      <c r="AO1005" s="394"/>
      <c r="AP1005" s="394"/>
      <c r="AQ1005" s="394"/>
      <c r="AR1005" s="394"/>
      <c r="AS1005" s="394"/>
      <c r="AT1005" s="394"/>
      <c r="AU1005" s="394"/>
      <c r="AV1005" s="394"/>
      <c r="AW1005" s="394"/>
      <c r="AX1005" s="394"/>
      <c r="AY1005" s="394"/>
      <c r="AZ1005" s="394"/>
      <c r="BA1005" s="394"/>
      <c r="BB1005" s="394"/>
      <c r="BC1005" s="394"/>
      <c r="BD1005" s="394"/>
      <c r="BE1005" s="394"/>
      <c r="BF1005" s="394"/>
      <c r="BG1005" s="394"/>
      <c r="BH1005" s="394"/>
      <c r="BI1005" s="394"/>
      <c r="BJ1005" s="394"/>
      <c r="BK1005" s="394"/>
      <c r="BL1005" s="394"/>
      <c r="BM1005" s="394"/>
      <c r="BN1005" s="394"/>
      <c r="BO1005" s="394"/>
      <c r="BP1005" s="394"/>
      <c r="BQ1005" s="388">
        <v>60</v>
      </c>
      <c r="BR1005" s="388">
        <v>4828</v>
      </c>
      <c r="BS1005" s="388">
        <f t="shared" si="119"/>
        <v>1207</v>
      </c>
    </row>
    <row r="1006" spans="1:71" ht="15.75" customHeight="1">
      <c r="A1006" s="331">
        <v>1004</v>
      </c>
      <c r="B1006" s="394" t="s">
        <v>7157</v>
      </c>
      <c r="C1006" s="394"/>
      <c r="D1006" s="394"/>
      <c r="E1006" s="296" t="s">
        <v>5</v>
      </c>
      <c r="F1006" s="394"/>
      <c r="G1006" s="394"/>
      <c r="H1006" s="394"/>
      <c r="I1006" s="394"/>
      <c r="J1006" s="394"/>
      <c r="K1006" s="394"/>
      <c r="L1006" s="394"/>
      <c r="M1006" s="394"/>
      <c r="N1006" s="394"/>
      <c r="O1006" s="394"/>
      <c r="P1006" s="394"/>
      <c r="Q1006" s="394"/>
      <c r="R1006" s="394"/>
      <c r="S1006" s="394"/>
      <c r="T1006" s="394"/>
      <c r="U1006" s="394"/>
      <c r="V1006" s="394"/>
      <c r="W1006" s="394"/>
      <c r="X1006" s="394"/>
      <c r="Y1006" s="394"/>
      <c r="Z1006" s="394"/>
      <c r="AA1006" s="394"/>
      <c r="AB1006" s="394"/>
      <c r="AC1006" s="394"/>
      <c r="AD1006" s="394"/>
      <c r="AE1006" s="394"/>
      <c r="AF1006" s="394"/>
      <c r="AG1006" s="394"/>
      <c r="AH1006" s="394"/>
      <c r="AI1006" s="394"/>
      <c r="AJ1006" s="394"/>
      <c r="AK1006" s="394"/>
      <c r="AL1006" s="394"/>
      <c r="AM1006" s="394"/>
      <c r="AN1006" s="394"/>
      <c r="AO1006" s="394"/>
      <c r="AP1006" s="394"/>
      <c r="AQ1006" s="394"/>
      <c r="AR1006" s="394"/>
      <c r="AS1006" s="394"/>
      <c r="AT1006" s="394"/>
      <c r="AU1006" s="394"/>
      <c r="AV1006" s="394"/>
      <c r="AW1006" s="394"/>
      <c r="AX1006" s="394"/>
      <c r="AY1006" s="394"/>
      <c r="AZ1006" s="394"/>
      <c r="BA1006" s="394"/>
      <c r="BB1006" s="394"/>
      <c r="BC1006" s="394"/>
      <c r="BD1006" s="394"/>
      <c r="BE1006" s="394"/>
      <c r="BF1006" s="394"/>
      <c r="BG1006" s="394"/>
      <c r="BH1006" s="394"/>
      <c r="BI1006" s="394"/>
      <c r="BJ1006" s="394"/>
      <c r="BK1006" s="394"/>
      <c r="BL1006" s="394"/>
      <c r="BM1006" s="394"/>
      <c r="BN1006" s="394"/>
      <c r="BO1006" s="394"/>
      <c r="BP1006" s="394"/>
      <c r="BQ1006" s="388">
        <v>44</v>
      </c>
      <c r="BR1006" s="388">
        <v>3796</v>
      </c>
      <c r="BS1006" s="388">
        <f t="shared" si="119"/>
        <v>949</v>
      </c>
    </row>
    <row r="1007" spans="1:71" ht="15.75" customHeight="1">
      <c r="A1007" s="331">
        <v>1005</v>
      </c>
      <c r="B1007" s="394" t="s">
        <v>7158</v>
      </c>
      <c r="C1007" s="394"/>
      <c r="D1007" s="394"/>
      <c r="E1007" s="296" t="s">
        <v>5</v>
      </c>
      <c r="F1007" s="394"/>
      <c r="G1007" s="394"/>
      <c r="H1007" s="394"/>
      <c r="I1007" s="394"/>
      <c r="J1007" s="394"/>
      <c r="K1007" s="394"/>
      <c r="L1007" s="394"/>
      <c r="M1007" s="394"/>
      <c r="N1007" s="394"/>
      <c r="O1007" s="394"/>
      <c r="P1007" s="394"/>
      <c r="Q1007" s="394"/>
      <c r="R1007" s="394"/>
      <c r="S1007" s="394"/>
      <c r="T1007" s="394"/>
      <c r="U1007" s="394"/>
      <c r="V1007" s="394"/>
      <c r="W1007" s="394"/>
      <c r="X1007" s="394"/>
      <c r="Y1007" s="394"/>
      <c r="Z1007" s="394"/>
      <c r="AA1007" s="394"/>
      <c r="AB1007" s="394"/>
      <c r="AC1007" s="394"/>
      <c r="AD1007" s="394"/>
      <c r="AE1007" s="394"/>
      <c r="AF1007" s="394"/>
      <c r="AG1007" s="394"/>
      <c r="AH1007" s="394"/>
      <c r="AI1007" s="394"/>
      <c r="AJ1007" s="394"/>
      <c r="AK1007" s="394"/>
      <c r="AL1007" s="394"/>
      <c r="AM1007" s="394"/>
      <c r="AN1007" s="394"/>
      <c r="AO1007" s="394"/>
      <c r="AP1007" s="394"/>
      <c r="AQ1007" s="394"/>
      <c r="AR1007" s="394"/>
      <c r="AS1007" s="394"/>
      <c r="AT1007" s="394"/>
      <c r="AU1007" s="394"/>
      <c r="AV1007" s="394"/>
      <c r="AW1007" s="394"/>
      <c r="AX1007" s="394"/>
      <c r="AY1007" s="394"/>
      <c r="AZ1007" s="394"/>
      <c r="BA1007" s="394"/>
      <c r="BB1007" s="394"/>
      <c r="BC1007" s="394"/>
      <c r="BD1007" s="394"/>
      <c r="BE1007" s="394"/>
      <c r="BF1007" s="394"/>
      <c r="BG1007" s="394"/>
      <c r="BH1007" s="394"/>
      <c r="BI1007" s="394"/>
      <c r="BJ1007" s="394"/>
      <c r="BK1007" s="394"/>
      <c r="BL1007" s="394"/>
      <c r="BM1007" s="394"/>
      <c r="BN1007" s="394"/>
      <c r="BO1007" s="394"/>
      <c r="BP1007" s="394"/>
      <c r="BQ1007" s="388">
        <v>70</v>
      </c>
      <c r="BR1007" s="388">
        <v>6062</v>
      </c>
      <c r="BS1007" s="388">
        <f t="shared" si="119"/>
        <v>1515.5</v>
      </c>
    </row>
    <row r="1008" spans="1:71" ht="15.75" customHeight="1">
      <c r="A1008" s="331">
        <v>1006</v>
      </c>
      <c r="B1008" s="394" t="s">
        <v>7159</v>
      </c>
      <c r="C1008" s="394"/>
      <c r="D1008" s="394"/>
      <c r="E1008" s="296" t="s">
        <v>5</v>
      </c>
      <c r="F1008" s="394"/>
      <c r="G1008" s="394"/>
      <c r="H1008" s="394"/>
      <c r="I1008" s="394"/>
      <c r="J1008" s="394"/>
      <c r="K1008" s="394"/>
      <c r="L1008" s="394"/>
      <c r="M1008" s="394"/>
      <c r="N1008" s="394"/>
      <c r="O1008" s="394"/>
      <c r="P1008" s="394"/>
      <c r="Q1008" s="394"/>
      <c r="R1008" s="394"/>
      <c r="S1008" s="394"/>
      <c r="T1008" s="394"/>
      <c r="U1008" s="394"/>
      <c r="V1008" s="394"/>
      <c r="W1008" s="394"/>
      <c r="X1008" s="394"/>
      <c r="Y1008" s="394"/>
      <c r="Z1008" s="394"/>
      <c r="AA1008" s="394"/>
      <c r="AB1008" s="394"/>
      <c r="AC1008" s="394"/>
      <c r="AD1008" s="394"/>
      <c r="AE1008" s="394"/>
      <c r="AF1008" s="394"/>
      <c r="AG1008" s="394"/>
      <c r="AH1008" s="394"/>
      <c r="AI1008" s="394"/>
      <c r="AJ1008" s="394"/>
      <c r="AK1008" s="394"/>
      <c r="AL1008" s="394"/>
      <c r="AM1008" s="394"/>
      <c r="AN1008" s="394"/>
      <c r="AO1008" s="394"/>
      <c r="AP1008" s="394"/>
      <c r="AQ1008" s="394"/>
      <c r="AR1008" s="394"/>
      <c r="AS1008" s="394"/>
      <c r="AT1008" s="394"/>
      <c r="AU1008" s="394"/>
      <c r="AV1008" s="394"/>
      <c r="AW1008" s="394"/>
      <c r="AX1008" s="394"/>
      <c r="AY1008" s="394"/>
      <c r="AZ1008" s="394"/>
      <c r="BA1008" s="394"/>
      <c r="BB1008" s="394"/>
      <c r="BC1008" s="394"/>
      <c r="BD1008" s="394"/>
      <c r="BE1008" s="394"/>
      <c r="BF1008" s="394"/>
      <c r="BG1008" s="394"/>
      <c r="BH1008" s="394"/>
      <c r="BI1008" s="394"/>
      <c r="BJ1008" s="394"/>
      <c r="BK1008" s="394"/>
      <c r="BL1008" s="394"/>
      <c r="BM1008" s="394"/>
      <c r="BN1008" s="394"/>
      <c r="BO1008" s="394"/>
      <c r="BP1008" s="394"/>
      <c r="BQ1008" s="388">
        <v>43</v>
      </c>
      <c r="BR1008" s="388">
        <v>3645</v>
      </c>
      <c r="BS1008" s="388">
        <f t="shared" si="119"/>
        <v>911.25</v>
      </c>
    </row>
    <row r="1009" spans="1:71" ht="15.75" customHeight="1">
      <c r="A1009" s="331">
        <v>1007</v>
      </c>
      <c r="B1009" s="394" t="s">
        <v>7160</v>
      </c>
      <c r="C1009" s="394"/>
      <c r="D1009" s="394"/>
      <c r="E1009" s="296" t="s">
        <v>5</v>
      </c>
      <c r="F1009" s="394"/>
      <c r="G1009" s="394"/>
      <c r="H1009" s="394"/>
      <c r="I1009" s="394"/>
      <c r="J1009" s="394"/>
      <c r="K1009" s="394"/>
      <c r="L1009" s="394"/>
      <c r="M1009" s="394"/>
      <c r="N1009" s="394"/>
      <c r="O1009" s="394"/>
      <c r="P1009" s="394"/>
      <c r="Q1009" s="394"/>
      <c r="R1009" s="394"/>
      <c r="S1009" s="394"/>
      <c r="T1009" s="394"/>
      <c r="U1009" s="394"/>
      <c r="V1009" s="394"/>
      <c r="W1009" s="394"/>
      <c r="X1009" s="394"/>
      <c r="Y1009" s="394"/>
      <c r="Z1009" s="394"/>
      <c r="AA1009" s="394"/>
      <c r="AB1009" s="394"/>
      <c r="AC1009" s="394"/>
      <c r="AD1009" s="394"/>
      <c r="AE1009" s="394"/>
      <c r="AF1009" s="394"/>
      <c r="AG1009" s="394"/>
      <c r="AH1009" s="394"/>
      <c r="AI1009" s="394"/>
      <c r="AJ1009" s="394"/>
      <c r="AK1009" s="394"/>
      <c r="AL1009" s="394"/>
      <c r="AM1009" s="394"/>
      <c r="AN1009" s="394"/>
      <c r="AO1009" s="394"/>
      <c r="AP1009" s="394"/>
      <c r="AQ1009" s="394"/>
      <c r="AR1009" s="394"/>
      <c r="AS1009" s="394"/>
      <c r="AT1009" s="394"/>
      <c r="AU1009" s="394"/>
      <c r="AV1009" s="394"/>
      <c r="AW1009" s="394"/>
      <c r="AX1009" s="394"/>
      <c r="AY1009" s="394"/>
      <c r="AZ1009" s="394"/>
      <c r="BA1009" s="394"/>
      <c r="BB1009" s="394"/>
      <c r="BC1009" s="394"/>
      <c r="BD1009" s="394"/>
      <c r="BE1009" s="394"/>
      <c r="BF1009" s="394"/>
      <c r="BG1009" s="394"/>
      <c r="BH1009" s="394"/>
      <c r="BI1009" s="394"/>
      <c r="BJ1009" s="394"/>
      <c r="BK1009" s="394"/>
      <c r="BL1009" s="394"/>
      <c r="BM1009" s="394"/>
      <c r="BN1009" s="394"/>
      <c r="BO1009" s="394"/>
      <c r="BP1009" s="394"/>
      <c r="BQ1009" s="388">
        <v>58</v>
      </c>
      <c r="BR1009" s="388">
        <v>4426</v>
      </c>
      <c r="BS1009" s="388">
        <f t="shared" si="119"/>
        <v>1106.5</v>
      </c>
    </row>
    <row r="1010" spans="1:71" ht="15.75" customHeight="1">
      <c r="A1010" s="331">
        <v>1008</v>
      </c>
      <c r="B1010" s="394" t="s">
        <v>7161</v>
      </c>
      <c r="C1010" s="394"/>
      <c r="D1010" s="394"/>
      <c r="E1010" s="296" t="s">
        <v>5</v>
      </c>
      <c r="F1010" s="394"/>
      <c r="G1010" s="394"/>
      <c r="H1010" s="394"/>
      <c r="I1010" s="394"/>
      <c r="J1010" s="394"/>
      <c r="K1010" s="394"/>
      <c r="L1010" s="394"/>
      <c r="M1010" s="394"/>
      <c r="N1010" s="394"/>
      <c r="O1010" s="394"/>
      <c r="P1010" s="394"/>
      <c r="Q1010" s="394"/>
      <c r="R1010" s="394"/>
      <c r="S1010" s="394"/>
      <c r="T1010" s="394"/>
      <c r="U1010" s="394"/>
      <c r="V1010" s="394"/>
      <c r="W1010" s="394"/>
      <c r="X1010" s="394"/>
      <c r="Y1010" s="394"/>
      <c r="Z1010" s="394"/>
      <c r="AA1010" s="394"/>
      <c r="AB1010" s="394"/>
      <c r="AC1010" s="394"/>
      <c r="AD1010" s="394"/>
      <c r="AE1010" s="394"/>
      <c r="AF1010" s="394"/>
      <c r="AG1010" s="394"/>
      <c r="AH1010" s="394"/>
      <c r="AI1010" s="394"/>
      <c r="AJ1010" s="394"/>
      <c r="AK1010" s="394"/>
      <c r="AL1010" s="394"/>
      <c r="AM1010" s="394"/>
      <c r="AN1010" s="394"/>
      <c r="AO1010" s="394"/>
      <c r="AP1010" s="394"/>
      <c r="AQ1010" s="394"/>
      <c r="AR1010" s="394"/>
      <c r="AS1010" s="394"/>
      <c r="AT1010" s="394"/>
      <c r="AU1010" s="394"/>
      <c r="AV1010" s="394"/>
      <c r="AW1010" s="394"/>
      <c r="AX1010" s="394"/>
      <c r="AY1010" s="394"/>
      <c r="AZ1010" s="394"/>
      <c r="BA1010" s="394"/>
      <c r="BB1010" s="394"/>
      <c r="BC1010" s="394"/>
      <c r="BD1010" s="394"/>
      <c r="BE1010" s="394"/>
      <c r="BF1010" s="394"/>
      <c r="BG1010" s="394"/>
      <c r="BH1010" s="394"/>
      <c r="BI1010" s="394"/>
      <c r="BJ1010" s="394"/>
      <c r="BK1010" s="394"/>
      <c r="BL1010" s="394"/>
      <c r="BM1010" s="394"/>
      <c r="BN1010" s="394"/>
      <c r="BO1010" s="394"/>
      <c r="BP1010" s="394"/>
      <c r="BQ1010" s="388">
        <v>41</v>
      </c>
      <c r="BR1010" s="388">
        <v>3411</v>
      </c>
      <c r="BS1010" s="388">
        <f t="shared" si="119"/>
        <v>852.75</v>
      </c>
    </row>
    <row r="1011" spans="1:71" ht="15.75" customHeight="1">
      <c r="A1011" s="331">
        <v>1009</v>
      </c>
      <c r="B1011" s="394" t="s">
        <v>7162</v>
      </c>
      <c r="C1011" s="394"/>
      <c r="D1011" s="394"/>
      <c r="E1011" s="296" t="s">
        <v>5</v>
      </c>
      <c r="F1011" s="394"/>
      <c r="G1011" s="394"/>
      <c r="H1011" s="394"/>
      <c r="I1011" s="394"/>
      <c r="J1011" s="394"/>
      <c r="K1011" s="394"/>
      <c r="L1011" s="394"/>
      <c r="M1011" s="394"/>
      <c r="N1011" s="394"/>
      <c r="O1011" s="394"/>
      <c r="P1011" s="394"/>
      <c r="Q1011" s="394"/>
      <c r="R1011" s="394"/>
      <c r="S1011" s="394"/>
      <c r="T1011" s="394"/>
      <c r="U1011" s="394"/>
      <c r="V1011" s="394"/>
      <c r="W1011" s="394"/>
      <c r="X1011" s="394"/>
      <c r="Y1011" s="394"/>
      <c r="Z1011" s="394"/>
      <c r="AA1011" s="394"/>
      <c r="AB1011" s="394"/>
      <c r="AC1011" s="394"/>
      <c r="AD1011" s="394"/>
      <c r="AE1011" s="394"/>
      <c r="AF1011" s="394"/>
      <c r="AG1011" s="394"/>
      <c r="AH1011" s="394"/>
      <c r="AI1011" s="394"/>
      <c r="AJ1011" s="394"/>
      <c r="AK1011" s="394"/>
      <c r="AL1011" s="394"/>
      <c r="AM1011" s="394"/>
      <c r="AN1011" s="394"/>
      <c r="AO1011" s="394"/>
      <c r="AP1011" s="394"/>
      <c r="AQ1011" s="394"/>
      <c r="AR1011" s="394"/>
      <c r="AS1011" s="394"/>
      <c r="AT1011" s="394"/>
      <c r="AU1011" s="394"/>
      <c r="AV1011" s="394"/>
      <c r="AW1011" s="394"/>
      <c r="AX1011" s="394"/>
      <c r="AY1011" s="394"/>
      <c r="AZ1011" s="394"/>
      <c r="BA1011" s="394"/>
      <c r="BB1011" s="394"/>
      <c r="BC1011" s="394"/>
      <c r="BD1011" s="394"/>
      <c r="BE1011" s="394"/>
      <c r="BF1011" s="394"/>
      <c r="BG1011" s="394"/>
      <c r="BH1011" s="394"/>
      <c r="BI1011" s="394"/>
      <c r="BJ1011" s="394"/>
      <c r="BK1011" s="394"/>
      <c r="BL1011" s="394"/>
      <c r="BM1011" s="394"/>
      <c r="BN1011" s="394"/>
      <c r="BO1011" s="394"/>
      <c r="BP1011" s="394"/>
      <c r="BQ1011" s="388">
        <v>39</v>
      </c>
      <c r="BR1011" s="388">
        <v>2237</v>
      </c>
      <c r="BS1011" s="388">
        <f t="shared" si="119"/>
        <v>559.25</v>
      </c>
    </row>
    <row r="1012" spans="1:71" ht="15.75" customHeight="1">
      <c r="A1012" s="331">
        <v>1010</v>
      </c>
      <c r="B1012" s="394" t="s">
        <v>7163</v>
      </c>
      <c r="C1012" s="394"/>
      <c r="D1012" s="394"/>
      <c r="E1012" s="296" t="s">
        <v>955</v>
      </c>
      <c r="F1012" s="394"/>
      <c r="G1012" s="394"/>
      <c r="H1012" s="394"/>
      <c r="I1012" s="394"/>
      <c r="J1012" s="394"/>
      <c r="K1012" s="394"/>
      <c r="L1012" s="394"/>
      <c r="M1012" s="394"/>
      <c r="N1012" s="394"/>
      <c r="O1012" s="394"/>
      <c r="P1012" s="394"/>
      <c r="Q1012" s="394"/>
      <c r="R1012" s="394"/>
      <c r="S1012" s="394"/>
      <c r="T1012" s="394"/>
      <c r="U1012" s="394"/>
      <c r="V1012" s="394"/>
      <c r="W1012" s="394"/>
      <c r="X1012" s="394"/>
      <c r="Y1012" s="394"/>
      <c r="Z1012" s="394"/>
      <c r="AA1012" s="394"/>
      <c r="AB1012" s="394"/>
      <c r="AC1012" s="394"/>
      <c r="AD1012" s="394"/>
      <c r="AE1012" s="394"/>
      <c r="AF1012" s="394"/>
      <c r="AG1012" s="394"/>
      <c r="AH1012" s="394"/>
      <c r="AI1012" s="394"/>
      <c r="AJ1012" s="394"/>
      <c r="AK1012" s="394"/>
      <c r="AL1012" s="394"/>
      <c r="AM1012" s="394"/>
      <c r="AN1012" s="394"/>
      <c r="AO1012" s="394"/>
      <c r="AP1012" s="394"/>
      <c r="AQ1012" s="394"/>
      <c r="AR1012" s="394"/>
      <c r="AS1012" s="394"/>
      <c r="AT1012" s="394"/>
      <c r="AU1012" s="394"/>
      <c r="AV1012" s="394"/>
      <c r="AW1012" s="394"/>
      <c r="AX1012" s="394"/>
      <c r="AY1012" s="394"/>
      <c r="AZ1012" s="394"/>
      <c r="BA1012" s="394"/>
      <c r="BB1012" s="394"/>
      <c r="BC1012" s="394"/>
      <c r="BD1012" s="394"/>
      <c r="BE1012" s="394"/>
      <c r="BF1012" s="394"/>
      <c r="BG1012" s="394"/>
      <c r="BH1012" s="394"/>
      <c r="BI1012" s="394"/>
      <c r="BJ1012" s="394"/>
      <c r="BK1012" s="394"/>
      <c r="BL1012" s="394"/>
      <c r="BM1012" s="394"/>
      <c r="BN1012" s="394"/>
      <c r="BO1012" s="394"/>
      <c r="BP1012" s="394"/>
      <c r="BQ1012" s="388">
        <v>40</v>
      </c>
      <c r="BR1012" s="388">
        <v>3200</v>
      </c>
      <c r="BS1012" s="388">
        <f t="shared" si="119"/>
        <v>800</v>
      </c>
    </row>
    <row r="1013" spans="1:71" ht="15.75" customHeight="1">
      <c r="A1013" s="331">
        <v>1011</v>
      </c>
      <c r="B1013" s="394" t="s">
        <v>7164</v>
      </c>
      <c r="C1013" s="394"/>
      <c r="D1013" s="394"/>
      <c r="E1013" s="296" t="s">
        <v>955</v>
      </c>
      <c r="F1013" s="394"/>
      <c r="G1013" s="394"/>
      <c r="H1013" s="394"/>
      <c r="I1013" s="394"/>
      <c r="J1013" s="394"/>
      <c r="K1013" s="394"/>
      <c r="L1013" s="394"/>
      <c r="M1013" s="394"/>
      <c r="N1013" s="394"/>
      <c r="O1013" s="394"/>
      <c r="P1013" s="394"/>
      <c r="Q1013" s="394"/>
      <c r="R1013" s="394"/>
      <c r="S1013" s="394"/>
      <c r="T1013" s="394"/>
      <c r="U1013" s="394"/>
      <c r="V1013" s="394"/>
      <c r="W1013" s="394"/>
      <c r="X1013" s="394"/>
      <c r="Y1013" s="394"/>
      <c r="Z1013" s="394"/>
      <c r="AA1013" s="394"/>
      <c r="AB1013" s="394"/>
      <c r="AC1013" s="394"/>
      <c r="AD1013" s="394"/>
      <c r="AE1013" s="394"/>
      <c r="AF1013" s="394"/>
      <c r="AG1013" s="394"/>
      <c r="AH1013" s="394"/>
      <c r="AI1013" s="394"/>
      <c r="AJ1013" s="394"/>
      <c r="AK1013" s="394"/>
      <c r="AL1013" s="394"/>
      <c r="AM1013" s="394"/>
      <c r="AN1013" s="394"/>
      <c r="AO1013" s="394"/>
      <c r="AP1013" s="394"/>
      <c r="AQ1013" s="394"/>
      <c r="AR1013" s="394"/>
      <c r="AS1013" s="394"/>
      <c r="AT1013" s="394"/>
      <c r="AU1013" s="394"/>
      <c r="AV1013" s="394"/>
      <c r="AW1013" s="394"/>
      <c r="AX1013" s="394"/>
      <c r="AY1013" s="394"/>
      <c r="AZ1013" s="394"/>
      <c r="BA1013" s="394"/>
      <c r="BB1013" s="394"/>
      <c r="BC1013" s="394"/>
      <c r="BD1013" s="394"/>
      <c r="BE1013" s="394"/>
      <c r="BF1013" s="394"/>
      <c r="BG1013" s="394"/>
      <c r="BH1013" s="394"/>
      <c r="BI1013" s="394"/>
      <c r="BJ1013" s="394"/>
      <c r="BK1013" s="394"/>
      <c r="BL1013" s="394"/>
      <c r="BM1013" s="394"/>
      <c r="BN1013" s="394"/>
      <c r="BO1013" s="394"/>
      <c r="BP1013" s="394"/>
      <c r="BQ1013" s="388">
        <v>30</v>
      </c>
      <c r="BR1013" s="388">
        <v>2706</v>
      </c>
      <c r="BS1013" s="388">
        <f t="shared" si="119"/>
        <v>676.5</v>
      </c>
    </row>
    <row r="1014" spans="1:71" ht="15.75" customHeight="1">
      <c r="A1014" s="331">
        <v>1012</v>
      </c>
      <c r="B1014" s="394" t="s">
        <v>7165</v>
      </c>
      <c r="C1014" s="394"/>
      <c r="D1014" s="394"/>
      <c r="E1014" s="296" t="s">
        <v>5</v>
      </c>
      <c r="F1014" s="394"/>
      <c r="G1014" s="394"/>
      <c r="H1014" s="394"/>
      <c r="I1014" s="394"/>
      <c r="J1014" s="394"/>
      <c r="K1014" s="394"/>
      <c r="L1014" s="394"/>
      <c r="M1014" s="394"/>
      <c r="N1014" s="394"/>
      <c r="O1014" s="394"/>
      <c r="P1014" s="394"/>
      <c r="Q1014" s="394"/>
      <c r="R1014" s="394"/>
      <c r="S1014" s="394"/>
      <c r="T1014" s="394"/>
      <c r="U1014" s="394"/>
      <c r="V1014" s="394"/>
      <c r="W1014" s="394"/>
      <c r="X1014" s="394"/>
      <c r="Y1014" s="394"/>
      <c r="Z1014" s="394"/>
      <c r="AA1014" s="394"/>
      <c r="AB1014" s="394"/>
      <c r="AC1014" s="394"/>
      <c r="AD1014" s="394"/>
      <c r="AE1014" s="394"/>
      <c r="AF1014" s="394"/>
      <c r="AG1014" s="394"/>
      <c r="AH1014" s="394"/>
      <c r="AI1014" s="394"/>
      <c r="AJ1014" s="394"/>
      <c r="AK1014" s="394"/>
      <c r="AL1014" s="394"/>
      <c r="AM1014" s="394"/>
      <c r="AN1014" s="394"/>
      <c r="AO1014" s="394"/>
      <c r="AP1014" s="394"/>
      <c r="AQ1014" s="394"/>
      <c r="AR1014" s="394"/>
      <c r="AS1014" s="394"/>
      <c r="AT1014" s="394"/>
      <c r="AU1014" s="394"/>
      <c r="AV1014" s="394"/>
      <c r="AW1014" s="394"/>
      <c r="AX1014" s="394"/>
      <c r="AY1014" s="394"/>
      <c r="AZ1014" s="394"/>
      <c r="BA1014" s="394"/>
      <c r="BB1014" s="394"/>
      <c r="BC1014" s="394"/>
      <c r="BD1014" s="394"/>
      <c r="BE1014" s="394"/>
      <c r="BF1014" s="394"/>
      <c r="BG1014" s="394"/>
      <c r="BH1014" s="394"/>
      <c r="BI1014" s="394"/>
      <c r="BJ1014" s="394"/>
      <c r="BK1014" s="394"/>
      <c r="BL1014" s="394"/>
      <c r="BM1014" s="394"/>
      <c r="BN1014" s="394"/>
      <c r="BO1014" s="394"/>
      <c r="BP1014" s="394"/>
      <c r="BQ1014" s="388">
        <v>33</v>
      </c>
      <c r="BR1014" s="388">
        <v>2967</v>
      </c>
      <c r="BS1014" s="388">
        <f t="shared" si="119"/>
        <v>741.75</v>
      </c>
    </row>
    <row r="1015" spans="1:71" ht="15.75" customHeight="1">
      <c r="A1015" s="331">
        <v>1013</v>
      </c>
      <c r="B1015" s="394" t="s">
        <v>7166</v>
      </c>
      <c r="C1015" s="394"/>
      <c r="D1015" s="394"/>
      <c r="E1015" s="296" t="s">
        <v>5</v>
      </c>
      <c r="F1015" s="394"/>
      <c r="G1015" s="394"/>
      <c r="H1015" s="394"/>
      <c r="I1015" s="394"/>
      <c r="J1015" s="394"/>
      <c r="K1015" s="394"/>
      <c r="L1015" s="394"/>
      <c r="M1015" s="394"/>
      <c r="N1015" s="394"/>
      <c r="O1015" s="394"/>
      <c r="P1015" s="394"/>
      <c r="Q1015" s="394"/>
      <c r="R1015" s="394"/>
      <c r="S1015" s="394"/>
      <c r="T1015" s="394"/>
      <c r="U1015" s="394"/>
      <c r="V1015" s="394"/>
      <c r="W1015" s="394"/>
      <c r="X1015" s="394"/>
      <c r="Y1015" s="394"/>
      <c r="Z1015" s="394"/>
      <c r="AA1015" s="394"/>
      <c r="AB1015" s="394"/>
      <c r="AC1015" s="394"/>
      <c r="AD1015" s="394"/>
      <c r="AE1015" s="394"/>
      <c r="AF1015" s="394"/>
      <c r="AG1015" s="394"/>
      <c r="AH1015" s="394"/>
      <c r="AI1015" s="394"/>
      <c r="AJ1015" s="394"/>
      <c r="AK1015" s="394"/>
      <c r="AL1015" s="394"/>
      <c r="AM1015" s="394"/>
      <c r="AN1015" s="394"/>
      <c r="AO1015" s="394"/>
      <c r="AP1015" s="394"/>
      <c r="AQ1015" s="394"/>
      <c r="AR1015" s="394"/>
      <c r="AS1015" s="394"/>
      <c r="AT1015" s="394"/>
      <c r="AU1015" s="394"/>
      <c r="AV1015" s="394"/>
      <c r="AW1015" s="394"/>
      <c r="AX1015" s="394"/>
      <c r="AY1015" s="394"/>
      <c r="AZ1015" s="394"/>
      <c r="BA1015" s="394"/>
      <c r="BB1015" s="394"/>
      <c r="BC1015" s="394"/>
      <c r="BD1015" s="394"/>
      <c r="BE1015" s="394"/>
      <c r="BF1015" s="394"/>
      <c r="BG1015" s="394"/>
      <c r="BH1015" s="394"/>
      <c r="BI1015" s="394"/>
      <c r="BJ1015" s="394"/>
      <c r="BK1015" s="394"/>
      <c r="BL1015" s="394"/>
      <c r="BM1015" s="394"/>
      <c r="BN1015" s="394"/>
      <c r="BO1015" s="394"/>
      <c r="BP1015" s="394"/>
      <c r="BQ1015" s="388">
        <v>85</v>
      </c>
      <c r="BR1015" s="388">
        <v>7255</v>
      </c>
      <c r="BS1015" s="388">
        <f t="shared" si="119"/>
        <v>1813.75</v>
      </c>
    </row>
    <row r="1016" spans="1:71" ht="15.75" customHeight="1">
      <c r="A1016" s="331">
        <v>1014</v>
      </c>
      <c r="B1016" s="394" t="s">
        <v>7167</v>
      </c>
      <c r="C1016" s="394"/>
      <c r="D1016" s="394"/>
      <c r="E1016" s="296" t="s">
        <v>955</v>
      </c>
      <c r="F1016" s="394"/>
      <c r="G1016" s="394"/>
      <c r="H1016" s="394"/>
      <c r="I1016" s="394"/>
      <c r="J1016" s="394"/>
      <c r="K1016" s="394"/>
      <c r="L1016" s="394"/>
      <c r="M1016" s="394"/>
      <c r="N1016" s="394"/>
      <c r="O1016" s="394"/>
      <c r="P1016" s="394"/>
      <c r="Q1016" s="394"/>
      <c r="R1016" s="394"/>
      <c r="S1016" s="394"/>
      <c r="T1016" s="394"/>
      <c r="U1016" s="394"/>
      <c r="V1016" s="394"/>
      <c r="W1016" s="394"/>
      <c r="X1016" s="394"/>
      <c r="Y1016" s="394"/>
      <c r="Z1016" s="394"/>
      <c r="AA1016" s="394"/>
      <c r="AB1016" s="394"/>
      <c r="AC1016" s="394"/>
      <c r="AD1016" s="394"/>
      <c r="AE1016" s="394"/>
      <c r="AF1016" s="394"/>
      <c r="AG1016" s="394"/>
      <c r="AH1016" s="394"/>
      <c r="AI1016" s="394"/>
      <c r="AJ1016" s="394"/>
      <c r="AK1016" s="394"/>
      <c r="AL1016" s="394"/>
      <c r="AM1016" s="394"/>
      <c r="AN1016" s="394"/>
      <c r="AO1016" s="394"/>
      <c r="AP1016" s="394"/>
      <c r="AQ1016" s="394"/>
      <c r="AR1016" s="394"/>
      <c r="AS1016" s="394"/>
      <c r="AT1016" s="394"/>
      <c r="AU1016" s="394"/>
      <c r="AV1016" s="394"/>
      <c r="AW1016" s="394"/>
      <c r="AX1016" s="394"/>
      <c r="AY1016" s="394"/>
      <c r="AZ1016" s="394"/>
      <c r="BA1016" s="394"/>
      <c r="BB1016" s="394"/>
      <c r="BC1016" s="394"/>
      <c r="BD1016" s="394"/>
      <c r="BE1016" s="394"/>
      <c r="BF1016" s="394"/>
      <c r="BG1016" s="394"/>
      <c r="BH1016" s="394"/>
      <c r="BI1016" s="394"/>
      <c r="BJ1016" s="394"/>
      <c r="BK1016" s="394"/>
      <c r="BL1016" s="394"/>
      <c r="BM1016" s="394"/>
      <c r="BN1016" s="394"/>
      <c r="BO1016" s="394"/>
      <c r="BP1016" s="394"/>
      <c r="BQ1016" s="388">
        <v>31</v>
      </c>
      <c r="BR1016" s="388">
        <v>2133</v>
      </c>
      <c r="BS1016" s="388">
        <f t="shared" si="119"/>
        <v>533.25</v>
      </c>
    </row>
    <row r="1017" spans="1:71" ht="15.75" customHeight="1">
      <c r="A1017" s="331">
        <v>1015</v>
      </c>
      <c r="B1017" s="394" t="s">
        <v>7168</v>
      </c>
      <c r="C1017" s="394"/>
      <c r="D1017" s="394"/>
      <c r="E1017" s="296" t="s">
        <v>5</v>
      </c>
      <c r="F1017" s="394"/>
      <c r="G1017" s="394"/>
      <c r="H1017" s="394"/>
      <c r="I1017" s="394"/>
      <c r="J1017" s="394"/>
      <c r="K1017" s="394"/>
      <c r="L1017" s="394"/>
      <c r="M1017" s="394"/>
      <c r="N1017" s="394"/>
      <c r="O1017" s="394"/>
      <c r="P1017" s="394"/>
      <c r="Q1017" s="394"/>
      <c r="R1017" s="394"/>
      <c r="S1017" s="394"/>
      <c r="T1017" s="394"/>
      <c r="U1017" s="394"/>
      <c r="V1017" s="394"/>
      <c r="W1017" s="394"/>
      <c r="X1017" s="394"/>
      <c r="Y1017" s="394"/>
      <c r="Z1017" s="394"/>
      <c r="AA1017" s="394"/>
      <c r="AB1017" s="394"/>
      <c r="AC1017" s="394"/>
      <c r="AD1017" s="394"/>
      <c r="AE1017" s="394"/>
      <c r="AF1017" s="394"/>
      <c r="AG1017" s="394"/>
      <c r="AH1017" s="394"/>
      <c r="AI1017" s="394"/>
      <c r="AJ1017" s="394"/>
      <c r="AK1017" s="394"/>
      <c r="AL1017" s="394"/>
      <c r="AM1017" s="394"/>
      <c r="AN1017" s="394"/>
      <c r="AO1017" s="394"/>
      <c r="AP1017" s="394"/>
      <c r="AQ1017" s="394"/>
      <c r="AR1017" s="394"/>
      <c r="AS1017" s="394"/>
      <c r="AT1017" s="394"/>
      <c r="AU1017" s="394"/>
      <c r="AV1017" s="394"/>
      <c r="AW1017" s="394"/>
      <c r="AX1017" s="394"/>
      <c r="AY1017" s="394"/>
      <c r="AZ1017" s="394"/>
      <c r="BA1017" s="394"/>
      <c r="BB1017" s="394"/>
      <c r="BC1017" s="394"/>
      <c r="BD1017" s="394"/>
      <c r="BE1017" s="394"/>
      <c r="BF1017" s="394"/>
      <c r="BG1017" s="394"/>
      <c r="BH1017" s="394"/>
      <c r="BI1017" s="394"/>
      <c r="BJ1017" s="394"/>
      <c r="BK1017" s="394"/>
      <c r="BL1017" s="394"/>
      <c r="BM1017" s="394"/>
      <c r="BN1017" s="394"/>
      <c r="BO1017" s="394"/>
      <c r="BP1017" s="394"/>
      <c r="BQ1017" s="388">
        <v>33</v>
      </c>
      <c r="BR1017" s="388">
        <v>2315</v>
      </c>
      <c r="BS1017" s="388">
        <f t="shared" si="119"/>
        <v>578.75</v>
      </c>
    </row>
    <row r="1018" spans="1:71" ht="15.75" customHeight="1">
      <c r="A1018" s="331">
        <v>1016</v>
      </c>
      <c r="B1018" s="394" t="s">
        <v>7169</v>
      </c>
      <c r="C1018" s="394"/>
      <c r="D1018" s="394"/>
      <c r="E1018" s="296" t="s">
        <v>5</v>
      </c>
      <c r="F1018" s="394"/>
      <c r="G1018" s="394"/>
      <c r="H1018" s="394"/>
      <c r="I1018" s="394"/>
      <c r="J1018" s="394"/>
      <c r="K1018" s="394"/>
      <c r="L1018" s="394"/>
      <c r="M1018" s="394"/>
      <c r="N1018" s="394"/>
      <c r="O1018" s="394"/>
      <c r="P1018" s="394"/>
      <c r="Q1018" s="394"/>
      <c r="R1018" s="394"/>
      <c r="S1018" s="394"/>
      <c r="T1018" s="394"/>
      <c r="U1018" s="394"/>
      <c r="V1018" s="394"/>
      <c r="W1018" s="394"/>
      <c r="X1018" s="394"/>
      <c r="Y1018" s="394"/>
      <c r="Z1018" s="394"/>
      <c r="AA1018" s="394"/>
      <c r="AB1018" s="394"/>
      <c r="AC1018" s="394"/>
      <c r="AD1018" s="394"/>
      <c r="AE1018" s="394"/>
      <c r="AF1018" s="394"/>
      <c r="AG1018" s="394"/>
      <c r="AH1018" s="394"/>
      <c r="AI1018" s="394"/>
      <c r="AJ1018" s="394"/>
      <c r="AK1018" s="394"/>
      <c r="AL1018" s="394"/>
      <c r="AM1018" s="394"/>
      <c r="AN1018" s="394"/>
      <c r="AO1018" s="394"/>
      <c r="AP1018" s="394"/>
      <c r="AQ1018" s="394"/>
      <c r="AR1018" s="394"/>
      <c r="AS1018" s="394"/>
      <c r="AT1018" s="394"/>
      <c r="AU1018" s="394"/>
      <c r="AV1018" s="394"/>
      <c r="AW1018" s="394"/>
      <c r="AX1018" s="394"/>
      <c r="AY1018" s="394"/>
      <c r="AZ1018" s="394"/>
      <c r="BA1018" s="394"/>
      <c r="BB1018" s="394"/>
      <c r="BC1018" s="394"/>
      <c r="BD1018" s="394"/>
      <c r="BE1018" s="394"/>
      <c r="BF1018" s="394"/>
      <c r="BG1018" s="394"/>
      <c r="BH1018" s="394"/>
      <c r="BI1018" s="394"/>
      <c r="BJ1018" s="394"/>
      <c r="BK1018" s="394"/>
      <c r="BL1018" s="394"/>
      <c r="BM1018" s="394"/>
      <c r="BN1018" s="394"/>
      <c r="BO1018" s="394"/>
      <c r="BP1018" s="394"/>
      <c r="BQ1018" s="388">
        <v>45</v>
      </c>
      <c r="BR1018" s="388">
        <v>4251</v>
      </c>
      <c r="BS1018" s="388">
        <f t="shared" si="119"/>
        <v>1062.75</v>
      </c>
    </row>
    <row r="1019" spans="1:71" ht="15.75" customHeight="1">
      <c r="A1019" s="331">
        <v>1017</v>
      </c>
      <c r="B1019" s="394" t="s">
        <v>7170</v>
      </c>
      <c r="C1019" s="394"/>
      <c r="D1019" s="394"/>
      <c r="E1019" s="296" t="s">
        <v>5</v>
      </c>
      <c r="F1019" s="394"/>
      <c r="G1019" s="394"/>
      <c r="H1019" s="394"/>
      <c r="I1019" s="394"/>
      <c r="J1019" s="394"/>
      <c r="K1019" s="394"/>
      <c r="L1019" s="394"/>
      <c r="M1019" s="394"/>
      <c r="N1019" s="394"/>
      <c r="O1019" s="394"/>
      <c r="P1019" s="394"/>
      <c r="Q1019" s="394"/>
      <c r="R1019" s="394"/>
      <c r="S1019" s="394"/>
      <c r="T1019" s="394"/>
      <c r="U1019" s="394"/>
      <c r="V1019" s="394"/>
      <c r="W1019" s="394"/>
      <c r="X1019" s="394"/>
      <c r="Y1019" s="394"/>
      <c r="Z1019" s="394"/>
      <c r="AA1019" s="394"/>
      <c r="AB1019" s="394"/>
      <c r="AC1019" s="394"/>
      <c r="AD1019" s="394"/>
      <c r="AE1019" s="394"/>
      <c r="AF1019" s="394"/>
      <c r="AG1019" s="394"/>
      <c r="AH1019" s="394"/>
      <c r="AI1019" s="394"/>
      <c r="AJ1019" s="394"/>
      <c r="AK1019" s="394"/>
      <c r="AL1019" s="394"/>
      <c r="AM1019" s="394"/>
      <c r="AN1019" s="394"/>
      <c r="AO1019" s="394"/>
      <c r="AP1019" s="394"/>
      <c r="AQ1019" s="394"/>
      <c r="AR1019" s="394"/>
      <c r="AS1019" s="394"/>
      <c r="AT1019" s="394"/>
      <c r="AU1019" s="394"/>
      <c r="AV1019" s="394"/>
      <c r="AW1019" s="394"/>
      <c r="AX1019" s="394"/>
      <c r="AY1019" s="394"/>
      <c r="AZ1019" s="394"/>
      <c r="BA1019" s="394"/>
      <c r="BB1019" s="394"/>
      <c r="BC1019" s="394"/>
      <c r="BD1019" s="394"/>
      <c r="BE1019" s="394"/>
      <c r="BF1019" s="394"/>
      <c r="BG1019" s="394"/>
      <c r="BH1019" s="394"/>
      <c r="BI1019" s="394"/>
      <c r="BJ1019" s="394"/>
      <c r="BK1019" s="394"/>
      <c r="BL1019" s="394"/>
      <c r="BM1019" s="394"/>
      <c r="BN1019" s="394"/>
      <c r="BO1019" s="394"/>
      <c r="BP1019" s="394"/>
      <c r="BQ1019" s="388">
        <v>50</v>
      </c>
      <c r="BR1019" s="388">
        <v>4342</v>
      </c>
      <c r="BS1019" s="388">
        <f t="shared" si="119"/>
        <v>1085.5</v>
      </c>
    </row>
    <row r="1020" spans="1:71" ht="15.75" customHeight="1">
      <c r="A1020" s="331">
        <v>1018</v>
      </c>
      <c r="B1020" s="394" t="s">
        <v>7171</v>
      </c>
      <c r="C1020" s="394"/>
      <c r="D1020" s="394"/>
      <c r="E1020" s="296" t="s">
        <v>5</v>
      </c>
      <c r="F1020" s="394"/>
      <c r="G1020" s="394"/>
      <c r="H1020" s="394"/>
      <c r="I1020" s="394"/>
      <c r="J1020" s="394"/>
      <c r="K1020" s="394"/>
      <c r="L1020" s="394"/>
      <c r="M1020" s="394"/>
      <c r="N1020" s="394"/>
      <c r="O1020" s="394"/>
      <c r="P1020" s="394"/>
      <c r="Q1020" s="394"/>
      <c r="R1020" s="394"/>
      <c r="S1020" s="394"/>
      <c r="T1020" s="394"/>
      <c r="U1020" s="394"/>
      <c r="V1020" s="394"/>
      <c r="W1020" s="394"/>
      <c r="X1020" s="394"/>
      <c r="Y1020" s="394"/>
      <c r="Z1020" s="394"/>
      <c r="AA1020" s="394"/>
      <c r="AB1020" s="394"/>
      <c r="AC1020" s="394"/>
      <c r="AD1020" s="394"/>
      <c r="AE1020" s="394"/>
      <c r="AF1020" s="394"/>
      <c r="AG1020" s="394"/>
      <c r="AH1020" s="394"/>
      <c r="AI1020" s="394"/>
      <c r="AJ1020" s="394"/>
      <c r="AK1020" s="394"/>
      <c r="AL1020" s="394"/>
      <c r="AM1020" s="394"/>
      <c r="AN1020" s="394"/>
      <c r="AO1020" s="394"/>
      <c r="AP1020" s="394"/>
      <c r="AQ1020" s="394"/>
      <c r="AR1020" s="394"/>
      <c r="AS1020" s="394"/>
      <c r="AT1020" s="394"/>
      <c r="AU1020" s="394"/>
      <c r="AV1020" s="394"/>
      <c r="AW1020" s="394"/>
      <c r="AX1020" s="394"/>
      <c r="AY1020" s="394"/>
      <c r="AZ1020" s="394"/>
      <c r="BA1020" s="394"/>
      <c r="BB1020" s="394"/>
      <c r="BC1020" s="394"/>
      <c r="BD1020" s="394"/>
      <c r="BE1020" s="394"/>
      <c r="BF1020" s="394"/>
      <c r="BG1020" s="394"/>
      <c r="BH1020" s="394"/>
      <c r="BI1020" s="394"/>
      <c r="BJ1020" s="394"/>
      <c r="BK1020" s="394"/>
      <c r="BL1020" s="394"/>
      <c r="BM1020" s="394"/>
      <c r="BN1020" s="394"/>
      <c r="BO1020" s="394"/>
      <c r="BP1020" s="394"/>
      <c r="BQ1020" s="388">
        <v>64</v>
      </c>
      <c r="BR1020" s="388">
        <v>5372</v>
      </c>
      <c r="BS1020" s="388">
        <f t="shared" si="119"/>
        <v>1343</v>
      </c>
    </row>
    <row r="1021" spans="1:71" ht="15.75" customHeight="1">
      <c r="A1021" s="331">
        <v>1019</v>
      </c>
      <c r="B1021" s="394" t="s">
        <v>7172</v>
      </c>
      <c r="C1021" s="394"/>
      <c r="D1021" s="394"/>
      <c r="E1021" s="296" t="s">
        <v>955</v>
      </c>
      <c r="F1021" s="394"/>
      <c r="G1021" s="394"/>
      <c r="H1021" s="394"/>
      <c r="I1021" s="394"/>
      <c r="J1021" s="394"/>
      <c r="K1021" s="394"/>
      <c r="L1021" s="394"/>
      <c r="M1021" s="394"/>
      <c r="N1021" s="394"/>
      <c r="O1021" s="394"/>
      <c r="P1021" s="394"/>
      <c r="Q1021" s="394"/>
      <c r="R1021" s="394"/>
      <c r="S1021" s="394"/>
      <c r="T1021" s="394"/>
      <c r="U1021" s="394"/>
      <c r="V1021" s="394"/>
      <c r="W1021" s="394"/>
      <c r="X1021" s="394"/>
      <c r="Y1021" s="394"/>
      <c r="Z1021" s="394"/>
      <c r="AA1021" s="394"/>
      <c r="AB1021" s="394"/>
      <c r="AC1021" s="394"/>
      <c r="AD1021" s="394"/>
      <c r="AE1021" s="394"/>
      <c r="AF1021" s="394"/>
      <c r="AG1021" s="394"/>
      <c r="AH1021" s="394"/>
      <c r="AI1021" s="394"/>
      <c r="AJ1021" s="394"/>
      <c r="AK1021" s="394"/>
      <c r="AL1021" s="394"/>
      <c r="AM1021" s="394"/>
      <c r="AN1021" s="394"/>
      <c r="AO1021" s="394"/>
      <c r="AP1021" s="394"/>
      <c r="AQ1021" s="394"/>
      <c r="AR1021" s="394"/>
      <c r="AS1021" s="394"/>
      <c r="AT1021" s="394"/>
      <c r="AU1021" s="394"/>
      <c r="AV1021" s="394"/>
      <c r="AW1021" s="394"/>
      <c r="AX1021" s="394"/>
      <c r="AY1021" s="394"/>
      <c r="AZ1021" s="394"/>
      <c r="BA1021" s="394"/>
      <c r="BB1021" s="394"/>
      <c r="BC1021" s="394"/>
      <c r="BD1021" s="394"/>
      <c r="BE1021" s="394"/>
      <c r="BF1021" s="394"/>
      <c r="BG1021" s="394"/>
      <c r="BH1021" s="394"/>
      <c r="BI1021" s="394"/>
      <c r="BJ1021" s="394"/>
      <c r="BK1021" s="394"/>
      <c r="BL1021" s="394"/>
      <c r="BM1021" s="394"/>
      <c r="BN1021" s="394"/>
      <c r="BO1021" s="394"/>
      <c r="BP1021" s="394"/>
      <c r="BQ1021" s="388">
        <v>34</v>
      </c>
      <c r="BR1021" s="388">
        <v>3158</v>
      </c>
      <c r="BS1021" s="388">
        <f t="shared" si="119"/>
        <v>789.5</v>
      </c>
    </row>
    <row r="1022" spans="1:71" ht="15.75" customHeight="1">
      <c r="A1022" s="331">
        <v>1020</v>
      </c>
      <c r="B1022" s="394" t="s">
        <v>7173</v>
      </c>
      <c r="C1022" s="394"/>
      <c r="D1022" s="394"/>
      <c r="E1022" s="296" t="s">
        <v>955</v>
      </c>
      <c r="F1022" s="394"/>
      <c r="G1022" s="394"/>
      <c r="H1022" s="394"/>
      <c r="I1022" s="394"/>
      <c r="J1022" s="394"/>
      <c r="K1022" s="394"/>
      <c r="L1022" s="394"/>
      <c r="M1022" s="394"/>
      <c r="N1022" s="394"/>
      <c r="O1022" s="394"/>
      <c r="P1022" s="394"/>
      <c r="Q1022" s="394"/>
      <c r="R1022" s="394"/>
      <c r="S1022" s="394"/>
      <c r="T1022" s="394"/>
      <c r="U1022" s="394"/>
      <c r="V1022" s="394"/>
      <c r="W1022" s="394"/>
      <c r="X1022" s="394"/>
      <c r="Y1022" s="394"/>
      <c r="Z1022" s="394"/>
      <c r="AA1022" s="394"/>
      <c r="AB1022" s="394"/>
      <c r="AC1022" s="394"/>
      <c r="AD1022" s="394"/>
      <c r="AE1022" s="394"/>
      <c r="AF1022" s="394"/>
      <c r="AG1022" s="394"/>
      <c r="AH1022" s="394"/>
      <c r="AI1022" s="394"/>
      <c r="AJ1022" s="394"/>
      <c r="AK1022" s="394"/>
      <c r="AL1022" s="394"/>
      <c r="AM1022" s="394"/>
      <c r="AN1022" s="394"/>
      <c r="AO1022" s="394"/>
      <c r="AP1022" s="394"/>
      <c r="AQ1022" s="394"/>
      <c r="AR1022" s="394"/>
      <c r="AS1022" s="394"/>
      <c r="AT1022" s="394"/>
      <c r="AU1022" s="394"/>
      <c r="AV1022" s="394"/>
      <c r="AW1022" s="394"/>
      <c r="AX1022" s="394"/>
      <c r="AY1022" s="394"/>
      <c r="AZ1022" s="394"/>
      <c r="BA1022" s="394"/>
      <c r="BB1022" s="394"/>
      <c r="BC1022" s="394"/>
      <c r="BD1022" s="394"/>
      <c r="BE1022" s="394"/>
      <c r="BF1022" s="394"/>
      <c r="BG1022" s="394"/>
      <c r="BH1022" s="394"/>
      <c r="BI1022" s="394"/>
      <c r="BJ1022" s="394"/>
      <c r="BK1022" s="394"/>
      <c r="BL1022" s="394"/>
      <c r="BM1022" s="394"/>
      <c r="BN1022" s="394"/>
      <c r="BO1022" s="394"/>
      <c r="BP1022" s="394"/>
      <c r="BQ1022" s="388">
        <v>21</v>
      </c>
      <c r="BR1022" s="388">
        <v>1423</v>
      </c>
      <c r="BS1022" s="388">
        <f t="shared" si="119"/>
        <v>355.75</v>
      </c>
    </row>
    <row r="1023" spans="1:71" ht="15.75" customHeight="1">
      <c r="A1023" s="331">
        <v>1021</v>
      </c>
      <c r="B1023" s="394" t="s">
        <v>7174</v>
      </c>
      <c r="C1023" s="394"/>
      <c r="D1023" s="394"/>
      <c r="E1023" s="296" t="s">
        <v>5</v>
      </c>
      <c r="F1023" s="394"/>
      <c r="G1023" s="394"/>
      <c r="H1023" s="394"/>
      <c r="I1023" s="394"/>
      <c r="J1023" s="394"/>
      <c r="K1023" s="394"/>
      <c r="L1023" s="394"/>
      <c r="M1023" s="394"/>
      <c r="N1023" s="394"/>
      <c r="O1023" s="394"/>
      <c r="P1023" s="394"/>
      <c r="Q1023" s="394"/>
      <c r="R1023" s="394"/>
      <c r="S1023" s="394"/>
      <c r="T1023" s="394"/>
      <c r="U1023" s="394"/>
      <c r="V1023" s="394"/>
      <c r="W1023" s="394"/>
      <c r="X1023" s="394"/>
      <c r="Y1023" s="394"/>
      <c r="Z1023" s="394"/>
      <c r="AA1023" s="394"/>
      <c r="AB1023" s="394"/>
      <c r="AC1023" s="394"/>
      <c r="AD1023" s="394"/>
      <c r="AE1023" s="394"/>
      <c r="AF1023" s="394"/>
      <c r="AG1023" s="394"/>
      <c r="AH1023" s="394"/>
      <c r="AI1023" s="394"/>
      <c r="AJ1023" s="394"/>
      <c r="AK1023" s="394"/>
      <c r="AL1023" s="394"/>
      <c r="AM1023" s="394"/>
      <c r="AN1023" s="394"/>
      <c r="AO1023" s="394"/>
      <c r="AP1023" s="394"/>
      <c r="AQ1023" s="394"/>
      <c r="AR1023" s="394"/>
      <c r="AS1023" s="394"/>
      <c r="AT1023" s="394"/>
      <c r="AU1023" s="394"/>
      <c r="AV1023" s="394"/>
      <c r="AW1023" s="394"/>
      <c r="AX1023" s="394"/>
      <c r="AY1023" s="394"/>
      <c r="AZ1023" s="394"/>
      <c r="BA1023" s="394"/>
      <c r="BB1023" s="394"/>
      <c r="BC1023" s="394"/>
      <c r="BD1023" s="394"/>
      <c r="BE1023" s="394"/>
      <c r="BF1023" s="394"/>
      <c r="BG1023" s="394"/>
      <c r="BH1023" s="394"/>
      <c r="BI1023" s="394"/>
      <c r="BJ1023" s="394"/>
      <c r="BK1023" s="394"/>
      <c r="BL1023" s="394"/>
      <c r="BM1023" s="394"/>
      <c r="BN1023" s="394"/>
      <c r="BO1023" s="394"/>
      <c r="BP1023" s="394"/>
      <c r="BQ1023" s="388">
        <v>51</v>
      </c>
      <c r="BR1023" s="388">
        <v>4233</v>
      </c>
      <c r="BS1023" s="388">
        <f t="shared" si="119"/>
        <v>1058.25</v>
      </c>
    </row>
    <row r="1024" spans="1:71" ht="15.75" customHeight="1">
      <c r="A1024" s="331">
        <v>1022</v>
      </c>
      <c r="B1024" s="394" t="s">
        <v>7175</v>
      </c>
      <c r="C1024" s="394"/>
      <c r="D1024" s="394"/>
      <c r="E1024" s="296" t="s">
        <v>5</v>
      </c>
      <c r="F1024" s="394"/>
      <c r="G1024" s="394"/>
      <c r="H1024" s="394"/>
      <c r="I1024" s="394"/>
      <c r="J1024" s="394"/>
      <c r="K1024" s="394"/>
      <c r="L1024" s="394"/>
      <c r="M1024" s="394"/>
      <c r="N1024" s="394"/>
      <c r="O1024" s="394"/>
      <c r="P1024" s="394"/>
      <c r="Q1024" s="394"/>
      <c r="R1024" s="394"/>
      <c r="S1024" s="394"/>
      <c r="T1024" s="394"/>
      <c r="U1024" s="394"/>
      <c r="V1024" s="394"/>
      <c r="W1024" s="394"/>
      <c r="X1024" s="394"/>
      <c r="Y1024" s="394"/>
      <c r="Z1024" s="394"/>
      <c r="AA1024" s="394"/>
      <c r="AB1024" s="394"/>
      <c r="AC1024" s="394"/>
      <c r="AD1024" s="394"/>
      <c r="AE1024" s="394"/>
      <c r="AF1024" s="394"/>
      <c r="AG1024" s="394"/>
      <c r="AH1024" s="394"/>
      <c r="AI1024" s="394"/>
      <c r="AJ1024" s="394"/>
      <c r="AK1024" s="394"/>
      <c r="AL1024" s="394"/>
      <c r="AM1024" s="394"/>
      <c r="AN1024" s="394"/>
      <c r="AO1024" s="394"/>
      <c r="AP1024" s="394"/>
      <c r="AQ1024" s="394"/>
      <c r="AR1024" s="394"/>
      <c r="AS1024" s="394"/>
      <c r="AT1024" s="394"/>
      <c r="AU1024" s="394"/>
      <c r="AV1024" s="394"/>
      <c r="AW1024" s="394"/>
      <c r="AX1024" s="394"/>
      <c r="AY1024" s="394"/>
      <c r="AZ1024" s="394"/>
      <c r="BA1024" s="394"/>
      <c r="BB1024" s="394"/>
      <c r="BC1024" s="394"/>
      <c r="BD1024" s="394"/>
      <c r="BE1024" s="394"/>
      <c r="BF1024" s="394"/>
      <c r="BG1024" s="394"/>
      <c r="BH1024" s="394"/>
      <c r="BI1024" s="394"/>
      <c r="BJ1024" s="394"/>
      <c r="BK1024" s="394"/>
      <c r="BL1024" s="394"/>
      <c r="BM1024" s="394"/>
      <c r="BN1024" s="394"/>
      <c r="BO1024" s="394"/>
      <c r="BP1024" s="394"/>
      <c r="BQ1024" s="388">
        <v>113</v>
      </c>
      <c r="BR1024" s="388">
        <v>9811</v>
      </c>
      <c r="BS1024" s="388">
        <f t="shared" si="119"/>
        <v>2452.75</v>
      </c>
    </row>
    <row r="1025" spans="1:71" ht="15.75" customHeight="1">
      <c r="A1025" s="331">
        <v>1023</v>
      </c>
      <c r="B1025" s="394" t="s">
        <v>7176</v>
      </c>
      <c r="C1025" s="394"/>
      <c r="D1025" s="394"/>
      <c r="E1025" s="296" t="s">
        <v>5</v>
      </c>
      <c r="F1025" s="394"/>
      <c r="G1025" s="394"/>
      <c r="H1025" s="394"/>
      <c r="I1025" s="394"/>
      <c r="J1025" s="394"/>
      <c r="K1025" s="394"/>
      <c r="L1025" s="394"/>
      <c r="M1025" s="394"/>
      <c r="N1025" s="394"/>
      <c r="O1025" s="394"/>
      <c r="P1025" s="394"/>
      <c r="Q1025" s="394"/>
      <c r="R1025" s="394"/>
      <c r="S1025" s="394"/>
      <c r="T1025" s="394"/>
      <c r="U1025" s="394"/>
      <c r="V1025" s="394"/>
      <c r="W1025" s="394"/>
      <c r="X1025" s="394"/>
      <c r="Y1025" s="394"/>
      <c r="Z1025" s="394"/>
      <c r="AA1025" s="394"/>
      <c r="AB1025" s="394"/>
      <c r="AC1025" s="394"/>
      <c r="AD1025" s="394"/>
      <c r="AE1025" s="394"/>
      <c r="AF1025" s="394"/>
      <c r="AG1025" s="394"/>
      <c r="AH1025" s="394"/>
      <c r="AI1025" s="394"/>
      <c r="AJ1025" s="394"/>
      <c r="AK1025" s="394"/>
      <c r="AL1025" s="394"/>
      <c r="AM1025" s="394"/>
      <c r="AN1025" s="394"/>
      <c r="AO1025" s="394"/>
      <c r="AP1025" s="394"/>
      <c r="AQ1025" s="394"/>
      <c r="AR1025" s="394"/>
      <c r="AS1025" s="394"/>
      <c r="AT1025" s="394"/>
      <c r="AU1025" s="394"/>
      <c r="AV1025" s="394"/>
      <c r="AW1025" s="394"/>
      <c r="AX1025" s="394"/>
      <c r="AY1025" s="394"/>
      <c r="AZ1025" s="394"/>
      <c r="BA1025" s="394"/>
      <c r="BB1025" s="394"/>
      <c r="BC1025" s="394"/>
      <c r="BD1025" s="394"/>
      <c r="BE1025" s="394"/>
      <c r="BF1025" s="394"/>
      <c r="BG1025" s="394"/>
      <c r="BH1025" s="394"/>
      <c r="BI1025" s="394"/>
      <c r="BJ1025" s="394"/>
      <c r="BK1025" s="394"/>
      <c r="BL1025" s="394"/>
      <c r="BM1025" s="394"/>
      <c r="BN1025" s="394"/>
      <c r="BO1025" s="394"/>
      <c r="BP1025" s="394"/>
      <c r="BQ1025" s="388">
        <v>59</v>
      </c>
      <c r="BR1025" s="388">
        <v>5397</v>
      </c>
      <c r="BS1025" s="388">
        <f t="shared" si="119"/>
        <v>1349.25</v>
      </c>
    </row>
    <row r="1026" spans="1:71" ht="15.75" customHeight="1">
      <c r="A1026" s="331">
        <v>1024</v>
      </c>
      <c r="B1026" s="394" t="s">
        <v>7177</v>
      </c>
      <c r="C1026" s="394"/>
      <c r="D1026" s="394"/>
      <c r="E1026" s="296" t="s">
        <v>5</v>
      </c>
      <c r="F1026" s="394"/>
      <c r="G1026" s="394"/>
      <c r="H1026" s="394"/>
      <c r="I1026" s="394"/>
      <c r="J1026" s="394"/>
      <c r="K1026" s="394"/>
      <c r="L1026" s="394"/>
      <c r="M1026" s="394"/>
      <c r="N1026" s="394"/>
      <c r="O1026" s="394"/>
      <c r="P1026" s="394"/>
      <c r="Q1026" s="394"/>
      <c r="R1026" s="394"/>
      <c r="S1026" s="394"/>
      <c r="T1026" s="394"/>
      <c r="U1026" s="394"/>
      <c r="V1026" s="394"/>
      <c r="W1026" s="394"/>
      <c r="X1026" s="394"/>
      <c r="Y1026" s="394"/>
      <c r="Z1026" s="394"/>
      <c r="AA1026" s="394"/>
      <c r="AB1026" s="394"/>
      <c r="AC1026" s="394"/>
      <c r="AD1026" s="394"/>
      <c r="AE1026" s="394"/>
      <c r="AF1026" s="394"/>
      <c r="AG1026" s="394"/>
      <c r="AH1026" s="394"/>
      <c r="AI1026" s="394"/>
      <c r="AJ1026" s="394"/>
      <c r="AK1026" s="394"/>
      <c r="AL1026" s="394"/>
      <c r="AM1026" s="394"/>
      <c r="AN1026" s="394"/>
      <c r="AO1026" s="394"/>
      <c r="AP1026" s="394"/>
      <c r="AQ1026" s="394"/>
      <c r="AR1026" s="394"/>
      <c r="AS1026" s="394"/>
      <c r="AT1026" s="394"/>
      <c r="AU1026" s="394"/>
      <c r="AV1026" s="394"/>
      <c r="AW1026" s="394"/>
      <c r="AX1026" s="394"/>
      <c r="AY1026" s="394"/>
      <c r="AZ1026" s="394"/>
      <c r="BA1026" s="394"/>
      <c r="BB1026" s="394"/>
      <c r="BC1026" s="394"/>
      <c r="BD1026" s="394"/>
      <c r="BE1026" s="394"/>
      <c r="BF1026" s="394"/>
      <c r="BG1026" s="394"/>
      <c r="BH1026" s="394"/>
      <c r="BI1026" s="394"/>
      <c r="BJ1026" s="394"/>
      <c r="BK1026" s="394"/>
      <c r="BL1026" s="394"/>
      <c r="BM1026" s="394"/>
      <c r="BN1026" s="394"/>
      <c r="BO1026" s="394"/>
      <c r="BP1026" s="394"/>
      <c r="BQ1026" s="388">
        <v>24</v>
      </c>
      <c r="BR1026" s="388">
        <v>1916</v>
      </c>
      <c r="BS1026" s="388">
        <f t="shared" si="119"/>
        <v>479</v>
      </c>
    </row>
    <row r="1027" spans="1:71" ht="15.75" customHeight="1">
      <c r="A1027" s="331">
        <v>1025</v>
      </c>
      <c r="B1027" s="394" t="s">
        <v>7178</v>
      </c>
      <c r="C1027" s="394"/>
      <c r="D1027" s="394"/>
      <c r="E1027" s="296" t="s">
        <v>5</v>
      </c>
      <c r="F1027" s="394"/>
      <c r="G1027" s="394"/>
      <c r="H1027" s="394"/>
      <c r="I1027" s="394"/>
      <c r="J1027" s="394"/>
      <c r="K1027" s="394"/>
      <c r="L1027" s="394"/>
      <c r="M1027" s="394"/>
      <c r="N1027" s="394"/>
      <c r="O1027" s="394"/>
      <c r="P1027" s="394"/>
      <c r="Q1027" s="394"/>
      <c r="R1027" s="394"/>
      <c r="S1027" s="394"/>
      <c r="T1027" s="394"/>
      <c r="U1027" s="394"/>
      <c r="V1027" s="394"/>
      <c r="W1027" s="394"/>
      <c r="X1027" s="394"/>
      <c r="Y1027" s="394"/>
      <c r="Z1027" s="394"/>
      <c r="AA1027" s="394"/>
      <c r="AB1027" s="394"/>
      <c r="AC1027" s="394"/>
      <c r="AD1027" s="394"/>
      <c r="AE1027" s="394"/>
      <c r="AF1027" s="394"/>
      <c r="AG1027" s="394"/>
      <c r="AH1027" s="394"/>
      <c r="AI1027" s="394"/>
      <c r="AJ1027" s="394"/>
      <c r="AK1027" s="394"/>
      <c r="AL1027" s="394"/>
      <c r="AM1027" s="394"/>
      <c r="AN1027" s="394"/>
      <c r="AO1027" s="394"/>
      <c r="AP1027" s="394"/>
      <c r="AQ1027" s="394"/>
      <c r="AR1027" s="394"/>
      <c r="AS1027" s="394"/>
      <c r="AT1027" s="394"/>
      <c r="AU1027" s="394"/>
      <c r="AV1027" s="394"/>
      <c r="AW1027" s="394"/>
      <c r="AX1027" s="394"/>
      <c r="AY1027" s="394"/>
      <c r="AZ1027" s="394"/>
      <c r="BA1027" s="394"/>
      <c r="BB1027" s="394"/>
      <c r="BC1027" s="394"/>
      <c r="BD1027" s="394"/>
      <c r="BE1027" s="394"/>
      <c r="BF1027" s="394"/>
      <c r="BG1027" s="394"/>
      <c r="BH1027" s="394"/>
      <c r="BI1027" s="394"/>
      <c r="BJ1027" s="394"/>
      <c r="BK1027" s="394"/>
      <c r="BL1027" s="394"/>
      <c r="BM1027" s="394"/>
      <c r="BN1027" s="394"/>
      <c r="BO1027" s="394"/>
      <c r="BP1027" s="394"/>
      <c r="BQ1027" s="388">
        <v>30</v>
      </c>
      <c r="BR1027" s="388">
        <v>2890</v>
      </c>
      <c r="BS1027" s="388">
        <f t="shared" si="119"/>
        <v>722.5</v>
      </c>
    </row>
    <row r="1028" spans="1:71" ht="15.75" customHeight="1">
      <c r="A1028" s="331">
        <v>1026</v>
      </c>
      <c r="B1028" s="394" t="s">
        <v>7179</v>
      </c>
      <c r="C1028" s="394"/>
      <c r="D1028" s="394"/>
      <c r="E1028" s="296" t="s">
        <v>955</v>
      </c>
      <c r="F1028" s="394"/>
      <c r="G1028" s="394"/>
      <c r="H1028" s="394"/>
      <c r="I1028" s="394"/>
      <c r="J1028" s="394"/>
      <c r="K1028" s="394"/>
      <c r="L1028" s="394"/>
      <c r="M1028" s="394"/>
      <c r="N1028" s="394"/>
      <c r="O1028" s="394"/>
      <c r="P1028" s="394"/>
      <c r="Q1028" s="394"/>
      <c r="R1028" s="394"/>
      <c r="S1028" s="394"/>
      <c r="T1028" s="394"/>
      <c r="U1028" s="394"/>
      <c r="V1028" s="394"/>
      <c r="W1028" s="394"/>
      <c r="X1028" s="394"/>
      <c r="Y1028" s="394"/>
      <c r="Z1028" s="394"/>
      <c r="AA1028" s="394"/>
      <c r="AB1028" s="394"/>
      <c r="AC1028" s="394"/>
      <c r="AD1028" s="394"/>
      <c r="AE1028" s="394"/>
      <c r="AF1028" s="394"/>
      <c r="AG1028" s="394"/>
      <c r="AH1028" s="394"/>
      <c r="AI1028" s="394"/>
      <c r="AJ1028" s="394"/>
      <c r="AK1028" s="394"/>
      <c r="AL1028" s="394"/>
      <c r="AM1028" s="394"/>
      <c r="AN1028" s="394"/>
      <c r="AO1028" s="394"/>
      <c r="AP1028" s="394"/>
      <c r="AQ1028" s="394"/>
      <c r="AR1028" s="394"/>
      <c r="AS1028" s="394"/>
      <c r="AT1028" s="394"/>
      <c r="AU1028" s="394"/>
      <c r="AV1028" s="394"/>
      <c r="AW1028" s="394"/>
      <c r="AX1028" s="394"/>
      <c r="AY1028" s="394"/>
      <c r="AZ1028" s="394"/>
      <c r="BA1028" s="394"/>
      <c r="BB1028" s="394"/>
      <c r="BC1028" s="394"/>
      <c r="BD1028" s="394"/>
      <c r="BE1028" s="394"/>
      <c r="BF1028" s="394"/>
      <c r="BG1028" s="394"/>
      <c r="BH1028" s="394"/>
      <c r="BI1028" s="394"/>
      <c r="BJ1028" s="394"/>
      <c r="BK1028" s="394"/>
      <c r="BL1028" s="394"/>
      <c r="BM1028" s="394"/>
      <c r="BN1028" s="394"/>
      <c r="BO1028" s="394"/>
      <c r="BP1028" s="394"/>
      <c r="BQ1028" s="388">
        <v>40</v>
      </c>
      <c r="BR1028" s="388">
        <v>3052</v>
      </c>
      <c r="BS1028" s="388">
        <f t="shared" ref="BS1028:BS1091" si="120">BR1028*25%</f>
        <v>763</v>
      </c>
    </row>
    <row r="1029" spans="1:71" ht="15.75" customHeight="1">
      <c r="A1029" s="331">
        <v>1027</v>
      </c>
      <c r="B1029" s="394" t="s">
        <v>7180</v>
      </c>
      <c r="C1029" s="394"/>
      <c r="D1029" s="394"/>
      <c r="E1029" s="296" t="s">
        <v>955</v>
      </c>
      <c r="F1029" s="394"/>
      <c r="G1029" s="394"/>
      <c r="H1029" s="394"/>
      <c r="I1029" s="394"/>
      <c r="J1029" s="394"/>
      <c r="K1029" s="394"/>
      <c r="L1029" s="394"/>
      <c r="M1029" s="394"/>
      <c r="N1029" s="394"/>
      <c r="O1029" s="394"/>
      <c r="P1029" s="394"/>
      <c r="Q1029" s="394"/>
      <c r="R1029" s="394"/>
      <c r="S1029" s="394"/>
      <c r="T1029" s="394"/>
      <c r="U1029" s="394"/>
      <c r="V1029" s="394"/>
      <c r="W1029" s="394"/>
      <c r="X1029" s="394"/>
      <c r="Y1029" s="394"/>
      <c r="Z1029" s="394"/>
      <c r="AA1029" s="394"/>
      <c r="AB1029" s="394"/>
      <c r="AC1029" s="394"/>
      <c r="AD1029" s="394"/>
      <c r="AE1029" s="394"/>
      <c r="AF1029" s="394"/>
      <c r="AG1029" s="394"/>
      <c r="AH1029" s="394"/>
      <c r="AI1029" s="394"/>
      <c r="AJ1029" s="394"/>
      <c r="AK1029" s="394"/>
      <c r="AL1029" s="394"/>
      <c r="AM1029" s="394"/>
      <c r="AN1029" s="394"/>
      <c r="AO1029" s="394"/>
      <c r="AP1029" s="394"/>
      <c r="AQ1029" s="394"/>
      <c r="AR1029" s="394"/>
      <c r="AS1029" s="394"/>
      <c r="AT1029" s="394"/>
      <c r="AU1029" s="394"/>
      <c r="AV1029" s="394"/>
      <c r="AW1029" s="394"/>
      <c r="AX1029" s="394"/>
      <c r="AY1029" s="394"/>
      <c r="AZ1029" s="394"/>
      <c r="BA1029" s="394"/>
      <c r="BB1029" s="394"/>
      <c r="BC1029" s="394"/>
      <c r="BD1029" s="394"/>
      <c r="BE1029" s="394"/>
      <c r="BF1029" s="394"/>
      <c r="BG1029" s="394"/>
      <c r="BH1029" s="394"/>
      <c r="BI1029" s="394"/>
      <c r="BJ1029" s="394"/>
      <c r="BK1029" s="394"/>
      <c r="BL1029" s="394"/>
      <c r="BM1029" s="394"/>
      <c r="BN1029" s="394"/>
      <c r="BO1029" s="394"/>
      <c r="BP1029" s="394"/>
      <c r="BQ1029" s="388">
        <v>33</v>
      </c>
      <c r="BR1029" s="388">
        <v>2051</v>
      </c>
      <c r="BS1029" s="388">
        <f t="shared" si="120"/>
        <v>512.75</v>
      </c>
    </row>
    <row r="1030" spans="1:71" ht="15.75" customHeight="1">
      <c r="A1030" s="331">
        <v>1028</v>
      </c>
      <c r="B1030" s="394" t="s">
        <v>7181</v>
      </c>
      <c r="C1030" s="394"/>
      <c r="D1030" s="394"/>
      <c r="E1030" s="296" t="s">
        <v>955</v>
      </c>
      <c r="F1030" s="394"/>
      <c r="G1030" s="394"/>
      <c r="H1030" s="394"/>
      <c r="I1030" s="394"/>
      <c r="J1030" s="394"/>
      <c r="K1030" s="394"/>
      <c r="L1030" s="394"/>
      <c r="M1030" s="394"/>
      <c r="N1030" s="394"/>
      <c r="O1030" s="394"/>
      <c r="P1030" s="394"/>
      <c r="Q1030" s="394"/>
      <c r="R1030" s="394"/>
      <c r="S1030" s="394"/>
      <c r="T1030" s="394"/>
      <c r="U1030" s="394"/>
      <c r="V1030" s="394"/>
      <c r="W1030" s="394"/>
      <c r="X1030" s="394"/>
      <c r="Y1030" s="394"/>
      <c r="Z1030" s="394"/>
      <c r="AA1030" s="394"/>
      <c r="AB1030" s="394"/>
      <c r="AC1030" s="394"/>
      <c r="AD1030" s="394"/>
      <c r="AE1030" s="394"/>
      <c r="AF1030" s="394"/>
      <c r="AG1030" s="394"/>
      <c r="AH1030" s="394"/>
      <c r="AI1030" s="394"/>
      <c r="AJ1030" s="394"/>
      <c r="AK1030" s="394"/>
      <c r="AL1030" s="394"/>
      <c r="AM1030" s="394"/>
      <c r="AN1030" s="394"/>
      <c r="AO1030" s="394"/>
      <c r="AP1030" s="394"/>
      <c r="AQ1030" s="394"/>
      <c r="AR1030" s="394"/>
      <c r="AS1030" s="394"/>
      <c r="AT1030" s="394"/>
      <c r="AU1030" s="394"/>
      <c r="AV1030" s="394"/>
      <c r="AW1030" s="394"/>
      <c r="AX1030" s="394"/>
      <c r="AY1030" s="394"/>
      <c r="AZ1030" s="394"/>
      <c r="BA1030" s="394"/>
      <c r="BB1030" s="394"/>
      <c r="BC1030" s="394"/>
      <c r="BD1030" s="394"/>
      <c r="BE1030" s="394"/>
      <c r="BF1030" s="394"/>
      <c r="BG1030" s="394"/>
      <c r="BH1030" s="394"/>
      <c r="BI1030" s="394"/>
      <c r="BJ1030" s="394"/>
      <c r="BK1030" s="394"/>
      <c r="BL1030" s="394"/>
      <c r="BM1030" s="394"/>
      <c r="BN1030" s="394"/>
      <c r="BO1030" s="394"/>
      <c r="BP1030" s="394"/>
      <c r="BQ1030" s="388">
        <v>49</v>
      </c>
      <c r="BR1030" s="388">
        <v>4311</v>
      </c>
      <c r="BS1030" s="388">
        <f t="shared" si="120"/>
        <v>1077.75</v>
      </c>
    </row>
    <row r="1031" spans="1:71" ht="15.75" customHeight="1">
      <c r="A1031" s="331">
        <v>1029</v>
      </c>
      <c r="B1031" s="394" t="s">
        <v>7182</v>
      </c>
      <c r="C1031" s="394"/>
      <c r="D1031" s="394"/>
      <c r="E1031" s="296" t="s">
        <v>955</v>
      </c>
      <c r="F1031" s="394"/>
      <c r="G1031" s="394"/>
      <c r="H1031" s="394"/>
      <c r="I1031" s="394"/>
      <c r="J1031" s="394"/>
      <c r="K1031" s="394"/>
      <c r="L1031" s="394"/>
      <c r="M1031" s="394"/>
      <c r="N1031" s="394"/>
      <c r="O1031" s="394"/>
      <c r="P1031" s="394"/>
      <c r="Q1031" s="394"/>
      <c r="R1031" s="394"/>
      <c r="S1031" s="394"/>
      <c r="T1031" s="394"/>
      <c r="U1031" s="394"/>
      <c r="V1031" s="394"/>
      <c r="W1031" s="394"/>
      <c r="X1031" s="394"/>
      <c r="Y1031" s="394"/>
      <c r="Z1031" s="394"/>
      <c r="AA1031" s="394"/>
      <c r="AB1031" s="394"/>
      <c r="AC1031" s="394"/>
      <c r="AD1031" s="394"/>
      <c r="AE1031" s="394"/>
      <c r="AF1031" s="394"/>
      <c r="AG1031" s="394"/>
      <c r="AH1031" s="394"/>
      <c r="AI1031" s="394"/>
      <c r="AJ1031" s="394"/>
      <c r="AK1031" s="394"/>
      <c r="AL1031" s="394"/>
      <c r="AM1031" s="394"/>
      <c r="AN1031" s="394"/>
      <c r="AO1031" s="394"/>
      <c r="AP1031" s="394"/>
      <c r="AQ1031" s="394"/>
      <c r="AR1031" s="394"/>
      <c r="AS1031" s="394"/>
      <c r="AT1031" s="394"/>
      <c r="AU1031" s="394"/>
      <c r="AV1031" s="394"/>
      <c r="AW1031" s="394"/>
      <c r="AX1031" s="394"/>
      <c r="AY1031" s="394"/>
      <c r="AZ1031" s="394"/>
      <c r="BA1031" s="394"/>
      <c r="BB1031" s="394"/>
      <c r="BC1031" s="394"/>
      <c r="BD1031" s="394"/>
      <c r="BE1031" s="394"/>
      <c r="BF1031" s="394"/>
      <c r="BG1031" s="394"/>
      <c r="BH1031" s="394"/>
      <c r="BI1031" s="394"/>
      <c r="BJ1031" s="394"/>
      <c r="BK1031" s="394"/>
      <c r="BL1031" s="394"/>
      <c r="BM1031" s="394"/>
      <c r="BN1031" s="394"/>
      <c r="BO1031" s="394"/>
      <c r="BP1031" s="394"/>
      <c r="BQ1031" s="388">
        <v>68</v>
      </c>
      <c r="BR1031" s="388">
        <v>4436</v>
      </c>
      <c r="BS1031" s="388">
        <f t="shared" si="120"/>
        <v>1109</v>
      </c>
    </row>
    <row r="1032" spans="1:71" ht="15.75" customHeight="1">
      <c r="A1032" s="331">
        <v>1030</v>
      </c>
      <c r="B1032" s="394" t="s">
        <v>7183</v>
      </c>
      <c r="C1032" s="394"/>
      <c r="D1032" s="394"/>
      <c r="E1032" s="296" t="s">
        <v>5</v>
      </c>
      <c r="F1032" s="394"/>
      <c r="G1032" s="394"/>
      <c r="H1032" s="394"/>
      <c r="I1032" s="394"/>
      <c r="J1032" s="394"/>
      <c r="K1032" s="394"/>
      <c r="L1032" s="394"/>
      <c r="M1032" s="394"/>
      <c r="N1032" s="394"/>
      <c r="O1032" s="394"/>
      <c r="P1032" s="394"/>
      <c r="Q1032" s="394"/>
      <c r="R1032" s="394"/>
      <c r="S1032" s="394"/>
      <c r="T1032" s="394"/>
      <c r="U1032" s="394"/>
      <c r="V1032" s="394"/>
      <c r="W1032" s="394"/>
      <c r="X1032" s="394"/>
      <c r="Y1032" s="394"/>
      <c r="Z1032" s="394"/>
      <c r="AA1032" s="394"/>
      <c r="AB1032" s="394"/>
      <c r="AC1032" s="394"/>
      <c r="AD1032" s="394"/>
      <c r="AE1032" s="394"/>
      <c r="AF1032" s="394"/>
      <c r="AG1032" s="394"/>
      <c r="AH1032" s="394"/>
      <c r="AI1032" s="394"/>
      <c r="AJ1032" s="394"/>
      <c r="AK1032" s="394"/>
      <c r="AL1032" s="394"/>
      <c r="AM1032" s="394"/>
      <c r="AN1032" s="394"/>
      <c r="AO1032" s="394"/>
      <c r="AP1032" s="394"/>
      <c r="AQ1032" s="394"/>
      <c r="AR1032" s="394"/>
      <c r="AS1032" s="394"/>
      <c r="AT1032" s="394"/>
      <c r="AU1032" s="394"/>
      <c r="AV1032" s="394"/>
      <c r="AW1032" s="394"/>
      <c r="AX1032" s="394"/>
      <c r="AY1032" s="394"/>
      <c r="AZ1032" s="394"/>
      <c r="BA1032" s="394"/>
      <c r="BB1032" s="394"/>
      <c r="BC1032" s="394"/>
      <c r="BD1032" s="394"/>
      <c r="BE1032" s="394"/>
      <c r="BF1032" s="394"/>
      <c r="BG1032" s="394"/>
      <c r="BH1032" s="394"/>
      <c r="BI1032" s="394"/>
      <c r="BJ1032" s="394"/>
      <c r="BK1032" s="394"/>
      <c r="BL1032" s="394"/>
      <c r="BM1032" s="394"/>
      <c r="BN1032" s="394"/>
      <c r="BO1032" s="394"/>
      <c r="BP1032" s="394"/>
      <c r="BQ1032" s="388">
        <v>142</v>
      </c>
      <c r="BR1032" s="388">
        <v>11138</v>
      </c>
      <c r="BS1032" s="388">
        <f t="shared" si="120"/>
        <v>2784.5</v>
      </c>
    </row>
    <row r="1033" spans="1:71" ht="15.75" customHeight="1">
      <c r="A1033" s="331">
        <v>1031</v>
      </c>
      <c r="B1033" s="394" t="s">
        <v>7184</v>
      </c>
      <c r="C1033" s="394"/>
      <c r="D1033" s="394"/>
      <c r="E1033" s="296" t="s">
        <v>5</v>
      </c>
      <c r="F1033" s="394"/>
      <c r="G1033" s="394"/>
      <c r="H1033" s="394"/>
      <c r="I1033" s="394"/>
      <c r="J1033" s="394"/>
      <c r="K1033" s="394"/>
      <c r="L1033" s="394"/>
      <c r="M1033" s="394"/>
      <c r="N1033" s="394"/>
      <c r="O1033" s="394"/>
      <c r="P1033" s="394"/>
      <c r="Q1033" s="394"/>
      <c r="R1033" s="394"/>
      <c r="S1033" s="394"/>
      <c r="T1033" s="394"/>
      <c r="U1033" s="394"/>
      <c r="V1033" s="394"/>
      <c r="W1033" s="394"/>
      <c r="X1033" s="394"/>
      <c r="Y1033" s="394"/>
      <c r="Z1033" s="394"/>
      <c r="AA1033" s="394"/>
      <c r="AB1033" s="394"/>
      <c r="AC1033" s="394"/>
      <c r="AD1033" s="394"/>
      <c r="AE1033" s="394"/>
      <c r="AF1033" s="394"/>
      <c r="AG1033" s="394"/>
      <c r="AH1033" s="394"/>
      <c r="AI1033" s="394"/>
      <c r="AJ1033" s="394"/>
      <c r="AK1033" s="394"/>
      <c r="AL1033" s="394"/>
      <c r="AM1033" s="394"/>
      <c r="AN1033" s="394"/>
      <c r="AO1033" s="394"/>
      <c r="AP1033" s="394"/>
      <c r="AQ1033" s="394"/>
      <c r="AR1033" s="394"/>
      <c r="AS1033" s="394"/>
      <c r="AT1033" s="394"/>
      <c r="AU1033" s="394"/>
      <c r="AV1033" s="394"/>
      <c r="AW1033" s="394"/>
      <c r="AX1033" s="394"/>
      <c r="AY1033" s="394"/>
      <c r="AZ1033" s="394"/>
      <c r="BA1033" s="394"/>
      <c r="BB1033" s="394"/>
      <c r="BC1033" s="394"/>
      <c r="BD1033" s="394"/>
      <c r="BE1033" s="394"/>
      <c r="BF1033" s="394"/>
      <c r="BG1033" s="394"/>
      <c r="BH1033" s="394"/>
      <c r="BI1033" s="394"/>
      <c r="BJ1033" s="394"/>
      <c r="BK1033" s="394"/>
      <c r="BL1033" s="394"/>
      <c r="BM1033" s="394"/>
      <c r="BN1033" s="394"/>
      <c r="BO1033" s="394"/>
      <c r="BP1033" s="394"/>
      <c r="BQ1033" s="388">
        <v>37</v>
      </c>
      <c r="BR1033" s="388">
        <v>2543</v>
      </c>
      <c r="BS1033" s="388">
        <f t="shared" si="120"/>
        <v>635.75</v>
      </c>
    </row>
    <row r="1034" spans="1:71" ht="15.75" customHeight="1">
      <c r="A1034" s="331">
        <v>1032</v>
      </c>
      <c r="B1034" s="394" t="s">
        <v>7185</v>
      </c>
      <c r="C1034" s="394"/>
      <c r="D1034" s="394"/>
      <c r="E1034" s="296" t="s">
        <v>5</v>
      </c>
      <c r="F1034" s="394"/>
      <c r="G1034" s="394"/>
      <c r="H1034" s="394"/>
      <c r="I1034" s="394"/>
      <c r="J1034" s="394"/>
      <c r="K1034" s="394"/>
      <c r="L1034" s="394"/>
      <c r="M1034" s="394"/>
      <c r="N1034" s="394"/>
      <c r="O1034" s="394"/>
      <c r="P1034" s="394"/>
      <c r="Q1034" s="394"/>
      <c r="R1034" s="394"/>
      <c r="S1034" s="394"/>
      <c r="T1034" s="394"/>
      <c r="U1034" s="394"/>
      <c r="V1034" s="394"/>
      <c r="W1034" s="394"/>
      <c r="X1034" s="394"/>
      <c r="Y1034" s="394"/>
      <c r="Z1034" s="394"/>
      <c r="AA1034" s="394"/>
      <c r="AB1034" s="394"/>
      <c r="AC1034" s="394"/>
      <c r="AD1034" s="394"/>
      <c r="AE1034" s="394"/>
      <c r="AF1034" s="394"/>
      <c r="AG1034" s="394"/>
      <c r="AH1034" s="394"/>
      <c r="AI1034" s="394"/>
      <c r="AJ1034" s="394"/>
      <c r="AK1034" s="394"/>
      <c r="AL1034" s="394"/>
      <c r="AM1034" s="394"/>
      <c r="AN1034" s="394"/>
      <c r="AO1034" s="394"/>
      <c r="AP1034" s="394"/>
      <c r="AQ1034" s="394"/>
      <c r="AR1034" s="394"/>
      <c r="AS1034" s="394"/>
      <c r="AT1034" s="394"/>
      <c r="AU1034" s="394"/>
      <c r="AV1034" s="394"/>
      <c r="AW1034" s="394"/>
      <c r="AX1034" s="394"/>
      <c r="AY1034" s="394"/>
      <c r="AZ1034" s="394"/>
      <c r="BA1034" s="394"/>
      <c r="BB1034" s="394"/>
      <c r="BC1034" s="394"/>
      <c r="BD1034" s="394"/>
      <c r="BE1034" s="394"/>
      <c r="BF1034" s="394"/>
      <c r="BG1034" s="394"/>
      <c r="BH1034" s="394"/>
      <c r="BI1034" s="394"/>
      <c r="BJ1034" s="394"/>
      <c r="BK1034" s="394"/>
      <c r="BL1034" s="394"/>
      <c r="BM1034" s="394"/>
      <c r="BN1034" s="394"/>
      <c r="BO1034" s="394"/>
      <c r="BP1034" s="394"/>
      <c r="BQ1034" s="388">
        <v>44</v>
      </c>
      <c r="BR1034" s="388">
        <v>3232</v>
      </c>
      <c r="BS1034" s="388">
        <f t="shared" si="120"/>
        <v>808</v>
      </c>
    </row>
    <row r="1035" spans="1:71" ht="15.75" customHeight="1">
      <c r="A1035" s="331">
        <v>1033</v>
      </c>
      <c r="B1035" s="394" t="s">
        <v>7186</v>
      </c>
      <c r="C1035" s="394"/>
      <c r="D1035" s="394"/>
      <c r="E1035" s="296" t="s">
        <v>5</v>
      </c>
      <c r="F1035" s="394"/>
      <c r="G1035" s="394"/>
      <c r="H1035" s="394"/>
      <c r="I1035" s="394"/>
      <c r="J1035" s="394"/>
      <c r="K1035" s="394"/>
      <c r="L1035" s="394"/>
      <c r="M1035" s="394"/>
      <c r="N1035" s="394"/>
      <c r="O1035" s="394"/>
      <c r="P1035" s="394"/>
      <c r="Q1035" s="394"/>
      <c r="R1035" s="394"/>
      <c r="S1035" s="394"/>
      <c r="T1035" s="394"/>
      <c r="U1035" s="394"/>
      <c r="V1035" s="394"/>
      <c r="W1035" s="394"/>
      <c r="X1035" s="394"/>
      <c r="Y1035" s="394"/>
      <c r="Z1035" s="394"/>
      <c r="AA1035" s="394"/>
      <c r="AB1035" s="394"/>
      <c r="AC1035" s="394"/>
      <c r="AD1035" s="394"/>
      <c r="AE1035" s="394"/>
      <c r="AF1035" s="394"/>
      <c r="AG1035" s="394"/>
      <c r="AH1035" s="394"/>
      <c r="AI1035" s="394"/>
      <c r="AJ1035" s="394"/>
      <c r="AK1035" s="394"/>
      <c r="AL1035" s="394"/>
      <c r="AM1035" s="394"/>
      <c r="AN1035" s="394"/>
      <c r="AO1035" s="394"/>
      <c r="AP1035" s="394"/>
      <c r="AQ1035" s="394"/>
      <c r="AR1035" s="394"/>
      <c r="AS1035" s="394"/>
      <c r="AT1035" s="394"/>
      <c r="AU1035" s="394"/>
      <c r="AV1035" s="394"/>
      <c r="AW1035" s="394"/>
      <c r="AX1035" s="394"/>
      <c r="AY1035" s="394"/>
      <c r="AZ1035" s="394"/>
      <c r="BA1035" s="394"/>
      <c r="BB1035" s="394"/>
      <c r="BC1035" s="394"/>
      <c r="BD1035" s="394"/>
      <c r="BE1035" s="394"/>
      <c r="BF1035" s="394"/>
      <c r="BG1035" s="394"/>
      <c r="BH1035" s="394"/>
      <c r="BI1035" s="394"/>
      <c r="BJ1035" s="394"/>
      <c r="BK1035" s="394"/>
      <c r="BL1035" s="394"/>
      <c r="BM1035" s="394"/>
      <c r="BN1035" s="394"/>
      <c r="BO1035" s="394"/>
      <c r="BP1035" s="394"/>
      <c r="BQ1035" s="388">
        <v>37</v>
      </c>
      <c r="BR1035" s="388">
        <v>2651</v>
      </c>
      <c r="BS1035" s="388">
        <f t="shared" si="120"/>
        <v>662.75</v>
      </c>
    </row>
    <row r="1036" spans="1:71" ht="15.75" customHeight="1">
      <c r="A1036" s="331">
        <v>1034</v>
      </c>
      <c r="B1036" s="394" t="s">
        <v>7187</v>
      </c>
      <c r="C1036" s="394"/>
      <c r="D1036" s="394"/>
      <c r="E1036" s="296" t="s">
        <v>5</v>
      </c>
      <c r="F1036" s="394"/>
      <c r="G1036" s="394"/>
      <c r="H1036" s="394"/>
      <c r="I1036" s="394"/>
      <c r="J1036" s="394"/>
      <c r="K1036" s="394"/>
      <c r="L1036" s="394"/>
      <c r="M1036" s="394"/>
      <c r="N1036" s="394"/>
      <c r="O1036" s="394"/>
      <c r="P1036" s="394"/>
      <c r="Q1036" s="394"/>
      <c r="R1036" s="394"/>
      <c r="S1036" s="394"/>
      <c r="T1036" s="394"/>
      <c r="U1036" s="394"/>
      <c r="V1036" s="394"/>
      <c r="W1036" s="394"/>
      <c r="X1036" s="394"/>
      <c r="Y1036" s="394"/>
      <c r="Z1036" s="394"/>
      <c r="AA1036" s="394"/>
      <c r="AB1036" s="394"/>
      <c r="AC1036" s="394"/>
      <c r="AD1036" s="394"/>
      <c r="AE1036" s="394"/>
      <c r="AF1036" s="394"/>
      <c r="AG1036" s="394"/>
      <c r="AH1036" s="394"/>
      <c r="AI1036" s="394"/>
      <c r="AJ1036" s="394"/>
      <c r="AK1036" s="394"/>
      <c r="AL1036" s="394"/>
      <c r="AM1036" s="394"/>
      <c r="AN1036" s="394"/>
      <c r="AO1036" s="394"/>
      <c r="AP1036" s="394"/>
      <c r="AQ1036" s="394"/>
      <c r="AR1036" s="394"/>
      <c r="AS1036" s="394"/>
      <c r="AT1036" s="394"/>
      <c r="AU1036" s="394"/>
      <c r="AV1036" s="394"/>
      <c r="AW1036" s="394"/>
      <c r="AX1036" s="394"/>
      <c r="AY1036" s="394"/>
      <c r="AZ1036" s="394"/>
      <c r="BA1036" s="394"/>
      <c r="BB1036" s="394"/>
      <c r="BC1036" s="394"/>
      <c r="BD1036" s="394"/>
      <c r="BE1036" s="394"/>
      <c r="BF1036" s="394"/>
      <c r="BG1036" s="394"/>
      <c r="BH1036" s="394"/>
      <c r="BI1036" s="394"/>
      <c r="BJ1036" s="394"/>
      <c r="BK1036" s="394"/>
      <c r="BL1036" s="394"/>
      <c r="BM1036" s="394"/>
      <c r="BN1036" s="394"/>
      <c r="BO1036" s="394"/>
      <c r="BP1036" s="394"/>
      <c r="BQ1036" s="388">
        <v>37</v>
      </c>
      <c r="BR1036" s="388">
        <v>2475</v>
      </c>
      <c r="BS1036" s="388">
        <f t="shared" si="120"/>
        <v>618.75</v>
      </c>
    </row>
    <row r="1037" spans="1:71" ht="15.75" customHeight="1">
      <c r="A1037" s="331">
        <v>1035</v>
      </c>
      <c r="B1037" s="394" t="s">
        <v>7188</v>
      </c>
      <c r="C1037" s="394"/>
      <c r="D1037" s="394"/>
      <c r="E1037" s="296" t="s">
        <v>5</v>
      </c>
      <c r="F1037" s="394"/>
      <c r="G1037" s="394"/>
      <c r="H1037" s="394"/>
      <c r="I1037" s="394"/>
      <c r="J1037" s="394"/>
      <c r="K1037" s="394"/>
      <c r="L1037" s="394"/>
      <c r="M1037" s="394"/>
      <c r="N1037" s="394"/>
      <c r="O1037" s="394"/>
      <c r="P1037" s="394"/>
      <c r="Q1037" s="394"/>
      <c r="R1037" s="394"/>
      <c r="S1037" s="394"/>
      <c r="T1037" s="394"/>
      <c r="U1037" s="394"/>
      <c r="V1037" s="394"/>
      <c r="W1037" s="394"/>
      <c r="X1037" s="394"/>
      <c r="Y1037" s="394"/>
      <c r="Z1037" s="394"/>
      <c r="AA1037" s="394"/>
      <c r="AB1037" s="394"/>
      <c r="AC1037" s="394"/>
      <c r="AD1037" s="394"/>
      <c r="AE1037" s="394"/>
      <c r="AF1037" s="394"/>
      <c r="AG1037" s="394"/>
      <c r="AH1037" s="394"/>
      <c r="AI1037" s="394"/>
      <c r="AJ1037" s="394"/>
      <c r="AK1037" s="394"/>
      <c r="AL1037" s="394"/>
      <c r="AM1037" s="394"/>
      <c r="AN1037" s="394"/>
      <c r="AO1037" s="394"/>
      <c r="AP1037" s="394"/>
      <c r="AQ1037" s="394"/>
      <c r="AR1037" s="394"/>
      <c r="AS1037" s="394"/>
      <c r="AT1037" s="394"/>
      <c r="AU1037" s="394"/>
      <c r="AV1037" s="394"/>
      <c r="AW1037" s="394"/>
      <c r="AX1037" s="394"/>
      <c r="AY1037" s="394"/>
      <c r="AZ1037" s="394"/>
      <c r="BA1037" s="394"/>
      <c r="BB1037" s="394"/>
      <c r="BC1037" s="394"/>
      <c r="BD1037" s="394"/>
      <c r="BE1037" s="394"/>
      <c r="BF1037" s="394"/>
      <c r="BG1037" s="394"/>
      <c r="BH1037" s="394"/>
      <c r="BI1037" s="394"/>
      <c r="BJ1037" s="394"/>
      <c r="BK1037" s="394"/>
      <c r="BL1037" s="394"/>
      <c r="BM1037" s="394"/>
      <c r="BN1037" s="394"/>
      <c r="BO1037" s="394"/>
      <c r="BP1037" s="394"/>
      <c r="BQ1037" s="388">
        <v>57</v>
      </c>
      <c r="BR1037" s="388">
        <v>3483</v>
      </c>
      <c r="BS1037" s="388">
        <f t="shared" si="120"/>
        <v>870.75</v>
      </c>
    </row>
    <row r="1038" spans="1:71" ht="15.75" customHeight="1">
      <c r="A1038" s="331">
        <v>1036</v>
      </c>
      <c r="B1038" s="394" t="s">
        <v>7189</v>
      </c>
      <c r="C1038" s="394"/>
      <c r="D1038" s="394"/>
      <c r="E1038" s="296" t="s">
        <v>5</v>
      </c>
      <c r="F1038" s="394"/>
      <c r="G1038" s="394"/>
      <c r="H1038" s="394"/>
      <c r="I1038" s="394"/>
      <c r="J1038" s="394"/>
      <c r="K1038" s="394"/>
      <c r="L1038" s="394"/>
      <c r="M1038" s="394"/>
      <c r="N1038" s="394"/>
      <c r="O1038" s="394"/>
      <c r="P1038" s="394"/>
      <c r="Q1038" s="394"/>
      <c r="R1038" s="394"/>
      <c r="S1038" s="394"/>
      <c r="T1038" s="394"/>
      <c r="U1038" s="394"/>
      <c r="V1038" s="394"/>
      <c r="W1038" s="394"/>
      <c r="X1038" s="394"/>
      <c r="Y1038" s="394"/>
      <c r="Z1038" s="394"/>
      <c r="AA1038" s="394"/>
      <c r="AB1038" s="394"/>
      <c r="AC1038" s="394"/>
      <c r="AD1038" s="394"/>
      <c r="AE1038" s="394"/>
      <c r="AF1038" s="394"/>
      <c r="AG1038" s="394"/>
      <c r="AH1038" s="394"/>
      <c r="AI1038" s="394"/>
      <c r="AJ1038" s="394"/>
      <c r="AK1038" s="394"/>
      <c r="AL1038" s="394"/>
      <c r="AM1038" s="394"/>
      <c r="AN1038" s="394"/>
      <c r="AO1038" s="394"/>
      <c r="AP1038" s="394"/>
      <c r="AQ1038" s="394"/>
      <c r="AR1038" s="394"/>
      <c r="AS1038" s="394"/>
      <c r="AT1038" s="394"/>
      <c r="AU1038" s="394"/>
      <c r="AV1038" s="394"/>
      <c r="AW1038" s="394"/>
      <c r="AX1038" s="394"/>
      <c r="AY1038" s="394"/>
      <c r="AZ1038" s="394"/>
      <c r="BA1038" s="394"/>
      <c r="BB1038" s="394"/>
      <c r="BC1038" s="394"/>
      <c r="BD1038" s="394"/>
      <c r="BE1038" s="394"/>
      <c r="BF1038" s="394"/>
      <c r="BG1038" s="394"/>
      <c r="BH1038" s="394"/>
      <c r="BI1038" s="394"/>
      <c r="BJ1038" s="394"/>
      <c r="BK1038" s="394"/>
      <c r="BL1038" s="394"/>
      <c r="BM1038" s="394"/>
      <c r="BN1038" s="394"/>
      <c r="BO1038" s="394"/>
      <c r="BP1038" s="394"/>
      <c r="BQ1038" s="388">
        <v>47</v>
      </c>
      <c r="BR1038" s="388">
        <v>3893</v>
      </c>
      <c r="BS1038" s="388">
        <f t="shared" si="120"/>
        <v>973.25</v>
      </c>
    </row>
    <row r="1039" spans="1:71" ht="15.75" customHeight="1">
      <c r="A1039" s="331">
        <v>1037</v>
      </c>
      <c r="B1039" s="394" t="s">
        <v>7190</v>
      </c>
      <c r="C1039" s="394"/>
      <c r="D1039" s="394"/>
      <c r="E1039" s="296" t="s">
        <v>5</v>
      </c>
      <c r="F1039" s="394"/>
      <c r="G1039" s="394"/>
      <c r="H1039" s="394"/>
      <c r="I1039" s="394"/>
      <c r="J1039" s="394"/>
      <c r="K1039" s="394"/>
      <c r="L1039" s="394"/>
      <c r="M1039" s="394"/>
      <c r="N1039" s="394"/>
      <c r="O1039" s="394"/>
      <c r="P1039" s="394"/>
      <c r="Q1039" s="394"/>
      <c r="R1039" s="394"/>
      <c r="S1039" s="394"/>
      <c r="T1039" s="394"/>
      <c r="U1039" s="394"/>
      <c r="V1039" s="394"/>
      <c r="W1039" s="394"/>
      <c r="X1039" s="394"/>
      <c r="Y1039" s="394"/>
      <c r="Z1039" s="394"/>
      <c r="AA1039" s="394"/>
      <c r="AB1039" s="394"/>
      <c r="AC1039" s="394"/>
      <c r="AD1039" s="394"/>
      <c r="AE1039" s="394"/>
      <c r="AF1039" s="394"/>
      <c r="AG1039" s="394"/>
      <c r="AH1039" s="394"/>
      <c r="AI1039" s="394"/>
      <c r="AJ1039" s="394"/>
      <c r="AK1039" s="394"/>
      <c r="AL1039" s="394"/>
      <c r="AM1039" s="394"/>
      <c r="AN1039" s="394"/>
      <c r="AO1039" s="394"/>
      <c r="AP1039" s="394"/>
      <c r="AQ1039" s="394"/>
      <c r="AR1039" s="394"/>
      <c r="AS1039" s="394"/>
      <c r="AT1039" s="394"/>
      <c r="AU1039" s="394"/>
      <c r="AV1039" s="394"/>
      <c r="AW1039" s="394"/>
      <c r="AX1039" s="394"/>
      <c r="AY1039" s="394"/>
      <c r="AZ1039" s="394"/>
      <c r="BA1039" s="394"/>
      <c r="BB1039" s="394"/>
      <c r="BC1039" s="394"/>
      <c r="BD1039" s="394"/>
      <c r="BE1039" s="394"/>
      <c r="BF1039" s="394"/>
      <c r="BG1039" s="394"/>
      <c r="BH1039" s="394"/>
      <c r="BI1039" s="394"/>
      <c r="BJ1039" s="394"/>
      <c r="BK1039" s="394"/>
      <c r="BL1039" s="394"/>
      <c r="BM1039" s="394"/>
      <c r="BN1039" s="394"/>
      <c r="BO1039" s="394"/>
      <c r="BP1039" s="394"/>
      <c r="BQ1039" s="388">
        <v>29</v>
      </c>
      <c r="BR1039" s="388">
        <v>2423</v>
      </c>
      <c r="BS1039" s="388">
        <f t="shared" si="120"/>
        <v>605.75</v>
      </c>
    </row>
    <row r="1040" spans="1:71" ht="15.75" customHeight="1">
      <c r="A1040" s="331">
        <v>1038</v>
      </c>
      <c r="B1040" s="394" t="s">
        <v>7191</v>
      </c>
      <c r="C1040" s="394"/>
      <c r="D1040" s="394"/>
      <c r="E1040" s="296" t="s">
        <v>5</v>
      </c>
      <c r="F1040" s="394"/>
      <c r="G1040" s="394"/>
      <c r="H1040" s="394"/>
      <c r="I1040" s="394"/>
      <c r="J1040" s="394"/>
      <c r="K1040" s="394"/>
      <c r="L1040" s="394"/>
      <c r="M1040" s="394"/>
      <c r="N1040" s="394"/>
      <c r="O1040" s="394"/>
      <c r="P1040" s="394"/>
      <c r="Q1040" s="394"/>
      <c r="R1040" s="394"/>
      <c r="S1040" s="394"/>
      <c r="T1040" s="394"/>
      <c r="U1040" s="394"/>
      <c r="V1040" s="394"/>
      <c r="W1040" s="394"/>
      <c r="X1040" s="394"/>
      <c r="Y1040" s="394"/>
      <c r="Z1040" s="394"/>
      <c r="AA1040" s="394"/>
      <c r="AB1040" s="394"/>
      <c r="AC1040" s="394"/>
      <c r="AD1040" s="394"/>
      <c r="AE1040" s="394"/>
      <c r="AF1040" s="394"/>
      <c r="AG1040" s="394"/>
      <c r="AH1040" s="394"/>
      <c r="AI1040" s="394"/>
      <c r="AJ1040" s="394"/>
      <c r="AK1040" s="394"/>
      <c r="AL1040" s="394"/>
      <c r="AM1040" s="394"/>
      <c r="AN1040" s="394"/>
      <c r="AO1040" s="394"/>
      <c r="AP1040" s="394"/>
      <c r="AQ1040" s="394"/>
      <c r="AR1040" s="394"/>
      <c r="AS1040" s="394"/>
      <c r="AT1040" s="394"/>
      <c r="AU1040" s="394"/>
      <c r="AV1040" s="394"/>
      <c r="AW1040" s="394"/>
      <c r="AX1040" s="394"/>
      <c r="AY1040" s="394"/>
      <c r="AZ1040" s="394"/>
      <c r="BA1040" s="394"/>
      <c r="BB1040" s="394"/>
      <c r="BC1040" s="394"/>
      <c r="BD1040" s="394"/>
      <c r="BE1040" s="394"/>
      <c r="BF1040" s="394"/>
      <c r="BG1040" s="394"/>
      <c r="BH1040" s="394"/>
      <c r="BI1040" s="394"/>
      <c r="BJ1040" s="394"/>
      <c r="BK1040" s="394"/>
      <c r="BL1040" s="394"/>
      <c r="BM1040" s="394"/>
      <c r="BN1040" s="394"/>
      <c r="BO1040" s="394"/>
      <c r="BP1040" s="394"/>
      <c r="BQ1040" s="388">
        <v>62</v>
      </c>
      <c r="BR1040" s="388">
        <v>5518</v>
      </c>
      <c r="BS1040" s="388">
        <f t="shared" si="120"/>
        <v>1379.5</v>
      </c>
    </row>
    <row r="1041" spans="1:71" ht="15.75" customHeight="1">
      <c r="A1041" s="331">
        <v>1039</v>
      </c>
      <c r="B1041" s="394" t="s">
        <v>7192</v>
      </c>
      <c r="C1041" s="394"/>
      <c r="D1041" s="394"/>
      <c r="E1041" s="296" t="s">
        <v>5</v>
      </c>
      <c r="F1041" s="394"/>
      <c r="G1041" s="394"/>
      <c r="H1041" s="394"/>
      <c r="I1041" s="394"/>
      <c r="J1041" s="394"/>
      <c r="K1041" s="394"/>
      <c r="L1041" s="394"/>
      <c r="M1041" s="394"/>
      <c r="N1041" s="394"/>
      <c r="O1041" s="394"/>
      <c r="P1041" s="394"/>
      <c r="Q1041" s="394"/>
      <c r="R1041" s="394"/>
      <c r="S1041" s="394"/>
      <c r="T1041" s="394"/>
      <c r="U1041" s="394"/>
      <c r="V1041" s="394"/>
      <c r="W1041" s="394"/>
      <c r="X1041" s="394"/>
      <c r="Y1041" s="394"/>
      <c r="Z1041" s="394"/>
      <c r="AA1041" s="394"/>
      <c r="AB1041" s="394"/>
      <c r="AC1041" s="394"/>
      <c r="AD1041" s="394"/>
      <c r="AE1041" s="394"/>
      <c r="AF1041" s="394"/>
      <c r="AG1041" s="394"/>
      <c r="AH1041" s="394"/>
      <c r="AI1041" s="394"/>
      <c r="AJ1041" s="394"/>
      <c r="AK1041" s="394"/>
      <c r="AL1041" s="394"/>
      <c r="AM1041" s="394"/>
      <c r="AN1041" s="394"/>
      <c r="AO1041" s="394"/>
      <c r="AP1041" s="394"/>
      <c r="AQ1041" s="394"/>
      <c r="AR1041" s="394"/>
      <c r="AS1041" s="394"/>
      <c r="AT1041" s="394"/>
      <c r="AU1041" s="394"/>
      <c r="AV1041" s="394"/>
      <c r="AW1041" s="394"/>
      <c r="AX1041" s="394"/>
      <c r="AY1041" s="394"/>
      <c r="AZ1041" s="394"/>
      <c r="BA1041" s="394"/>
      <c r="BB1041" s="394"/>
      <c r="BC1041" s="394"/>
      <c r="BD1041" s="394"/>
      <c r="BE1041" s="394"/>
      <c r="BF1041" s="394"/>
      <c r="BG1041" s="394"/>
      <c r="BH1041" s="394"/>
      <c r="BI1041" s="394"/>
      <c r="BJ1041" s="394"/>
      <c r="BK1041" s="394"/>
      <c r="BL1041" s="394"/>
      <c r="BM1041" s="394"/>
      <c r="BN1041" s="394"/>
      <c r="BO1041" s="394"/>
      <c r="BP1041" s="394"/>
      <c r="BQ1041" s="388">
        <v>89</v>
      </c>
      <c r="BR1041" s="388">
        <v>7499</v>
      </c>
      <c r="BS1041" s="388">
        <f t="shared" si="120"/>
        <v>1874.75</v>
      </c>
    </row>
    <row r="1042" spans="1:71" ht="15.75" customHeight="1">
      <c r="A1042" s="331">
        <v>1040</v>
      </c>
      <c r="B1042" s="394" t="s">
        <v>7193</v>
      </c>
      <c r="C1042" s="394"/>
      <c r="D1042" s="394"/>
      <c r="E1042" s="296" t="s">
        <v>5</v>
      </c>
      <c r="F1042" s="394"/>
      <c r="G1042" s="394"/>
      <c r="H1042" s="394"/>
      <c r="I1042" s="394"/>
      <c r="J1042" s="394"/>
      <c r="K1042" s="394"/>
      <c r="L1042" s="394"/>
      <c r="M1042" s="394"/>
      <c r="N1042" s="394"/>
      <c r="O1042" s="394"/>
      <c r="P1042" s="394"/>
      <c r="Q1042" s="394"/>
      <c r="R1042" s="394"/>
      <c r="S1042" s="394"/>
      <c r="T1042" s="394"/>
      <c r="U1042" s="394"/>
      <c r="V1042" s="394"/>
      <c r="W1042" s="394"/>
      <c r="X1042" s="394"/>
      <c r="Y1042" s="394"/>
      <c r="Z1042" s="394"/>
      <c r="AA1042" s="394"/>
      <c r="AB1042" s="394"/>
      <c r="AC1042" s="394"/>
      <c r="AD1042" s="394"/>
      <c r="AE1042" s="394"/>
      <c r="AF1042" s="394"/>
      <c r="AG1042" s="394"/>
      <c r="AH1042" s="394"/>
      <c r="AI1042" s="394"/>
      <c r="AJ1042" s="394"/>
      <c r="AK1042" s="394"/>
      <c r="AL1042" s="394"/>
      <c r="AM1042" s="394"/>
      <c r="AN1042" s="394"/>
      <c r="AO1042" s="394"/>
      <c r="AP1042" s="394"/>
      <c r="AQ1042" s="394"/>
      <c r="AR1042" s="394"/>
      <c r="AS1042" s="394"/>
      <c r="AT1042" s="394"/>
      <c r="AU1042" s="394"/>
      <c r="AV1042" s="394"/>
      <c r="AW1042" s="394"/>
      <c r="AX1042" s="394"/>
      <c r="AY1042" s="394"/>
      <c r="AZ1042" s="394"/>
      <c r="BA1042" s="394"/>
      <c r="BB1042" s="394"/>
      <c r="BC1042" s="394"/>
      <c r="BD1042" s="394"/>
      <c r="BE1042" s="394"/>
      <c r="BF1042" s="394"/>
      <c r="BG1042" s="394"/>
      <c r="BH1042" s="394"/>
      <c r="BI1042" s="394"/>
      <c r="BJ1042" s="394"/>
      <c r="BK1042" s="394"/>
      <c r="BL1042" s="394"/>
      <c r="BM1042" s="394"/>
      <c r="BN1042" s="394"/>
      <c r="BO1042" s="394"/>
      <c r="BP1042" s="394"/>
      <c r="BQ1042" s="388">
        <v>36</v>
      </c>
      <c r="BR1042" s="388">
        <v>3416</v>
      </c>
      <c r="BS1042" s="388">
        <f t="shared" si="120"/>
        <v>854</v>
      </c>
    </row>
    <row r="1043" spans="1:71" ht="15.75" customHeight="1">
      <c r="A1043" s="331">
        <v>1041</v>
      </c>
      <c r="B1043" s="394" t="s">
        <v>7194</v>
      </c>
      <c r="C1043" s="394"/>
      <c r="D1043" s="394"/>
      <c r="E1043" s="296" t="s">
        <v>5</v>
      </c>
      <c r="F1043" s="394"/>
      <c r="G1043" s="394"/>
      <c r="H1043" s="394"/>
      <c r="I1043" s="394"/>
      <c r="J1043" s="394"/>
      <c r="K1043" s="394"/>
      <c r="L1043" s="394"/>
      <c r="M1043" s="394"/>
      <c r="N1043" s="394"/>
      <c r="O1043" s="394"/>
      <c r="P1043" s="394"/>
      <c r="Q1043" s="394"/>
      <c r="R1043" s="394"/>
      <c r="S1043" s="394"/>
      <c r="T1043" s="394"/>
      <c r="U1043" s="394"/>
      <c r="V1043" s="394"/>
      <c r="W1043" s="394"/>
      <c r="X1043" s="394"/>
      <c r="Y1043" s="394"/>
      <c r="Z1043" s="394"/>
      <c r="AA1043" s="394"/>
      <c r="AB1043" s="394"/>
      <c r="AC1043" s="394"/>
      <c r="AD1043" s="394"/>
      <c r="AE1043" s="394"/>
      <c r="AF1043" s="394"/>
      <c r="AG1043" s="394"/>
      <c r="AH1043" s="394"/>
      <c r="AI1043" s="394"/>
      <c r="AJ1043" s="394"/>
      <c r="AK1043" s="394"/>
      <c r="AL1043" s="394"/>
      <c r="AM1043" s="394"/>
      <c r="AN1043" s="394"/>
      <c r="AO1043" s="394"/>
      <c r="AP1043" s="394"/>
      <c r="AQ1043" s="394"/>
      <c r="AR1043" s="394"/>
      <c r="AS1043" s="394"/>
      <c r="AT1043" s="394"/>
      <c r="AU1043" s="394"/>
      <c r="AV1043" s="394"/>
      <c r="AW1043" s="394"/>
      <c r="AX1043" s="394"/>
      <c r="AY1043" s="394"/>
      <c r="AZ1043" s="394"/>
      <c r="BA1043" s="394"/>
      <c r="BB1043" s="394"/>
      <c r="BC1043" s="394"/>
      <c r="BD1043" s="394"/>
      <c r="BE1043" s="394"/>
      <c r="BF1043" s="394"/>
      <c r="BG1043" s="394"/>
      <c r="BH1043" s="394"/>
      <c r="BI1043" s="394"/>
      <c r="BJ1043" s="394"/>
      <c r="BK1043" s="394"/>
      <c r="BL1043" s="394"/>
      <c r="BM1043" s="394"/>
      <c r="BN1043" s="394"/>
      <c r="BO1043" s="394"/>
      <c r="BP1043" s="394"/>
      <c r="BQ1043" s="388">
        <v>40</v>
      </c>
      <c r="BR1043" s="388">
        <v>3376</v>
      </c>
      <c r="BS1043" s="388">
        <f t="shared" si="120"/>
        <v>844</v>
      </c>
    </row>
    <row r="1044" spans="1:71" ht="15.75" customHeight="1">
      <c r="A1044" s="331">
        <v>1042</v>
      </c>
      <c r="B1044" s="394" t="s">
        <v>7195</v>
      </c>
      <c r="C1044" s="394"/>
      <c r="D1044" s="394"/>
      <c r="E1044" s="296" t="s">
        <v>5</v>
      </c>
      <c r="F1044" s="394"/>
      <c r="G1044" s="394"/>
      <c r="H1044" s="394"/>
      <c r="I1044" s="394"/>
      <c r="J1044" s="394"/>
      <c r="K1044" s="394"/>
      <c r="L1044" s="394"/>
      <c r="M1044" s="394"/>
      <c r="N1044" s="394"/>
      <c r="O1044" s="394"/>
      <c r="P1044" s="394"/>
      <c r="Q1044" s="394"/>
      <c r="R1044" s="394"/>
      <c r="S1044" s="394"/>
      <c r="T1044" s="394"/>
      <c r="U1044" s="394"/>
      <c r="V1044" s="394"/>
      <c r="W1044" s="394"/>
      <c r="X1044" s="394"/>
      <c r="Y1044" s="394"/>
      <c r="Z1044" s="394"/>
      <c r="AA1044" s="394"/>
      <c r="AB1044" s="394"/>
      <c r="AC1044" s="394"/>
      <c r="AD1044" s="394"/>
      <c r="AE1044" s="394"/>
      <c r="AF1044" s="394"/>
      <c r="AG1044" s="394"/>
      <c r="AH1044" s="394"/>
      <c r="AI1044" s="394"/>
      <c r="AJ1044" s="394"/>
      <c r="AK1044" s="394"/>
      <c r="AL1044" s="394"/>
      <c r="AM1044" s="394"/>
      <c r="AN1044" s="394"/>
      <c r="AO1044" s="394"/>
      <c r="AP1044" s="394"/>
      <c r="AQ1044" s="394"/>
      <c r="AR1044" s="394"/>
      <c r="AS1044" s="394"/>
      <c r="AT1044" s="394"/>
      <c r="AU1044" s="394"/>
      <c r="AV1044" s="394"/>
      <c r="AW1044" s="394"/>
      <c r="AX1044" s="394"/>
      <c r="AY1044" s="394"/>
      <c r="AZ1044" s="394"/>
      <c r="BA1044" s="394"/>
      <c r="BB1044" s="394"/>
      <c r="BC1044" s="394"/>
      <c r="BD1044" s="394"/>
      <c r="BE1044" s="394"/>
      <c r="BF1044" s="394"/>
      <c r="BG1044" s="394"/>
      <c r="BH1044" s="394"/>
      <c r="BI1044" s="394"/>
      <c r="BJ1044" s="394"/>
      <c r="BK1044" s="394"/>
      <c r="BL1044" s="394"/>
      <c r="BM1044" s="394"/>
      <c r="BN1044" s="394"/>
      <c r="BO1044" s="394"/>
      <c r="BP1044" s="394"/>
      <c r="BQ1044" s="388">
        <v>16</v>
      </c>
      <c r="BR1044" s="388">
        <v>1280</v>
      </c>
      <c r="BS1044" s="388">
        <f t="shared" si="120"/>
        <v>320</v>
      </c>
    </row>
    <row r="1045" spans="1:71" ht="15.75" customHeight="1">
      <c r="A1045" s="331">
        <v>1043</v>
      </c>
      <c r="B1045" s="394" t="s">
        <v>7196</v>
      </c>
      <c r="C1045" s="394"/>
      <c r="D1045" s="394"/>
      <c r="E1045" s="296" t="s">
        <v>955</v>
      </c>
      <c r="F1045" s="394"/>
      <c r="G1045" s="394"/>
      <c r="H1045" s="394"/>
      <c r="I1045" s="394"/>
      <c r="J1045" s="394"/>
      <c r="K1045" s="394"/>
      <c r="L1045" s="394"/>
      <c r="M1045" s="394"/>
      <c r="N1045" s="394"/>
      <c r="O1045" s="394"/>
      <c r="P1045" s="394"/>
      <c r="Q1045" s="394"/>
      <c r="R1045" s="394"/>
      <c r="S1045" s="394"/>
      <c r="T1045" s="394"/>
      <c r="U1045" s="394"/>
      <c r="V1045" s="394"/>
      <c r="W1045" s="394"/>
      <c r="X1045" s="394"/>
      <c r="Y1045" s="394"/>
      <c r="Z1045" s="394"/>
      <c r="AA1045" s="394"/>
      <c r="AB1045" s="394"/>
      <c r="AC1045" s="394"/>
      <c r="AD1045" s="394"/>
      <c r="AE1045" s="394"/>
      <c r="AF1045" s="394"/>
      <c r="AG1045" s="394"/>
      <c r="AH1045" s="394"/>
      <c r="AI1045" s="394"/>
      <c r="AJ1045" s="394"/>
      <c r="AK1045" s="394"/>
      <c r="AL1045" s="394"/>
      <c r="AM1045" s="394"/>
      <c r="AN1045" s="394"/>
      <c r="AO1045" s="394"/>
      <c r="AP1045" s="394"/>
      <c r="AQ1045" s="394"/>
      <c r="AR1045" s="394"/>
      <c r="AS1045" s="394"/>
      <c r="AT1045" s="394"/>
      <c r="AU1045" s="394"/>
      <c r="AV1045" s="394"/>
      <c r="AW1045" s="394"/>
      <c r="AX1045" s="394"/>
      <c r="AY1045" s="394"/>
      <c r="AZ1045" s="394"/>
      <c r="BA1045" s="394"/>
      <c r="BB1045" s="394"/>
      <c r="BC1045" s="394"/>
      <c r="BD1045" s="394"/>
      <c r="BE1045" s="394"/>
      <c r="BF1045" s="394"/>
      <c r="BG1045" s="394"/>
      <c r="BH1045" s="394"/>
      <c r="BI1045" s="394"/>
      <c r="BJ1045" s="394"/>
      <c r="BK1045" s="394"/>
      <c r="BL1045" s="394"/>
      <c r="BM1045" s="394"/>
      <c r="BN1045" s="394"/>
      <c r="BO1045" s="394"/>
      <c r="BP1045" s="394"/>
      <c r="BQ1045" s="388">
        <v>87</v>
      </c>
      <c r="BR1045" s="388">
        <v>6005</v>
      </c>
      <c r="BS1045" s="388">
        <f t="shared" si="120"/>
        <v>1501.25</v>
      </c>
    </row>
    <row r="1046" spans="1:71" ht="15.75" customHeight="1">
      <c r="A1046" s="331">
        <v>1044</v>
      </c>
      <c r="B1046" s="394" t="s">
        <v>7197</v>
      </c>
      <c r="C1046" s="394"/>
      <c r="D1046" s="394"/>
      <c r="E1046" s="296" t="s">
        <v>5</v>
      </c>
      <c r="F1046" s="394"/>
      <c r="G1046" s="394"/>
      <c r="H1046" s="394"/>
      <c r="I1046" s="394"/>
      <c r="J1046" s="394"/>
      <c r="K1046" s="394"/>
      <c r="L1046" s="394"/>
      <c r="M1046" s="394"/>
      <c r="N1046" s="394"/>
      <c r="O1046" s="394"/>
      <c r="P1046" s="394"/>
      <c r="Q1046" s="394"/>
      <c r="R1046" s="394"/>
      <c r="S1046" s="394"/>
      <c r="T1046" s="394"/>
      <c r="U1046" s="394"/>
      <c r="V1046" s="394"/>
      <c r="W1046" s="394"/>
      <c r="X1046" s="394"/>
      <c r="Y1046" s="394"/>
      <c r="Z1046" s="394"/>
      <c r="AA1046" s="394"/>
      <c r="AB1046" s="394"/>
      <c r="AC1046" s="394"/>
      <c r="AD1046" s="394"/>
      <c r="AE1046" s="394"/>
      <c r="AF1046" s="394"/>
      <c r="AG1046" s="394"/>
      <c r="AH1046" s="394"/>
      <c r="AI1046" s="394"/>
      <c r="AJ1046" s="394"/>
      <c r="AK1046" s="394"/>
      <c r="AL1046" s="394"/>
      <c r="AM1046" s="394"/>
      <c r="AN1046" s="394"/>
      <c r="AO1046" s="394"/>
      <c r="AP1046" s="394"/>
      <c r="AQ1046" s="394"/>
      <c r="AR1046" s="394"/>
      <c r="AS1046" s="394"/>
      <c r="AT1046" s="394"/>
      <c r="AU1046" s="394"/>
      <c r="AV1046" s="394"/>
      <c r="AW1046" s="394"/>
      <c r="AX1046" s="394"/>
      <c r="AY1046" s="394"/>
      <c r="AZ1046" s="394"/>
      <c r="BA1046" s="394"/>
      <c r="BB1046" s="394"/>
      <c r="BC1046" s="394"/>
      <c r="BD1046" s="394"/>
      <c r="BE1046" s="394"/>
      <c r="BF1046" s="394"/>
      <c r="BG1046" s="394"/>
      <c r="BH1046" s="394"/>
      <c r="BI1046" s="394"/>
      <c r="BJ1046" s="394"/>
      <c r="BK1046" s="394"/>
      <c r="BL1046" s="394"/>
      <c r="BM1046" s="394"/>
      <c r="BN1046" s="394"/>
      <c r="BO1046" s="394"/>
      <c r="BP1046" s="394"/>
      <c r="BQ1046" s="388">
        <v>14</v>
      </c>
      <c r="BR1046" s="388">
        <v>1222</v>
      </c>
      <c r="BS1046" s="388">
        <f t="shared" si="120"/>
        <v>305.5</v>
      </c>
    </row>
    <row r="1047" spans="1:71" ht="15.75" customHeight="1">
      <c r="A1047" s="331">
        <v>1045</v>
      </c>
      <c r="B1047" s="394" t="s">
        <v>7198</v>
      </c>
      <c r="C1047" s="394"/>
      <c r="D1047" s="394"/>
      <c r="E1047" s="296" t="s">
        <v>5</v>
      </c>
      <c r="F1047" s="394"/>
      <c r="G1047" s="394"/>
      <c r="H1047" s="394"/>
      <c r="I1047" s="394"/>
      <c r="J1047" s="394"/>
      <c r="K1047" s="394"/>
      <c r="L1047" s="394"/>
      <c r="M1047" s="394"/>
      <c r="N1047" s="394"/>
      <c r="O1047" s="394"/>
      <c r="P1047" s="394"/>
      <c r="Q1047" s="394"/>
      <c r="R1047" s="394"/>
      <c r="S1047" s="394"/>
      <c r="T1047" s="394"/>
      <c r="U1047" s="394"/>
      <c r="V1047" s="394"/>
      <c r="W1047" s="394"/>
      <c r="X1047" s="394"/>
      <c r="Y1047" s="394"/>
      <c r="Z1047" s="394"/>
      <c r="AA1047" s="394"/>
      <c r="AB1047" s="394"/>
      <c r="AC1047" s="394"/>
      <c r="AD1047" s="394"/>
      <c r="AE1047" s="394"/>
      <c r="AF1047" s="394"/>
      <c r="AG1047" s="394"/>
      <c r="AH1047" s="394"/>
      <c r="AI1047" s="394"/>
      <c r="AJ1047" s="394"/>
      <c r="AK1047" s="394"/>
      <c r="AL1047" s="394"/>
      <c r="AM1047" s="394"/>
      <c r="AN1047" s="394"/>
      <c r="AO1047" s="394"/>
      <c r="AP1047" s="394"/>
      <c r="AQ1047" s="394"/>
      <c r="AR1047" s="394"/>
      <c r="AS1047" s="394"/>
      <c r="AT1047" s="394"/>
      <c r="AU1047" s="394"/>
      <c r="AV1047" s="394"/>
      <c r="AW1047" s="394"/>
      <c r="AX1047" s="394"/>
      <c r="AY1047" s="394"/>
      <c r="AZ1047" s="394"/>
      <c r="BA1047" s="394"/>
      <c r="BB1047" s="394"/>
      <c r="BC1047" s="394"/>
      <c r="BD1047" s="394"/>
      <c r="BE1047" s="394"/>
      <c r="BF1047" s="394"/>
      <c r="BG1047" s="394"/>
      <c r="BH1047" s="394"/>
      <c r="BI1047" s="394"/>
      <c r="BJ1047" s="394"/>
      <c r="BK1047" s="394"/>
      <c r="BL1047" s="394"/>
      <c r="BM1047" s="394"/>
      <c r="BN1047" s="394"/>
      <c r="BO1047" s="394"/>
      <c r="BP1047" s="394"/>
      <c r="BQ1047" s="388">
        <v>26</v>
      </c>
      <c r="BR1047" s="388">
        <v>1510</v>
      </c>
      <c r="BS1047" s="388">
        <f t="shared" si="120"/>
        <v>377.5</v>
      </c>
    </row>
    <row r="1048" spans="1:71" ht="15.75" customHeight="1">
      <c r="A1048" s="331">
        <v>1046</v>
      </c>
      <c r="B1048" s="394" t="s">
        <v>7199</v>
      </c>
      <c r="C1048" s="394"/>
      <c r="D1048" s="394"/>
      <c r="E1048" s="296" t="s">
        <v>364</v>
      </c>
      <c r="F1048" s="394"/>
      <c r="G1048" s="394"/>
      <c r="H1048" s="394"/>
      <c r="I1048" s="394"/>
      <c r="J1048" s="394"/>
      <c r="K1048" s="394"/>
      <c r="L1048" s="394"/>
      <c r="M1048" s="394"/>
      <c r="N1048" s="394"/>
      <c r="O1048" s="394"/>
      <c r="P1048" s="394"/>
      <c r="Q1048" s="394"/>
      <c r="R1048" s="394"/>
      <c r="S1048" s="394"/>
      <c r="T1048" s="394"/>
      <c r="U1048" s="394"/>
      <c r="V1048" s="394"/>
      <c r="W1048" s="394"/>
      <c r="X1048" s="394"/>
      <c r="Y1048" s="394"/>
      <c r="Z1048" s="394"/>
      <c r="AA1048" s="394"/>
      <c r="AB1048" s="394"/>
      <c r="AC1048" s="394"/>
      <c r="AD1048" s="394"/>
      <c r="AE1048" s="394"/>
      <c r="AF1048" s="394"/>
      <c r="AG1048" s="394"/>
      <c r="AH1048" s="394"/>
      <c r="AI1048" s="394"/>
      <c r="AJ1048" s="394"/>
      <c r="AK1048" s="394"/>
      <c r="AL1048" s="394"/>
      <c r="AM1048" s="394"/>
      <c r="AN1048" s="394"/>
      <c r="AO1048" s="394"/>
      <c r="AP1048" s="394"/>
      <c r="AQ1048" s="394"/>
      <c r="AR1048" s="394"/>
      <c r="AS1048" s="394"/>
      <c r="AT1048" s="394"/>
      <c r="AU1048" s="394"/>
      <c r="AV1048" s="394"/>
      <c r="AW1048" s="394"/>
      <c r="AX1048" s="394"/>
      <c r="AY1048" s="394"/>
      <c r="AZ1048" s="394"/>
      <c r="BA1048" s="394"/>
      <c r="BB1048" s="394"/>
      <c r="BC1048" s="394"/>
      <c r="BD1048" s="394"/>
      <c r="BE1048" s="394"/>
      <c r="BF1048" s="394"/>
      <c r="BG1048" s="394"/>
      <c r="BH1048" s="394"/>
      <c r="BI1048" s="394"/>
      <c r="BJ1048" s="394"/>
      <c r="BK1048" s="394"/>
      <c r="BL1048" s="394"/>
      <c r="BM1048" s="394"/>
      <c r="BN1048" s="394"/>
      <c r="BO1048" s="394"/>
      <c r="BP1048" s="394"/>
      <c r="BQ1048" s="388">
        <v>32</v>
      </c>
      <c r="BR1048" s="388">
        <v>2276</v>
      </c>
      <c r="BS1048" s="388">
        <f t="shared" si="120"/>
        <v>569</v>
      </c>
    </row>
    <row r="1049" spans="1:71" ht="15.75" customHeight="1">
      <c r="A1049" s="331">
        <v>1047</v>
      </c>
      <c r="B1049" s="394" t="s">
        <v>7200</v>
      </c>
      <c r="C1049" s="394"/>
      <c r="D1049" s="394"/>
      <c r="E1049" s="296" t="s">
        <v>5</v>
      </c>
      <c r="F1049" s="394"/>
      <c r="G1049" s="394"/>
      <c r="H1049" s="394"/>
      <c r="I1049" s="394"/>
      <c r="J1049" s="394"/>
      <c r="K1049" s="394"/>
      <c r="L1049" s="394"/>
      <c r="M1049" s="394"/>
      <c r="N1049" s="394"/>
      <c r="O1049" s="394"/>
      <c r="P1049" s="394"/>
      <c r="Q1049" s="394"/>
      <c r="R1049" s="394"/>
      <c r="S1049" s="394"/>
      <c r="T1049" s="394"/>
      <c r="U1049" s="394"/>
      <c r="V1049" s="394"/>
      <c r="W1049" s="394"/>
      <c r="X1049" s="394"/>
      <c r="Y1049" s="394"/>
      <c r="Z1049" s="394"/>
      <c r="AA1049" s="394"/>
      <c r="AB1049" s="394"/>
      <c r="AC1049" s="394"/>
      <c r="AD1049" s="394"/>
      <c r="AE1049" s="394"/>
      <c r="AF1049" s="394"/>
      <c r="AG1049" s="394"/>
      <c r="AH1049" s="394"/>
      <c r="AI1049" s="394"/>
      <c r="AJ1049" s="394"/>
      <c r="AK1049" s="394"/>
      <c r="AL1049" s="394"/>
      <c r="AM1049" s="394"/>
      <c r="AN1049" s="394"/>
      <c r="AO1049" s="394"/>
      <c r="AP1049" s="394"/>
      <c r="AQ1049" s="394"/>
      <c r="AR1049" s="394"/>
      <c r="AS1049" s="394"/>
      <c r="AT1049" s="394"/>
      <c r="AU1049" s="394"/>
      <c r="AV1049" s="394"/>
      <c r="AW1049" s="394"/>
      <c r="AX1049" s="394"/>
      <c r="AY1049" s="394"/>
      <c r="AZ1049" s="394"/>
      <c r="BA1049" s="394"/>
      <c r="BB1049" s="394"/>
      <c r="BC1049" s="394"/>
      <c r="BD1049" s="394"/>
      <c r="BE1049" s="394"/>
      <c r="BF1049" s="394"/>
      <c r="BG1049" s="394"/>
      <c r="BH1049" s="394"/>
      <c r="BI1049" s="394"/>
      <c r="BJ1049" s="394"/>
      <c r="BK1049" s="394"/>
      <c r="BL1049" s="394"/>
      <c r="BM1049" s="394"/>
      <c r="BN1049" s="394"/>
      <c r="BO1049" s="394"/>
      <c r="BP1049" s="394"/>
      <c r="BQ1049" s="388">
        <v>66</v>
      </c>
      <c r="BR1049" s="388">
        <v>4846</v>
      </c>
      <c r="BS1049" s="388">
        <f t="shared" si="120"/>
        <v>1211.5</v>
      </c>
    </row>
    <row r="1050" spans="1:71" ht="15.75" customHeight="1">
      <c r="A1050" s="331">
        <v>1048</v>
      </c>
      <c r="B1050" s="394" t="s">
        <v>7201</v>
      </c>
      <c r="C1050" s="394"/>
      <c r="D1050" s="394"/>
      <c r="E1050" s="296" t="s">
        <v>955</v>
      </c>
      <c r="F1050" s="394"/>
      <c r="G1050" s="394"/>
      <c r="H1050" s="394"/>
      <c r="I1050" s="394"/>
      <c r="J1050" s="394"/>
      <c r="K1050" s="394"/>
      <c r="L1050" s="394"/>
      <c r="M1050" s="394"/>
      <c r="N1050" s="394"/>
      <c r="O1050" s="394"/>
      <c r="P1050" s="394"/>
      <c r="Q1050" s="394"/>
      <c r="R1050" s="394"/>
      <c r="S1050" s="394"/>
      <c r="T1050" s="394"/>
      <c r="U1050" s="394"/>
      <c r="V1050" s="394"/>
      <c r="W1050" s="394"/>
      <c r="X1050" s="394"/>
      <c r="Y1050" s="394"/>
      <c r="Z1050" s="394"/>
      <c r="AA1050" s="394"/>
      <c r="AB1050" s="394"/>
      <c r="AC1050" s="394"/>
      <c r="AD1050" s="394"/>
      <c r="AE1050" s="394"/>
      <c r="AF1050" s="394"/>
      <c r="AG1050" s="394"/>
      <c r="AH1050" s="394"/>
      <c r="AI1050" s="394"/>
      <c r="AJ1050" s="394"/>
      <c r="AK1050" s="394"/>
      <c r="AL1050" s="394"/>
      <c r="AM1050" s="394"/>
      <c r="AN1050" s="394"/>
      <c r="AO1050" s="394"/>
      <c r="AP1050" s="394"/>
      <c r="AQ1050" s="394"/>
      <c r="AR1050" s="394"/>
      <c r="AS1050" s="394"/>
      <c r="AT1050" s="394"/>
      <c r="AU1050" s="394"/>
      <c r="AV1050" s="394"/>
      <c r="AW1050" s="394"/>
      <c r="AX1050" s="394"/>
      <c r="AY1050" s="394"/>
      <c r="AZ1050" s="394"/>
      <c r="BA1050" s="394"/>
      <c r="BB1050" s="394"/>
      <c r="BC1050" s="394"/>
      <c r="BD1050" s="394"/>
      <c r="BE1050" s="394"/>
      <c r="BF1050" s="394"/>
      <c r="BG1050" s="394"/>
      <c r="BH1050" s="394"/>
      <c r="BI1050" s="394"/>
      <c r="BJ1050" s="394"/>
      <c r="BK1050" s="394"/>
      <c r="BL1050" s="394"/>
      <c r="BM1050" s="394"/>
      <c r="BN1050" s="394"/>
      <c r="BO1050" s="394"/>
      <c r="BP1050" s="394"/>
      <c r="BQ1050" s="388">
        <v>47</v>
      </c>
      <c r="BR1050" s="388">
        <v>3381</v>
      </c>
      <c r="BS1050" s="388">
        <f t="shared" si="120"/>
        <v>845.25</v>
      </c>
    </row>
    <row r="1051" spans="1:71" ht="15.75" customHeight="1">
      <c r="A1051" s="331">
        <v>1049</v>
      </c>
      <c r="B1051" s="394" t="s">
        <v>7202</v>
      </c>
      <c r="C1051" s="394"/>
      <c r="D1051" s="394"/>
      <c r="E1051" s="296" t="s">
        <v>955</v>
      </c>
      <c r="F1051" s="394"/>
      <c r="G1051" s="394"/>
      <c r="H1051" s="394"/>
      <c r="I1051" s="394"/>
      <c r="J1051" s="394"/>
      <c r="K1051" s="394"/>
      <c r="L1051" s="394"/>
      <c r="M1051" s="394"/>
      <c r="N1051" s="394"/>
      <c r="O1051" s="394"/>
      <c r="P1051" s="394"/>
      <c r="Q1051" s="394"/>
      <c r="R1051" s="394"/>
      <c r="S1051" s="394"/>
      <c r="T1051" s="394"/>
      <c r="U1051" s="394"/>
      <c r="V1051" s="394"/>
      <c r="W1051" s="394"/>
      <c r="X1051" s="394"/>
      <c r="Y1051" s="394"/>
      <c r="Z1051" s="394"/>
      <c r="AA1051" s="394"/>
      <c r="AB1051" s="394"/>
      <c r="AC1051" s="394"/>
      <c r="AD1051" s="394"/>
      <c r="AE1051" s="394"/>
      <c r="AF1051" s="394"/>
      <c r="AG1051" s="394"/>
      <c r="AH1051" s="394"/>
      <c r="AI1051" s="394"/>
      <c r="AJ1051" s="394"/>
      <c r="AK1051" s="394"/>
      <c r="AL1051" s="394"/>
      <c r="AM1051" s="394"/>
      <c r="AN1051" s="394"/>
      <c r="AO1051" s="394"/>
      <c r="AP1051" s="394"/>
      <c r="AQ1051" s="394"/>
      <c r="AR1051" s="394"/>
      <c r="AS1051" s="394"/>
      <c r="AT1051" s="394"/>
      <c r="AU1051" s="394"/>
      <c r="AV1051" s="394"/>
      <c r="AW1051" s="394"/>
      <c r="AX1051" s="394"/>
      <c r="AY1051" s="394"/>
      <c r="AZ1051" s="394"/>
      <c r="BA1051" s="394"/>
      <c r="BB1051" s="394"/>
      <c r="BC1051" s="394"/>
      <c r="BD1051" s="394"/>
      <c r="BE1051" s="394"/>
      <c r="BF1051" s="394"/>
      <c r="BG1051" s="394"/>
      <c r="BH1051" s="394"/>
      <c r="BI1051" s="394"/>
      <c r="BJ1051" s="394"/>
      <c r="BK1051" s="394"/>
      <c r="BL1051" s="394"/>
      <c r="BM1051" s="394"/>
      <c r="BN1051" s="394"/>
      <c r="BO1051" s="394"/>
      <c r="BP1051" s="394"/>
      <c r="BQ1051" s="388">
        <v>38</v>
      </c>
      <c r="BR1051" s="388">
        <v>3110</v>
      </c>
      <c r="BS1051" s="388">
        <f t="shared" si="120"/>
        <v>777.5</v>
      </c>
    </row>
    <row r="1052" spans="1:71" ht="15.75" customHeight="1">
      <c r="A1052" s="331">
        <v>1050</v>
      </c>
      <c r="B1052" s="394" t="s">
        <v>7203</v>
      </c>
      <c r="C1052" s="394"/>
      <c r="D1052" s="394"/>
      <c r="E1052" s="296" t="s">
        <v>5</v>
      </c>
      <c r="F1052" s="394"/>
      <c r="G1052" s="394"/>
      <c r="H1052" s="394"/>
      <c r="I1052" s="394"/>
      <c r="J1052" s="394"/>
      <c r="K1052" s="394"/>
      <c r="L1052" s="394"/>
      <c r="M1052" s="394"/>
      <c r="N1052" s="394"/>
      <c r="O1052" s="394"/>
      <c r="P1052" s="394"/>
      <c r="Q1052" s="394"/>
      <c r="R1052" s="394"/>
      <c r="S1052" s="394"/>
      <c r="T1052" s="394"/>
      <c r="U1052" s="394"/>
      <c r="V1052" s="394"/>
      <c r="W1052" s="394"/>
      <c r="X1052" s="394"/>
      <c r="Y1052" s="394"/>
      <c r="Z1052" s="394"/>
      <c r="AA1052" s="394"/>
      <c r="AB1052" s="394"/>
      <c r="AC1052" s="394"/>
      <c r="AD1052" s="394"/>
      <c r="AE1052" s="394"/>
      <c r="AF1052" s="394"/>
      <c r="AG1052" s="394"/>
      <c r="AH1052" s="394"/>
      <c r="AI1052" s="394"/>
      <c r="AJ1052" s="394"/>
      <c r="AK1052" s="394"/>
      <c r="AL1052" s="394"/>
      <c r="AM1052" s="394"/>
      <c r="AN1052" s="394"/>
      <c r="AO1052" s="394"/>
      <c r="AP1052" s="394"/>
      <c r="AQ1052" s="394"/>
      <c r="AR1052" s="394"/>
      <c r="AS1052" s="394"/>
      <c r="AT1052" s="394"/>
      <c r="AU1052" s="394"/>
      <c r="AV1052" s="394"/>
      <c r="AW1052" s="394"/>
      <c r="AX1052" s="394"/>
      <c r="AY1052" s="394"/>
      <c r="AZ1052" s="394"/>
      <c r="BA1052" s="394"/>
      <c r="BB1052" s="394"/>
      <c r="BC1052" s="394"/>
      <c r="BD1052" s="394"/>
      <c r="BE1052" s="394"/>
      <c r="BF1052" s="394"/>
      <c r="BG1052" s="394"/>
      <c r="BH1052" s="394"/>
      <c r="BI1052" s="394"/>
      <c r="BJ1052" s="394"/>
      <c r="BK1052" s="394"/>
      <c r="BL1052" s="394"/>
      <c r="BM1052" s="394"/>
      <c r="BN1052" s="394"/>
      <c r="BO1052" s="394"/>
      <c r="BP1052" s="394"/>
      <c r="BQ1052" s="388">
        <v>148</v>
      </c>
      <c r="BR1052" s="388">
        <v>10892</v>
      </c>
      <c r="BS1052" s="388">
        <f t="shared" si="120"/>
        <v>2723</v>
      </c>
    </row>
    <row r="1053" spans="1:71" ht="15.75" customHeight="1">
      <c r="A1053" s="331">
        <v>1051</v>
      </c>
      <c r="B1053" s="394" t="s">
        <v>7204</v>
      </c>
      <c r="C1053" s="394"/>
      <c r="D1053" s="394"/>
      <c r="E1053" s="296" t="s">
        <v>955</v>
      </c>
      <c r="F1053" s="394"/>
      <c r="G1053" s="394"/>
      <c r="H1053" s="394"/>
      <c r="I1053" s="394"/>
      <c r="J1053" s="394"/>
      <c r="K1053" s="394"/>
      <c r="L1053" s="394"/>
      <c r="M1053" s="394"/>
      <c r="N1053" s="394"/>
      <c r="O1053" s="394"/>
      <c r="P1053" s="394"/>
      <c r="Q1053" s="394"/>
      <c r="R1053" s="394"/>
      <c r="S1053" s="394"/>
      <c r="T1053" s="394"/>
      <c r="U1053" s="394"/>
      <c r="V1053" s="394"/>
      <c r="W1053" s="394"/>
      <c r="X1053" s="394"/>
      <c r="Y1053" s="394"/>
      <c r="Z1053" s="394"/>
      <c r="AA1053" s="394"/>
      <c r="AB1053" s="394"/>
      <c r="AC1053" s="394"/>
      <c r="AD1053" s="394"/>
      <c r="AE1053" s="394"/>
      <c r="AF1053" s="394"/>
      <c r="AG1053" s="394"/>
      <c r="AH1053" s="394"/>
      <c r="AI1053" s="394"/>
      <c r="AJ1053" s="394"/>
      <c r="AK1053" s="394"/>
      <c r="AL1053" s="394"/>
      <c r="AM1053" s="394"/>
      <c r="AN1053" s="394"/>
      <c r="AO1053" s="394"/>
      <c r="AP1053" s="394"/>
      <c r="AQ1053" s="394"/>
      <c r="AR1053" s="394"/>
      <c r="AS1053" s="394"/>
      <c r="AT1053" s="394"/>
      <c r="AU1053" s="394"/>
      <c r="AV1053" s="394"/>
      <c r="AW1053" s="394"/>
      <c r="AX1053" s="394"/>
      <c r="AY1053" s="394"/>
      <c r="AZ1053" s="394"/>
      <c r="BA1053" s="394"/>
      <c r="BB1053" s="394"/>
      <c r="BC1053" s="394"/>
      <c r="BD1053" s="394"/>
      <c r="BE1053" s="394"/>
      <c r="BF1053" s="394"/>
      <c r="BG1053" s="394"/>
      <c r="BH1053" s="394"/>
      <c r="BI1053" s="394"/>
      <c r="BJ1053" s="394"/>
      <c r="BK1053" s="394"/>
      <c r="BL1053" s="394"/>
      <c r="BM1053" s="394"/>
      <c r="BN1053" s="394"/>
      <c r="BO1053" s="394"/>
      <c r="BP1053" s="394"/>
      <c r="BQ1053" s="388">
        <v>98</v>
      </c>
      <c r="BR1053" s="388">
        <v>6678</v>
      </c>
      <c r="BS1053" s="388">
        <f t="shared" si="120"/>
        <v>1669.5</v>
      </c>
    </row>
    <row r="1054" spans="1:71" ht="15.75" customHeight="1">
      <c r="A1054" s="331">
        <v>1052</v>
      </c>
      <c r="B1054" s="394" t="s">
        <v>7205</v>
      </c>
      <c r="C1054" s="394"/>
      <c r="D1054" s="394"/>
      <c r="E1054" s="296" t="s">
        <v>955</v>
      </c>
      <c r="F1054" s="394"/>
      <c r="G1054" s="394"/>
      <c r="H1054" s="394"/>
      <c r="I1054" s="394"/>
      <c r="J1054" s="394"/>
      <c r="K1054" s="394"/>
      <c r="L1054" s="394"/>
      <c r="M1054" s="394"/>
      <c r="N1054" s="394"/>
      <c r="O1054" s="394"/>
      <c r="P1054" s="394"/>
      <c r="Q1054" s="394"/>
      <c r="R1054" s="394"/>
      <c r="S1054" s="394"/>
      <c r="T1054" s="394"/>
      <c r="U1054" s="394"/>
      <c r="V1054" s="394"/>
      <c r="W1054" s="394"/>
      <c r="X1054" s="394"/>
      <c r="Y1054" s="394"/>
      <c r="Z1054" s="394"/>
      <c r="AA1054" s="394"/>
      <c r="AB1054" s="394"/>
      <c r="AC1054" s="394"/>
      <c r="AD1054" s="394"/>
      <c r="AE1054" s="394"/>
      <c r="AF1054" s="394"/>
      <c r="AG1054" s="394"/>
      <c r="AH1054" s="394"/>
      <c r="AI1054" s="394"/>
      <c r="AJ1054" s="394"/>
      <c r="AK1054" s="394"/>
      <c r="AL1054" s="394"/>
      <c r="AM1054" s="394"/>
      <c r="AN1054" s="394"/>
      <c r="AO1054" s="394"/>
      <c r="AP1054" s="394"/>
      <c r="AQ1054" s="394"/>
      <c r="AR1054" s="394"/>
      <c r="AS1054" s="394"/>
      <c r="AT1054" s="394"/>
      <c r="AU1054" s="394"/>
      <c r="AV1054" s="394"/>
      <c r="AW1054" s="394"/>
      <c r="AX1054" s="394"/>
      <c r="AY1054" s="394"/>
      <c r="AZ1054" s="394"/>
      <c r="BA1054" s="394"/>
      <c r="BB1054" s="394"/>
      <c r="BC1054" s="394"/>
      <c r="BD1054" s="394"/>
      <c r="BE1054" s="394"/>
      <c r="BF1054" s="394"/>
      <c r="BG1054" s="394"/>
      <c r="BH1054" s="394"/>
      <c r="BI1054" s="394"/>
      <c r="BJ1054" s="394"/>
      <c r="BK1054" s="394"/>
      <c r="BL1054" s="394"/>
      <c r="BM1054" s="394"/>
      <c r="BN1054" s="394"/>
      <c r="BO1054" s="394"/>
      <c r="BP1054" s="394"/>
      <c r="BQ1054" s="388">
        <v>68</v>
      </c>
      <c r="BR1054" s="388">
        <v>5452</v>
      </c>
      <c r="BS1054" s="388">
        <f t="shared" si="120"/>
        <v>1363</v>
      </c>
    </row>
    <row r="1055" spans="1:71" ht="15.75" customHeight="1">
      <c r="A1055" s="331">
        <v>1053</v>
      </c>
      <c r="B1055" s="394" t="s">
        <v>7206</v>
      </c>
      <c r="C1055" s="394"/>
      <c r="D1055" s="394"/>
      <c r="E1055" s="296" t="s">
        <v>955</v>
      </c>
      <c r="F1055" s="394"/>
      <c r="G1055" s="394"/>
      <c r="H1055" s="394"/>
      <c r="I1055" s="394"/>
      <c r="J1055" s="394"/>
      <c r="K1055" s="394"/>
      <c r="L1055" s="394"/>
      <c r="M1055" s="394"/>
      <c r="N1055" s="394"/>
      <c r="O1055" s="394"/>
      <c r="P1055" s="394"/>
      <c r="Q1055" s="394"/>
      <c r="R1055" s="394"/>
      <c r="S1055" s="394"/>
      <c r="T1055" s="394"/>
      <c r="U1055" s="394"/>
      <c r="V1055" s="394"/>
      <c r="W1055" s="394"/>
      <c r="X1055" s="394"/>
      <c r="Y1055" s="394"/>
      <c r="Z1055" s="394"/>
      <c r="AA1055" s="394"/>
      <c r="AB1055" s="394"/>
      <c r="AC1055" s="394"/>
      <c r="AD1055" s="394"/>
      <c r="AE1055" s="394"/>
      <c r="AF1055" s="394"/>
      <c r="AG1055" s="394"/>
      <c r="AH1055" s="394"/>
      <c r="AI1055" s="394"/>
      <c r="AJ1055" s="394"/>
      <c r="AK1055" s="394"/>
      <c r="AL1055" s="394"/>
      <c r="AM1055" s="394"/>
      <c r="AN1055" s="394"/>
      <c r="AO1055" s="394"/>
      <c r="AP1055" s="394"/>
      <c r="AQ1055" s="394"/>
      <c r="AR1055" s="394"/>
      <c r="AS1055" s="394"/>
      <c r="AT1055" s="394"/>
      <c r="AU1055" s="394"/>
      <c r="AV1055" s="394"/>
      <c r="AW1055" s="394"/>
      <c r="AX1055" s="394"/>
      <c r="AY1055" s="394"/>
      <c r="AZ1055" s="394"/>
      <c r="BA1055" s="394"/>
      <c r="BB1055" s="394"/>
      <c r="BC1055" s="394"/>
      <c r="BD1055" s="394"/>
      <c r="BE1055" s="394"/>
      <c r="BF1055" s="394"/>
      <c r="BG1055" s="394"/>
      <c r="BH1055" s="394"/>
      <c r="BI1055" s="394"/>
      <c r="BJ1055" s="394"/>
      <c r="BK1055" s="394"/>
      <c r="BL1055" s="394"/>
      <c r="BM1055" s="394"/>
      <c r="BN1055" s="394"/>
      <c r="BO1055" s="394"/>
      <c r="BP1055" s="394"/>
      <c r="BQ1055" s="388">
        <v>36</v>
      </c>
      <c r="BR1055" s="388">
        <v>2816</v>
      </c>
      <c r="BS1055" s="388">
        <f t="shared" si="120"/>
        <v>704</v>
      </c>
    </row>
    <row r="1056" spans="1:71" ht="15.75" customHeight="1">
      <c r="A1056" s="331">
        <v>1054</v>
      </c>
      <c r="B1056" s="394" t="s">
        <v>7207</v>
      </c>
      <c r="C1056" s="394"/>
      <c r="D1056" s="394"/>
      <c r="E1056" s="296" t="s">
        <v>5</v>
      </c>
      <c r="F1056" s="394"/>
      <c r="G1056" s="394"/>
      <c r="H1056" s="394"/>
      <c r="I1056" s="394"/>
      <c r="J1056" s="394"/>
      <c r="K1056" s="394"/>
      <c r="L1056" s="394"/>
      <c r="M1056" s="394"/>
      <c r="N1056" s="394"/>
      <c r="O1056" s="394"/>
      <c r="P1056" s="394"/>
      <c r="Q1056" s="394"/>
      <c r="R1056" s="394"/>
      <c r="S1056" s="394"/>
      <c r="T1056" s="394"/>
      <c r="U1056" s="394"/>
      <c r="V1056" s="394"/>
      <c r="W1056" s="394"/>
      <c r="X1056" s="394"/>
      <c r="Y1056" s="394"/>
      <c r="Z1056" s="394"/>
      <c r="AA1056" s="394"/>
      <c r="AB1056" s="394"/>
      <c r="AC1056" s="394"/>
      <c r="AD1056" s="394"/>
      <c r="AE1056" s="394"/>
      <c r="AF1056" s="394"/>
      <c r="AG1056" s="394"/>
      <c r="AH1056" s="394"/>
      <c r="AI1056" s="394"/>
      <c r="AJ1056" s="394"/>
      <c r="AK1056" s="394"/>
      <c r="AL1056" s="394"/>
      <c r="AM1056" s="394"/>
      <c r="AN1056" s="394"/>
      <c r="AO1056" s="394"/>
      <c r="AP1056" s="394"/>
      <c r="AQ1056" s="394"/>
      <c r="AR1056" s="394"/>
      <c r="AS1056" s="394"/>
      <c r="AT1056" s="394"/>
      <c r="AU1056" s="394"/>
      <c r="AV1056" s="394"/>
      <c r="AW1056" s="394"/>
      <c r="AX1056" s="394"/>
      <c r="AY1056" s="394"/>
      <c r="AZ1056" s="394"/>
      <c r="BA1056" s="394"/>
      <c r="BB1056" s="394"/>
      <c r="BC1056" s="394"/>
      <c r="BD1056" s="394"/>
      <c r="BE1056" s="394"/>
      <c r="BF1056" s="394"/>
      <c r="BG1056" s="394"/>
      <c r="BH1056" s="394"/>
      <c r="BI1056" s="394"/>
      <c r="BJ1056" s="394"/>
      <c r="BK1056" s="394"/>
      <c r="BL1056" s="394"/>
      <c r="BM1056" s="394"/>
      <c r="BN1056" s="394"/>
      <c r="BO1056" s="394"/>
      <c r="BP1056" s="394"/>
      <c r="BQ1056" s="388">
        <v>11</v>
      </c>
      <c r="BR1056" s="388">
        <v>781</v>
      </c>
      <c r="BS1056" s="388">
        <f t="shared" si="120"/>
        <v>195.25</v>
      </c>
    </row>
    <row r="1057" spans="1:71" ht="15.75" customHeight="1">
      <c r="A1057" s="331">
        <v>1055</v>
      </c>
      <c r="B1057" s="394" t="s">
        <v>7208</v>
      </c>
      <c r="C1057" s="394"/>
      <c r="D1057" s="394"/>
      <c r="E1057" s="296" t="s">
        <v>5</v>
      </c>
      <c r="F1057" s="394"/>
      <c r="G1057" s="394"/>
      <c r="H1057" s="394"/>
      <c r="I1057" s="394"/>
      <c r="J1057" s="394"/>
      <c r="K1057" s="394"/>
      <c r="L1057" s="394"/>
      <c r="M1057" s="394"/>
      <c r="N1057" s="394"/>
      <c r="O1057" s="394"/>
      <c r="P1057" s="394"/>
      <c r="Q1057" s="394"/>
      <c r="R1057" s="394"/>
      <c r="S1057" s="394"/>
      <c r="T1057" s="394"/>
      <c r="U1057" s="394"/>
      <c r="V1057" s="394"/>
      <c r="W1057" s="394"/>
      <c r="X1057" s="394"/>
      <c r="Y1057" s="394"/>
      <c r="Z1057" s="394"/>
      <c r="AA1057" s="394"/>
      <c r="AB1057" s="394"/>
      <c r="AC1057" s="394"/>
      <c r="AD1057" s="394"/>
      <c r="AE1057" s="394"/>
      <c r="AF1057" s="394"/>
      <c r="AG1057" s="394"/>
      <c r="AH1057" s="394"/>
      <c r="AI1057" s="394"/>
      <c r="AJ1057" s="394"/>
      <c r="AK1057" s="394"/>
      <c r="AL1057" s="394"/>
      <c r="AM1057" s="394"/>
      <c r="AN1057" s="394"/>
      <c r="AO1057" s="394"/>
      <c r="AP1057" s="394"/>
      <c r="AQ1057" s="394"/>
      <c r="AR1057" s="394"/>
      <c r="AS1057" s="394"/>
      <c r="AT1057" s="394"/>
      <c r="AU1057" s="394"/>
      <c r="AV1057" s="394"/>
      <c r="AW1057" s="394"/>
      <c r="AX1057" s="394"/>
      <c r="AY1057" s="394"/>
      <c r="AZ1057" s="394"/>
      <c r="BA1057" s="394"/>
      <c r="BB1057" s="394"/>
      <c r="BC1057" s="394"/>
      <c r="BD1057" s="394"/>
      <c r="BE1057" s="394"/>
      <c r="BF1057" s="394"/>
      <c r="BG1057" s="394"/>
      <c r="BH1057" s="394"/>
      <c r="BI1057" s="394"/>
      <c r="BJ1057" s="394"/>
      <c r="BK1057" s="394"/>
      <c r="BL1057" s="394"/>
      <c r="BM1057" s="394"/>
      <c r="BN1057" s="394"/>
      <c r="BO1057" s="394"/>
      <c r="BP1057" s="394"/>
      <c r="BQ1057" s="388">
        <v>45</v>
      </c>
      <c r="BR1057" s="388">
        <v>3747</v>
      </c>
      <c r="BS1057" s="388">
        <f t="shared" si="120"/>
        <v>936.75</v>
      </c>
    </row>
    <row r="1058" spans="1:71" ht="15.75" customHeight="1">
      <c r="A1058" s="331">
        <v>1056</v>
      </c>
      <c r="B1058" s="394" t="s">
        <v>7209</v>
      </c>
      <c r="C1058" s="394"/>
      <c r="D1058" s="394"/>
      <c r="E1058" s="296" t="s">
        <v>5</v>
      </c>
      <c r="F1058" s="394"/>
      <c r="G1058" s="394"/>
      <c r="H1058" s="394"/>
      <c r="I1058" s="394"/>
      <c r="J1058" s="394"/>
      <c r="K1058" s="394"/>
      <c r="L1058" s="394"/>
      <c r="M1058" s="394"/>
      <c r="N1058" s="394"/>
      <c r="O1058" s="394"/>
      <c r="P1058" s="394"/>
      <c r="Q1058" s="394"/>
      <c r="R1058" s="394"/>
      <c r="S1058" s="394"/>
      <c r="T1058" s="394"/>
      <c r="U1058" s="394"/>
      <c r="V1058" s="394"/>
      <c r="W1058" s="394"/>
      <c r="X1058" s="394"/>
      <c r="Y1058" s="394"/>
      <c r="Z1058" s="394"/>
      <c r="AA1058" s="394"/>
      <c r="AB1058" s="394"/>
      <c r="AC1058" s="394"/>
      <c r="AD1058" s="394"/>
      <c r="AE1058" s="394"/>
      <c r="AF1058" s="394"/>
      <c r="AG1058" s="394"/>
      <c r="AH1058" s="394"/>
      <c r="AI1058" s="394"/>
      <c r="AJ1058" s="394"/>
      <c r="AK1058" s="394"/>
      <c r="AL1058" s="394"/>
      <c r="AM1058" s="394"/>
      <c r="AN1058" s="394"/>
      <c r="AO1058" s="394"/>
      <c r="AP1058" s="394"/>
      <c r="AQ1058" s="394"/>
      <c r="AR1058" s="394"/>
      <c r="AS1058" s="394"/>
      <c r="AT1058" s="394"/>
      <c r="AU1058" s="394"/>
      <c r="AV1058" s="394"/>
      <c r="AW1058" s="394"/>
      <c r="AX1058" s="394"/>
      <c r="AY1058" s="394"/>
      <c r="AZ1058" s="394"/>
      <c r="BA1058" s="394"/>
      <c r="BB1058" s="394"/>
      <c r="BC1058" s="394"/>
      <c r="BD1058" s="394"/>
      <c r="BE1058" s="394"/>
      <c r="BF1058" s="394"/>
      <c r="BG1058" s="394"/>
      <c r="BH1058" s="394"/>
      <c r="BI1058" s="394"/>
      <c r="BJ1058" s="394"/>
      <c r="BK1058" s="394"/>
      <c r="BL1058" s="394"/>
      <c r="BM1058" s="394"/>
      <c r="BN1058" s="394"/>
      <c r="BO1058" s="394"/>
      <c r="BP1058" s="394"/>
      <c r="BQ1058" s="388">
        <v>81</v>
      </c>
      <c r="BR1058" s="388">
        <v>5415</v>
      </c>
      <c r="BS1058" s="388">
        <f t="shared" si="120"/>
        <v>1353.75</v>
      </c>
    </row>
    <row r="1059" spans="1:71" ht="15.75" customHeight="1">
      <c r="A1059" s="331">
        <v>1057</v>
      </c>
      <c r="B1059" s="394" t="s">
        <v>7210</v>
      </c>
      <c r="C1059" s="394"/>
      <c r="D1059" s="394"/>
      <c r="E1059" s="296" t="s">
        <v>5</v>
      </c>
      <c r="F1059" s="394"/>
      <c r="G1059" s="394"/>
      <c r="H1059" s="394"/>
      <c r="I1059" s="394"/>
      <c r="J1059" s="394"/>
      <c r="K1059" s="394"/>
      <c r="L1059" s="394"/>
      <c r="M1059" s="394"/>
      <c r="N1059" s="394"/>
      <c r="O1059" s="394"/>
      <c r="P1059" s="394"/>
      <c r="Q1059" s="394"/>
      <c r="R1059" s="394"/>
      <c r="S1059" s="394"/>
      <c r="T1059" s="394"/>
      <c r="U1059" s="394"/>
      <c r="V1059" s="394"/>
      <c r="W1059" s="394"/>
      <c r="X1059" s="394"/>
      <c r="Y1059" s="394"/>
      <c r="Z1059" s="394"/>
      <c r="AA1059" s="394"/>
      <c r="AB1059" s="394"/>
      <c r="AC1059" s="394"/>
      <c r="AD1059" s="394"/>
      <c r="AE1059" s="394"/>
      <c r="AF1059" s="394"/>
      <c r="AG1059" s="394"/>
      <c r="AH1059" s="394"/>
      <c r="AI1059" s="394"/>
      <c r="AJ1059" s="394"/>
      <c r="AK1059" s="394"/>
      <c r="AL1059" s="394"/>
      <c r="AM1059" s="394"/>
      <c r="AN1059" s="394"/>
      <c r="AO1059" s="394"/>
      <c r="AP1059" s="394"/>
      <c r="AQ1059" s="394"/>
      <c r="AR1059" s="394"/>
      <c r="AS1059" s="394"/>
      <c r="AT1059" s="394"/>
      <c r="AU1059" s="394"/>
      <c r="AV1059" s="394"/>
      <c r="AW1059" s="394"/>
      <c r="AX1059" s="394"/>
      <c r="AY1059" s="394"/>
      <c r="AZ1059" s="394"/>
      <c r="BA1059" s="394"/>
      <c r="BB1059" s="394"/>
      <c r="BC1059" s="394"/>
      <c r="BD1059" s="394"/>
      <c r="BE1059" s="394"/>
      <c r="BF1059" s="394"/>
      <c r="BG1059" s="394"/>
      <c r="BH1059" s="394"/>
      <c r="BI1059" s="394"/>
      <c r="BJ1059" s="394"/>
      <c r="BK1059" s="394"/>
      <c r="BL1059" s="394"/>
      <c r="BM1059" s="394"/>
      <c r="BN1059" s="394"/>
      <c r="BO1059" s="394"/>
      <c r="BP1059" s="394"/>
      <c r="BQ1059" s="388">
        <v>41</v>
      </c>
      <c r="BR1059" s="388">
        <v>2951</v>
      </c>
      <c r="BS1059" s="388">
        <f t="shared" si="120"/>
        <v>737.75</v>
      </c>
    </row>
    <row r="1060" spans="1:71" ht="15.75" customHeight="1">
      <c r="A1060" s="331">
        <v>1058</v>
      </c>
      <c r="B1060" s="394" t="s">
        <v>7211</v>
      </c>
      <c r="C1060" s="394"/>
      <c r="D1060" s="394"/>
      <c r="E1060" s="296" t="s">
        <v>5</v>
      </c>
      <c r="F1060" s="394"/>
      <c r="G1060" s="394"/>
      <c r="H1060" s="394"/>
      <c r="I1060" s="394"/>
      <c r="J1060" s="394"/>
      <c r="K1060" s="394"/>
      <c r="L1060" s="394"/>
      <c r="M1060" s="394"/>
      <c r="N1060" s="394"/>
      <c r="O1060" s="394"/>
      <c r="P1060" s="394"/>
      <c r="Q1060" s="394"/>
      <c r="R1060" s="394"/>
      <c r="S1060" s="394"/>
      <c r="T1060" s="394"/>
      <c r="U1060" s="394"/>
      <c r="V1060" s="394"/>
      <c r="W1060" s="394"/>
      <c r="X1060" s="394"/>
      <c r="Y1060" s="394"/>
      <c r="Z1060" s="394"/>
      <c r="AA1060" s="394"/>
      <c r="AB1060" s="394"/>
      <c r="AC1060" s="394"/>
      <c r="AD1060" s="394"/>
      <c r="AE1060" s="394"/>
      <c r="AF1060" s="394"/>
      <c r="AG1060" s="394"/>
      <c r="AH1060" s="394"/>
      <c r="AI1060" s="394"/>
      <c r="AJ1060" s="394"/>
      <c r="AK1060" s="394"/>
      <c r="AL1060" s="394"/>
      <c r="AM1060" s="394"/>
      <c r="AN1060" s="394"/>
      <c r="AO1060" s="394"/>
      <c r="AP1060" s="394"/>
      <c r="AQ1060" s="394"/>
      <c r="AR1060" s="394"/>
      <c r="AS1060" s="394"/>
      <c r="AT1060" s="394"/>
      <c r="AU1060" s="394"/>
      <c r="AV1060" s="394"/>
      <c r="AW1060" s="394"/>
      <c r="AX1060" s="394"/>
      <c r="AY1060" s="394"/>
      <c r="AZ1060" s="394"/>
      <c r="BA1060" s="394"/>
      <c r="BB1060" s="394"/>
      <c r="BC1060" s="394"/>
      <c r="BD1060" s="394"/>
      <c r="BE1060" s="394"/>
      <c r="BF1060" s="394"/>
      <c r="BG1060" s="394"/>
      <c r="BH1060" s="394"/>
      <c r="BI1060" s="394"/>
      <c r="BJ1060" s="394"/>
      <c r="BK1060" s="394"/>
      <c r="BL1060" s="394"/>
      <c r="BM1060" s="394"/>
      <c r="BN1060" s="394"/>
      <c r="BO1060" s="394"/>
      <c r="BP1060" s="394"/>
      <c r="BQ1060" s="388">
        <v>8</v>
      </c>
      <c r="BR1060" s="388">
        <v>648</v>
      </c>
      <c r="BS1060" s="388">
        <f t="shared" si="120"/>
        <v>162</v>
      </c>
    </row>
    <row r="1061" spans="1:71" ht="15.75" customHeight="1">
      <c r="A1061" s="331">
        <v>1059</v>
      </c>
      <c r="B1061" s="394" t="s">
        <v>7212</v>
      </c>
      <c r="C1061" s="394"/>
      <c r="D1061" s="394"/>
      <c r="E1061" s="296" t="s">
        <v>364</v>
      </c>
      <c r="F1061" s="394"/>
      <c r="G1061" s="394"/>
      <c r="H1061" s="394"/>
      <c r="I1061" s="394"/>
      <c r="J1061" s="394"/>
      <c r="K1061" s="394"/>
      <c r="L1061" s="394"/>
      <c r="M1061" s="394"/>
      <c r="N1061" s="394"/>
      <c r="O1061" s="394"/>
      <c r="P1061" s="394"/>
      <c r="Q1061" s="394"/>
      <c r="R1061" s="394"/>
      <c r="S1061" s="394"/>
      <c r="T1061" s="394"/>
      <c r="U1061" s="394"/>
      <c r="V1061" s="394"/>
      <c r="W1061" s="394"/>
      <c r="X1061" s="394"/>
      <c r="Y1061" s="394"/>
      <c r="Z1061" s="394"/>
      <c r="AA1061" s="394"/>
      <c r="AB1061" s="394"/>
      <c r="AC1061" s="394"/>
      <c r="AD1061" s="394"/>
      <c r="AE1061" s="394"/>
      <c r="AF1061" s="394"/>
      <c r="AG1061" s="394"/>
      <c r="AH1061" s="394"/>
      <c r="AI1061" s="394"/>
      <c r="AJ1061" s="394"/>
      <c r="AK1061" s="394"/>
      <c r="AL1061" s="394"/>
      <c r="AM1061" s="394"/>
      <c r="AN1061" s="394"/>
      <c r="AO1061" s="394"/>
      <c r="AP1061" s="394"/>
      <c r="AQ1061" s="394"/>
      <c r="AR1061" s="394"/>
      <c r="AS1061" s="394"/>
      <c r="AT1061" s="394"/>
      <c r="AU1061" s="394"/>
      <c r="AV1061" s="394"/>
      <c r="AW1061" s="394"/>
      <c r="AX1061" s="394"/>
      <c r="AY1061" s="394"/>
      <c r="AZ1061" s="394"/>
      <c r="BA1061" s="394"/>
      <c r="BB1061" s="394"/>
      <c r="BC1061" s="394"/>
      <c r="BD1061" s="394"/>
      <c r="BE1061" s="394"/>
      <c r="BF1061" s="394"/>
      <c r="BG1061" s="394"/>
      <c r="BH1061" s="394"/>
      <c r="BI1061" s="394"/>
      <c r="BJ1061" s="394"/>
      <c r="BK1061" s="394"/>
      <c r="BL1061" s="394"/>
      <c r="BM1061" s="394"/>
      <c r="BN1061" s="394"/>
      <c r="BO1061" s="394"/>
      <c r="BP1061" s="394"/>
      <c r="BQ1061" s="388">
        <v>80</v>
      </c>
      <c r="BR1061" s="388">
        <v>6304</v>
      </c>
      <c r="BS1061" s="388">
        <f t="shared" si="120"/>
        <v>1576</v>
      </c>
    </row>
    <row r="1062" spans="1:71" ht="15.75" customHeight="1">
      <c r="A1062" s="331">
        <v>1060</v>
      </c>
      <c r="B1062" s="394" t="s">
        <v>7213</v>
      </c>
      <c r="C1062" s="394"/>
      <c r="D1062" s="394"/>
      <c r="E1062" s="296" t="s">
        <v>5</v>
      </c>
      <c r="F1062" s="394"/>
      <c r="G1062" s="394"/>
      <c r="H1062" s="394"/>
      <c r="I1062" s="394"/>
      <c r="J1062" s="394"/>
      <c r="K1062" s="394"/>
      <c r="L1062" s="394"/>
      <c r="M1062" s="394"/>
      <c r="N1062" s="394"/>
      <c r="O1062" s="394"/>
      <c r="P1062" s="394"/>
      <c r="Q1062" s="394"/>
      <c r="R1062" s="394"/>
      <c r="S1062" s="394"/>
      <c r="T1062" s="394"/>
      <c r="U1062" s="394"/>
      <c r="V1062" s="394"/>
      <c r="W1062" s="394"/>
      <c r="X1062" s="394"/>
      <c r="Y1062" s="394"/>
      <c r="Z1062" s="394"/>
      <c r="AA1062" s="394"/>
      <c r="AB1062" s="394"/>
      <c r="AC1062" s="394"/>
      <c r="AD1062" s="394"/>
      <c r="AE1062" s="394"/>
      <c r="AF1062" s="394"/>
      <c r="AG1062" s="394"/>
      <c r="AH1062" s="394"/>
      <c r="AI1062" s="394"/>
      <c r="AJ1062" s="394"/>
      <c r="AK1062" s="394"/>
      <c r="AL1062" s="394"/>
      <c r="AM1062" s="394"/>
      <c r="AN1062" s="394"/>
      <c r="AO1062" s="394"/>
      <c r="AP1062" s="394"/>
      <c r="AQ1062" s="394"/>
      <c r="AR1062" s="394"/>
      <c r="AS1062" s="394"/>
      <c r="AT1062" s="394"/>
      <c r="AU1062" s="394"/>
      <c r="AV1062" s="394"/>
      <c r="AW1062" s="394"/>
      <c r="AX1062" s="394"/>
      <c r="AY1062" s="394"/>
      <c r="AZ1062" s="394"/>
      <c r="BA1062" s="394"/>
      <c r="BB1062" s="394"/>
      <c r="BC1062" s="394"/>
      <c r="BD1062" s="394"/>
      <c r="BE1062" s="394"/>
      <c r="BF1062" s="394"/>
      <c r="BG1062" s="394"/>
      <c r="BH1062" s="394"/>
      <c r="BI1062" s="394"/>
      <c r="BJ1062" s="394"/>
      <c r="BK1062" s="394"/>
      <c r="BL1062" s="394"/>
      <c r="BM1062" s="394"/>
      <c r="BN1062" s="394"/>
      <c r="BO1062" s="394"/>
      <c r="BP1062" s="394"/>
      <c r="BQ1062" s="388">
        <v>24</v>
      </c>
      <c r="BR1062" s="388">
        <v>1928</v>
      </c>
      <c r="BS1062" s="388">
        <f t="shared" si="120"/>
        <v>482</v>
      </c>
    </row>
    <row r="1063" spans="1:71" ht="15.75" customHeight="1">
      <c r="A1063" s="331">
        <v>1061</v>
      </c>
      <c r="B1063" s="394" t="s">
        <v>7214</v>
      </c>
      <c r="C1063" s="394"/>
      <c r="D1063" s="394"/>
      <c r="E1063" s="296" t="s">
        <v>952</v>
      </c>
      <c r="F1063" s="394"/>
      <c r="G1063" s="394"/>
      <c r="H1063" s="394"/>
      <c r="I1063" s="394"/>
      <c r="J1063" s="394"/>
      <c r="K1063" s="394"/>
      <c r="L1063" s="394"/>
      <c r="M1063" s="394"/>
      <c r="N1063" s="394"/>
      <c r="O1063" s="394"/>
      <c r="P1063" s="394"/>
      <c r="Q1063" s="394"/>
      <c r="R1063" s="394"/>
      <c r="S1063" s="394"/>
      <c r="T1063" s="394"/>
      <c r="U1063" s="394"/>
      <c r="V1063" s="394"/>
      <c r="W1063" s="394"/>
      <c r="X1063" s="394"/>
      <c r="Y1063" s="394"/>
      <c r="Z1063" s="394"/>
      <c r="AA1063" s="394"/>
      <c r="AB1063" s="394"/>
      <c r="AC1063" s="394"/>
      <c r="AD1063" s="394"/>
      <c r="AE1063" s="394"/>
      <c r="AF1063" s="394"/>
      <c r="AG1063" s="394"/>
      <c r="AH1063" s="394"/>
      <c r="AI1063" s="394"/>
      <c r="AJ1063" s="394"/>
      <c r="AK1063" s="394"/>
      <c r="AL1063" s="394"/>
      <c r="AM1063" s="394"/>
      <c r="AN1063" s="394"/>
      <c r="AO1063" s="394"/>
      <c r="AP1063" s="394"/>
      <c r="AQ1063" s="394"/>
      <c r="AR1063" s="394"/>
      <c r="AS1063" s="394"/>
      <c r="AT1063" s="394"/>
      <c r="AU1063" s="394"/>
      <c r="AV1063" s="394"/>
      <c r="AW1063" s="394"/>
      <c r="AX1063" s="394"/>
      <c r="AY1063" s="394"/>
      <c r="AZ1063" s="394"/>
      <c r="BA1063" s="394"/>
      <c r="BB1063" s="394"/>
      <c r="BC1063" s="394"/>
      <c r="BD1063" s="394"/>
      <c r="BE1063" s="394"/>
      <c r="BF1063" s="394"/>
      <c r="BG1063" s="394"/>
      <c r="BH1063" s="394"/>
      <c r="BI1063" s="394"/>
      <c r="BJ1063" s="394"/>
      <c r="BK1063" s="394"/>
      <c r="BL1063" s="394"/>
      <c r="BM1063" s="394"/>
      <c r="BN1063" s="394"/>
      <c r="BO1063" s="394"/>
      <c r="BP1063" s="394"/>
      <c r="BQ1063" s="388">
        <v>103</v>
      </c>
      <c r="BR1063" s="388">
        <v>7201</v>
      </c>
      <c r="BS1063" s="388">
        <f t="shared" si="120"/>
        <v>1800.25</v>
      </c>
    </row>
    <row r="1064" spans="1:71" ht="15.75" customHeight="1">
      <c r="A1064" s="331">
        <v>1062</v>
      </c>
      <c r="B1064" s="394" t="s">
        <v>7215</v>
      </c>
      <c r="C1064" s="394"/>
      <c r="D1064" s="394"/>
      <c r="E1064" s="296" t="s">
        <v>5</v>
      </c>
      <c r="F1064" s="394"/>
      <c r="G1064" s="394"/>
      <c r="H1064" s="394"/>
      <c r="I1064" s="394"/>
      <c r="J1064" s="394"/>
      <c r="K1064" s="394"/>
      <c r="L1064" s="394"/>
      <c r="M1064" s="394"/>
      <c r="N1064" s="394"/>
      <c r="O1064" s="394"/>
      <c r="P1064" s="394"/>
      <c r="Q1064" s="394"/>
      <c r="R1064" s="394"/>
      <c r="S1064" s="394"/>
      <c r="T1064" s="394"/>
      <c r="U1064" s="394"/>
      <c r="V1064" s="394"/>
      <c r="W1064" s="394"/>
      <c r="X1064" s="394"/>
      <c r="Y1064" s="394"/>
      <c r="Z1064" s="394"/>
      <c r="AA1064" s="394"/>
      <c r="AB1064" s="394"/>
      <c r="AC1064" s="394"/>
      <c r="AD1064" s="394"/>
      <c r="AE1064" s="394"/>
      <c r="AF1064" s="394"/>
      <c r="AG1064" s="394"/>
      <c r="AH1064" s="394"/>
      <c r="AI1064" s="394"/>
      <c r="AJ1064" s="394"/>
      <c r="AK1064" s="394"/>
      <c r="AL1064" s="394"/>
      <c r="AM1064" s="394"/>
      <c r="AN1064" s="394"/>
      <c r="AO1064" s="394"/>
      <c r="AP1064" s="394"/>
      <c r="AQ1064" s="394"/>
      <c r="AR1064" s="394"/>
      <c r="AS1064" s="394"/>
      <c r="AT1064" s="394"/>
      <c r="AU1064" s="394"/>
      <c r="AV1064" s="394"/>
      <c r="AW1064" s="394"/>
      <c r="AX1064" s="394"/>
      <c r="AY1064" s="394"/>
      <c r="AZ1064" s="394"/>
      <c r="BA1064" s="394"/>
      <c r="BB1064" s="394"/>
      <c r="BC1064" s="394"/>
      <c r="BD1064" s="394"/>
      <c r="BE1064" s="394"/>
      <c r="BF1064" s="394"/>
      <c r="BG1064" s="394"/>
      <c r="BH1064" s="394"/>
      <c r="BI1064" s="394"/>
      <c r="BJ1064" s="394"/>
      <c r="BK1064" s="394"/>
      <c r="BL1064" s="394"/>
      <c r="BM1064" s="394"/>
      <c r="BN1064" s="394"/>
      <c r="BO1064" s="394"/>
      <c r="BP1064" s="394"/>
      <c r="BQ1064" s="388">
        <v>40</v>
      </c>
      <c r="BR1064" s="388">
        <v>2748</v>
      </c>
      <c r="BS1064" s="388">
        <f t="shared" si="120"/>
        <v>687</v>
      </c>
    </row>
    <row r="1065" spans="1:71" ht="15.75" customHeight="1">
      <c r="A1065" s="331">
        <v>1063</v>
      </c>
      <c r="B1065" s="394" t="s">
        <v>7216</v>
      </c>
      <c r="C1065" s="394"/>
      <c r="D1065" s="394"/>
      <c r="E1065" s="296" t="s">
        <v>5</v>
      </c>
      <c r="F1065" s="394"/>
      <c r="G1065" s="394"/>
      <c r="H1065" s="394"/>
      <c r="I1065" s="394"/>
      <c r="J1065" s="394"/>
      <c r="K1065" s="394"/>
      <c r="L1065" s="394"/>
      <c r="M1065" s="394"/>
      <c r="N1065" s="394"/>
      <c r="O1065" s="394"/>
      <c r="P1065" s="394"/>
      <c r="Q1065" s="394"/>
      <c r="R1065" s="394"/>
      <c r="S1065" s="394"/>
      <c r="T1065" s="394"/>
      <c r="U1065" s="394"/>
      <c r="V1065" s="394"/>
      <c r="W1065" s="394"/>
      <c r="X1065" s="394"/>
      <c r="Y1065" s="394"/>
      <c r="Z1065" s="394"/>
      <c r="AA1065" s="394"/>
      <c r="AB1065" s="394"/>
      <c r="AC1065" s="394"/>
      <c r="AD1065" s="394"/>
      <c r="AE1065" s="394"/>
      <c r="AF1065" s="394"/>
      <c r="AG1065" s="394"/>
      <c r="AH1065" s="394"/>
      <c r="AI1065" s="394"/>
      <c r="AJ1065" s="394"/>
      <c r="AK1065" s="394"/>
      <c r="AL1065" s="394"/>
      <c r="AM1065" s="394"/>
      <c r="AN1065" s="394"/>
      <c r="AO1065" s="394"/>
      <c r="AP1065" s="394"/>
      <c r="AQ1065" s="394"/>
      <c r="AR1065" s="394"/>
      <c r="AS1065" s="394"/>
      <c r="AT1065" s="394"/>
      <c r="AU1065" s="394"/>
      <c r="AV1065" s="394"/>
      <c r="AW1065" s="394"/>
      <c r="AX1065" s="394"/>
      <c r="AY1065" s="394"/>
      <c r="AZ1065" s="394"/>
      <c r="BA1065" s="394"/>
      <c r="BB1065" s="394"/>
      <c r="BC1065" s="394"/>
      <c r="BD1065" s="394"/>
      <c r="BE1065" s="394"/>
      <c r="BF1065" s="394"/>
      <c r="BG1065" s="394"/>
      <c r="BH1065" s="394"/>
      <c r="BI1065" s="394"/>
      <c r="BJ1065" s="394"/>
      <c r="BK1065" s="394"/>
      <c r="BL1065" s="394"/>
      <c r="BM1065" s="394"/>
      <c r="BN1065" s="394"/>
      <c r="BO1065" s="394"/>
      <c r="BP1065" s="394"/>
      <c r="BQ1065" s="388">
        <v>3</v>
      </c>
      <c r="BR1065" s="388">
        <v>297</v>
      </c>
      <c r="BS1065" s="388">
        <f t="shared" si="120"/>
        <v>74.25</v>
      </c>
    </row>
    <row r="1066" spans="1:71" ht="15.75" customHeight="1">
      <c r="A1066" s="331">
        <v>1064</v>
      </c>
      <c r="B1066" s="394" t="s">
        <v>7217</v>
      </c>
      <c r="C1066" s="394"/>
      <c r="D1066" s="394"/>
      <c r="E1066" s="296" t="s">
        <v>5</v>
      </c>
      <c r="F1066" s="394"/>
      <c r="G1066" s="394"/>
      <c r="H1066" s="394"/>
      <c r="I1066" s="394"/>
      <c r="J1066" s="394"/>
      <c r="K1066" s="394"/>
      <c r="L1066" s="394"/>
      <c r="M1066" s="394"/>
      <c r="N1066" s="394"/>
      <c r="O1066" s="394"/>
      <c r="P1066" s="394"/>
      <c r="Q1066" s="394"/>
      <c r="R1066" s="394"/>
      <c r="S1066" s="394"/>
      <c r="T1066" s="394"/>
      <c r="U1066" s="394"/>
      <c r="V1066" s="394"/>
      <c r="W1066" s="394"/>
      <c r="X1066" s="394"/>
      <c r="Y1066" s="394"/>
      <c r="Z1066" s="394"/>
      <c r="AA1066" s="394"/>
      <c r="AB1066" s="394"/>
      <c r="AC1066" s="394"/>
      <c r="AD1066" s="394"/>
      <c r="AE1066" s="394"/>
      <c r="AF1066" s="394"/>
      <c r="AG1066" s="394"/>
      <c r="AH1066" s="394"/>
      <c r="AI1066" s="394"/>
      <c r="AJ1066" s="394"/>
      <c r="AK1066" s="394"/>
      <c r="AL1066" s="394"/>
      <c r="AM1066" s="394"/>
      <c r="AN1066" s="394"/>
      <c r="AO1066" s="394"/>
      <c r="AP1066" s="394"/>
      <c r="AQ1066" s="394"/>
      <c r="AR1066" s="394"/>
      <c r="AS1066" s="394"/>
      <c r="AT1066" s="394"/>
      <c r="AU1066" s="394"/>
      <c r="AV1066" s="394"/>
      <c r="AW1066" s="394"/>
      <c r="AX1066" s="394"/>
      <c r="AY1066" s="394"/>
      <c r="AZ1066" s="394"/>
      <c r="BA1066" s="394"/>
      <c r="BB1066" s="394"/>
      <c r="BC1066" s="394"/>
      <c r="BD1066" s="394"/>
      <c r="BE1066" s="394"/>
      <c r="BF1066" s="394"/>
      <c r="BG1066" s="394"/>
      <c r="BH1066" s="394"/>
      <c r="BI1066" s="394"/>
      <c r="BJ1066" s="394"/>
      <c r="BK1066" s="394"/>
      <c r="BL1066" s="394"/>
      <c r="BM1066" s="394"/>
      <c r="BN1066" s="394"/>
      <c r="BO1066" s="394"/>
      <c r="BP1066" s="394"/>
      <c r="BQ1066" s="388">
        <v>33</v>
      </c>
      <c r="BR1066" s="388">
        <v>2539</v>
      </c>
      <c r="BS1066" s="388">
        <f t="shared" si="120"/>
        <v>634.75</v>
      </c>
    </row>
    <row r="1067" spans="1:71" ht="15.75" customHeight="1">
      <c r="A1067" s="331">
        <v>1065</v>
      </c>
      <c r="B1067" s="394" t="s">
        <v>7218</v>
      </c>
      <c r="C1067" s="394"/>
      <c r="D1067" s="394"/>
      <c r="E1067" s="296" t="s">
        <v>5</v>
      </c>
      <c r="F1067" s="394"/>
      <c r="G1067" s="394"/>
      <c r="H1067" s="394"/>
      <c r="I1067" s="394"/>
      <c r="J1067" s="394"/>
      <c r="K1067" s="394"/>
      <c r="L1067" s="394"/>
      <c r="M1067" s="394"/>
      <c r="N1067" s="394"/>
      <c r="O1067" s="394"/>
      <c r="P1067" s="394"/>
      <c r="Q1067" s="394"/>
      <c r="R1067" s="394"/>
      <c r="S1067" s="394"/>
      <c r="T1067" s="394"/>
      <c r="U1067" s="394"/>
      <c r="V1067" s="394"/>
      <c r="W1067" s="394"/>
      <c r="X1067" s="394"/>
      <c r="Y1067" s="394"/>
      <c r="Z1067" s="394"/>
      <c r="AA1067" s="394"/>
      <c r="AB1067" s="394"/>
      <c r="AC1067" s="394"/>
      <c r="AD1067" s="394"/>
      <c r="AE1067" s="394"/>
      <c r="AF1067" s="394"/>
      <c r="AG1067" s="394"/>
      <c r="AH1067" s="394"/>
      <c r="AI1067" s="394"/>
      <c r="AJ1067" s="394"/>
      <c r="AK1067" s="394"/>
      <c r="AL1067" s="394"/>
      <c r="AM1067" s="394"/>
      <c r="AN1067" s="394"/>
      <c r="AO1067" s="394"/>
      <c r="AP1067" s="394"/>
      <c r="AQ1067" s="394"/>
      <c r="AR1067" s="394"/>
      <c r="AS1067" s="394"/>
      <c r="AT1067" s="394"/>
      <c r="AU1067" s="394"/>
      <c r="AV1067" s="394"/>
      <c r="AW1067" s="394"/>
      <c r="AX1067" s="394"/>
      <c r="AY1067" s="394"/>
      <c r="AZ1067" s="394"/>
      <c r="BA1067" s="394"/>
      <c r="BB1067" s="394"/>
      <c r="BC1067" s="394"/>
      <c r="BD1067" s="394"/>
      <c r="BE1067" s="394"/>
      <c r="BF1067" s="394"/>
      <c r="BG1067" s="394"/>
      <c r="BH1067" s="394"/>
      <c r="BI1067" s="394"/>
      <c r="BJ1067" s="394"/>
      <c r="BK1067" s="394"/>
      <c r="BL1067" s="394"/>
      <c r="BM1067" s="394"/>
      <c r="BN1067" s="394"/>
      <c r="BO1067" s="394"/>
      <c r="BP1067" s="394"/>
      <c r="BQ1067" s="388">
        <v>15</v>
      </c>
      <c r="BR1067" s="388">
        <v>1157</v>
      </c>
      <c r="BS1067" s="388">
        <f t="shared" si="120"/>
        <v>289.25</v>
      </c>
    </row>
    <row r="1068" spans="1:71" ht="15.75" customHeight="1">
      <c r="A1068" s="331">
        <v>1066</v>
      </c>
      <c r="B1068" s="394" t="s">
        <v>7219</v>
      </c>
      <c r="C1068" s="394"/>
      <c r="D1068" s="394"/>
      <c r="E1068" s="296" t="s">
        <v>5</v>
      </c>
      <c r="F1068" s="394"/>
      <c r="G1068" s="394"/>
      <c r="H1068" s="394"/>
      <c r="I1068" s="394"/>
      <c r="J1068" s="394"/>
      <c r="K1068" s="394"/>
      <c r="L1068" s="394"/>
      <c r="M1068" s="394"/>
      <c r="N1068" s="394"/>
      <c r="O1068" s="394"/>
      <c r="P1068" s="394"/>
      <c r="Q1068" s="394"/>
      <c r="R1068" s="394"/>
      <c r="S1068" s="394"/>
      <c r="T1068" s="394"/>
      <c r="U1068" s="394"/>
      <c r="V1068" s="394"/>
      <c r="W1068" s="394"/>
      <c r="X1068" s="394"/>
      <c r="Y1068" s="394"/>
      <c r="Z1068" s="394"/>
      <c r="AA1068" s="394"/>
      <c r="AB1068" s="394"/>
      <c r="AC1068" s="394"/>
      <c r="AD1068" s="394"/>
      <c r="AE1068" s="394"/>
      <c r="AF1068" s="394"/>
      <c r="AG1068" s="394"/>
      <c r="AH1068" s="394"/>
      <c r="AI1068" s="394"/>
      <c r="AJ1068" s="394"/>
      <c r="AK1068" s="394"/>
      <c r="AL1068" s="394"/>
      <c r="AM1068" s="394"/>
      <c r="AN1068" s="394"/>
      <c r="AO1068" s="394"/>
      <c r="AP1068" s="394"/>
      <c r="AQ1068" s="394"/>
      <c r="AR1068" s="394"/>
      <c r="AS1068" s="394"/>
      <c r="AT1068" s="394"/>
      <c r="AU1068" s="394"/>
      <c r="AV1068" s="394"/>
      <c r="AW1068" s="394"/>
      <c r="AX1068" s="394"/>
      <c r="AY1068" s="394"/>
      <c r="AZ1068" s="394"/>
      <c r="BA1068" s="394"/>
      <c r="BB1068" s="394"/>
      <c r="BC1068" s="394"/>
      <c r="BD1068" s="394"/>
      <c r="BE1068" s="394"/>
      <c r="BF1068" s="394"/>
      <c r="BG1068" s="394"/>
      <c r="BH1068" s="394"/>
      <c r="BI1068" s="394"/>
      <c r="BJ1068" s="394"/>
      <c r="BK1068" s="394"/>
      <c r="BL1068" s="394"/>
      <c r="BM1068" s="394"/>
      <c r="BN1068" s="394"/>
      <c r="BO1068" s="394"/>
      <c r="BP1068" s="394"/>
      <c r="BQ1068" s="388">
        <v>22</v>
      </c>
      <c r="BR1068" s="388">
        <v>1510</v>
      </c>
      <c r="BS1068" s="388">
        <f t="shared" si="120"/>
        <v>377.5</v>
      </c>
    </row>
    <row r="1069" spans="1:71" ht="15.75" customHeight="1">
      <c r="A1069" s="331">
        <v>1067</v>
      </c>
      <c r="B1069" s="394" t="s">
        <v>7220</v>
      </c>
      <c r="C1069" s="394"/>
      <c r="D1069" s="394"/>
      <c r="E1069" s="296" t="s">
        <v>5</v>
      </c>
      <c r="F1069" s="394"/>
      <c r="G1069" s="394"/>
      <c r="H1069" s="394"/>
      <c r="I1069" s="394"/>
      <c r="J1069" s="394"/>
      <c r="K1069" s="394"/>
      <c r="L1069" s="394"/>
      <c r="M1069" s="394"/>
      <c r="N1069" s="394"/>
      <c r="O1069" s="394"/>
      <c r="P1069" s="394"/>
      <c r="Q1069" s="394"/>
      <c r="R1069" s="394"/>
      <c r="S1069" s="394"/>
      <c r="T1069" s="394"/>
      <c r="U1069" s="394"/>
      <c r="V1069" s="394"/>
      <c r="W1069" s="394"/>
      <c r="X1069" s="394"/>
      <c r="Y1069" s="394"/>
      <c r="Z1069" s="394"/>
      <c r="AA1069" s="394"/>
      <c r="AB1069" s="394"/>
      <c r="AC1069" s="394"/>
      <c r="AD1069" s="394"/>
      <c r="AE1069" s="394"/>
      <c r="AF1069" s="394"/>
      <c r="AG1069" s="394"/>
      <c r="AH1069" s="394"/>
      <c r="AI1069" s="394"/>
      <c r="AJ1069" s="394"/>
      <c r="AK1069" s="394"/>
      <c r="AL1069" s="394"/>
      <c r="AM1069" s="394"/>
      <c r="AN1069" s="394"/>
      <c r="AO1069" s="394"/>
      <c r="AP1069" s="394"/>
      <c r="AQ1069" s="394"/>
      <c r="AR1069" s="394"/>
      <c r="AS1069" s="394"/>
      <c r="AT1069" s="394"/>
      <c r="AU1069" s="394"/>
      <c r="AV1069" s="394"/>
      <c r="AW1069" s="394"/>
      <c r="AX1069" s="394"/>
      <c r="AY1069" s="394"/>
      <c r="AZ1069" s="394"/>
      <c r="BA1069" s="394"/>
      <c r="BB1069" s="394"/>
      <c r="BC1069" s="394"/>
      <c r="BD1069" s="394"/>
      <c r="BE1069" s="394"/>
      <c r="BF1069" s="394"/>
      <c r="BG1069" s="394"/>
      <c r="BH1069" s="394"/>
      <c r="BI1069" s="394"/>
      <c r="BJ1069" s="394"/>
      <c r="BK1069" s="394"/>
      <c r="BL1069" s="394"/>
      <c r="BM1069" s="394"/>
      <c r="BN1069" s="394"/>
      <c r="BO1069" s="394"/>
      <c r="BP1069" s="394"/>
      <c r="BQ1069" s="388">
        <v>99</v>
      </c>
      <c r="BR1069" s="388">
        <v>7105</v>
      </c>
      <c r="BS1069" s="388">
        <f t="shared" si="120"/>
        <v>1776.25</v>
      </c>
    </row>
    <row r="1070" spans="1:71" ht="15.75" customHeight="1">
      <c r="A1070" s="331">
        <v>1068</v>
      </c>
      <c r="B1070" s="394" t="s">
        <v>7221</v>
      </c>
      <c r="C1070" s="394"/>
      <c r="D1070" s="394"/>
      <c r="E1070" s="296" t="s">
        <v>5</v>
      </c>
      <c r="F1070" s="394"/>
      <c r="G1070" s="394"/>
      <c r="H1070" s="394"/>
      <c r="I1070" s="394"/>
      <c r="J1070" s="394"/>
      <c r="K1070" s="394"/>
      <c r="L1070" s="394"/>
      <c r="M1070" s="394"/>
      <c r="N1070" s="394"/>
      <c r="O1070" s="394"/>
      <c r="P1070" s="394"/>
      <c r="Q1070" s="394"/>
      <c r="R1070" s="394"/>
      <c r="S1070" s="394"/>
      <c r="T1070" s="394"/>
      <c r="U1070" s="394"/>
      <c r="V1070" s="394"/>
      <c r="W1070" s="394"/>
      <c r="X1070" s="394"/>
      <c r="Y1070" s="394"/>
      <c r="Z1070" s="394"/>
      <c r="AA1070" s="394"/>
      <c r="AB1070" s="394"/>
      <c r="AC1070" s="394"/>
      <c r="AD1070" s="394"/>
      <c r="AE1070" s="394"/>
      <c r="AF1070" s="394"/>
      <c r="AG1070" s="394"/>
      <c r="AH1070" s="394"/>
      <c r="AI1070" s="394"/>
      <c r="AJ1070" s="394"/>
      <c r="AK1070" s="394"/>
      <c r="AL1070" s="394"/>
      <c r="AM1070" s="394"/>
      <c r="AN1070" s="394"/>
      <c r="AO1070" s="394"/>
      <c r="AP1070" s="394"/>
      <c r="AQ1070" s="394"/>
      <c r="AR1070" s="394"/>
      <c r="AS1070" s="394"/>
      <c r="AT1070" s="394"/>
      <c r="AU1070" s="394"/>
      <c r="AV1070" s="394"/>
      <c r="AW1070" s="394"/>
      <c r="AX1070" s="394"/>
      <c r="AY1070" s="394"/>
      <c r="AZ1070" s="394"/>
      <c r="BA1070" s="394"/>
      <c r="BB1070" s="394"/>
      <c r="BC1070" s="394"/>
      <c r="BD1070" s="394"/>
      <c r="BE1070" s="394"/>
      <c r="BF1070" s="394"/>
      <c r="BG1070" s="394"/>
      <c r="BH1070" s="394"/>
      <c r="BI1070" s="394"/>
      <c r="BJ1070" s="394"/>
      <c r="BK1070" s="394"/>
      <c r="BL1070" s="394"/>
      <c r="BM1070" s="394"/>
      <c r="BN1070" s="394"/>
      <c r="BO1070" s="394"/>
      <c r="BP1070" s="394"/>
      <c r="BQ1070" s="388">
        <v>52</v>
      </c>
      <c r="BR1070" s="388">
        <v>3192</v>
      </c>
      <c r="BS1070" s="388">
        <f t="shared" si="120"/>
        <v>798</v>
      </c>
    </row>
    <row r="1071" spans="1:71" ht="15.75" customHeight="1">
      <c r="A1071" s="331">
        <v>1069</v>
      </c>
      <c r="B1071" s="394" t="s">
        <v>7222</v>
      </c>
      <c r="C1071" s="394"/>
      <c r="D1071" s="394"/>
      <c r="E1071" s="296" t="s">
        <v>5</v>
      </c>
      <c r="F1071" s="394"/>
      <c r="G1071" s="394"/>
      <c r="H1071" s="394"/>
      <c r="I1071" s="394"/>
      <c r="J1071" s="394"/>
      <c r="K1071" s="394"/>
      <c r="L1071" s="394"/>
      <c r="M1071" s="394"/>
      <c r="N1071" s="394"/>
      <c r="O1071" s="394"/>
      <c r="P1071" s="394"/>
      <c r="Q1071" s="394"/>
      <c r="R1071" s="394"/>
      <c r="S1071" s="394"/>
      <c r="T1071" s="394"/>
      <c r="U1071" s="394"/>
      <c r="V1071" s="394"/>
      <c r="W1071" s="394"/>
      <c r="X1071" s="394"/>
      <c r="Y1071" s="394"/>
      <c r="Z1071" s="394"/>
      <c r="AA1071" s="394"/>
      <c r="AB1071" s="394"/>
      <c r="AC1071" s="394"/>
      <c r="AD1071" s="394"/>
      <c r="AE1071" s="394"/>
      <c r="AF1071" s="394"/>
      <c r="AG1071" s="394"/>
      <c r="AH1071" s="394"/>
      <c r="AI1071" s="394"/>
      <c r="AJ1071" s="394"/>
      <c r="AK1071" s="394"/>
      <c r="AL1071" s="394"/>
      <c r="AM1071" s="394"/>
      <c r="AN1071" s="394"/>
      <c r="AO1071" s="394"/>
      <c r="AP1071" s="394"/>
      <c r="AQ1071" s="394"/>
      <c r="AR1071" s="394"/>
      <c r="AS1071" s="394"/>
      <c r="AT1071" s="394"/>
      <c r="AU1071" s="394"/>
      <c r="AV1071" s="394"/>
      <c r="AW1071" s="394"/>
      <c r="AX1071" s="394"/>
      <c r="AY1071" s="394"/>
      <c r="AZ1071" s="394"/>
      <c r="BA1071" s="394"/>
      <c r="BB1071" s="394"/>
      <c r="BC1071" s="394"/>
      <c r="BD1071" s="394"/>
      <c r="BE1071" s="394"/>
      <c r="BF1071" s="394"/>
      <c r="BG1071" s="394"/>
      <c r="BH1071" s="394"/>
      <c r="BI1071" s="394"/>
      <c r="BJ1071" s="394"/>
      <c r="BK1071" s="394"/>
      <c r="BL1071" s="394"/>
      <c r="BM1071" s="394"/>
      <c r="BN1071" s="394"/>
      <c r="BO1071" s="394"/>
      <c r="BP1071" s="394"/>
      <c r="BQ1071" s="388">
        <v>52</v>
      </c>
      <c r="BR1071" s="388">
        <v>5028</v>
      </c>
      <c r="BS1071" s="388">
        <f t="shared" si="120"/>
        <v>1257</v>
      </c>
    </row>
    <row r="1072" spans="1:71" ht="15.75" customHeight="1">
      <c r="A1072" s="331">
        <v>1070</v>
      </c>
      <c r="B1072" s="394" t="s">
        <v>7223</v>
      </c>
      <c r="C1072" s="394"/>
      <c r="D1072" s="394"/>
      <c r="E1072" s="296" t="s">
        <v>5</v>
      </c>
      <c r="F1072" s="394"/>
      <c r="G1072" s="394"/>
      <c r="H1072" s="394"/>
      <c r="I1072" s="394"/>
      <c r="J1072" s="394"/>
      <c r="K1072" s="394"/>
      <c r="L1072" s="394"/>
      <c r="M1072" s="394"/>
      <c r="N1072" s="394"/>
      <c r="O1072" s="394"/>
      <c r="P1072" s="394"/>
      <c r="Q1072" s="394"/>
      <c r="R1072" s="394"/>
      <c r="S1072" s="394"/>
      <c r="T1072" s="394"/>
      <c r="U1072" s="394"/>
      <c r="V1072" s="394"/>
      <c r="W1072" s="394"/>
      <c r="X1072" s="394"/>
      <c r="Y1072" s="394"/>
      <c r="Z1072" s="394"/>
      <c r="AA1072" s="394"/>
      <c r="AB1072" s="394"/>
      <c r="AC1072" s="394"/>
      <c r="AD1072" s="394"/>
      <c r="AE1072" s="394"/>
      <c r="AF1072" s="394"/>
      <c r="AG1072" s="394"/>
      <c r="AH1072" s="394"/>
      <c r="AI1072" s="394"/>
      <c r="AJ1072" s="394"/>
      <c r="AK1072" s="394"/>
      <c r="AL1072" s="394"/>
      <c r="AM1072" s="394"/>
      <c r="AN1072" s="394"/>
      <c r="AO1072" s="394"/>
      <c r="AP1072" s="394"/>
      <c r="AQ1072" s="394"/>
      <c r="AR1072" s="394"/>
      <c r="AS1072" s="394"/>
      <c r="AT1072" s="394"/>
      <c r="AU1072" s="394"/>
      <c r="AV1072" s="394"/>
      <c r="AW1072" s="394"/>
      <c r="AX1072" s="394"/>
      <c r="AY1072" s="394"/>
      <c r="AZ1072" s="394"/>
      <c r="BA1072" s="394"/>
      <c r="BB1072" s="394"/>
      <c r="BC1072" s="394"/>
      <c r="BD1072" s="394"/>
      <c r="BE1072" s="394"/>
      <c r="BF1072" s="394"/>
      <c r="BG1072" s="394"/>
      <c r="BH1072" s="394"/>
      <c r="BI1072" s="394"/>
      <c r="BJ1072" s="394"/>
      <c r="BK1072" s="394"/>
      <c r="BL1072" s="394"/>
      <c r="BM1072" s="394"/>
      <c r="BN1072" s="394"/>
      <c r="BO1072" s="394"/>
      <c r="BP1072" s="394"/>
      <c r="BQ1072" s="388">
        <v>48</v>
      </c>
      <c r="BR1072" s="388">
        <v>3940</v>
      </c>
      <c r="BS1072" s="388">
        <f t="shared" si="120"/>
        <v>985</v>
      </c>
    </row>
    <row r="1073" spans="1:71" ht="15.75" customHeight="1">
      <c r="A1073" s="331">
        <v>1071</v>
      </c>
      <c r="B1073" s="394" t="s">
        <v>7224</v>
      </c>
      <c r="C1073" s="394"/>
      <c r="D1073" s="394"/>
      <c r="E1073" s="296" t="s">
        <v>961</v>
      </c>
      <c r="F1073" s="394"/>
      <c r="G1073" s="394"/>
      <c r="H1073" s="394"/>
      <c r="I1073" s="394"/>
      <c r="J1073" s="394"/>
      <c r="K1073" s="394"/>
      <c r="L1073" s="394"/>
      <c r="M1073" s="394"/>
      <c r="N1073" s="394"/>
      <c r="O1073" s="394"/>
      <c r="P1073" s="394"/>
      <c r="Q1073" s="394"/>
      <c r="R1073" s="394"/>
      <c r="S1073" s="394"/>
      <c r="T1073" s="394"/>
      <c r="U1073" s="394"/>
      <c r="V1073" s="394"/>
      <c r="W1073" s="394"/>
      <c r="X1073" s="394"/>
      <c r="Y1073" s="394"/>
      <c r="Z1073" s="394"/>
      <c r="AA1073" s="394"/>
      <c r="AB1073" s="394"/>
      <c r="AC1073" s="394"/>
      <c r="AD1073" s="394"/>
      <c r="AE1073" s="394"/>
      <c r="AF1073" s="394"/>
      <c r="AG1073" s="394"/>
      <c r="AH1073" s="394"/>
      <c r="AI1073" s="394"/>
      <c r="AJ1073" s="394"/>
      <c r="AK1073" s="394"/>
      <c r="AL1073" s="394"/>
      <c r="AM1073" s="394"/>
      <c r="AN1073" s="394"/>
      <c r="AO1073" s="394"/>
      <c r="AP1073" s="394"/>
      <c r="AQ1073" s="394"/>
      <c r="AR1073" s="394"/>
      <c r="AS1073" s="394"/>
      <c r="AT1073" s="394"/>
      <c r="AU1073" s="394"/>
      <c r="AV1073" s="394"/>
      <c r="AW1073" s="394"/>
      <c r="AX1073" s="394"/>
      <c r="AY1073" s="394"/>
      <c r="AZ1073" s="394"/>
      <c r="BA1073" s="394"/>
      <c r="BB1073" s="394"/>
      <c r="BC1073" s="394"/>
      <c r="BD1073" s="394"/>
      <c r="BE1073" s="394"/>
      <c r="BF1073" s="394"/>
      <c r="BG1073" s="394"/>
      <c r="BH1073" s="394"/>
      <c r="BI1073" s="394"/>
      <c r="BJ1073" s="394"/>
      <c r="BK1073" s="394"/>
      <c r="BL1073" s="394"/>
      <c r="BM1073" s="394"/>
      <c r="BN1073" s="394"/>
      <c r="BO1073" s="394"/>
      <c r="BP1073" s="394"/>
      <c r="BQ1073" s="388">
        <v>14</v>
      </c>
      <c r="BR1073" s="388">
        <v>1102</v>
      </c>
      <c r="BS1073" s="388">
        <f t="shared" si="120"/>
        <v>275.5</v>
      </c>
    </row>
    <row r="1074" spans="1:71" ht="15.75" customHeight="1">
      <c r="A1074" s="331">
        <v>1072</v>
      </c>
      <c r="B1074" s="394" t="s">
        <v>7225</v>
      </c>
      <c r="C1074" s="394"/>
      <c r="D1074" s="394"/>
      <c r="E1074" s="296" t="s">
        <v>5</v>
      </c>
      <c r="F1074" s="394"/>
      <c r="G1074" s="394"/>
      <c r="H1074" s="394"/>
      <c r="I1074" s="394"/>
      <c r="J1074" s="394"/>
      <c r="K1074" s="394"/>
      <c r="L1074" s="394"/>
      <c r="M1074" s="394"/>
      <c r="N1074" s="394"/>
      <c r="O1074" s="394"/>
      <c r="P1074" s="394"/>
      <c r="Q1074" s="394"/>
      <c r="R1074" s="394"/>
      <c r="S1074" s="394"/>
      <c r="T1074" s="394"/>
      <c r="U1074" s="394"/>
      <c r="V1074" s="394"/>
      <c r="W1074" s="394"/>
      <c r="X1074" s="394"/>
      <c r="Y1074" s="394"/>
      <c r="Z1074" s="394"/>
      <c r="AA1074" s="394"/>
      <c r="AB1074" s="394"/>
      <c r="AC1074" s="394"/>
      <c r="AD1074" s="394"/>
      <c r="AE1074" s="394"/>
      <c r="AF1074" s="394"/>
      <c r="AG1074" s="394"/>
      <c r="AH1074" s="394"/>
      <c r="AI1074" s="394"/>
      <c r="AJ1074" s="394"/>
      <c r="AK1074" s="394"/>
      <c r="AL1074" s="394"/>
      <c r="AM1074" s="394"/>
      <c r="AN1074" s="394"/>
      <c r="AO1074" s="394"/>
      <c r="AP1074" s="394"/>
      <c r="AQ1074" s="394"/>
      <c r="AR1074" s="394"/>
      <c r="AS1074" s="394"/>
      <c r="AT1074" s="394"/>
      <c r="AU1074" s="394"/>
      <c r="AV1074" s="394"/>
      <c r="AW1074" s="394"/>
      <c r="AX1074" s="394"/>
      <c r="AY1074" s="394"/>
      <c r="AZ1074" s="394"/>
      <c r="BA1074" s="394"/>
      <c r="BB1074" s="394"/>
      <c r="BC1074" s="394"/>
      <c r="BD1074" s="394"/>
      <c r="BE1074" s="394"/>
      <c r="BF1074" s="394"/>
      <c r="BG1074" s="394"/>
      <c r="BH1074" s="394"/>
      <c r="BI1074" s="394"/>
      <c r="BJ1074" s="394"/>
      <c r="BK1074" s="394"/>
      <c r="BL1074" s="394"/>
      <c r="BM1074" s="394"/>
      <c r="BN1074" s="394"/>
      <c r="BO1074" s="394"/>
      <c r="BP1074" s="394"/>
      <c r="BQ1074" s="388">
        <v>9</v>
      </c>
      <c r="BR1074" s="388">
        <v>531</v>
      </c>
      <c r="BS1074" s="388">
        <f t="shared" si="120"/>
        <v>132.75</v>
      </c>
    </row>
    <row r="1075" spans="1:71" ht="15.75" customHeight="1">
      <c r="A1075" s="331">
        <v>1073</v>
      </c>
      <c r="B1075" s="394" t="s">
        <v>7226</v>
      </c>
      <c r="C1075" s="394"/>
      <c r="D1075" s="394"/>
      <c r="E1075" s="296" t="s">
        <v>5</v>
      </c>
      <c r="F1075" s="394"/>
      <c r="G1075" s="394"/>
      <c r="H1075" s="394"/>
      <c r="I1075" s="394"/>
      <c r="J1075" s="394"/>
      <c r="K1075" s="394"/>
      <c r="L1075" s="394"/>
      <c r="M1075" s="394"/>
      <c r="N1075" s="394"/>
      <c r="O1075" s="394"/>
      <c r="P1075" s="394"/>
      <c r="Q1075" s="394"/>
      <c r="R1075" s="394"/>
      <c r="S1075" s="394"/>
      <c r="T1075" s="394"/>
      <c r="U1075" s="394"/>
      <c r="V1075" s="394"/>
      <c r="W1075" s="394"/>
      <c r="X1075" s="394"/>
      <c r="Y1075" s="394"/>
      <c r="Z1075" s="394"/>
      <c r="AA1075" s="394"/>
      <c r="AB1075" s="394"/>
      <c r="AC1075" s="394"/>
      <c r="AD1075" s="394"/>
      <c r="AE1075" s="394"/>
      <c r="AF1075" s="394"/>
      <c r="AG1075" s="394"/>
      <c r="AH1075" s="394"/>
      <c r="AI1075" s="394"/>
      <c r="AJ1075" s="394"/>
      <c r="AK1075" s="394"/>
      <c r="AL1075" s="394"/>
      <c r="AM1075" s="394"/>
      <c r="AN1075" s="394"/>
      <c r="AO1075" s="394"/>
      <c r="AP1075" s="394"/>
      <c r="AQ1075" s="394"/>
      <c r="AR1075" s="394"/>
      <c r="AS1075" s="394"/>
      <c r="AT1075" s="394"/>
      <c r="AU1075" s="394"/>
      <c r="AV1075" s="394"/>
      <c r="AW1075" s="394"/>
      <c r="AX1075" s="394"/>
      <c r="AY1075" s="394"/>
      <c r="AZ1075" s="394"/>
      <c r="BA1075" s="394"/>
      <c r="BB1075" s="394"/>
      <c r="BC1075" s="394"/>
      <c r="BD1075" s="394"/>
      <c r="BE1075" s="394"/>
      <c r="BF1075" s="394"/>
      <c r="BG1075" s="394"/>
      <c r="BH1075" s="394"/>
      <c r="BI1075" s="394"/>
      <c r="BJ1075" s="394"/>
      <c r="BK1075" s="394"/>
      <c r="BL1075" s="394"/>
      <c r="BM1075" s="394"/>
      <c r="BN1075" s="394"/>
      <c r="BO1075" s="394"/>
      <c r="BP1075" s="394"/>
      <c r="BQ1075" s="388">
        <v>78</v>
      </c>
      <c r="BR1075" s="388">
        <v>5650</v>
      </c>
      <c r="BS1075" s="388">
        <f t="shared" si="120"/>
        <v>1412.5</v>
      </c>
    </row>
    <row r="1076" spans="1:71" ht="15.75" customHeight="1">
      <c r="A1076" s="331">
        <v>1074</v>
      </c>
      <c r="B1076" s="394" t="s">
        <v>7227</v>
      </c>
      <c r="C1076" s="394"/>
      <c r="D1076" s="394"/>
      <c r="E1076" s="296" t="s">
        <v>5</v>
      </c>
      <c r="F1076" s="394"/>
      <c r="G1076" s="394"/>
      <c r="H1076" s="394"/>
      <c r="I1076" s="394"/>
      <c r="J1076" s="394"/>
      <c r="K1076" s="394"/>
      <c r="L1076" s="394"/>
      <c r="M1076" s="394"/>
      <c r="N1076" s="394"/>
      <c r="O1076" s="394"/>
      <c r="P1076" s="394"/>
      <c r="Q1076" s="394"/>
      <c r="R1076" s="394"/>
      <c r="S1076" s="394"/>
      <c r="T1076" s="394"/>
      <c r="U1076" s="394"/>
      <c r="V1076" s="394"/>
      <c r="W1076" s="394"/>
      <c r="X1076" s="394"/>
      <c r="Y1076" s="394"/>
      <c r="Z1076" s="394"/>
      <c r="AA1076" s="394"/>
      <c r="AB1076" s="394"/>
      <c r="AC1076" s="394"/>
      <c r="AD1076" s="394"/>
      <c r="AE1076" s="394"/>
      <c r="AF1076" s="394"/>
      <c r="AG1076" s="394"/>
      <c r="AH1076" s="394"/>
      <c r="AI1076" s="394"/>
      <c r="AJ1076" s="394"/>
      <c r="AK1076" s="394"/>
      <c r="AL1076" s="394"/>
      <c r="AM1076" s="394"/>
      <c r="AN1076" s="394"/>
      <c r="AO1076" s="394"/>
      <c r="AP1076" s="394"/>
      <c r="AQ1076" s="394"/>
      <c r="AR1076" s="394"/>
      <c r="AS1076" s="394"/>
      <c r="AT1076" s="394"/>
      <c r="AU1076" s="394"/>
      <c r="AV1076" s="394"/>
      <c r="AW1076" s="394"/>
      <c r="AX1076" s="394"/>
      <c r="AY1076" s="394"/>
      <c r="AZ1076" s="394"/>
      <c r="BA1076" s="394"/>
      <c r="BB1076" s="394"/>
      <c r="BC1076" s="394"/>
      <c r="BD1076" s="394"/>
      <c r="BE1076" s="394"/>
      <c r="BF1076" s="394"/>
      <c r="BG1076" s="394"/>
      <c r="BH1076" s="394"/>
      <c r="BI1076" s="394"/>
      <c r="BJ1076" s="394"/>
      <c r="BK1076" s="394"/>
      <c r="BL1076" s="394"/>
      <c r="BM1076" s="394"/>
      <c r="BN1076" s="394"/>
      <c r="BO1076" s="394"/>
      <c r="BP1076" s="394"/>
      <c r="BQ1076" s="388">
        <v>28</v>
      </c>
      <c r="BR1076" s="388">
        <v>2160</v>
      </c>
      <c r="BS1076" s="388">
        <f t="shared" si="120"/>
        <v>540</v>
      </c>
    </row>
    <row r="1077" spans="1:71" ht="15.75" customHeight="1">
      <c r="A1077" s="331">
        <v>1075</v>
      </c>
      <c r="B1077" s="394" t="s">
        <v>7228</v>
      </c>
      <c r="C1077" s="394"/>
      <c r="D1077" s="394"/>
      <c r="E1077" s="296" t="s">
        <v>955</v>
      </c>
      <c r="F1077" s="394"/>
      <c r="G1077" s="394"/>
      <c r="H1077" s="394"/>
      <c r="I1077" s="394"/>
      <c r="J1077" s="394"/>
      <c r="K1077" s="394"/>
      <c r="L1077" s="394"/>
      <c r="M1077" s="394"/>
      <c r="N1077" s="394"/>
      <c r="O1077" s="394"/>
      <c r="P1077" s="394"/>
      <c r="Q1077" s="394"/>
      <c r="R1077" s="394"/>
      <c r="S1077" s="394"/>
      <c r="T1077" s="394"/>
      <c r="U1077" s="394"/>
      <c r="V1077" s="394"/>
      <c r="W1077" s="394"/>
      <c r="X1077" s="394"/>
      <c r="Y1077" s="394"/>
      <c r="Z1077" s="394"/>
      <c r="AA1077" s="394"/>
      <c r="AB1077" s="394"/>
      <c r="AC1077" s="394"/>
      <c r="AD1077" s="394"/>
      <c r="AE1077" s="394"/>
      <c r="AF1077" s="394"/>
      <c r="AG1077" s="394"/>
      <c r="AH1077" s="394"/>
      <c r="AI1077" s="394"/>
      <c r="AJ1077" s="394"/>
      <c r="AK1077" s="394"/>
      <c r="AL1077" s="394"/>
      <c r="AM1077" s="394"/>
      <c r="AN1077" s="394"/>
      <c r="AO1077" s="394"/>
      <c r="AP1077" s="394"/>
      <c r="AQ1077" s="394"/>
      <c r="AR1077" s="394"/>
      <c r="AS1077" s="394"/>
      <c r="AT1077" s="394"/>
      <c r="AU1077" s="394"/>
      <c r="AV1077" s="394"/>
      <c r="AW1077" s="394"/>
      <c r="AX1077" s="394"/>
      <c r="AY1077" s="394"/>
      <c r="AZ1077" s="394"/>
      <c r="BA1077" s="394"/>
      <c r="BB1077" s="394"/>
      <c r="BC1077" s="394"/>
      <c r="BD1077" s="394"/>
      <c r="BE1077" s="394"/>
      <c r="BF1077" s="394"/>
      <c r="BG1077" s="394"/>
      <c r="BH1077" s="394"/>
      <c r="BI1077" s="394"/>
      <c r="BJ1077" s="394"/>
      <c r="BK1077" s="394"/>
      <c r="BL1077" s="394"/>
      <c r="BM1077" s="394"/>
      <c r="BN1077" s="394"/>
      <c r="BO1077" s="394"/>
      <c r="BP1077" s="394"/>
      <c r="BQ1077" s="388">
        <v>51</v>
      </c>
      <c r="BR1077" s="388">
        <v>4073</v>
      </c>
      <c r="BS1077" s="388">
        <f t="shared" si="120"/>
        <v>1018.25</v>
      </c>
    </row>
    <row r="1078" spans="1:71" ht="15.75" customHeight="1">
      <c r="A1078" s="331">
        <v>1076</v>
      </c>
      <c r="B1078" s="394" t="s">
        <v>7229</v>
      </c>
      <c r="C1078" s="394"/>
      <c r="D1078" s="394"/>
      <c r="E1078" s="296" t="s">
        <v>954</v>
      </c>
      <c r="F1078" s="394"/>
      <c r="G1078" s="394"/>
      <c r="H1078" s="394"/>
      <c r="I1078" s="394"/>
      <c r="J1078" s="394"/>
      <c r="K1078" s="394"/>
      <c r="L1078" s="394"/>
      <c r="M1078" s="394"/>
      <c r="N1078" s="394"/>
      <c r="O1078" s="394"/>
      <c r="P1078" s="394"/>
      <c r="Q1078" s="394"/>
      <c r="R1078" s="394"/>
      <c r="S1078" s="394"/>
      <c r="T1078" s="394"/>
      <c r="U1078" s="394"/>
      <c r="V1078" s="394"/>
      <c r="W1078" s="394"/>
      <c r="X1078" s="394"/>
      <c r="Y1078" s="394"/>
      <c r="Z1078" s="394"/>
      <c r="AA1078" s="394"/>
      <c r="AB1078" s="394"/>
      <c r="AC1078" s="394"/>
      <c r="AD1078" s="394"/>
      <c r="AE1078" s="394"/>
      <c r="AF1078" s="394"/>
      <c r="AG1078" s="394"/>
      <c r="AH1078" s="394"/>
      <c r="AI1078" s="394"/>
      <c r="AJ1078" s="394"/>
      <c r="AK1078" s="394"/>
      <c r="AL1078" s="394"/>
      <c r="AM1078" s="394"/>
      <c r="AN1078" s="394"/>
      <c r="AO1078" s="394"/>
      <c r="AP1078" s="394"/>
      <c r="AQ1078" s="394"/>
      <c r="AR1078" s="394"/>
      <c r="AS1078" s="394"/>
      <c r="AT1078" s="394"/>
      <c r="AU1078" s="394"/>
      <c r="AV1078" s="394"/>
      <c r="AW1078" s="394"/>
      <c r="AX1078" s="394"/>
      <c r="AY1078" s="394"/>
      <c r="AZ1078" s="394"/>
      <c r="BA1078" s="394"/>
      <c r="BB1078" s="394"/>
      <c r="BC1078" s="394"/>
      <c r="BD1078" s="394"/>
      <c r="BE1078" s="394"/>
      <c r="BF1078" s="394"/>
      <c r="BG1078" s="394"/>
      <c r="BH1078" s="394"/>
      <c r="BI1078" s="394"/>
      <c r="BJ1078" s="394"/>
      <c r="BK1078" s="394"/>
      <c r="BL1078" s="394"/>
      <c r="BM1078" s="394"/>
      <c r="BN1078" s="394"/>
      <c r="BO1078" s="394"/>
      <c r="BP1078" s="394"/>
      <c r="BQ1078" s="388">
        <v>55</v>
      </c>
      <c r="BR1078" s="388">
        <v>3609</v>
      </c>
      <c r="BS1078" s="388">
        <f t="shared" si="120"/>
        <v>902.25</v>
      </c>
    </row>
    <row r="1079" spans="1:71" ht="15.75" customHeight="1">
      <c r="A1079" s="331">
        <v>1077</v>
      </c>
      <c r="B1079" s="394" t="s">
        <v>7230</v>
      </c>
      <c r="C1079" s="394"/>
      <c r="D1079" s="394"/>
      <c r="E1079" s="296" t="s">
        <v>939</v>
      </c>
      <c r="F1079" s="394"/>
      <c r="G1079" s="394"/>
      <c r="H1079" s="394"/>
      <c r="I1079" s="394"/>
      <c r="J1079" s="394"/>
      <c r="K1079" s="394"/>
      <c r="L1079" s="394"/>
      <c r="M1079" s="394"/>
      <c r="N1079" s="394"/>
      <c r="O1079" s="394"/>
      <c r="P1079" s="394"/>
      <c r="Q1079" s="394"/>
      <c r="R1079" s="394"/>
      <c r="S1079" s="394"/>
      <c r="T1079" s="394"/>
      <c r="U1079" s="394"/>
      <c r="V1079" s="394"/>
      <c r="W1079" s="394"/>
      <c r="X1079" s="394"/>
      <c r="Y1079" s="394"/>
      <c r="Z1079" s="394"/>
      <c r="AA1079" s="394"/>
      <c r="AB1079" s="394"/>
      <c r="AC1079" s="394"/>
      <c r="AD1079" s="394"/>
      <c r="AE1079" s="394"/>
      <c r="AF1079" s="394"/>
      <c r="AG1079" s="394"/>
      <c r="AH1079" s="394"/>
      <c r="AI1079" s="394"/>
      <c r="AJ1079" s="394"/>
      <c r="AK1079" s="394"/>
      <c r="AL1079" s="394"/>
      <c r="AM1079" s="394"/>
      <c r="AN1079" s="394"/>
      <c r="AO1079" s="394"/>
      <c r="AP1079" s="394"/>
      <c r="AQ1079" s="394"/>
      <c r="AR1079" s="394"/>
      <c r="AS1079" s="394"/>
      <c r="AT1079" s="394"/>
      <c r="AU1079" s="394"/>
      <c r="AV1079" s="394"/>
      <c r="AW1079" s="394"/>
      <c r="AX1079" s="394"/>
      <c r="AY1079" s="394"/>
      <c r="AZ1079" s="394"/>
      <c r="BA1079" s="394"/>
      <c r="BB1079" s="394"/>
      <c r="BC1079" s="394"/>
      <c r="BD1079" s="394"/>
      <c r="BE1079" s="394"/>
      <c r="BF1079" s="394"/>
      <c r="BG1079" s="394"/>
      <c r="BH1079" s="394"/>
      <c r="BI1079" s="394"/>
      <c r="BJ1079" s="394"/>
      <c r="BK1079" s="394"/>
      <c r="BL1079" s="394"/>
      <c r="BM1079" s="394"/>
      <c r="BN1079" s="394"/>
      <c r="BO1079" s="394"/>
      <c r="BP1079" s="394"/>
      <c r="BQ1079" s="388">
        <v>16</v>
      </c>
      <c r="BR1079" s="388">
        <v>1096</v>
      </c>
      <c r="BS1079" s="388">
        <f t="shared" si="120"/>
        <v>274</v>
      </c>
    </row>
    <row r="1080" spans="1:71" ht="15.75" customHeight="1">
      <c r="A1080" s="331">
        <v>1078</v>
      </c>
      <c r="B1080" s="394" t="s">
        <v>7231</v>
      </c>
      <c r="C1080" s="394"/>
      <c r="D1080" s="394"/>
      <c r="E1080" s="296" t="s">
        <v>5</v>
      </c>
      <c r="F1080" s="394"/>
      <c r="G1080" s="394"/>
      <c r="H1080" s="394"/>
      <c r="I1080" s="394"/>
      <c r="J1080" s="394"/>
      <c r="K1080" s="394"/>
      <c r="L1080" s="394"/>
      <c r="M1080" s="394"/>
      <c r="N1080" s="394"/>
      <c r="O1080" s="394"/>
      <c r="P1080" s="394"/>
      <c r="Q1080" s="394"/>
      <c r="R1080" s="394"/>
      <c r="S1080" s="394"/>
      <c r="T1080" s="394"/>
      <c r="U1080" s="394"/>
      <c r="V1080" s="394"/>
      <c r="W1080" s="394"/>
      <c r="X1080" s="394"/>
      <c r="Y1080" s="394"/>
      <c r="Z1080" s="394"/>
      <c r="AA1080" s="394"/>
      <c r="AB1080" s="394"/>
      <c r="AC1080" s="394"/>
      <c r="AD1080" s="394"/>
      <c r="AE1080" s="394"/>
      <c r="AF1080" s="394"/>
      <c r="AG1080" s="394"/>
      <c r="AH1080" s="394"/>
      <c r="AI1080" s="394"/>
      <c r="AJ1080" s="394"/>
      <c r="AK1080" s="394"/>
      <c r="AL1080" s="394"/>
      <c r="AM1080" s="394"/>
      <c r="AN1080" s="394"/>
      <c r="AO1080" s="394"/>
      <c r="AP1080" s="394"/>
      <c r="AQ1080" s="394"/>
      <c r="AR1080" s="394"/>
      <c r="AS1080" s="394"/>
      <c r="AT1080" s="394"/>
      <c r="AU1080" s="394"/>
      <c r="AV1080" s="394"/>
      <c r="AW1080" s="394"/>
      <c r="AX1080" s="394"/>
      <c r="AY1080" s="394"/>
      <c r="AZ1080" s="394"/>
      <c r="BA1080" s="394"/>
      <c r="BB1080" s="394"/>
      <c r="BC1080" s="394"/>
      <c r="BD1080" s="394"/>
      <c r="BE1080" s="394"/>
      <c r="BF1080" s="394"/>
      <c r="BG1080" s="394"/>
      <c r="BH1080" s="394"/>
      <c r="BI1080" s="394"/>
      <c r="BJ1080" s="394"/>
      <c r="BK1080" s="394"/>
      <c r="BL1080" s="394"/>
      <c r="BM1080" s="394"/>
      <c r="BN1080" s="394"/>
      <c r="BO1080" s="394"/>
      <c r="BP1080" s="394"/>
      <c r="BQ1080" s="388">
        <v>26</v>
      </c>
      <c r="BR1080" s="388">
        <v>2070</v>
      </c>
      <c r="BS1080" s="388">
        <f t="shared" si="120"/>
        <v>517.5</v>
      </c>
    </row>
    <row r="1081" spans="1:71" ht="15.75" customHeight="1">
      <c r="A1081" s="331">
        <v>1079</v>
      </c>
      <c r="B1081" s="394" t="s">
        <v>7232</v>
      </c>
      <c r="C1081" s="394"/>
      <c r="D1081" s="394"/>
      <c r="E1081" s="296" t="s">
        <v>5</v>
      </c>
      <c r="F1081" s="394"/>
      <c r="G1081" s="394"/>
      <c r="H1081" s="394"/>
      <c r="I1081" s="394"/>
      <c r="J1081" s="394"/>
      <c r="K1081" s="394"/>
      <c r="L1081" s="394"/>
      <c r="M1081" s="394"/>
      <c r="N1081" s="394"/>
      <c r="O1081" s="394"/>
      <c r="P1081" s="394"/>
      <c r="Q1081" s="394"/>
      <c r="R1081" s="394"/>
      <c r="S1081" s="394"/>
      <c r="T1081" s="394"/>
      <c r="U1081" s="394"/>
      <c r="V1081" s="394"/>
      <c r="W1081" s="394"/>
      <c r="X1081" s="394"/>
      <c r="Y1081" s="394"/>
      <c r="Z1081" s="394"/>
      <c r="AA1081" s="394"/>
      <c r="AB1081" s="394"/>
      <c r="AC1081" s="394"/>
      <c r="AD1081" s="394"/>
      <c r="AE1081" s="394"/>
      <c r="AF1081" s="394"/>
      <c r="AG1081" s="394"/>
      <c r="AH1081" s="394"/>
      <c r="AI1081" s="394"/>
      <c r="AJ1081" s="394"/>
      <c r="AK1081" s="394"/>
      <c r="AL1081" s="394"/>
      <c r="AM1081" s="394"/>
      <c r="AN1081" s="394"/>
      <c r="AO1081" s="394"/>
      <c r="AP1081" s="394"/>
      <c r="AQ1081" s="394"/>
      <c r="AR1081" s="394"/>
      <c r="AS1081" s="394"/>
      <c r="AT1081" s="394"/>
      <c r="AU1081" s="394"/>
      <c r="AV1081" s="394"/>
      <c r="AW1081" s="394"/>
      <c r="AX1081" s="394"/>
      <c r="AY1081" s="394"/>
      <c r="AZ1081" s="394"/>
      <c r="BA1081" s="394"/>
      <c r="BB1081" s="394"/>
      <c r="BC1081" s="394"/>
      <c r="BD1081" s="394"/>
      <c r="BE1081" s="394"/>
      <c r="BF1081" s="394"/>
      <c r="BG1081" s="394"/>
      <c r="BH1081" s="394"/>
      <c r="BI1081" s="394"/>
      <c r="BJ1081" s="394"/>
      <c r="BK1081" s="394"/>
      <c r="BL1081" s="394"/>
      <c r="BM1081" s="394"/>
      <c r="BN1081" s="394"/>
      <c r="BO1081" s="394"/>
      <c r="BP1081" s="394"/>
      <c r="BQ1081" s="388">
        <v>40</v>
      </c>
      <c r="BR1081" s="388">
        <v>2648</v>
      </c>
      <c r="BS1081" s="388">
        <f t="shared" si="120"/>
        <v>662</v>
      </c>
    </row>
    <row r="1082" spans="1:71" ht="15.75" customHeight="1">
      <c r="A1082" s="331">
        <v>1080</v>
      </c>
      <c r="B1082" s="394" t="s">
        <v>7233</v>
      </c>
      <c r="C1082" s="394"/>
      <c r="D1082" s="394"/>
      <c r="E1082" s="296" t="s">
        <v>940</v>
      </c>
      <c r="F1082" s="394"/>
      <c r="G1082" s="394"/>
      <c r="H1082" s="394"/>
      <c r="I1082" s="394"/>
      <c r="J1082" s="394"/>
      <c r="K1082" s="394"/>
      <c r="L1082" s="394"/>
      <c r="M1082" s="394"/>
      <c r="N1082" s="394"/>
      <c r="O1082" s="394"/>
      <c r="P1082" s="394"/>
      <c r="Q1082" s="394"/>
      <c r="R1082" s="394"/>
      <c r="S1082" s="394"/>
      <c r="T1082" s="394"/>
      <c r="U1082" s="394"/>
      <c r="V1082" s="394"/>
      <c r="W1082" s="394"/>
      <c r="X1082" s="394"/>
      <c r="Y1082" s="394"/>
      <c r="Z1082" s="394"/>
      <c r="AA1082" s="394"/>
      <c r="AB1082" s="394"/>
      <c r="AC1082" s="394"/>
      <c r="AD1082" s="394"/>
      <c r="AE1082" s="394"/>
      <c r="AF1082" s="394"/>
      <c r="AG1082" s="394"/>
      <c r="AH1082" s="394"/>
      <c r="AI1082" s="394"/>
      <c r="AJ1082" s="394"/>
      <c r="AK1082" s="394"/>
      <c r="AL1082" s="394"/>
      <c r="AM1082" s="394"/>
      <c r="AN1082" s="394"/>
      <c r="AO1082" s="394"/>
      <c r="AP1082" s="394"/>
      <c r="AQ1082" s="394"/>
      <c r="AR1082" s="394"/>
      <c r="AS1082" s="394"/>
      <c r="AT1082" s="394"/>
      <c r="AU1082" s="394"/>
      <c r="AV1082" s="394"/>
      <c r="AW1082" s="394"/>
      <c r="AX1082" s="394"/>
      <c r="AY1082" s="394"/>
      <c r="AZ1082" s="394"/>
      <c r="BA1082" s="394"/>
      <c r="BB1082" s="394"/>
      <c r="BC1082" s="394"/>
      <c r="BD1082" s="394"/>
      <c r="BE1082" s="394"/>
      <c r="BF1082" s="394"/>
      <c r="BG1082" s="394"/>
      <c r="BH1082" s="394"/>
      <c r="BI1082" s="394"/>
      <c r="BJ1082" s="394"/>
      <c r="BK1082" s="394"/>
      <c r="BL1082" s="394"/>
      <c r="BM1082" s="394"/>
      <c r="BN1082" s="394"/>
      <c r="BO1082" s="394"/>
      <c r="BP1082" s="394"/>
      <c r="BQ1082" s="388">
        <v>67</v>
      </c>
      <c r="BR1082" s="388">
        <v>4149</v>
      </c>
      <c r="BS1082" s="388">
        <f t="shared" si="120"/>
        <v>1037.25</v>
      </c>
    </row>
    <row r="1083" spans="1:71" ht="15.75" customHeight="1">
      <c r="A1083" s="331">
        <v>1081</v>
      </c>
      <c r="B1083" s="394" t="s">
        <v>7234</v>
      </c>
      <c r="C1083" s="394"/>
      <c r="D1083" s="394"/>
      <c r="E1083" s="296" t="s">
        <v>5</v>
      </c>
      <c r="F1083" s="394"/>
      <c r="G1083" s="394"/>
      <c r="H1083" s="394"/>
      <c r="I1083" s="394"/>
      <c r="J1083" s="394"/>
      <c r="K1083" s="394"/>
      <c r="L1083" s="394"/>
      <c r="M1083" s="394"/>
      <c r="N1083" s="394"/>
      <c r="O1083" s="394"/>
      <c r="P1083" s="394"/>
      <c r="Q1083" s="394"/>
      <c r="R1083" s="394"/>
      <c r="S1083" s="394"/>
      <c r="T1083" s="394"/>
      <c r="U1083" s="394"/>
      <c r="V1083" s="394"/>
      <c r="W1083" s="394"/>
      <c r="X1083" s="394"/>
      <c r="Y1083" s="394"/>
      <c r="Z1083" s="394"/>
      <c r="AA1083" s="394"/>
      <c r="AB1083" s="394"/>
      <c r="AC1083" s="394"/>
      <c r="AD1083" s="394"/>
      <c r="AE1083" s="394"/>
      <c r="AF1083" s="394"/>
      <c r="AG1083" s="394"/>
      <c r="AH1083" s="394"/>
      <c r="AI1083" s="394"/>
      <c r="AJ1083" s="394"/>
      <c r="AK1083" s="394"/>
      <c r="AL1083" s="394"/>
      <c r="AM1083" s="394"/>
      <c r="AN1083" s="394"/>
      <c r="AO1083" s="394"/>
      <c r="AP1083" s="394"/>
      <c r="AQ1083" s="394"/>
      <c r="AR1083" s="394"/>
      <c r="AS1083" s="394"/>
      <c r="AT1083" s="394"/>
      <c r="AU1083" s="394"/>
      <c r="AV1083" s="394"/>
      <c r="AW1083" s="394"/>
      <c r="AX1083" s="394"/>
      <c r="AY1083" s="394"/>
      <c r="AZ1083" s="394"/>
      <c r="BA1083" s="394"/>
      <c r="BB1083" s="394"/>
      <c r="BC1083" s="394"/>
      <c r="BD1083" s="394"/>
      <c r="BE1083" s="394"/>
      <c r="BF1083" s="394"/>
      <c r="BG1083" s="394"/>
      <c r="BH1083" s="394"/>
      <c r="BI1083" s="394"/>
      <c r="BJ1083" s="394"/>
      <c r="BK1083" s="394"/>
      <c r="BL1083" s="394"/>
      <c r="BM1083" s="394"/>
      <c r="BN1083" s="394"/>
      <c r="BO1083" s="394"/>
      <c r="BP1083" s="394"/>
      <c r="BQ1083" s="388">
        <v>86</v>
      </c>
      <c r="BR1083" s="388">
        <v>6170</v>
      </c>
      <c r="BS1083" s="388">
        <f t="shared" si="120"/>
        <v>1542.5</v>
      </c>
    </row>
    <row r="1084" spans="1:71" ht="15.75" customHeight="1">
      <c r="A1084" s="331">
        <v>1082</v>
      </c>
      <c r="B1084" s="394" t="s">
        <v>7235</v>
      </c>
      <c r="C1084" s="394"/>
      <c r="D1084" s="394"/>
      <c r="E1084" s="296" t="s">
        <v>5</v>
      </c>
      <c r="F1084" s="394"/>
      <c r="G1084" s="394"/>
      <c r="H1084" s="394"/>
      <c r="I1084" s="394"/>
      <c r="J1084" s="394"/>
      <c r="K1084" s="394"/>
      <c r="L1084" s="394"/>
      <c r="M1084" s="394"/>
      <c r="N1084" s="394"/>
      <c r="O1084" s="394"/>
      <c r="P1084" s="394"/>
      <c r="Q1084" s="394"/>
      <c r="R1084" s="394"/>
      <c r="S1084" s="394"/>
      <c r="T1084" s="394"/>
      <c r="U1084" s="394"/>
      <c r="V1084" s="394"/>
      <c r="W1084" s="394"/>
      <c r="X1084" s="394"/>
      <c r="Y1084" s="394"/>
      <c r="Z1084" s="394"/>
      <c r="AA1084" s="394"/>
      <c r="AB1084" s="394"/>
      <c r="AC1084" s="394"/>
      <c r="AD1084" s="394"/>
      <c r="AE1084" s="394"/>
      <c r="AF1084" s="394"/>
      <c r="AG1084" s="394"/>
      <c r="AH1084" s="394"/>
      <c r="AI1084" s="394"/>
      <c r="AJ1084" s="394"/>
      <c r="AK1084" s="394"/>
      <c r="AL1084" s="394"/>
      <c r="AM1084" s="394"/>
      <c r="AN1084" s="394"/>
      <c r="AO1084" s="394"/>
      <c r="AP1084" s="394"/>
      <c r="AQ1084" s="394"/>
      <c r="AR1084" s="394"/>
      <c r="AS1084" s="394"/>
      <c r="AT1084" s="394"/>
      <c r="AU1084" s="394"/>
      <c r="AV1084" s="394"/>
      <c r="AW1084" s="394"/>
      <c r="AX1084" s="394"/>
      <c r="AY1084" s="394"/>
      <c r="AZ1084" s="394"/>
      <c r="BA1084" s="394"/>
      <c r="BB1084" s="394"/>
      <c r="BC1084" s="394"/>
      <c r="BD1084" s="394"/>
      <c r="BE1084" s="394"/>
      <c r="BF1084" s="394"/>
      <c r="BG1084" s="394"/>
      <c r="BH1084" s="394"/>
      <c r="BI1084" s="394"/>
      <c r="BJ1084" s="394"/>
      <c r="BK1084" s="394"/>
      <c r="BL1084" s="394"/>
      <c r="BM1084" s="394"/>
      <c r="BN1084" s="394"/>
      <c r="BO1084" s="394"/>
      <c r="BP1084" s="394"/>
      <c r="BQ1084" s="388">
        <v>23</v>
      </c>
      <c r="BR1084" s="388">
        <v>1425</v>
      </c>
      <c r="BS1084" s="388">
        <f t="shared" si="120"/>
        <v>356.25</v>
      </c>
    </row>
    <row r="1085" spans="1:71" ht="15.75" customHeight="1">
      <c r="A1085" s="331">
        <v>1083</v>
      </c>
      <c r="B1085" s="394" t="s">
        <v>7236</v>
      </c>
      <c r="C1085" s="394"/>
      <c r="D1085" s="394"/>
      <c r="E1085" s="296" t="s">
        <v>956</v>
      </c>
      <c r="F1085" s="394"/>
      <c r="G1085" s="394"/>
      <c r="H1085" s="394"/>
      <c r="I1085" s="394"/>
      <c r="J1085" s="394"/>
      <c r="K1085" s="394"/>
      <c r="L1085" s="394"/>
      <c r="M1085" s="394"/>
      <c r="N1085" s="394"/>
      <c r="O1085" s="394"/>
      <c r="P1085" s="394"/>
      <c r="Q1085" s="394"/>
      <c r="R1085" s="394"/>
      <c r="S1085" s="394"/>
      <c r="T1085" s="394"/>
      <c r="U1085" s="394"/>
      <c r="V1085" s="394"/>
      <c r="W1085" s="394"/>
      <c r="X1085" s="394"/>
      <c r="Y1085" s="394"/>
      <c r="Z1085" s="394"/>
      <c r="AA1085" s="394"/>
      <c r="AB1085" s="394"/>
      <c r="AC1085" s="394"/>
      <c r="AD1085" s="394"/>
      <c r="AE1085" s="394"/>
      <c r="AF1085" s="394"/>
      <c r="AG1085" s="394"/>
      <c r="AH1085" s="394"/>
      <c r="AI1085" s="394"/>
      <c r="AJ1085" s="394"/>
      <c r="AK1085" s="394"/>
      <c r="AL1085" s="394"/>
      <c r="AM1085" s="394"/>
      <c r="AN1085" s="394"/>
      <c r="AO1085" s="394"/>
      <c r="AP1085" s="394"/>
      <c r="AQ1085" s="394"/>
      <c r="AR1085" s="394"/>
      <c r="AS1085" s="394"/>
      <c r="AT1085" s="394"/>
      <c r="AU1085" s="394"/>
      <c r="AV1085" s="394"/>
      <c r="AW1085" s="394"/>
      <c r="AX1085" s="394"/>
      <c r="AY1085" s="394"/>
      <c r="AZ1085" s="394"/>
      <c r="BA1085" s="394"/>
      <c r="BB1085" s="394"/>
      <c r="BC1085" s="394"/>
      <c r="BD1085" s="394"/>
      <c r="BE1085" s="394"/>
      <c r="BF1085" s="394"/>
      <c r="BG1085" s="394"/>
      <c r="BH1085" s="394"/>
      <c r="BI1085" s="394"/>
      <c r="BJ1085" s="394"/>
      <c r="BK1085" s="394"/>
      <c r="BL1085" s="394"/>
      <c r="BM1085" s="394"/>
      <c r="BN1085" s="394"/>
      <c r="BO1085" s="394"/>
      <c r="BP1085" s="394"/>
      <c r="BQ1085" s="388">
        <v>43</v>
      </c>
      <c r="BR1085" s="388">
        <v>3057</v>
      </c>
      <c r="BS1085" s="388">
        <f t="shared" si="120"/>
        <v>764.25</v>
      </c>
    </row>
    <row r="1086" spans="1:71" ht="15.75" customHeight="1">
      <c r="A1086" s="331">
        <v>1084</v>
      </c>
      <c r="B1086" s="394" t="s">
        <v>7237</v>
      </c>
      <c r="C1086" s="394"/>
      <c r="D1086" s="394"/>
      <c r="E1086" s="296" t="s">
        <v>5</v>
      </c>
      <c r="F1086" s="394"/>
      <c r="G1086" s="394"/>
      <c r="H1086" s="394"/>
      <c r="I1086" s="394"/>
      <c r="J1086" s="394"/>
      <c r="K1086" s="394"/>
      <c r="L1086" s="394"/>
      <c r="M1086" s="394"/>
      <c r="N1086" s="394"/>
      <c r="O1086" s="394"/>
      <c r="P1086" s="394"/>
      <c r="Q1086" s="394"/>
      <c r="R1086" s="394"/>
      <c r="S1086" s="394"/>
      <c r="T1086" s="394"/>
      <c r="U1086" s="394"/>
      <c r="V1086" s="394"/>
      <c r="W1086" s="394"/>
      <c r="X1086" s="394"/>
      <c r="Y1086" s="394"/>
      <c r="Z1086" s="394"/>
      <c r="AA1086" s="394"/>
      <c r="AB1086" s="394"/>
      <c r="AC1086" s="394"/>
      <c r="AD1086" s="394"/>
      <c r="AE1086" s="394"/>
      <c r="AF1086" s="394"/>
      <c r="AG1086" s="394"/>
      <c r="AH1086" s="394"/>
      <c r="AI1086" s="394"/>
      <c r="AJ1086" s="394"/>
      <c r="AK1086" s="394"/>
      <c r="AL1086" s="394"/>
      <c r="AM1086" s="394"/>
      <c r="AN1086" s="394"/>
      <c r="AO1086" s="394"/>
      <c r="AP1086" s="394"/>
      <c r="AQ1086" s="394"/>
      <c r="AR1086" s="394"/>
      <c r="AS1086" s="394"/>
      <c r="AT1086" s="394"/>
      <c r="AU1086" s="394"/>
      <c r="AV1086" s="394"/>
      <c r="AW1086" s="394"/>
      <c r="AX1086" s="394"/>
      <c r="AY1086" s="394"/>
      <c r="AZ1086" s="394"/>
      <c r="BA1086" s="394"/>
      <c r="BB1086" s="394"/>
      <c r="BC1086" s="394"/>
      <c r="BD1086" s="394"/>
      <c r="BE1086" s="394"/>
      <c r="BF1086" s="394"/>
      <c r="BG1086" s="394"/>
      <c r="BH1086" s="394"/>
      <c r="BI1086" s="394"/>
      <c r="BJ1086" s="394"/>
      <c r="BK1086" s="394"/>
      <c r="BL1086" s="394"/>
      <c r="BM1086" s="394"/>
      <c r="BN1086" s="394"/>
      <c r="BO1086" s="394"/>
      <c r="BP1086" s="394"/>
      <c r="BQ1086" s="388">
        <v>69</v>
      </c>
      <c r="BR1086" s="388">
        <v>4907</v>
      </c>
      <c r="BS1086" s="388">
        <f t="shared" si="120"/>
        <v>1226.75</v>
      </c>
    </row>
    <row r="1087" spans="1:71" ht="15.75" customHeight="1">
      <c r="A1087" s="331">
        <v>1085</v>
      </c>
      <c r="B1087" s="394" t="s">
        <v>7238</v>
      </c>
      <c r="C1087" s="394"/>
      <c r="D1087" s="394"/>
      <c r="E1087" s="296" t="s">
        <v>364</v>
      </c>
      <c r="F1087" s="394"/>
      <c r="G1087" s="394"/>
      <c r="H1087" s="394"/>
      <c r="I1087" s="394"/>
      <c r="J1087" s="394"/>
      <c r="K1087" s="394"/>
      <c r="L1087" s="394"/>
      <c r="M1087" s="394"/>
      <c r="N1087" s="394"/>
      <c r="O1087" s="394"/>
      <c r="P1087" s="394"/>
      <c r="Q1087" s="394"/>
      <c r="R1087" s="394"/>
      <c r="S1087" s="394"/>
      <c r="T1087" s="394"/>
      <c r="U1087" s="394"/>
      <c r="V1087" s="394"/>
      <c r="W1087" s="394"/>
      <c r="X1087" s="394"/>
      <c r="Y1087" s="394"/>
      <c r="Z1087" s="394"/>
      <c r="AA1087" s="394"/>
      <c r="AB1087" s="394"/>
      <c r="AC1087" s="394"/>
      <c r="AD1087" s="394"/>
      <c r="AE1087" s="394"/>
      <c r="AF1087" s="394"/>
      <c r="AG1087" s="394"/>
      <c r="AH1087" s="394"/>
      <c r="AI1087" s="394"/>
      <c r="AJ1087" s="394"/>
      <c r="AK1087" s="394"/>
      <c r="AL1087" s="394"/>
      <c r="AM1087" s="394"/>
      <c r="AN1087" s="394"/>
      <c r="AO1087" s="394"/>
      <c r="AP1087" s="394"/>
      <c r="AQ1087" s="394"/>
      <c r="AR1087" s="394"/>
      <c r="AS1087" s="394"/>
      <c r="AT1087" s="394"/>
      <c r="AU1087" s="394"/>
      <c r="AV1087" s="394"/>
      <c r="AW1087" s="394"/>
      <c r="AX1087" s="394"/>
      <c r="AY1087" s="394"/>
      <c r="AZ1087" s="394"/>
      <c r="BA1087" s="394"/>
      <c r="BB1087" s="394"/>
      <c r="BC1087" s="394"/>
      <c r="BD1087" s="394"/>
      <c r="BE1087" s="394"/>
      <c r="BF1087" s="394"/>
      <c r="BG1087" s="394"/>
      <c r="BH1087" s="394"/>
      <c r="BI1087" s="394"/>
      <c r="BJ1087" s="394"/>
      <c r="BK1087" s="394"/>
      <c r="BL1087" s="394"/>
      <c r="BM1087" s="394"/>
      <c r="BN1087" s="394"/>
      <c r="BO1087" s="394"/>
      <c r="BP1087" s="394"/>
      <c r="BQ1087" s="388">
        <v>64</v>
      </c>
      <c r="BR1087" s="388">
        <v>5240</v>
      </c>
      <c r="BS1087" s="388">
        <f t="shared" si="120"/>
        <v>1310</v>
      </c>
    </row>
    <row r="1088" spans="1:71" ht="15.75" customHeight="1">
      <c r="A1088" s="331">
        <v>1086</v>
      </c>
      <c r="B1088" s="394" t="s">
        <v>7239</v>
      </c>
      <c r="C1088" s="394"/>
      <c r="D1088" s="394"/>
      <c r="E1088" s="296" t="s">
        <v>939</v>
      </c>
      <c r="F1088" s="394"/>
      <c r="G1088" s="394"/>
      <c r="H1088" s="394"/>
      <c r="I1088" s="394"/>
      <c r="J1088" s="394"/>
      <c r="K1088" s="394"/>
      <c r="L1088" s="394"/>
      <c r="M1088" s="394"/>
      <c r="N1088" s="394"/>
      <c r="O1088" s="394"/>
      <c r="P1088" s="394"/>
      <c r="Q1088" s="394"/>
      <c r="R1088" s="394"/>
      <c r="S1088" s="394"/>
      <c r="T1088" s="394"/>
      <c r="U1088" s="394"/>
      <c r="V1088" s="394"/>
      <c r="W1088" s="394"/>
      <c r="X1088" s="394"/>
      <c r="Y1088" s="394"/>
      <c r="Z1088" s="394"/>
      <c r="AA1088" s="394"/>
      <c r="AB1088" s="394"/>
      <c r="AC1088" s="394"/>
      <c r="AD1088" s="394"/>
      <c r="AE1088" s="394"/>
      <c r="AF1088" s="394"/>
      <c r="AG1088" s="394"/>
      <c r="AH1088" s="394"/>
      <c r="AI1088" s="394"/>
      <c r="AJ1088" s="394"/>
      <c r="AK1088" s="394"/>
      <c r="AL1088" s="394"/>
      <c r="AM1088" s="394"/>
      <c r="AN1088" s="394"/>
      <c r="AO1088" s="394"/>
      <c r="AP1088" s="394"/>
      <c r="AQ1088" s="394"/>
      <c r="AR1088" s="394"/>
      <c r="AS1088" s="394"/>
      <c r="AT1088" s="394"/>
      <c r="AU1088" s="394"/>
      <c r="AV1088" s="394"/>
      <c r="AW1088" s="394"/>
      <c r="AX1088" s="394"/>
      <c r="AY1088" s="394"/>
      <c r="AZ1088" s="394"/>
      <c r="BA1088" s="394"/>
      <c r="BB1088" s="394"/>
      <c r="BC1088" s="394"/>
      <c r="BD1088" s="394"/>
      <c r="BE1088" s="394"/>
      <c r="BF1088" s="394"/>
      <c r="BG1088" s="394"/>
      <c r="BH1088" s="394"/>
      <c r="BI1088" s="394"/>
      <c r="BJ1088" s="394"/>
      <c r="BK1088" s="394"/>
      <c r="BL1088" s="394"/>
      <c r="BM1088" s="394"/>
      <c r="BN1088" s="394"/>
      <c r="BO1088" s="394"/>
      <c r="BP1088" s="394"/>
      <c r="BQ1088" s="388">
        <v>13</v>
      </c>
      <c r="BR1088" s="388">
        <v>939</v>
      </c>
      <c r="BS1088" s="388">
        <f t="shared" si="120"/>
        <v>234.75</v>
      </c>
    </row>
    <row r="1089" spans="1:71" ht="15.75" customHeight="1">
      <c r="A1089" s="331">
        <v>1087</v>
      </c>
      <c r="B1089" s="394" t="s">
        <v>7240</v>
      </c>
      <c r="C1089" s="394"/>
      <c r="D1089" s="394"/>
      <c r="E1089" s="296" t="s">
        <v>5</v>
      </c>
      <c r="F1089" s="394"/>
      <c r="G1089" s="394"/>
      <c r="H1089" s="394"/>
      <c r="I1089" s="394"/>
      <c r="J1089" s="394"/>
      <c r="K1089" s="394"/>
      <c r="L1089" s="394"/>
      <c r="M1089" s="394"/>
      <c r="N1089" s="394"/>
      <c r="O1089" s="394"/>
      <c r="P1089" s="394"/>
      <c r="Q1089" s="394"/>
      <c r="R1089" s="394"/>
      <c r="S1089" s="394"/>
      <c r="T1089" s="394"/>
      <c r="U1089" s="394"/>
      <c r="V1089" s="394"/>
      <c r="W1089" s="394"/>
      <c r="X1089" s="394"/>
      <c r="Y1089" s="394"/>
      <c r="Z1089" s="394"/>
      <c r="AA1089" s="394"/>
      <c r="AB1089" s="394"/>
      <c r="AC1089" s="394"/>
      <c r="AD1089" s="394"/>
      <c r="AE1089" s="394"/>
      <c r="AF1089" s="394"/>
      <c r="AG1089" s="394"/>
      <c r="AH1089" s="394"/>
      <c r="AI1089" s="394"/>
      <c r="AJ1089" s="394"/>
      <c r="AK1089" s="394"/>
      <c r="AL1089" s="394"/>
      <c r="AM1089" s="394"/>
      <c r="AN1089" s="394"/>
      <c r="AO1089" s="394"/>
      <c r="AP1089" s="394"/>
      <c r="AQ1089" s="394"/>
      <c r="AR1089" s="394"/>
      <c r="AS1089" s="394"/>
      <c r="AT1089" s="394"/>
      <c r="AU1089" s="394"/>
      <c r="AV1089" s="394"/>
      <c r="AW1089" s="394"/>
      <c r="AX1089" s="394"/>
      <c r="AY1089" s="394"/>
      <c r="AZ1089" s="394"/>
      <c r="BA1089" s="394"/>
      <c r="BB1089" s="394"/>
      <c r="BC1089" s="394"/>
      <c r="BD1089" s="394"/>
      <c r="BE1089" s="394"/>
      <c r="BF1089" s="394"/>
      <c r="BG1089" s="394"/>
      <c r="BH1089" s="394"/>
      <c r="BI1089" s="394"/>
      <c r="BJ1089" s="394"/>
      <c r="BK1089" s="394"/>
      <c r="BL1089" s="394"/>
      <c r="BM1089" s="394"/>
      <c r="BN1089" s="394"/>
      <c r="BO1089" s="394"/>
      <c r="BP1089" s="394"/>
      <c r="BQ1089" s="388">
        <v>26</v>
      </c>
      <c r="BR1089" s="388">
        <v>1890</v>
      </c>
      <c r="BS1089" s="388">
        <f t="shared" si="120"/>
        <v>472.5</v>
      </c>
    </row>
    <row r="1090" spans="1:71" ht="15.75" customHeight="1">
      <c r="A1090" s="331">
        <v>1088</v>
      </c>
      <c r="B1090" s="394" t="s">
        <v>7241</v>
      </c>
      <c r="C1090" s="394"/>
      <c r="D1090" s="394"/>
      <c r="E1090" s="296" t="s">
        <v>5</v>
      </c>
      <c r="F1090" s="394"/>
      <c r="G1090" s="394"/>
      <c r="H1090" s="394"/>
      <c r="I1090" s="394"/>
      <c r="J1090" s="394"/>
      <c r="K1090" s="394"/>
      <c r="L1090" s="394"/>
      <c r="M1090" s="394"/>
      <c r="N1090" s="394"/>
      <c r="O1090" s="394"/>
      <c r="P1090" s="394"/>
      <c r="Q1090" s="394"/>
      <c r="R1090" s="394"/>
      <c r="S1090" s="394"/>
      <c r="T1090" s="394"/>
      <c r="U1090" s="394"/>
      <c r="V1090" s="394"/>
      <c r="W1090" s="394"/>
      <c r="X1090" s="394"/>
      <c r="Y1090" s="394"/>
      <c r="Z1090" s="394"/>
      <c r="AA1090" s="394"/>
      <c r="AB1090" s="394"/>
      <c r="AC1090" s="394"/>
      <c r="AD1090" s="394"/>
      <c r="AE1090" s="394"/>
      <c r="AF1090" s="394"/>
      <c r="AG1090" s="394"/>
      <c r="AH1090" s="394"/>
      <c r="AI1090" s="394"/>
      <c r="AJ1090" s="394"/>
      <c r="AK1090" s="394"/>
      <c r="AL1090" s="394"/>
      <c r="AM1090" s="394"/>
      <c r="AN1090" s="394"/>
      <c r="AO1090" s="394"/>
      <c r="AP1090" s="394"/>
      <c r="AQ1090" s="394"/>
      <c r="AR1090" s="394"/>
      <c r="AS1090" s="394"/>
      <c r="AT1090" s="394"/>
      <c r="AU1090" s="394"/>
      <c r="AV1090" s="394"/>
      <c r="AW1090" s="394"/>
      <c r="AX1090" s="394"/>
      <c r="AY1090" s="394"/>
      <c r="AZ1090" s="394"/>
      <c r="BA1090" s="394"/>
      <c r="BB1090" s="394"/>
      <c r="BC1090" s="394"/>
      <c r="BD1090" s="394"/>
      <c r="BE1090" s="394"/>
      <c r="BF1090" s="394"/>
      <c r="BG1090" s="394"/>
      <c r="BH1090" s="394"/>
      <c r="BI1090" s="394"/>
      <c r="BJ1090" s="394"/>
      <c r="BK1090" s="394"/>
      <c r="BL1090" s="394"/>
      <c r="BM1090" s="394"/>
      <c r="BN1090" s="394"/>
      <c r="BO1090" s="394"/>
      <c r="BP1090" s="394"/>
      <c r="BQ1090" s="388">
        <v>52</v>
      </c>
      <c r="BR1090" s="388">
        <v>3564</v>
      </c>
      <c r="BS1090" s="388">
        <f t="shared" si="120"/>
        <v>891</v>
      </c>
    </row>
    <row r="1091" spans="1:71" ht="15.75" customHeight="1">
      <c r="A1091" s="331">
        <v>1089</v>
      </c>
      <c r="B1091" s="394" t="s">
        <v>7242</v>
      </c>
      <c r="C1091" s="394"/>
      <c r="D1091" s="394"/>
      <c r="E1091" s="296" t="s">
        <v>5</v>
      </c>
      <c r="F1091" s="394"/>
      <c r="G1091" s="394"/>
      <c r="H1091" s="394"/>
      <c r="I1091" s="394"/>
      <c r="J1091" s="394"/>
      <c r="K1091" s="394"/>
      <c r="L1091" s="394"/>
      <c r="M1091" s="394"/>
      <c r="N1091" s="394"/>
      <c r="O1091" s="394"/>
      <c r="P1091" s="394"/>
      <c r="Q1091" s="394"/>
      <c r="R1091" s="394"/>
      <c r="S1091" s="394"/>
      <c r="T1091" s="394"/>
      <c r="U1091" s="394"/>
      <c r="V1091" s="394"/>
      <c r="W1091" s="394"/>
      <c r="X1091" s="394"/>
      <c r="Y1091" s="394"/>
      <c r="Z1091" s="394"/>
      <c r="AA1091" s="394"/>
      <c r="AB1091" s="394"/>
      <c r="AC1091" s="394"/>
      <c r="AD1091" s="394"/>
      <c r="AE1091" s="394"/>
      <c r="AF1091" s="394"/>
      <c r="AG1091" s="394"/>
      <c r="AH1091" s="394"/>
      <c r="AI1091" s="394"/>
      <c r="AJ1091" s="394"/>
      <c r="AK1091" s="394"/>
      <c r="AL1091" s="394"/>
      <c r="AM1091" s="394"/>
      <c r="AN1091" s="394"/>
      <c r="AO1091" s="394"/>
      <c r="AP1091" s="394"/>
      <c r="AQ1091" s="394"/>
      <c r="AR1091" s="394"/>
      <c r="AS1091" s="394"/>
      <c r="AT1091" s="394"/>
      <c r="AU1091" s="394"/>
      <c r="AV1091" s="394"/>
      <c r="AW1091" s="394"/>
      <c r="AX1091" s="394"/>
      <c r="AY1091" s="394"/>
      <c r="AZ1091" s="394"/>
      <c r="BA1091" s="394"/>
      <c r="BB1091" s="394"/>
      <c r="BC1091" s="394"/>
      <c r="BD1091" s="394"/>
      <c r="BE1091" s="394"/>
      <c r="BF1091" s="394"/>
      <c r="BG1091" s="394"/>
      <c r="BH1091" s="394"/>
      <c r="BI1091" s="394"/>
      <c r="BJ1091" s="394"/>
      <c r="BK1091" s="394"/>
      <c r="BL1091" s="394"/>
      <c r="BM1091" s="394"/>
      <c r="BN1091" s="394"/>
      <c r="BO1091" s="394"/>
      <c r="BP1091" s="394"/>
      <c r="BQ1091" s="388">
        <v>22</v>
      </c>
      <c r="BR1091" s="388">
        <v>1770</v>
      </c>
      <c r="BS1091" s="388">
        <f t="shared" si="120"/>
        <v>442.5</v>
      </c>
    </row>
    <row r="1092" spans="1:71" ht="15.75" customHeight="1">
      <c r="A1092" s="331">
        <v>1090</v>
      </c>
      <c r="B1092" s="394" t="s">
        <v>7243</v>
      </c>
      <c r="C1092" s="394"/>
      <c r="D1092" s="394"/>
      <c r="E1092" s="296" t="s">
        <v>940</v>
      </c>
      <c r="F1092" s="394"/>
      <c r="G1092" s="394"/>
      <c r="H1092" s="394"/>
      <c r="I1092" s="394"/>
      <c r="J1092" s="394"/>
      <c r="K1092" s="394"/>
      <c r="L1092" s="394"/>
      <c r="M1092" s="394"/>
      <c r="N1092" s="394"/>
      <c r="O1092" s="394"/>
      <c r="P1092" s="394"/>
      <c r="Q1092" s="394"/>
      <c r="R1092" s="394"/>
      <c r="S1092" s="394"/>
      <c r="T1092" s="394"/>
      <c r="U1092" s="394"/>
      <c r="V1092" s="394"/>
      <c r="W1092" s="394"/>
      <c r="X1092" s="394"/>
      <c r="Y1092" s="394"/>
      <c r="Z1092" s="394"/>
      <c r="AA1092" s="394"/>
      <c r="AB1092" s="394"/>
      <c r="AC1092" s="394"/>
      <c r="AD1092" s="394"/>
      <c r="AE1092" s="394"/>
      <c r="AF1092" s="394"/>
      <c r="AG1092" s="394"/>
      <c r="AH1092" s="394"/>
      <c r="AI1092" s="394"/>
      <c r="AJ1092" s="394"/>
      <c r="AK1092" s="394"/>
      <c r="AL1092" s="394"/>
      <c r="AM1092" s="394"/>
      <c r="AN1092" s="394"/>
      <c r="AO1092" s="394"/>
      <c r="AP1092" s="394"/>
      <c r="AQ1092" s="394"/>
      <c r="AR1092" s="394"/>
      <c r="AS1092" s="394"/>
      <c r="AT1092" s="394"/>
      <c r="AU1092" s="394"/>
      <c r="AV1092" s="394"/>
      <c r="AW1092" s="394"/>
      <c r="AX1092" s="394"/>
      <c r="AY1092" s="394"/>
      <c r="AZ1092" s="394"/>
      <c r="BA1092" s="394"/>
      <c r="BB1092" s="394"/>
      <c r="BC1092" s="394"/>
      <c r="BD1092" s="394"/>
      <c r="BE1092" s="394"/>
      <c r="BF1092" s="394"/>
      <c r="BG1092" s="394"/>
      <c r="BH1092" s="394"/>
      <c r="BI1092" s="394"/>
      <c r="BJ1092" s="394"/>
      <c r="BK1092" s="394"/>
      <c r="BL1092" s="394"/>
      <c r="BM1092" s="394"/>
      <c r="BN1092" s="394"/>
      <c r="BO1092" s="394"/>
      <c r="BP1092" s="394"/>
      <c r="BQ1092" s="388">
        <v>32</v>
      </c>
      <c r="BR1092" s="388">
        <v>2232</v>
      </c>
      <c r="BS1092" s="388">
        <f t="shared" ref="BS1092:BS1127" si="121">BR1092*25%</f>
        <v>558</v>
      </c>
    </row>
    <row r="1093" spans="1:71" ht="15.75" customHeight="1">
      <c r="A1093" s="331">
        <v>1091</v>
      </c>
      <c r="B1093" s="394" t="s">
        <v>7244</v>
      </c>
      <c r="C1093" s="394"/>
      <c r="D1093" s="394"/>
      <c r="E1093" s="296" t="s">
        <v>5</v>
      </c>
      <c r="F1093" s="394"/>
      <c r="G1093" s="394"/>
      <c r="H1093" s="394"/>
      <c r="I1093" s="394"/>
      <c r="J1093" s="394"/>
      <c r="K1093" s="394"/>
      <c r="L1093" s="394"/>
      <c r="M1093" s="394"/>
      <c r="N1093" s="394"/>
      <c r="O1093" s="394"/>
      <c r="P1093" s="394"/>
      <c r="Q1093" s="394"/>
      <c r="R1093" s="394"/>
      <c r="S1093" s="394"/>
      <c r="T1093" s="394"/>
      <c r="U1093" s="394"/>
      <c r="V1093" s="394"/>
      <c r="W1093" s="394"/>
      <c r="X1093" s="394"/>
      <c r="Y1093" s="394"/>
      <c r="Z1093" s="394"/>
      <c r="AA1093" s="394"/>
      <c r="AB1093" s="394"/>
      <c r="AC1093" s="394"/>
      <c r="AD1093" s="394"/>
      <c r="AE1093" s="394"/>
      <c r="AF1093" s="394"/>
      <c r="AG1093" s="394"/>
      <c r="AH1093" s="394"/>
      <c r="AI1093" s="394"/>
      <c r="AJ1093" s="394"/>
      <c r="AK1093" s="394"/>
      <c r="AL1093" s="394"/>
      <c r="AM1093" s="394"/>
      <c r="AN1093" s="394"/>
      <c r="AO1093" s="394"/>
      <c r="AP1093" s="394"/>
      <c r="AQ1093" s="394"/>
      <c r="AR1093" s="394"/>
      <c r="AS1093" s="394"/>
      <c r="AT1093" s="394"/>
      <c r="AU1093" s="394"/>
      <c r="AV1093" s="394"/>
      <c r="AW1093" s="394"/>
      <c r="AX1093" s="394"/>
      <c r="AY1093" s="394"/>
      <c r="AZ1093" s="394"/>
      <c r="BA1093" s="394"/>
      <c r="BB1093" s="394"/>
      <c r="BC1093" s="394"/>
      <c r="BD1093" s="394"/>
      <c r="BE1093" s="394"/>
      <c r="BF1093" s="394"/>
      <c r="BG1093" s="394"/>
      <c r="BH1093" s="394"/>
      <c r="BI1093" s="394"/>
      <c r="BJ1093" s="394"/>
      <c r="BK1093" s="394"/>
      <c r="BL1093" s="394"/>
      <c r="BM1093" s="394"/>
      <c r="BN1093" s="394"/>
      <c r="BO1093" s="394"/>
      <c r="BP1093" s="394"/>
      <c r="BQ1093" s="388">
        <v>32</v>
      </c>
      <c r="BR1093" s="388">
        <v>1900</v>
      </c>
      <c r="BS1093" s="388">
        <f t="shared" si="121"/>
        <v>475</v>
      </c>
    </row>
    <row r="1094" spans="1:71" ht="15.75" customHeight="1">
      <c r="A1094" s="331">
        <v>1092</v>
      </c>
      <c r="B1094" s="394" t="s">
        <v>7245</v>
      </c>
      <c r="C1094" s="394"/>
      <c r="D1094" s="394"/>
      <c r="E1094" s="296" t="s">
        <v>952</v>
      </c>
      <c r="F1094" s="394"/>
      <c r="G1094" s="394"/>
      <c r="H1094" s="394"/>
      <c r="I1094" s="394"/>
      <c r="J1094" s="394"/>
      <c r="K1094" s="394"/>
      <c r="L1094" s="394"/>
      <c r="M1094" s="394"/>
      <c r="N1094" s="394"/>
      <c r="O1094" s="394"/>
      <c r="P1094" s="394"/>
      <c r="Q1094" s="394"/>
      <c r="R1094" s="394"/>
      <c r="S1094" s="394"/>
      <c r="T1094" s="394"/>
      <c r="U1094" s="394"/>
      <c r="V1094" s="394"/>
      <c r="W1094" s="394"/>
      <c r="X1094" s="394"/>
      <c r="Y1094" s="394"/>
      <c r="Z1094" s="394"/>
      <c r="AA1094" s="394"/>
      <c r="AB1094" s="394"/>
      <c r="AC1094" s="394"/>
      <c r="AD1094" s="394"/>
      <c r="AE1094" s="394"/>
      <c r="AF1094" s="394"/>
      <c r="AG1094" s="394"/>
      <c r="AH1094" s="394"/>
      <c r="AI1094" s="394"/>
      <c r="AJ1094" s="394"/>
      <c r="AK1094" s="394"/>
      <c r="AL1094" s="394"/>
      <c r="AM1094" s="394"/>
      <c r="AN1094" s="394"/>
      <c r="AO1094" s="394"/>
      <c r="AP1094" s="394"/>
      <c r="AQ1094" s="394"/>
      <c r="AR1094" s="394"/>
      <c r="AS1094" s="394"/>
      <c r="AT1094" s="394"/>
      <c r="AU1094" s="394"/>
      <c r="AV1094" s="394"/>
      <c r="AW1094" s="394"/>
      <c r="AX1094" s="394"/>
      <c r="AY1094" s="394"/>
      <c r="AZ1094" s="394"/>
      <c r="BA1094" s="394"/>
      <c r="BB1094" s="394"/>
      <c r="BC1094" s="394"/>
      <c r="BD1094" s="394"/>
      <c r="BE1094" s="394"/>
      <c r="BF1094" s="394"/>
      <c r="BG1094" s="394"/>
      <c r="BH1094" s="394"/>
      <c r="BI1094" s="394"/>
      <c r="BJ1094" s="394"/>
      <c r="BK1094" s="394"/>
      <c r="BL1094" s="394"/>
      <c r="BM1094" s="394"/>
      <c r="BN1094" s="394"/>
      <c r="BO1094" s="394"/>
      <c r="BP1094" s="394"/>
      <c r="BQ1094" s="388">
        <v>29</v>
      </c>
      <c r="BR1094" s="388">
        <v>2131</v>
      </c>
      <c r="BS1094" s="388">
        <f t="shared" si="121"/>
        <v>532.75</v>
      </c>
    </row>
    <row r="1095" spans="1:71" ht="15.75" customHeight="1">
      <c r="A1095" s="331">
        <v>1093</v>
      </c>
      <c r="B1095" s="394" t="s">
        <v>7246</v>
      </c>
      <c r="C1095" s="394"/>
      <c r="D1095" s="394"/>
      <c r="E1095" s="296" t="s">
        <v>5</v>
      </c>
      <c r="F1095" s="394"/>
      <c r="G1095" s="394"/>
      <c r="H1095" s="394"/>
      <c r="I1095" s="394"/>
      <c r="J1095" s="394"/>
      <c r="K1095" s="394"/>
      <c r="L1095" s="394"/>
      <c r="M1095" s="394"/>
      <c r="N1095" s="394"/>
      <c r="O1095" s="394"/>
      <c r="P1095" s="394"/>
      <c r="Q1095" s="394"/>
      <c r="R1095" s="394"/>
      <c r="S1095" s="394"/>
      <c r="T1095" s="394"/>
      <c r="U1095" s="394"/>
      <c r="V1095" s="394"/>
      <c r="W1095" s="394"/>
      <c r="X1095" s="394"/>
      <c r="Y1095" s="394"/>
      <c r="Z1095" s="394"/>
      <c r="AA1095" s="394"/>
      <c r="AB1095" s="394"/>
      <c r="AC1095" s="394"/>
      <c r="AD1095" s="394"/>
      <c r="AE1095" s="394"/>
      <c r="AF1095" s="394"/>
      <c r="AG1095" s="394"/>
      <c r="AH1095" s="394"/>
      <c r="AI1095" s="394"/>
      <c r="AJ1095" s="394"/>
      <c r="AK1095" s="394"/>
      <c r="AL1095" s="394"/>
      <c r="AM1095" s="394"/>
      <c r="AN1095" s="394"/>
      <c r="AO1095" s="394"/>
      <c r="AP1095" s="394"/>
      <c r="AQ1095" s="394"/>
      <c r="AR1095" s="394"/>
      <c r="AS1095" s="394"/>
      <c r="AT1095" s="394"/>
      <c r="AU1095" s="394"/>
      <c r="AV1095" s="394"/>
      <c r="AW1095" s="394"/>
      <c r="AX1095" s="394"/>
      <c r="AY1095" s="394"/>
      <c r="AZ1095" s="394"/>
      <c r="BA1095" s="394"/>
      <c r="BB1095" s="394"/>
      <c r="BC1095" s="394"/>
      <c r="BD1095" s="394"/>
      <c r="BE1095" s="394"/>
      <c r="BF1095" s="394"/>
      <c r="BG1095" s="394"/>
      <c r="BH1095" s="394"/>
      <c r="BI1095" s="394"/>
      <c r="BJ1095" s="394"/>
      <c r="BK1095" s="394"/>
      <c r="BL1095" s="394"/>
      <c r="BM1095" s="394"/>
      <c r="BN1095" s="394"/>
      <c r="BO1095" s="394"/>
      <c r="BP1095" s="394"/>
      <c r="BQ1095" s="388">
        <v>93</v>
      </c>
      <c r="BR1095" s="388">
        <v>6375</v>
      </c>
      <c r="BS1095" s="388">
        <f t="shared" si="121"/>
        <v>1593.75</v>
      </c>
    </row>
    <row r="1096" spans="1:71" ht="15.75" customHeight="1">
      <c r="A1096" s="331">
        <v>1094</v>
      </c>
      <c r="B1096" s="394" t="s">
        <v>7247</v>
      </c>
      <c r="C1096" s="394"/>
      <c r="D1096" s="394"/>
      <c r="E1096" s="296" t="s">
        <v>5</v>
      </c>
      <c r="F1096" s="394"/>
      <c r="G1096" s="394"/>
      <c r="H1096" s="394"/>
      <c r="I1096" s="394"/>
      <c r="J1096" s="394"/>
      <c r="K1096" s="394"/>
      <c r="L1096" s="394"/>
      <c r="M1096" s="394"/>
      <c r="N1096" s="394"/>
      <c r="O1096" s="394"/>
      <c r="P1096" s="394"/>
      <c r="Q1096" s="394"/>
      <c r="R1096" s="394"/>
      <c r="S1096" s="394"/>
      <c r="T1096" s="394"/>
      <c r="U1096" s="394"/>
      <c r="V1096" s="394"/>
      <c r="W1096" s="394"/>
      <c r="X1096" s="394"/>
      <c r="Y1096" s="394"/>
      <c r="Z1096" s="394"/>
      <c r="AA1096" s="394"/>
      <c r="AB1096" s="394"/>
      <c r="AC1096" s="394"/>
      <c r="AD1096" s="394"/>
      <c r="AE1096" s="394"/>
      <c r="AF1096" s="394"/>
      <c r="AG1096" s="394"/>
      <c r="AH1096" s="394"/>
      <c r="AI1096" s="394"/>
      <c r="AJ1096" s="394"/>
      <c r="AK1096" s="394"/>
      <c r="AL1096" s="394"/>
      <c r="AM1096" s="394"/>
      <c r="AN1096" s="394"/>
      <c r="AO1096" s="394"/>
      <c r="AP1096" s="394"/>
      <c r="AQ1096" s="394"/>
      <c r="AR1096" s="394"/>
      <c r="AS1096" s="394"/>
      <c r="AT1096" s="394"/>
      <c r="AU1096" s="394"/>
      <c r="AV1096" s="394"/>
      <c r="AW1096" s="394"/>
      <c r="AX1096" s="394"/>
      <c r="AY1096" s="394"/>
      <c r="AZ1096" s="394"/>
      <c r="BA1096" s="394"/>
      <c r="BB1096" s="394"/>
      <c r="BC1096" s="394"/>
      <c r="BD1096" s="394"/>
      <c r="BE1096" s="394"/>
      <c r="BF1096" s="394"/>
      <c r="BG1096" s="394"/>
      <c r="BH1096" s="394"/>
      <c r="BI1096" s="394"/>
      <c r="BJ1096" s="394"/>
      <c r="BK1096" s="394"/>
      <c r="BL1096" s="394"/>
      <c r="BM1096" s="394"/>
      <c r="BN1096" s="394"/>
      <c r="BO1096" s="394"/>
      <c r="BP1096" s="394"/>
      <c r="BQ1096" s="388">
        <v>102</v>
      </c>
      <c r="BR1096" s="388">
        <v>7374</v>
      </c>
      <c r="BS1096" s="388">
        <f t="shared" si="121"/>
        <v>1843.5</v>
      </c>
    </row>
    <row r="1097" spans="1:71" ht="15.75" customHeight="1">
      <c r="A1097" s="331">
        <v>1095</v>
      </c>
      <c r="B1097" s="394" t="s">
        <v>7248</v>
      </c>
      <c r="C1097" s="394"/>
      <c r="D1097" s="394"/>
      <c r="E1097" s="296" t="s">
        <v>5</v>
      </c>
      <c r="F1097" s="394"/>
      <c r="G1097" s="394"/>
      <c r="H1097" s="394"/>
      <c r="I1097" s="394"/>
      <c r="J1097" s="394"/>
      <c r="K1097" s="394"/>
      <c r="L1097" s="394"/>
      <c r="M1097" s="394"/>
      <c r="N1097" s="394"/>
      <c r="O1097" s="394"/>
      <c r="P1097" s="394"/>
      <c r="Q1097" s="394"/>
      <c r="R1097" s="394"/>
      <c r="S1097" s="394"/>
      <c r="T1097" s="394"/>
      <c r="U1097" s="394"/>
      <c r="V1097" s="394"/>
      <c r="W1097" s="394"/>
      <c r="X1097" s="394"/>
      <c r="Y1097" s="394"/>
      <c r="Z1097" s="394"/>
      <c r="AA1097" s="394"/>
      <c r="AB1097" s="394"/>
      <c r="AC1097" s="394"/>
      <c r="AD1097" s="394"/>
      <c r="AE1097" s="394"/>
      <c r="AF1097" s="394"/>
      <c r="AG1097" s="394"/>
      <c r="AH1097" s="394"/>
      <c r="AI1097" s="394"/>
      <c r="AJ1097" s="394"/>
      <c r="AK1097" s="394"/>
      <c r="AL1097" s="394"/>
      <c r="AM1097" s="394"/>
      <c r="AN1097" s="394"/>
      <c r="AO1097" s="394"/>
      <c r="AP1097" s="394"/>
      <c r="AQ1097" s="394"/>
      <c r="AR1097" s="394"/>
      <c r="AS1097" s="394"/>
      <c r="AT1097" s="394"/>
      <c r="AU1097" s="394"/>
      <c r="AV1097" s="394"/>
      <c r="AW1097" s="394"/>
      <c r="AX1097" s="394"/>
      <c r="AY1097" s="394"/>
      <c r="AZ1097" s="394"/>
      <c r="BA1097" s="394"/>
      <c r="BB1097" s="394"/>
      <c r="BC1097" s="394"/>
      <c r="BD1097" s="394"/>
      <c r="BE1097" s="394"/>
      <c r="BF1097" s="394"/>
      <c r="BG1097" s="394"/>
      <c r="BH1097" s="394"/>
      <c r="BI1097" s="394"/>
      <c r="BJ1097" s="394"/>
      <c r="BK1097" s="394"/>
      <c r="BL1097" s="394"/>
      <c r="BM1097" s="394"/>
      <c r="BN1097" s="394"/>
      <c r="BO1097" s="394"/>
      <c r="BP1097" s="394"/>
      <c r="BQ1097" s="388">
        <v>35</v>
      </c>
      <c r="BR1097" s="388">
        <v>2505</v>
      </c>
      <c r="BS1097" s="388">
        <f t="shared" si="121"/>
        <v>626.25</v>
      </c>
    </row>
    <row r="1098" spans="1:71" ht="15.75" customHeight="1">
      <c r="A1098" s="331">
        <v>1096</v>
      </c>
      <c r="B1098" s="394" t="s">
        <v>7249</v>
      </c>
      <c r="C1098" s="394"/>
      <c r="D1098" s="394"/>
      <c r="E1098" s="296" t="s">
        <v>5</v>
      </c>
      <c r="F1098" s="394"/>
      <c r="G1098" s="394"/>
      <c r="H1098" s="394"/>
      <c r="I1098" s="394"/>
      <c r="J1098" s="394"/>
      <c r="K1098" s="394"/>
      <c r="L1098" s="394"/>
      <c r="M1098" s="394"/>
      <c r="N1098" s="394"/>
      <c r="O1098" s="394"/>
      <c r="P1098" s="394"/>
      <c r="Q1098" s="394"/>
      <c r="R1098" s="394"/>
      <c r="S1098" s="394"/>
      <c r="T1098" s="394"/>
      <c r="U1098" s="394"/>
      <c r="V1098" s="394"/>
      <c r="W1098" s="394"/>
      <c r="X1098" s="394"/>
      <c r="Y1098" s="394"/>
      <c r="Z1098" s="394"/>
      <c r="AA1098" s="394"/>
      <c r="AB1098" s="394"/>
      <c r="AC1098" s="394"/>
      <c r="AD1098" s="394"/>
      <c r="AE1098" s="394"/>
      <c r="AF1098" s="394"/>
      <c r="AG1098" s="394"/>
      <c r="AH1098" s="394"/>
      <c r="AI1098" s="394"/>
      <c r="AJ1098" s="394"/>
      <c r="AK1098" s="394"/>
      <c r="AL1098" s="394"/>
      <c r="AM1098" s="394"/>
      <c r="AN1098" s="394"/>
      <c r="AO1098" s="394"/>
      <c r="AP1098" s="394"/>
      <c r="AQ1098" s="394"/>
      <c r="AR1098" s="394"/>
      <c r="AS1098" s="394"/>
      <c r="AT1098" s="394"/>
      <c r="AU1098" s="394"/>
      <c r="AV1098" s="394"/>
      <c r="AW1098" s="394"/>
      <c r="AX1098" s="394"/>
      <c r="AY1098" s="394"/>
      <c r="AZ1098" s="394"/>
      <c r="BA1098" s="394"/>
      <c r="BB1098" s="394"/>
      <c r="BC1098" s="394"/>
      <c r="BD1098" s="394"/>
      <c r="BE1098" s="394"/>
      <c r="BF1098" s="394"/>
      <c r="BG1098" s="394"/>
      <c r="BH1098" s="394"/>
      <c r="BI1098" s="394"/>
      <c r="BJ1098" s="394"/>
      <c r="BK1098" s="394"/>
      <c r="BL1098" s="394"/>
      <c r="BM1098" s="394"/>
      <c r="BN1098" s="394"/>
      <c r="BO1098" s="394"/>
      <c r="BP1098" s="394"/>
      <c r="BQ1098" s="388">
        <v>5</v>
      </c>
      <c r="BR1098" s="388">
        <v>455</v>
      </c>
      <c r="BS1098" s="388">
        <f t="shared" si="121"/>
        <v>113.75</v>
      </c>
    </row>
    <row r="1099" spans="1:71" ht="15.75" customHeight="1">
      <c r="A1099" s="331">
        <v>1097</v>
      </c>
      <c r="B1099" s="394" t="s">
        <v>7250</v>
      </c>
      <c r="C1099" s="394"/>
      <c r="D1099" s="394"/>
      <c r="E1099" s="296" t="s">
        <v>364</v>
      </c>
      <c r="F1099" s="394"/>
      <c r="G1099" s="394"/>
      <c r="H1099" s="394"/>
      <c r="I1099" s="394"/>
      <c r="J1099" s="394"/>
      <c r="K1099" s="394"/>
      <c r="L1099" s="394"/>
      <c r="M1099" s="394"/>
      <c r="N1099" s="394"/>
      <c r="O1099" s="394"/>
      <c r="P1099" s="394"/>
      <c r="Q1099" s="394"/>
      <c r="R1099" s="394"/>
      <c r="S1099" s="394"/>
      <c r="T1099" s="394"/>
      <c r="U1099" s="394"/>
      <c r="V1099" s="394"/>
      <c r="W1099" s="394"/>
      <c r="X1099" s="394"/>
      <c r="Y1099" s="394"/>
      <c r="Z1099" s="394"/>
      <c r="AA1099" s="394"/>
      <c r="AB1099" s="394"/>
      <c r="AC1099" s="394"/>
      <c r="AD1099" s="394"/>
      <c r="AE1099" s="394"/>
      <c r="AF1099" s="394"/>
      <c r="AG1099" s="394"/>
      <c r="AH1099" s="394"/>
      <c r="AI1099" s="394"/>
      <c r="AJ1099" s="394"/>
      <c r="AK1099" s="394"/>
      <c r="AL1099" s="394"/>
      <c r="AM1099" s="394"/>
      <c r="AN1099" s="394"/>
      <c r="AO1099" s="394"/>
      <c r="AP1099" s="394"/>
      <c r="AQ1099" s="394"/>
      <c r="AR1099" s="394"/>
      <c r="AS1099" s="394"/>
      <c r="AT1099" s="394"/>
      <c r="AU1099" s="394"/>
      <c r="AV1099" s="394"/>
      <c r="AW1099" s="394"/>
      <c r="AX1099" s="394"/>
      <c r="AY1099" s="394"/>
      <c r="AZ1099" s="394"/>
      <c r="BA1099" s="394"/>
      <c r="BB1099" s="394"/>
      <c r="BC1099" s="394"/>
      <c r="BD1099" s="394"/>
      <c r="BE1099" s="394"/>
      <c r="BF1099" s="394"/>
      <c r="BG1099" s="394"/>
      <c r="BH1099" s="394"/>
      <c r="BI1099" s="394"/>
      <c r="BJ1099" s="394"/>
      <c r="BK1099" s="394"/>
      <c r="BL1099" s="394"/>
      <c r="BM1099" s="394"/>
      <c r="BN1099" s="394"/>
      <c r="BO1099" s="394"/>
      <c r="BP1099" s="394"/>
      <c r="BQ1099" s="388">
        <v>12</v>
      </c>
      <c r="BR1099" s="388">
        <v>564</v>
      </c>
      <c r="BS1099" s="388">
        <f t="shared" si="121"/>
        <v>141</v>
      </c>
    </row>
    <row r="1100" spans="1:71" ht="15.75" customHeight="1">
      <c r="A1100" s="331">
        <v>1098</v>
      </c>
      <c r="B1100" s="394" t="s">
        <v>7251</v>
      </c>
      <c r="C1100" s="394"/>
      <c r="D1100" s="394"/>
      <c r="E1100" s="296" t="s">
        <v>957</v>
      </c>
      <c r="F1100" s="394"/>
      <c r="G1100" s="394"/>
      <c r="H1100" s="394"/>
      <c r="I1100" s="394"/>
      <c r="J1100" s="394"/>
      <c r="K1100" s="394"/>
      <c r="L1100" s="394"/>
      <c r="M1100" s="394"/>
      <c r="N1100" s="394"/>
      <c r="O1100" s="394"/>
      <c r="P1100" s="394"/>
      <c r="Q1100" s="394"/>
      <c r="R1100" s="394"/>
      <c r="S1100" s="394"/>
      <c r="T1100" s="394"/>
      <c r="U1100" s="394"/>
      <c r="V1100" s="394"/>
      <c r="W1100" s="394"/>
      <c r="X1100" s="394"/>
      <c r="Y1100" s="394"/>
      <c r="Z1100" s="394"/>
      <c r="AA1100" s="394"/>
      <c r="AB1100" s="394"/>
      <c r="AC1100" s="394"/>
      <c r="AD1100" s="394"/>
      <c r="AE1100" s="394"/>
      <c r="AF1100" s="394"/>
      <c r="AG1100" s="394"/>
      <c r="AH1100" s="394"/>
      <c r="AI1100" s="394"/>
      <c r="AJ1100" s="394"/>
      <c r="AK1100" s="394"/>
      <c r="AL1100" s="394"/>
      <c r="AM1100" s="394"/>
      <c r="AN1100" s="394"/>
      <c r="AO1100" s="394"/>
      <c r="AP1100" s="394"/>
      <c r="AQ1100" s="394"/>
      <c r="AR1100" s="394"/>
      <c r="AS1100" s="394"/>
      <c r="AT1100" s="394"/>
      <c r="AU1100" s="394"/>
      <c r="AV1100" s="394"/>
      <c r="AW1100" s="394"/>
      <c r="AX1100" s="394"/>
      <c r="AY1100" s="394"/>
      <c r="AZ1100" s="394"/>
      <c r="BA1100" s="394"/>
      <c r="BB1100" s="394"/>
      <c r="BC1100" s="394"/>
      <c r="BD1100" s="394"/>
      <c r="BE1100" s="394"/>
      <c r="BF1100" s="394"/>
      <c r="BG1100" s="394"/>
      <c r="BH1100" s="394"/>
      <c r="BI1100" s="394"/>
      <c r="BJ1100" s="394"/>
      <c r="BK1100" s="394"/>
      <c r="BL1100" s="394"/>
      <c r="BM1100" s="394"/>
      <c r="BN1100" s="394"/>
      <c r="BO1100" s="394"/>
      <c r="BP1100" s="394"/>
      <c r="BQ1100" s="388">
        <v>44</v>
      </c>
      <c r="BR1100" s="388">
        <v>3216</v>
      </c>
      <c r="BS1100" s="388">
        <f t="shared" si="121"/>
        <v>804</v>
      </c>
    </row>
    <row r="1101" spans="1:71" ht="15.75" customHeight="1">
      <c r="A1101" s="331">
        <v>1099</v>
      </c>
      <c r="B1101" s="394" t="s">
        <v>7252</v>
      </c>
      <c r="C1101" s="394"/>
      <c r="D1101" s="394"/>
      <c r="E1101" s="296" t="s">
        <v>955</v>
      </c>
      <c r="F1101" s="394"/>
      <c r="G1101" s="394"/>
      <c r="H1101" s="394"/>
      <c r="I1101" s="394"/>
      <c r="J1101" s="394"/>
      <c r="K1101" s="394"/>
      <c r="L1101" s="394"/>
      <c r="M1101" s="394"/>
      <c r="N1101" s="394"/>
      <c r="O1101" s="394"/>
      <c r="P1101" s="394"/>
      <c r="Q1101" s="394"/>
      <c r="R1101" s="394"/>
      <c r="S1101" s="394"/>
      <c r="T1101" s="394"/>
      <c r="U1101" s="394"/>
      <c r="V1101" s="394"/>
      <c r="W1101" s="394"/>
      <c r="X1101" s="394"/>
      <c r="Y1101" s="394"/>
      <c r="Z1101" s="394"/>
      <c r="AA1101" s="394"/>
      <c r="AB1101" s="394"/>
      <c r="AC1101" s="394"/>
      <c r="AD1101" s="394"/>
      <c r="AE1101" s="394"/>
      <c r="AF1101" s="394"/>
      <c r="AG1101" s="394"/>
      <c r="AH1101" s="394"/>
      <c r="AI1101" s="394"/>
      <c r="AJ1101" s="394"/>
      <c r="AK1101" s="394"/>
      <c r="AL1101" s="394"/>
      <c r="AM1101" s="394"/>
      <c r="AN1101" s="394"/>
      <c r="AO1101" s="394"/>
      <c r="AP1101" s="394"/>
      <c r="AQ1101" s="394"/>
      <c r="AR1101" s="394"/>
      <c r="AS1101" s="394"/>
      <c r="AT1101" s="394"/>
      <c r="AU1101" s="394"/>
      <c r="AV1101" s="394"/>
      <c r="AW1101" s="394"/>
      <c r="AX1101" s="394"/>
      <c r="AY1101" s="394"/>
      <c r="AZ1101" s="394"/>
      <c r="BA1101" s="394"/>
      <c r="BB1101" s="394"/>
      <c r="BC1101" s="394"/>
      <c r="BD1101" s="394"/>
      <c r="BE1101" s="394"/>
      <c r="BF1101" s="394"/>
      <c r="BG1101" s="394"/>
      <c r="BH1101" s="394"/>
      <c r="BI1101" s="394"/>
      <c r="BJ1101" s="394"/>
      <c r="BK1101" s="394"/>
      <c r="BL1101" s="394"/>
      <c r="BM1101" s="394"/>
      <c r="BN1101" s="394"/>
      <c r="BO1101" s="394"/>
      <c r="BP1101" s="394"/>
      <c r="BQ1101" s="388">
        <v>74</v>
      </c>
      <c r="BR1101" s="388">
        <v>5722</v>
      </c>
      <c r="BS1101" s="388">
        <f t="shared" si="121"/>
        <v>1430.5</v>
      </c>
    </row>
    <row r="1102" spans="1:71" ht="15.75" customHeight="1">
      <c r="A1102" s="331">
        <v>1100</v>
      </c>
      <c r="B1102" s="394" t="s">
        <v>7253</v>
      </c>
      <c r="C1102" s="394"/>
      <c r="D1102" s="394"/>
      <c r="E1102" s="296" t="s">
        <v>955</v>
      </c>
      <c r="F1102" s="394"/>
      <c r="G1102" s="394"/>
      <c r="H1102" s="394"/>
      <c r="I1102" s="394"/>
      <c r="J1102" s="394"/>
      <c r="K1102" s="394"/>
      <c r="L1102" s="394"/>
      <c r="M1102" s="394"/>
      <c r="N1102" s="394"/>
      <c r="O1102" s="394"/>
      <c r="P1102" s="394"/>
      <c r="Q1102" s="394"/>
      <c r="R1102" s="394"/>
      <c r="S1102" s="394"/>
      <c r="T1102" s="394"/>
      <c r="U1102" s="394"/>
      <c r="V1102" s="394"/>
      <c r="W1102" s="394"/>
      <c r="X1102" s="394"/>
      <c r="Y1102" s="394"/>
      <c r="Z1102" s="394"/>
      <c r="AA1102" s="394"/>
      <c r="AB1102" s="394"/>
      <c r="AC1102" s="394"/>
      <c r="AD1102" s="394"/>
      <c r="AE1102" s="394"/>
      <c r="AF1102" s="394"/>
      <c r="AG1102" s="394"/>
      <c r="AH1102" s="394"/>
      <c r="AI1102" s="394"/>
      <c r="AJ1102" s="394"/>
      <c r="AK1102" s="394"/>
      <c r="AL1102" s="394"/>
      <c r="AM1102" s="394"/>
      <c r="AN1102" s="394"/>
      <c r="AO1102" s="394"/>
      <c r="AP1102" s="394"/>
      <c r="AQ1102" s="394"/>
      <c r="AR1102" s="394"/>
      <c r="AS1102" s="394"/>
      <c r="AT1102" s="394"/>
      <c r="AU1102" s="394"/>
      <c r="AV1102" s="394"/>
      <c r="AW1102" s="394"/>
      <c r="AX1102" s="394"/>
      <c r="AY1102" s="394"/>
      <c r="AZ1102" s="394"/>
      <c r="BA1102" s="394"/>
      <c r="BB1102" s="394"/>
      <c r="BC1102" s="394"/>
      <c r="BD1102" s="394"/>
      <c r="BE1102" s="394"/>
      <c r="BF1102" s="394"/>
      <c r="BG1102" s="394"/>
      <c r="BH1102" s="394"/>
      <c r="BI1102" s="394"/>
      <c r="BJ1102" s="394"/>
      <c r="BK1102" s="394"/>
      <c r="BL1102" s="394"/>
      <c r="BM1102" s="394"/>
      <c r="BN1102" s="394"/>
      <c r="BO1102" s="394"/>
      <c r="BP1102" s="394"/>
      <c r="BQ1102" s="388">
        <v>20</v>
      </c>
      <c r="BR1102" s="388">
        <v>1568</v>
      </c>
      <c r="BS1102" s="388">
        <f t="shared" si="121"/>
        <v>392</v>
      </c>
    </row>
    <row r="1103" spans="1:71" ht="15.75" customHeight="1">
      <c r="A1103" s="331">
        <v>1101</v>
      </c>
      <c r="B1103" s="394" t="s">
        <v>7254</v>
      </c>
      <c r="C1103" s="394"/>
      <c r="D1103" s="394"/>
      <c r="E1103" s="296" t="s">
        <v>955</v>
      </c>
      <c r="F1103" s="394"/>
      <c r="G1103" s="394"/>
      <c r="H1103" s="394"/>
      <c r="I1103" s="394"/>
      <c r="J1103" s="394"/>
      <c r="K1103" s="394"/>
      <c r="L1103" s="394"/>
      <c r="M1103" s="394"/>
      <c r="N1103" s="394"/>
      <c r="O1103" s="394"/>
      <c r="P1103" s="394"/>
      <c r="Q1103" s="394"/>
      <c r="R1103" s="394"/>
      <c r="S1103" s="394"/>
      <c r="T1103" s="394"/>
      <c r="U1103" s="394"/>
      <c r="V1103" s="394"/>
      <c r="W1103" s="394"/>
      <c r="X1103" s="394"/>
      <c r="Y1103" s="394"/>
      <c r="Z1103" s="394"/>
      <c r="AA1103" s="394"/>
      <c r="AB1103" s="394"/>
      <c r="AC1103" s="394"/>
      <c r="AD1103" s="394"/>
      <c r="AE1103" s="394"/>
      <c r="AF1103" s="394"/>
      <c r="AG1103" s="394"/>
      <c r="AH1103" s="394"/>
      <c r="AI1103" s="394"/>
      <c r="AJ1103" s="394"/>
      <c r="AK1103" s="394"/>
      <c r="AL1103" s="394"/>
      <c r="AM1103" s="394"/>
      <c r="AN1103" s="394"/>
      <c r="AO1103" s="394"/>
      <c r="AP1103" s="394"/>
      <c r="AQ1103" s="394"/>
      <c r="AR1103" s="394"/>
      <c r="AS1103" s="394"/>
      <c r="AT1103" s="394"/>
      <c r="AU1103" s="394"/>
      <c r="AV1103" s="394"/>
      <c r="AW1103" s="394"/>
      <c r="AX1103" s="394"/>
      <c r="AY1103" s="394"/>
      <c r="AZ1103" s="394"/>
      <c r="BA1103" s="394"/>
      <c r="BB1103" s="394"/>
      <c r="BC1103" s="394"/>
      <c r="BD1103" s="394"/>
      <c r="BE1103" s="394"/>
      <c r="BF1103" s="394"/>
      <c r="BG1103" s="394"/>
      <c r="BH1103" s="394"/>
      <c r="BI1103" s="394"/>
      <c r="BJ1103" s="394"/>
      <c r="BK1103" s="394"/>
      <c r="BL1103" s="394"/>
      <c r="BM1103" s="394"/>
      <c r="BN1103" s="394"/>
      <c r="BO1103" s="394"/>
      <c r="BP1103" s="394"/>
      <c r="BQ1103" s="388">
        <v>22</v>
      </c>
      <c r="BR1103" s="388">
        <v>1734</v>
      </c>
      <c r="BS1103" s="388">
        <f t="shared" si="121"/>
        <v>433.5</v>
      </c>
    </row>
    <row r="1104" spans="1:71" ht="15.75" customHeight="1">
      <c r="A1104" s="331">
        <v>1102</v>
      </c>
      <c r="B1104" s="394" t="s">
        <v>7255</v>
      </c>
      <c r="C1104" s="394"/>
      <c r="D1104" s="394"/>
      <c r="E1104" s="296" t="s">
        <v>955</v>
      </c>
      <c r="F1104" s="394"/>
      <c r="G1104" s="394"/>
      <c r="H1104" s="394"/>
      <c r="I1104" s="394"/>
      <c r="J1104" s="394"/>
      <c r="K1104" s="394"/>
      <c r="L1104" s="394"/>
      <c r="M1104" s="394"/>
      <c r="N1104" s="394"/>
      <c r="O1104" s="394"/>
      <c r="P1104" s="394"/>
      <c r="Q1104" s="394"/>
      <c r="R1104" s="394"/>
      <c r="S1104" s="394"/>
      <c r="T1104" s="394"/>
      <c r="U1104" s="394"/>
      <c r="V1104" s="394"/>
      <c r="W1104" s="394"/>
      <c r="X1104" s="394"/>
      <c r="Y1104" s="394"/>
      <c r="Z1104" s="394"/>
      <c r="AA1104" s="394"/>
      <c r="AB1104" s="394"/>
      <c r="AC1104" s="394"/>
      <c r="AD1104" s="394"/>
      <c r="AE1104" s="394"/>
      <c r="AF1104" s="394"/>
      <c r="AG1104" s="394"/>
      <c r="AH1104" s="394"/>
      <c r="AI1104" s="394"/>
      <c r="AJ1104" s="394"/>
      <c r="AK1104" s="394"/>
      <c r="AL1104" s="394"/>
      <c r="AM1104" s="394"/>
      <c r="AN1104" s="394"/>
      <c r="AO1104" s="394"/>
      <c r="AP1104" s="394"/>
      <c r="AQ1104" s="394"/>
      <c r="AR1104" s="394"/>
      <c r="AS1104" s="394"/>
      <c r="AT1104" s="394"/>
      <c r="AU1104" s="394"/>
      <c r="AV1104" s="394"/>
      <c r="AW1104" s="394"/>
      <c r="AX1104" s="394"/>
      <c r="AY1104" s="394"/>
      <c r="AZ1104" s="394"/>
      <c r="BA1104" s="394"/>
      <c r="BB1104" s="394"/>
      <c r="BC1104" s="394"/>
      <c r="BD1104" s="394"/>
      <c r="BE1104" s="394"/>
      <c r="BF1104" s="394"/>
      <c r="BG1104" s="394"/>
      <c r="BH1104" s="394"/>
      <c r="BI1104" s="394"/>
      <c r="BJ1104" s="394"/>
      <c r="BK1104" s="394"/>
      <c r="BL1104" s="394"/>
      <c r="BM1104" s="394"/>
      <c r="BN1104" s="394"/>
      <c r="BO1104" s="394"/>
      <c r="BP1104" s="394"/>
      <c r="BQ1104" s="388">
        <v>52</v>
      </c>
      <c r="BR1104" s="388">
        <v>3944</v>
      </c>
      <c r="BS1104" s="388">
        <f t="shared" si="121"/>
        <v>986</v>
      </c>
    </row>
    <row r="1105" spans="1:71" ht="15.75" customHeight="1">
      <c r="A1105" s="331">
        <v>1103</v>
      </c>
      <c r="B1105" s="394" t="s">
        <v>7256</v>
      </c>
      <c r="C1105" s="394"/>
      <c r="D1105" s="394"/>
      <c r="E1105" s="296" t="s">
        <v>955</v>
      </c>
      <c r="F1105" s="394"/>
      <c r="G1105" s="394"/>
      <c r="H1105" s="394"/>
      <c r="I1105" s="394"/>
      <c r="J1105" s="394"/>
      <c r="K1105" s="394"/>
      <c r="L1105" s="394"/>
      <c r="M1105" s="394"/>
      <c r="N1105" s="394"/>
      <c r="O1105" s="394"/>
      <c r="P1105" s="394"/>
      <c r="Q1105" s="394"/>
      <c r="R1105" s="394"/>
      <c r="S1105" s="394"/>
      <c r="T1105" s="394"/>
      <c r="U1105" s="394"/>
      <c r="V1105" s="394"/>
      <c r="W1105" s="394"/>
      <c r="X1105" s="394"/>
      <c r="Y1105" s="394"/>
      <c r="Z1105" s="394"/>
      <c r="AA1105" s="394"/>
      <c r="AB1105" s="394"/>
      <c r="AC1105" s="394"/>
      <c r="AD1105" s="394"/>
      <c r="AE1105" s="394"/>
      <c r="AF1105" s="394"/>
      <c r="AG1105" s="394"/>
      <c r="AH1105" s="394"/>
      <c r="AI1105" s="394"/>
      <c r="AJ1105" s="394"/>
      <c r="AK1105" s="394"/>
      <c r="AL1105" s="394"/>
      <c r="AM1105" s="394"/>
      <c r="AN1105" s="394"/>
      <c r="AO1105" s="394"/>
      <c r="AP1105" s="394"/>
      <c r="AQ1105" s="394"/>
      <c r="AR1105" s="394"/>
      <c r="AS1105" s="394"/>
      <c r="AT1105" s="394"/>
      <c r="AU1105" s="394"/>
      <c r="AV1105" s="394"/>
      <c r="AW1105" s="394"/>
      <c r="AX1105" s="394"/>
      <c r="AY1105" s="394"/>
      <c r="AZ1105" s="394"/>
      <c r="BA1105" s="394"/>
      <c r="BB1105" s="394"/>
      <c r="BC1105" s="394"/>
      <c r="BD1105" s="394"/>
      <c r="BE1105" s="394"/>
      <c r="BF1105" s="394"/>
      <c r="BG1105" s="394"/>
      <c r="BH1105" s="394"/>
      <c r="BI1105" s="394"/>
      <c r="BJ1105" s="394"/>
      <c r="BK1105" s="394"/>
      <c r="BL1105" s="394"/>
      <c r="BM1105" s="394"/>
      <c r="BN1105" s="394"/>
      <c r="BO1105" s="394"/>
      <c r="BP1105" s="394"/>
      <c r="BQ1105" s="388">
        <v>20</v>
      </c>
      <c r="BR1105" s="388">
        <v>1576</v>
      </c>
      <c r="BS1105" s="388">
        <f t="shared" si="121"/>
        <v>394</v>
      </c>
    </row>
    <row r="1106" spans="1:71" ht="15.75" customHeight="1">
      <c r="A1106" s="331">
        <v>1104</v>
      </c>
      <c r="B1106" s="394" t="s">
        <v>7257</v>
      </c>
      <c r="C1106" s="394"/>
      <c r="D1106" s="394"/>
      <c r="E1106" s="296" t="s">
        <v>956</v>
      </c>
      <c r="F1106" s="394"/>
      <c r="G1106" s="394"/>
      <c r="H1106" s="394"/>
      <c r="I1106" s="394"/>
      <c r="J1106" s="394"/>
      <c r="K1106" s="394"/>
      <c r="L1106" s="394"/>
      <c r="M1106" s="394"/>
      <c r="N1106" s="394"/>
      <c r="O1106" s="394"/>
      <c r="P1106" s="394"/>
      <c r="Q1106" s="394"/>
      <c r="R1106" s="394"/>
      <c r="S1106" s="394"/>
      <c r="T1106" s="394"/>
      <c r="U1106" s="394"/>
      <c r="V1106" s="394"/>
      <c r="W1106" s="394"/>
      <c r="X1106" s="394"/>
      <c r="Y1106" s="394"/>
      <c r="Z1106" s="394"/>
      <c r="AA1106" s="394"/>
      <c r="AB1106" s="394"/>
      <c r="AC1106" s="394"/>
      <c r="AD1106" s="394"/>
      <c r="AE1106" s="394"/>
      <c r="AF1106" s="394"/>
      <c r="AG1106" s="394"/>
      <c r="AH1106" s="394"/>
      <c r="AI1106" s="394"/>
      <c r="AJ1106" s="394"/>
      <c r="AK1106" s="394"/>
      <c r="AL1106" s="394"/>
      <c r="AM1106" s="394"/>
      <c r="AN1106" s="394"/>
      <c r="AO1106" s="394"/>
      <c r="AP1106" s="394"/>
      <c r="AQ1106" s="394"/>
      <c r="AR1106" s="394"/>
      <c r="AS1106" s="394"/>
      <c r="AT1106" s="394"/>
      <c r="AU1106" s="394"/>
      <c r="AV1106" s="394"/>
      <c r="AW1106" s="394"/>
      <c r="AX1106" s="394"/>
      <c r="AY1106" s="394"/>
      <c r="AZ1106" s="394"/>
      <c r="BA1106" s="394"/>
      <c r="BB1106" s="394"/>
      <c r="BC1106" s="394"/>
      <c r="BD1106" s="394"/>
      <c r="BE1106" s="394"/>
      <c r="BF1106" s="394"/>
      <c r="BG1106" s="394"/>
      <c r="BH1106" s="394"/>
      <c r="BI1106" s="394"/>
      <c r="BJ1106" s="394"/>
      <c r="BK1106" s="394"/>
      <c r="BL1106" s="394"/>
      <c r="BM1106" s="394"/>
      <c r="BN1106" s="394"/>
      <c r="BO1106" s="394"/>
      <c r="BP1106" s="394"/>
      <c r="BQ1106" s="388">
        <v>80</v>
      </c>
      <c r="BR1106" s="388">
        <v>6328</v>
      </c>
      <c r="BS1106" s="388">
        <f t="shared" si="121"/>
        <v>1582</v>
      </c>
    </row>
    <row r="1107" spans="1:71" ht="15.75" customHeight="1">
      <c r="A1107" s="331">
        <v>1105</v>
      </c>
      <c r="B1107" s="394" t="s">
        <v>7258</v>
      </c>
      <c r="C1107" s="394"/>
      <c r="D1107" s="394"/>
      <c r="E1107" s="296" t="s">
        <v>5</v>
      </c>
      <c r="F1107" s="394"/>
      <c r="G1107" s="394"/>
      <c r="H1107" s="394"/>
      <c r="I1107" s="394"/>
      <c r="J1107" s="394"/>
      <c r="K1107" s="394"/>
      <c r="L1107" s="394"/>
      <c r="M1107" s="394"/>
      <c r="N1107" s="394"/>
      <c r="O1107" s="394"/>
      <c r="P1107" s="394"/>
      <c r="Q1107" s="394"/>
      <c r="R1107" s="394"/>
      <c r="S1107" s="394"/>
      <c r="T1107" s="394"/>
      <c r="U1107" s="394"/>
      <c r="V1107" s="394"/>
      <c r="W1107" s="394"/>
      <c r="X1107" s="394"/>
      <c r="Y1107" s="394"/>
      <c r="Z1107" s="394"/>
      <c r="AA1107" s="394"/>
      <c r="AB1107" s="394"/>
      <c r="AC1107" s="394"/>
      <c r="AD1107" s="394"/>
      <c r="AE1107" s="394"/>
      <c r="AF1107" s="394"/>
      <c r="AG1107" s="394"/>
      <c r="AH1107" s="394"/>
      <c r="AI1107" s="394"/>
      <c r="AJ1107" s="394"/>
      <c r="AK1107" s="394"/>
      <c r="AL1107" s="394"/>
      <c r="AM1107" s="394"/>
      <c r="AN1107" s="394"/>
      <c r="AO1107" s="394"/>
      <c r="AP1107" s="394"/>
      <c r="AQ1107" s="394"/>
      <c r="AR1107" s="394"/>
      <c r="AS1107" s="394"/>
      <c r="AT1107" s="394"/>
      <c r="AU1107" s="394"/>
      <c r="AV1107" s="394"/>
      <c r="AW1107" s="394"/>
      <c r="AX1107" s="394"/>
      <c r="AY1107" s="394"/>
      <c r="AZ1107" s="394"/>
      <c r="BA1107" s="394"/>
      <c r="BB1107" s="394"/>
      <c r="BC1107" s="394"/>
      <c r="BD1107" s="394"/>
      <c r="BE1107" s="394"/>
      <c r="BF1107" s="394"/>
      <c r="BG1107" s="394"/>
      <c r="BH1107" s="394"/>
      <c r="BI1107" s="394"/>
      <c r="BJ1107" s="394"/>
      <c r="BK1107" s="394"/>
      <c r="BL1107" s="394"/>
      <c r="BM1107" s="394"/>
      <c r="BN1107" s="394"/>
      <c r="BO1107" s="394"/>
      <c r="BP1107" s="394"/>
      <c r="BQ1107" s="388">
        <v>5</v>
      </c>
      <c r="BR1107" s="388">
        <v>375</v>
      </c>
      <c r="BS1107" s="388">
        <f t="shared" si="121"/>
        <v>93.75</v>
      </c>
    </row>
    <row r="1108" spans="1:71" ht="15.75" customHeight="1">
      <c r="A1108" s="331">
        <v>1106</v>
      </c>
      <c r="B1108" s="394" t="s">
        <v>7259</v>
      </c>
      <c r="C1108" s="394"/>
      <c r="D1108" s="394"/>
      <c r="E1108" s="296" t="s">
        <v>5</v>
      </c>
      <c r="F1108" s="394"/>
      <c r="G1108" s="394"/>
      <c r="H1108" s="394"/>
      <c r="I1108" s="394"/>
      <c r="J1108" s="394"/>
      <c r="K1108" s="394"/>
      <c r="L1108" s="394"/>
      <c r="M1108" s="394"/>
      <c r="N1108" s="394"/>
      <c r="O1108" s="394"/>
      <c r="P1108" s="394"/>
      <c r="Q1108" s="394"/>
      <c r="R1108" s="394"/>
      <c r="S1108" s="394"/>
      <c r="T1108" s="394"/>
      <c r="U1108" s="394"/>
      <c r="V1108" s="394"/>
      <c r="W1108" s="394"/>
      <c r="X1108" s="394"/>
      <c r="Y1108" s="394"/>
      <c r="Z1108" s="394"/>
      <c r="AA1108" s="394"/>
      <c r="AB1108" s="394"/>
      <c r="AC1108" s="394"/>
      <c r="AD1108" s="394"/>
      <c r="AE1108" s="394"/>
      <c r="AF1108" s="394"/>
      <c r="AG1108" s="394"/>
      <c r="AH1108" s="394"/>
      <c r="AI1108" s="394"/>
      <c r="AJ1108" s="394"/>
      <c r="AK1108" s="394"/>
      <c r="AL1108" s="394"/>
      <c r="AM1108" s="394"/>
      <c r="AN1108" s="394"/>
      <c r="AO1108" s="394"/>
      <c r="AP1108" s="394"/>
      <c r="AQ1108" s="394"/>
      <c r="AR1108" s="394"/>
      <c r="AS1108" s="394"/>
      <c r="AT1108" s="394"/>
      <c r="AU1108" s="394"/>
      <c r="AV1108" s="394"/>
      <c r="AW1108" s="394"/>
      <c r="AX1108" s="394"/>
      <c r="AY1108" s="394"/>
      <c r="AZ1108" s="394"/>
      <c r="BA1108" s="394"/>
      <c r="BB1108" s="394"/>
      <c r="BC1108" s="394"/>
      <c r="BD1108" s="394"/>
      <c r="BE1108" s="394"/>
      <c r="BF1108" s="394"/>
      <c r="BG1108" s="394"/>
      <c r="BH1108" s="394"/>
      <c r="BI1108" s="394"/>
      <c r="BJ1108" s="394"/>
      <c r="BK1108" s="394"/>
      <c r="BL1108" s="394"/>
      <c r="BM1108" s="394"/>
      <c r="BN1108" s="394"/>
      <c r="BO1108" s="394"/>
      <c r="BP1108" s="394"/>
      <c r="BQ1108" s="388">
        <v>28</v>
      </c>
      <c r="BR1108" s="388">
        <v>2304</v>
      </c>
      <c r="BS1108" s="388">
        <f t="shared" si="121"/>
        <v>576</v>
      </c>
    </row>
    <row r="1109" spans="1:71" ht="15.75" customHeight="1">
      <c r="A1109" s="331">
        <v>1107</v>
      </c>
      <c r="B1109" s="394" t="s">
        <v>7260</v>
      </c>
      <c r="C1109" s="394"/>
      <c r="D1109" s="394"/>
      <c r="E1109" s="296" t="s">
        <v>5</v>
      </c>
      <c r="F1109" s="394"/>
      <c r="G1109" s="394"/>
      <c r="H1109" s="394"/>
      <c r="I1109" s="394"/>
      <c r="J1109" s="394"/>
      <c r="K1109" s="394"/>
      <c r="L1109" s="394"/>
      <c r="M1109" s="394"/>
      <c r="N1109" s="394"/>
      <c r="O1109" s="394"/>
      <c r="P1109" s="394"/>
      <c r="Q1109" s="394"/>
      <c r="R1109" s="394"/>
      <c r="S1109" s="394"/>
      <c r="T1109" s="394"/>
      <c r="U1109" s="394"/>
      <c r="V1109" s="394"/>
      <c r="W1109" s="394"/>
      <c r="X1109" s="394"/>
      <c r="Y1109" s="394"/>
      <c r="Z1109" s="394"/>
      <c r="AA1109" s="394"/>
      <c r="AB1109" s="394"/>
      <c r="AC1109" s="394"/>
      <c r="AD1109" s="394"/>
      <c r="AE1109" s="394"/>
      <c r="AF1109" s="394"/>
      <c r="AG1109" s="394"/>
      <c r="AH1109" s="394"/>
      <c r="AI1109" s="394"/>
      <c r="AJ1109" s="394"/>
      <c r="AK1109" s="394"/>
      <c r="AL1109" s="394"/>
      <c r="AM1109" s="394"/>
      <c r="AN1109" s="394"/>
      <c r="AO1109" s="394"/>
      <c r="AP1109" s="394"/>
      <c r="AQ1109" s="394"/>
      <c r="AR1109" s="394"/>
      <c r="AS1109" s="394"/>
      <c r="AT1109" s="394"/>
      <c r="AU1109" s="394"/>
      <c r="AV1109" s="394"/>
      <c r="AW1109" s="394"/>
      <c r="AX1109" s="394"/>
      <c r="AY1109" s="394"/>
      <c r="AZ1109" s="394"/>
      <c r="BA1109" s="394"/>
      <c r="BB1109" s="394"/>
      <c r="BC1109" s="394"/>
      <c r="BD1109" s="394"/>
      <c r="BE1109" s="394"/>
      <c r="BF1109" s="394"/>
      <c r="BG1109" s="394"/>
      <c r="BH1109" s="394"/>
      <c r="BI1109" s="394"/>
      <c r="BJ1109" s="394"/>
      <c r="BK1109" s="394"/>
      <c r="BL1109" s="394"/>
      <c r="BM1109" s="394"/>
      <c r="BN1109" s="394"/>
      <c r="BO1109" s="394"/>
      <c r="BP1109" s="394"/>
      <c r="BQ1109" s="388">
        <v>49</v>
      </c>
      <c r="BR1109" s="388">
        <v>3859</v>
      </c>
      <c r="BS1109" s="388">
        <f t="shared" si="121"/>
        <v>964.75</v>
      </c>
    </row>
    <row r="1110" spans="1:71" ht="15.75" customHeight="1">
      <c r="A1110" s="331">
        <v>1108</v>
      </c>
      <c r="B1110" s="394" t="s">
        <v>7261</v>
      </c>
      <c r="C1110" s="394"/>
      <c r="D1110" s="394"/>
      <c r="E1110" s="296" t="s">
        <v>5</v>
      </c>
      <c r="F1110" s="394"/>
      <c r="G1110" s="394"/>
      <c r="H1110" s="394"/>
      <c r="I1110" s="394"/>
      <c r="J1110" s="394"/>
      <c r="K1110" s="394"/>
      <c r="L1110" s="394"/>
      <c r="M1110" s="394"/>
      <c r="N1110" s="394"/>
      <c r="O1110" s="394"/>
      <c r="P1110" s="394"/>
      <c r="Q1110" s="394"/>
      <c r="R1110" s="394"/>
      <c r="S1110" s="394"/>
      <c r="T1110" s="394"/>
      <c r="U1110" s="394"/>
      <c r="V1110" s="394"/>
      <c r="W1110" s="394"/>
      <c r="X1110" s="394"/>
      <c r="Y1110" s="394"/>
      <c r="Z1110" s="394"/>
      <c r="AA1110" s="394"/>
      <c r="AB1110" s="394"/>
      <c r="AC1110" s="394"/>
      <c r="AD1110" s="394"/>
      <c r="AE1110" s="394"/>
      <c r="AF1110" s="394"/>
      <c r="AG1110" s="394"/>
      <c r="AH1110" s="394"/>
      <c r="AI1110" s="394"/>
      <c r="AJ1110" s="394"/>
      <c r="AK1110" s="394"/>
      <c r="AL1110" s="394"/>
      <c r="AM1110" s="394"/>
      <c r="AN1110" s="394"/>
      <c r="AO1110" s="394"/>
      <c r="AP1110" s="394"/>
      <c r="AQ1110" s="394"/>
      <c r="AR1110" s="394"/>
      <c r="AS1110" s="394"/>
      <c r="AT1110" s="394"/>
      <c r="AU1110" s="394"/>
      <c r="AV1110" s="394"/>
      <c r="AW1110" s="394"/>
      <c r="AX1110" s="394"/>
      <c r="AY1110" s="394"/>
      <c r="AZ1110" s="394"/>
      <c r="BA1110" s="394"/>
      <c r="BB1110" s="394"/>
      <c r="BC1110" s="394"/>
      <c r="BD1110" s="394"/>
      <c r="BE1110" s="394"/>
      <c r="BF1110" s="394"/>
      <c r="BG1110" s="394"/>
      <c r="BH1110" s="394"/>
      <c r="BI1110" s="394"/>
      <c r="BJ1110" s="394"/>
      <c r="BK1110" s="394"/>
      <c r="BL1110" s="394"/>
      <c r="BM1110" s="394"/>
      <c r="BN1110" s="394"/>
      <c r="BO1110" s="394"/>
      <c r="BP1110" s="394"/>
      <c r="BQ1110" s="388">
        <v>43</v>
      </c>
      <c r="BR1110" s="388">
        <v>3565</v>
      </c>
      <c r="BS1110" s="388">
        <f t="shared" si="121"/>
        <v>891.25</v>
      </c>
    </row>
    <row r="1111" spans="1:71" ht="15.75" customHeight="1">
      <c r="A1111" s="331">
        <v>1109</v>
      </c>
      <c r="B1111" s="394" t="s">
        <v>7262</v>
      </c>
      <c r="C1111" s="394"/>
      <c r="D1111" s="394"/>
      <c r="E1111" s="296" t="s">
        <v>5</v>
      </c>
      <c r="F1111" s="394"/>
      <c r="G1111" s="394"/>
      <c r="H1111" s="394"/>
      <c r="I1111" s="394"/>
      <c r="J1111" s="394"/>
      <c r="K1111" s="394"/>
      <c r="L1111" s="394"/>
      <c r="M1111" s="394"/>
      <c r="N1111" s="394"/>
      <c r="O1111" s="394"/>
      <c r="P1111" s="394"/>
      <c r="Q1111" s="394"/>
      <c r="R1111" s="394"/>
      <c r="S1111" s="394"/>
      <c r="T1111" s="394"/>
      <c r="U1111" s="394"/>
      <c r="V1111" s="394"/>
      <c r="W1111" s="394"/>
      <c r="X1111" s="394"/>
      <c r="Y1111" s="394"/>
      <c r="Z1111" s="394"/>
      <c r="AA1111" s="394"/>
      <c r="AB1111" s="394"/>
      <c r="AC1111" s="394"/>
      <c r="AD1111" s="394"/>
      <c r="AE1111" s="394"/>
      <c r="AF1111" s="394"/>
      <c r="AG1111" s="394"/>
      <c r="AH1111" s="394"/>
      <c r="AI1111" s="394"/>
      <c r="AJ1111" s="394"/>
      <c r="AK1111" s="394"/>
      <c r="AL1111" s="394"/>
      <c r="AM1111" s="394"/>
      <c r="AN1111" s="394"/>
      <c r="AO1111" s="394"/>
      <c r="AP1111" s="394"/>
      <c r="AQ1111" s="394"/>
      <c r="AR1111" s="394"/>
      <c r="AS1111" s="394"/>
      <c r="AT1111" s="394"/>
      <c r="AU1111" s="394"/>
      <c r="AV1111" s="394"/>
      <c r="AW1111" s="394"/>
      <c r="AX1111" s="394"/>
      <c r="AY1111" s="394"/>
      <c r="AZ1111" s="394"/>
      <c r="BA1111" s="394"/>
      <c r="BB1111" s="394"/>
      <c r="BC1111" s="394"/>
      <c r="BD1111" s="394"/>
      <c r="BE1111" s="394"/>
      <c r="BF1111" s="394"/>
      <c r="BG1111" s="394"/>
      <c r="BH1111" s="394"/>
      <c r="BI1111" s="394"/>
      <c r="BJ1111" s="394"/>
      <c r="BK1111" s="394"/>
      <c r="BL1111" s="394"/>
      <c r="BM1111" s="394"/>
      <c r="BN1111" s="394"/>
      <c r="BO1111" s="394"/>
      <c r="BP1111" s="394"/>
      <c r="BQ1111" s="388">
        <v>57</v>
      </c>
      <c r="BR1111" s="388">
        <v>4123</v>
      </c>
      <c r="BS1111" s="388">
        <f t="shared" si="121"/>
        <v>1030.75</v>
      </c>
    </row>
    <row r="1112" spans="1:71" ht="15.75" customHeight="1">
      <c r="A1112" s="331">
        <v>1110</v>
      </c>
      <c r="B1112" s="394" t="s">
        <v>7263</v>
      </c>
      <c r="C1112" s="394"/>
      <c r="D1112" s="394"/>
      <c r="E1112" s="296" t="s">
        <v>5</v>
      </c>
      <c r="F1112" s="394"/>
      <c r="G1112" s="394"/>
      <c r="H1112" s="394"/>
      <c r="I1112" s="394"/>
      <c r="J1112" s="394"/>
      <c r="K1112" s="394"/>
      <c r="L1112" s="394"/>
      <c r="M1112" s="394"/>
      <c r="N1112" s="394"/>
      <c r="O1112" s="394"/>
      <c r="P1112" s="394"/>
      <c r="Q1112" s="394"/>
      <c r="R1112" s="394"/>
      <c r="S1112" s="394"/>
      <c r="T1112" s="394"/>
      <c r="U1112" s="394"/>
      <c r="V1112" s="394"/>
      <c r="W1112" s="394"/>
      <c r="X1112" s="394"/>
      <c r="Y1112" s="394"/>
      <c r="Z1112" s="394"/>
      <c r="AA1112" s="394"/>
      <c r="AB1112" s="394"/>
      <c r="AC1112" s="394"/>
      <c r="AD1112" s="394"/>
      <c r="AE1112" s="394"/>
      <c r="AF1112" s="394"/>
      <c r="AG1112" s="394"/>
      <c r="AH1112" s="394"/>
      <c r="AI1112" s="394"/>
      <c r="AJ1112" s="394"/>
      <c r="AK1112" s="394"/>
      <c r="AL1112" s="394"/>
      <c r="AM1112" s="394"/>
      <c r="AN1112" s="394"/>
      <c r="AO1112" s="394"/>
      <c r="AP1112" s="394"/>
      <c r="AQ1112" s="394"/>
      <c r="AR1112" s="394"/>
      <c r="AS1112" s="394"/>
      <c r="AT1112" s="394"/>
      <c r="AU1112" s="394"/>
      <c r="AV1112" s="394"/>
      <c r="AW1112" s="394"/>
      <c r="AX1112" s="394"/>
      <c r="AY1112" s="394"/>
      <c r="AZ1112" s="394"/>
      <c r="BA1112" s="394"/>
      <c r="BB1112" s="394"/>
      <c r="BC1112" s="394"/>
      <c r="BD1112" s="394"/>
      <c r="BE1112" s="394"/>
      <c r="BF1112" s="394"/>
      <c r="BG1112" s="394"/>
      <c r="BH1112" s="394"/>
      <c r="BI1112" s="394"/>
      <c r="BJ1112" s="394"/>
      <c r="BK1112" s="394"/>
      <c r="BL1112" s="394"/>
      <c r="BM1112" s="394"/>
      <c r="BN1112" s="394"/>
      <c r="BO1112" s="394"/>
      <c r="BP1112" s="394"/>
      <c r="BQ1112" s="388">
        <v>70</v>
      </c>
      <c r="BR1112" s="388">
        <v>4842</v>
      </c>
      <c r="BS1112" s="388">
        <f t="shared" si="121"/>
        <v>1210.5</v>
      </c>
    </row>
    <row r="1113" spans="1:71" ht="15.75" customHeight="1">
      <c r="A1113" s="331">
        <v>1111</v>
      </c>
      <c r="B1113" s="394" t="s">
        <v>7264</v>
      </c>
      <c r="C1113" s="394"/>
      <c r="D1113" s="394"/>
      <c r="E1113" s="296" t="s">
        <v>5</v>
      </c>
      <c r="F1113" s="394"/>
      <c r="G1113" s="394"/>
      <c r="H1113" s="394"/>
      <c r="I1113" s="394"/>
      <c r="J1113" s="394"/>
      <c r="K1113" s="394"/>
      <c r="L1113" s="394"/>
      <c r="M1113" s="394"/>
      <c r="N1113" s="394"/>
      <c r="O1113" s="394"/>
      <c r="P1113" s="394"/>
      <c r="Q1113" s="394"/>
      <c r="R1113" s="394"/>
      <c r="S1113" s="394"/>
      <c r="T1113" s="394"/>
      <c r="U1113" s="394"/>
      <c r="V1113" s="394"/>
      <c r="W1113" s="394"/>
      <c r="X1113" s="394"/>
      <c r="Y1113" s="394"/>
      <c r="Z1113" s="394"/>
      <c r="AA1113" s="394"/>
      <c r="AB1113" s="394"/>
      <c r="AC1113" s="394"/>
      <c r="AD1113" s="394"/>
      <c r="AE1113" s="394"/>
      <c r="AF1113" s="394"/>
      <c r="AG1113" s="394"/>
      <c r="AH1113" s="394"/>
      <c r="AI1113" s="394"/>
      <c r="AJ1113" s="394"/>
      <c r="AK1113" s="394"/>
      <c r="AL1113" s="394"/>
      <c r="AM1113" s="394"/>
      <c r="AN1113" s="394"/>
      <c r="AO1113" s="394"/>
      <c r="AP1113" s="394"/>
      <c r="AQ1113" s="394"/>
      <c r="AR1113" s="394"/>
      <c r="AS1113" s="394"/>
      <c r="AT1113" s="394"/>
      <c r="AU1113" s="394"/>
      <c r="AV1113" s="394"/>
      <c r="AW1113" s="394"/>
      <c r="AX1113" s="394"/>
      <c r="AY1113" s="394"/>
      <c r="AZ1113" s="394"/>
      <c r="BA1113" s="394"/>
      <c r="BB1113" s="394"/>
      <c r="BC1113" s="394"/>
      <c r="BD1113" s="394"/>
      <c r="BE1113" s="394"/>
      <c r="BF1113" s="394"/>
      <c r="BG1113" s="394"/>
      <c r="BH1113" s="394"/>
      <c r="BI1113" s="394"/>
      <c r="BJ1113" s="394"/>
      <c r="BK1113" s="394"/>
      <c r="BL1113" s="394"/>
      <c r="BM1113" s="394"/>
      <c r="BN1113" s="394"/>
      <c r="BO1113" s="394"/>
      <c r="BP1113" s="394"/>
      <c r="BQ1113" s="388">
        <v>52</v>
      </c>
      <c r="BR1113" s="388">
        <v>3716</v>
      </c>
      <c r="BS1113" s="388">
        <f t="shared" si="121"/>
        <v>929</v>
      </c>
    </row>
    <row r="1114" spans="1:71" ht="15.75" customHeight="1">
      <c r="A1114" s="331">
        <v>1112</v>
      </c>
      <c r="B1114" s="394" t="s">
        <v>7265</v>
      </c>
      <c r="C1114" s="394"/>
      <c r="D1114" s="394"/>
      <c r="E1114" s="296" t="s">
        <v>5</v>
      </c>
      <c r="F1114" s="394"/>
      <c r="G1114" s="394"/>
      <c r="H1114" s="394"/>
      <c r="I1114" s="394"/>
      <c r="J1114" s="394"/>
      <c r="K1114" s="394"/>
      <c r="L1114" s="394"/>
      <c r="M1114" s="394"/>
      <c r="N1114" s="394"/>
      <c r="O1114" s="394"/>
      <c r="P1114" s="394"/>
      <c r="Q1114" s="394"/>
      <c r="R1114" s="394"/>
      <c r="S1114" s="394"/>
      <c r="T1114" s="394"/>
      <c r="U1114" s="394"/>
      <c r="V1114" s="394"/>
      <c r="W1114" s="394"/>
      <c r="X1114" s="394"/>
      <c r="Y1114" s="394"/>
      <c r="Z1114" s="394"/>
      <c r="AA1114" s="394"/>
      <c r="AB1114" s="394"/>
      <c r="AC1114" s="394"/>
      <c r="AD1114" s="394"/>
      <c r="AE1114" s="394"/>
      <c r="AF1114" s="394"/>
      <c r="AG1114" s="394"/>
      <c r="AH1114" s="394"/>
      <c r="AI1114" s="394"/>
      <c r="AJ1114" s="394"/>
      <c r="AK1114" s="394"/>
      <c r="AL1114" s="394"/>
      <c r="AM1114" s="394"/>
      <c r="AN1114" s="394"/>
      <c r="AO1114" s="394"/>
      <c r="AP1114" s="394"/>
      <c r="AQ1114" s="394"/>
      <c r="AR1114" s="394"/>
      <c r="AS1114" s="394"/>
      <c r="AT1114" s="394"/>
      <c r="AU1114" s="394"/>
      <c r="AV1114" s="394"/>
      <c r="AW1114" s="394"/>
      <c r="AX1114" s="394"/>
      <c r="AY1114" s="394"/>
      <c r="AZ1114" s="394"/>
      <c r="BA1114" s="394"/>
      <c r="BB1114" s="394"/>
      <c r="BC1114" s="394"/>
      <c r="BD1114" s="394"/>
      <c r="BE1114" s="394"/>
      <c r="BF1114" s="394"/>
      <c r="BG1114" s="394"/>
      <c r="BH1114" s="394"/>
      <c r="BI1114" s="394"/>
      <c r="BJ1114" s="394"/>
      <c r="BK1114" s="394"/>
      <c r="BL1114" s="394"/>
      <c r="BM1114" s="394"/>
      <c r="BN1114" s="394"/>
      <c r="BO1114" s="394"/>
      <c r="BP1114" s="394"/>
      <c r="BQ1114" s="388">
        <v>48</v>
      </c>
      <c r="BR1114" s="388">
        <v>3652</v>
      </c>
      <c r="BS1114" s="388">
        <f t="shared" si="121"/>
        <v>913</v>
      </c>
    </row>
    <row r="1115" spans="1:71" ht="15.75" customHeight="1">
      <c r="A1115" s="331">
        <v>1113</v>
      </c>
      <c r="B1115" s="394" t="s">
        <v>7266</v>
      </c>
      <c r="C1115" s="394"/>
      <c r="D1115" s="394"/>
      <c r="E1115" s="296" t="s">
        <v>5</v>
      </c>
      <c r="F1115" s="394"/>
      <c r="G1115" s="394"/>
      <c r="H1115" s="394"/>
      <c r="I1115" s="394"/>
      <c r="J1115" s="394"/>
      <c r="K1115" s="394"/>
      <c r="L1115" s="394"/>
      <c r="M1115" s="394"/>
      <c r="N1115" s="394"/>
      <c r="O1115" s="394"/>
      <c r="P1115" s="394"/>
      <c r="Q1115" s="394"/>
      <c r="R1115" s="394"/>
      <c r="S1115" s="394"/>
      <c r="T1115" s="394"/>
      <c r="U1115" s="394"/>
      <c r="V1115" s="394"/>
      <c r="W1115" s="394"/>
      <c r="X1115" s="394"/>
      <c r="Y1115" s="394"/>
      <c r="Z1115" s="394"/>
      <c r="AA1115" s="394"/>
      <c r="AB1115" s="394"/>
      <c r="AC1115" s="394"/>
      <c r="AD1115" s="394"/>
      <c r="AE1115" s="394"/>
      <c r="AF1115" s="394"/>
      <c r="AG1115" s="394"/>
      <c r="AH1115" s="394"/>
      <c r="AI1115" s="394"/>
      <c r="AJ1115" s="394"/>
      <c r="AK1115" s="394"/>
      <c r="AL1115" s="394"/>
      <c r="AM1115" s="394"/>
      <c r="AN1115" s="394"/>
      <c r="AO1115" s="394"/>
      <c r="AP1115" s="394"/>
      <c r="AQ1115" s="394"/>
      <c r="AR1115" s="394"/>
      <c r="AS1115" s="394"/>
      <c r="AT1115" s="394"/>
      <c r="AU1115" s="394"/>
      <c r="AV1115" s="394"/>
      <c r="AW1115" s="394"/>
      <c r="AX1115" s="394"/>
      <c r="AY1115" s="394"/>
      <c r="AZ1115" s="394"/>
      <c r="BA1115" s="394"/>
      <c r="BB1115" s="394"/>
      <c r="BC1115" s="394"/>
      <c r="BD1115" s="394"/>
      <c r="BE1115" s="394"/>
      <c r="BF1115" s="394"/>
      <c r="BG1115" s="394"/>
      <c r="BH1115" s="394"/>
      <c r="BI1115" s="394"/>
      <c r="BJ1115" s="394"/>
      <c r="BK1115" s="394"/>
      <c r="BL1115" s="394"/>
      <c r="BM1115" s="394"/>
      <c r="BN1115" s="394"/>
      <c r="BO1115" s="394"/>
      <c r="BP1115" s="394"/>
      <c r="BQ1115" s="388">
        <v>25</v>
      </c>
      <c r="BR1115" s="388">
        <v>1983</v>
      </c>
      <c r="BS1115" s="388">
        <f t="shared" si="121"/>
        <v>495.75</v>
      </c>
    </row>
    <row r="1116" spans="1:71" ht="15.75" customHeight="1">
      <c r="A1116" s="331">
        <v>1114</v>
      </c>
      <c r="B1116" s="394" t="s">
        <v>7267</v>
      </c>
      <c r="C1116" s="394"/>
      <c r="D1116" s="394"/>
      <c r="E1116" s="296" t="s">
        <v>5</v>
      </c>
      <c r="F1116" s="394"/>
      <c r="G1116" s="394"/>
      <c r="H1116" s="394"/>
      <c r="I1116" s="394"/>
      <c r="J1116" s="394"/>
      <c r="K1116" s="394"/>
      <c r="L1116" s="394"/>
      <c r="M1116" s="394"/>
      <c r="N1116" s="394"/>
      <c r="O1116" s="394"/>
      <c r="P1116" s="394"/>
      <c r="Q1116" s="394"/>
      <c r="R1116" s="394"/>
      <c r="S1116" s="394"/>
      <c r="T1116" s="394"/>
      <c r="U1116" s="394"/>
      <c r="V1116" s="394"/>
      <c r="W1116" s="394"/>
      <c r="X1116" s="394"/>
      <c r="Y1116" s="394"/>
      <c r="Z1116" s="394"/>
      <c r="AA1116" s="394"/>
      <c r="AB1116" s="394"/>
      <c r="AC1116" s="394"/>
      <c r="AD1116" s="394"/>
      <c r="AE1116" s="394"/>
      <c r="AF1116" s="394"/>
      <c r="AG1116" s="394"/>
      <c r="AH1116" s="394"/>
      <c r="AI1116" s="394"/>
      <c r="AJ1116" s="394"/>
      <c r="AK1116" s="394"/>
      <c r="AL1116" s="394"/>
      <c r="AM1116" s="394"/>
      <c r="AN1116" s="394"/>
      <c r="AO1116" s="394"/>
      <c r="AP1116" s="394"/>
      <c r="AQ1116" s="394"/>
      <c r="AR1116" s="394"/>
      <c r="AS1116" s="394"/>
      <c r="AT1116" s="394"/>
      <c r="AU1116" s="394"/>
      <c r="AV1116" s="394"/>
      <c r="AW1116" s="394"/>
      <c r="AX1116" s="394"/>
      <c r="AY1116" s="394"/>
      <c r="AZ1116" s="394"/>
      <c r="BA1116" s="394"/>
      <c r="BB1116" s="394"/>
      <c r="BC1116" s="394"/>
      <c r="BD1116" s="394"/>
      <c r="BE1116" s="394"/>
      <c r="BF1116" s="394"/>
      <c r="BG1116" s="394"/>
      <c r="BH1116" s="394"/>
      <c r="BI1116" s="394"/>
      <c r="BJ1116" s="394"/>
      <c r="BK1116" s="394"/>
      <c r="BL1116" s="394"/>
      <c r="BM1116" s="394"/>
      <c r="BN1116" s="394"/>
      <c r="BO1116" s="394"/>
      <c r="BP1116" s="394"/>
      <c r="BQ1116" s="388">
        <v>42</v>
      </c>
      <c r="BR1116" s="388">
        <v>3326</v>
      </c>
      <c r="BS1116" s="388">
        <f t="shared" si="121"/>
        <v>831.5</v>
      </c>
    </row>
    <row r="1117" spans="1:71" ht="15.75" customHeight="1">
      <c r="A1117" s="331">
        <v>1115</v>
      </c>
      <c r="B1117" s="394" t="s">
        <v>7268</v>
      </c>
      <c r="C1117" s="394"/>
      <c r="D1117" s="394"/>
      <c r="E1117" s="296" t="s">
        <v>940</v>
      </c>
      <c r="F1117" s="394"/>
      <c r="G1117" s="394"/>
      <c r="H1117" s="394"/>
      <c r="I1117" s="394"/>
      <c r="J1117" s="394"/>
      <c r="K1117" s="394"/>
      <c r="L1117" s="394"/>
      <c r="M1117" s="394"/>
      <c r="N1117" s="394"/>
      <c r="O1117" s="394"/>
      <c r="P1117" s="394"/>
      <c r="Q1117" s="394"/>
      <c r="R1117" s="394"/>
      <c r="S1117" s="394"/>
      <c r="T1117" s="394"/>
      <c r="U1117" s="394"/>
      <c r="V1117" s="394"/>
      <c r="W1117" s="394"/>
      <c r="X1117" s="394"/>
      <c r="Y1117" s="394"/>
      <c r="Z1117" s="394"/>
      <c r="AA1117" s="394"/>
      <c r="AB1117" s="394"/>
      <c r="AC1117" s="394"/>
      <c r="AD1117" s="394"/>
      <c r="AE1117" s="394"/>
      <c r="AF1117" s="394"/>
      <c r="AG1117" s="394"/>
      <c r="AH1117" s="394"/>
      <c r="AI1117" s="394"/>
      <c r="AJ1117" s="394"/>
      <c r="AK1117" s="394"/>
      <c r="AL1117" s="394"/>
      <c r="AM1117" s="394"/>
      <c r="AN1117" s="394"/>
      <c r="AO1117" s="394"/>
      <c r="AP1117" s="394"/>
      <c r="AQ1117" s="394"/>
      <c r="AR1117" s="394"/>
      <c r="AS1117" s="394"/>
      <c r="AT1117" s="394"/>
      <c r="AU1117" s="394"/>
      <c r="AV1117" s="394"/>
      <c r="AW1117" s="394"/>
      <c r="AX1117" s="394"/>
      <c r="AY1117" s="394"/>
      <c r="AZ1117" s="394"/>
      <c r="BA1117" s="394"/>
      <c r="BB1117" s="394"/>
      <c r="BC1117" s="394"/>
      <c r="BD1117" s="394"/>
      <c r="BE1117" s="394"/>
      <c r="BF1117" s="394"/>
      <c r="BG1117" s="394"/>
      <c r="BH1117" s="394"/>
      <c r="BI1117" s="394"/>
      <c r="BJ1117" s="394"/>
      <c r="BK1117" s="394"/>
      <c r="BL1117" s="394"/>
      <c r="BM1117" s="394"/>
      <c r="BN1117" s="394"/>
      <c r="BO1117" s="394"/>
      <c r="BP1117" s="394"/>
      <c r="BQ1117" s="388">
        <v>29</v>
      </c>
      <c r="BR1117" s="388">
        <v>2327</v>
      </c>
      <c r="BS1117" s="388">
        <f t="shared" si="121"/>
        <v>581.75</v>
      </c>
    </row>
    <row r="1118" spans="1:71" ht="15.75" customHeight="1">
      <c r="A1118" s="331">
        <v>1116</v>
      </c>
      <c r="B1118" s="394" t="s">
        <v>7269</v>
      </c>
      <c r="C1118" s="394"/>
      <c r="D1118" s="394"/>
      <c r="E1118" s="296" t="s">
        <v>940</v>
      </c>
      <c r="F1118" s="394"/>
      <c r="G1118" s="394"/>
      <c r="H1118" s="394"/>
      <c r="I1118" s="394"/>
      <c r="J1118" s="394"/>
      <c r="K1118" s="394"/>
      <c r="L1118" s="394"/>
      <c r="M1118" s="394"/>
      <c r="N1118" s="394"/>
      <c r="O1118" s="394"/>
      <c r="P1118" s="394"/>
      <c r="Q1118" s="394"/>
      <c r="R1118" s="394"/>
      <c r="S1118" s="394"/>
      <c r="T1118" s="394"/>
      <c r="U1118" s="394"/>
      <c r="V1118" s="394"/>
      <c r="W1118" s="394"/>
      <c r="X1118" s="394"/>
      <c r="Y1118" s="394"/>
      <c r="Z1118" s="394"/>
      <c r="AA1118" s="394"/>
      <c r="AB1118" s="394"/>
      <c r="AC1118" s="394"/>
      <c r="AD1118" s="394"/>
      <c r="AE1118" s="394"/>
      <c r="AF1118" s="394"/>
      <c r="AG1118" s="394"/>
      <c r="AH1118" s="394"/>
      <c r="AI1118" s="394"/>
      <c r="AJ1118" s="394"/>
      <c r="AK1118" s="394"/>
      <c r="AL1118" s="394"/>
      <c r="AM1118" s="394"/>
      <c r="AN1118" s="394"/>
      <c r="AO1118" s="394"/>
      <c r="AP1118" s="394"/>
      <c r="AQ1118" s="394"/>
      <c r="AR1118" s="394"/>
      <c r="AS1118" s="394"/>
      <c r="AT1118" s="394"/>
      <c r="AU1118" s="394"/>
      <c r="AV1118" s="394"/>
      <c r="AW1118" s="394"/>
      <c r="AX1118" s="394"/>
      <c r="AY1118" s="394"/>
      <c r="AZ1118" s="394"/>
      <c r="BA1118" s="394"/>
      <c r="BB1118" s="394"/>
      <c r="BC1118" s="394"/>
      <c r="BD1118" s="394"/>
      <c r="BE1118" s="394"/>
      <c r="BF1118" s="394"/>
      <c r="BG1118" s="394"/>
      <c r="BH1118" s="394"/>
      <c r="BI1118" s="394"/>
      <c r="BJ1118" s="394"/>
      <c r="BK1118" s="394"/>
      <c r="BL1118" s="394"/>
      <c r="BM1118" s="394"/>
      <c r="BN1118" s="394"/>
      <c r="BO1118" s="394"/>
      <c r="BP1118" s="394"/>
      <c r="BQ1118" s="388">
        <v>59</v>
      </c>
      <c r="BR1118" s="388">
        <v>4341</v>
      </c>
      <c r="BS1118" s="388">
        <f t="shared" si="121"/>
        <v>1085.25</v>
      </c>
    </row>
    <row r="1119" spans="1:71" ht="15.75" customHeight="1">
      <c r="A1119" s="331">
        <v>1117</v>
      </c>
      <c r="B1119" s="394" t="s">
        <v>7270</v>
      </c>
      <c r="C1119" s="394"/>
      <c r="D1119" s="394"/>
      <c r="E1119" s="296" t="s">
        <v>955</v>
      </c>
      <c r="F1119" s="394"/>
      <c r="G1119" s="394"/>
      <c r="H1119" s="394"/>
      <c r="I1119" s="394"/>
      <c r="J1119" s="394"/>
      <c r="K1119" s="394"/>
      <c r="L1119" s="394"/>
      <c r="M1119" s="394"/>
      <c r="N1119" s="394"/>
      <c r="O1119" s="394"/>
      <c r="P1119" s="394"/>
      <c r="Q1119" s="394"/>
      <c r="R1119" s="394"/>
      <c r="S1119" s="394"/>
      <c r="T1119" s="394"/>
      <c r="U1119" s="394"/>
      <c r="V1119" s="394"/>
      <c r="W1119" s="394"/>
      <c r="X1119" s="394"/>
      <c r="Y1119" s="394"/>
      <c r="Z1119" s="394"/>
      <c r="AA1119" s="394"/>
      <c r="AB1119" s="394"/>
      <c r="AC1119" s="394"/>
      <c r="AD1119" s="394"/>
      <c r="AE1119" s="394"/>
      <c r="AF1119" s="394"/>
      <c r="AG1119" s="394"/>
      <c r="AH1119" s="394"/>
      <c r="AI1119" s="394"/>
      <c r="AJ1119" s="394"/>
      <c r="AK1119" s="394"/>
      <c r="AL1119" s="394"/>
      <c r="AM1119" s="394"/>
      <c r="AN1119" s="394"/>
      <c r="AO1119" s="394"/>
      <c r="AP1119" s="394"/>
      <c r="AQ1119" s="394"/>
      <c r="AR1119" s="394"/>
      <c r="AS1119" s="394"/>
      <c r="AT1119" s="394"/>
      <c r="AU1119" s="394"/>
      <c r="AV1119" s="394"/>
      <c r="AW1119" s="394"/>
      <c r="AX1119" s="394"/>
      <c r="AY1119" s="394"/>
      <c r="AZ1119" s="394"/>
      <c r="BA1119" s="394"/>
      <c r="BB1119" s="394"/>
      <c r="BC1119" s="394"/>
      <c r="BD1119" s="394"/>
      <c r="BE1119" s="394"/>
      <c r="BF1119" s="394"/>
      <c r="BG1119" s="394"/>
      <c r="BH1119" s="394"/>
      <c r="BI1119" s="394"/>
      <c r="BJ1119" s="394"/>
      <c r="BK1119" s="394"/>
      <c r="BL1119" s="394"/>
      <c r="BM1119" s="394"/>
      <c r="BN1119" s="394"/>
      <c r="BO1119" s="394"/>
      <c r="BP1119" s="394"/>
      <c r="BQ1119" s="388">
        <v>27</v>
      </c>
      <c r="BR1119" s="388">
        <v>2181</v>
      </c>
      <c r="BS1119" s="388">
        <f t="shared" si="121"/>
        <v>545.25</v>
      </c>
    </row>
    <row r="1120" spans="1:71" ht="15.75" customHeight="1">
      <c r="A1120" s="331">
        <v>1118</v>
      </c>
      <c r="B1120" s="394" t="s">
        <v>7271</v>
      </c>
      <c r="C1120" s="394"/>
      <c r="D1120" s="394"/>
      <c r="E1120" s="296" t="s">
        <v>5</v>
      </c>
      <c r="F1120" s="394"/>
      <c r="G1120" s="394"/>
      <c r="H1120" s="394"/>
      <c r="I1120" s="394"/>
      <c r="J1120" s="394"/>
      <c r="K1120" s="394"/>
      <c r="L1120" s="394"/>
      <c r="M1120" s="394"/>
      <c r="N1120" s="394"/>
      <c r="O1120" s="394"/>
      <c r="P1120" s="394"/>
      <c r="Q1120" s="394"/>
      <c r="R1120" s="394"/>
      <c r="S1120" s="394"/>
      <c r="T1120" s="394"/>
      <c r="U1120" s="394"/>
      <c r="V1120" s="394"/>
      <c r="W1120" s="394"/>
      <c r="X1120" s="394"/>
      <c r="Y1120" s="394"/>
      <c r="Z1120" s="394"/>
      <c r="AA1120" s="394"/>
      <c r="AB1120" s="394"/>
      <c r="AC1120" s="394"/>
      <c r="AD1120" s="394"/>
      <c r="AE1120" s="394"/>
      <c r="AF1120" s="394"/>
      <c r="AG1120" s="394"/>
      <c r="AH1120" s="394"/>
      <c r="AI1120" s="394"/>
      <c r="AJ1120" s="394"/>
      <c r="AK1120" s="394"/>
      <c r="AL1120" s="394"/>
      <c r="AM1120" s="394"/>
      <c r="AN1120" s="394"/>
      <c r="AO1120" s="394"/>
      <c r="AP1120" s="394"/>
      <c r="AQ1120" s="394"/>
      <c r="AR1120" s="394"/>
      <c r="AS1120" s="394"/>
      <c r="AT1120" s="394"/>
      <c r="AU1120" s="394"/>
      <c r="AV1120" s="394"/>
      <c r="AW1120" s="394"/>
      <c r="AX1120" s="394"/>
      <c r="AY1120" s="394"/>
      <c r="AZ1120" s="394"/>
      <c r="BA1120" s="394"/>
      <c r="BB1120" s="394"/>
      <c r="BC1120" s="394"/>
      <c r="BD1120" s="394"/>
      <c r="BE1120" s="394"/>
      <c r="BF1120" s="394"/>
      <c r="BG1120" s="394"/>
      <c r="BH1120" s="394"/>
      <c r="BI1120" s="394"/>
      <c r="BJ1120" s="394"/>
      <c r="BK1120" s="394"/>
      <c r="BL1120" s="394"/>
      <c r="BM1120" s="394"/>
      <c r="BN1120" s="394"/>
      <c r="BO1120" s="394"/>
      <c r="BP1120" s="394"/>
      <c r="BQ1120" s="388">
        <v>90</v>
      </c>
      <c r="BR1120" s="388">
        <v>7530</v>
      </c>
      <c r="BS1120" s="388">
        <f t="shared" si="121"/>
        <v>1882.5</v>
      </c>
    </row>
    <row r="1121" spans="1:71" ht="15.75" customHeight="1">
      <c r="A1121" s="331">
        <v>1119</v>
      </c>
      <c r="B1121" s="394" t="s">
        <v>7272</v>
      </c>
      <c r="C1121" s="394"/>
      <c r="D1121" s="394"/>
      <c r="E1121" s="296" t="s">
        <v>364</v>
      </c>
      <c r="F1121" s="394"/>
      <c r="G1121" s="394"/>
      <c r="H1121" s="394"/>
      <c r="I1121" s="394"/>
      <c r="J1121" s="394"/>
      <c r="K1121" s="394"/>
      <c r="L1121" s="394"/>
      <c r="M1121" s="394"/>
      <c r="N1121" s="394"/>
      <c r="O1121" s="394"/>
      <c r="P1121" s="394"/>
      <c r="Q1121" s="394"/>
      <c r="R1121" s="394"/>
      <c r="S1121" s="394"/>
      <c r="T1121" s="394"/>
      <c r="U1121" s="394"/>
      <c r="V1121" s="394"/>
      <c r="W1121" s="394"/>
      <c r="X1121" s="394"/>
      <c r="Y1121" s="394"/>
      <c r="Z1121" s="394"/>
      <c r="AA1121" s="394"/>
      <c r="AB1121" s="394"/>
      <c r="AC1121" s="394"/>
      <c r="AD1121" s="394"/>
      <c r="AE1121" s="394"/>
      <c r="AF1121" s="394"/>
      <c r="AG1121" s="394"/>
      <c r="AH1121" s="394"/>
      <c r="AI1121" s="394"/>
      <c r="AJ1121" s="394"/>
      <c r="AK1121" s="394"/>
      <c r="AL1121" s="394"/>
      <c r="AM1121" s="394"/>
      <c r="AN1121" s="394"/>
      <c r="AO1121" s="394"/>
      <c r="AP1121" s="394"/>
      <c r="AQ1121" s="394"/>
      <c r="AR1121" s="394"/>
      <c r="AS1121" s="394"/>
      <c r="AT1121" s="394"/>
      <c r="AU1121" s="394"/>
      <c r="AV1121" s="394"/>
      <c r="AW1121" s="394"/>
      <c r="AX1121" s="394"/>
      <c r="AY1121" s="394"/>
      <c r="AZ1121" s="394"/>
      <c r="BA1121" s="394"/>
      <c r="BB1121" s="394"/>
      <c r="BC1121" s="394"/>
      <c r="BD1121" s="394"/>
      <c r="BE1121" s="394"/>
      <c r="BF1121" s="394"/>
      <c r="BG1121" s="394"/>
      <c r="BH1121" s="394"/>
      <c r="BI1121" s="394"/>
      <c r="BJ1121" s="394"/>
      <c r="BK1121" s="394"/>
      <c r="BL1121" s="394"/>
      <c r="BM1121" s="394"/>
      <c r="BN1121" s="394"/>
      <c r="BO1121" s="394"/>
      <c r="BP1121" s="394"/>
      <c r="BQ1121" s="388">
        <v>23</v>
      </c>
      <c r="BR1121" s="388">
        <v>1477</v>
      </c>
      <c r="BS1121" s="388">
        <f t="shared" si="121"/>
        <v>369.25</v>
      </c>
    </row>
    <row r="1122" spans="1:71" ht="15.75" customHeight="1">
      <c r="A1122" s="331">
        <v>1120</v>
      </c>
      <c r="B1122" s="394" t="s">
        <v>7273</v>
      </c>
      <c r="C1122" s="394"/>
      <c r="D1122" s="394"/>
      <c r="E1122" s="296" t="s">
        <v>955</v>
      </c>
      <c r="F1122" s="394"/>
      <c r="G1122" s="394"/>
      <c r="H1122" s="394"/>
      <c r="I1122" s="394"/>
      <c r="J1122" s="394"/>
      <c r="K1122" s="394"/>
      <c r="L1122" s="394"/>
      <c r="M1122" s="394"/>
      <c r="N1122" s="394"/>
      <c r="O1122" s="394"/>
      <c r="P1122" s="394"/>
      <c r="Q1122" s="394"/>
      <c r="R1122" s="394"/>
      <c r="S1122" s="394"/>
      <c r="T1122" s="394"/>
      <c r="U1122" s="394"/>
      <c r="V1122" s="394"/>
      <c r="W1122" s="394"/>
      <c r="X1122" s="394"/>
      <c r="Y1122" s="394"/>
      <c r="Z1122" s="394"/>
      <c r="AA1122" s="394"/>
      <c r="AB1122" s="394"/>
      <c r="AC1122" s="394"/>
      <c r="AD1122" s="394"/>
      <c r="AE1122" s="394"/>
      <c r="AF1122" s="394"/>
      <c r="AG1122" s="394"/>
      <c r="AH1122" s="394"/>
      <c r="AI1122" s="394"/>
      <c r="AJ1122" s="394"/>
      <c r="AK1122" s="394"/>
      <c r="AL1122" s="394"/>
      <c r="AM1122" s="394"/>
      <c r="AN1122" s="394"/>
      <c r="AO1122" s="394"/>
      <c r="AP1122" s="394"/>
      <c r="AQ1122" s="394"/>
      <c r="AR1122" s="394"/>
      <c r="AS1122" s="394"/>
      <c r="AT1122" s="394"/>
      <c r="AU1122" s="394"/>
      <c r="AV1122" s="394"/>
      <c r="AW1122" s="394"/>
      <c r="AX1122" s="394"/>
      <c r="AY1122" s="394"/>
      <c r="AZ1122" s="394"/>
      <c r="BA1122" s="394"/>
      <c r="BB1122" s="394"/>
      <c r="BC1122" s="394"/>
      <c r="BD1122" s="394"/>
      <c r="BE1122" s="394"/>
      <c r="BF1122" s="394"/>
      <c r="BG1122" s="394"/>
      <c r="BH1122" s="394"/>
      <c r="BI1122" s="394"/>
      <c r="BJ1122" s="394"/>
      <c r="BK1122" s="394"/>
      <c r="BL1122" s="394"/>
      <c r="BM1122" s="394"/>
      <c r="BN1122" s="394"/>
      <c r="BO1122" s="394"/>
      <c r="BP1122" s="394"/>
      <c r="BQ1122" s="388">
        <v>25</v>
      </c>
      <c r="BR1122" s="388">
        <v>2031</v>
      </c>
      <c r="BS1122" s="388">
        <f t="shared" si="121"/>
        <v>507.75</v>
      </c>
    </row>
    <row r="1123" spans="1:71" ht="15.75" customHeight="1">
      <c r="A1123" s="331">
        <v>1121</v>
      </c>
      <c r="B1123" s="394" t="s">
        <v>7274</v>
      </c>
      <c r="C1123" s="394"/>
      <c r="D1123" s="394"/>
      <c r="E1123" s="296" t="s">
        <v>955</v>
      </c>
      <c r="F1123" s="394"/>
      <c r="G1123" s="394"/>
      <c r="H1123" s="394"/>
      <c r="I1123" s="394"/>
      <c r="J1123" s="394"/>
      <c r="K1123" s="394"/>
      <c r="L1123" s="394"/>
      <c r="M1123" s="394"/>
      <c r="N1123" s="394"/>
      <c r="O1123" s="394"/>
      <c r="P1123" s="394"/>
      <c r="Q1123" s="394"/>
      <c r="R1123" s="394"/>
      <c r="S1123" s="394"/>
      <c r="T1123" s="394"/>
      <c r="U1123" s="394"/>
      <c r="V1123" s="394"/>
      <c r="W1123" s="394"/>
      <c r="X1123" s="394"/>
      <c r="Y1123" s="394"/>
      <c r="Z1123" s="394"/>
      <c r="AA1123" s="394"/>
      <c r="AB1123" s="394"/>
      <c r="AC1123" s="394"/>
      <c r="AD1123" s="394"/>
      <c r="AE1123" s="394"/>
      <c r="AF1123" s="394"/>
      <c r="AG1123" s="394"/>
      <c r="AH1123" s="394"/>
      <c r="AI1123" s="394"/>
      <c r="AJ1123" s="394"/>
      <c r="AK1123" s="394"/>
      <c r="AL1123" s="394"/>
      <c r="AM1123" s="394"/>
      <c r="AN1123" s="394"/>
      <c r="AO1123" s="394"/>
      <c r="AP1123" s="394"/>
      <c r="AQ1123" s="394"/>
      <c r="AR1123" s="394"/>
      <c r="AS1123" s="394"/>
      <c r="AT1123" s="394"/>
      <c r="AU1123" s="394"/>
      <c r="AV1123" s="394"/>
      <c r="AW1123" s="394"/>
      <c r="AX1123" s="394"/>
      <c r="AY1123" s="394"/>
      <c r="AZ1123" s="394"/>
      <c r="BA1123" s="394"/>
      <c r="BB1123" s="394"/>
      <c r="BC1123" s="394"/>
      <c r="BD1123" s="394"/>
      <c r="BE1123" s="394"/>
      <c r="BF1123" s="394"/>
      <c r="BG1123" s="394"/>
      <c r="BH1123" s="394"/>
      <c r="BI1123" s="394"/>
      <c r="BJ1123" s="394"/>
      <c r="BK1123" s="394"/>
      <c r="BL1123" s="394"/>
      <c r="BM1123" s="394"/>
      <c r="BN1123" s="394"/>
      <c r="BO1123" s="394"/>
      <c r="BP1123" s="394"/>
      <c r="BQ1123" s="388">
        <v>5</v>
      </c>
      <c r="BR1123" s="388">
        <v>435</v>
      </c>
      <c r="BS1123" s="388">
        <f t="shared" si="121"/>
        <v>108.75</v>
      </c>
    </row>
    <row r="1124" spans="1:71" ht="15.75" customHeight="1">
      <c r="A1124" s="331">
        <v>1122</v>
      </c>
      <c r="B1124" s="394" t="s">
        <v>7275</v>
      </c>
      <c r="C1124" s="394"/>
      <c r="D1124" s="394"/>
      <c r="E1124" s="296" t="s">
        <v>952</v>
      </c>
      <c r="F1124" s="394"/>
      <c r="G1124" s="394"/>
      <c r="H1124" s="394"/>
      <c r="I1124" s="394"/>
      <c r="J1124" s="394"/>
      <c r="K1124" s="394"/>
      <c r="L1124" s="394"/>
      <c r="M1124" s="394"/>
      <c r="N1124" s="394"/>
      <c r="O1124" s="394"/>
      <c r="P1124" s="394"/>
      <c r="Q1124" s="394"/>
      <c r="R1124" s="394"/>
      <c r="S1124" s="394"/>
      <c r="T1124" s="394"/>
      <c r="U1124" s="394"/>
      <c r="V1124" s="394"/>
      <c r="W1124" s="394"/>
      <c r="X1124" s="394"/>
      <c r="Y1124" s="394"/>
      <c r="Z1124" s="394"/>
      <c r="AA1124" s="394"/>
      <c r="AB1124" s="394"/>
      <c r="AC1124" s="394"/>
      <c r="AD1124" s="394"/>
      <c r="AE1124" s="394"/>
      <c r="AF1124" s="394"/>
      <c r="AG1124" s="394"/>
      <c r="AH1124" s="394"/>
      <c r="AI1124" s="394"/>
      <c r="AJ1124" s="394"/>
      <c r="AK1124" s="394"/>
      <c r="AL1124" s="394"/>
      <c r="AM1124" s="394"/>
      <c r="AN1124" s="394"/>
      <c r="AO1124" s="394"/>
      <c r="AP1124" s="394"/>
      <c r="AQ1124" s="394"/>
      <c r="AR1124" s="394"/>
      <c r="AS1124" s="394"/>
      <c r="AT1124" s="394"/>
      <c r="AU1124" s="394"/>
      <c r="AV1124" s="394"/>
      <c r="AW1124" s="394"/>
      <c r="AX1124" s="394"/>
      <c r="AY1124" s="394"/>
      <c r="AZ1124" s="394"/>
      <c r="BA1124" s="394"/>
      <c r="BB1124" s="394"/>
      <c r="BC1124" s="394"/>
      <c r="BD1124" s="394"/>
      <c r="BE1124" s="394"/>
      <c r="BF1124" s="394"/>
      <c r="BG1124" s="394"/>
      <c r="BH1124" s="394"/>
      <c r="BI1124" s="394"/>
      <c r="BJ1124" s="394"/>
      <c r="BK1124" s="394"/>
      <c r="BL1124" s="394"/>
      <c r="BM1124" s="394"/>
      <c r="BN1124" s="394"/>
      <c r="BO1124" s="394"/>
      <c r="BP1124" s="394"/>
      <c r="BQ1124" s="388">
        <v>25</v>
      </c>
      <c r="BR1124" s="388">
        <v>2019</v>
      </c>
      <c r="BS1124" s="388">
        <f t="shared" si="121"/>
        <v>504.75</v>
      </c>
    </row>
    <row r="1125" spans="1:71" ht="15.75" customHeight="1">
      <c r="A1125" s="331">
        <v>1123</v>
      </c>
      <c r="B1125" s="394" t="s">
        <v>7276</v>
      </c>
      <c r="C1125" s="394"/>
      <c r="D1125" s="394"/>
      <c r="E1125" s="296" t="s">
        <v>952</v>
      </c>
      <c r="F1125" s="394"/>
      <c r="G1125" s="394"/>
      <c r="H1125" s="394"/>
      <c r="I1125" s="394"/>
      <c r="J1125" s="394"/>
      <c r="K1125" s="394"/>
      <c r="L1125" s="394"/>
      <c r="M1125" s="394"/>
      <c r="N1125" s="394"/>
      <c r="O1125" s="394"/>
      <c r="P1125" s="394"/>
      <c r="Q1125" s="394"/>
      <c r="R1125" s="394"/>
      <c r="S1125" s="394"/>
      <c r="T1125" s="394"/>
      <c r="U1125" s="394"/>
      <c r="V1125" s="394"/>
      <c r="W1125" s="394"/>
      <c r="X1125" s="394"/>
      <c r="Y1125" s="394"/>
      <c r="Z1125" s="394"/>
      <c r="AA1125" s="394"/>
      <c r="AB1125" s="394"/>
      <c r="AC1125" s="394"/>
      <c r="AD1125" s="394"/>
      <c r="AE1125" s="394"/>
      <c r="AF1125" s="394"/>
      <c r="AG1125" s="394"/>
      <c r="AH1125" s="394"/>
      <c r="AI1125" s="394"/>
      <c r="AJ1125" s="394"/>
      <c r="AK1125" s="394"/>
      <c r="AL1125" s="394"/>
      <c r="AM1125" s="394"/>
      <c r="AN1125" s="394"/>
      <c r="AO1125" s="394"/>
      <c r="AP1125" s="394"/>
      <c r="AQ1125" s="394"/>
      <c r="AR1125" s="394"/>
      <c r="AS1125" s="394"/>
      <c r="AT1125" s="394"/>
      <c r="AU1125" s="394"/>
      <c r="AV1125" s="394"/>
      <c r="AW1125" s="394"/>
      <c r="AX1125" s="394"/>
      <c r="AY1125" s="394"/>
      <c r="AZ1125" s="394"/>
      <c r="BA1125" s="394"/>
      <c r="BB1125" s="394"/>
      <c r="BC1125" s="394"/>
      <c r="BD1125" s="394"/>
      <c r="BE1125" s="394"/>
      <c r="BF1125" s="394"/>
      <c r="BG1125" s="394"/>
      <c r="BH1125" s="394"/>
      <c r="BI1125" s="394"/>
      <c r="BJ1125" s="394"/>
      <c r="BK1125" s="394"/>
      <c r="BL1125" s="394"/>
      <c r="BM1125" s="394"/>
      <c r="BN1125" s="394"/>
      <c r="BO1125" s="394"/>
      <c r="BP1125" s="394"/>
      <c r="BQ1125" s="388">
        <v>23</v>
      </c>
      <c r="BR1125" s="388">
        <v>1757</v>
      </c>
      <c r="BS1125" s="388">
        <f t="shared" si="121"/>
        <v>439.25</v>
      </c>
    </row>
    <row r="1126" spans="1:71" ht="15.75" customHeight="1">
      <c r="A1126" s="331">
        <v>1124</v>
      </c>
      <c r="B1126" s="394" t="s">
        <v>7277</v>
      </c>
      <c r="C1126" s="394"/>
      <c r="D1126" s="394"/>
      <c r="E1126" s="296" t="s">
        <v>5</v>
      </c>
      <c r="F1126" s="394"/>
      <c r="G1126" s="394"/>
      <c r="H1126" s="394"/>
      <c r="I1126" s="394"/>
      <c r="J1126" s="394"/>
      <c r="K1126" s="394"/>
      <c r="L1126" s="394"/>
      <c r="M1126" s="394"/>
      <c r="N1126" s="394"/>
      <c r="O1126" s="394"/>
      <c r="P1126" s="394"/>
      <c r="Q1126" s="394"/>
      <c r="R1126" s="394"/>
      <c r="S1126" s="394"/>
      <c r="T1126" s="394"/>
      <c r="U1126" s="394"/>
      <c r="V1126" s="394"/>
      <c r="W1126" s="394"/>
      <c r="X1126" s="394"/>
      <c r="Y1126" s="394"/>
      <c r="Z1126" s="394"/>
      <c r="AA1126" s="394"/>
      <c r="AB1126" s="394"/>
      <c r="AC1126" s="394"/>
      <c r="AD1126" s="394"/>
      <c r="AE1126" s="394"/>
      <c r="AF1126" s="394"/>
      <c r="AG1126" s="394"/>
      <c r="AH1126" s="394"/>
      <c r="AI1126" s="394"/>
      <c r="AJ1126" s="394"/>
      <c r="AK1126" s="394"/>
      <c r="AL1126" s="394"/>
      <c r="AM1126" s="394"/>
      <c r="AN1126" s="394"/>
      <c r="AO1126" s="394"/>
      <c r="AP1126" s="394"/>
      <c r="AQ1126" s="394"/>
      <c r="AR1126" s="394"/>
      <c r="AS1126" s="394"/>
      <c r="AT1126" s="394"/>
      <c r="AU1126" s="394"/>
      <c r="AV1126" s="394"/>
      <c r="AW1126" s="394"/>
      <c r="AX1126" s="394"/>
      <c r="AY1126" s="394"/>
      <c r="AZ1126" s="394"/>
      <c r="BA1126" s="394"/>
      <c r="BB1126" s="394"/>
      <c r="BC1126" s="394"/>
      <c r="BD1126" s="394"/>
      <c r="BE1126" s="394"/>
      <c r="BF1126" s="394"/>
      <c r="BG1126" s="394"/>
      <c r="BH1126" s="394"/>
      <c r="BI1126" s="394"/>
      <c r="BJ1126" s="394"/>
      <c r="BK1126" s="394"/>
      <c r="BL1126" s="394"/>
      <c r="BM1126" s="394"/>
      <c r="BN1126" s="394"/>
      <c r="BO1126" s="394"/>
      <c r="BP1126" s="394"/>
      <c r="BQ1126" s="388">
        <v>17</v>
      </c>
      <c r="BR1126" s="388">
        <v>1179</v>
      </c>
      <c r="BS1126" s="388">
        <f t="shared" si="121"/>
        <v>294.75</v>
      </c>
    </row>
    <row r="1127" spans="1:71" ht="15.75" customHeight="1">
      <c r="A1127" s="331">
        <v>1125</v>
      </c>
      <c r="B1127" s="394" t="s">
        <v>7278</v>
      </c>
      <c r="C1127" s="394"/>
      <c r="D1127" s="394"/>
      <c r="E1127" s="296" t="s">
        <v>5</v>
      </c>
      <c r="F1127" s="394"/>
      <c r="G1127" s="394"/>
      <c r="H1127" s="394"/>
      <c r="I1127" s="394"/>
      <c r="J1127" s="394"/>
      <c r="K1127" s="394"/>
      <c r="L1127" s="394"/>
      <c r="M1127" s="394"/>
      <c r="N1127" s="394"/>
      <c r="O1127" s="394"/>
      <c r="P1127" s="394"/>
      <c r="Q1127" s="394"/>
      <c r="R1127" s="394"/>
      <c r="S1127" s="394"/>
      <c r="T1127" s="394"/>
      <c r="U1127" s="394"/>
      <c r="V1127" s="394"/>
      <c r="W1127" s="394"/>
      <c r="X1127" s="394"/>
      <c r="Y1127" s="394"/>
      <c r="Z1127" s="394"/>
      <c r="AA1127" s="394"/>
      <c r="AB1127" s="394"/>
      <c r="AC1127" s="394"/>
      <c r="AD1127" s="394"/>
      <c r="AE1127" s="394"/>
      <c r="AF1127" s="394"/>
      <c r="AG1127" s="394"/>
      <c r="AH1127" s="394"/>
      <c r="AI1127" s="394"/>
      <c r="AJ1127" s="394"/>
      <c r="AK1127" s="394"/>
      <c r="AL1127" s="394"/>
      <c r="AM1127" s="394"/>
      <c r="AN1127" s="394"/>
      <c r="AO1127" s="394"/>
      <c r="AP1127" s="394"/>
      <c r="AQ1127" s="394"/>
      <c r="AR1127" s="394"/>
      <c r="AS1127" s="394"/>
      <c r="AT1127" s="394"/>
      <c r="AU1127" s="394"/>
      <c r="AV1127" s="394"/>
      <c r="AW1127" s="394"/>
      <c r="AX1127" s="394"/>
      <c r="AY1127" s="394"/>
      <c r="AZ1127" s="394"/>
      <c r="BA1127" s="394"/>
      <c r="BB1127" s="394"/>
      <c r="BC1127" s="394"/>
      <c r="BD1127" s="394"/>
      <c r="BE1127" s="394"/>
      <c r="BF1127" s="394"/>
      <c r="BG1127" s="394"/>
      <c r="BH1127" s="394"/>
      <c r="BI1127" s="394"/>
      <c r="BJ1127" s="394"/>
      <c r="BK1127" s="394"/>
      <c r="BL1127" s="394"/>
      <c r="BM1127" s="394"/>
      <c r="BN1127" s="394"/>
      <c r="BO1127" s="394"/>
      <c r="BP1127" s="394"/>
      <c r="BQ1127" s="388">
        <v>40</v>
      </c>
      <c r="BR1127" s="388">
        <v>3332</v>
      </c>
      <c r="BS1127" s="388">
        <f t="shared" si="121"/>
        <v>833</v>
      </c>
    </row>
    <row r="1128" spans="1:71" ht="15.75" customHeight="1">
      <c r="A1128" s="332" t="s">
        <v>924</v>
      </c>
      <c r="B1128" s="311"/>
      <c r="C1128" s="295"/>
      <c r="D1128" s="295"/>
      <c r="E1128" s="301"/>
      <c r="F1128" s="312">
        <f t="shared" ref="F1128:AX1128" si="122">SUM(F3:F478)</f>
        <v>113</v>
      </c>
      <c r="G1128" s="312">
        <f t="shared" si="122"/>
        <v>7515</v>
      </c>
      <c r="H1128" s="312">
        <f t="shared" si="122"/>
        <v>1878.75</v>
      </c>
      <c r="I1128" s="312">
        <f t="shared" si="122"/>
        <v>146</v>
      </c>
      <c r="J1128" s="312">
        <f t="shared" si="122"/>
        <v>9994</v>
      </c>
      <c r="K1128" s="312">
        <f t="shared" si="122"/>
        <v>2498.5</v>
      </c>
      <c r="L1128" s="312">
        <f t="shared" si="122"/>
        <v>278</v>
      </c>
      <c r="M1128" s="312">
        <f t="shared" si="122"/>
        <v>19946</v>
      </c>
      <c r="N1128" s="312">
        <f t="shared" si="122"/>
        <v>4986.5</v>
      </c>
      <c r="O1128" s="312">
        <f t="shared" si="122"/>
        <v>460</v>
      </c>
      <c r="P1128" s="312">
        <f t="shared" si="122"/>
        <v>31836</v>
      </c>
      <c r="Q1128" s="312">
        <f t="shared" si="122"/>
        <v>7959</v>
      </c>
      <c r="R1128" s="312">
        <f t="shared" si="122"/>
        <v>737</v>
      </c>
      <c r="S1128" s="312">
        <f t="shared" si="122"/>
        <v>50055</v>
      </c>
      <c r="T1128" s="312">
        <f t="shared" si="122"/>
        <v>12513.75</v>
      </c>
      <c r="U1128" s="312">
        <f t="shared" si="122"/>
        <v>3117</v>
      </c>
      <c r="V1128" s="312">
        <f t="shared" si="122"/>
        <v>221898</v>
      </c>
      <c r="W1128" s="312">
        <f t="shared" si="122"/>
        <v>55474.5</v>
      </c>
      <c r="X1128" s="312" t="e">
        <f t="shared" si="122"/>
        <v>#N/A</v>
      </c>
      <c r="Y1128" s="312" t="e">
        <f t="shared" si="122"/>
        <v>#N/A</v>
      </c>
      <c r="Z1128" s="312" t="e">
        <f t="shared" si="122"/>
        <v>#N/A</v>
      </c>
      <c r="AA1128" s="312">
        <f t="shared" si="122"/>
        <v>13131</v>
      </c>
      <c r="AB1128" s="312">
        <f t="shared" si="122"/>
        <v>908385</v>
      </c>
      <c r="AC1128" s="312">
        <f t="shared" si="122"/>
        <v>227096.25</v>
      </c>
      <c r="AD1128" s="312">
        <f t="shared" si="122"/>
        <v>16948</v>
      </c>
      <c r="AE1128" s="312">
        <f t="shared" si="122"/>
        <v>1124676</v>
      </c>
      <c r="AF1128" s="313">
        <f t="shared" si="122"/>
        <v>281169</v>
      </c>
      <c r="AG1128" s="313">
        <f t="shared" si="122"/>
        <v>20210</v>
      </c>
      <c r="AH1128" s="314">
        <f t="shared" si="122"/>
        <v>1327770</v>
      </c>
      <c r="AI1128" s="314">
        <f t="shared" si="122"/>
        <v>331942.5</v>
      </c>
      <c r="AJ1128" s="314">
        <f t="shared" si="122"/>
        <v>23849</v>
      </c>
      <c r="AK1128" s="314">
        <f t="shared" si="122"/>
        <v>1476159</v>
      </c>
      <c r="AL1128" s="314">
        <f t="shared" si="122"/>
        <v>369039.75</v>
      </c>
      <c r="AM1128" s="314">
        <f t="shared" si="122"/>
        <v>24083</v>
      </c>
      <c r="AN1128" s="314">
        <f t="shared" si="122"/>
        <v>1516025</v>
      </c>
      <c r="AO1128" s="314">
        <f t="shared" si="122"/>
        <v>379006.25</v>
      </c>
      <c r="AP1128" s="314">
        <f t="shared" si="122"/>
        <v>26842</v>
      </c>
      <c r="AQ1128" s="314">
        <f t="shared" si="122"/>
        <v>1750578</v>
      </c>
      <c r="AR1128" s="314">
        <f t="shared" si="122"/>
        <v>437644.5</v>
      </c>
      <c r="AS1128" s="315">
        <f t="shared" si="122"/>
        <v>22489</v>
      </c>
      <c r="AT1128" s="316">
        <f t="shared" si="122"/>
        <v>1486299</v>
      </c>
      <c r="AU1128" s="315">
        <f t="shared" si="122"/>
        <v>371574.75</v>
      </c>
      <c r="AV1128" s="315">
        <f t="shared" si="122"/>
        <v>80777</v>
      </c>
      <c r="AW1128" s="316">
        <f t="shared" si="122"/>
        <v>5321363</v>
      </c>
      <c r="AX1128" s="315">
        <f t="shared" si="122"/>
        <v>1329818.25</v>
      </c>
      <c r="AY1128" s="315">
        <f>SUM(AY3:AY479)</f>
        <v>88224</v>
      </c>
      <c r="AZ1128" s="316">
        <f>SUM(AZ3:AZ479)</f>
        <v>5859344</v>
      </c>
      <c r="BA1128" s="315">
        <f>SUM(BA3:BA479)</f>
        <v>1464836</v>
      </c>
      <c r="BB1128" s="315">
        <f>SUM(BB3:BB480)</f>
        <v>91406</v>
      </c>
      <c r="BC1128" s="316">
        <f>SUM(BC3:BC480)</f>
        <v>6100762</v>
      </c>
      <c r="BD1128" s="315">
        <f>SUM(BD3:BD480)</f>
        <v>1525190.5</v>
      </c>
      <c r="BE1128" s="315">
        <f>SUM(BE3:BE596)</f>
        <v>102239</v>
      </c>
      <c r="BF1128" s="316">
        <f>SUM(BF3:BF596)</f>
        <v>6873029</v>
      </c>
      <c r="BG1128" s="315">
        <f>SUM(BG3:BG596)</f>
        <v>1718257.25</v>
      </c>
      <c r="BH1128" s="315">
        <f>SUM(BH3:BH830)</f>
        <v>104701</v>
      </c>
      <c r="BI1128" s="316">
        <f>SUM(BI3:BI830)</f>
        <v>6952463</v>
      </c>
      <c r="BJ1128" s="315">
        <f>SUM(BJ3:BJ830)</f>
        <v>1738115.75</v>
      </c>
      <c r="BK1128" s="315">
        <f>SUM(BK3:BK884)</f>
        <v>119804</v>
      </c>
      <c r="BL1128" s="316">
        <f>SUM(BL3:BL884)</f>
        <v>7904544</v>
      </c>
      <c r="BM1128" s="346">
        <f>SUM(BM3:BM884)</f>
        <v>1976136</v>
      </c>
      <c r="BN1128" s="315">
        <f>SUM(BN3:BN890)</f>
        <v>119058</v>
      </c>
      <c r="BO1128" s="316">
        <f>SUM(BO3:BO890)</f>
        <v>7910682</v>
      </c>
      <c r="BP1128" s="346">
        <f>SUM(BP3:BP890)</f>
        <v>1977670.5</v>
      </c>
      <c r="BQ1128" s="315">
        <f>SUM(BQ3:BQ1127)</f>
        <v>124981</v>
      </c>
      <c r="BR1128" s="316">
        <f>SUM(BR3:BR1127)</f>
        <v>8545423</v>
      </c>
      <c r="BS1128" s="346">
        <f>SUM(BS3:BS1127)</f>
        <v>2136355.75</v>
      </c>
    </row>
  </sheetData>
  <autoFilter ref="A2:AL1128" xr:uid="{00000000-0009-0000-0000-000002000000}"/>
  <mergeCells count="25">
    <mergeCell ref="BH1:BJ1"/>
    <mergeCell ref="BB1:BD1"/>
    <mergeCell ref="BE1:BG1"/>
    <mergeCell ref="A1:A2"/>
    <mergeCell ref="B1:B2"/>
    <mergeCell ref="E1:E2"/>
    <mergeCell ref="F1:H1"/>
    <mergeCell ref="L1:N1"/>
    <mergeCell ref="I1:K1"/>
    <mergeCell ref="BQ1:BS1"/>
    <mergeCell ref="O1:Q1"/>
    <mergeCell ref="R1:T1"/>
    <mergeCell ref="AY1:BA1"/>
    <mergeCell ref="U1:W1"/>
    <mergeCell ref="X1:Z1"/>
    <mergeCell ref="AA1:AC1"/>
    <mergeCell ref="BN1:BP1"/>
    <mergeCell ref="AV1:AX1"/>
    <mergeCell ref="AD1:AF1"/>
    <mergeCell ref="AP1:AR1"/>
    <mergeCell ref="AM1:AO1"/>
    <mergeCell ref="AJ1:AL1"/>
    <mergeCell ref="AS1:AU1"/>
    <mergeCell ref="AG1:AI1"/>
    <mergeCell ref="BK1:BM1"/>
  </mergeCells>
  <pageMargins left="0.7" right="0.7" top="0.75" bottom="0.75" header="0.3" footer="0.3"/>
  <pageSetup paperSize="260" orientation="portrait" horizontalDpi="203" verticalDpi="20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66FFCC"/>
  </sheetPr>
  <dimension ref="A1:AS109"/>
  <sheetViews>
    <sheetView showGridLines="0" zoomScale="90" zoomScaleNormal="90" workbookViewId="0">
      <selection activeCell="AS4" sqref="AS4:AS108"/>
    </sheetView>
  </sheetViews>
  <sheetFormatPr defaultColWidth="9.140625" defaultRowHeight="15" customHeight="1"/>
  <cols>
    <col min="1" max="1" width="11" style="18" customWidth="1"/>
    <col min="2" max="2" width="33.140625" style="18" customWidth="1"/>
    <col min="3" max="3" width="10" style="36" customWidth="1"/>
    <col min="4" max="7" width="10" style="18" hidden="1" customWidth="1"/>
    <col min="8" max="9" width="11" style="18" hidden="1" customWidth="1"/>
    <col min="10" max="10" width="0" style="18" hidden="1" customWidth="1"/>
    <col min="11" max="11" width="9.85546875" style="18" hidden="1" customWidth="1"/>
    <col min="12" max="12" width="9" style="18" hidden="1" customWidth="1"/>
    <col min="13" max="15" width="9.7109375" style="18" hidden="1" customWidth="1"/>
    <col min="16" max="16" width="9.140625" style="18" hidden="1" customWidth="1"/>
    <col min="17" max="17" width="10.85546875" style="18" hidden="1" customWidth="1"/>
    <col min="18" max="18" width="11" style="18" hidden="1" customWidth="1"/>
    <col min="19" max="19" width="9.42578125" style="18" hidden="1" customWidth="1"/>
    <col min="20" max="20" width="11" style="18" hidden="1" customWidth="1"/>
    <col min="21" max="21" width="12" style="18" hidden="1" customWidth="1"/>
    <col min="22" max="22" width="11.28515625" style="18" hidden="1" customWidth="1"/>
    <col min="23" max="23" width="14" style="18" hidden="1" customWidth="1"/>
    <col min="24" max="24" width="12" style="18" hidden="1" customWidth="1"/>
    <col min="25" max="25" width="10.7109375" style="18" hidden="1" customWidth="1"/>
    <col min="26" max="26" width="13" style="18" hidden="1" customWidth="1"/>
    <col min="27" max="27" width="12" style="18" hidden="1" customWidth="1"/>
    <col min="28" max="28" width="10.7109375" style="18" hidden="1" customWidth="1"/>
    <col min="29" max="29" width="13" style="18" hidden="1" customWidth="1"/>
    <col min="30" max="30" width="12" style="18" hidden="1" customWidth="1"/>
    <col min="31" max="31" width="10.7109375" style="18" hidden="1" customWidth="1"/>
    <col min="32" max="32" width="13" style="18" hidden="1" customWidth="1"/>
    <col min="33" max="33" width="12" style="18" hidden="1" customWidth="1"/>
    <col min="34" max="34" width="10.7109375" style="18" hidden="1" customWidth="1"/>
    <col min="35" max="35" width="13" style="18" hidden="1" customWidth="1"/>
    <col min="36" max="36" width="12" style="18" hidden="1" customWidth="1"/>
    <col min="37" max="37" width="10.7109375" style="18" hidden="1" customWidth="1"/>
    <col min="38" max="38" width="13" style="18" hidden="1" customWidth="1"/>
    <col min="39" max="39" width="12" style="18" hidden="1" customWidth="1"/>
    <col min="40" max="40" width="10.7109375" style="18" hidden="1" customWidth="1"/>
    <col min="41" max="41" width="13" style="18" hidden="1" customWidth="1"/>
    <col min="42" max="42" width="12" style="18" hidden="1" customWidth="1"/>
    <col min="43" max="43" width="10.7109375" style="18" customWidth="1"/>
    <col min="44" max="44" width="13" style="18" customWidth="1"/>
    <col min="45" max="45" width="12" style="18" customWidth="1"/>
    <col min="46" max="16384" width="9.140625" style="18"/>
  </cols>
  <sheetData>
    <row r="1" spans="1:45" ht="15" customHeight="1">
      <c r="A1" s="434" t="s">
        <v>0</v>
      </c>
      <c r="B1" s="435" t="s">
        <v>2</v>
      </c>
      <c r="C1" s="434" t="s">
        <v>1</v>
      </c>
      <c r="D1" s="432">
        <v>43040</v>
      </c>
      <c r="E1" s="433"/>
      <c r="F1" s="433"/>
      <c r="G1" s="428">
        <v>43070</v>
      </c>
      <c r="H1" s="428"/>
      <c r="I1" s="428"/>
      <c r="J1" s="428">
        <v>43101</v>
      </c>
      <c r="K1" s="428"/>
      <c r="L1" s="428"/>
      <c r="M1" s="428">
        <v>43132</v>
      </c>
      <c r="N1" s="428"/>
      <c r="O1" s="428"/>
      <c r="P1" s="428">
        <v>43160</v>
      </c>
      <c r="Q1" s="428"/>
      <c r="R1" s="428"/>
      <c r="S1" s="428">
        <v>43191</v>
      </c>
      <c r="T1" s="428"/>
      <c r="U1" s="428"/>
      <c r="V1" s="428">
        <v>43221</v>
      </c>
      <c r="W1" s="428"/>
      <c r="X1" s="428"/>
      <c r="Y1" s="428">
        <v>43252</v>
      </c>
      <c r="Z1" s="428"/>
      <c r="AA1" s="428"/>
      <c r="AB1" s="428">
        <v>43282</v>
      </c>
      <c r="AC1" s="428"/>
      <c r="AD1" s="428"/>
      <c r="AE1" s="428">
        <v>43313</v>
      </c>
      <c r="AF1" s="428"/>
      <c r="AG1" s="428"/>
      <c r="AH1" s="428">
        <v>43344</v>
      </c>
      <c r="AI1" s="428"/>
      <c r="AJ1" s="428"/>
      <c r="AK1" s="428">
        <v>43374</v>
      </c>
      <c r="AL1" s="428"/>
      <c r="AM1" s="428"/>
      <c r="AN1" s="428">
        <v>43405</v>
      </c>
      <c r="AO1" s="428"/>
      <c r="AP1" s="428"/>
      <c r="AQ1" s="428">
        <v>43435</v>
      </c>
      <c r="AR1" s="428"/>
      <c r="AS1" s="428"/>
    </row>
    <row r="2" spans="1:45" ht="15" customHeight="1">
      <c r="A2" s="434"/>
      <c r="B2" s="435"/>
      <c r="C2" s="434"/>
      <c r="D2" s="84" t="s">
        <v>923</v>
      </c>
      <c r="E2" s="84" t="s">
        <v>922</v>
      </c>
      <c r="F2" s="85">
        <v>0.25</v>
      </c>
      <c r="G2" s="84" t="s">
        <v>923</v>
      </c>
      <c r="H2" s="84" t="s">
        <v>922</v>
      </c>
      <c r="I2" s="85">
        <v>0.25</v>
      </c>
      <c r="J2" s="115" t="s">
        <v>923</v>
      </c>
      <c r="K2" s="115" t="s">
        <v>922</v>
      </c>
      <c r="L2" s="85">
        <v>0.25</v>
      </c>
      <c r="M2" s="151" t="s">
        <v>923</v>
      </c>
      <c r="N2" s="151" t="s">
        <v>922</v>
      </c>
      <c r="O2" s="85">
        <v>0.25</v>
      </c>
      <c r="P2" s="186" t="s">
        <v>923</v>
      </c>
      <c r="Q2" s="186" t="s">
        <v>922</v>
      </c>
      <c r="R2" s="85">
        <v>0.25</v>
      </c>
      <c r="S2" s="202" t="s">
        <v>923</v>
      </c>
      <c r="T2" s="202" t="s">
        <v>922</v>
      </c>
      <c r="U2" s="85">
        <v>0.25</v>
      </c>
      <c r="V2" s="241" t="s">
        <v>923</v>
      </c>
      <c r="W2" s="241" t="s">
        <v>922</v>
      </c>
      <c r="X2" s="85">
        <v>0.25</v>
      </c>
      <c r="Y2" s="241" t="s">
        <v>923</v>
      </c>
      <c r="Z2" s="241" t="s">
        <v>922</v>
      </c>
      <c r="AA2" s="85">
        <v>0.25</v>
      </c>
      <c r="AB2" s="291" t="s">
        <v>923</v>
      </c>
      <c r="AC2" s="291" t="s">
        <v>922</v>
      </c>
      <c r="AD2" s="85">
        <v>0.25</v>
      </c>
      <c r="AE2" s="302" t="s">
        <v>923</v>
      </c>
      <c r="AF2" s="302" t="s">
        <v>922</v>
      </c>
      <c r="AG2" s="85">
        <v>0.25</v>
      </c>
      <c r="AH2" s="319" t="s">
        <v>923</v>
      </c>
      <c r="AI2" s="319" t="s">
        <v>922</v>
      </c>
      <c r="AJ2" s="85">
        <v>0.25</v>
      </c>
      <c r="AK2" s="341" t="s">
        <v>923</v>
      </c>
      <c r="AL2" s="341" t="s">
        <v>922</v>
      </c>
      <c r="AM2" s="85">
        <v>0.25</v>
      </c>
      <c r="AN2" s="359" t="s">
        <v>923</v>
      </c>
      <c r="AO2" s="359" t="s">
        <v>922</v>
      </c>
      <c r="AP2" s="85">
        <v>0.25</v>
      </c>
      <c r="AQ2" s="371" t="s">
        <v>923</v>
      </c>
      <c r="AR2" s="371" t="s">
        <v>922</v>
      </c>
      <c r="AS2" s="85">
        <v>0.25</v>
      </c>
    </row>
    <row r="3" spans="1:45" ht="15" customHeight="1">
      <c r="A3" s="39" t="s">
        <v>919</v>
      </c>
      <c r="B3" s="11" t="s">
        <v>1668</v>
      </c>
      <c r="C3" s="88" t="str">
        <f>VLOOKUP(B3,Remark!O:P,2,0)</f>
        <v>BANA</v>
      </c>
      <c r="D3" s="40">
        <v>172</v>
      </c>
      <c r="E3" s="40">
        <v>13988</v>
      </c>
      <c r="F3" s="58">
        <f>E3*25%</f>
        <v>3497</v>
      </c>
      <c r="G3" s="77">
        <v>407</v>
      </c>
      <c r="H3" s="77">
        <v>38591</v>
      </c>
      <c r="I3" s="78">
        <f>H3*25%</f>
        <v>9647.75</v>
      </c>
      <c r="J3" s="40">
        <v>430</v>
      </c>
      <c r="K3" s="40">
        <v>36278</v>
      </c>
      <c r="L3" s="78">
        <f>K3*25%</f>
        <v>9069.5</v>
      </c>
      <c r="M3" s="62">
        <v>487</v>
      </c>
      <c r="N3" s="10">
        <v>41813</v>
      </c>
      <c r="O3" s="78">
        <f>N3*25%</f>
        <v>10453.25</v>
      </c>
      <c r="P3" s="102">
        <v>439</v>
      </c>
      <c r="Q3" s="102">
        <v>40833</v>
      </c>
      <c r="R3" s="78">
        <f>Q3*25%</f>
        <v>10208.25</v>
      </c>
      <c r="S3" s="210">
        <v>173</v>
      </c>
      <c r="T3" s="210">
        <v>15055</v>
      </c>
      <c r="U3" s="211">
        <f>T3*25%</f>
        <v>3763.75</v>
      </c>
      <c r="V3" s="210">
        <v>872</v>
      </c>
      <c r="W3" s="210">
        <v>74112</v>
      </c>
      <c r="X3" s="272">
        <f>W3*25%</f>
        <v>18528</v>
      </c>
      <c r="Y3" s="210">
        <v>821</v>
      </c>
      <c r="Z3" s="210">
        <v>70559</v>
      </c>
      <c r="AA3" s="211">
        <f>Z3*25%</f>
        <v>17639.75</v>
      </c>
      <c r="AB3" s="210">
        <v>978</v>
      </c>
      <c r="AC3" s="210">
        <v>85710</v>
      </c>
      <c r="AD3" s="211">
        <f>AC3*25%</f>
        <v>21427.5</v>
      </c>
      <c r="AE3" s="210">
        <v>999</v>
      </c>
      <c r="AF3" s="210">
        <v>89347</v>
      </c>
      <c r="AG3" s="211">
        <f>AF3*25%</f>
        <v>22336.75</v>
      </c>
      <c r="AH3" s="210">
        <v>1204</v>
      </c>
      <c r="AI3" s="210">
        <v>109286</v>
      </c>
      <c r="AJ3" s="211">
        <f>AI3*25%</f>
        <v>27321.5</v>
      </c>
      <c r="AK3" s="210">
        <v>1349</v>
      </c>
      <c r="AL3" s="210">
        <v>120337</v>
      </c>
      <c r="AM3" s="211">
        <f>AL3*25%</f>
        <v>30084.25</v>
      </c>
      <c r="AN3" s="210">
        <v>1387</v>
      </c>
      <c r="AO3" s="210">
        <v>123067</v>
      </c>
      <c r="AP3" s="211">
        <f>AO3*25%</f>
        <v>30766.75</v>
      </c>
      <c r="AQ3" s="210">
        <v>1148</v>
      </c>
      <c r="AR3" s="210">
        <v>104202</v>
      </c>
      <c r="AS3" s="211">
        <f>AR3*25%</f>
        <v>26050.5</v>
      </c>
    </row>
    <row r="4" spans="1:45" ht="15" customHeight="1">
      <c r="A4" s="39" t="s">
        <v>920</v>
      </c>
      <c r="B4" s="11" t="s">
        <v>1669</v>
      </c>
      <c r="C4" s="88" t="str">
        <f>VLOOKUP(B4,Remark!O:P,2,0)</f>
        <v>Kerry</v>
      </c>
      <c r="D4" s="40">
        <v>822</v>
      </c>
      <c r="E4" s="40">
        <v>67772</v>
      </c>
      <c r="F4" s="58">
        <f t="shared" ref="F4" si="0">E4*25%</f>
        <v>16943</v>
      </c>
      <c r="G4" s="77">
        <v>1447</v>
      </c>
      <c r="H4" s="77">
        <v>107455</v>
      </c>
      <c r="I4" s="78">
        <f>H4*25%</f>
        <v>26863.75</v>
      </c>
      <c r="J4" s="40">
        <v>1767</v>
      </c>
      <c r="K4" s="40">
        <v>138421</v>
      </c>
      <c r="L4" s="78">
        <f>K4*25%</f>
        <v>34605.25</v>
      </c>
      <c r="M4" s="62">
        <v>1812</v>
      </c>
      <c r="N4" s="10">
        <v>138900</v>
      </c>
      <c r="O4" s="78">
        <f t="shared" ref="O4:O43" si="1">N4*25%</f>
        <v>34725</v>
      </c>
      <c r="P4" s="102">
        <v>1561</v>
      </c>
      <c r="Q4" s="102">
        <v>120827</v>
      </c>
      <c r="R4" s="78">
        <f t="shared" ref="R4:R43" si="2">Q4*25%</f>
        <v>30206.75</v>
      </c>
      <c r="S4" s="210">
        <v>431</v>
      </c>
      <c r="T4" s="210">
        <v>32229</v>
      </c>
      <c r="U4" s="211">
        <f t="shared" ref="U4:U43" si="3">T4*25%</f>
        <v>8057.25</v>
      </c>
      <c r="V4" s="210">
        <v>1681</v>
      </c>
      <c r="W4" s="210">
        <v>125141</v>
      </c>
      <c r="X4" s="272">
        <f t="shared" ref="X4:X67" si="4">W4*25%</f>
        <v>31285.25</v>
      </c>
      <c r="Y4" s="210">
        <v>1603</v>
      </c>
      <c r="Z4" s="210">
        <v>115217</v>
      </c>
      <c r="AA4" s="211">
        <f t="shared" ref="AA4:AA67" si="5">Z4*25%</f>
        <v>28804.25</v>
      </c>
      <c r="AB4" s="210">
        <v>1569</v>
      </c>
      <c r="AC4" s="210">
        <v>120633</v>
      </c>
      <c r="AD4" s="211">
        <f t="shared" ref="AD4:AD67" si="6">AC4*25%</f>
        <v>30158.25</v>
      </c>
      <c r="AE4" s="210">
        <v>1414</v>
      </c>
      <c r="AF4" s="210">
        <v>109554</v>
      </c>
      <c r="AG4" s="211">
        <f t="shared" ref="AG4:AG67" si="7">AF4*25%</f>
        <v>27388.5</v>
      </c>
      <c r="AH4" s="210">
        <v>1280</v>
      </c>
      <c r="AI4" s="210">
        <v>95382</v>
      </c>
      <c r="AJ4" s="211">
        <f t="shared" ref="AJ4:AJ67" si="8">AI4*25%</f>
        <v>23845.5</v>
      </c>
      <c r="AK4" s="210">
        <v>1196</v>
      </c>
      <c r="AL4" s="210">
        <v>89732</v>
      </c>
      <c r="AM4" s="211">
        <f t="shared" ref="AM4:AM67" si="9">AL4*25%</f>
        <v>22433</v>
      </c>
      <c r="AN4" s="210">
        <v>1119</v>
      </c>
      <c r="AO4" s="210">
        <v>82525</v>
      </c>
      <c r="AP4" s="211">
        <f t="shared" ref="AP4:AP67" si="10">AO4*25%</f>
        <v>20631.25</v>
      </c>
      <c r="AQ4" s="210">
        <v>1152</v>
      </c>
      <c r="AR4" s="210">
        <v>95608</v>
      </c>
      <c r="AS4" s="211">
        <f t="shared" ref="AS4:AS67" si="11">AR4*25%</f>
        <v>23902</v>
      </c>
    </row>
    <row r="5" spans="1:45" ht="15" customHeight="1">
      <c r="A5" s="39" t="s">
        <v>1561</v>
      </c>
      <c r="B5" s="11" t="s">
        <v>1562</v>
      </c>
      <c r="C5" s="88" t="str">
        <f>VLOOKUP(B5,Remark!O:P,2,0)</f>
        <v>Kerry</v>
      </c>
      <c r="D5" s="40"/>
      <c r="E5" s="40"/>
      <c r="F5" s="58"/>
      <c r="G5" s="77"/>
      <c r="H5" s="77"/>
      <c r="I5" s="78"/>
      <c r="J5" s="40"/>
      <c r="K5" s="40"/>
      <c r="L5" s="78"/>
      <c r="M5" s="62">
        <v>38</v>
      </c>
      <c r="N5" s="10">
        <v>4684</v>
      </c>
      <c r="O5" s="78">
        <f t="shared" si="1"/>
        <v>1171</v>
      </c>
      <c r="P5" s="102">
        <v>348</v>
      </c>
      <c r="Q5" s="102">
        <v>36548</v>
      </c>
      <c r="R5" s="78">
        <f t="shared" si="2"/>
        <v>9137</v>
      </c>
      <c r="S5" s="210">
        <v>139</v>
      </c>
      <c r="T5" s="210">
        <v>13927</v>
      </c>
      <c r="U5" s="211">
        <f t="shared" si="3"/>
        <v>3481.75</v>
      </c>
      <c r="V5" s="210">
        <v>827</v>
      </c>
      <c r="W5" s="210">
        <v>80199</v>
      </c>
      <c r="X5" s="272">
        <f t="shared" si="4"/>
        <v>20049.75</v>
      </c>
      <c r="Y5" s="210">
        <v>907</v>
      </c>
      <c r="Z5" s="210">
        <v>90787</v>
      </c>
      <c r="AA5" s="211">
        <f t="shared" si="5"/>
        <v>22696.75</v>
      </c>
      <c r="AB5" s="210">
        <v>1184</v>
      </c>
      <c r="AC5" s="210">
        <v>107262</v>
      </c>
      <c r="AD5" s="211">
        <f t="shared" si="6"/>
        <v>26815.5</v>
      </c>
      <c r="AE5" s="210">
        <v>1516</v>
      </c>
      <c r="AF5" s="210">
        <v>141290</v>
      </c>
      <c r="AG5" s="211">
        <f t="shared" si="7"/>
        <v>35322.5</v>
      </c>
      <c r="AH5" s="210">
        <v>1574</v>
      </c>
      <c r="AI5" s="210">
        <v>140664</v>
      </c>
      <c r="AJ5" s="211">
        <f t="shared" si="8"/>
        <v>35166</v>
      </c>
      <c r="AK5" s="210">
        <v>1582</v>
      </c>
      <c r="AL5" s="210">
        <v>143708</v>
      </c>
      <c r="AM5" s="211">
        <f t="shared" si="9"/>
        <v>35927</v>
      </c>
      <c r="AN5" s="210">
        <v>1502</v>
      </c>
      <c r="AO5" s="210">
        <v>148662</v>
      </c>
      <c r="AP5" s="211">
        <f t="shared" si="10"/>
        <v>37165.5</v>
      </c>
      <c r="AQ5" s="210">
        <v>1782</v>
      </c>
      <c r="AR5" s="210">
        <v>178958</v>
      </c>
      <c r="AS5" s="211">
        <f t="shared" si="11"/>
        <v>44739.5</v>
      </c>
    </row>
    <row r="6" spans="1:45" ht="15" customHeight="1">
      <c r="A6" s="39" t="s">
        <v>1563</v>
      </c>
      <c r="B6" s="11" t="s">
        <v>1564</v>
      </c>
      <c r="C6" s="88" t="str">
        <f>VLOOKUP(B6,Remark!O:P,2,0)</f>
        <v>NLCH</v>
      </c>
      <c r="D6" s="40"/>
      <c r="E6" s="40"/>
      <c r="F6" s="58"/>
      <c r="G6" s="77"/>
      <c r="H6" s="77"/>
      <c r="I6" s="78"/>
      <c r="J6" s="40"/>
      <c r="K6" s="40"/>
      <c r="L6" s="78"/>
      <c r="M6" s="62"/>
      <c r="N6" s="10"/>
      <c r="O6" s="78">
        <f t="shared" si="1"/>
        <v>0</v>
      </c>
      <c r="P6" s="102">
        <v>253</v>
      </c>
      <c r="Q6" s="102">
        <v>20507</v>
      </c>
      <c r="R6" s="78">
        <f t="shared" si="2"/>
        <v>5126.75</v>
      </c>
      <c r="S6" s="210">
        <v>127</v>
      </c>
      <c r="T6" s="210">
        <v>9749</v>
      </c>
      <c r="U6" s="211">
        <f t="shared" si="3"/>
        <v>2437.25</v>
      </c>
      <c r="V6" s="210">
        <v>755</v>
      </c>
      <c r="W6" s="210">
        <v>54687</v>
      </c>
      <c r="X6" s="272">
        <f t="shared" si="4"/>
        <v>13671.75</v>
      </c>
      <c r="Y6" s="210">
        <v>680</v>
      </c>
      <c r="Z6" s="210">
        <v>49654</v>
      </c>
      <c r="AA6" s="211">
        <f t="shared" si="5"/>
        <v>12413.5</v>
      </c>
      <c r="AB6" s="210">
        <v>807</v>
      </c>
      <c r="AC6" s="210">
        <v>59371</v>
      </c>
      <c r="AD6" s="211">
        <f t="shared" si="6"/>
        <v>14842.75</v>
      </c>
      <c r="AE6" s="210">
        <v>893</v>
      </c>
      <c r="AF6" s="210">
        <v>63555</v>
      </c>
      <c r="AG6" s="211">
        <f t="shared" si="7"/>
        <v>15888.75</v>
      </c>
      <c r="AH6" s="210">
        <v>1063</v>
      </c>
      <c r="AI6" s="210">
        <v>75109</v>
      </c>
      <c r="AJ6" s="211">
        <f t="shared" si="8"/>
        <v>18777.25</v>
      </c>
      <c r="AK6" s="210">
        <v>1140</v>
      </c>
      <c r="AL6" s="210">
        <v>82808</v>
      </c>
      <c r="AM6" s="211">
        <f t="shared" si="9"/>
        <v>20702</v>
      </c>
      <c r="AN6" s="210">
        <v>1087</v>
      </c>
      <c r="AO6" s="210">
        <v>83691</v>
      </c>
      <c r="AP6" s="211">
        <f t="shared" si="10"/>
        <v>20922.75</v>
      </c>
      <c r="AQ6" s="210">
        <v>1180</v>
      </c>
      <c r="AR6" s="210">
        <v>89224</v>
      </c>
      <c r="AS6" s="211">
        <f t="shared" si="11"/>
        <v>22306</v>
      </c>
    </row>
    <row r="7" spans="1:45" ht="15" customHeight="1">
      <c r="A7" s="39" t="s">
        <v>1565</v>
      </c>
      <c r="B7" s="11" t="s">
        <v>1566</v>
      </c>
      <c r="C7" s="88" t="str">
        <f>VLOOKUP(B7,Remark!O:P,2,0)</f>
        <v>Kerry</v>
      </c>
      <c r="D7" s="40"/>
      <c r="E7" s="40"/>
      <c r="F7" s="58"/>
      <c r="G7" s="77"/>
      <c r="H7" s="77"/>
      <c r="I7" s="78"/>
      <c r="J7" s="40"/>
      <c r="K7" s="40"/>
      <c r="L7" s="78"/>
      <c r="M7" s="62"/>
      <c r="N7" s="10"/>
      <c r="O7" s="78">
        <f t="shared" si="1"/>
        <v>0</v>
      </c>
      <c r="P7" s="102">
        <v>18</v>
      </c>
      <c r="Q7" s="102">
        <v>1780</v>
      </c>
      <c r="R7" s="78">
        <f t="shared" si="2"/>
        <v>445</v>
      </c>
      <c r="S7" s="210">
        <v>42</v>
      </c>
      <c r="T7" s="210">
        <v>4230</v>
      </c>
      <c r="U7" s="211">
        <f t="shared" si="3"/>
        <v>1057.5</v>
      </c>
      <c r="V7" s="210">
        <v>582</v>
      </c>
      <c r="W7" s="210">
        <v>53188</v>
      </c>
      <c r="X7" s="272">
        <f t="shared" si="4"/>
        <v>13297</v>
      </c>
      <c r="Y7" s="210">
        <v>599</v>
      </c>
      <c r="Z7" s="210">
        <v>49845</v>
      </c>
      <c r="AA7" s="211">
        <f t="shared" si="5"/>
        <v>12461.25</v>
      </c>
      <c r="AB7" s="210">
        <v>819</v>
      </c>
      <c r="AC7" s="210">
        <v>67109</v>
      </c>
      <c r="AD7" s="211">
        <f t="shared" si="6"/>
        <v>16777.25</v>
      </c>
      <c r="AE7" s="210">
        <v>902</v>
      </c>
      <c r="AF7" s="210">
        <v>76030</v>
      </c>
      <c r="AG7" s="211">
        <f t="shared" si="7"/>
        <v>19007.5</v>
      </c>
      <c r="AH7" s="210">
        <v>992</v>
      </c>
      <c r="AI7" s="210">
        <v>93310</v>
      </c>
      <c r="AJ7" s="211">
        <f t="shared" si="8"/>
        <v>23327.5</v>
      </c>
      <c r="AK7" s="210">
        <v>861</v>
      </c>
      <c r="AL7" s="210">
        <v>85769</v>
      </c>
      <c r="AM7" s="211">
        <f t="shared" si="9"/>
        <v>21442.25</v>
      </c>
      <c r="AN7" s="210">
        <v>1127</v>
      </c>
      <c r="AO7" s="210">
        <v>105747</v>
      </c>
      <c r="AP7" s="211">
        <f t="shared" si="10"/>
        <v>26436.75</v>
      </c>
      <c r="AQ7" s="210">
        <v>1197</v>
      </c>
      <c r="AR7" s="210">
        <v>119519</v>
      </c>
      <c r="AS7" s="211">
        <f t="shared" si="11"/>
        <v>29879.75</v>
      </c>
    </row>
    <row r="8" spans="1:45" ht="15" customHeight="1">
      <c r="A8" s="39" t="s">
        <v>1567</v>
      </c>
      <c r="B8" s="11" t="s">
        <v>1568</v>
      </c>
      <c r="C8" s="88" t="str">
        <f>VLOOKUP(B8,Remark!O:P,2,0)</f>
        <v>Kerry</v>
      </c>
      <c r="D8" s="40"/>
      <c r="E8" s="40"/>
      <c r="F8" s="58"/>
      <c r="G8" s="77"/>
      <c r="H8" s="77"/>
      <c r="I8" s="78"/>
      <c r="J8" s="40"/>
      <c r="K8" s="40"/>
      <c r="L8" s="78"/>
      <c r="M8" s="62">
        <v>15</v>
      </c>
      <c r="N8" s="10">
        <v>1369</v>
      </c>
      <c r="O8" s="78">
        <f t="shared" si="1"/>
        <v>342.25</v>
      </c>
      <c r="P8" s="102">
        <v>173</v>
      </c>
      <c r="Q8" s="102">
        <v>13701</v>
      </c>
      <c r="R8" s="78">
        <f t="shared" si="2"/>
        <v>3425.25</v>
      </c>
      <c r="S8" s="210">
        <v>34</v>
      </c>
      <c r="T8" s="210">
        <v>3016</v>
      </c>
      <c r="U8" s="211">
        <f t="shared" si="3"/>
        <v>754</v>
      </c>
      <c r="V8" s="210">
        <v>326</v>
      </c>
      <c r="W8" s="210">
        <v>25780</v>
      </c>
      <c r="X8" s="272">
        <f t="shared" si="4"/>
        <v>6445</v>
      </c>
      <c r="Y8" s="210">
        <v>549</v>
      </c>
      <c r="Z8" s="210">
        <v>46765</v>
      </c>
      <c r="AA8" s="211">
        <f t="shared" si="5"/>
        <v>11691.25</v>
      </c>
      <c r="AB8" s="210">
        <v>460</v>
      </c>
      <c r="AC8" s="210">
        <v>35410</v>
      </c>
      <c r="AD8" s="211">
        <f t="shared" si="6"/>
        <v>8852.5</v>
      </c>
      <c r="AE8" s="210">
        <v>496</v>
      </c>
      <c r="AF8" s="210">
        <v>40390</v>
      </c>
      <c r="AG8" s="211">
        <f t="shared" si="7"/>
        <v>10097.5</v>
      </c>
      <c r="AH8" s="210">
        <v>566</v>
      </c>
      <c r="AI8" s="210">
        <v>44632</v>
      </c>
      <c r="AJ8" s="211">
        <f t="shared" si="8"/>
        <v>11158</v>
      </c>
      <c r="AK8" s="210">
        <v>559</v>
      </c>
      <c r="AL8" s="210">
        <v>44081</v>
      </c>
      <c r="AM8" s="211">
        <f t="shared" si="9"/>
        <v>11020.25</v>
      </c>
      <c r="AN8" s="210">
        <v>575</v>
      </c>
      <c r="AO8" s="210">
        <v>45219</v>
      </c>
      <c r="AP8" s="211">
        <f t="shared" si="10"/>
        <v>11304.75</v>
      </c>
      <c r="AQ8" s="210">
        <v>597</v>
      </c>
      <c r="AR8" s="210">
        <v>51427</v>
      </c>
      <c r="AS8" s="211">
        <f t="shared" si="11"/>
        <v>12856.75</v>
      </c>
    </row>
    <row r="9" spans="1:45" ht="15" customHeight="1">
      <c r="A9" s="39" t="s">
        <v>1569</v>
      </c>
      <c r="B9" s="11" t="s">
        <v>1570</v>
      </c>
      <c r="C9" s="88" t="str">
        <f>VLOOKUP(B9,Remark!O:P,2,0)</f>
        <v>NAIN</v>
      </c>
      <c r="D9" s="40"/>
      <c r="E9" s="40"/>
      <c r="F9" s="58"/>
      <c r="G9" s="77"/>
      <c r="H9" s="77"/>
      <c r="I9" s="78"/>
      <c r="J9" s="40"/>
      <c r="K9" s="40"/>
      <c r="L9" s="78"/>
      <c r="M9" s="62"/>
      <c r="N9" s="10"/>
      <c r="O9" s="78">
        <f t="shared" si="1"/>
        <v>0</v>
      </c>
      <c r="P9" s="102"/>
      <c r="Q9" s="102"/>
      <c r="R9" s="78">
        <f t="shared" si="2"/>
        <v>0</v>
      </c>
      <c r="S9" s="210" t="s">
        <v>1935</v>
      </c>
      <c r="T9" s="210" t="s">
        <v>1935</v>
      </c>
      <c r="U9" s="210" t="s">
        <v>1935</v>
      </c>
      <c r="V9" s="210">
        <v>158</v>
      </c>
      <c r="W9" s="210">
        <v>11898</v>
      </c>
      <c r="X9" s="272">
        <f t="shared" si="4"/>
        <v>2974.5</v>
      </c>
      <c r="Y9" s="210">
        <v>262</v>
      </c>
      <c r="Z9" s="210">
        <v>17414</v>
      </c>
      <c r="AA9" s="211">
        <f t="shared" si="5"/>
        <v>4353.5</v>
      </c>
      <c r="AB9" s="210">
        <v>273</v>
      </c>
      <c r="AC9" s="210">
        <v>19881</v>
      </c>
      <c r="AD9" s="211">
        <f t="shared" si="6"/>
        <v>4970.25</v>
      </c>
      <c r="AE9" s="210">
        <v>360</v>
      </c>
      <c r="AF9" s="210">
        <v>26510</v>
      </c>
      <c r="AG9" s="211">
        <f t="shared" si="7"/>
        <v>6627.5</v>
      </c>
      <c r="AH9" s="210">
        <v>204</v>
      </c>
      <c r="AI9" s="210">
        <v>15356</v>
      </c>
      <c r="AJ9" s="211">
        <f t="shared" si="8"/>
        <v>3839</v>
      </c>
      <c r="AK9" s="210">
        <v>266</v>
      </c>
      <c r="AL9" s="210">
        <v>18460</v>
      </c>
      <c r="AM9" s="211">
        <f t="shared" si="9"/>
        <v>4615</v>
      </c>
      <c r="AN9" s="210">
        <v>205</v>
      </c>
      <c r="AO9" s="210">
        <v>14817</v>
      </c>
      <c r="AP9" s="211">
        <f t="shared" si="10"/>
        <v>3704.25</v>
      </c>
      <c r="AQ9" s="210">
        <v>248</v>
      </c>
      <c r="AR9" s="210">
        <v>18442</v>
      </c>
      <c r="AS9" s="211">
        <f t="shared" si="11"/>
        <v>4610.5</v>
      </c>
    </row>
    <row r="10" spans="1:45" ht="15" customHeight="1">
      <c r="A10" s="39" t="s">
        <v>1571</v>
      </c>
      <c r="B10" s="11" t="s">
        <v>1572</v>
      </c>
      <c r="C10" s="88" t="str">
        <f>VLOOKUP(B10,Remark!O:P,2,0)</f>
        <v>CHC4</v>
      </c>
      <c r="D10" s="40"/>
      <c r="E10" s="40"/>
      <c r="F10" s="58"/>
      <c r="G10" s="77"/>
      <c r="H10" s="77"/>
      <c r="I10" s="78"/>
      <c r="J10" s="40"/>
      <c r="K10" s="40"/>
      <c r="L10" s="78"/>
      <c r="M10" s="62"/>
      <c r="N10" s="10"/>
      <c r="O10" s="78">
        <f t="shared" si="1"/>
        <v>0</v>
      </c>
      <c r="P10" s="102">
        <v>22</v>
      </c>
      <c r="Q10" s="102">
        <v>1226</v>
      </c>
      <c r="R10" s="78">
        <f t="shared" si="2"/>
        <v>306.5</v>
      </c>
      <c r="S10" s="210">
        <v>5</v>
      </c>
      <c r="T10" s="210">
        <v>521</v>
      </c>
      <c r="U10" s="211">
        <f t="shared" si="3"/>
        <v>130.25</v>
      </c>
      <c r="V10" s="210">
        <v>221</v>
      </c>
      <c r="W10" s="210">
        <v>15937</v>
      </c>
      <c r="X10" s="272">
        <f t="shared" si="4"/>
        <v>3984.25</v>
      </c>
      <c r="Y10" s="210">
        <v>222</v>
      </c>
      <c r="Z10" s="210">
        <v>16596</v>
      </c>
      <c r="AA10" s="211">
        <f t="shared" si="5"/>
        <v>4149</v>
      </c>
      <c r="AB10" s="210">
        <v>214</v>
      </c>
      <c r="AC10" s="210">
        <v>17134</v>
      </c>
      <c r="AD10" s="211">
        <f t="shared" si="6"/>
        <v>4283.5</v>
      </c>
      <c r="AE10" s="210">
        <v>301</v>
      </c>
      <c r="AF10" s="210">
        <v>22731</v>
      </c>
      <c r="AG10" s="211">
        <f t="shared" si="7"/>
        <v>5682.75</v>
      </c>
      <c r="AH10" s="210">
        <v>257</v>
      </c>
      <c r="AI10" s="210">
        <v>19851</v>
      </c>
      <c r="AJ10" s="211">
        <f t="shared" si="8"/>
        <v>4962.75</v>
      </c>
      <c r="AK10" s="210">
        <v>317</v>
      </c>
      <c r="AL10" s="210">
        <v>26975</v>
      </c>
      <c r="AM10" s="211">
        <f t="shared" si="9"/>
        <v>6743.75</v>
      </c>
      <c r="AN10" s="210">
        <v>369</v>
      </c>
      <c r="AO10" s="210">
        <v>30423</v>
      </c>
      <c r="AP10" s="211">
        <f t="shared" si="10"/>
        <v>7605.75</v>
      </c>
      <c r="AQ10" s="210">
        <v>351</v>
      </c>
      <c r="AR10" s="210">
        <v>28969</v>
      </c>
      <c r="AS10" s="211">
        <f t="shared" si="11"/>
        <v>7242.25</v>
      </c>
    </row>
    <row r="11" spans="1:45" ht="15" customHeight="1">
      <c r="A11" s="39" t="s">
        <v>1573</v>
      </c>
      <c r="B11" s="11" t="s">
        <v>1574</v>
      </c>
      <c r="C11" s="88" t="str">
        <f>VLOOKUP(B11,Remark!O:P,2,0)</f>
        <v>SCON</v>
      </c>
      <c r="D11" s="40"/>
      <c r="E11" s="40"/>
      <c r="F11" s="58"/>
      <c r="G11" s="77"/>
      <c r="H11" s="77"/>
      <c r="I11" s="78"/>
      <c r="J11" s="40"/>
      <c r="K11" s="40"/>
      <c r="L11" s="78"/>
      <c r="M11" s="62"/>
      <c r="N11" s="10"/>
      <c r="O11" s="78">
        <f t="shared" si="1"/>
        <v>0</v>
      </c>
      <c r="P11" s="102"/>
      <c r="Q11" s="102"/>
      <c r="R11" s="78">
        <f t="shared" si="2"/>
        <v>0</v>
      </c>
      <c r="S11" s="210" t="s">
        <v>1935</v>
      </c>
      <c r="T11" s="210" t="s">
        <v>1935</v>
      </c>
      <c r="U11" s="210" t="s">
        <v>1935</v>
      </c>
      <c r="V11" s="210">
        <v>31</v>
      </c>
      <c r="W11" s="210">
        <v>2885</v>
      </c>
      <c r="X11" s="272">
        <f t="shared" si="4"/>
        <v>721.25</v>
      </c>
      <c r="Y11" s="210">
        <v>45</v>
      </c>
      <c r="Z11" s="210">
        <v>3525</v>
      </c>
      <c r="AA11" s="211">
        <f t="shared" si="5"/>
        <v>881.25</v>
      </c>
      <c r="AB11" s="210">
        <v>75</v>
      </c>
      <c r="AC11" s="210">
        <v>6275</v>
      </c>
      <c r="AD11" s="211">
        <f t="shared" si="6"/>
        <v>1568.75</v>
      </c>
      <c r="AE11" s="210">
        <v>98</v>
      </c>
      <c r="AF11" s="210">
        <v>8278</v>
      </c>
      <c r="AG11" s="211">
        <f t="shared" si="7"/>
        <v>2069.5</v>
      </c>
      <c r="AH11" s="210">
        <v>124</v>
      </c>
      <c r="AI11" s="210">
        <v>10304</v>
      </c>
      <c r="AJ11" s="211">
        <f t="shared" si="8"/>
        <v>2576</v>
      </c>
      <c r="AK11" s="210">
        <v>105</v>
      </c>
      <c r="AL11" s="210">
        <v>10799</v>
      </c>
      <c r="AM11" s="211">
        <f t="shared" si="9"/>
        <v>2699.75</v>
      </c>
      <c r="AN11" s="210">
        <v>104</v>
      </c>
      <c r="AO11" s="210">
        <v>10250</v>
      </c>
      <c r="AP11" s="211">
        <f t="shared" si="10"/>
        <v>2562.5</v>
      </c>
      <c r="AQ11" s="210">
        <v>124</v>
      </c>
      <c r="AR11" s="210">
        <v>10808</v>
      </c>
      <c r="AS11" s="211">
        <f t="shared" si="11"/>
        <v>2702</v>
      </c>
    </row>
    <row r="12" spans="1:45" ht="15" customHeight="1">
      <c r="A12" s="39" t="s">
        <v>1575</v>
      </c>
      <c r="B12" s="11" t="s">
        <v>1576</v>
      </c>
      <c r="C12" s="88" t="str">
        <f>VLOOKUP(B12,Remark!O:P,2,0)</f>
        <v>Kerry</v>
      </c>
      <c r="D12" s="40"/>
      <c r="E12" s="40"/>
      <c r="F12" s="58"/>
      <c r="G12" s="77"/>
      <c r="H12" s="77"/>
      <c r="I12" s="78"/>
      <c r="J12" s="40"/>
      <c r="K12" s="40"/>
      <c r="L12" s="78"/>
      <c r="M12" s="62">
        <v>36</v>
      </c>
      <c r="N12" s="10">
        <v>4362</v>
      </c>
      <c r="O12" s="78">
        <f t="shared" si="1"/>
        <v>1090.5</v>
      </c>
      <c r="P12" s="102">
        <v>143</v>
      </c>
      <c r="Q12" s="102">
        <v>15859</v>
      </c>
      <c r="R12" s="78">
        <f t="shared" si="2"/>
        <v>3964.75</v>
      </c>
      <c r="S12" s="210">
        <v>68</v>
      </c>
      <c r="T12" s="210">
        <v>6056</v>
      </c>
      <c r="U12" s="211">
        <f t="shared" si="3"/>
        <v>1514</v>
      </c>
      <c r="V12" s="210">
        <v>416</v>
      </c>
      <c r="W12" s="210">
        <v>33676</v>
      </c>
      <c r="X12" s="272">
        <f t="shared" si="4"/>
        <v>8419</v>
      </c>
      <c r="Y12" s="210">
        <v>583</v>
      </c>
      <c r="Z12" s="210">
        <v>47855</v>
      </c>
      <c r="AA12" s="211">
        <f t="shared" si="5"/>
        <v>11963.75</v>
      </c>
      <c r="AB12" s="210">
        <v>588</v>
      </c>
      <c r="AC12" s="210">
        <v>47016</v>
      </c>
      <c r="AD12" s="211">
        <f t="shared" si="6"/>
        <v>11754</v>
      </c>
      <c r="AE12" s="210">
        <v>886</v>
      </c>
      <c r="AF12" s="210">
        <v>76290</v>
      </c>
      <c r="AG12" s="211">
        <f t="shared" si="7"/>
        <v>19072.5</v>
      </c>
      <c r="AH12" s="210">
        <v>848</v>
      </c>
      <c r="AI12" s="210">
        <v>72876</v>
      </c>
      <c r="AJ12" s="211">
        <f t="shared" si="8"/>
        <v>18219</v>
      </c>
      <c r="AK12" s="210">
        <v>818</v>
      </c>
      <c r="AL12" s="210">
        <v>69616</v>
      </c>
      <c r="AM12" s="211">
        <f t="shared" si="9"/>
        <v>17404</v>
      </c>
      <c r="AN12" s="210">
        <v>732</v>
      </c>
      <c r="AO12" s="210">
        <v>60258</v>
      </c>
      <c r="AP12" s="211">
        <f t="shared" si="10"/>
        <v>15064.5</v>
      </c>
      <c r="AQ12" s="210">
        <v>617</v>
      </c>
      <c r="AR12" s="210">
        <v>55691</v>
      </c>
      <c r="AS12" s="211">
        <f t="shared" si="11"/>
        <v>13922.75</v>
      </c>
    </row>
    <row r="13" spans="1:45" ht="15" customHeight="1">
      <c r="A13" s="39" t="s">
        <v>1577</v>
      </c>
      <c r="B13" s="11" t="s">
        <v>1578</v>
      </c>
      <c r="C13" s="88" t="str">
        <f>VLOOKUP(B13,Remark!O:P,2,0)</f>
        <v>CHC4</v>
      </c>
      <c r="D13" s="40"/>
      <c r="E13" s="40"/>
      <c r="F13" s="58"/>
      <c r="G13" s="77"/>
      <c r="H13" s="77"/>
      <c r="I13" s="78"/>
      <c r="J13" s="40"/>
      <c r="K13" s="40"/>
      <c r="L13" s="78"/>
      <c r="M13" s="62"/>
      <c r="N13" s="10"/>
      <c r="O13" s="78">
        <f t="shared" si="1"/>
        <v>0</v>
      </c>
      <c r="P13" s="102">
        <v>146</v>
      </c>
      <c r="Q13" s="102">
        <v>11208</v>
      </c>
      <c r="R13" s="78">
        <f t="shared" si="2"/>
        <v>2802</v>
      </c>
      <c r="S13" s="210">
        <v>116</v>
      </c>
      <c r="T13" s="210">
        <v>9526</v>
      </c>
      <c r="U13" s="211">
        <f t="shared" si="3"/>
        <v>2381.5</v>
      </c>
      <c r="V13" s="210">
        <v>486</v>
      </c>
      <c r="W13" s="210">
        <v>38450</v>
      </c>
      <c r="X13" s="272">
        <f t="shared" si="4"/>
        <v>9612.5</v>
      </c>
      <c r="Y13" s="210">
        <v>575</v>
      </c>
      <c r="Z13" s="210">
        <v>44569</v>
      </c>
      <c r="AA13" s="211">
        <f t="shared" si="5"/>
        <v>11142.25</v>
      </c>
      <c r="AB13" s="210">
        <v>590</v>
      </c>
      <c r="AC13" s="210">
        <v>45542</v>
      </c>
      <c r="AD13" s="211">
        <f t="shared" si="6"/>
        <v>11385.5</v>
      </c>
      <c r="AE13" s="210">
        <v>773</v>
      </c>
      <c r="AF13" s="210">
        <v>61741</v>
      </c>
      <c r="AG13" s="211">
        <f t="shared" si="7"/>
        <v>15435.25</v>
      </c>
      <c r="AH13" s="210">
        <v>782</v>
      </c>
      <c r="AI13" s="210">
        <v>62984</v>
      </c>
      <c r="AJ13" s="211">
        <f t="shared" si="8"/>
        <v>15746</v>
      </c>
      <c r="AK13" s="210">
        <v>509</v>
      </c>
      <c r="AL13" s="210">
        <v>43813</v>
      </c>
      <c r="AM13" s="211">
        <f t="shared" si="9"/>
        <v>10953.25</v>
      </c>
      <c r="AN13" s="210">
        <v>554</v>
      </c>
      <c r="AO13" s="210">
        <v>47700</v>
      </c>
      <c r="AP13" s="211">
        <f t="shared" si="10"/>
        <v>11925</v>
      </c>
      <c r="AQ13" s="210">
        <v>536</v>
      </c>
      <c r="AR13" s="210">
        <v>46348</v>
      </c>
      <c r="AS13" s="211">
        <f t="shared" si="11"/>
        <v>11587</v>
      </c>
    </row>
    <row r="14" spans="1:45" ht="15" customHeight="1">
      <c r="A14" s="39" t="s">
        <v>1579</v>
      </c>
      <c r="B14" s="11" t="s">
        <v>1580</v>
      </c>
      <c r="C14" s="88" t="str">
        <f>VLOOKUP(B14,Remark!O:P,2,0)</f>
        <v>PINK</v>
      </c>
      <c r="D14" s="40"/>
      <c r="E14" s="40"/>
      <c r="F14" s="58"/>
      <c r="G14" s="77"/>
      <c r="H14" s="77"/>
      <c r="I14" s="78"/>
      <c r="J14" s="40"/>
      <c r="K14" s="40"/>
      <c r="L14" s="78"/>
      <c r="M14" s="62">
        <v>4</v>
      </c>
      <c r="N14" s="10">
        <v>572</v>
      </c>
      <c r="O14" s="78">
        <f t="shared" si="1"/>
        <v>143</v>
      </c>
      <c r="P14" s="102">
        <v>65</v>
      </c>
      <c r="Q14" s="102">
        <v>5277</v>
      </c>
      <c r="R14" s="78">
        <f t="shared" si="2"/>
        <v>1319.25</v>
      </c>
      <c r="S14" s="210">
        <v>27</v>
      </c>
      <c r="T14" s="210">
        <v>2351</v>
      </c>
      <c r="U14" s="211">
        <f t="shared" si="3"/>
        <v>587.75</v>
      </c>
      <c r="V14" s="210">
        <v>245</v>
      </c>
      <c r="W14" s="210">
        <v>19205</v>
      </c>
      <c r="X14" s="272">
        <f t="shared" si="4"/>
        <v>4801.25</v>
      </c>
      <c r="Y14" s="210">
        <v>198</v>
      </c>
      <c r="Z14" s="210">
        <v>17700</v>
      </c>
      <c r="AA14" s="211">
        <f t="shared" si="5"/>
        <v>4425</v>
      </c>
      <c r="AB14" s="210">
        <v>199</v>
      </c>
      <c r="AC14" s="210">
        <v>16495</v>
      </c>
      <c r="AD14" s="211">
        <f t="shared" si="6"/>
        <v>4123.75</v>
      </c>
      <c r="AE14" s="210">
        <v>233</v>
      </c>
      <c r="AF14" s="210">
        <v>19031</v>
      </c>
      <c r="AG14" s="211">
        <f t="shared" si="7"/>
        <v>4757.75</v>
      </c>
      <c r="AH14" s="210">
        <v>264</v>
      </c>
      <c r="AI14" s="210">
        <v>24834</v>
      </c>
      <c r="AJ14" s="211">
        <f t="shared" si="8"/>
        <v>6208.5</v>
      </c>
      <c r="AK14" s="210">
        <v>349</v>
      </c>
      <c r="AL14" s="210">
        <v>29689</v>
      </c>
      <c r="AM14" s="211">
        <f t="shared" si="9"/>
        <v>7422.25</v>
      </c>
      <c r="AN14" s="210">
        <v>347</v>
      </c>
      <c r="AO14" s="210">
        <v>27173</v>
      </c>
      <c r="AP14" s="211">
        <f t="shared" si="10"/>
        <v>6793.25</v>
      </c>
      <c r="AQ14" s="210">
        <v>268</v>
      </c>
      <c r="AR14" s="210">
        <v>24104</v>
      </c>
      <c r="AS14" s="211">
        <f t="shared" si="11"/>
        <v>6026</v>
      </c>
    </row>
    <row r="15" spans="1:45" ht="15" customHeight="1">
      <c r="A15" s="39" t="s">
        <v>1581</v>
      </c>
      <c r="B15" s="11" t="s">
        <v>1582</v>
      </c>
      <c r="C15" s="88" t="str">
        <f>VLOOKUP(B15,Remark!O:P,2,0)</f>
        <v>BKAE</v>
      </c>
      <c r="D15" s="40"/>
      <c r="E15" s="40"/>
      <c r="F15" s="58"/>
      <c r="G15" s="77"/>
      <c r="H15" s="77"/>
      <c r="I15" s="78"/>
      <c r="J15" s="40"/>
      <c r="K15" s="40"/>
      <c r="L15" s="78"/>
      <c r="M15" s="62"/>
      <c r="N15" s="10"/>
      <c r="O15" s="78">
        <f t="shared" si="1"/>
        <v>0</v>
      </c>
      <c r="P15" s="102"/>
      <c r="Q15" s="102"/>
      <c r="R15" s="78">
        <f t="shared" si="2"/>
        <v>0</v>
      </c>
      <c r="S15" s="210" t="s">
        <v>1935</v>
      </c>
      <c r="T15" s="210" t="s">
        <v>1935</v>
      </c>
      <c r="U15" s="210" t="s">
        <v>1935</v>
      </c>
      <c r="V15" s="210">
        <v>99</v>
      </c>
      <c r="W15" s="210">
        <v>7155</v>
      </c>
      <c r="X15" s="272">
        <f t="shared" si="4"/>
        <v>1788.75</v>
      </c>
      <c r="Y15" s="210">
        <v>142</v>
      </c>
      <c r="Z15" s="210">
        <v>9734</v>
      </c>
      <c r="AA15" s="211">
        <f t="shared" si="5"/>
        <v>2433.5</v>
      </c>
      <c r="AB15" s="210">
        <v>192</v>
      </c>
      <c r="AC15" s="210">
        <v>14286</v>
      </c>
      <c r="AD15" s="211">
        <f t="shared" si="6"/>
        <v>3571.5</v>
      </c>
      <c r="AE15" s="210">
        <v>228</v>
      </c>
      <c r="AF15" s="210">
        <v>17068</v>
      </c>
      <c r="AG15" s="211">
        <f t="shared" si="7"/>
        <v>4267</v>
      </c>
      <c r="AH15" s="210">
        <v>106</v>
      </c>
      <c r="AI15" s="210">
        <v>8290</v>
      </c>
      <c r="AJ15" s="211">
        <f t="shared" si="8"/>
        <v>2072.5</v>
      </c>
      <c r="AK15" s="210">
        <v>126</v>
      </c>
      <c r="AL15" s="210">
        <v>9238</v>
      </c>
      <c r="AM15" s="211">
        <f t="shared" si="9"/>
        <v>2309.5</v>
      </c>
      <c r="AN15" s="210">
        <v>97</v>
      </c>
      <c r="AO15" s="210">
        <v>7183</v>
      </c>
      <c r="AP15" s="211">
        <f t="shared" si="10"/>
        <v>1795.75</v>
      </c>
      <c r="AQ15" s="210">
        <v>166</v>
      </c>
      <c r="AR15" s="210">
        <v>13528</v>
      </c>
      <c r="AS15" s="211">
        <f t="shared" si="11"/>
        <v>3382</v>
      </c>
    </row>
    <row r="16" spans="1:45" ht="15" customHeight="1">
      <c r="A16" s="39" t="s">
        <v>1583</v>
      </c>
      <c r="B16" s="11" t="s">
        <v>1584</v>
      </c>
      <c r="C16" s="88" t="str">
        <f>VLOOKUP(B16,Remark!O:P,2,0)</f>
        <v>Kerry</v>
      </c>
      <c r="D16" s="40"/>
      <c r="E16" s="40"/>
      <c r="F16" s="58"/>
      <c r="G16" s="77"/>
      <c r="H16" s="77"/>
      <c r="I16" s="78"/>
      <c r="J16" s="40"/>
      <c r="K16" s="40"/>
      <c r="L16" s="78"/>
      <c r="M16" s="62"/>
      <c r="N16" s="10"/>
      <c r="O16" s="78">
        <f t="shared" si="1"/>
        <v>0</v>
      </c>
      <c r="P16" s="102">
        <v>1</v>
      </c>
      <c r="Q16" s="102">
        <v>99</v>
      </c>
      <c r="R16" s="78">
        <f t="shared" si="2"/>
        <v>24.75</v>
      </c>
      <c r="S16" s="210">
        <v>9</v>
      </c>
      <c r="T16" s="210">
        <v>907</v>
      </c>
      <c r="U16" s="211">
        <f t="shared" si="3"/>
        <v>226.75</v>
      </c>
      <c r="V16" s="210">
        <v>348</v>
      </c>
      <c r="W16" s="210">
        <v>27610</v>
      </c>
      <c r="X16" s="272">
        <f t="shared" si="4"/>
        <v>6902.5</v>
      </c>
      <c r="Y16" s="210">
        <v>539</v>
      </c>
      <c r="Z16" s="210">
        <v>40761</v>
      </c>
      <c r="AA16" s="211">
        <f t="shared" si="5"/>
        <v>10190.25</v>
      </c>
      <c r="AB16" s="210">
        <v>490</v>
      </c>
      <c r="AC16" s="210">
        <v>39394</v>
      </c>
      <c r="AD16" s="211">
        <f t="shared" si="6"/>
        <v>9848.5</v>
      </c>
      <c r="AE16" s="210">
        <v>449</v>
      </c>
      <c r="AF16" s="210">
        <v>38859</v>
      </c>
      <c r="AG16" s="211">
        <f t="shared" si="7"/>
        <v>9714.75</v>
      </c>
      <c r="AH16" s="210">
        <v>599</v>
      </c>
      <c r="AI16" s="210">
        <v>46015</v>
      </c>
      <c r="AJ16" s="211">
        <f t="shared" si="8"/>
        <v>11503.75</v>
      </c>
      <c r="AK16" s="210">
        <v>606</v>
      </c>
      <c r="AL16" s="210">
        <v>47078</v>
      </c>
      <c r="AM16" s="211">
        <f t="shared" si="9"/>
        <v>11769.5</v>
      </c>
      <c r="AN16" s="210">
        <v>642</v>
      </c>
      <c r="AO16" s="210">
        <v>50390</v>
      </c>
      <c r="AP16" s="211">
        <f t="shared" si="10"/>
        <v>12597.5</v>
      </c>
      <c r="AQ16" s="210">
        <v>612</v>
      </c>
      <c r="AR16" s="210">
        <v>48474</v>
      </c>
      <c r="AS16" s="211">
        <f t="shared" si="11"/>
        <v>12118.5</v>
      </c>
    </row>
    <row r="17" spans="1:45" ht="15" customHeight="1">
      <c r="A17" s="39" t="s">
        <v>1585</v>
      </c>
      <c r="B17" s="11" t="s">
        <v>1586</v>
      </c>
      <c r="C17" s="88" t="str">
        <f>VLOOKUP(B17,Remark!O:P,2,0)</f>
        <v>SMUT</v>
      </c>
      <c r="D17" s="40"/>
      <c r="E17" s="40"/>
      <c r="F17" s="58"/>
      <c r="G17" s="77"/>
      <c r="H17" s="77"/>
      <c r="I17" s="78"/>
      <c r="J17" s="40"/>
      <c r="K17" s="40"/>
      <c r="L17" s="78"/>
      <c r="M17" s="62"/>
      <c r="N17" s="10"/>
      <c r="O17" s="78">
        <f t="shared" si="1"/>
        <v>0</v>
      </c>
      <c r="P17" s="102"/>
      <c r="Q17" s="102"/>
      <c r="R17" s="78">
        <f t="shared" si="2"/>
        <v>0</v>
      </c>
      <c r="S17" s="210" t="s">
        <v>1935</v>
      </c>
      <c r="T17" s="210" t="s">
        <v>1935</v>
      </c>
      <c r="U17" s="210" t="s">
        <v>1935</v>
      </c>
      <c r="V17" s="210">
        <v>112</v>
      </c>
      <c r="W17" s="210">
        <v>8104</v>
      </c>
      <c r="X17" s="272">
        <f t="shared" si="4"/>
        <v>2026</v>
      </c>
      <c r="Y17" s="210">
        <v>141</v>
      </c>
      <c r="Z17" s="210">
        <v>10189</v>
      </c>
      <c r="AA17" s="211">
        <f t="shared" si="5"/>
        <v>2547.25</v>
      </c>
      <c r="AB17" s="210">
        <v>200</v>
      </c>
      <c r="AC17" s="210">
        <v>16154</v>
      </c>
      <c r="AD17" s="211">
        <f t="shared" si="6"/>
        <v>4038.5</v>
      </c>
      <c r="AE17" s="210">
        <v>236</v>
      </c>
      <c r="AF17" s="210">
        <v>17320</v>
      </c>
      <c r="AG17" s="211">
        <f t="shared" si="7"/>
        <v>4330</v>
      </c>
      <c r="AH17" s="210">
        <v>292</v>
      </c>
      <c r="AI17" s="210">
        <v>23336</v>
      </c>
      <c r="AJ17" s="211">
        <f t="shared" si="8"/>
        <v>5834</v>
      </c>
      <c r="AK17" s="210">
        <v>304</v>
      </c>
      <c r="AL17" s="210">
        <v>22202</v>
      </c>
      <c r="AM17" s="211">
        <f t="shared" si="9"/>
        <v>5550.5</v>
      </c>
      <c r="AN17" s="210">
        <v>305</v>
      </c>
      <c r="AO17" s="210">
        <v>23385</v>
      </c>
      <c r="AP17" s="211">
        <f t="shared" si="10"/>
        <v>5846.25</v>
      </c>
      <c r="AQ17" s="210">
        <v>404</v>
      </c>
      <c r="AR17" s="210">
        <v>32372</v>
      </c>
      <c r="AS17" s="211">
        <f t="shared" si="11"/>
        <v>8093</v>
      </c>
    </row>
    <row r="18" spans="1:45" ht="15" customHeight="1">
      <c r="A18" s="39" t="s">
        <v>1587</v>
      </c>
      <c r="B18" s="11" t="s">
        <v>1588</v>
      </c>
      <c r="C18" s="88" t="str">
        <f>VLOOKUP(B18,Remark!O:P,2,0)</f>
        <v>MTNG</v>
      </c>
      <c r="D18" s="40"/>
      <c r="E18" s="40"/>
      <c r="F18" s="58"/>
      <c r="G18" s="77"/>
      <c r="H18" s="77"/>
      <c r="I18" s="78"/>
      <c r="J18" s="40"/>
      <c r="K18" s="40"/>
      <c r="L18" s="78"/>
      <c r="M18" s="62"/>
      <c r="N18" s="10"/>
      <c r="O18" s="78">
        <f t="shared" si="1"/>
        <v>0</v>
      </c>
      <c r="P18" s="102"/>
      <c r="Q18" s="102"/>
      <c r="R18" s="78">
        <f t="shared" si="2"/>
        <v>0</v>
      </c>
      <c r="S18" s="210">
        <v>1</v>
      </c>
      <c r="T18" s="210">
        <v>169</v>
      </c>
      <c r="U18" s="211">
        <f t="shared" si="3"/>
        <v>42.25</v>
      </c>
      <c r="V18" s="210">
        <v>139</v>
      </c>
      <c r="W18" s="210">
        <v>10955</v>
      </c>
      <c r="X18" s="272">
        <f t="shared" si="4"/>
        <v>2738.75</v>
      </c>
      <c r="Y18" s="210">
        <v>169</v>
      </c>
      <c r="Z18" s="210">
        <v>13619</v>
      </c>
      <c r="AA18" s="211">
        <f t="shared" si="5"/>
        <v>3404.75</v>
      </c>
      <c r="AB18" s="210">
        <v>190</v>
      </c>
      <c r="AC18" s="210">
        <v>14376</v>
      </c>
      <c r="AD18" s="211">
        <f t="shared" si="6"/>
        <v>3594</v>
      </c>
      <c r="AE18" s="210">
        <v>196</v>
      </c>
      <c r="AF18" s="210">
        <v>17200</v>
      </c>
      <c r="AG18" s="211">
        <f t="shared" si="7"/>
        <v>4300</v>
      </c>
      <c r="AH18" s="210">
        <v>172</v>
      </c>
      <c r="AI18" s="210">
        <v>15328</v>
      </c>
      <c r="AJ18" s="211">
        <f t="shared" si="8"/>
        <v>3832</v>
      </c>
      <c r="AK18" s="210">
        <v>179</v>
      </c>
      <c r="AL18" s="210">
        <v>16913</v>
      </c>
      <c r="AM18" s="211">
        <f t="shared" si="9"/>
        <v>4228.25</v>
      </c>
      <c r="AN18" s="210">
        <v>194</v>
      </c>
      <c r="AO18" s="210">
        <v>16720</v>
      </c>
      <c r="AP18" s="211">
        <f t="shared" si="10"/>
        <v>4180</v>
      </c>
      <c r="AQ18" s="210">
        <v>198</v>
      </c>
      <c r="AR18" s="210">
        <v>17762</v>
      </c>
      <c r="AS18" s="211">
        <f t="shared" si="11"/>
        <v>4440.5</v>
      </c>
    </row>
    <row r="19" spans="1:45" ht="15" customHeight="1">
      <c r="A19" s="39" t="s">
        <v>1589</v>
      </c>
      <c r="B19" s="11" t="s">
        <v>1590</v>
      </c>
      <c r="C19" s="88" t="str">
        <f>VLOOKUP(B19,Remark!O:P,2,0)</f>
        <v>NAIN</v>
      </c>
      <c r="D19" s="40"/>
      <c r="E19" s="40"/>
      <c r="F19" s="58"/>
      <c r="G19" s="77"/>
      <c r="H19" s="77"/>
      <c r="I19" s="78"/>
      <c r="J19" s="40"/>
      <c r="K19" s="40"/>
      <c r="L19" s="78"/>
      <c r="M19" s="62"/>
      <c r="N19" s="10"/>
      <c r="O19" s="78">
        <f t="shared" si="1"/>
        <v>0</v>
      </c>
      <c r="P19" s="102"/>
      <c r="Q19" s="102"/>
      <c r="R19" s="78">
        <f t="shared" si="2"/>
        <v>0</v>
      </c>
      <c r="S19" s="210">
        <v>2</v>
      </c>
      <c r="T19" s="210">
        <v>198</v>
      </c>
      <c r="U19" s="211">
        <f t="shared" si="3"/>
        <v>49.5</v>
      </c>
      <c r="V19" s="210">
        <v>289</v>
      </c>
      <c r="W19" s="210">
        <v>18265</v>
      </c>
      <c r="X19" s="272">
        <f t="shared" si="4"/>
        <v>4566.25</v>
      </c>
      <c r="Y19" s="210">
        <v>309</v>
      </c>
      <c r="Z19" s="210">
        <v>20239</v>
      </c>
      <c r="AA19" s="211">
        <f t="shared" si="5"/>
        <v>5059.75</v>
      </c>
      <c r="AB19" s="210">
        <v>489</v>
      </c>
      <c r="AC19" s="210">
        <v>30835</v>
      </c>
      <c r="AD19" s="211">
        <f t="shared" si="6"/>
        <v>7708.75</v>
      </c>
      <c r="AE19" s="210">
        <v>491</v>
      </c>
      <c r="AF19" s="210">
        <v>30967</v>
      </c>
      <c r="AG19" s="211">
        <f t="shared" si="7"/>
        <v>7741.75</v>
      </c>
      <c r="AH19" s="210">
        <v>535</v>
      </c>
      <c r="AI19" s="210">
        <v>37343</v>
      </c>
      <c r="AJ19" s="211">
        <f t="shared" si="8"/>
        <v>9335.75</v>
      </c>
      <c r="AK19" s="210">
        <v>628</v>
      </c>
      <c r="AL19" s="210">
        <v>44560</v>
      </c>
      <c r="AM19" s="211">
        <f t="shared" si="9"/>
        <v>11140</v>
      </c>
      <c r="AN19" s="210">
        <v>641</v>
      </c>
      <c r="AO19" s="210">
        <v>44763</v>
      </c>
      <c r="AP19" s="211">
        <f t="shared" si="10"/>
        <v>11190.75</v>
      </c>
      <c r="AQ19" s="210">
        <v>567</v>
      </c>
      <c r="AR19" s="210">
        <v>41007</v>
      </c>
      <c r="AS19" s="211">
        <f t="shared" si="11"/>
        <v>10251.75</v>
      </c>
    </row>
    <row r="20" spans="1:45" ht="15" customHeight="1">
      <c r="A20" s="39" t="s">
        <v>1591</v>
      </c>
      <c r="B20" s="11" t="s">
        <v>1592</v>
      </c>
      <c r="C20" s="88" t="str">
        <f>VLOOKUP(B20,Remark!O:P,2,0)</f>
        <v>NAIN</v>
      </c>
      <c r="D20" s="40"/>
      <c r="E20" s="40"/>
      <c r="F20" s="58"/>
      <c r="G20" s="77"/>
      <c r="H20" s="77"/>
      <c r="I20" s="78"/>
      <c r="J20" s="40"/>
      <c r="K20" s="40"/>
      <c r="L20" s="78"/>
      <c r="M20" s="62"/>
      <c r="N20" s="10"/>
      <c r="O20" s="78">
        <f t="shared" si="1"/>
        <v>0</v>
      </c>
      <c r="P20" s="102"/>
      <c r="Q20" s="102"/>
      <c r="R20" s="78">
        <f t="shared" si="2"/>
        <v>0</v>
      </c>
      <c r="S20" s="210">
        <v>4</v>
      </c>
      <c r="T20" s="210">
        <v>164</v>
      </c>
      <c r="U20" s="211">
        <f t="shared" si="3"/>
        <v>41</v>
      </c>
      <c r="V20" s="210">
        <v>237</v>
      </c>
      <c r="W20" s="210">
        <v>18431</v>
      </c>
      <c r="X20" s="272">
        <f t="shared" si="4"/>
        <v>4607.75</v>
      </c>
      <c r="Y20" s="210">
        <v>193</v>
      </c>
      <c r="Z20" s="210">
        <v>15191</v>
      </c>
      <c r="AA20" s="211">
        <f t="shared" si="5"/>
        <v>3797.75</v>
      </c>
      <c r="AB20" s="210">
        <v>213</v>
      </c>
      <c r="AC20" s="210">
        <v>15939</v>
      </c>
      <c r="AD20" s="211">
        <f t="shared" si="6"/>
        <v>3984.75</v>
      </c>
      <c r="AE20" s="210">
        <v>223</v>
      </c>
      <c r="AF20" s="210">
        <v>17031</v>
      </c>
      <c r="AG20" s="211">
        <f t="shared" si="7"/>
        <v>4257.75</v>
      </c>
      <c r="AH20" s="210">
        <v>229</v>
      </c>
      <c r="AI20" s="210">
        <v>15821</v>
      </c>
      <c r="AJ20" s="211">
        <f t="shared" si="8"/>
        <v>3955.25</v>
      </c>
      <c r="AK20" s="210">
        <v>343</v>
      </c>
      <c r="AL20" s="210">
        <v>26019</v>
      </c>
      <c r="AM20" s="211">
        <f t="shared" si="9"/>
        <v>6504.75</v>
      </c>
      <c r="AN20" s="210">
        <v>253</v>
      </c>
      <c r="AO20" s="210">
        <v>21433</v>
      </c>
      <c r="AP20" s="211">
        <f t="shared" si="10"/>
        <v>5358.25</v>
      </c>
      <c r="AQ20" s="210">
        <v>312</v>
      </c>
      <c r="AR20" s="210">
        <v>27170</v>
      </c>
      <c r="AS20" s="211">
        <f t="shared" si="11"/>
        <v>6792.5</v>
      </c>
    </row>
    <row r="21" spans="1:45" ht="15" customHeight="1">
      <c r="A21" s="39" t="s">
        <v>1593</v>
      </c>
      <c r="B21" s="11" t="s">
        <v>1594</v>
      </c>
      <c r="C21" s="88" t="str">
        <f>VLOOKUP(B21,Remark!O:P,2,0)</f>
        <v>BROM</v>
      </c>
      <c r="D21" s="40"/>
      <c r="E21" s="40"/>
      <c r="F21" s="58"/>
      <c r="G21" s="77"/>
      <c r="H21" s="77"/>
      <c r="I21" s="78"/>
      <c r="J21" s="40"/>
      <c r="K21" s="40"/>
      <c r="L21" s="78"/>
      <c r="M21" s="62"/>
      <c r="N21" s="10"/>
      <c r="O21" s="78">
        <f t="shared" si="1"/>
        <v>0</v>
      </c>
      <c r="P21" s="102">
        <v>78</v>
      </c>
      <c r="Q21" s="102">
        <v>4942</v>
      </c>
      <c r="R21" s="78">
        <f t="shared" si="2"/>
        <v>1235.5</v>
      </c>
      <c r="S21" s="210">
        <v>31</v>
      </c>
      <c r="T21" s="210">
        <v>2403</v>
      </c>
      <c r="U21" s="211">
        <f t="shared" si="3"/>
        <v>600.75</v>
      </c>
      <c r="V21" s="210">
        <v>58</v>
      </c>
      <c r="W21" s="210">
        <v>4096</v>
      </c>
      <c r="X21" s="272">
        <f t="shared" si="4"/>
        <v>1024</v>
      </c>
      <c r="Y21" s="210">
        <v>119</v>
      </c>
      <c r="Z21" s="210">
        <v>16161</v>
      </c>
      <c r="AA21" s="211">
        <f t="shared" si="5"/>
        <v>4040.25</v>
      </c>
      <c r="AB21" s="210">
        <v>121</v>
      </c>
      <c r="AC21" s="210">
        <v>16605</v>
      </c>
      <c r="AD21" s="211">
        <f t="shared" si="6"/>
        <v>4151.25</v>
      </c>
      <c r="AE21" s="210">
        <v>70</v>
      </c>
      <c r="AF21" s="210">
        <v>5510</v>
      </c>
      <c r="AG21" s="211">
        <f t="shared" si="7"/>
        <v>1377.5</v>
      </c>
      <c r="AH21" s="210">
        <v>84</v>
      </c>
      <c r="AI21" s="210">
        <v>7094</v>
      </c>
      <c r="AJ21" s="211">
        <f t="shared" si="8"/>
        <v>1773.5</v>
      </c>
      <c r="AK21" s="210">
        <v>93</v>
      </c>
      <c r="AL21" s="210">
        <v>6751</v>
      </c>
      <c r="AM21" s="211">
        <f t="shared" si="9"/>
        <v>1687.75</v>
      </c>
      <c r="AN21" s="210">
        <v>95</v>
      </c>
      <c r="AO21" s="210">
        <v>6453</v>
      </c>
      <c r="AP21" s="211">
        <f t="shared" si="10"/>
        <v>1613.25</v>
      </c>
      <c r="AQ21" s="210">
        <v>116</v>
      </c>
      <c r="AR21" s="210">
        <v>8970</v>
      </c>
      <c r="AS21" s="211">
        <f t="shared" si="11"/>
        <v>2242.5</v>
      </c>
    </row>
    <row r="22" spans="1:45" ht="15" customHeight="1">
      <c r="A22" s="39" t="s">
        <v>1595</v>
      </c>
      <c r="B22" s="11" t="s">
        <v>1596</v>
      </c>
      <c r="C22" s="88" t="str">
        <f>VLOOKUP(B22,Remark!O:P,2,0)</f>
        <v>BANA</v>
      </c>
      <c r="D22" s="40"/>
      <c r="E22" s="40"/>
      <c r="F22" s="58"/>
      <c r="G22" s="77"/>
      <c r="H22" s="77"/>
      <c r="I22" s="78"/>
      <c r="J22" s="40"/>
      <c r="K22" s="40"/>
      <c r="L22" s="78"/>
      <c r="M22" s="62"/>
      <c r="N22" s="10"/>
      <c r="O22" s="78">
        <f t="shared" si="1"/>
        <v>0</v>
      </c>
      <c r="P22" s="102">
        <v>3</v>
      </c>
      <c r="Q22" s="102">
        <v>487</v>
      </c>
      <c r="R22" s="78">
        <f t="shared" si="2"/>
        <v>121.75</v>
      </c>
      <c r="S22" s="210">
        <v>19</v>
      </c>
      <c r="T22" s="210">
        <v>1813</v>
      </c>
      <c r="U22" s="211">
        <f t="shared" si="3"/>
        <v>453.25</v>
      </c>
      <c r="V22" s="210">
        <v>223</v>
      </c>
      <c r="W22" s="210">
        <v>15703</v>
      </c>
      <c r="X22" s="272">
        <f t="shared" si="4"/>
        <v>3925.75</v>
      </c>
      <c r="Y22" s="210">
        <v>345</v>
      </c>
      <c r="Z22" s="210">
        <v>28311</v>
      </c>
      <c r="AA22" s="211">
        <f t="shared" si="5"/>
        <v>7077.75</v>
      </c>
      <c r="AB22" s="210">
        <v>453</v>
      </c>
      <c r="AC22" s="210">
        <v>37045</v>
      </c>
      <c r="AD22" s="211">
        <f t="shared" si="6"/>
        <v>9261.25</v>
      </c>
      <c r="AE22" s="210">
        <v>399</v>
      </c>
      <c r="AF22" s="210">
        <v>33279</v>
      </c>
      <c r="AG22" s="211">
        <f t="shared" si="7"/>
        <v>8319.75</v>
      </c>
      <c r="AH22" s="210">
        <v>700</v>
      </c>
      <c r="AI22" s="210">
        <v>53750</v>
      </c>
      <c r="AJ22" s="211">
        <f t="shared" si="8"/>
        <v>13437.5</v>
      </c>
      <c r="AK22" s="210">
        <v>870</v>
      </c>
      <c r="AL22" s="210">
        <v>67838</v>
      </c>
      <c r="AM22" s="211">
        <f t="shared" si="9"/>
        <v>16959.5</v>
      </c>
      <c r="AN22" s="210">
        <v>967</v>
      </c>
      <c r="AO22" s="210">
        <v>74831</v>
      </c>
      <c r="AP22" s="211">
        <f t="shared" si="10"/>
        <v>18707.75</v>
      </c>
      <c r="AQ22" s="210">
        <v>1023</v>
      </c>
      <c r="AR22" s="210">
        <v>89591</v>
      </c>
      <c r="AS22" s="211">
        <f t="shared" si="11"/>
        <v>22397.75</v>
      </c>
    </row>
    <row r="23" spans="1:45" ht="15" customHeight="1">
      <c r="A23" s="39" t="s">
        <v>1597</v>
      </c>
      <c r="B23" s="11" t="s">
        <v>1598</v>
      </c>
      <c r="C23" s="88" t="str">
        <f>VLOOKUP(B23,Remark!O:P,2,0)</f>
        <v>Kerry</v>
      </c>
      <c r="D23" s="40"/>
      <c r="E23" s="40"/>
      <c r="F23" s="58"/>
      <c r="G23" s="77"/>
      <c r="H23" s="77"/>
      <c r="I23" s="78"/>
      <c r="J23" s="40"/>
      <c r="K23" s="40"/>
      <c r="L23" s="78"/>
      <c r="M23" s="62"/>
      <c r="N23" s="10"/>
      <c r="O23" s="78">
        <f t="shared" si="1"/>
        <v>0</v>
      </c>
      <c r="P23" s="102">
        <v>63</v>
      </c>
      <c r="Q23" s="102">
        <v>5475</v>
      </c>
      <c r="R23" s="78">
        <f t="shared" si="2"/>
        <v>1368.75</v>
      </c>
      <c r="S23" s="210">
        <v>40</v>
      </c>
      <c r="T23" s="210">
        <v>3324</v>
      </c>
      <c r="U23" s="211">
        <f t="shared" si="3"/>
        <v>831</v>
      </c>
      <c r="V23" s="210">
        <v>285</v>
      </c>
      <c r="W23" s="210">
        <v>22501</v>
      </c>
      <c r="X23" s="272">
        <f t="shared" si="4"/>
        <v>5625.25</v>
      </c>
      <c r="Y23" s="210">
        <v>298</v>
      </c>
      <c r="Z23" s="210">
        <v>25830</v>
      </c>
      <c r="AA23" s="211">
        <f t="shared" si="5"/>
        <v>6457.5</v>
      </c>
      <c r="AB23" s="210">
        <v>448</v>
      </c>
      <c r="AC23" s="210">
        <v>38108</v>
      </c>
      <c r="AD23" s="211">
        <f t="shared" si="6"/>
        <v>9527</v>
      </c>
      <c r="AE23" s="210">
        <v>557</v>
      </c>
      <c r="AF23" s="210">
        <v>46681</v>
      </c>
      <c r="AG23" s="211">
        <f t="shared" si="7"/>
        <v>11670.25</v>
      </c>
      <c r="AH23" s="210">
        <v>534</v>
      </c>
      <c r="AI23" s="210">
        <v>41316</v>
      </c>
      <c r="AJ23" s="211">
        <f t="shared" si="8"/>
        <v>10329</v>
      </c>
      <c r="AK23" s="210">
        <v>706</v>
      </c>
      <c r="AL23" s="210">
        <v>54166</v>
      </c>
      <c r="AM23" s="211">
        <f t="shared" si="9"/>
        <v>13541.5</v>
      </c>
      <c r="AN23" s="210">
        <v>491</v>
      </c>
      <c r="AO23" s="210">
        <v>43071</v>
      </c>
      <c r="AP23" s="211">
        <f t="shared" si="10"/>
        <v>10767.75</v>
      </c>
      <c r="AQ23" s="210">
        <v>623</v>
      </c>
      <c r="AR23" s="210">
        <v>54631</v>
      </c>
      <c r="AS23" s="211">
        <f t="shared" si="11"/>
        <v>13657.75</v>
      </c>
    </row>
    <row r="24" spans="1:45" ht="15" customHeight="1">
      <c r="A24" s="39" t="s">
        <v>1599</v>
      </c>
      <c r="B24" s="11" t="s">
        <v>1600</v>
      </c>
      <c r="C24" s="88" t="str">
        <f>VLOOKUP(B24,Remark!O:P,2,0)</f>
        <v>TSIT</v>
      </c>
      <c r="D24" s="40"/>
      <c r="E24" s="40"/>
      <c r="F24" s="58"/>
      <c r="G24" s="77"/>
      <c r="H24" s="77"/>
      <c r="I24" s="78"/>
      <c r="J24" s="40"/>
      <c r="K24" s="40"/>
      <c r="L24" s="78"/>
      <c r="M24" s="62"/>
      <c r="N24" s="10"/>
      <c r="O24" s="78">
        <f t="shared" si="1"/>
        <v>0</v>
      </c>
      <c r="P24" s="102"/>
      <c r="Q24" s="102"/>
      <c r="R24" s="78">
        <f t="shared" si="2"/>
        <v>0</v>
      </c>
      <c r="S24" s="210" t="s">
        <v>1935</v>
      </c>
      <c r="T24" s="210" t="s">
        <v>1935</v>
      </c>
      <c r="U24" s="210" t="s">
        <v>1935</v>
      </c>
      <c r="V24" s="210">
        <v>19</v>
      </c>
      <c r="W24" s="210">
        <v>1289</v>
      </c>
      <c r="X24" s="272">
        <f t="shared" si="4"/>
        <v>322.25</v>
      </c>
      <c r="Y24" s="210">
        <v>109</v>
      </c>
      <c r="Z24" s="210">
        <v>7927</v>
      </c>
      <c r="AA24" s="211">
        <f t="shared" si="5"/>
        <v>1981.75</v>
      </c>
      <c r="AB24" s="210">
        <v>145</v>
      </c>
      <c r="AC24" s="210">
        <v>9469</v>
      </c>
      <c r="AD24" s="211">
        <f t="shared" si="6"/>
        <v>2367.25</v>
      </c>
      <c r="AE24" s="210">
        <v>189</v>
      </c>
      <c r="AF24" s="210">
        <v>13405</v>
      </c>
      <c r="AG24" s="211">
        <f t="shared" si="7"/>
        <v>3351.25</v>
      </c>
      <c r="AH24" s="210">
        <v>197</v>
      </c>
      <c r="AI24" s="210">
        <v>13295</v>
      </c>
      <c r="AJ24" s="211">
        <f t="shared" si="8"/>
        <v>3323.75</v>
      </c>
      <c r="AK24" s="210">
        <v>224</v>
      </c>
      <c r="AL24" s="210">
        <v>15658</v>
      </c>
      <c r="AM24" s="211">
        <f t="shared" si="9"/>
        <v>3914.5</v>
      </c>
      <c r="AN24" s="210">
        <v>232</v>
      </c>
      <c r="AO24" s="210">
        <v>15484</v>
      </c>
      <c r="AP24" s="211">
        <f t="shared" si="10"/>
        <v>3871</v>
      </c>
      <c r="AQ24" s="210">
        <v>272</v>
      </c>
      <c r="AR24" s="210">
        <v>19746</v>
      </c>
      <c r="AS24" s="211">
        <f t="shared" si="11"/>
        <v>4936.5</v>
      </c>
    </row>
    <row r="25" spans="1:45" ht="15" customHeight="1">
      <c r="A25" s="39" t="s">
        <v>1601</v>
      </c>
      <c r="B25" s="11" t="s">
        <v>1602</v>
      </c>
      <c r="C25" s="88" t="str">
        <f>VLOOKUP(B25,Remark!O:P,2,0)</f>
        <v>Kerry</v>
      </c>
      <c r="D25" s="40"/>
      <c r="E25" s="40"/>
      <c r="F25" s="58"/>
      <c r="G25" s="77"/>
      <c r="H25" s="77"/>
      <c r="I25" s="78"/>
      <c r="J25" s="40"/>
      <c r="K25" s="40"/>
      <c r="L25" s="78"/>
      <c r="M25" s="62"/>
      <c r="N25" s="10"/>
      <c r="O25" s="78">
        <f t="shared" si="1"/>
        <v>0</v>
      </c>
      <c r="P25" s="102">
        <v>54</v>
      </c>
      <c r="Q25" s="102">
        <v>4546</v>
      </c>
      <c r="R25" s="78">
        <f t="shared" si="2"/>
        <v>1136.5</v>
      </c>
      <c r="S25" s="210">
        <v>65</v>
      </c>
      <c r="T25" s="210">
        <v>6093</v>
      </c>
      <c r="U25" s="211">
        <f t="shared" si="3"/>
        <v>1523.25</v>
      </c>
      <c r="V25" s="210">
        <v>489</v>
      </c>
      <c r="W25" s="210">
        <v>48003</v>
      </c>
      <c r="X25" s="272">
        <f t="shared" si="4"/>
        <v>12000.75</v>
      </c>
      <c r="Y25" s="210">
        <v>668</v>
      </c>
      <c r="Z25" s="210">
        <v>61218</v>
      </c>
      <c r="AA25" s="211">
        <f t="shared" si="5"/>
        <v>15304.5</v>
      </c>
      <c r="AB25" s="210">
        <v>859</v>
      </c>
      <c r="AC25" s="210">
        <v>71605</v>
      </c>
      <c r="AD25" s="211">
        <f t="shared" si="6"/>
        <v>17901.25</v>
      </c>
      <c r="AE25" s="210">
        <v>960</v>
      </c>
      <c r="AF25" s="210">
        <v>82632</v>
      </c>
      <c r="AG25" s="211">
        <f t="shared" si="7"/>
        <v>20658</v>
      </c>
      <c r="AH25" s="210">
        <v>1038</v>
      </c>
      <c r="AI25" s="210">
        <v>93586</v>
      </c>
      <c r="AJ25" s="211">
        <f t="shared" si="8"/>
        <v>23396.5</v>
      </c>
      <c r="AK25" s="210">
        <v>1151</v>
      </c>
      <c r="AL25" s="210">
        <v>102039</v>
      </c>
      <c r="AM25" s="211">
        <f t="shared" si="9"/>
        <v>25509.75</v>
      </c>
      <c r="AN25" s="210">
        <v>1229</v>
      </c>
      <c r="AO25" s="210">
        <v>112107</v>
      </c>
      <c r="AP25" s="211">
        <f t="shared" si="10"/>
        <v>28026.75</v>
      </c>
      <c r="AQ25" s="210">
        <v>1313</v>
      </c>
      <c r="AR25" s="210">
        <v>132265</v>
      </c>
      <c r="AS25" s="211">
        <f t="shared" si="11"/>
        <v>33066.25</v>
      </c>
    </row>
    <row r="26" spans="1:45" ht="15" customHeight="1">
      <c r="A26" s="39" t="s">
        <v>1603</v>
      </c>
      <c r="B26" s="11" t="s">
        <v>1604</v>
      </c>
      <c r="C26" s="88" t="str">
        <f>VLOOKUP(B26,Remark!O:P,2,0)</f>
        <v>PINK</v>
      </c>
      <c r="D26" s="40"/>
      <c r="E26" s="40"/>
      <c r="F26" s="58"/>
      <c r="G26" s="77"/>
      <c r="H26" s="77"/>
      <c r="I26" s="78"/>
      <c r="J26" s="40"/>
      <c r="K26" s="40"/>
      <c r="L26" s="78"/>
      <c r="M26" s="62">
        <v>12</v>
      </c>
      <c r="N26" s="10">
        <v>1464</v>
      </c>
      <c r="O26" s="78">
        <f t="shared" si="1"/>
        <v>366</v>
      </c>
      <c r="P26" s="102">
        <v>112</v>
      </c>
      <c r="Q26" s="102">
        <v>9260</v>
      </c>
      <c r="R26" s="78">
        <f t="shared" si="2"/>
        <v>2315</v>
      </c>
      <c r="S26" s="210">
        <v>42</v>
      </c>
      <c r="T26" s="210">
        <v>3198</v>
      </c>
      <c r="U26" s="211">
        <f t="shared" si="3"/>
        <v>799.5</v>
      </c>
      <c r="V26" s="210">
        <v>346</v>
      </c>
      <c r="W26" s="210">
        <v>28980</v>
      </c>
      <c r="X26" s="272">
        <f t="shared" si="4"/>
        <v>7245</v>
      </c>
      <c r="Y26" s="210">
        <v>608</v>
      </c>
      <c r="Z26" s="210">
        <v>47798</v>
      </c>
      <c r="AA26" s="211">
        <f t="shared" si="5"/>
        <v>11949.5</v>
      </c>
      <c r="AB26" s="210">
        <v>602</v>
      </c>
      <c r="AC26" s="210">
        <v>50242</v>
      </c>
      <c r="AD26" s="211">
        <f t="shared" si="6"/>
        <v>12560.5</v>
      </c>
      <c r="AE26" s="210">
        <v>804</v>
      </c>
      <c r="AF26" s="210">
        <v>67940</v>
      </c>
      <c r="AG26" s="211">
        <f t="shared" si="7"/>
        <v>16985</v>
      </c>
      <c r="AH26" s="210">
        <v>766</v>
      </c>
      <c r="AI26" s="210">
        <v>61052</v>
      </c>
      <c r="AJ26" s="211">
        <f t="shared" si="8"/>
        <v>15263</v>
      </c>
      <c r="AK26" s="210">
        <v>876</v>
      </c>
      <c r="AL26" s="210">
        <v>70928</v>
      </c>
      <c r="AM26" s="211">
        <f t="shared" si="9"/>
        <v>17732</v>
      </c>
      <c r="AN26" s="210">
        <v>689</v>
      </c>
      <c r="AO26" s="210">
        <v>58169</v>
      </c>
      <c r="AP26" s="211">
        <f t="shared" si="10"/>
        <v>14542.25</v>
      </c>
      <c r="AQ26" s="210">
        <v>663</v>
      </c>
      <c r="AR26" s="210">
        <v>57131</v>
      </c>
      <c r="AS26" s="211">
        <f t="shared" si="11"/>
        <v>14282.75</v>
      </c>
    </row>
    <row r="27" spans="1:45" ht="15" customHeight="1">
      <c r="A27" s="39" t="s">
        <v>1605</v>
      </c>
      <c r="B27" s="11" t="s">
        <v>1606</v>
      </c>
      <c r="C27" s="88" t="str">
        <f>VLOOKUP(B27,Remark!O:P,2,0)</f>
        <v>TSIT</v>
      </c>
      <c r="D27" s="40"/>
      <c r="E27" s="40"/>
      <c r="F27" s="58"/>
      <c r="G27" s="77"/>
      <c r="H27" s="77"/>
      <c r="I27" s="78"/>
      <c r="J27" s="40"/>
      <c r="K27" s="40"/>
      <c r="L27" s="78"/>
      <c r="M27" s="155"/>
      <c r="N27" s="10"/>
      <c r="O27" s="78">
        <f t="shared" si="1"/>
        <v>0</v>
      </c>
      <c r="P27" s="102">
        <v>50</v>
      </c>
      <c r="Q27" s="102">
        <v>3666</v>
      </c>
      <c r="R27" s="78">
        <f t="shared" si="2"/>
        <v>916.5</v>
      </c>
      <c r="S27" s="210">
        <v>19</v>
      </c>
      <c r="T27" s="210">
        <v>829</v>
      </c>
      <c r="U27" s="211">
        <f t="shared" si="3"/>
        <v>207.25</v>
      </c>
      <c r="V27" s="210">
        <v>104</v>
      </c>
      <c r="W27" s="210">
        <v>7852</v>
      </c>
      <c r="X27" s="272">
        <f t="shared" si="4"/>
        <v>1963</v>
      </c>
      <c r="Y27" s="210">
        <v>183</v>
      </c>
      <c r="Z27" s="210">
        <v>12117</v>
      </c>
      <c r="AA27" s="211">
        <f t="shared" si="5"/>
        <v>3029.25</v>
      </c>
      <c r="AB27" s="210">
        <v>234</v>
      </c>
      <c r="AC27" s="210">
        <v>15270</v>
      </c>
      <c r="AD27" s="211">
        <f t="shared" si="6"/>
        <v>3817.5</v>
      </c>
      <c r="AE27" s="210">
        <v>306</v>
      </c>
      <c r="AF27" s="210">
        <v>20882</v>
      </c>
      <c r="AG27" s="211">
        <f t="shared" si="7"/>
        <v>5220.5</v>
      </c>
      <c r="AH27" s="210">
        <v>355</v>
      </c>
      <c r="AI27" s="210">
        <v>26131</v>
      </c>
      <c r="AJ27" s="211">
        <f t="shared" si="8"/>
        <v>6532.75</v>
      </c>
      <c r="AK27" s="210">
        <v>337</v>
      </c>
      <c r="AL27" s="210">
        <v>24367</v>
      </c>
      <c r="AM27" s="211">
        <f t="shared" si="9"/>
        <v>6091.75</v>
      </c>
      <c r="AN27" s="210">
        <v>347</v>
      </c>
      <c r="AO27" s="210">
        <v>25713</v>
      </c>
      <c r="AP27" s="211">
        <f t="shared" si="10"/>
        <v>6428.25</v>
      </c>
      <c r="AQ27" s="210">
        <v>690</v>
      </c>
      <c r="AR27" s="210">
        <v>43676</v>
      </c>
      <c r="AS27" s="211">
        <f t="shared" si="11"/>
        <v>10919</v>
      </c>
    </row>
    <row r="28" spans="1:45" ht="15" customHeight="1">
      <c r="A28" s="39" t="s">
        <v>1607</v>
      </c>
      <c r="B28" s="11" t="s">
        <v>1608</v>
      </c>
      <c r="C28" s="88" t="str">
        <f>VLOOKUP(B28,Remark!O:P,2,0)</f>
        <v>RMA2</v>
      </c>
      <c r="D28" s="40"/>
      <c r="E28" s="40"/>
      <c r="F28" s="58"/>
      <c r="G28" s="77"/>
      <c r="H28" s="77"/>
      <c r="I28" s="78"/>
      <c r="J28" s="40"/>
      <c r="K28" s="40"/>
      <c r="L28" s="78"/>
      <c r="M28" s="155"/>
      <c r="N28" s="10"/>
      <c r="O28" s="78">
        <f t="shared" si="1"/>
        <v>0</v>
      </c>
      <c r="P28" s="102">
        <v>39</v>
      </c>
      <c r="Q28" s="102">
        <v>2641</v>
      </c>
      <c r="R28" s="78">
        <f t="shared" si="2"/>
        <v>660.25</v>
      </c>
      <c r="S28" s="210">
        <v>72</v>
      </c>
      <c r="T28" s="210">
        <v>4684</v>
      </c>
      <c r="U28" s="211">
        <f t="shared" si="3"/>
        <v>1171</v>
      </c>
      <c r="V28" s="210">
        <v>515</v>
      </c>
      <c r="W28" s="210">
        <v>34889</v>
      </c>
      <c r="X28" s="272">
        <f t="shared" si="4"/>
        <v>8722.25</v>
      </c>
      <c r="Y28" s="210">
        <v>462</v>
      </c>
      <c r="Z28" s="210">
        <v>33988</v>
      </c>
      <c r="AA28" s="211">
        <f t="shared" si="5"/>
        <v>8497</v>
      </c>
      <c r="AB28" s="210">
        <v>647</v>
      </c>
      <c r="AC28" s="210">
        <v>49421</v>
      </c>
      <c r="AD28" s="211">
        <f t="shared" si="6"/>
        <v>12355.25</v>
      </c>
      <c r="AE28" s="210">
        <v>640</v>
      </c>
      <c r="AF28" s="210">
        <v>50628</v>
      </c>
      <c r="AG28" s="211">
        <f t="shared" si="7"/>
        <v>12657</v>
      </c>
      <c r="AH28" s="210">
        <v>605</v>
      </c>
      <c r="AI28" s="210">
        <v>50809</v>
      </c>
      <c r="AJ28" s="211">
        <f t="shared" si="8"/>
        <v>12702.25</v>
      </c>
      <c r="AK28" s="210">
        <v>679</v>
      </c>
      <c r="AL28" s="210">
        <v>56113</v>
      </c>
      <c r="AM28" s="211">
        <f t="shared" si="9"/>
        <v>14028.25</v>
      </c>
      <c r="AN28" s="210">
        <v>484</v>
      </c>
      <c r="AO28" s="210">
        <v>39576</v>
      </c>
      <c r="AP28" s="211">
        <f t="shared" si="10"/>
        <v>9894</v>
      </c>
      <c r="AQ28" s="210">
        <v>616</v>
      </c>
      <c r="AR28" s="210">
        <v>53974</v>
      </c>
      <c r="AS28" s="211">
        <f t="shared" si="11"/>
        <v>13493.5</v>
      </c>
    </row>
    <row r="29" spans="1:45" ht="15" customHeight="1">
      <c r="A29" s="39" t="s">
        <v>1609</v>
      </c>
      <c r="B29" s="11" t="s">
        <v>1610</v>
      </c>
      <c r="C29" s="88" t="str">
        <f>VLOOKUP(B29,Remark!O:P,2,0)</f>
        <v>NLCH</v>
      </c>
      <c r="D29" s="40"/>
      <c r="E29" s="40"/>
      <c r="F29" s="58"/>
      <c r="G29" s="77"/>
      <c r="H29" s="77"/>
      <c r="I29" s="78"/>
      <c r="J29" s="40"/>
      <c r="K29" s="40"/>
      <c r="L29" s="78"/>
      <c r="M29" s="155"/>
      <c r="N29" s="10"/>
      <c r="O29" s="78">
        <f t="shared" si="1"/>
        <v>0</v>
      </c>
      <c r="P29" s="102">
        <v>35</v>
      </c>
      <c r="Q29" s="102">
        <v>2205</v>
      </c>
      <c r="R29" s="78">
        <f t="shared" si="2"/>
        <v>551.25</v>
      </c>
      <c r="S29" s="210">
        <v>32</v>
      </c>
      <c r="T29" s="210">
        <v>2684</v>
      </c>
      <c r="U29" s="211">
        <f t="shared" si="3"/>
        <v>671</v>
      </c>
      <c r="V29" s="210">
        <v>492</v>
      </c>
      <c r="W29" s="210">
        <v>38022</v>
      </c>
      <c r="X29" s="272">
        <f t="shared" si="4"/>
        <v>9505.5</v>
      </c>
      <c r="Y29" s="210">
        <v>608</v>
      </c>
      <c r="Z29" s="210">
        <v>47794</v>
      </c>
      <c r="AA29" s="211">
        <f t="shared" si="5"/>
        <v>11948.5</v>
      </c>
      <c r="AB29" s="210">
        <v>709</v>
      </c>
      <c r="AC29" s="210">
        <v>56865</v>
      </c>
      <c r="AD29" s="211">
        <f t="shared" si="6"/>
        <v>14216.25</v>
      </c>
      <c r="AE29" s="210">
        <v>825</v>
      </c>
      <c r="AF29" s="210">
        <v>66459</v>
      </c>
      <c r="AG29" s="211">
        <f t="shared" si="7"/>
        <v>16614.75</v>
      </c>
      <c r="AH29" s="210">
        <v>906</v>
      </c>
      <c r="AI29" s="210">
        <v>74368</v>
      </c>
      <c r="AJ29" s="211">
        <f t="shared" si="8"/>
        <v>18592</v>
      </c>
      <c r="AK29" s="210">
        <v>1018</v>
      </c>
      <c r="AL29" s="210">
        <v>85418</v>
      </c>
      <c r="AM29" s="211">
        <f t="shared" si="9"/>
        <v>21354.5</v>
      </c>
      <c r="AN29" s="210">
        <v>950</v>
      </c>
      <c r="AO29" s="210">
        <v>80250</v>
      </c>
      <c r="AP29" s="211">
        <f t="shared" si="10"/>
        <v>20062.5</v>
      </c>
      <c r="AQ29" s="210">
        <v>1035</v>
      </c>
      <c r="AR29" s="210">
        <v>88975</v>
      </c>
      <c r="AS29" s="211">
        <f t="shared" si="11"/>
        <v>22243.75</v>
      </c>
    </row>
    <row r="30" spans="1:45" ht="15" customHeight="1">
      <c r="A30" s="39" t="s">
        <v>1611</v>
      </c>
      <c r="B30" s="11" t="s">
        <v>1612</v>
      </c>
      <c r="C30" s="88" t="str">
        <f>VLOOKUP(B30,Remark!O:P,2,0)</f>
        <v>MTNG</v>
      </c>
      <c r="D30" s="40"/>
      <c r="E30" s="40"/>
      <c r="F30" s="58"/>
      <c r="G30" s="77"/>
      <c r="H30" s="77"/>
      <c r="I30" s="78"/>
      <c r="J30" s="40"/>
      <c r="K30" s="40"/>
      <c r="L30" s="78"/>
      <c r="M30" s="155"/>
      <c r="N30" s="10"/>
      <c r="O30" s="78">
        <f t="shared" si="1"/>
        <v>0</v>
      </c>
      <c r="P30" s="102"/>
      <c r="Q30" s="102"/>
      <c r="R30" s="78">
        <f t="shared" si="2"/>
        <v>0</v>
      </c>
      <c r="S30" s="210" t="s">
        <v>1935</v>
      </c>
      <c r="T30" s="210" t="s">
        <v>1935</v>
      </c>
      <c r="U30" s="210" t="s">
        <v>1935</v>
      </c>
      <c r="V30" s="210">
        <v>194</v>
      </c>
      <c r="W30" s="210">
        <v>15742</v>
      </c>
      <c r="X30" s="272">
        <f t="shared" si="4"/>
        <v>3935.5</v>
      </c>
      <c r="Y30" s="210">
        <v>320</v>
      </c>
      <c r="Z30" s="210">
        <v>26620</v>
      </c>
      <c r="AA30" s="211">
        <f t="shared" si="5"/>
        <v>6655</v>
      </c>
      <c r="AB30" s="210">
        <v>424</v>
      </c>
      <c r="AC30" s="210">
        <v>38770</v>
      </c>
      <c r="AD30" s="211">
        <f t="shared" si="6"/>
        <v>9692.5</v>
      </c>
      <c r="AE30" s="210">
        <v>407</v>
      </c>
      <c r="AF30" s="210">
        <v>33893</v>
      </c>
      <c r="AG30" s="211">
        <f t="shared" si="7"/>
        <v>8473.25</v>
      </c>
      <c r="AH30" s="210">
        <v>392</v>
      </c>
      <c r="AI30" s="210">
        <v>33478</v>
      </c>
      <c r="AJ30" s="211">
        <f t="shared" si="8"/>
        <v>8369.5</v>
      </c>
      <c r="AK30" s="210">
        <v>458</v>
      </c>
      <c r="AL30" s="210">
        <v>40470</v>
      </c>
      <c r="AM30" s="211">
        <f t="shared" si="9"/>
        <v>10117.5</v>
      </c>
      <c r="AN30" s="210">
        <v>397</v>
      </c>
      <c r="AO30" s="210">
        <v>35997</v>
      </c>
      <c r="AP30" s="211">
        <f t="shared" si="10"/>
        <v>8999.25</v>
      </c>
      <c r="AQ30" s="210">
        <v>454</v>
      </c>
      <c r="AR30" s="210">
        <v>40720</v>
      </c>
      <c r="AS30" s="211">
        <f t="shared" si="11"/>
        <v>10180</v>
      </c>
    </row>
    <row r="31" spans="1:45" ht="15" customHeight="1">
      <c r="A31" s="39" t="s">
        <v>1613</v>
      </c>
      <c r="B31" s="11" t="s">
        <v>1614</v>
      </c>
      <c r="C31" s="88" t="str">
        <f>VLOOKUP(B31,Remark!O:P,2,0)</f>
        <v>PKED</v>
      </c>
      <c r="D31" s="40"/>
      <c r="E31" s="40"/>
      <c r="F31" s="58"/>
      <c r="G31" s="77"/>
      <c r="H31" s="77"/>
      <c r="I31" s="78"/>
      <c r="J31" s="40"/>
      <c r="K31" s="40"/>
      <c r="L31" s="78"/>
      <c r="M31" s="155"/>
      <c r="N31" s="10"/>
      <c r="O31" s="78">
        <f t="shared" si="1"/>
        <v>0</v>
      </c>
      <c r="P31" s="102"/>
      <c r="Q31" s="102"/>
      <c r="R31" s="78">
        <f t="shared" si="2"/>
        <v>0</v>
      </c>
      <c r="S31" s="210" t="s">
        <v>1935</v>
      </c>
      <c r="T31" s="210" t="s">
        <v>1935</v>
      </c>
      <c r="U31" s="210" t="s">
        <v>1935</v>
      </c>
      <c r="V31" s="210">
        <v>315</v>
      </c>
      <c r="W31" s="210">
        <v>21515</v>
      </c>
      <c r="X31" s="272">
        <f t="shared" si="4"/>
        <v>5378.75</v>
      </c>
      <c r="Y31" s="210">
        <v>384</v>
      </c>
      <c r="Z31" s="210">
        <v>27476</v>
      </c>
      <c r="AA31" s="211">
        <f t="shared" si="5"/>
        <v>6869</v>
      </c>
      <c r="AB31" s="210">
        <v>570</v>
      </c>
      <c r="AC31" s="210">
        <v>45874</v>
      </c>
      <c r="AD31" s="211">
        <f t="shared" si="6"/>
        <v>11468.5</v>
      </c>
      <c r="AE31" s="210">
        <v>575</v>
      </c>
      <c r="AF31" s="210">
        <v>45185</v>
      </c>
      <c r="AG31" s="211">
        <f t="shared" si="7"/>
        <v>11296.25</v>
      </c>
      <c r="AH31" s="210">
        <v>653</v>
      </c>
      <c r="AI31" s="210">
        <v>48531</v>
      </c>
      <c r="AJ31" s="211">
        <f t="shared" si="8"/>
        <v>12132.75</v>
      </c>
      <c r="AK31" s="210">
        <v>863</v>
      </c>
      <c r="AL31" s="210">
        <v>68329</v>
      </c>
      <c r="AM31" s="211">
        <f t="shared" si="9"/>
        <v>17082.25</v>
      </c>
      <c r="AN31" s="210">
        <v>819</v>
      </c>
      <c r="AO31" s="210">
        <v>65839</v>
      </c>
      <c r="AP31" s="211">
        <f t="shared" si="10"/>
        <v>16459.75</v>
      </c>
      <c r="AQ31" s="210">
        <v>646</v>
      </c>
      <c r="AR31" s="210">
        <v>51976</v>
      </c>
      <c r="AS31" s="211">
        <f t="shared" si="11"/>
        <v>12994</v>
      </c>
    </row>
    <row r="32" spans="1:45" ht="15" customHeight="1">
      <c r="A32" s="39" t="s">
        <v>1615</v>
      </c>
      <c r="B32" s="11" t="s">
        <v>1616</v>
      </c>
      <c r="C32" s="88" t="str">
        <f>VLOOKUP(B32,Remark!O:P,2,0)</f>
        <v>CHC4</v>
      </c>
      <c r="D32" s="40"/>
      <c r="E32" s="40"/>
      <c r="F32" s="58"/>
      <c r="G32" s="77"/>
      <c r="H32" s="77"/>
      <c r="I32" s="78"/>
      <c r="J32" s="40"/>
      <c r="K32" s="40"/>
      <c r="L32" s="78"/>
      <c r="M32" s="155"/>
      <c r="N32" s="10"/>
      <c r="O32" s="78">
        <f t="shared" si="1"/>
        <v>0</v>
      </c>
      <c r="P32" s="102">
        <v>15</v>
      </c>
      <c r="Q32" s="102">
        <v>901</v>
      </c>
      <c r="R32" s="78">
        <f t="shared" si="2"/>
        <v>225.25</v>
      </c>
      <c r="S32" s="210">
        <v>6</v>
      </c>
      <c r="T32" s="210">
        <v>462</v>
      </c>
      <c r="U32" s="211">
        <f t="shared" si="3"/>
        <v>115.5</v>
      </c>
      <c r="V32" s="210">
        <v>207</v>
      </c>
      <c r="W32" s="210">
        <v>17953</v>
      </c>
      <c r="X32" s="272">
        <f t="shared" si="4"/>
        <v>4488.25</v>
      </c>
      <c r="Y32" s="210">
        <v>320</v>
      </c>
      <c r="Z32" s="210">
        <v>22576</v>
      </c>
      <c r="AA32" s="211">
        <f t="shared" si="5"/>
        <v>5644</v>
      </c>
      <c r="AB32" s="210">
        <v>318</v>
      </c>
      <c r="AC32" s="210">
        <v>25902</v>
      </c>
      <c r="AD32" s="211">
        <f t="shared" si="6"/>
        <v>6475.5</v>
      </c>
      <c r="AE32" s="210">
        <v>468</v>
      </c>
      <c r="AF32" s="210">
        <v>39058</v>
      </c>
      <c r="AG32" s="211">
        <f t="shared" si="7"/>
        <v>9764.5</v>
      </c>
      <c r="AH32" s="210">
        <v>435</v>
      </c>
      <c r="AI32" s="210">
        <v>36363</v>
      </c>
      <c r="AJ32" s="211">
        <f t="shared" si="8"/>
        <v>9090.75</v>
      </c>
      <c r="AK32" s="210">
        <v>606</v>
      </c>
      <c r="AL32" s="210">
        <v>48168</v>
      </c>
      <c r="AM32" s="211">
        <f t="shared" si="9"/>
        <v>12042</v>
      </c>
      <c r="AN32" s="210">
        <v>416</v>
      </c>
      <c r="AO32" s="210">
        <v>38078</v>
      </c>
      <c r="AP32" s="211">
        <f t="shared" si="10"/>
        <v>9519.5</v>
      </c>
      <c r="AQ32" s="210">
        <v>442</v>
      </c>
      <c r="AR32" s="210">
        <v>36816</v>
      </c>
      <c r="AS32" s="211">
        <f t="shared" si="11"/>
        <v>9204</v>
      </c>
    </row>
    <row r="33" spans="1:45" ht="15" customHeight="1">
      <c r="A33" s="39" t="s">
        <v>1617</v>
      </c>
      <c r="B33" s="11" t="s">
        <v>1618</v>
      </c>
      <c r="C33" s="88" t="str">
        <f>VLOOKUP(B33,Remark!O:P,2,0)</f>
        <v>NLCH</v>
      </c>
      <c r="D33" s="40"/>
      <c r="E33" s="40"/>
      <c r="F33" s="58"/>
      <c r="G33" s="77"/>
      <c r="H33" s="77"/>
      <c r="I33" s="78"/>
      <c r="J33" s="40"/>
      <c r="K33" s="40"/>
      <c r="L33" s="78"/>
      <c r="M33" s="155">
        <v>15</v>
      </c>
      <c r="N33" s="10">
        <v>869</v>
      </c>
      <c r="O33" s="78">
        <f t="shared" si="1"/>
        <v>217.25</v>
      </c>
      <c r="P33" s="102">
        <v>93</v>
      </c>
      <c r="Q33" s="102">
        <v>5135</v>
      </c>
      <c r="R33" s="78">
        <f t="shared" si="2"/>
        <v>1283.75</v>
      </c>
      <c r="S33" s="210">
        <v>12</v>
      </c>
      <c r="T33" s="210">
        <v>800</v>
      </c>
      <c r="U33" s="211">
        <f t="shared" si="3"/>
        <v>200</v>
      </c>
      <c r="V33" s="210">
        <v>126</v>
      </c>
      <c r="W33" s="210">
        <v>9072</v>
      </c>
      <c r="X33" s="272">
        <f t="shared" si="4"/>
        <v>2268</v>
      </c>
      <c r="Y33" s="210">
        <v>137</v>
      </c>
      <c r="Z33" s="210">
        <v>10803</v>
      </c>
      <c r="AA33" s="211">
        <f t="shared" si="5"/>
        <v>2700.75</v>
      </c>
      <c r="AB33" s="210">
        <v>138</v>
      </c>
      <c r="AC33" s="210">
        <v>9712</v>
      </c>
      <c r="AD33" s="211">
        <f t="shared" si="6"/>
        <v>2428</v>
      </c>
      <c r="AE33" s="210">
        <v>148</v>
      </c>
      <c r="AF33" s="210">
        <v>12496</v>
      </c>
      <c r="AG33" s="211">
        <f t="shared" si="7"/>
        <v>3124</v>
      </c>
      <c r="AH33" s="210">
        <v>151</v>
      </c>
      <c r="AI33" s="210">
        <v>11633</v>
      </c>
      <c r="AJ33" s="211">
        <f t="shared" si="8"/>
        <v>2908.25</v>
      </c>
      <c r="AK33" s="210">
        <v>189</v>
      </c>
      <c r="AL33" s="210">
        <v>14917</v>
      </c>
      <c r="AM33" s="211">
        <f t="shared" si="9"/>
        <v>3729.25</v>
      </c>
      <c r="AN33" s="210">
        <v>193</v>
      </c>
      <c r="AO33" s="210">
        <v>15307</v>
      </c>
      <c r="AP33" s="211">
        <f t="shared" si="10"/>
        <v>3826.75</v>
      </c>
      <c r="AQ33" s="210">
        <v>222</v>
      </c>
      <c r="AR33" s="210">
        <v>20086</v>
      </c>
      <c r="AS33" s="211">
        <f t="shared" si="11"/>
        <v>5021.5</v>
      </c>
    </row>
    <row r="34" spans="1:45" ht="15" customHeight="1">
      <c r="A34" s="39" t="s">
        <v>1619</v>
      </c>
      <c r="B34" s="11" t="s">
        <v>1620</v>
      </c>
      <c r="C34" s="88" t="str">
        <f>VLOOKUP(B34,Remark!O:P,2,0)</f>
        <v>MAHA</v>
      </c>
      <c r="D34" s="40"/>
      <c r="E34" s="40"/>
      <c r="F34" s="58"/>
      <c r="G34" s="77"/>
      <c r="H34" s="77"/>
      <c r="I34" s="78"/>
      <c r="J34" s="40"/>
      <c r="K34" s="40"/>
      <c r="L34" s="78"/>
      <c r="M34" s="155"/>
      <c r="N34" s="10"/>
      <c r="O34" s="78">
        <f t="shared" si="1"/>
        <v>0</v>
      </c>
      <c r="P34" s="102">
        <v>23</v>
      </c>
      <c r="Q34" s="102">
        <v>1853</v>
      </c>
      <c r="R34" s="78">
        <f t="shared" si="2"/>
        <v>463.25</v>
      </c>
      <c r="S34" s="210">
        <v>17</v>
      </c>
      <c r="T34" s="210">
        <v>1605</v>
      </c>
      <c r="U34" s="211">
        <f t="shared" si="3"/>
        <v>401.25</v>
      </c>
      <c r="V34" s="210">
        <v>105</v>
      </c>
      <c r="W34" s="210">
        <v>7651</v>
      </c>
      <c r="X34" s="272">
        <f t="shared" si="4"/>
        <v>1912.75</v>
      </c>
      <c r="Y34" s="210">
        <v>136</v>
      </c>
      <c r="Z34" s="210">
        <v>9732</v>
      </c>
      <c r="AA34" s="211">
        <f t="shared" si="5"/>
        <v>2433</v>
      </c>
      <c r="AB34" s="210">
        <v>159</v>
      </c>
      <c r="AC34" s="210">
        <v>12177</v>
      </c>
      <c r="AD34" s="211">
        <f t="shared" si="6"/>
        <v>3044.25</v>
      </c>
      <c r="AE34" s="210">
        <v>231</v>
      </c>
      <c r="AF34" s="210">
        <v>17341</v>
      </c>
      <c r="AG34" s="211">
        <f t="shared" si="7"/>
        <v>4335.25</v>
      </c>
      <c r="AH34" s="210">
        <v>224</v>
      </c>
      <c r="AI34" s="210">
        <v>15126</v>
      </c>
      <c r="AJ34" s="211">
        <f t="shared" si="8"/>
        <v>3781.5</v>
      </c>
      <c r="AK34" s="210">
        <v>279</v>
      </c>
      <c r="AL34" s="210">
        <v>18303</v>
      </c>
      <c r="AM34" s="211">
        <f t="shared" si="9"/>
        <v>4575.75</v>
      </c>
      <c r="AN34" s="210">
        <v>298</v>
      </c>
      <c r="AO34" s="210">
        <v>19450</v>
      </c>
      <c r="AP34" s="211">
        <f t="shared" si="10"/>
        <v>4862.5</v>
      </c>
      <c r="AQ34" s="210">
        <v>287</v>
      </c>
      <c r="AR34" s="210">
        <v>20335</v>
      </c>
      <c r="AS34" s="211">
        <f t="shared" si="11"/>
        <v>5083.75</v>
      </c>
    </row>
    <row r="35" spans="1:45" ht="15" customHeight="1">
      <c r="A35" s="39" t="s">
        <v>1621</v>
      </c>
      <c r="B35" s="11" t="s">
        <v>1622</v>
      </c>
      <c r="C35" s="88" t="str">
        <f>VLOOKUP(B35,Remark!O:P,2,0)</f>
        <v>Kerry</v>
      </c>
      <c r="D35" s="40"/>
      <c r="E35" s="40"/>
      <c r="F35" s="58"/>
      <c r="G35" s="77"/>
      <c r="H35" s="77"/>
      <c r="I35" s="78"/>
      <c r="J35" s="40"/>
      <c r="K35" s="40"/>
      <c r="L35" s="78"/>
      <c r="M35" s="155"/>
      <c r="N35" s="10"/>
      <c r="O35" s="78">
        <f t="shared" si="1"/>
        <v>0</v>
      </c>
      <c r="P35" s="102"/>
      <c r="Q35" s="102"/>
      <c r="R35" s="78">
        <f t="shared" si="2"/>
        <v>0</v>
      </c>
      <c r="S35" s="210" t="s">
        <v>1935</v>
      </c>
      <c r="T35" s="210" t="s">
        <v>1935</v>
      </c>
      <c r="U35" s="210" t="s">
        <v>1935</v>
      </c>
      <c r="V35" s="259" t="s">
        <v>1935</v>
      </c>
      <c r="W35" s="259" t="s">
        <v>1935</v>
      </c>
      <c r="X35" s="272" t="s">
        <v>1935</v>
      </c>
      <c r="Y35" s="210">
        <v>260</v>
      </c>
      <c r="Z35" s="210">
        <v>23510</v>
      </c>
      <c r="AA35" s="211">
        <f t="shared" si="5"/>
        <v>5877.5</v>
      </c>
      <c r="AB35" s="210">
        <v>482</v>
      </c>
      <c r="AC35" s="210">
        <v>42858</v>
      </c>
      <c r="AD35" s="211">
        <f t="shared" si="6"/>
        <v>10714.5</v>
      </c>
      <c r="AE35" s="210">
        <v>771</v>
      </c>
      <c r="AF35" s="210">
        <v>67801</v>
      </c>
      <c r="AG35" s="211">
        <f t="shared" si="7"/>
        <v>16950.25</v>
      </c>
      <c r="AH35" s="210">
        <v>702</v>
      </c>
      <c r="AI35" s="210">
        <v>58896</v>
      </c>
      <c r="AJ35" s="211">
        <f t="shared" si="8"/>
        <v>14724</v>
      </c>
      <c r="AK35" s="210">
        <v>626</v>
      </c>
      <c r="AL35" s="210">
        <v>55516</v>
      </c>
      <c r="AM35" s="211">
        <f t="shared" si="9"/>
        <v>13879</v>
      </c>
      <c r="AN35" s="210">
        <v>571</v>
      </c>
      <c r="AO35" s="210">
        <v>46887</v>
      </c>
      <c r="AP35" s="211">
        <f t="shared" si="10"/>
        <v>11721.75</v>
      </c>
      <c r="AQ35" s="210">
        <v>568</v>
      </c>
      <c r="AR35" s="210">
        <v>48170</v>
      </c>
      <c r="AS35" s="211">
        <f t="shared" si="11"/>
        <v>12042.5</v>
      </c>
    </row>
    <row r="36" spans="1:45" ht="15" customHeight="1">
      <c r="A36" s="39" t="s">
        <v>1623</v>
      </c>
      <c r="B36" s="11" t="s">
        <v>1624</v>
      </c>
      <c r="C36" s="88" t="str">
        <f>VLOOKUP(B36,Remark!O:P,2,0)</f>
        <v>PYSC</v>
      </c>
      <c r="D36" s="40"/>
      <c r="E36" s="40"/>
      <c r="F36" s="58"/>
      <c r="G36" s="77"/>
      <c r="H36" s="77"/>
      <c r="I36" s="78"/>
      <c r="J36" s="40"/>
      <c r="K36" s="40"/>
      <c r="L36" s="78"/>
      <c r="M36" s="155">
        <v>6</v>
      </c>
      <c r="N36" s="10">
        <v>410</v>
      </c>
      <c r="O36" s="78">
        <f t="shared" si="1"/>
        <v>102.5</v>
      </c>
      <c r="P36" s="102">
        <v>68</v>
      </c>
      <c r="Q36" s="102">
        <v>6026</v>
      </c>
      <c r="R36" s="78">
        <f t="shared" si="2"/>
        <v>1506.5</v>
      </c>
      <c r="S36" s="210">
        <v>26</v>
      </c>
      <c r="T36" s="210">
        <v>2524</v>
      </c>
      <c r="U36" s="211">
        <f t="shared" si="3"/>
        <v>631</v>
      </c>
      <c r="V36" s="210">
        <v>194</v>
      </c>
      <c r="W36" s="210">
        <v>15340</v>
      </c>
      <c r="X36" s="272">
        <f t="shared" si="4"/>
        <v>3835</v>
      </c>
      <c r="Y36" s="210">
        <v>182</v>
      </c>
      <c r="Z36" s="210">
        <v>14000</v>
      </c>
      <c r="AA36" s="211">
        <f t="shared" si="5"/>
        <v>3500</v>
      </c>
      <c r="AB36" s="210">
        <v>247</v>
      </c>
      <c r="AC36" s="210">
        <v>19779</v>
      </c>
      <c r="AD36" s="211">
        <f t="shared" si="6"/>
        <v>4944.75</v>
      </c>
      <c r="AE36" s="210">
        <v>328</v>
      </c>
      <c r="AF36" s="210">
        <v>25164</v>
      </c>
      <c r="AG36" s="211">
        <f t="shared" si="7"/>
        <v>6291</v>
      </c>
      <c r="AH36" s="210">
        <v>323</v>
      </c>
      <c r="AI36" s="210">
        <v>25015</v>
      </c>
      <c r="AJ36" s="211">
        <f t="shared" si="8"/>
        <v>6253.75</v>
      </c>
      <c r="AK36" s="210">
        <v>429</v>
      </c>
      <c r="AL36" s="210">
        <v>33295</v>
      </c>
      <c r="AM36" s="211">
        <f t="shared" si="9"/>
        <v>8323.75</v>
      </c>
      <c r="AN36" s="210">
        <v>380</v>
      </c>
      <c r="AO36" s="210">
        <v>30086</v>
      </c>
      <c r="AP36" s="211">
        <f t="shared" si="10"/>
        <v>7521.5</v>
      </c>
      <c r="AQ36" s="210">
        <v>403</v>
      </c>
      <c r="AR36" s="210">
        <v>32485</v>
      </c>
      <c r="AS36" s="211">
        <f t="shared" si="11"/>
        <v>8121.25</v>
      </c>
    </row>
    <row r="37" spans="1:45" ht="15" customHeight="1">
      <c r="A37" s="39" t="s">
        <v>1625</v>
      </c>
      <c r="B37" s="11" t="s">
        <v>1626</v>
      </c>
      <c r="C37" s="88" t="str">
        <f>VLOOKUP(B37,Remark!O:P,2,0)</f>
        <v>Kerry</v>
      </c>
      <c r="D37" s="40"/>
      <c r="E37" s="40"/>
      <c r="F37" s="58"/>
      <c r="G37" s="77"/>
      <c r="H37" s="77"/>
      <c r="I37" s="78"/>
      <c r="J37" s="40"/>
      <c r="K37" s="40"/>
      <c r="L37" s="78"/>
      <c r="M37" s="155">
        <v>8</v>
      </c>
      <c r="N37" s="10">
        <v>468</v>
      </c>
      <c r="O37" s="78">
        <f t="shared" si="1"/>
        <v>117</v>
      </c>
      <c r="P37" s="102">
        <v>271</v>
      </c>
      <c r="Q37" s="102">
        <v>21691</v>
      </c>
      <c r="R37" s="78">
        <f t="shared" si="2"/>
        <v>5422.75</v>
      </c>
      <c r="S37" s="210">
        <v>102</v>
      </c>
      <c r="T37" s="210">
        <v>7484</v>
      </c>
      <c r="U37" s="211">
        <f t="shared" si="3"/>
        <v>1871</v>
      </c>
      <c r="V37" s="210">
        <v>370</v>
      </c>
      <c r="W37" s="210">
        <v>29594</v>
      </c>
      <c r="X37" s="272">
        <f t="shared" si="4"/>
        <v>7398.5</v>
      </c>
      <c r="Y37" s="210">
        <v>411</v>
      </c>
      <c r="Z37" s="210">
        <v>32895</v>
      </c>
      <c r="AA37" s="211">
        <f t="shared" si="5"/>
        <v>8223.75</v>
      </c>
      <c r="AB37" s="210">
        <v>511</v>
      </c>
      <c r="AC37" s="210">
        <v>41727</v>
      </c>
      <c r="AD37" s="211">
        <f t="shared" si="6"/>
        <v>10431.75</v>
      </c>
      <c r="AE37" s="210">
        <v>485</v>
      </c>
      <c r="AF37" s="210">
        <v>38659</v>
      </c>
      <c r="AG37" s="211">
        <f t="shared" si="7"/>
        <v>9664.75</v>
      </c>
      <c r="AH37" s="210">
        <v>675</v>
      </c>
      <c r="AI37" s="210">
        <v>52921</v>
      </c>
      <c r="AJ37" s="211">
        <f t="shared" si="8"/>
        <v>13230.25</v>
      </c>
      <c r="AK37" s="210">
        <v>637</v>
      </c>
      <c r="AL37" s="210">
        <v>55939</v>
      </c>
      <c r="AM37" s="211">
        <f t="shared" si="9"/>
        <v>13984.75</v>
      </c>
      <c r="AN37" s="210">
        <v>664</v>
      </c>
      <c r="AO37" s="210">
        <v>52338</v>
      </c>
      <c r="AP37" s="211">
        <f t="shared" si="10"/>
        <v>13084.5</v>
      </c>
      <c r="AQ37" s="210">
        <v>686</v>
      </c>
      <c r="AR37" s="210">
        <v>57162</v>
      </c>
      <c r="AS37" s="211">
        <f t="shared" si="11"/>
        <v>14290.5</v>
      </c>
    </row>
    <row r="38" spans="1:45" ht="15" customHeight="1">
      <c r="A38" s="39" t="s">
        <v>1627</v>
      </c>
      <c r="B38" s="11" t="s">
        <v>1628</v>
      </c>
      <c r="C38" s="88" t="str">
        <f>VLOOKUP(B38,Remark!O:P,2,0)</f>
        <v>Kerry</v>
      </c>
      <c r="D38" s="40"/>
      <c r="E38" s="40"/>
      <c r="F38" s="58"/>
      <c r="G38" s="77"/>
      <c r="H38" s="77"/>
      <c r="I38" s="78"/>
      <c r="J38" s="40"/>
      <c r="K38" s="40"/>
      <c r="L38" s="78"/>
      <c r="M38" s="155">
        <v>12</v>
      </c>
      <c r="N38" s="10">
        <v>1036</v>
      </c>
      <c r="O38" s="78">
        <f t="shared" si="1"/>
        <v>259</v>
      </c>
      <c r="P38" s="102">
        <v>146</v>
      </c>
      <c r="Q38" s="102">
        <v>11346</v>
      </c>
      <c r="R38" s="78">
        <f t="shared" si="2"/>
        <v>2836.5</v>
      </c>
      <c r="S38" s="210">
        <v>58</v>
      </c>
      <c r="T38" s="210">
        <v>4284</v>
      </c>
      <c r="U38" s="211">
        <f t="shared" si="3"/>
        <v>1071</v>
      </c>
      <c r="V38" s="210">
        <v>302</v>
      </c>
      <c r="W38" s="210">
        <v>26982</v>
      </c>
      <c r="X38" s="272">
        <f t="shared" si="4"/>
        <v>6745.5</v>
      </c>
      <c r="Y38" s="210">
        <v>365</v>
      </c>
      <c r="Z38" s="210">
        <v>32755</v>
      </c>
      <c r="AA38" s="211">
        <f t="shared" si="5"/>
        <v>8188.75</v>
      </c>
      <c r="AB38" s="210">
        <v>424</v>
      </c>
      <c r="AC38" s="210">
        <v>38532</v>
      </c>
      <c r="AD38" s="211">
        <f t="shared" si="6"/>
        <v>9633</v>
      </c>
      <c r="AE38" s="210">
        <v>485</v>
      </c>
      <c r="AF38" s="210">
        <v>41813</v>
      </c>
      <c r="AG38" s="211">
        <f t="shared" si="7"/>
        <v>10453.25</v>
      </c>
      <c r="AH38" s="210">
        <v>539</v>
      </c>
      <c r="AI38" s="210">
        <v>49783</v>
      </c>
      <c r="AJ38" s="211">
        <f t="shared" si="8"/>
        <v>12445.75</v>
      </c>
      <c r="AK38" s="210">
        <v>620</v>
      </c>
      <c r="AL38" s="210">
        <v>57122</v>
      </c>
      <c r="AM38" s="211">
        <f t="shared" si="9"/>
        <v>14280.5</v>
      </c>
      <c r="AN38" s="210">
        <v>707</v>
      </c>
      <c r="AO38" s="210">
        <v>68325</v>
      </c>
      <c r="AP38" s="211">
        <f t="shared" si="10"/>
        <v>17081.25</v>
      </c>
      <c r="AQ38" s="210">
        <v>756</v>
      </c>
      <c r="AR38" s="210">
        <v>68896</v>
      </c>
      <c r="AS38" s="211">
        <f t="shared" si="11"/>
        <v>17224</v>
      </c>
    </row>
    <row r="39" spans="1:45" ht="15" customHeight="1">
      <c r="A39" s="39" t="s">
        <v>1629</v>
      </c>
      <c r="B39" s="11" t="s">
        <v>1630</v>
      </c>
      <c r="C39" s="88" t="str">
        <f>VLOOKUP(B39,Remark!O:P,2,0)</f>
        <v>Kerry</v>
      </c>
      <c r="D39" s="40"/>
      <c r="E39" s="40"/>
      <c r="F39" s="58"/>
      <c r="G39" s="77"/>
      <c r="H39" s="77"/>
      <c r="I39" s="78"/>
      <c r="J39" s="40"/>
      <c r="K39" s="40"/>
      <c r="L39" s="78"/>
      <c r="M39" s="155"/>
      <c r="N39" s="10"/>
      <c r="O39" s="78">
        <f t="shared" si="1"/>
        <v>0</v>
      </c>
      <c r="P39" s="102"/>
      <c r="Q39" s="102"/>
      <c r="R39" s="78">
        <f t="shared" si="2"/>
        <v>0</v>
      </c>
      <c r="S39" s="210" t="s">
        <v>1935</v>
      </c>
      <c r="T39" s="210" t="s">
        <v>1935</v>
      </c>
      <c r="U39" s="210" t="s">
        <v>1935</v>
      </c>
      <c r="V39" s="259" t="s">
        <v>1935</v>
      </c>
      <c r="W39" s="259" t="s">
        <v>1935</v>
      </c>
      <c r="X39" s="272" t="s">
        <v>1935</v>
      </c>
      <c r="Y39" s="210">
        <v>142</v>
      </c>
      <c r="Z39" s="210">
        <v>12236</v>
      </c>
      <c r="AA39" s="211">
        <f t="shared" si="5"/>
        <v>3059</v>
      </c>
      <c r="AB39" s="210">
        <v>351</v>
      </c>
      <c r="AC39" s="210">
        <v>30349</v>
      </c>
      <c r="AD39" s="211">
        <f t="shared" si="6"/>
        <v>7587.25</v>
      </c>
      <c r="AE39" s="210">
        <v>439</v>
      </c>
      <c r="AF39" s="210">
        <v>35203</v>
      </c>
      <c r="AG39" s="211">
        <f t="shared" si="7"/>
        <v>8800.75</v>
      </c>
      <c r="AH39" s="210">
        <v>449</v>
      </c>
      <c r="AI39" s="210">
        <v>41395</v>
      </c>
      <c r="AJ39" s="211">
        <f t="shared" si="8"/>
        <v>10348.75</v>
      </c>
      <c r="AK39" s="210">
        <v>510</v>
      </c>
      <c r="AL39" s="210">
        <v>46860</v>
      </c>
      <c r="AM39" s="211">
        <f t="shared" si="9"/>
        <v>11715</v>
      </c>
      <c r="AN39" s="210">
        <v>546</v>
      </c>
      <c r="AO39" s="210">
        <v>47746</v>
      </c>
      <c r="AP39" s="211">
        <f t="shared" si="10"/>
        <v>11936.5</v>
      </c>
      <c r="AQ39" s="210">
        <v>578</v>
      </c>
      <c r="AR39" s="210">
        <v>53598</v>
      </c>
      <c r="AS39" s="211">
        <f t="shared" si="11"/>
        <v>13399.5</v>
      </c>
    </row>
    <row r="40" spans="1:45" ht="15" customHeight="1">
      <c r="A40" s="39" t="s">
        <v>1631</v>
      </c>
      <c r="B40" s="11" t="s">
        <v>1632</v>
      </c>
      <c r="C40" s="88" t="str">
        <f>VLOOKUP(B40,Remark!O:P,2,0)</f>
        <v>Kerry</v>
      </c>
      <c r="D40" s="40"/>
      <c r="E40" s="40"/>
      <c r="F40" s="58"/>
      <c r="G40" s="77"/>
      <c r="H40" s="77"/>
      <c r="I40" s="78"/>
      <c r="J40" s="40"/>
      <c r="K40" s="40"/>
      <c r="L40" s="78"/>
      <c r="M40" s="155"/>
      <c r="N40" s="10"/>
      <c r="O40" s="78">
        <f t="shared" si="1"/>
        <v>0</v>
      </c>
      <c r="P40" s="102">
        <v>69</v>
      </c>
      <c r="Q40" s="102">
        <v>5553</v>
      </c>
      <c r="R40" s="78">
        <f t="shared" si="2"/>
        <v>1388.25</v>
      </c>
      <c r="S40" s="210">
        <v>40</v>
      </c>
      <c r="T40" s="210">
        <v>3368</v>
      </c>
      <c r="U40" s="211">
        <f t="shared" si="3"/>
        <v>842</v>
      </c>
      <c r="V40" s="210">
        <v>269</v>
      </c>
      <c r="W40" s="210">
        <v>20179</v>
      </c>
      <c r="X40" s="272">
        <f t="shared" si="4"/>
        <v>5044.75</v>
      </c>
      <c r="Y40" s="210">
        <v>276</v>
      </c>
      <c r="Z40" s="210">
        <v>22374</v>
      </c>
      <c r="AA40" s="211">
        <f t="shared" si="5"/>
        <v>5593.5</v>
      </c>
      <c r="AB40" s="210">
        <v>337</v>
      </c>
      <c r="AC40" s="210">
        <v>27127</v>
      </c>
      <c r="AD40" s="211">
        <f t="shared" si="6"/>
        <v>6781.75</v>
      </c>
      <c r="AE40" s="210">
        <v>423</v>
      </c>
      <c r="AF40" s="210">
        <v>33173</v>
      </c>
      <c r="AG40" s="211">
        <f t="shared" si="7"/>
        <v>8293.25</v>
      </c>
      <c r="AH40" s="210">
        <v>414</v>
      </c>
      <c r="AI40" s="210">
        <v>33634</v>
      </c>
      <c r="AJ40" s="211">
        <f t="shared" si="8"/>
        <v>8408.5</v>
      </c>
      <c r="AK40" s="210">
        <v>426</v>
      </c>
      <c r="AL40" s="210">
        <v>31996</v>
      </c>
      <c r="AM40" s="211">
        <f t="shared" si="9"/>
        <v>7999</v>
      </c>
      <c r="AN40" s="210">
        <v>442</v>
      </c>
      <c r="AO40" s="210">
        <v>34410</v>
      </c>
      <c r="AP40" s="211">
        <f t="shared" si="10"/>
        <v>8602.5</v>
      </c>
      <c r="AQ40" s="210">
        <v>393</v>
      </c>
      <c r="AR40" s="210">
        <v>32819</v>
      </c>
      <c r="AS40" s="211">
        <f t="shared" si="11"/>
        <v>8204.75</v>
      </c>
    </row>
    <row r="41" spans="1:45" ht="15" customHeight="1">
      <c r="A41" s="39" t="s">
        <v>1633</v>
      </c>
      <c r="B41" s="11" t="s">
        <v>1634</v>
      </c>
      <c r="C41" s="88" t="str">
        <f>VLOOKUP(B41,Remark!O:P,2,0)</f>
        <v>Kerry</v>
      </c>
      <c r="D41" s="40"/>
      <c r="E41" s="40"/>
      <c r="F41" s="58"/>
      <c r="G41" s="77"/>
      <c r="H41" s="77"/>
      <c r="I41" s="78"/>
      <c r="J41" s="40"/>
      <c r="K41" s="40"/>
      <c r="L41" s="78"/>
      <c r="M41" s="155"/>
      <c r="N41" s="10"/>
      <c r="O41" s="78">
        <f t="shared" si="1"/>
        <v>0</v>
      </c>
      <c r="P41" s="102">
        <v>30</v>
      </c>
      <c r="Q41" s="102">
        <v>1974</v>
      </c>
      <c r="R41" s="78">
        <f t="shared" si="2"/>
        <v>493.5</v>
      </c>
      <c r="S41" s="210">
        <v>31</v>
      </c>
      <c r="T41" s="210">
        <v>2277</v>
      </c>
      <c r="U41" s="211">
        <f t="shared" si="3"/>
        <v>569.25</v>
      </c>
      <c r="V41" s="210">
        <v>279</v>
      </c>
      <c r="W41" s="210">
        <v>25433</v>
      </c>
      <c r="X41" s="272">
        <f t="shared" si="4"/>
        <v>6358.25</v>
      </c>
      <c r="Y41" s="210">
        <v>307</v>
      </c>
      <c r="Z41" s="210">
        <v>28269</v>
      </c>
      <c r="AA41" s="211">
        <f t="shared" si="5"/>
        <v>7067.25</v>
      </c>
      <c r="AB41" s="210">
        <v>306</v>
      </c>
      <c r="AC41" s="210">
        <v>25484</v>
      </c>
      <c r="AD41" s="211">
        <f t="shared" si="6"/>
        <v>6371</v>
      </c>
      <c r="AE41" s="210">
        <v>366</v>
      </c>
      <c r="AF41" s="210">
        <v>32000</v>
      </c>
      <c r="AG41" s="211">
        <f t="shared" si="7"/>
        <v>8000</v>
      </c>
      <c r="AH41" s="210">
        <v>703</v>
      </c>
      <c r="AI41" s="210">
        <v>58867</v>
      </c>
      <c r="AJ41" s="211">
        <f t="shared" si="8"/>
        <v>14716.75</v>
      </c>
      <c r="AK41" s="210">
        <v>724</v>
      </c>
      <c r="AL41" s="210">
        <v>63022</v>
      </c>
      <c r="AM41" s="211">
        <f t="shared" si="9"/>
        <v>15755.5</v>
      </c>
      <c r="AN41" s="210">
        <v>775</v>
      </c>
      <c r="AO41" s="210">
        <v>58827</v>
      </c>
      <c r="AP41" s="211">
        <f t="shared" si="10"/>
        <v>14706.75</v>
      </c>
      <c r="AQ41" s="210">
        <v>857</v>
      </c>
      <c r="AR41" s="210">
        <v>67957</v>
      </c>
      <c r="AS41" s="211">
        <f t="shared" si="11"/>
        <v>16989.25</v>
      </c>
    </row>
    <row r="42" spans="1:45" ht="15" customHeight="1">
      <c r="A42" s="39" t="s">
        <v>1635</v>
      </c>
      <c r="B42" s="11" t="s">
        <v>1636</v>
      </c>
      <c r="C42" s="88" t="str">
        <f>VLOOKUP(B42,Remark!O:P,2,0)</f>
        <v>Kerry</v>
      </c>
      <c r="D42" s="40"/>
      <c r="E42" s="40"/>
      <c r="F42" s="58"/>
      <c r="G42" s="77"/>
      <c r="H42" s="77"/>
      <c r="I42" s="78"/>
      <c r="J42" s="40"/>
      <c r="K42" s="40"/>
      <c r="L42" s="78"/>
      <c r="M42" s="155"/>
      <c r="N42" s="10"/>
      <c r="O42" s="78">
        <f t="shared" si="1"/>
        <v>0</v>
      </c>
      <c r="P42" s="102"/>
      <c r="Q42" s="102"/>
      <c r="R42" s="78">
        <f t="shared" si="2"/>
        <v>0</v>
      </c>
      <c r="S42" s="210" t="s">
        <v>1935</v>
      </c>
      <c r="T42" s="210"/>
      <c r="U42" s="211">
        <f t="shared" si="3"/>
        <v>0</v>
      </c>
      <c r="V42" s="210">
        <v>131</v>
      </c>
      <c r="W42" s="210">
        <v>10293</v>
      </c>
      <c r="X42" s="272">
        <f t="shared" si="4"/>
        <v>2573.25</v>
      </c>
      <c r="Y42" s="210">
        <v>137</v>
      </c>
      <c r="Z42" s="210">
        <v>10691</v>
      </c>
      <c r="AA42" s="211">
        <f t="shared" si="5"/>
        <v>2672.75</v>
      </c>
      <c r="AB42" s="210">
        <v>224</v>
      </c>
      <c r="AC42" s="210">
        <v>19362</v>
      </c>
      <c r="AD42" s="211">
        <f t="shared" si="6"/>
        <v>4840.5</v>
      </c>
      <c r="AE42" s="210">
        <v>195</v>
      </c>
      <c r="AF42" s="210">
        <v>17973</v>
      </c>
      <c r="AG42" s="211">
        <f t="shared" si="7"/>
        <v>4493.25</v>
      </c>
      <c r="AH42" s="210">
        <v>322</v>
      </c>
      <c r="AI42" s="210">
        <v>26972</v>
      </c>
      <c r="AJ42" s="211">
        <f t="shared" si="8"/>
        <v>6743</v>
      </c>
      <c r="AK42" s="210">
        <v>278</v>
      </c>
      <c r="AL42" s="210">
        <v>23538</v>
      </c>
      <c r="AM42" s="211">
        <f t="shared" si="9"/>
        <v>5884.5</v>
      </c>
      <c r="AN42" s="210">
        <v>337</v>
      </c>
      <c r="AO42" s="210">
        <v>28783</v>
      </c>
      <c r="AP42" s="211">
        <f t="shared" si="10"/>
        <v>7195.75</v>
      </c>
      <c r="AQ42" s="210">
        <v>340</v>
      </c>
      <c r="AR42" s="210">
        <v>27328</v>
      </c>
      <c r="AS42" s="211">
        <f t="shared" si="11"/>
        <v>6832</v>
      </c>
    </row>
    <row r="43" spans="1:45" ht="15" customHeight="1">
      <c r="A43" s="39" t="s">
        <v>1637</v>
      </c>
      <c r="B43" s="11" t="s">
        <v>1552</v>
      </c>
      <c r="C43" s="88" t="s">
        <v>5</v>
      </c>
      <c r="D43" s="40"/>
      <c r="E43" s="40"/>
      <c r="F43" s="58"/>
      <c r="G43" s="77"/>
      <c r="H43" s="77"/>
      <c r="I43" s="78"/>
      <c r="J43" s="40"/>
      <c r="K43" s="40"/>
      <c r="L43" s="78"/>
      <c r="M43" s="155"/>
      <c r="N43" s="10"/>
      <c r="O43" s="78">
        <f t="shared" si="1"/>
        <v>0</v>
      </c>
      <c r="P43" s="102">
        <v>40</v>
      </c>
      <c r="Q43" s="102">
        <v>2632</v>
      </c>
      <c r="R43" s="78">
        <f t="shared" si="2"/>
        <v>658</v>
      </c>
      <c r="S43" s="210">
        <v>31</v>
      </c>
      <c r="T43" s="210">
        <v>2455</v>
      </c>
      <c r="U43" s="211">
        <f t="shared" si="3"/>
        <v>613.75</v>
      </c>
      <c r="V43" s="210">
        <v>165</v>
      </c>
      <c r="W43" s="210">
        <v>12239</v>
      </c>
      <c r="X43" s="272">
        <f t="shared" si="4"/>
        <v>3059.75</v>
      </c>
      <c r="Y43" s="210">
        <v>173</v>
      </c>
      <c r="Z43" s="210">
        <v>12991</v>
      </c>
      <c r="AA43" s="211">
        <f t="shared" si="5"/>
        <v>3247.75</v>
      </c>
      <c r="AB43" s="210">
        <v>225</v>
      </c>
      <c r="AC43" s="210">
        <v>16255</v>
      </c>
      <c r="AD43" s="211">
        <f t="shared" si="6"/>
        <v>4063.75</v>
      </c>
      <c r="AE43" s="210">
        <v>305</v>
      </c>
      <c r="AF43" s="210">
        <v>25281</v>
      </c>
      <c r="AG43" s="211">
        <f t="shared" si="7"/>
        <v>6320.25</v>
      </c>
      <c r="AH43" s="210">
        <v>273</v>
      </c>
      <c r="AI43" s="210">
        <v>22975</v>
      </c>
      <c r="AJ43" s="211">
        <f t="shared" si="8"/>
        <v>5743.75</v>
      </c>
      <c r="AK43" s="210">
        <v>202</v>
      </c>
      <c r="AL43" s="210">
        <v>17718</v>
      </c>
      <c r="AM43" s="211">
        <f t="shared" si="9"/>
        <v>4429.5</v>
      </c>
      <c r="AN43" s="210">
        <v>188</v>
      </c>
      <c r="AO43" s="210">
        <v>15064</v>
      </c>
      <c r="AP43" s="211">
        <f t="shared" si="10"/>
        <v>3766</v>
      </c>
      <c r="AQ43" s="210">
        <v>201</v>
      </c>
      <c r="AR43" s="210">
        <v>16961</v>
      </c>
      <c r="AS43" s="211">
        <f t="shared" si="11"/>
        <v>4240.25</v>
      </c>
    </row>
    <row r="44" spans="1:45" ht="15" customHeight="1">
      <c r="A44" s="39" t="s">
        <v>2311</v>
      </c>
      <c r="B44" s="19" t="s">
        <v>2267</v>
      </c>
      <c r="C44" s="227" t="s">
        <v>5</v>
      </c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>
        <v>204</v>
      </c>
      <c r="W44" s="19">
        <v>19776</v>
      </c>
      <c r="X44" s="272">
        <f t="shared" si="4"/>
        <v>4944</v>
      </c>
      <c r="Y44" s="19">
        <v>309</v>
      </c>
      <c r="Z44" s="19">
        <v>27007</v>
      </c>
      <c r="AA44" s="211">
        <f t="shared" si="5"/>
        <v>6751.75</v>
      </c>
      <c r="AB44" s="19">
        <v>414</v>
      </c>
      <c r="AC44" s="19">
        <v>39752</v>
      </c>
      <c r="AD44" s="211">
        <f t="shared" si="6"/>
        <v>9938</v>
      </c>
      <c r="AE44" s="210">
        <v>601</v>
      </c>
      <c r="AF44" s="210">
        <v>60041</v>
      </c>
      <c r="AG44" s="211">
        <f t="shared" si="7"/>
        <v>15010.25</v>
      </c>
      <c r="AH44" s="210">
        <v>696</v>
      </c>
      <c r="AI44" s="210">
        <v>62462</v>
      </c>
      <c r="AJ44" s="211">
        <f t="shared" si="8"/>
        <v>15615.5</v>
      </c>
      <c r="AK44" s="210">
        <v>661</v>
      </c>
      <c r="AL44" s="210">
        <v>66457</v>
      </c>
      <c r="AM44" s="211">
        <f t="shared" si="9"/>
        <v>16614.25</v>
      </c>
      <c r="AN44" s="210">
        <v>775</v>
      </c>
      <c r="AO44" s="210">
        <v>69891</v>
      </c>
      <c r="AP44" s="211">
        <f t="shared" si="10"/>
        <v>17472.75</v>
      </c>
      <c r="AQ44" s="210">
        <v>884</v>
      </c>
      <c r="AR44" s="210">
        <v>84680</v>
      </c>
      <c r="AS44" s="211">
        <f t="shared" si="11"/>
        <v>21170</v>
      </c>
    </row>
    <row r="45" spans="1:45" ht="15" customHeight="1">
      <c r="A45" s="39" t="s">
        <v>2312</v>
      </c>
      <c r="B45" s="19" t="s">
        <v>2268</v>
      </c>
      <c r="C45" s="227" t="s">
        <v>5</v>
      </c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211">
        <f t="shared" ref="V45" si="12">U45*25%</f>
        <v>0</v>
      </c>
      <c r="W45" s="211">
        <f t="shared" ref="W45" si="13">V45*25%</f>
        <v>0</v>
      </c>
      <c r="X45" s="272">
        <f t="shared" si="4"/>
        <v>0</v>
      </c>
      <c r="Y45" s="19">
        <v>120</v>
      </c>
      <c r="Z45" s="19">
        <v>8912</v>
      </c>
      <c r="AA45" s="211">
        <f t="shared" si="5"/>
        <v>2228</v>
      </c>
      <c r="AB45" s="19">
        <v>297</v>
      </c>
      <c r="AC45" s="19">
        <v>26359</v>
      </c>
      <c r="AD45" s="211">
        <f t="shared" si="6"/>
        <v>6589.75</v>
      </c>
      <c r="AE45" s="210">
        <v>266</v>
      </c>
      <c r="AF45" s="210">
        <v>21546</v>
      </c>
      <c r="AG45" s="211">
        <f t="shared" si="7"/>
        <v>5386.5</v>
      </c>
      <c r="AH45" s="210">
        <v>316</v>
      </c>
      <c r="AI45" s="210">
        <v>26946</v>
      </c>
      <c r="AJ45" s="211">
        <f t="shared" si="8"/>
        <v>6736.5</v>
      </c>
      <c r="AK45" s="210">
        <v>359</v>
      </c>
      <c r="AL45" s="210">
        <v>27175</v>
      </c>
      <c r="AM45" s="211">
        <f t="shared" si="9"/>
        <v>6793.75</v>
      </c>
      <c r="AN45" s="210">
        <v>392</v>
      </c>
      <c r="AO45" s="210">
        <v>30402</v>
      </c>
      <c r="AP45" s="211">
        <f t="shared" si="10"/>
        <v>7600.5</v>
      </c>
      <c r="AQ45" s="210">
        <v>385</v>
      </c>
      <c r="AR45" s="210">
        <v>28717</v>
      </c>
      <c r="AS45" s="211">
        <f t="shared" si="11"/>
        <v>7179.25</v>
      </c>
    </row>
    <row r="46" spans="1:45" ht="15" customHeight="1">
      <c r="A46" s="39" t="s">
        <v>2313</v>
      </c>
      <c r="B46" s="19" t="s">
        <v>2269</v>
      </c>
      <c r="C46" s="227" t="s">
        <v>5</v>
      </c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19"/>
      <c r="Q46" s="19"/>
      <c r="R46" s="19"/>
      <c r="S46" s="19"/>
      <c r="T46" s="19"/>
      <c r="U46" s="19"/>
      <c r="V46" s="19">
        <v>103</v>
      </c>
      <c r="W46" s="19">
        <v>9761</v>
      </c>
      <c r="X46" s="272">
        <f t="shared" si="4"/>
        <v>2440.25</v>
      </c>
      <c r="Y46" s="19">
        <v>194</v>
      </c>
      <c r="Z46" s="19">
        <v>19252</v>
      </c>
      <c r="AA46" s="211">
        <f t="shared" si="5"/>
        <v>4813</v>
      </c>
      <c r="AB46" s="19">
        <v>266</v>
      </c>
      <c r="AC46" s="19">
        <v>23644</v>
      </c>
      <c r="AD46" s="211">
        <f t="shared" si="6"/>
        <v>5911</v>
      </c>
      <c r="AE46" s="210">
        <v>414</v>
      </c>
      <c r="AF46" s="210">
        <v>35652</v>
      </c>
      <c r="AG46" s="211">
        <f t="shared" si="7"/>
        <v>8913</v>
      </c>
      <c r="AH46" s="210">
        <v>407</v>
      </c>
      <c r="AI46" s="210">
        <v>34407</v>
      </c>
      <c r="AJ46" s="211">
        <f t="shared" si="8"/>
        <v>8601.75</v>
      </c>
      <c r="AK46" s="210">
        <v>529</v>
      </c>
      <c r="AL46" s="210">
        <v>43449</v>
      </c>
      <c r="AM46" s="211">
        <f t="shared" si="9"/>
        <v>10862.25</v>
      </c>
      <c r="AN46" s="210">
        <v>452</v>
      </c>
      <c r="AO46" s="210">
        <v>38030</v>
      </c>
      <c r="AP46" s="211">
        <f t="shared" si="10"/>
        <v>9507.5</v>
      </c>
      <c r="AQ46" s="210">
        <v>443</v>
      </c>
      <c r="AR46" s="210">
        <v>36967</v>
      </c>
      <c r="AS46" s="211">
        <f t="shared" si="11"/>
        <v>9241.75</v>
      </c>
    </row>
    <row r="47" spans="1:45" ht="15" customHeight="1">
      <c r="A47" s="39" t="s">
        <v>2314</v>
      </c>
      <c r="B47" s="19" t="s">
        <v>2270</v>
      </c>
      <c r="C47" s="227" t="s">
        <v>5</v>
      </c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T47" s="19"/>
      <c r="U47" s="19"/>
      <c r="V47" s="19">
        <v>168</v>
      </c>
      <c r="W47" s="19">
        <v>13150</v>
      </c>
      <c r="X47" s="272">
        <f t="shared" si="4"/>
        <v>3287.5</v>
      </c>
      <c r="Y47" s="19">
        <v>236</v>
      </c>
      <c r="Z47" s="19">
        <v>21560</v>
      </c>
      <c r="AA47" s="211">
        <f t="shared" si="5"/>
        <v>5390</v>
      </c>
      <c r="AB47" s="19">
        <v>335</v>
      </c>
      <c r="AC47" s="19">
        <v>33537</v>
      </c>
      <c r="AD47" s="211">
        <f t="shared" si="6"/>
        <v>8384.25</v>
      </c>
      <c r="AE47" s="210">
        <v>484</v>
      </c>
      <c r="AF47" s="210">
        <v>43706</v>
      </c>
      <c r="AG47" s="211">
        <f t="shared" si="7"/>
        <v>10926.5</v>
      </c>
      <c r="AH47" s="210">
        <v>440</v>
      </c>
      <c r="AI47" s="210">
        <v>38466</v>
      </c>
      <c r="AJ47" s="211">
        <f t="shared" si="8"/>
        <v>9616.5</v>
      </c>
      <c r="AK47" s="210">
        <v>397</v>
      </c>
      <c r="AL47" s="210">
        <v>35943</v>
      </c>
      <c r="AM47" s="211">
        <f t="shared" si="9"/>
        <v>8985.75</v>
      </c>
      <c r="AN47" s="210">
        <v>522</v>
      </c>
      <c r="AO47" s="210">
        <v>48260</v>
      </c>
      <c r="AP47" s="211">
        <f t="shared" si="10"/>
        <v>12065</v>
      </c>
      <c r="AQ47" s="210">
        <v>622</v>
      </c>
      <c r="AR47" s="210">
        <v>54598</v>
      </c>
      <c r="AS47" s="211">
        <f t="shared" si="11"/>
        <v>13649.5</v>
      </c>
    </row>
    <row r="48" spans="1:45" ht="15" customHeight="1">
      <c r="A48" s="39" t="s">
        <v>2315</v>
      </c>
      <c r="B48" s="19" t="s">
        <v>2271</v>
      </c>
      <c r="C48" s="227" t="s">
        <v>5</v>
      </c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>
        <v>137</v>
      </c>
      <c r="W48" s="19">
        <v>11673</v>
      </c>
      <c r="X48" s="272">
        <f t="shared" si="4"/>
        <v>2918.25</v>
      </c>
      <c r="Y48" s="19">
        <v>191</v>
      </c>
      <c r="Z48" s="19">
        <v>13831</v>
      </c>
      <c r="AA48" s="211">
        <f t="shared" si="5"/>
        <v>3457.75</v>
      </c>
      <c r="AB48" s="19">
        <v>257</v>
      </c>
      <c r="AC48" s="19">
        <v>19467</v>
      </c>
      <c r="AD48" s="211">
        <f t="shared" si="6"/>
        <v>4866.75</v>
      </c>
      <c r="AE48" s="210">
        <v>255</v>
      </c>
      <c r="AF48" s="210">
        <v>18859</v>
      </c>
      <c r="AG48" s="211">
        <f t="shared" si="7"/>
        <v>4714.75</v>
      </c>
      <c r="AH48" s="210">
        <v>273</v>
      </c>
      <c r="AI48" s="210">
        <v>22441</v>
      </c>
      <c r="AJ48" s="211">
        <f t="shared" si="8"/>
        <v>5610.25</v>
      </c>
      <c r="AK48" s="210">
        <v>295</v>
      </c>
      <c r="AL48" s="210">
        <v>21275</v>
      </c>
      <c r="AM48" s="211">
        <f t="shared" si="9"/>
        <v>5318.75</v>
      </c>
      <c r="AN48" s="210">
        <v>291</v>
      </c>
      <c r="AO48" s="210">
        <v>22181</v>
      </c>
      <c r="AP48" s="211">
        <f t="shared" si="10"/>
        <v>5545.25</v>
      </c>
      <c r="AQ48" s="210">
        <v>344</v>
      </c>
      <c r="AR48" s="210">
        <v>27376</v>
      </c>
      <c r="AS48" s="211">
        <f t="shared" si="11"/>
        <v>6844</v>
      </c>
    </row>
    <row r="49" spans="1:45" ht="15" customHeight="1">
      <c r="A49" s="39" t="s">
        <v>2316</v>
      </c>
      <c r="B49" s="19" t="s">
        <v>2272</v>
      </c>
      <c r="C49" s="227" t="s">
        <v>5</v>
      </c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19"/>
      <c r="Q49" s="19"/>
      <c r="R49" s="19"/>
      <c r="S49" s="19"/>
      <c r="T49" s="19"/>
      <c r="U49" s="19"/>
      <c r="V49" s="19">
        <v>105</v>
      </c>
      <c r="W49" s="19">
        <v>10325</v>
      </c>
      <c r="X49" s="272">
        <f t="shared" si="4"/>
        <v>2581.25</v>
      </c>
      <c r="Y49" s="19">
        <v>133</v>
      </c>
      <c r="Z49" s="19">
        <v>9799</v>
      </c>
      <c r="AA49" s="211">
        <f t="shared" si="5"/>
        <v>2449.75</v>
      </c>
      <c r="AB49" s="19">
        <v>173</v>
      </c>
      <c r="AC49" s="19">
        <v>12711</v>
      </c>
      <c r="AD49" s="211">
        <f t="shared" si="6"/>
        <v>3177.75</v>
      </c>
      <c r="AE49" s="210">
        <v>198</v>
      </c>
      <c r="AF49" s="210">
        <v>14756</v>
      </c>
      <c r="AG49" s="211">
        <f t="shared" si="7"/>
        <v>3689</v>
      </c>
      <c r="AH49" s="210">
        <v>228</v>
      </c>
      <c r="AI49" s="210">
        <v>18416</v>
      </c>
      <c r="AJ49" s="211">
        <f t="shared" si="8"/>
        <v>4604</v>
      </c>
      <c r="AK49" s="210">
        <v>284</v>
      </c>
      <c r="AL49" s="210">
        <v>23360</v>
      </c>
      <c r="AM49" s="211">
        <f t="shared" si="9"/>
        <v>5840</v>
      </c>
      <c r="AN49" s="210">
        <v>334</v>
      </c>
      <c r="AO49" s="210">
        <v>27258</v>
      </c>
      <c r="AP49" s="211">
        <f t="shared" si="10"/>
        <v>6814.5</v>
      </c>
      <c r="AQ49" s="210">
        <v>415</v>
      </c>
      <c r="AR49" s="210">
        <v>30875</v>
      </c>
      <c r="AS49" s="211">
        <f t="shared" si="11"/>
        <v>7718.75</v>
      </c>
    </row>
    <row r="50" spans="1:45" ht="15" customHeight="1">
      <c r="A50" s="39" t="s">
        <v>2317</v>
      </c>
      <c r="B50" s="19" t="s">
        <v>2273</v>
      </c>
      <c r="C50" s="227" t="s">
        <v>5</v>
      </c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  <c r="T50" s="19"/>
      <c r="U50" s="19"/>
      <c r="V50" s="19">
        <v>141</v>
      </c>
      <c r="W50" s="19">
        <v>12741</v>
      </c>
      <c r="X50" s="272">
        <f t="shared" si="4"/>
        <v>3185.25</v>
      </c>
      <c r="Y50" s="19">
        <v>203</v>
      </c>
      <c r="Z50" s="19">
        <v>15315</v>
      </c>
      <c r="AA50" s="211">
        <f t="shared" si="5"/>
        <v>3828.75</v>
      </c>
      <c r="AB50" s="19">
        <v>193</v>
      </c>
      <c r="AC50" s="19">
        <v>14677</v>
      </c>
      <c r="AD50" s="211">
        <f t="shared" si="6"/>
        <v>3669.25</v>
      </c>
      <c r="AE50" s="210">
        <v>300</v>
      </c>
      <c r="AF50" s="210">
        <v>23996</v>
      </c>
      <c r="AG50" s="211">
        <f t="shared" si="7"/>
        <v>5999</v>
      </c>
      <c r="AH50" s="210">
        <v>372</v>
      </c>
      <c r="AI50" s="210">
        <v>28814</v>
      </c>
      <c r="AJ50" s="211">
        <f t="shared" si="8"/>
        <v>7203.5</v>
      </c>
      <c r="AK50" s="210">
        <v>339</v>
      </c>
      <c r="AL50" s="210">
        <v>25145</v>
      </c>
      <c r="AM50" s="211">
        <f t="shared" si="9"/>
        <v>6286.25</v>
      </c>
      <c r="AN50" s="210">
        <v>306</v>
      </c>
      <c r="AO50" s="210">
        <v>22550</v>
      </c>
      <c r="AP50" s="211">
        <f t="shared" si="10"/>
        <v>5637.5</v>
      </c>
      <c r="AQ50" s="210">
        <v>379</v>
      </c>
      <c r="AR50" s="210">
        <v>30265</v>
      </c>
      <c r="AS50" s="211">
        <f t="shared" si="11"/>
        <v>7566.25</v>
      </c>
    </row>
    <row r="51" spans="1:45" ht="15" customHeight="1">
      <c r="A51" s="39" t="s">
        <v>2318</v>
      </c>
      <c r="B51" s="19" t="s">
        <v>2274</v>
      </c>
      <c r="C51" s="227" t="s">
        <v>5</v>
      </c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>
        <v>131</v>
      </c>
      <c r="W51" s="19">
        <v>9769</v>
      </c>
      <c r="X51" s="272">
        <f t="shared" si="4"/>
        <v>2442.25</v>
      </c>
      <c r="Y51" s="19">
        <v>153</v>
      </c>
      <c r="Z51" s="19">
        <v>10447</v>
      </c>
      <c r="AA51" s="211">
        <f t="shared" si="5"/>
        <v>2611.75</v>
      </c>
      <c r="AB51" s="19">
        <v>229</v>
      </c>
      <c r="AC51" s="19">
        <v>15961</v>
      </c>
      <c r="AD51" s="211">
        <f t="shared" si="6"/>
        <v>3990.25</v>
      </c>
      <c r="AE51" s="210">
        <v>283</v>
      </c>
      <c r="AF51" s="210">
        <v>22951</v>
      </c>
      <c r="AG51" s="211">
        <f t="shared" si="7"/>
        <v>5737.75</v>
      </c>
      <c r="AH51" s="210">
        <v>182</v>
      </c>
      <c r="AI51" s="210">
        <v>13740</v>
      </c>
      <c r="AJ51" s="211">
        <f t="shared" si="8"/>
        <v>3435</v>
      </c>
      <c r="AK51" s="210">
        <v>280</v>
      </c>
      <c r="AL51" s="210">
        <v>21596</v>
      </c>
      <c r="AM51" s="211">
        <f t="shared" si="9"/>
        <v>5399</v>
      </c>
      <c r="AN51" s="210">
        <v>254</v>
      </c>
      <c r="AO51" s="210">
        <v>17584</v>
      </c>
      <c r="AP51" s="211">
        <f t="shared" si="10"/>
        <v>4396</v>
      </c>
      <c r="AQ51" s="210">
        <v>303</v>
      </c>
      <c r="AR51" s="210">
        <v>23317</v>
      </c>
      <c r="AS51" s="211">
        <f t="shared" si="11"/>
        <v>5829.25</v>
      </c>
    </row>
    <row r="52" spans="1:45" ht="15" customHeight="1">
      <c r="A52" s="39" t="s">
        <v>2319</v>
      </c>
      <c r="B52" s="19" t="s">
        <v>2275</v>
      </c>
      <c r="C52" s="227" t="s">
        <v>5</v>
      </c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19"/>
      <c r="Q52" s="19"/>
      <c r="R52" s="19"/>
      <c r="S52" s="19"/>
      <c r="T52" s="19"/>
      <c r="U52" s="19"/>
      <c r="V52" s="19">
        <v>189</v>
      </c>
      <c r="W52" s="19">
        <v>18323</v>
      </c>
      <c r="X52" s="272">
        <f t="shared" si="4"/>
        <v>4580.75</v>
      </c>
      <c r="Y52" s="19">
        <v>319</v>
      </c>
      <c r="Z52" s="19">
        <v>25547</v>
      </c>
      <c r="AA52" s="211">
        <f t="shared" si="5"/>
        <v>6386.75</v>
      </c>
      <c r="AB52" s="19">
        <v>508</v>
      </c>
      <c r="AC52" s="19">
        <v>41944</v>
      </c>
      <c r="AD52" s="211">
        <f t="shared" si="6"/>
        <v>10486</v>
      </c>
      <c r="AE52" s="210">
        <v>647</v>
      </c>
      <c r="AF52" s="210">
        <v>47335</v>
      </c>
      <c r="AG52" s="211">
        <f t="shared" si="7"/>
        <v>11833.75</v>
      </c>
      <c r="AH52" s="210">
        <v>612</v>
      </c>
      <c r="AI52" s="210">
        <v>46724</v>
      </c>
      <c r="AJ52" s="211">
        <f t="shared" si="8"/>
        <v>11681</v>
      </c>
      <c r="AK52" s="210">
        <v>605</v>
      </c>
      <c r="AL52" s="210">
        <v>44477</v>
      </c>
      <c r="AM52" s="211">
        <f t="shared" si="9"/>
        <v>11119.25</v>
      </c>
      <c r="AN52" s="210">
        <v>613</v>
      </c>
      <c r="AO52" s="210">
        <v>44967</v>
      </c>
      <c r="AP52" s="211">
        <f t="shared" si="10"/>
        <v>11241.75</v>
      </c>
      <c r="AQ52" s="210">
        <v>683</v>
      </c>
      <c r="AR52" s="210">
        <v>51937</v>
      </c>
      <c r="AS52" s="211">
        <f t="shared" si="11"/>
        <v>12984.25</v>
      </c>
    </row>
    <row r="53" spans="1:45" ht="15" customHeight="1">
      <c r="A53" s="39" t="s">
        <v>2320</v>
      </c>
      <c r="B53" s="19" t="s">
        <v>2276</v>
      </c>
      <c r="C53" s="227" t="s">
        <v>951</v>
      </c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19"/>
      <c r="Q53" s="19"/>
      <c r="R53" s="19"/>
      <c r="S53" s="19"/>
      <c r="T53" s="19"/>
      <c r="U53" s="19"/>
      <c r="V53" s="19">
        <v>123</v>
      </c>
      <c r="W53" s="19">
        <v>9929</v>
      </c>
      <c r="X53" s="272">
        <f t="shared" si="4"/>
        <v>2482.25</v>
      </c>
      <c r="Y53" s="19">
        <v>238</v>
      </c>
      <c r="Z53" s="19">
        <v>18626</v>
      </c>
      <c r="AA53" s="211">
        <f t="shared" si="5"/>
        <v>4656.5</v>
      </c>
      <c r="AB53" s="19">
        <v>253</v>
      </c>
      <c r="AC53" s="19">
        <v>20221</v>
      </c>
      <c r="AD53" s="211">
        <f t="shared" si="6"/>
        <v>5055.25</v>
      </c>
      <c r="AE53" s="210">
        <v>289</v>
      </c>
      <c r="AF53" s="210">
        <v>24081</v>
      </c>
      <c r="AG53" s="211">
        <f t="shared" si="7"/>
        <v>6020.25</v>
      </c>
      <c r="AH53" s="210">
        <v>307</v>
      </c>
      <c r="AI53" s="210">
        <v>25525</v>
      </c>
      <c r="AJ53" s="211">
        <f t="shared" si="8"/>
        <v>6381.25</v>
      </c>
      <c r="AK53" s="210">
        <v>324</v>
      </c>
      <c r="AL53" s="210">
        <v>26414</v>
      </c>
      <c r="AM53" s="211">
        <f t="shared" si="9"/>
        <v>6603.5</v>
      </c>
      <c r="AN53" s="210">
        <v>304</v>
      </c>
      <c r="AO53" s="210">
        <v>25158</v>
      </c>
      <c r="AP53" s="211">
        <f t="shared" si="10"/>
        <v>6289.5</v>
      </c>
      <c r="AQ53" s="210">
        <v>386</v>
      </c>
      <c r="AR53" s="210">
        <v>30178</v>
      </c>
      <c r="AS53" s="211">
        <f t="shared" si="11"/>
        <v>7544.5</v>
      </c>
    </row>
    <row r="54" spans="1:45" ht="15" customHeight="1">
      <c r="A54" s="39" t="s">
        <v>2321</v>
      </c>
      <c r="B54" s="19" t="s">
        <v>2277</v>
      </c>
      <c r="C54" s="227" t="s">
        <v>5</v>
      </c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>
        <v>59</v>
      </c>
      <c r="W54" s="19">
        <v>5355</v>
      </c>
      <c r="X54" s="272">
        <f t="shared" si="4"/>
        <v>1338.75</v>
      </c>
      <c r="Y54" s="19">
        <v>91</v>
      </c>
      <c r="Z54" s="19">
        <v>7643</v>
      </c>
      <c r="AA54" s="211">
        <f t="shared" si="5"/>
        <v>1910.75</v>
      </c>
      <c r="AB54" s="19">
        <v>98</v>
      </c>
      <c r="AC54" s="19">
        <v>9276</v>
      </c>
      <c r="AD54" s="211">
        <f t="shared" si="6"/>
        <v>2319</v>
      </c>
      <c r="AE54" s="210">
        <v>169</v>
      </c>
      <c r="AF54" s="210">
        <v>13465</v>
      </c>
      <c r="AG54" s="211">
        <f t="shared" si="7"/>
        <v>3366.25</v>
      </c>
      <c r="AH54" s="210">
        <v>186</v>
      </c>
      <c r="AI54" s="210">
        <v>15222</v>
      </c>
      <c r="AJ54" s="211">
        <f t="shared" si="8"/>
        <v>3805.5</v>
      </c>
      <c r="AK54" s="210">
        <v>166</v>
      </c>
      <c r="AL54" s="210">
        <v>13810</v>
      </c>
      <c r="AM54" s="211">
        <f t="shared" si="9"/>
        <v>3452.5</v>
      </c>
      <c r="AN54" s="210">
        <v>180</v>
      </c>
      <c r="AO54" s="210">
        <v>14568</v>
      </c>
      <c r="AP54" s="211">
        <f t="shared" si="10"/>
        <v>3642</v>
      </c>
      <c r="AQ54" s="210">
        <v>206</v>
      </c>
      <c r="AR54" s="210">
        <v>17890</v>
      </c>
      <c r="AS54" s="211">
        <f t="shared" si="11"/>
        <v>4472.5</v>
      </c>
    </row>
    <row r="55" spans="1:45" ht="15" customHeight="1">
      <c r="A55" s="39" t="s">
        <v>2322</v>
      </c>
      <c r="B55" s="19" t="s">
        <v>2278</v>
      </c>
      <c r="C55" s="227" t="s">
        <v>5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19"/>
      <c r="Q55" s="19"/>
      <c r="R55" s="19"/>
      <c r="S55" s="19"/>
      <c r="T55" s="19"/>
      <c r="U55" s="19"/>
      <c r="V55" s="19">
        <v>113</v>
      </c>
      <c r="W55" s="19">
        <v>11705</v>
      </c>
      <c r="X55" s="272">
        <f t="shared" si="4"/>
        <v>2926.25</v>
      </c>
      <c r="Y55" s="19">
        <v>131</v>
      </c>
      <c r="Z55" s="19">
        <v>12681</v>
      </c>
      <c r="AA55" s="211">
        <f t="shared" si="5"/>
        <v>3170.25</v>
      </c>
      <c r="AB55" s="19">
        <v>228</v>
      </c>
      <c r="AC55" s="19">
        <v>23328</v>
      </c>
      <c r="AD55" s="211">
        <f t="shared" si="6"/>
        <v>5832</v>
      </c>
      <c r="AE55" s="210">
        <v>280</v>
      </c>
      <c r="AF55" s="210">
        <v>31048</v>
      </c>
      <c r="AG55" s="211">
        <f t="shared" si="7"/>
        <v>7762</v>
      </c>
      <c r="AH55" s="210">
        <v>426</v>
      </c>
      <c r="AI55" s="210">
        <v>40844</v>
      </c>
      <c r="AJ55" s="211">
        <f t="shared" si="8"/>
        <v>10211</v>
      </c>
      <c r="AK55" s="210">
        <v>397</v>
      </c>
      <c r="AL55" s="210">
        <v>37215</v>
      </c>
      <c r="AM55" s="211">
        <f t="shared" si="9"/>
        <v>9303.75</v>
      </c>
      <c r="AN55" s="210">
        <v>573</v>
      </c>
      <c r="AO55" s="210">
        <v>53931</v>
      </c>
      <c r="AP55" s="211">
        <f t="shared" si="10"/>
        <v>13482.75</v>
      </c>
      <c r="AQ55" s="210">
        <v>515</v>
      </c>
      <c r="AR55" s="210">
        <v>52527</v>
      </c>
      <c r="AS55" s="211">
        <f t="shared" si="11"/>
        <v>13131.75</v>
      </c>
    </row>
    <row r="56" spans="1:45" ht="15" customHeight="1">
      <c r="A56" s="39" t="s">
        <v>2323</v>
      </c>
      <c r="B56" s="19" t="s">
        <v>2279</v>
      </c>
      <c r="C56" s="227" t="s">
        <v>5</v>
      </c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19"/>
      <c r="Q56" s="19"/>
      <c r="R56" s="19"/>
      <c r="S56" s="19"/>
      <c r="T56" s="19"/>
      <c r="U56" s="19"/>
      <c r="V56" s="19">
        <v>226</v>
      </c>
      <c r="W56" s="19">
        <v>20440</v>
      </c>
      <c r="X56" s="272">
        <f t="shared" si="4"/>
        <v>5110</v>
      </c>
      <c r="Y56" s="19">
        <v>202</v>
      </c>
      <c r="Z56" s="19">
        <v>17122</v>
      </c>
      <c r="AA56" s="211">
        <f t="shared" si="5"/>
        <v>4280.5</v>
      </c>
      <c r="AB56" s="19">
        <v>299</v>
      </c>
      <c r="AC56" s="19">
        <v>21943</v>
      </c>
      <c r="AD56" s="211">
        <f t="shared" si="6"/>
        <v>5485.75</v>
      </c>
      <c r="AE56" s="210">
        <v>490</v>
      </c>
      <c r="AF56" s="210">
        <v>38524</v>
      </c>
      <c r="AG56" s="211">
        <f t="shared" si="7"/>
        <v>9631</v>
      </c>
      <c r="AH56" s="210">
        <v>455</v>
      </c>
      <c r="AI56" s="210">
        <v>37007</v>
      </c>
      <c r="AJ56" s="211">
        <f t="shared" si="8"/>
        <v>9251.75</v>
      </c>
      <c r="AK56" s="210">
        <v>598</v>
      </c>
      <c r="AL56" s="210">
        <v>45334</v>
      </c>
      <c r="AM56" s="211">
        <f t="shared" si="9"/>
        <v>11333.5</v>
      </c>
      <c r="AN56" s="210">
        <v>569</v>
      </c>
      <c r="AO56" s="210">
        <v>46085</v>
      </c>
      <c r="AP56" s="211">
        <f t="shared" si="10"/>
        <v>11521.25</v>
      </c>
      <c r="AQ56" s="210">
        <v>703</v>
      </c>
      <c r="AR56" s="210">
        <v>54799</v>
      </c>
      <c r="AS56" s="211">
        <f t="shared" si="11"/>
        <v>13699.75</v>
      </c>
    </row>
    <row r="57" spans="1:45" ht="15" customHeight="1">
      <c r="A57" s="39" t="s">
        <v>2324</v>
      </c>
      <c r="B57" s="19" t="s">
        <v>2280</v>
      </c>
      <c r="C57" s="227" t="s">
        <v>5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>
        <v>252</v>
      </c>
      <c r="W57" s="19">
        <v>19428</v>
      </c>
      <c r="X57" s="272">
        <f t="shared" si="4"/>
        <v>4857</v>
      </c>
      <c r="Y57" s="19">
        <v>396</v>
      </c>
      <c r="Z57" s="19">
        <v>36460</v>
      </c>
      <c r="AA57" s="211">
        <f t="shared" si="5"/>
        <v>9115</v>
      </c>
      <c r="AB57" s="19">
        <v>473</v>
      </c>
      <c r="AC57" s="19">
        <v>38631</v>
      </c>
      <c r="AD57" s="211">
        <f t="shared" si="6"/>
        <v>9657.75</v>
      </c>
      <c r="AE57" s="210">
        <v>597</v>
      </c>
      <c r="AF57" s="210">
        <v>43559</v>
      </c>
      <c r="AG57" s="211">
        <f t="shared" si="7"/>
        <v>10889.75</v>
      </c>
      <c r="AH57" s="210">
        <v>514</v>
      </c>
      <c r="AI57" s="210">
        <v>36868</v>
      </c>
      <c r="AJ57" s="211">
        <f t="shared" si="8"/>
        <v>9217</v>
      </c>
      <c r="AK57" s="210">
        <v>643</v>
      </c>
      <c r="AL57" s="210">
        <v>47911</v>
      </c>
      <c r="AM57" s="211">
        <f t="shared" si="9"/>
        <v>11977.75</v>
      </c>
      <c r="AN57" s="210">
        <v>675</v>
      </c>
      <c r="AO57" s="210">
        <v>49525</v>
      </c>
      <c r="AP57" s="211">
        <f t="shared" si="10"/>
        <v>12381.25</v>
      </c>
      <c r="AQ57" s="210">
        <v>642</v>
      </c>
      <c r="AR57" s="210">
        <v>48468</v>
      </c>
      <c r="AS57" s="211">
        <f t="shared" si="11"/>
        <v>12117</v>
      </c>
    </row>
    <row r="58" spans="1:45" ht="15" customHeight="1">
      <c r="A58" s="39" t="s">
        <v>2325</v>
      </c>
      <c r="B58" s="19" t="s">
        <v>2281</v>
      </c>
      <c r="C58" s="227" t="s">
        <v>5</v>
      </c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19"/>
      <c r="Q58" s="19"/>
      <c r="R58" s="19"/>
      <c r="S58" s="19"/>
      <c r="T58" s="19"/>
      <c r="U58" s="19"/>
      <c r="V58" s="211">
        <f t="shared" ref="V58" si="14">U58*25%</f>
        <v>0</v>
      </c>
      <c r="W58" s="211">
        <f t="shared" ref="W58" si="15">V58*25%</f>
        <v>0</v>
      </c>
      <c r="X58" s="272">
        <f t="shared" si="4"/>
        <v>0</v>
      </c>
      <c r="Y58" s="19">
        <v>72</v>
      </c>
      <c r="Z58" s="19">
        <v>6334</v>
      </c>
      <c r="AA58" s="211">
        <f t="shared" si="5"/>
        <v>1583.5</v>
      </c>
      <c r="AB58" s="19">
        <v>328</v>
      </c>
      <c r="AC58" s="19">
        <v>34188</v>
      </c>
      <c r="AD58" s="211">
        <f t="shared" si="6"/>
        <v>8547</v>
      </c>
      <c r="AE58" s="210">
        <v>463</v>
      </c>
      <c r="AF58" s="210">
        <v>48073</v>
      </c>
      <c r="AG58" s="211">
        <f t="shared" si="7"/>
        <v>12018.25</v>
      </c>
      <c r="AH58" s="210">
        <v>351</v>
      </c>
      <c r="AI58" s="210">
        <v>32069</v>
      </c>
      <c r="AJ58" s="211">
        <f t="shared" si="8"/>
        <v>8017.25</v>
      </c>
      <c r="AK58" s="210">
        <v>481</v>
      </c>
      <c r="AL58" s="210">
        <v>44209</v>
      </c>
      <c r="AM58" s="211">
        <f t="shared" si="9"/>
        <v>11052.25</v>
      </c>
      <c r="AN58" s="210">
        <v>406</v>
      </c>
      <c r="AO58" s="210">
        <v>35832</v>
      </c>
      <c r="AP58" s="211">
        <f t="shared" si="10"/>
        <v>8958</v>
      </c>
      <c r="AQ58" s="210">
        <v>461</v>
      </c>
      <c r="AR58" s="210">
        <v>41963</v>
      </c>
      <c r="AS58" s="211">
        <f t="shared" si="11"/>
        <v>10490.75</v>
      </c>
    </row>
    <row r="59" spans="1:45" ht="15" customHeight="1">
      <c r="A59" s="39" t="s">
        <v>2326</v>
      </c>
      <c r="B59" s="19" t="s">
        <v>2282</v>
      </c>
      <c r="C59" s="227" t="s">
        <v>5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>
        <v>54</v>
      </c>
      <c r="W59" s="19">
        <v>4270</v>
      </c>
      <c r="X59" s="272">
        <f t="shared" si="4"/>
        <v>1067.5</v>
      </c>
      <c r="Y59" s="19">
        <v>100</v>
      </c>
      <c r="Z59" s="19">
        <v>8216</v>
      </c>
      <c r="AA59" s="211">
        <f t="shared" si="5"/>
        <v>2054</v>
      </c>
      <c r="AB59" s="19">
        <v>175</v>
      </c>
      <c r="AC59" s="19">
        <v>14563</v>
      </c>
      <c r="AD59" s="211">
        <f t="shared" si="6"/>
        <v>3640.75</v>
      </c>
      <c r="AE59" s="210">
        <v>231</v>
      </c>
      <c r="AF59" s="210">
        <v>21253</v>
      </c>
      <c r="AG59" s="211">
        <f t="shared" si="7"/>
        <v>5313.25</v>
      </c>
      <c r="AH59" s="210">
        <v>255</v>
      </c>
      <c r="AI59" s="210">
        <v>21571</v>
      </c>
      <c r="AJ59" s="211">
        <f t="shared" si="8"/>
        <v>5392.75</v>
      </c>
      <c r="AK59" s="210">
        <v>267</v>
      </c>
      <c r="AL59" s="210">
        <v>22795</v>
      </c>
      <c r="AM59" s="211">
        <f t="shared" si="9"/>
        <v>5698.75</v>
      </c>
      <c r="AN59" s="210">
        <v>273</v>
      </c>
      <c r="AO59" s="210">
        <v>22549</v>
      </c>
      <c r="AP59" s="211">
        <f t="shared" si="10"/>
        <v>5637.25</v>
      </c>
      <c r="AQ59" s="210">
        <v>275</v>
      </c>
      <c r="AR59" s="210">
        <v>24105</v>
      </c>
      <c r="AS59" s="211">
        <f t="shared" si="11"/>
        <v>6026.25</v>
      </c>
    </row>
    <row r="60" spans="1:45" ht="15" customHeight="1">
      <c r="A60" s="39" t="s">
        <v>2327</v>
      </c>
      <c r="B60" s="19" t="s">
        <v>2283</v>
      </c>
      <c r="C60" s="227" t="s">
        <v>5</v>
      </c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>
        <v>45</v>
      </c>
      <c r="W60" s="19">
        <v>3401</v>
      </c>
      <c r="X60" s="272">
        <f t="shared" si="4"/>
        <v>850.25</v>
      </c>
      <c r="Y60" s="19">
        <v>115</v>
      </c>
      <c r="Z60" s="19">
        <v>10981</v>
      </c>
      <c r="AA60" s="211">
        <f t="shared" si="5"/>
        <v>2745.25</v>
      </c>
      <c r="AB60" s="19">
        <v>142</v>
      </c>
      <c r="AC60" s="19">
        <v>11564</v>
      </c>
      <c r="AD60" s="211">
        <f t="shared" si="6"/>
        <v>2891</v>
      </c>
      <c r="AE60" s="210">
        <v>187</v>
      </c>
      <c r="AF60" s="210">
        <v>17745</v>
      </c>
      <c r="AG60" s="211">
        <f t="shared" si="7"/>
        <v>4436.25</v>
      </c>
      <c r="AH60" s="210">
        <v>171</v>
      </c>
      <c r="AI60" s="210">
        <v>14197</v>
      </c>
      <c r="AJ60" s="211">
        <f t="shared" si="8"/>
        <v>3549.25</v>
      </c>
      <c r="AK60" s="210">
        <v>217</v>
      </c>
      <c r="AL60" s="210">
        <v>17255</v>
      </c>
      <c r="AM60" s="211">
        <f t="shared" si="9"/>
        <v>4313.75</v>
      </c>
      <c r="AN60" s="210">
        <v>243</v>
      </c>
      <c r="AO60" s="210">
        <v>19481</v>
      </c>
      <c r="AP60" s="211">
        <f t="shared" si="10"/>
        <v>4870.25</v>
      </c>
      <c r="AQ60" s="210">
        <v>221</v>
      </c>
      <c r="AR60" s="210">
        <v>19545</v>
      </c>
      <c r="AS60" s="211">
        <f t="shared" si="11"/>
        <v>4886.25</v>
      </c>
    </row>
    <row r="61" spans="1:45" ht="15" customHeight="1">
      <c r="A61" s="39" t="s">
        <v>2328</v>
      </c>
      <c r="B61" s="19" t="s">
        <v>2284</v>
      </c>
      <c r="C61" s="227" t="s">
        <v>5</v>
      </c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  <c r="T61" s="19"/>
      <c r="U61" s="19"/>
      <c r="V61" s="19">
        <v>23</v>
      </c>
      <c r="W61" s="19">
        <v>2051</v>
      </c>
      <c r="X61" s="272">
        <f t="shared" si="4"/>
        <v>512.75</v>
      </c>
      <c r="Y61" s="19">
        <v>61</v>
      </c>
      <c r="Z61" s="19">
        <v>5627</v>
      </c>
      <c r="AA61" s="211">
        <f t="shared" si="5"/>
        <v>1406.75</v>
      </c>
      <c r="AB61" s="19">
        <v>110</v>
      </c>
      <c r="AC61" s="19">
        <v>8660</v>
      </c>
      <c r="AD61" s="211">
        <f t="shared" si="6"/>
        <v>2165</v>
      </c>
      <c r="AE61" s="210">
        <v>190</v>
      </c>
      <c r="AF61" s="210">
        <v>16096</v>
      </c>
      <c r="AG61" s="211">
        <f t="shared" si="7"/>
        <v>4024</v>
      </c>
      <c r="AH61" s="210">
        <v>187</v>
      </c>
      <c r="AI61" s="210">
        <v>15171</v>
      </c>
      <c r="AJ61" s="211">
        <f t="shared" si="8"/>
        <v>3792.75</v>
      </c>
      <c r="AK61" s="210">
        <v>222</v>
      </c>
      <c r="AL61" s="210">
        <v>18160</v>
      </c>
      <c r="AM61" s="211">
        <f t="shared" si="9"/>
        <v>4540</v>
      </c>
      <c r="AN61" s="210">
        <v>219</v>
      </c>
      <c r="AO61" s="210">
        <v>18529</v>
      </c>
      <c r="AP61" s="211">
        <f t="shared" si="10"/>
        <v>4632.25</v>
      </c>
      <c r="AQ61" s="210">
        <v>246</v>
      </c>
      <c r="AR61" s="210">
        <v>19988</v>
      </c>
      <c r="AS61" s="211">
        <f t="shared" si="11"/>
        <v>4997</v>
      </c>
    </row>
    <row r="62" spans="1:45" ht="15" customHeight="1">
      <c r="A62" s="39" t="s">
        <v>2329</v>
      </c>
      <c r="B62" s="19" t="s">
        <v>2285</v>
      </c>
      <c r="C62" s="227" t="s">
        <v>5</v>
      </c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272">
        <f t="shared" si="4"/>
        <v>0</v>
      </c>
      <c r="Y62" s="19">
        <v>58</v>
      </c>
      <c r="Z62" s="19">
        <v>5058</v>
      </c>
      <c r="AA62" s="211">
        <f t="shared" si="5"/>
        <v>1264.5</v>
      </c>
      <c r="AB62" s="19">
        <v>190</v>
      </c>
      <c r="AC62" s="19">
        <v>18112</v>
      </c>
      <c r="AD62" s="211">
        <f t="shared" si="6"/>
        <v>4528</v>
      </c>
      <c r="AE62" s="210">
        <v>237</v>
      </c>
      <c r="AF62" s="210">
        <v>20987</v>
      </c>
      <c r="AG62" s="211">
        <f t="shared" si="7"/>
        <v>5246.75</v>
      </c>
      <c r="AH62" s="210">
        <v>240</v>
      </c>
      <c r="AI62" s="210">
        <v>20986</v>
      </c>
      <c r="AJ62" s="211">
        <f t="shared" si="8"/>
        <v>5246.5</v>
      </c>
      <c r="AK62" s="210">
        <v>209</v>
      </c>
      <c r="AL62" s="210">
        <v>17823</v>
      </c>
      <c r="AM62" s="211">
        <f t="shared" si="9"/>
        <v>4455.75</v>
      </c>
      <c r="AN62" s="210">
        <v>214</v>
      </c>
      <c r="AO62" s="210">
        <v>18312</v>
      </c>
      <c r="AP62" s="211">
        <f t="shared" si="10"/>
        <v>4578</v>
      </c>
      <c r="AQ62" s="210">
        <v>212</v>
      </c>
      <c r="AR62" s="210">
        <v>19828</v>
      </c>
      <c r="AS62" s="211">
        <f t="shared" si="11"/>
        <v>4957</v>
      </c>
    </row>
    <row r="63" spans="1:45" ht="15" customHeight="1">
      <c r="A63" s="39" t="s">
        <v>2330</v>
      </c>
      <c r="B63" s="19" t="s">
        <v>2286</v>
      </c>
      <c r="C63" s="227" t="s">
        <v>5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>
        <v>24</v>
      </c>
      <c r="W63" s="19">
        <v>1600</v>
      </c>
      <c r="X63" s="272">
        <f t="shared" si="4"/>
        <v>400</v>
      </c>
      <c r="Y63" s="19">
        <v>106</v>
      </c>
      <c r="Z63" s="19">
        <v>7798</v>
      </c>
      <c r="AA63" s="211">
        <f t="shared" si="5"/>
        <v>1949.5</v>
      </c>
      <c r="AB63" s="19">
        <v>128</v>
      </c>
      <c r="AC63" s="19">
        <v>10022</v>
      </c>
      <c r="AD63" s="211">
        <f t="shared" si="6"/>
        <v>2505.5</v>
      </c>
      <c r="AE63" s="210">
        <v>173</v>
      </c>
      <c r="AF63" s="210">
        <v>14313</v>
      </c>
      <c r="AG63" s="211">
        <f t="shared" si="7"/>
        <v>3578.25</v>
      </c>
      <c r="AH63" s="210">
        <v>143</v>
      </c>
      <c r="AI63" s="210">
        <v>10683</v>
      </c>
      <c r="AJ63" s="211">
        <f t="shared" si="8"/>
        <v>2670.75</v>
      </c>
      <c r="AK63" s="210">
        <v>184</v>
      </c>
      <c r="AL63" s="210">
        <v>14298</v>
      </c>
      <c r="AM63" s="211">
        <f t="shared" si="9"/>
        <v>3574.5</v>
      </c>
      <c r="AN63" s="210">
        <v>178</v>
      </c>
      <c r="AO63" s="210">
        <v>14738</v>
      </c>
      <c r="AP63" s="211">
        <f t="shared" si="10"/>
        <v>3684.5</v>
      </c>
      <c r="AQ63" s="210">
        <v>176</v>
      </c>
      <c r="AR63" s="210">
        <v>14538</v>
      </c>
      <c r="AS63" s="211">
        <f t="shared" si="11"/>
        <v>3634.5</v>
      </c>
    </row>
    <row r="64" spans="1:45" ht="15" customHeight="1">
      <c r="A64" s="39" t="s">
        <v>2331</v>
      </c>
      <c r="B64" s="19" t="s">
        <v>2287</v>
      </c>
      <c r="C64" s="227" t="s">
        <v>5</v>
      </c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  <c r="T64" s="19"/>
      <c r="U64" s="19"/>
      <c r="V64" s="211">
        <f t="shared" ref="V64:V65" si="16">U64*25%</f>
        <v>0</v>
      </c>
      <c r="W64" s="211">
        <f t="shared" ref="W64:W65" si="17">V64*25%</f>
        <v>0</v>
      </c>
      <c r="X64" s="272">
        <f t="shared" si="4"/>
        <v>0</v>
      </c>
      <c r="Y64" s="19">
        <v>115</v>
      </c>
      <c r="Z64" s="19">
        <v>9007</v>
      </c>
      <c r="AA64" s="211">
        <f t="shared" si="5"/>
        <v>2251.75</v>
      </c>
      <c r="AB64" s="19">
        <v>192</v>
      </c>
      <c r="AC64" s="19">
        <v>16140</v>
      </c>
      <c r="AD64" s="211">
        <f t="shared" si="6"/>
        <v>4035</v>
      </c>
      <c r="AE64" s="210">
        <v>313</v>
      </c>
      <c r="AF64" s="210">
        <v>27367</v>
      </c>
      <c r="AG64" s="211">
        <f t="shared" si="7"/>
        <v>6841.75</v>
      </c>
      <c r="AH64" s="210">
        <v>407</v>
      </c>
      <c r="AI64" s="210">
        <v>34843</v>
      </c>
      <c r="AJ64" s="211">
        <f t="shared" si="8"/>
        <v>8710.75</v>
      </c>
      <c r="AK64" s="210">
        <v>362</v>
      </c>
      <c r="AL64" s="210">
        <v>28854</v>
      </c>
      <c r="AM64" s="211">
        <f t="shared" si="9"/>
        <v>7213.5</v>
      </c>
      <c r="AN64" s="210">
        <v>269</v>
      </c>
      <c r="AO64" s="210">
        <v>19911</v>
      </c>
      <c r="AP64" s="211">
        <f t="shared" si="10"/>
        <v>4977.75</v>
      </c>
      <c r="AQ64" s="210">
        <v>292</v>
      </c>
      <c r="AR64" s="210">
        <v>23328</v>
      </c>
      <c r="AS64" s="211">
        <f t="shared" si="11"/>
        <v>5832</v>
      </c>
    </row>
    <row r="65" spans="1:45" ht="15" customHeight="1">
      <c r="A65" s="39" t="s">
        <v>2332</v>
      </c>
      <c r="B65" s="19" t="s">
        <v>2288</v>
      </c>
      <c r="C65" s="227" t="s">
        <v>5</v>
      </c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211">
        <f t="shared" si="16"/>
        <v>0</v>
      </c>
      <c r="W65" s="211">
        <f t="shared" si="17"/>
        <v>0</v>
      </c>
      <c r="X65" s="272">
        <f t="shared" si="4"/>
        <v>0</v>
      </c>
      <c r="Y65" s="19">
        <v>96</v>
      </c>
      <c r="Z65" s="19">
        <v>7412</v>
      </c>
      <c r="AA65" s="211">
        <f t="shared" si="5"/>
        <v>1853</v>
      </c>
      <c r="AB65" s="19">
        <v>213</v>
      </c>
      <c r="AC65" s="19">
        <v>18617</v>
      </c>
      <c r="AD65" s="211">
        <f t="shared" si="6"/>
        <v>4654.25</v>
      </c>
      <c r="AE65" s="210">
        <v>347</v>
      </c>
      <c r="AF65" s="210">
        <v>30139</v>
      </c>
      <c r="AG65" s="211">
        <f t="shared" si="7"/>
        <v>7534.75</v>
      </c>
      <c r="AH65" s="210">
        <v>334</v>
      </c>
      <c r="AI65" s="210">
        <v>28182</v>
      </c>
      <c r="AJ65" s="211">
        <f t="shared" si="8"/>
        <v>7045.5</v>
      </c>
      <c r="AK65" s="210">
        <v>374</v>
      </c>
      <c r="AL65" s="210">
        <v>28696</v>
      </c>
      <c r="AM65" s="211">
        <f t="shared" si="9"/>
        <v>7174</v>
      </c>
      <c r="AN65" s="210">
        <v>357</v>
      </c>
      <c r="AO65" s="210">
        <v>24381</v>
      </c>
      <c r="AP65" s="211">
        <f t="shared" si="10"/>
        <v>6095.25</v>
      </c>
      <c r="AQ65" s="210">
        <v>415</v>
      </c>
      <c r="AR65" s="210">
        <v>32877</v>
      </c>
      <c r="AS65" s="211">
        <f t="shared" si="11"/>
        <v>8219.25</v>
      </c>
    </row>
    <row r="66" spans="1:45" ht="15" customHeight="1">
      <c r="A66" s="39" t="s">
        <v>2333</v>
      </c>
      <c r="B66" s="19" t="s">
        <v>2289</v>
      </c>
      <c r="C66" s="227" t="s">
        <v>5</v>
      </c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>
        <v>75</v>
      </c>
      <c r="W66" s="19">
        <v>5751</v>
      </c>
      <c r="X66" s="272">
        <f t="shared" si="4"/>
        <v>1437.75</v>
      </c>
      <c r="Y66" s="19">
        <v>144</v>
      </c>
      <c r="Z66" s="19">
        <v>12752</v>
      </c>
      <c r="AA66" s="211">
        <f t="shared" si="5"/>
        <v>3188</v>
      </c>
      <c r="AB66" s="19">
        <v>253</v>
      </c>
      <c r="AC66" s="19">
        <v>20437</v>
      </c>
      <c r="AD66" s="211">
        <f t="shared" si="6"/>
        <v>5109.25</v>
      </c>
      <c r="AE66" s="210">
        <v>395</v>
      </c>
      <c r="AF66" s="210">
        <v>32063</v>
      </c>
      <c r="AG66" s="211">
        <f t="shared" si="7"/>
        <v>8015.75</v>
      </c>
      <c r="AH66" s="210">
        <v>386</v>
      </c>
      <c r="AI66" s="210">
        <v>30984</v>
      </c>
      <c r="AJ66" s="211">
        <f t="shared" si="8"/>
        <v>7746</v>
      </c>
      <c r="AK66" s="210">
        <v>407</v>
      </c>
      <c r="AL66" s="210">
        <v>32127</v>
      </c>
      <c r="AM66" s="211">
        <f t="shared" si="9"/>
        <v>8031.75</v>
      </c>
      <c r="AN66" s="210">
        <v>393</v>
      </c>
      <c r="AO66" s="210">
        <v>31167</v>
      </c>
      <c r="AP66" s="211">
        <f t="shared" si="10"/>
        <v>7791.75</v>
      </c>
      <c r="AQ66" s="210">
        <v>440</v>
      </c>
      <c r="AR66" s="210">
        <v>37134</v>
      </c>
      <c r="AS66" s="211">
        <f t="shared" si="11"/>
        <v>9283.5</v>
      </c>
    </row>
    <row r="67" spans="1:45" ht="15" customHeight="1">
      <c r="A67" s="39" t="s">
        <v>2334</v>
      </c>
      <c r="B67" s="19" t="s">
        <v>2290</v>
      </c>
      <c r="C67" s="227" t="s">
        <v>5</v>
      </c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>
        <v>66</v>
      </c>
      <c r="W67" s="19">
        <v>5242</v>
      </c>
      <c r="X67" s="272">
        <f t="shared" si="4"/>
        <v>1310.5</v>
      </c>
      <c r="Y67" s="19">
        <v>136</v>
      </c>
      <c r="Z67" s="19">
        <v>11712</v>
      </c>
      <c r="AA67" s="211">
        <f t="shared" si="5"/>
        <v>2928</v>
      </c>
      <c r="AB67" s="19">
        <v>225</v>
      </c>
      <c r="AC67" s="19">
        <v>17539</v>
      </c>
      <c r="AD67" s="211">
        <f t="shared" si="6"/>
        <v>4384.75</v>
      </c>
      <c r="AE67" s="210">
        <v>230</v>
      </c>
      <c r="AF67" s="210">
        <v>18656</v>
      </c>
      <c r="AG67" s="211">
        <f t="shared" si="7"/>
        <v>4664</v>
      </c>
      <c r="AH67" s="210">
        <v>341</v>
      </c>
      <c r="AI67" s="210">
        <v>26619</v>
      </c>
      <c r="AJ67" s="211">
        <f t="shared" si="8"/>
        <v>6654.75</v>
      </c>
      <c r="AK67" s="210">
        <v>326</v>
      </c>
      <c r="AL67" s="210">
        <v>27078</v>
      </c>
      <c r="AM67" s="211">
        <f t="shared" si="9"/>
        <v>6769.5</v>
      </c>
      <c r="AN67" s="210">
        <v>343</v>
      </c>
      <c r="AO67" s="210">
        <v>27191</v>
      </c>
      <c r="AP67" s="211">
        <f t="shared" si="10"/>
        <v>6797.75</v>
      </c>
      <c r="AQ67" s="210">
        <v>407</v>
      </c>
      <c r="AR67" s="210">
        <v>33505</v>
      </c>
      <c r="AS67" s="211">
        <f t="shared" si="11"/>
        <v>8376.25</v>
      </c>
    </row>
    <row r="68" spans="1:45" ht="15" customHeight="1">
      <c r="A68" s="39" t="s">
        <v>2335</v>
      </c>
      <c r="B68" s="19" t="s">
        <v>2291</v>
      </c>
      <c r="C68" s="227" t="s">
        <v>5</v>
      </c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  <c r="T68" s="19"/>
      <c r="U68" s="19"/>
      <c r="V68" s="19">
        <v>18</v>
      </c>
      <c r="W68" s="19">
        <v>2058</v>
      </c>
      <c r="X68" s="272">
        <f t="shared" ref="X68:X88" si="18">W68*25%</f>
        <v>514.5</v>
      </c>
      <c r="Y68" s="19">
        <v>33</v>
      </c>
      <c r="Z68" s="19">
        <v>2307</v>
      </c>
      <c r="AA68" s="211">
        <f t="shared" ref="AA68:AA88" si="19">Z68*25%</f>
        <v>576.75</v>
      </c>
      <c r="AB68" s="19">
        <v>66</v>
      </c>
      <c r="AC68" s="19">
        <v>6272</v>
      </c>
      <c r="AD68" s="211">
        <f t="shared" ref="AD68:AD88" si="20">AC68*25%</f>
        <v>1568</v>
      </c>
      <c r="AE68" s="210">
        <v>52</v>
      </c>
      <c r="AF68" s="210">
        <v>4622</v>
      </c>
      <c r="AG68" s="211">
        <f t="shared" ref="AG68:AG88" si="21">AF68*25%</f>
        <v>1155.5</v>
      </c>
      <c r="AH68" s="210">
        <v>102</v>
      </c>
      <c r="AI68" s="210">
        <v>6798</v>
      </c>
      <c r="AJ68" s="211">
        <f t="shared" ref="AJ68:AJ102" si="22">AI68*25%</f>
        <v>1699.5</v>
      </c>
      <c r="AK68" s="210">
        <v>113</v>
      </c>
      <c r="AL68" s="210">
        <v>10209</v>
      </c>
      <c r="AM68" s="211">
        <f t="shared" ref="AM68:AM105" si="23">AL68*25%</f>
        <v>2552.25</v>
      </c>
      <c r="AN68" s="210">
        <v>128</v>
      </c>
      <c r="AO68" s="210">
        <v>12034</v>
      </c>
      <c r="AP68" s="211">
        <f t="shared" ref="AP68:AP105" si="24">AO68*25%</f>
        <v>3008.5</v>
      </c>
      <c r="AQ68" s="210">
        <v>183</v>
      </c>
      <c r="AR68" s="210">
        <v>15783</v>
      </c>
      <c r="AS68" s="211">
        <f t="shared" ref="AS68:AS108" si="25">AR68*25%</f>
        <v>3945.75</v>
      </c>
    </row>
    <row r="69" spans="1:45" ht="15" customHeight="1">
      <c r="A69" s="39" t="s">
        <v>2336</v>
      </c>
      <c r="B69" s="19" t="s">
        <v>2292</v>
      </c>
      <c r="C69" s="227" t="s">
        <v>5</v>
      </c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>
        <v>21</v>
      </c>
      <c r="W69" s="19">
        <v>1527</v>
      </c>
      <c r="X69" s="272">
        <f t="shared" si="18"/>
        <v>381.75</v>
      </c>
      <c r="Y69" s="19">
        <v>86</v>
      </c>
      <c r="Z69" s="19">
        <v>5650</v>
      </c>
      <c r="AA69" s="211">
        <f t="shared" si="19"/>
        <v>1412.5</v>
      </c>
      <c r="AB69" s="19">
        <v>157</v>
      </c>
      <c r="AC69" s="19">
        <v>12003</v>
      </c>
      <c r="AD69" s="211">
        <f t="shared" si="20"/>
        <v>3000.75</v>
      </c>
      <c r="AE69" s="210">
        <v>216</v>
      </c>
      <c r="AF69" s="210">
        <v>16756</v>
      </c>
      <c r="AG69" s="211">
        <f t="shared" si="21"/>
        <v>4189</v>
      </c>
      <c r="AH69" s="210">
        <v>208</v>
      </c>
      <c r="AI69" s="210">
        <v>15686</v>
      </c>
      <c r="AJ69" s="211">
        <f t="shared" si="22"/>
        <v>3921.5</v>
      </c>
      <c r="AK69" s="210">
        <v>307</v>
      </c>
      <c r="AL69" s="210">
        <v>23555</v>
      </c>
      <c r="AM69" s="211">
        <f t="shared" si="23"/>
        <v>5888.75</v>
      </c>
      <c r="AN69" s="210">
        <v>220</v>
      </c>
      <c r="AO69" s="210">
        <v>17096</v>
      </c>
      <c r="AP69" s="211">
        <f t="shared" si="24"/>
        <v>4274</v>
      </c>
      <c r="AQ69" s="210">
        <v>267</v>
      </c>
      <c r="AR69" s="210">
        <v>20251</v>
      </c>
      <c r="AS69" s="211">
        <f t="shared" si="25"/>
        <v>5062.75</v>
      </c>
    </row>
    <row r="70" spans="1:45" ht="15" customHeight="1">
      <c r="A70" s="39" t="s">
        <v>2337</v>
      </c>
      <c r="B70" s="19" t="s">
        <v>2293</v>
      </c>
      <c r="C70" s="227" t="s">
        <v>5</v>
      </c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  <c r="T70" s="19"/>
      <c r="U70" s="19"/>
      <c r="V70" s="19">
        <v>12</v>
      </c>
      <c r="W70" s="19">
        <v>1054</v>
      </c>
      <c r="X70" s="272">
        <f t="shared" si="18"/>
        <v>263.5</v>
      </c>
      <c r="Y70" s="19">
        <v>52</v>
      </c>
      <c r="Z70" s="19">
        <v>4150</v>
      </c>
      <c r="AA70" s="211">
        <f t="shared" si="19"/>
        <v>1037.5</v>
      </c>
      <c r="AB70" s="19">
        <v>83</v>
      </c>
      <c r="AC70" s="19">
        <v>7485</v>
      </c>
      <c r="AD70" s="211">
        <f t="shared" si="20"/>
        <v>1871.25</v>
      </c>
      <c r="AE70" s="210">
        <v>212</v>
      </c>
      <c r="AF70" s="210">
        <v>19190</v>
      </c>
      <c r="AG70" s="211">
        <f t="shared" si="21"/>
        <v>4797.5</v>
      </c>
      <c r="AH70" s="210">
        <v>186</v>
      </c>
      <c r="AI70" s="210">
        <v>16008</v>
      </c>
      <c r="AJ70" s="211">
        <f t="shared" si="22"/>
        <v>4002</v>
      </c>
      <c r="AK70" s="210">
        <v>219</v>
      </c>
      <c r="AL70" s="210">
        <v>20965</v>
      </c>
      <c r="AM70" s="211">
        <f t="shared" si="23"/>
        <v>5241.25</v>
      </c>
      <c r="AN70" s="210">
        <v>218</v>
      </c>
      <c r="AO70" s="210">
        <v>19248</v>
      </c>
      <c r="AP70" s="211">
        <f t="shared" si="24"/>
        <v>4812</v>
      </c>
      <c r="AQ70" s="210">
        <v>203</v>
      </c>
      <c r="AR70" s="210">
        <v>17351</v>
      </c>
      <c r="AS70" s="211">
        <f t="shared" si="25"/>
        <v>4337.75</v>
      </c>
    </row>
    <row r="71" spans="1:45" ht="15" customHeight="1">
      <c r="A71" s="39" t="s">
        <v>2338</v>
      </c>
      <c r="B71" s="19" t="s">
        <v>2294</v>
      </c>
      <c r="C71" s="227" t="s">
        <v>5</v>
      </c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  <c r="T71" s="19"/>
      <c r="U71" s="19"/>
      <c r="V71" s="19">
        <v>4</v>
      </c>
      <c r="W71" s="19">
        <v>356</v>
      </c>
      <c r="X71" s="272">
        <f t="shared" si="18"/>
        <v>89</v>
      </c>
      <c r="Y71" s="19">
        <v>61</v>
      </c>
      <c r="Z71" s="19">
        <v>4613</v>
      </c>
      <c r="AA71" s="211">
        <f t="shared" si="19"/>
        <v>1153.25</v>
      </c>
      <c r="AB71" s="19">
        <v>133</v>
      </c>
      <c r="AC71" s="19">
        <v>10063</v>
      </c>
      <c r="AD71" s="211">
        <f t="shared" si="20"/>
        <v>2515.75</v>
      </c>
      <c r="AE71" s="210">
        <v>161</v>
      </c>
      <c r="AF71" s="210">
        <v>11999</v>
      </c>
      <c r="AG71" s="211">
        <f t="shared" si="21"/>
        <v>2999.75</v>
      </c>
      <c r="AH71" s="210">
        <v>146</v>
      </c>
      <c r="AI71" s="210">
        <v>12182</v>
      </c>
      <c r="AJ71" s="211">
        <f t="shared" si="22"/>
        <v>3045.5</v>
      </c>
      <c r="AK71" s="210">
        <v>166</v>
      </c>
      <c r="AL71" s="210">
        <v>12806</v>
      </c>
      <c r="AM71" s="211">
        <f t="shared" si="23"/>
        <v>3201.5</v>
      </c>
      <c r="AN71" s="210">
        <v>126</v>
      </c>
      <c r="AO71" s="210">
        <v>9926</v>
      </c>
      <c r="AP71" s="211">
        <f t="shared" si="24"/>
        <v>2481.5</v>
      </c>
      <c r="AQ71" s="210">
        <v>121</v>
      </c>
      <c r="AR71" s="210">
        <v>9701</v>
      </c>
      <c r="AS71" s="211">
        <f t="shared" si="25"/>
        <v>2425.25</v>
      </c>
    </row>
    <row r="72" spans="1:45" ht="15" customHeight="1">
      <c r="A72" s="39" t="s">
        <v>2339</v>
      </c>
      <c r="B72" s="19" t="s">
        <v>2295</v>
      </c>
      <c r="C72" s="227" t="s">
        <v>5</v>
      </c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211">
        <f t="shared" ref="V72" si="26">U72*25%</f>
        <v>0</v>
      </c>
      <c r="W72" s="211">
        <f t="shared" ref="W72" si="27">V72*25%</f>
        <v>0</v>
      </c>
      <c r="X72" s="272">
        <f t="shared" si="18"/>
        <v>0</v>
      </c>
      <c r="Y72" s="19">
        <v>34</v>
      </c>
      <c r="Z72" s="19">
        <v>3130</v>
      </c>
      <c r="AA72" s="211">
        <f t="shared" si="19"/>
        <v>782.5</v>
      </c>
      <c r="AB72" s="19">
        <v>54</v>
      </c>
      <c r="AC72" s="19">
        <v>4924</v>
      </c>
      <c r="AD72" s="211">
        <f t="shared" si="20"/>
        <v>1231</v>
      </c>
      <c r="AE72" s="210">
        <v>112</v>
      </c>
      <c r="AF72" s="210">
        <v>9788</v>
      </c>
      <c r="AG72" s="211">
        <f t="shared" si="21"/>
        <v>2447</v>
      </c>
      <c r="AH72" s="210">
        <v>111</v>
      </c>
      <c r="AI72" s="210">
        <v>11293</v>
      </c>
      <c r="AJ72" s="211">
        <f t="shared" si="22"/>
        <v>2823.25</v>
      </c>
      <c r="AK72" s="210">
        <v>93</v>
      </c>
      <c r="AL72" s="210">
        <v>9299</v>
      </c>
      <c r="AM72" s="211">
        <f t="shared" si="23"/>
        <v>2324.75</v>
      </c>
      <c r="AN72" s="210">
        <v>84</v>
      </c>
      <c r="AO72" s="210">
        <v>8856</v>
      </c>
      <c r="AP72" s="211">
        <f t="shared" si="24"/>
        <v>2214</v>
      </c>
      <c r="AQ72" s="210">
        <v>124</v>
      </c>
      <c r="AR72" s="210">
        <v>11270</v>
      </c>
      <c r="AS72" s="211">
        <f t="shared" si="25"/>
        <v>2817.5</v>
      </c>
    </row>
    <row r="73" spans="1:45" ht="15" customHeight="1">
      <c r="A73" s="39" t="s">
        <v>2340</v>
      </c>
      <c r="B73" s="19" t="s">
        <v>2296</v>
      </c>
      <c r="C73" s="227" t="s">
        <v>5</v>
      </c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  <c r="T73" s="19"/>
      <c r="U73" s="19"/>
      <c r="V73" s="19">
        <v>24</v>
      </c>
      <c r="W73" s="19">
        <v>1844</v>
      </c>
      <c r="X73" s="272">
        <f t="shared" si="18"/>
        <v>461</v>
      </c>
      <c r="Y73" s="19">
        <v>118</v>
      </c>
      <c r="Z73" s="19">
        <v>9402</v>
      </c>
      <c r="AA73" s="211">
        <f t="shared" si="19"/>
        <v>2350.5</v>
      </c>
      <c r="AB73" s="19">
        <v>173</v>
      </c>
      <c r="AC73" s="19">
        <v>13285</v>
      </c>
      <c r="AD73" s="211">
        <f t="shared" si="20"/>
        <v>3321.25</v>
      </c>
      <c r="AE73" s="210">
        <v>241</v>
      </c>
      <c r="AF73" s="210">
        <v>19559</v>
      </c>
      <c r="AG73" s="211">
        <f t="shared" si="21"/>
        <v>4889.75</v>
      </c>
      <c r="AH73" s="210">
        <v>232</v>
      </c>
      <c r="AI73" s="210">
        <v>17770</v>
      </c>
      <c r="AJ73" s="211">
        <f t="shared" si="22"/>
        <v>4442.5</v>
      </c>
      <c r="AK73" s="210">
        <v>265</v>
      </c>
      <c r="AL73" s="210">
        <v>22349</v>
      </c>
      <c r="AM73" s="211">
        <f t="shared" si="23"/>
        <v>5587.25</v>
      </c>
      <c r="AN73" s="210">
        <v>265</v>
      </c>
      <c r="AO73" s="210">
        <v>19695</v>
      </c>
      <c r="AP73" s="211">
        <f t="shared" si="24"/>
        <v>4923.75</v>
      </c>
      <c r="AQ73" s="210">
        <v>278</v>
      </c>
      <c r="AR73" s="210">
        <v>21804</v>
      </c>
      <c r="AS73" s="211">
        <f t="shared" si="25"/>
        <v>5451</v>
      </c>
    </row>
    <row r="74" spans="1:45" ht="15" customHeight="1">
      <c r="A74" s="39" t="s">
        <v>2341</v>
      </c>
      <c r="B74" s="19" t="s">
        <v>2297</v>
      </c>
      <c r="C74" s="227" t="s">
        <v>5</v>
      </c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  <c r="T74" s="19"/>
      <c r="U74" s="19"/>
      <c r="V74" s="19">
        <v>23</v>
      </c>
      <c r="W74" s="19">
        <v>2101</v>
      </c>
      <c r="X74" s="272">
        <f t="shared" si="18"/>
        <v>525.25</v>
      </c>
      <c r="Y74" s="19">
        <v>64</v>
      </c>
      <c r="Z74" s="19">
        <v>6286</v>
      </c>
      <c r="AA74" s="211">
        <f t="shared" si="19"/>
        <v>1571.5</v>
      </c>
      <c r="AB74" s="19">
        <v>183</v>
      </c>
      <c r="AC74" s="19">
        <v>16471</v>
      </c>
      <c r="AD74" s="211">
        <f t="shared" si="20"/>
        <v>4117.75</v>
      </c>
      <c r="AE74" s="210">
        <v>176</v>
      </c>
      <c r="AF74" s="210">
        <v>16252</v>
      </c>
      <c r="AG74" s="211">
        <f t="shared" si="21"/>
        <v>4063</v>
      </c>
      <c r="AH74" s="210">
        <v>170</v>
      </c>
      <c r="AI74" s="210">
        <v>14236</v>
      </c>
      <c r="AJ74" s="211">
        <f t="shared" si="22"/>
        <v>3559</v>
      </c>
      <c r="AK74" s="210">
        <v>179</v>
      </c>
      <c r="AL74" s="210">
        <v>14293</v>
      </c>
      <c r="AM74" s="211">
        <f t="shared" si="23"/>
        <v>3573.25</v>
      </c>
      <c r="AN74" s="210">
        <v>160</v>
      </c>
      <c r="AO74" s="210">
        <v>11642</v>
      </c>
      <c r="AP74" s="211">
        <f t="shared" si="24"/>
        <v>2910.5</v>
      </c>
      <c r="AQ74" s="210">
        <v>134</v>
      </c>
      <c r="AR74" s="210">
        <v>10854</v>
      </c>
      <c r="AS74" s="211">
        <f t="shared" si="25"/>
        <v>2713.5</v>
      </c>
    </row>
    <row r="75" spans="1:45" ht="15" customHeight="1">
      <c r="A75" s="39" t="s">
        <v>2342</v>
      </c>
      <c r="B75" s="19" t="s">
        <v>2298</v>
      </c>
      <c r="C75" s="227" t="s">
        <v>5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>
        <v>9</v>
      </c>
      <c r="W75" s="19">
        <v>711</v>
      </c>
      <c r="X75" s="272">
        <f t="shared" si="18"/>
        <v>177.75</v>
      </c>
      <c r="Y75" s="19">
        <v>66</v>
      </c>
      <c r="Z75" s="19">
        <v>6422</v>
      </c>
      <c r="AA75" s="211">
        <f t="shared" si="19"/>
        <v>1605.5</v>
      </c>
      <c r="AB75" s="19">
        <v>98</v>
      </c>
      <c r="AC75" s="19">
        <v>8644</v>
      </c>
      <c r="AD75" s="211">
        <f t="shared" si="20"/>
        <v>2161</v>
      </c>
      <c r="AE75" s="210">
        <v>120</v>
      </c>
      <c r="AF75" s="210">
        <v>9326</v>
      </c>
      <c r="AG75" s="211">
        <f t="shared" si="21"/>
        <v>2331.5</v>
      </c>
      <c r="AH75" s="210">
        <v>126</v>
      </c>
      <c r="AI75" s="210">
        <v>9798</v>
      </c>
      <c r="AJ75" s="211">
        <f t="shared" si="22"/>
        <v>2449.5</v>
      </c>
      <c r="AK75" s="210">
        <v>171</v>
      </c>
      <c r="AL75" s="210">
        <v>13245</v>
      </c>
      <c r="AM75" s="211">
        <f t="shared" si="23"/>
        <v>3311.25</v>
      </c>
      <c r="AN75" s="210">
        <v>158</v>
      </c>
      <c r="AO75" s="210">
        <v>13492</v>
      </c>
      <c r="AP75" s="211">
        <f t="shared" si="24"/>
        <v>3373</v>
      </c>
      <c r="AQ75" s="210">
        <v>196</v>
      </c>
      <c r="AR75" s="210">
        <v>16612</v>
      </c>
      <c r="AS75" s="211">
        <f t="shared" si="25"/>
        <v>4153</v>
      </c>
    </row>
    <row r="76" spans="1:45" ht="15" customHeight="1">
      <c r="A76" s="39" t="s">
        <v>2343</v>
      </c>
      <c r="B76" s="19" t="s">
        <v>2299</v>
      </c>
      <c r="C76" s="227" t="s">
        <v>5</v>
      </c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  <c r="T76" s="19"/>
      <c r="U76" s="19"/>
      <c r="V76" s="19">
        <v>25</v>
      </c>
      <c r="W76" s="19">
        <v>1931</v>
      </c>
      <c r="X76" s="272">
        <f t="shared" si="18"/>
        <v>482.75</v>
      </c>
      <c r="Y76" s="19">
        <v>60</v>
      </c>
      <c r="Z76" s="19">
        <v>5460</v>
      </c>
      <c r="AA76" s="211">
        <f t="shared" si="19"/>
        <v>1365</v>
      </c>
      <c r="AB76" s="19">
        <v>92</v>
      </c>
      <c r="AC76" s="19">
        <v>10150</v>
      </c>
      <c r="AD76" s="211">
        <f t="shared" si="20"/>
        <v>2537.5</v>
      </c>
      <c r="AE76" s="210">
        <v>86</v>
      </c>
      <c r="AF76" s="210">
        <v>8712</v>
      </c>
      <c r="AG76" s="211">
        <f t="shared" si="21"/>
        <v>2178</v>
      </c>
      <c r="AH76" s="210">
        <v>89</v>
      </c>
      <c r="AI76" s="210">
        <v>7949</v>
      </c>
      <c r="AJ76" s="211">
        <f t="shared" si="22"/>
        <v>1987.25</v>
      </c>
      <c r="AK76" s="210">
        <v>67</v>
      </c>
      <c r="AL76" s="210">
        <v>5723</v>
      </c>
      <c r="AM76" s="211">
        <f t="shared" si="23"/>
        <v>1430.75</v>
      </c>
      <c r="AN76" s="210">
        <v>99</v>
      </c>
      <c r="AO76" s="210">
        <v>8157</v>
      </c>
      <c r="AP76" s="211">
        <f t="shared" si="24"/>
        <v>2039.25</v>
      </c>
      <c r="AQ76" s="210">
        <v>116</v>
      </c>
      <c r="AR76" s="210">
        <v>11234</v>
      </c>
      <c r="AS76" s="211">
        <f t="shared" si="25"/>
        <v>2808.5</v>
      </c>
    </row>
    <row r="77" spans="1:45" ht="15" customHeight="1">
      <c r="A77" s="39" t="s">
        <v>2344</v>
      </c>
      <c r="B77" s="19" t="s">
        <v>2300</v>
      </c>
      <c r="C77" s="227" t="s">
        <v>5</v>
      </c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  <c r="T77" s="19"/>
      <c r="U77" s="19"/>
      <c r="V77" s="19">
        <v>21</v>
      </c>
      <c r="W77" s="19">
        <v>1809</v>
      </c>
      <c r="X77" s="272">
        <f t="shared" si="18"/>
        <v>452.25</v>
      </c>
      <c r="Y77" s="19">
        <v>130</v>
      </c>
      <c r="Z77" s="19">
        <v>9792</v>
      </c>
      <c r="AA77" s="211">
        <f t="shared" si="19"/>
        <v>2448</v>
      </c>
      <c r="AB77" s="19">
        <v>196</v>
      </c>
      <c r="AC77" s="19">
        <v>16172</v>
      </c>
      <c r="AD77" s="211">
        <f t="shared" si="20"/>
        <v>4043</v>
      </c>
      <c r="AE77" s="210">
        <v>246</v>
      </c>
      <c r="AF77" s="210">
        <v>20328</v>
      </c>
      <c r="AG77" s="211">
        <f t="shared" si="21"/>
        <v>5082</v>
      </c>
      <c r="AH77" s="210">
        <v>141</v>
      </c>
      <c r="AI77" s="210">
        <v>11233</v>
      </c>
      <c r="AJ77" s="211">
        <f t="shared" si="22"/>
        <v>2808.25</v>
      </c>
      <c r="AK77" s="210">
        <v>175</v>
      </c>
      <c r="AL77" s="210">
        <v>14611</v>
      </c>
      <c r="AM77" s="211">
        <f t="shared" si="23"/>
        <v>3652.75</v>
      </c>
      <c r="AN77" s="210">
        <v>191</v>
      </c>
      <c r="AO77" s="210">
        <v>15737</v>
      </c>
      <c r="AP77" s="211">
        <f t="shared" si="24"/>
        <v>3934.25</v>
      </c>
      <c r="AQ77" s="210">
        <v>157</v>
      </c>
      <c r="AR77" s="210">
        <v>13131</v>
      </c>
      <c r="AS77" s="211">
        <f t="shared" si="25"/>
        <v>3282.75</v>
      </c>
    </row>
    <row r="78" spans="1:45" ht="15" customHeight="1">
      <c r="A78" s="39" t="s">
        <v>2345</v>
      </c>
      <c r="B78" s="19" t="s">
        <v>2301</v>
      </c>
      <c r="C78" s="227" t="s">
        <v>5</v>
      </c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>
        <v>50</v>
      </c>
      <c r="W78" s="19">
        <v>3982</v>
      </c>
      <c r="X78" s="272">
        <f t="shared" si="18"/>
        <v>995.5</v>
      </c>
      <c r="Y78" s="19">
        <v>196</v>
      </c>
      <c r="Z78" s="19">
        <v>15362</v>
      </c>
      <c r="AA78" s="211">
        <f t="shared" si="19"/>
        <v>3840.5</v>
      </c>
      <c r="AB78" s="19">
        <v>263</v>
      </c>
      <c r="AC78" s="19">
        <v>19875</v>
      </c>
      <c r="AD78" s="211">
        <f t="shared" si="20"/>
        <v>4968.75</v>
      </c>
      <c r="AE78" s="210">
        <v>317</v>
      </c>
      <c r="AF78" s="210">
        <v>23001</v>
      </c>
      <c r="AG78" s="211">
        <f t="shared" si="21"/>
        <v>5750.25</v>
      </c>
      <c r="AH78" s="210">
        <v>310</v>
      </c>
      <c r="AI78" s="210">
        <v>23198</v>
      </c>
      <c r="AJ78" s="211">
        <f t="shared" si="22"/>
        <v>5799.5</v>
      </c>
      <c r="AK78" s="210">
        <v>332</v>
      </c>
      <c r="AL78" s="210">
        <v>25670</v>
      </c>
      <c r="AM78" s="211">
        <f t="shared" si="23"/>
        <v>6417.5</v>
      </c>
      <c r="AN78" s="210">
        <v>314</v>
      </c>
      <c r="AO78" s="210">
        <v>24984</v>
      </c>
      <c r="AP78" s="211">
        <f t="shared" si="24"/>
        <v>6246</v>
      </c>
      <c r="AQ78" s="210">
        <v>321</v>
      </c>
      <c r="AR78" s="210">
        <v>24637</v>
      </c>
      <c r="AS78" s="211">
        <f t="shared" si="25"/>
        <v>6159.25</v>
      </c>
    </row>
    <row r="79" spans="1:45" ht="15" customHeight="1">
      <c r="A79" s="39" t="s">
        <v>2346</v>
      </c>
      <c r="B79" s="19" t="s">
        <v>2302</v>
      </c>
      <c r="C79" s="227" t="s">
        <v>939</v>
      </c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  <c r="T79" s="19"/>
      <c r="U79" s="19"/>
      <c r="V79" s="19">
        <v>33</v>
      </c>
      <c r="W79" s="19">
        <v>2675</v>
      </c>
      <c r="X79" s="272">
        <f t="shared" si="18"/>
        <v>668.75</v>
      </c>
      <c r="Y79" s="19">
        <v>231</v>
      </c>
      <c r="Z79" s="19">
        <v>14259</v>
      </c>
      <c r="AA79" s="211">
        <f t="shared" si="19"/>
        <v>3564.75</v>
      </c>
      <c r="AB79" s="19">
        <v>138</v>
      </c>
      <c r="AC79" s="19">
        <v>11030</v>
      </c>
      <c r="AD79" s="211">
        <f t="shared" si="20"/>
        <v>2757.5</v>
      </c>
      <c r="AE79" s="210">
        <v>213</v>
      </c>
      <c r="AF79" s="210">
        <v>17071</v>
      </c>
      <c r="AG79" s="211">
        <f t="shared" si="21"/>
        <v>4267.75</v>
      </c>
      <c r="AH79" s="210">
        <v>252</v>
      </c>
      <c r="AI79" s="210">
        <v>21690</v>
      </c>
      <c r="AJ79" s="211">
        <f t="shared" si="22"/>
        <v>5422.5</v>
      </c>
      <c r="AK79" s="210">
        <v>232</v>
      </c>
      <c r="AL79" s="210">
        <v>19474</v>
      </c>
      <c r="AM79" s="211">
        <f t="shared" si="23"/>
        <v>4868.5</v>
      </c>
      <c r="AN79" s="210">
        <v>260</v>
      </c>
      <c r="AO79" s="210">
        <v>20368</v>
      </c>
      <c r="AP79" s="211">
        <f t="shared" si="24"/>
        <v>5092</v>
      </c>
      <c r="AQ79" s="210">
        <v>182</v>
      </c>
      <c r="AR79" s="210">
        <v>14964</v>
      </c>
      <c r="AS79" s="211">
        <f t="shared" si="25"/>
        <v>3741</v>
      </c>
    </row>
    <row r="80" spans="1:45" ht="15" customHeight="1">
      <c r="A80" s="39" t="s">
        <v>2347</v>
      </c>
      <c r="B80" s="19" t="s">
        <v>2303</v>
      </c>
      <c r="C80" s="227" t="s">
        <v>5</v>
      </c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  <c r="T80" s="19"/>
      <c r="U80" s="19"/>
      <c r="V80" s="19">
        <v>22</v>
      </c>
      <c r="W80" s="19">
        <v>1866</v>
      </c>
      <c r="X80" s="272">
        <f t="shared" si="18"/>
        <v>466.5</v>
      </c>
      <c r="Y80" s="19">
        <v>73</v>
      </c>
      <c r="Z80" s="19">
        <v>6131</v>
      </c>
      <c r="AA80" s="211">
        <f t="shared" si="19"/>
        <v>1532.75</v>
      </c>
      <c r="AB80" s="19">
        <v>145</v>
      </c>
      <c r="AC80" s="19">
        <v>15957</v>
      </c>
      <c r="AD80" s="211">
        <f t="shared" si="20"/>
        <v>3989.25</v>
      </c>
      <c r="AE80" s="210">
        <v>155</v>
      </c>
      <c r="AF80" s="210">
        <v>19585</v>
      </c>
      <c r="AG80" s="211">
        <f t="shared" si="21"/>
        <v>4896.25</v>
      </c>
      <c r="AH80" s="210">
        <v>159</v>
      </c>
      <c r="AI80" s="210">
        <v>16905</v>
      </c>
      <c r="AJ80" s="211">
        <f t="shared" si="22"/>
        <v>4226.25</v>
      </c>
      <c r="AK80" s="210">
        <v>147</v>
      </c>
      <c r="AL80" s="210">
        <v>15979</v>
      </c>
      <c r="AM80" s="211">
        <f t="shared" si="23"/>
        <v>3994.75</v>
      </c>
      <c r="AN80" s="210">
        <v>148</v>
      </c>
      <c r="AO80" s="210">
        <v>13994</v>
      </c>
      <c r="AP80" s="211">
        <f t="shared" si="24"/>
        <v>3498.5</v>
      </c>
      <c r="AQ80" s="210">
        <v>164</v>
      </c>
      <c r="AR80" s="210">
        <v>18166</v>
      </c>
      <c r="AS80" s="211">
        <f t="shared" si="25"/>
        <v>4541.5</v>
      </c>
    </row>
    <row r="81" spans="1:45" ht="15" customHeight="1">
      <c r="A81" s="39" t="s">
        <v>2348</v>
      </c>
      <c r="B81" s="19" t="s">
        <v>2304</v>
      </c>
      <c r="C81" s="227" t="s">
        <v>5</v>
      </c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>
        <v>20</v>
      </c>
      <c r="W81" s="19">
        <v>1638</v>
      </c>
      <c r="X81" s="272">
        <f t="shared" si="18"/>
        <v>409.5</v>
      </c>
      <c r="Y81" s="19">
        <v>54</v>
      </c>
      <c r="Z81" s="19">
        <v>5068</v>
      </c>
      <c r="AA81" s="211">
        <f t="shared" si="19"/>
        <v>1267</v>
      </c>
      <c r="AB81" s="19">
        <v>102</v>
      </c>
      <c r="AC81" s="19">
        <v>10758</v>
      </c>
      <c r="AD81" s="211">
        <f t="shared" si="20"/>
        <v>2689.5</v>
      </c>
      <c r="AE81" s="210">
        <v>172</v>
      </c>
      <c r="AF81" s="210">
        <v>17194</v>
      </c>
      <c r="AG81" s="211">
        <f t="shared" si="21"/>
        <v>4298.5</v>
      </c>
      <c r="AH81" s="210">
        <v>125</v>
      </c>
      <c r="AI81" s="210">
        <v>12541</v>
      </c>
      <c r="AJ81" s="211">
        <f t="shared" si="22"/>
        <v>3135.25</v>
      </c>
      <c r="AK81" s="210">
        <v>200</v>
      </c>
      <c r="AL81" s="210">
        <v>18578</v>
      </c>
      <c r="AM81" s="211">
        <f t="shared" si="23"/>
        <v>4644.5</v>
      </c>
      <c r="AN81" s="210">
        <v>198</v>
      </c>
      <c r="AO81" s="210">
        <v>17562</v>
      </c>
      <c r="AP81" s="211">
        <f t="shared" si="24"/>
        <v>4390.5</v>
      </c>
      <c r="AQ81" s="210">
        <v>225</v>
      </c>
      <c r="AR81" s="210">
        <v>21391</v>
      </c>
      <c r="AS81" s="211">
        <f t="shared" si="25"/>
        <v>5347.75</v>
      </c>
    </row>
    <row r="82" spans="1:45" ht="15" customHeight="1">
      <c r="A82" s="39" t="s">
        <v>2349</v>
      </c>
      <c r="B82" s="19" t="s">
        <v>2305</v>
      </c>
      <c r="C82" s="227" t="s">
        <v>5</v>
      </c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  <c r="T82" s="19"/>
      <c r="U82" s="19"/>
      <c r="V82" s="19">
        <v>47</v>
      </c>
      <c r="W82" s="19">
        <v>4385</v>
      </c>
      <c r="X82" s="272">
        <f t="shared" si="18"/>
        <v>1096.25</v>
      </c>
      <c r="Y82" s="19">
        <v>19</v>
      </c>
      <c r="Z82" s="19">
        <v>1325</v>
      </c>
      <c r="AA82" s="211">
        <f t="shared" si="19"/>
        <v>331.25</v>
      </c>
      <c r="AB82" s="19">
        <v>0</v>
      </c>
      <c r="AC82" s="19">
        <v>0</v>
      </c>
      <c r="AD82" s="211">
        <f t="shared" si="20"/>
        <v>0</v>
      </c>
      <c r="AE82" s="210">
        <v>0</v>
      </c>
      <c r="AF82" s="210">
        <v>0</v>
      </c>
      <c r="AG82" s="211">
        <f t="shared" si="21"/>
        <v>0</v>
      </c>
      <c r="AH82" s="210">
        <v>0</v>
      </c>
      <c r="AI82" s="210">
        <v>0</v>
      </c>
      <c r="AJ82" s="211">
        <f t="shared" si="22"/>
        <v>0</v>
      </c>
      <c r="AK82" s="210">
        <v>0</v>
      </c>
      <c r="AL82" s="210">
        <v>0</v>
      </c>
      <c r="AM82" s="211">
        <f t="shared" si="23"/>
        <v>0</v>
      </c>
      <c r="AN82" s="210">
        <v>0</v>
      </c>
      <c r="AO82" s="210">
        <v>0</v>
      </c>
      <c r="AP82" s="211">
        <f t="shared" si="24"/>
        <v>0</v>
      </c>
      <c r="AQ82" s="210">
        <v>0</v>
      </c>
      <c r="AR82" s="210">
        <v>0</v>
      </c>
      <c r="AS82" s="211">
        <f t="shared" si="25"/>
        <v>0</v>
      </c>
    </row>
    <row r="83" spans="1:45" ht="15" customHeight="1">
      <c r="A83" s="39" t="s">
        <v>2350</v>
      </c>
      <c r="B83" s="19" t="s">
        <v>2306</v>
      </c>
      <c r="C83" s="227" t="s">
        <v>5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  <c r="T83" s="19"/>
      <c r="U83" s="19"/>
      <c r="V83" s="211">
        <f t="shared" ref="V83:V84" si="28">U83*25%</f>
        <v>0</v>
      </c>
      <c r="W83" s="211">
        <f t="shared" ref="W83:W84" si="29">V83*25%</f>
        <v>0</v>
      </c>
      <c r="X83" s="272">
        <f t="shared" si="18"/>
        <v>0</v>
      </c>
      <c r="Y83" s="19">
        <v>43</v>
      </c>
      <c r="Z83" s="19">
        <v>3511</v>
      </c>
      <c r="AA83" s="211">
        <f t="shared" si="19"/>
        <v>877.75</v>
      </c>
      <c r="AB83" s="19">
        <v>150</v>
      </c>
      <c r="AC83" s="19">
        <v>11368</v>
      </c>
      <c r="AD83" s="211">
        <f t="shared" si="20"/>
        <v>2842</v>
      </c>
      <c r="AE83" s="210">
        <v>332</v>
      </c>
      <c r="AF83" s="210">
        <v>23650</v>
      </c>
      <c r="AG83" s="211">
        <f t="shared" si="21"/>
        <v>5912.5</v>
      </c>
      <c r="AH83" s="210">
        <v>369</v>
      </c>
      <c r="AI83" s="210">
        <v>25919</v>
      </c>
      <c r="AJ83" s="211">
        <f t="shared" si="22"/>
        <v>6479.75</v>
      </c>
      <c r="AK83" s="210">
        <v>401</v>
      </c>
      <c r="AL83" s="210">
        <v>28381</v>
      </c>
      <c r="AM83" s="211">
        <f t="shared" si="23"/>
        <v>7095.25</v>
      </c>
      <c r="AN83" s="210">
        <v>399</v>
      </c>
      <c r="AO83" s="210">
        <v>28485</v>
      </c>
      <c r="AP83" s="211">
        <f t="shared" si="24"/>
        <v>7121.25</v>
      </c>
      <c r="AQ83" s="210">
        <v>399</v>
      </c>
      <c r="AR83" s="210">
        <v>29703</v>
      </c>
      <c r="AS83" s="211">
        <f t="shared" si="25"/>
        <v>7425.75</v>
      </c>
    </row>
    <row r="84" spans="1:45" ht="15" customHeight="1">
      <c r="A84" s="39" t="s">
        <v>2351</v>
      </c>
      <c r="B84" s="19" t="s">
        <v>2307</v>
      </c>
      <c r="C84" s="227" t="s">
        <v>5</v>
      </c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211">
        <f t="shared" si="28"/>
        <v>0</v>
      </c>
      <c r="W84" s="211">
        <f t="shared" si="29"/>
        <v>0</v>
      </c>
      <c r="X84" s="272">
        <f t="shared" si="18"/>
        <v>0</v>
      </c>
      <c r="Y84" s="19">
        <v>229</v>
      </c>
      <c r="Z84" s="19">
        <v>21173</v>
      </c>
      <c r="AA84" s="211">
        <f t="shared" si="19"/>
        <v>5293.25</v>
      </c>
      <c r="AB84" s="19">
        <v>236</v>
      </c>
      <c r="AC84" s="19">
        <v>20728</v>
      </c>
      <c r="AD84" s="211">
        <f t="shared" si="20"/>
        <v>5182</v>
      </c>
      <c r="AE84" s="210">
        <v>257</v>
      </c>
      <c r="AF84" s="210">
        <v>23973</v>
      </c>
      <c r="AG84" s="211">
        <f t="shared" si="21"/>
        <v>5993.25</v>
      </c>
      <c r="AH84" s="210">
        <v>227</v>
      </c>
      <c r="AI84" s="210">
        <v>16981</v>
      </c>
      <c r="AJ84" s="211">
        <f t="shared" si="22"/>
        <v>4245.25</v>
      </c>
      <c r="AK84" s="210">
        <v>249</v>
      </c>
      <c r="AL84" s="210">
        <v>19689</v>
      </c>
      <c r="AM84" s="211">
        <f t="shared" si="23"/>
        <v>4922.25</v>
      </c>
      <c r="AN84" s="210">
        <v>242</v>
      </c>
      <c r="AO84" s="210">
        <v>19402</v>
      </c>
      <c r="AP84" s="211">
        <f t="shared" si="24"/>
        <v>4850.5</v>
      </c>
      <c r="AQ84" s="210">
        <v>267</v>
      </c>
      <c r="AR84" s="210">
        <v>20271</v>
      </c>
      <c r="AS84" s="211">
        <f t="shared" si="25"/>
        <v>5067.75</v>
      </c>
    </row>
    <row r="85" spans="1:45" ht="15" customHeight="1">
      <c r="A85" s="39" t="s">
        <v>2352</v>
      </c>
      <c r="B85" s="19" t="s">
        <v>2308</v>
      </c>
      <c r="C85" s="227" t="s">
        <v>19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>
        <v>35</v>
      </c>
      <c r="W85" s="19">
        <v>2221</v>
      </c>
      <c r="X85" s="272">
        <f t="shared" si="18"/>
        <v>555.25</v>
      </c>
      <c r="Y85" s="19">
        <v>135</v>
      </c>
      <c r="Z85" s="19">
        <v>9227</v>
      </c>
      <c r="AA85" s="211">
        <f t="shared" si="19"/>
        <v>2306.75</v>
      </c>
      <c r="AB85" s="19">
        <v>122</v>
      </c>
      <c r="AC85" s="19">
        <v>9072</v>
      </c>
      <c r="AD85" s="211">
        <f t="shared" si="20"/>
        <v>2268</v>
      </c>
      <c r="AE85" s="210">
        <v>243</v>
      </c>
      <c r="AF85" s="210">
        <v>20233</v>
      </c>
      <c r="AG85" s="211">
        <f t="shared" si="21"/>
        <v>5058.25</v>
      </c>
      <c r="AH85" s="210">
        <v>238</v>
      </c>
      <c r="AI85" s="210">
        <v>18992</v>
      </c>
      <c r="AJ85" s="211">
        <f t="shared" si="22"/>
        <v>4748</v>
      </c>
      <c r="AK85" s="210">
        <v>388</v>
      </c>
      <c r="AL85" s="210">
        <v>32628</v>
      </c>
      <c r="AM85" s="211">
        <f t="shared" si="23"/>
        <v>8157</v>
      </c>
      <c r="AN85" s="210">
        <v>467</v>
      </c>
      <c r="AO85" s="210">
        <v>34309</v>
      </c>
      <c r="AP85" s="211">
        <f t="shared" si="24"/>
        <v>8577.25</v>
      </c>
      <c r="AQ85" s="210">
        <v>368</v>
      </c>
      <c r="AR85" s="210">
        <v>30794</v>
      </c>
      <c r="AS85" s="211">
        <f t="shared" si="25"/>
        <v>7698.5</v>
      </c>
    </row>
    <row r="86" spans="1:45" ht="15" customHeight="1">
      <c r="A86" s="39" t="s">
        <v>2353</v>
      </c>
      <c r="B86" s="19" t="s">
        <v>2309</v>
      </c>
      <c r="C86" s="227" t="s">
        <v>5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  <c r="T86" s="19"/>
      <c r="U86" s="19"/>
      <c r="V86" s="19">
        <v>264</v>
      </c>
      <c r="W86" s="19">
        <v>19588</v>
      </c>
      <c r="X86" s="272">
        <f t="shared" si="18"/>
        <v>4897</v>
      </c>
      <c r="Y86" s="19">
        <v>228</v>
      </c>
      <c r="Z86" s="19">
        <v>17286</v>
      </c>
      <c r="AA86" s="211">
        <f t="shared" si="19"/>
        <v>4321.5</v>
      </c>
      <c r="AB86" s="19">
        <v>269</v>
      </c>
      <c r="AC86" s="19">
        <v>20887</v>
      </c>
      <c r="AD86" s="211">
        <f t="shared" si="20"/>
        <v>5221.75</v>
      </c>
      <c r="AE86" s="210">
        <v>322</v>
      </c>
      <c r="AF86" s="210">
        <v>25126</v>
      </c>
      <c r="AG86" s="211">
        <f t="shared" si="21"/>
        <v>6281.5</v>
      </c>
      <c r="AH86" s="210">
        <v>259</v>
      </c>
      <c r="AI86" s="210">
        <v>19539</v>
      </c>
      <c r="AJ86" s="211">
        <f t="shared" si="22"/>
        <v>4884.75</v>
      </c>
      <c r="AK86" s="210">
        <v>304</v>
      </c>
      <c r="AL86" s="210">
        <v>24960</v>
      </c>
      <c r="AM86" s="211">
        <f t="shared" si="23"/>
        <v>6240</v>
      </c>
      <c r="AN86" s="210">
        <v>280</v>
      </c>
      <c r="AO86" s="210">
        <v>22392</v>
      </c>
      <c r="AP86" s="211">
        <f t="shared" si="24"/>
        <v>5598</v>
      </c>
      <c r="AQ86" s="210">
        <v>278</v>
      </c>
      <c r="AR86" s="210">
        <v>25352</v>
      </c>
      <c r="AS86" s="211">
        <f t="shared" si="25"/>
        <v>6338</v>
      </c>
    </row>
    <row r="87" spans="1:45" ht="15" customHeight="1">
      <c r="A87" s="39" t="s">
        <v>2354</v>
      </c>
      <c r="B87" s="19" t="s">
        <v>2310</v>
      </c>
      <c r="C87" s="227" t="s">
        <v>952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211">
        <f t="shared" ref="V87:V88" si="30">U87*25%</f>
        <v>0</v>
      </c>
      <c r="W87" s="211">
        <f t="shared" ref="W87:W88" si="31">V87*25%</f>
        <v>0</v>
      </c>
      <c r="X87" s="272">
        <f t="shared" si="18"/>
        <v>0</v>
      </c>
      <c r="Y87" s="19">
        <v>8</v>
      </c>
      <c r="Z87" s="19">
        <v>608</v>
      </c>
      <c r="AA87" s="211">
        <f t="shared" si="19"/>
        <v>152</v>
      </c>
      <c r="AB87" s="19">
        <v>321</v>
      </c>
      <c r="AC87" s="19">
        <v>26893</v>
      </c>
      <c r="AD87" s="211">
        <f t="shared" si="20"/>
        <v>6723.25</v>
      </c>
      <c r="AE87" s="210">
        <v>405</v>
      </c>
      <c r="AF87" s="210">
        <v>34663</v>
      </c>
      <c r="AG87" s="211">
        <f t="shared" si="21"/>
        <v>8665.75</v>
      </c>
      <c r="AH87" s="210">
        <v>406</v>
      </c>
      <c r="AI87" s="210">
        <v>33842</v>
      </c>
      <c r="AJ87" s="211">
        <f t="shared" si="22"/>
        <v>8460.5</v>
      </c>
      <c r="AK87" s="210">
        <v>398</v>
      </c>
      <c r="AL87" s="210">
        <v>32168</v>
      </c>
      <c r="AM87" s="211">
        <f t="shared" si="23"/>
        <v>8042</v>
      </c>
      <c r="AN87" s="210">
        <v>489</v>
      </c>
      <c r="AO87" s="210">
        <v>45819</v>
      </c>
      <c r="AP87" s="211">
        <f t="shared" si="24"/>
        <v>11454.75</v>
      </c>
      <c r="AQ87" s="210">
        <v>402</v>
      </c>
      <c r="AR87" s="210">
        <v>34202</v>
      </c>
      <c r="AS87" s="211">
        <f t="shared" si="25"/>
        <v>8550.5</v>
      </c>
    </row>
    <row r="88" spans="1:45" ht="15" customHeight="1">
      <c r="A88" s="39" t="s">
        <v>2355</v>
      </c>
      <c r="B88" s="328" t="s">
        <v>2700</v>
      </c>
      <c r="C88" s="227" t="s">
        <v>5</v>
      </c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  <c r="T88" s="19"/>
      <c r="U88" s="19"/>
      <c r="V88" s="211">
        <f t="shared" si="30"/>
        <v>0</v>
      </c>
      <c r="W88" s="211">
        <f t="shared" si="31"/>
        <v>0</v>
      </c>
      <c r="X88" s="272">
        <f t="shared" si="18"/>
        <v>0</v>
      </c>
      <c r="Y88" s="19">
        <v>11</v>
      </c>
      <c r="Z88" s="19">
        <v>821</v>
      </c>
      <c r="AA88" s="211">
        <f t="shared" si="19"/>
        <v>205.25</v>
      </c>
      <c r="AB88" s="19">
        <v>58</v>
      </c>
      <c r="AC88" s="19">
        <v>5124</v>
      </c>
      <c r="AD88" s="211">
        <f t="shared" si="20"/>
        <v>1281</v>
      </c>
      <c r="AE88" s="210">
        <v>98</v>
      </c>
      <c r="AF88" s="210">
        <v>9602</v>
      </c>
      <c r="AG88" s="211">
        <f t="shared" si="21"/>
        <v>2400.5</v>
      </c>
      <c r="AH88" s="210">
        <v>113</v>
      </c>
      <c r="AI88" s="210">
        <v>10007</v>
      </c>
      <c r="AJ88" s="211">
        <f t="shared" si="22"/>
        <v>2501.75</v>
      </c>
      <c r="AK88" s="210">
        <v>141</v>
      </c>
      <c r="AL88" s="210">
        <v>12425</v>
      </c>
      <c r="AM88" s="211">
        <f t="shared" si="23"/>
        <v>3106.25</v>
      </c>
      <c r="AN88" s="210">
        <v>183</v>
      </c>
      <c r="AO88" s="210">
        <v>15879</v>
      </c>
      <c r="AP88" s="211">
        <f t="shared" si="24"/>
        <v>3969.75</v>
      </c>
      <c r="AQ88" s="210">
        <v>167</v>
      </c>
      <c r="AR88" s="210">
        <v>14925</v>
      </c>
      <c r="AS88" s="211">
        <f t="shared" si="25"/>
        <v>3731.25</v>
      </c>
    </row>
    <row r="89" spans="1:45" ht="15" customHeight="1">
      <c r="A89" s="39" t="s">
        <v>3815</v>
      </c>
      <c r="B89" s="19" t="s">
        <v>3801</v>
      </c>
      <c r="C89" s="227" t="s">
        <v>5</v>
      </c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57">
        <v>17</v>
      </c>
      <c r="AI89" s="57">
        <v>1219</v>
      </c>
      <c r="AJ89" s="211">
        <f t="shared" si="22"/>
        <v>304.75</v>
      </c>
      <c r="AK89" s="57">
        <v>72</v>
      </c>
      <c r="AL89" s="57">
        <v>4392</v>
      </c>
      <c r="AM89" s="211">
        <f t="shared" si="23"/>
        <v>1098</v>
      </c>
      <c r="AN89" s="57">
        <v>99</v>
      </c>
      <c r="AO89" s="57">
        <v>7733</v>
      </c>
      <c r="AP89" s="211">
        <f t="shared" si="24"/>
        <v>1933.25</v>
      </c>
      <c r="AQ89" s="57">
        <v>120</v>
      </c>
      <c r="AR89" s="57">
        <v>9138</v>
      </c>
      <c r="AS89" s="211">
        <f t="shared" si="25"/>
        <v>2284.5</v>
      </c>
    </row>
    <row r="90" spans="1:45" ht="15" customHeight="1">
      <c r="A90" s="39" t="s">
        <v>3816</v>
      </c>
      <c r="B90" s="19" t="s">
        <v>3802</v>
      </c>
      <c r="C90" s="227" t="s">
        <v>5</v>
      </c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57">
        <v>49</v>
      </c>
      <c r="AI90" s="57">
        <v>4287</v>
      </c>
      <c r="AJ90" s="211">
        <f t="shared" si="22"/>
        <v>1071.75</v>
      </c>
      <c r="AK90" s="57">
        <v>162</v>
      </c>
      <c r="AL90" s="57">
        <v>13692</v>
      </c>
      <c r="AM90" s="211">
        <f t="shared" si="23"/>
        <v>3423</v>
      </c>
      <c r="AN90" s="57">
        <v>167</v>
      </c>
      <c r="AO90" s="57">
        <v>15851</v>
      </c>
      <c r="AP90" s="211">
        <f t="shared" si="24"/>
        <v>3962.75</v>
      </c>
      <c r="AQ90" s="57">
        <v>197</v>
      </c>
      <c r="AR90" s="57">
        <v>19745</v>
      </c>
      <c r="AS90" s="211">
        <f t="shared" si="25"/>
        <v>4936.25</v>
      </c>
    </row>
    <row r="91" spans="1:45" ht="15" customHeight="1">
      <c r="A91" s="39" t="s">
        <v>3817</v>
      </c>
      <c r="B91" s="19" t="s">
        <v>3803</v>
      </c>
      <c r="C91" s="227" t="s">
        <v>148</v>
      </c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57">
        <v>106</v>
      </c>
      <c r="AI91" s="57">
        <v>7560</v>
      </c>
      <c r="AJ91" s="211">
        <f t="shared" si="22"/>
        <v>1890</v>
      </c>
      <c r="AK91" s="57">
        <v>192</v>
      </c>
      <c r="AL91" s="57">
        <v>14716</v>
      </c>
      <c r="AM91" s="211">
        <f t="shared" si="23"/>
        <v>3679</v>
      </c>
      <c r="AN91" s="57">
        <v>213</v>
      </c>
      <c r="AO91" s="57">
        <v>17323</v>
      </c>
      <c r="AP91" s="211">
        <f t="shared" si="24"/>
        <v>4330.75</v>
      </c>
      <c r="AQ91" s="57">
        <v>261</v>
      </c>
      <c r="AR91" s="57">
        <v>22389</v>
      </c>
      <c r="AS91" s="211">
        <f t="shared" si="25"/>
        <v>5597.25</v>
      </c>
    </row>
    <row r="92" spans="1:45" ht="15" customHeight="1">
      <c r="A92" s="39" t="s">
        <v>3818</v>
      </c>
      <c r="B92" s="19" t="s">
        <v>3804</v>
      </c>
      <c r="C92" s="227" t="s">
        <v>5</v>
      </c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57">
        <v>33</v>
      </c>
      <c r="AI92" s="57">
        <v>3905</v>
      </c>
      <c r="AJ92" s="211">
        <f t="shared" si="22"/>
        <v>976.25</v>
      </c>
      <c r="AK92" s="57">
        <v>47</v>
      </c>
      <c r="AL92" s="57">
        <v>3497</v>
      </c>
      <c r="AM92" s="211">
        <f t="shared" si="23"/>
        <v>874.25</v>
      </c>
      <c r="AN92" s="57">
        <v>50</v>
      </c>
      <c r="AO92" s="57">
        <v>3974</v>
      </c>
      <c r="AP92" s="211">
        <f t="shared" si="24"/>
        <v>993.5</v>
      </c>
      <c r="AQ92" s="57">
        <v>50</v>
      </c>
      <c r="AR92" s="57">
        <v>3872</v>
      </c>
      <c r="AS92" s="211">
        <f t="shared" si="25"/>
        <v>968</v>
      </c>
    </row>
    <row r="93" spans="1:45" ht="15" customHeight="1">
      <c r="A93" s="39" t="s">
        <v>3819</v>
      </c>
      <c r="B93" s="19" t="s">
        <v>3805</v>
      </c>
      <c r="C93" s="227" t="s">
        <v>14</v>
      </c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57">
        <v>43</v>
      </c>
      <c r="AI93" s="57">
        <v>3825</v>
      </c>
      <c r="AJ93" s="211">
        <f t="shared" si="22"/>
        <v>956.25</v>
      </c>
      <c r="AK93" s="57">
        <v>98</v>
      </c>
      <c r="AL93" s="57">
        <v>8298</v>
      </c>
      <c r="AM93" s="211">
        <f t="shared" si="23"/>
        <v>2074.5</v>
      </c>
      <c r="AN93" s="57">
        <v>103</v>
      </c>
      <c r="AO93" s="57">
        <v>7725</v>
      </c>
      <c r="AP93" s="211">
        <f t="shared" si="24"/>
        <v>1931.25</v>
      </c>
      <c r="AQ93" s="57">
        <v>141</v>
      </c>
      <c r="AR93" s="57">
        <v>11263</v>
      </c>
      <c r="AS93" s="211">
        <f t="shared" si="25"/>
        <v>2815.75</v>
      </c>
    </row>
    <row r="94" spans="1:45" ht="15" customHeight="1">
      <c r="A94" s="39" t="s">
        <v>3820</v>
      </c>
      <c r="B94" s="19" t="s">
        <v>3806</v>
      </c>
      <c r="C94" s="227" t="s">
        <v>16</v>
      </c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57">
        <v>112</v>
      </c>
      <c r="AI94" s="57">
        <v>6746</v>
      </c>
      <c r="AJ94" s="211">
        <f t="shared" si="22"/>
        <v>1686.5</v>
      </c>
      <c r="AK94" s="57">
        <v>417</v>
      </c>
      <c r="AL94" s="57">
        <v>28909</v>
      </c>
      <c r="AM94" s="211">
        <f t="shared" si="23"/>
        <v>7227.25</v>
      </c>
      <c r="AN94" s="57">
        <v>383</v>
      </c>
      <c r="AO94" s="57">
        <v>25885</v>
      </c>
      <c r="AP94" s="211">
        <f t="shared" si="24"/>
        <v>6471.25</v>
      </c>
      <c r="AQ94" s="57">
        <v>355</v>
      </c>
      <c r="AR94" s="57">
        <v>26611</v>
      </c>
      <c r="AS94" s="211">
        <f t="shared" si="25"/>
        <v>6652.75</v>
      </c>
    </row>
    <row r="95" spans="1:45" ht="15" customHeight="1">
      <c r="A95" s="39" t="s">
        <v>3821</v>
      </c>
      <c r="B95" s="19" t="s">
        <v>3807</v>
      </c>
      <c r="C95" s="227" t="s">
        <v>5</v>
      </c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57">
        <v>28</v>
      </c>
      <c r="AI95" s="57">
        <v>3162</v>
      </c>
      <c r="AJ95" s="211">
        <f t="shared" si="22"/>
        <v>790.5</v>
      </c>
      <c r="AK95" s="57">
        <v>163</v>
      </c>
      <c r="AL95" s="57">
        <v>13607</v>
      </c>
      <c r="AM95" s="211">
        <f t="shared" si="23"/>
        <v>3401.75</v>
      </c>
      <c r="AN95" s="57">
        <v>229</v>
      </c>
      <c r="AO95" s="57">
        <v>20623</v>
      </c>
      <c r="AP95" s="211">
        <f t="shared" si="24"/>
        <v>5155.75</v>
      </c>
      <c r="AQ95" s="57">
        <v>252</v>
      </c>
      <c r="AR95" s="57">
        <v>21506</v>
      </c>
      <c r="AS95" s="211">
        <f t="shared" si="25"/>
        <v>5376.5</v>
      </c>
    </row>
    <row r="96" spans="1:45" ht="15" customHeight="1">
      <c r="A96" s="39" t="s">
        <v>3822</v>
      </c>
      <c r="B96" s="19" t="s">
        <v>3808</v>
      </c>
      <c r="C96" s="227" t="s">
        <v>125</v>
      </c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57">
        <v>13</v>
      </c>
      <c r="AI96" s="57">
        <v>1107</v>
      </c>
      <c r="AJ96" s="211">
        <f t="shared" si="22"/>
        <v>276.75</v>
      </c>
      <c r="AK96" s="57">
        <v>70</v>
      </c>
      <c r="AL96" s="57">
        <v>7146</v>
      </c>
      <c r="AM96" s="211">
        <f t="shared" si="23"/>
        <v>1786.5</v>
      </c>
      <c r="AN96" s="57">
        <v>95</v>
      </c>
      <c r="AO96" s="57">
        <v>7863</v>
      </c>
      <c r="AP96" s="211">
        <f t="shared" si="24"/>
        <v>1965.75</v>
      </c>
      <c r="AQ96" s="57">
        <v>104</v>
      </c>
      <c r="AR96" s="57">
        <v>8948</v>
      </c>
      <c r="AS96" s="211">
        <f t="shared" si="25"/>
        <v>2237</v>
      </c>
    </row>
    <row r="97" spans="1:45" ht="15" customHeight="1">
      <c r="A97" s="39" t="s">
        <v>3823</v>
      </c>
      <c r="B97" s="19" t="s">
        <v>3809</v>
      </c>
      <c r="C97" s="227" t="s">
        <v>5</v>
      </c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57">
        <v>48</v>
      </c>
      <c r="AI97" s="57">
        <v>4328</v>
      </c>
      <c r="AJ97" s="211">
        <f t="shared" si="22"/>
        <v>1082</v>
      </c>
      <c r="AK97" s="57">
        <v>189</v>
      </c>
      <c r="AL97" s="57">
        <v>17171</v>
      </c>
      <c r="AM97" s="211">
        <f t="shared" si="23"/>
        <v>4292.75</v>
      </c>
      <c r="AN97" s="57">
        <v>182</v>
      </c>
      <c r="AO97" s="57">
        <v>13344</v>
      </c>
      <c r="AP97" s="211">
        <f t="shared" si="24"/>
        <v>3336</v>
      </c>
      <c r="AQ97" s="57">
        <v>204</v>
      </c>
      <c r="AR97" s="57">
        <v>16400</v>
      </c>
      <c r="AS97" s="211">
        <f t="shared" si="25"/>
        <v>4100</v>
      </c>
    </row>
    <row r="98" spans="1:45" ht="15" customHeight="1">
      <c r="A98" s="39" t="s">
        <v>3824</v>
      </c>
      <c r="B98" s="19" t="s">
        <v>3810</v>
      </c>
      <c r="C98" s="227" t="s">
        <v>284</v>
      </c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57">
        <v>10</v>
      </c>
      <c r="AI98" s="57">
        <v>1056</v>
      </c>
      <c r="AJ98" s="211">
        <f t="shared" si="22"/>
        <v>264</v>
      </c>
      <c r="AK98" s="57">
        <v>37</v>
      </c>
      <c r="AL98" s="57">
        <v>2039</v>
      </c>
      <c r="AM98" s="211">
        <f t="shared" si="23"/>
        <v>509.75</v>
      </c>
      <c r="AN98" s="57">
        <v>39</v>
      </c>
      <c r="AO98" s="57">
        <v>3313</v>
      </c>
      <c r="AP98" s="211">
        <f t="shared" si="24"/>
        <v>828.25</v>
      </c>
      <c r="AQ98" s="57">
        <v>62</v>
      </c>
      <c r="AR98" s="57">
        <v>4736</v>
      </c>
      <c r="AS98" s="211">
        <f t="shared" si="25"/>
        <v>1184</v>
      </c>
    </row>
    <row r="99" spans="1:45" ht="15" customHeight="1">
      <c r="A99" s="39" t="s">
        <v>3825</v>
      </c>
      <c r="B99" s="19" t="s">
        <v>3811</v>
      </c>
      <c r="C99" s="227" t="s">
        <v>545</v>
      </c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57">
        <v>23</v>
      </c>
      <c r="AI99" s="57">
        <v>1739</v>
      </c>
      <c r="AJ99" s="211">
        <f t="shared" si="22"/>
        <v>434.75</v>
      </c>
      <c r="AK99" s="57">
        <v>134</v>
      </c>
      <c r="AL99" s="57">
        <v>9620</v>
      </c>
      <c r="AM99" s="211">
        <f t="shared" si="23"/>
        <v>2405</v>
      </c>
      <c r="AN99" s="57">
        <v>165</v>
      </c>
      <c r="AO99" s="57">
        <v>12519</v>
      </c>
      <c r="AP99" s="211">
        <f t="shared" si="24"/>
        <v>3129.75</v>
      </c>
      <c r="AQ99" s="57">
        <v>134</v>
      </c>
      <c r="AR99" s="57">
        <v>10914</v>
      </c>
      <c r="AS99" s="211">
        <f t="shared" si="25"/>
        <v>2728.5</v>
      </c>
    </row>
    <row r="100" spans="1:45" ht="15" customHeight="1">
      <c r="A100" s="39" t="s">
        <v>3826</v>
      </c>
      <c r="B100" s="19" t="s">
        <v>3812</v>
      </c>
      <c r="C100" s="227" t="s">
        <v>130</v>
      </c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57">
        <v>27</v>
      </c>
      <c r="AI100" s="57">
        <v>2505</v>
      </c>
      <c r="AJ100" s="211">
        <f t="shared" si="22"/>
        <v>626.25</v>
      </c>
      <c r="AK100" s="57">
        <v>65</v>
      </c>
      <c r="AL100" s="57">
        <v>5305</v>
      </c>
      <c r="AM100" s="211">
        <f t="shared" si="23"/>
        <v>1326.25</v>
      </c>
      <c r="AN100" s="57">
        <v>78</v>
      </c>
      <c r="AO100" s="57">
        <v>6040</v>
      </c>
      <c r="AP100" s="211">
        <f t="shared" si="24"/>
        <v>1510</v>
      </c>
      <c r="AQ100" s="57">
        <v>58</v>
      </c>
      <c r="AR100" s="57">
        <v>4346</v>
      </c>
      <c r="AS100" s="211">
        <f t="shared" si="25"/>
        <v>1086.5</v>
      </c>
    </row>
    <row r="101" spans="1:45" ht="15" customHeight="1">
      <c r="A101" s="39" t="s">
        <v>3827</v>
      </c>
      <c r="B101" s="19" t="s">
        <v>3813</v>
      </c>
      <c r="C101" s="227" t="s">
        <v>148</v>
      </c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57">
        <v>56</v>
      </c>
      <c r="AI101" s="57">
        <v>4688</v>
      </c>
      <c r="AJ101" s="211">
        <f t="shared" si="22"/>
        <v>1172</v>
      </c>
      <c r="AK101" s="57">
        <v>207</v>
      </c>
      <c r="AL101" s="57">
        <v>17659</v>
      </c>
      <c r="AM101" s="211">
        <f t="shared" si="23"/>
        <v>4414.75</v>
      </c>
      <c r="AN101" s="57">
        <v>279</v>
      </c>
      <c r="AO101" s="57">
        <v>23373</v>
      </c>
      <c r="AP101" s="211">
        <f t="shared" si="24"/>
        <v>5843.25</v>
      </c>
      <c r="AQ101" s="57">
        <v>395</v>
      </c>
      <c r="AR101" s="57">
        <v>33525</v>
      </c>
      <c r="AS101" s="211">
        <f t="shared" si="25"/>
        <v>8381.25</v>
      </c>
    </row>
    <row r="102" spans="1:45" ht="15" customHeight="1">
      <c r="A102" s="39" t="s">
        <v>3828</v>
      </c>
      <c r="B102" s="19" t="s">
        <v>3814</v>
      </c>
      <c r="C102" s="227" t="s">
        <v>5</v>
      </c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57">
        <v>2</v>
      </c>
      <c r="AI102" s="57">
        <v>198</v>
      </c>
      <c r="AJ102" s="211">
        <f t="shared" si="22"/>
        <v>49.5</v>
      </c>
      <c r="AK102" s="57">
        <v>38</v>
      </c>
      <c r="AL102" s="57">
        <v>3056</v>
      </c>
      <c r="AM102" s="211">
        <f t="shared" si="23"/>
        <v>764</v>
      </c>
      <c r="AN102" s="57">
        <v>71</v>
      </c>
      <c r="AO102" s="57">
        <v>5637</v>
      </c>
      <c r="AP102" s="211">
        <f t="shared" si="24"/>
        <v>1409.25</v>
      </c>
      <c r="AQ102" s="57">
        <v>54</v>
      </c>
      <c r="AR102" s="57">
        <v>3982</v>
      </c>
      <c r="AS102" s="211">
        <f t="shared" si="25"/>
        <v>995.5</v>
      </c>
    </row>
    <row r="103" spans="1:45" ht="15" customHeight="1">
      <c r="A103" s="39" t="s">
        <v>4562</v>
      </c>
      <c r="B103" s="19" t="s">
        <v>4559</v>
      </c>
      <c r="C103" s="227" t="s">
        <v>5</v>
      </c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>
        <v>85</v>
      </c>
      <c r="AL103" s="19">
        <v>7665</v>
      </c>
      <c r="AM103" s="211">
        <f t="shared" si="23"/>
        <v>1916.25</v>
      </c>
      <c r="AN103" s="19">
        <v>260</v>
      </c>
      <c r="AO103" s="19">
        <v>22024</v>
      </c>
      <c r="AP103" s="211">
        <f t="shared" si="24"/>
        <v>5506</v>
      </c>
      <c r="AQ103" s="19">
        <v>406</v>
      </c>
      <c r="AR103" s="19">
        <v>38138</v>
      </c>
      <c r="AS103" s="211">
        <f t="shared" si="25"/>
        <v>9534.5</v>
      </c>
    </row>
    <row r="104" spans="1:45" ht="15" customHeight="1">
      <c r="A104" s="39" t="s">
        <v>4563</v>
      </c>
      <c r="B104" s="19" t="s">
        <v>4560</v>
      </c>
      <c r="C104" s="227" t="s">
        <v>5</v>
      </c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>
        <v>281</v>
      </c>
      <c r="AL104" s="19">
        <v>25497</v>
      </c>
      <c r="AM104" s="211">
        <f t="shared" si="23"/>
        <v>6374.25</v>
      </c>
      <c r="AN104" s="19">
        <v>432</v>
      </c>
      <c r="AO104" s="19">
        <v>43432</v>
      </c>
      <c r="AP104" s="211">
        <f t="shared" si="24"/>
        <v>10858</v>
      </c>
      <c r="AQ104" s="19">
        <v>554</v>
      </c>
      <c r="AR104" s="19">
        <v>53042</v>
      </c>
      <c r="AS104" s="211">
        <f t="shared" si="25"/>
        <v>13260.5</v>
      </c>
    </row>
    <row r="105" spans="1:45" ht="15" customHeight="1">
      <c r="A105" s="39" t="s">
        <v>4564</v>
      </c>
      <c r="B105" s="19" t="s">
        <v>4561</v>
      </c>
      <c r="C105" s="227" t="s">
        <v>5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>
        <v>8</v>
      </c>
      <c r="AL105" s="19">
        <v>782</v>
      </c>
      <c r="AM105" s="211">
        <f t="shared" si="23"/>
        <v>195.5</v>
      </c>
      <c r="AN105" s="19">
        <v>28</v>
      </c>
      <c r="AO105" s="19">
        <v>2586</v>
      </c>
      <c r="AP105" s="211">
        <f t="shared" si="24"/>
        <v>646.5</v>
      </c>
      <c r="AQ105" s="19">
        <v>43</v>
      </c>
      <c r="AR105" s="19">
        <v>3641</v>
      </c>
      <c r="AS105" s="211">
        <f t="shared" si="25"/>
        <v>910.25</v>
      </c>
    </row>
    <row r="106" spans="1:45" ht="15" customHeight="1">
      <c r="A106" s="39" t="s">
        <v>6957</v>
      </c>
      <c r="B106" s="19" t="s">
        <v>6954</v>
      </c>
      <c r="C106" s="227" t="s">
        <v>5</v>
      </c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>
        <v>105</v>
      </c>
      <c r="AR106" s="19">
        <v>10243</v>
      </c>
      <c r="AS106" s="211">
        <f t="shared" si="25"/>
        <v>2560.75</v>
      </c>
    </row>
    <row r="107" spans="1:45" ht="15" customHeight="1">
      <c r="A107" s="39" t="s">
        <v>6958</v>
      </c>
      <c r="B107" s="19" t="s">
        <v>6955</v>
      </c>
      <c r="C107" s="227" t="s">
        <v>5</v>
      </c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>
        <v>115</v>
      </c>
      <c r="AR107" s="19">
        <v>8103</v>
      </c>
      <c r="AS107" s="211">
        <f t="shared" si="25"/>
        <v>2025.75</v>
      </c>
    </row>
    <row r="108" spans="1:45" ht="15" customHeight="1">
      <c r="A108" s="39" t="s">
        <v>6959</v>
      </c>
      <c r="B108" s="19" t="s">
        <v>6956</v>
      </c>
      <c r="C108" s="227" t="s">
        <v>5</v>
      </c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>
        <v>50</v>
      </c>
      <c r="AR108" s="19">
        <v>4136</v>
      </c>
      <c r="AS108" s="211">
        <f t="shared" si="25"/>
        <v>1034</v>
      </c>
    </row>
    <row r="109" spans="1:45" ht="15" customHeight="1">
      <c r="A109" s="429" t="s">
        <v>925</v>
      </c>
      <c r="B109" s="430"/>
      <c r="C109" s="431"/>
      <c r="D109" s="86">
        <f t="shared" ref="D109:L109" si="32">SUM(D3:D4)</f>
        <v>994</v>
      </c>
      <c r="E109" s="86">
        <f t="shared" si="32"/>
        <v>81760</v>
      </c>
      <c r="F109" s="87">
        <f t="shared" si="32"/>
        <v>20440</v>
      </c>
      <c r="G109" s="87">
        <f t="shared" si="32"/>
        <v>1854</v>
      </c>
      <c r="H109" s="87">
        <f t="shared" si="32"/>
        <v>146046</v>
      </c>
      <c r="I109" s="87">
        <f t="shared" si="32"/>
        <v>36511.5</v>
      </c>
      <c r="J109" s="87">
        <f t="shared" si="32"/>
        <v>2197</v>
      </c>
      <c r="K109" s="87">
        <f t="shared" si="32"/>
        <v>174699</v>
      </c>
      <c r="L109" s="87">
        <f t="shared" si="32"/>
        <v>43674.75</v>
      </c>
      <c r="M109" s="87">
        <f t="shared" ref="M109:U109" si="33">SUM(M3:M43)</f>
        <v>2445</v>
      </c>
      <c r="N109" s="87">
        <f t="shared" si="33"/>
        <v>195947</v>
      </c>
      <c r="O109" s="87">
        <f t="shared" si="33"/>
        <v>48986.75</v>
      </c>
      <c r="P109" s="87">
        <f t="shared" si="33"/>
        <v>4358</v>
      </c>
      <c r="Q109" s="87">
        <f t="shared" si="33"/>
        <v>358198</v>
      </c>
      <c r="R109" s="87">
        <f t="shared" si="33"/>
        <v>89549.5</v>
      </c>
      <c r="S109" s="208">
        <f t="shared" si="33"/>
        <v>1821</v>
      </c>
      <c r="T109" s="208">
        <f t="shared" si="33"/>
        <v>148385</v>
      </c>
      <c r="U109" s="208">
        <f t="shared" si="33"/>
        <v>37096.25</v>
      </c>
      <c r="V109" s="208">
        <f t="shared" ref="V109:AG109" si="34">SUM(V3:V88)</f>
        <v>15878</v>
      </c>
      <c r="W109" s="208">
        <f t="shared" si="34"/>
        <v>1283442</v>
      </c>
      <c r="X109" s="208">
        <f t="shared" si="34"/>
        <v>320860.5</v>
      </c>
      <c r="Y109" s="208">
        <f t="shared" si="34"/>
        <v>21337</v>
      </c>
      <c r="Z109" s="208">
        <f t="shared" si="34"/>
        <v>1729373</v>
      </c>
      <c r="AA109" s="208">
        <f t="shared" si="34"/>
        <v>432343.25</v>
      </c>
      <c r="AB109" s="208">
        <f t="shared" si="34"/>
        <v>27482</v>
      </c>
      <c r="AC109" s="208">
        <f t="shared" si="34"/>
        <v>2265814</v>
      </c>
      <c r="AD109" s="208">
        <f t="shared" si="34"/>
        <v>566453.5</v>
      </c>
      <c r="AE109" s="208">
        <f t="shared" si="34"/>
        <v>33245</v>
      </c>
      <c r="AF109" s="208">
        <f t="shared" si="34"/>
        <v>2762489</v>
      </c>
      <c r="AG109" s="208">
        <f t="shared" si="34"/>
        <v>690622.25</v>
      </c>
      <c r="AH109" s="208">
        <f>SUM(AH3:AH102)</f>
        <v>35296</v>
      </c>
      <c r="AI109" s="208">
        <f>SUM(AI3:AI102)</f>
        <v>2899790</v>
      </c>
      <c r="AJ109" s="208">
        <f>SUM(AJ3:AJ102)</f>
        <v>724947.5</v>
      </c>
      <c r="AK109" s="208">
        <f t="shared" ref="AK109:AP109" si="35">SUM(AK3:AK105)</f>
        <v>39776</v>
      </c>
      <c r="AL109" s="208">
        <f t="shared" si="35"/>
        <v>3281182</v>
      </c>
      <c r="AM109" s="208">
        <f t="shared" si="35"/>
        <v>820295.5</v>
      </c>
      <c r="AN109" s="208">
        <f t="shared" si="35"/>
        <v>40094</v>
      </c>
      <c r="AO109" s="208">
        <f t="shared" si="35"/>
        <v>3317000</v>
      </c>
      <c r="AP109" s="208">
        <f t="shared" si="35"/>
        <v>829250</v>
      </c>
      <c r="AQ109" s="208">
        <f>SUM(AQ3:AQ108)</f>
        <v>42910</v>
      </c>
      <c r="AR109" s="208">
        <f>SUM(AR3:AR108)</f>
        <v>3664360</v>
      </c>
      <c r="AS109" s="208">
        <f>SUM(AS3:AS108)</f>
        <v>916090</v>
      </c>
    </row>
  </sheetData>
  <autoFilter ref="A1:AD109" xr:uid="{5FC92FE1-0D5F-4BCF-A881-D1CBE4A2D5BF}"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  <filterColumn colId="21" showButton="0"/>
    <filterColumn colId="22" showButton="0"/>
    <filterColumn colId="24" showButton="0"/>
    <filterColumn colId="25" showButton="0"/>
    <filterColumn colId="27" showButton="0"/>
    <filterColumn colId="28" showButton="0"/>
  </autoFilter>
  <mergeCells count="18">
    <mergeCell ref="A109:C109"/>
    <mergeCell ref="D1:F1"/>
    <mergeCell ref="J1:L1"/>
    <mergeCell ref="G1:I1"/>
    <mergeCell ref="A1:A2"/>
    <mergeCell ref="B1:B2"/>
    <mergeCell ref="C1:C2"/>
    <mergeCell ref="M1:O1"/>
    <mergeCell ref="AK1:AM1"/>
    <mergeCell ref="AH1:AJ1"/>
    <mergeCell ref="AE1:AG1"/>
    <mergeCell ref="AB1:AD1"/>
    <mergeCell ref="V1:X1"/>
    <mergeCell ref="AQ1:AS1"/>
    <mergeCell ref="Y1:AA1"/>
    <mergeCell ref="AN1:AP1"/>
    <mergeCell ref="S1:U1"/>
    <mergeCell ref="P1:R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</sheetPr>
  <dimension ref="A1:AP75"/>
  <sheetViews>
    <sheetView showGridLines="0" zoomScale="90" zoomScaleNormal="90" workbookViewId="0">
      <selection activeCell="AP6" sqref="AP6:AP74"/>
    </sheetView>
  </sheetViews>
  <sheetFormatPr defaultRowHeight="15"/>
  <cols>
    <col min="1" max="1" width="9.140625" style="79"/>
    <col min="2" max="2" width="27.140625" customWidth="1"/>
    <col min="3" max="3" width="9.42578125" style="25" customWidth="1"/>
    <col min="4" max="6" width="10.42578125" hidden="1" customWidth="1"/>
    <col min="7" max="7" width="8.85546875" hidden="1" customWidth="1"/>
    <col min="8" max="8" width="9.85546875" hidden="1" customWidth="1"/>
    <col min="9" max="9" width="9" hidden="1" customWidth="1"/>
    <col min="10" max="12" width="10.140625" hidden="1" customWidth="1"/>
    <col min="13" max="13" width="9.85546875" hidden="1" customWidth="1"/>
    <col min="14" max="14" width="10.5703125" hidden="1" customWidth="1"/>
    <col min="15" max="15" width="11" hidden="1" customWidth="1"/>
    <col min="16" max="16" width="10" hidden="1" customWidth="1"/>
    <col min="17" max="17" width="12.140625" hidden="1" customWidth="1"/>
    <col min="18" max="18" width="14.5703125" hidden="1" customWidth="1"/>
    <col min="19" max="19" width="11.7109375" hidden="1" customWidth="1"/>
    <col min="20" max="20" width="12.140625" hidden="1" customWidth="1"/>
    <col min="21" max="21" width="14.5703125" hidden="1" customWidth="1"/>
    <col min="22" max="22" width="13" hidden="1" customWidth="1"/>
    <col min="23" max="23" width="12.140625" hidden="1" customWidth="1"/>
    <col min="24" max="24" width="13.85546875" hidden="1" customWidth="1"/>
    <col min="25" max="25" width="13" hidden="1" customWidth="1"/>
    <col min="26" max="26" width="12.140625" hidden="1" customWidth="1"/>
    <col min="27" max="27" width="13.85546875" hidden="1" customWidth="1"/>
    <col min="28" max="28" width="13" hidden="1" customWidth="1"/>
    <col min="29" max="29" width="15" hidden="1" customWidth="1"/>
    <col min="30" max="30" width="13.85546875" hidden="1" customWidth="1"/>
    <col min="31" max="31" width="13" hidden="1" customWidth="1"/>
    <col min="32" max="32" width="15" hidden="1" customWidth="1"/>
    <col min="33" max="33" width="13.85546875" hidden="1" customWidth="1"/>
    <col min="34" max="34" width="13" hidden="1" customWidth="1"/>
    <col min="35" max="35" width="15" hidden="1" customWidth="1"/>
    <col min="36" max="36" width="13.85546875" hidden="1" customWidth="1"/>
    <col min="37" max="37" width="13" hidden="1" customWidth="1"/>
    <col min="38" max="38" width="15" hidden="1" customWidth="1"/>
    <col min="39" max="39" width="13.85546875" hidden="1" customWidth="1"/>
    <col min="40" max="40" width="13" customWidth="1"/>
    <col min="41" max="41" width="15" customWidth="1"/>
    <col min="42" max="42" width="13.85546875" customWidth="1"/>
  </cols>
  <sheetData>
    <row r="1" spans="1:42">
      <c r="A1" s="440" t="s">
        <v>0</v>
      </c>
      <c r="B1" s="441" t="s">
        <v>2</v>
      </c>
      <c r="C1" s="440" t="s">
        <v>1</v>
      </c>
      <c r="D1" s="436">
        <v>43070</v>
      </c>
      <c r="E1" s="436"/>
      <c r="F1" s="436"/>
      <c r="G1" s="436">
        <v>43101</v>
      </c>
      <c r="H1" s="436"/>
      <c r="I1" s="436"/>
      <c r="J1" s="436">
        <v>43132</v>
      </c>
      <c r="K1" s="436"/>
      <c r="L1" s="436"/>
      <c r="M1" s="436">
        <v>43160</v>
      </c>
      <c r="N1" s="436"/>
      <c r="O1" s="436"/>
      <c r="P1" s="436">
        <v>43191</v>
      </c>
      <c r="Q1" s="436"/>
      <c r="R1" s="436"/>
      <c r="S1" s="436">
        <v>43221</v>
      </c>
      <c r="T1" s="436"/>
      <c r="U1" s="436"/>
      <c r="V1" s="436">
        <v>43252</v>
      </c>
      <c r="W1" s="436"/>
      <c r="X1" s="436"/>
      <c r="Y1" s="436">
        <v>43282</v>
      </c>
      <c r="Z1" s="436"/>
      <c r="AA1" s="436"/>
      <c r="AB1" s="436">
        <v>43313</v>
      </c>
      <c r="AC1" s="436"/>
      <c r="AD1" s="436"/>
      <c r="AE1" s="436">
        <v>43344</v>
      </c>
      <c r="AF1" s="436"/>
      <c r="AG1" s="436"/>
      <c r="AH1" s="436">
        <v>43374</v>
      </c>
      <c r="AI1" s="436"/>
      <c r="AJ1" s="436"/>
      <c r="AK1" s="436">
        <v>43405</v>
      </c>
      <c r="AL1" s="436"/>
      <c r="AM1" s="436"/>
      <c r="AN1" s="436">
        <v>43435</v>
      </c>
      <c r="AO1" s="436"/>
      <c r="AP1" s="436"/>
    </row>
    <row r="2" spans="1:42">
      <c r="A2" s="440"/>
      <c r="B2" s="441"/>
      <c r="C2" s="440"/>
      <c r="D2" s="56" t="s">
        <v>923</v>
      </c>
      <c r="E2" s="56" t="s">
        <v>922</v>
      </c>
      <c r="F2" s="60">
        <v>0.25</v>
      </c>
      <c r="G2" s="116" t="s">
        <v>923</v>
      </c>
      <c r="H2" s="116" t="s">
        <v>922</v>
      </c>
      <c r="I2" s="60">
        <v>0.25</v>
      </c>
      <c r="J2" s="152" t="s">
        <v>923</v>
      </c>
      <c r="K2" s="152" t="s">
        <v>922</v>
      </c>
      <c r="L2" s="60">
        <v>0.25</v>
      </c>
      <c r="M2" s="187" t="s">
        <v>923</v>
      </c>
      <c r="N2" s="187" t="s">
        <v>922</v>
      </c>
      <c r="O2" s="60">
        <v>0.25</v>
      </c>
      <c r="P2" s="203" t="s">
        <v>923</v>
      </c>
      <c r="Q2" s="203" t="s">
        <v>922</v>
      </c>
      <c r="R2" s="60">
        <v>0.25</v>
      </c>
      <c r="S2" s="225" t="s">
        <v>923</v>
      </c>
      <c r="T2" s="225" t="s">
        <v>922</v>
      </c>
      <c r="U2" s="60">
        <v>0.25</v>
      </c>
      <c r="V2" s="12" t="s">
        <v>923</v>
      </c>
      <c r="W2" s="12" t="s">
        <v>922</v>
      </c>
      <c r="X2" s="260">
        <v>0.25</v>
      </c>
      <c r="Y2" s="12" t="s">
        <v>923</v>
      </c>
      <c r="Z2" s="12" t="s">
        <v>922</v>
      </c>
      <c r="AA2" s="260">
        <v>0.25</v>
      </c>
      <c r="AB2" s="12" t="s">
        <v>923</v>
      </c>
      <c r="AC2" s="12" t="s">
        <v>922</v>
      </c>
      <c r="AD2" s="260">
        <v>0.25</v>
      </c>
      <c r="AE2" s="12" t="s">
        <v>923</v>
      </c>
      <c r="AF2" s="12" t="s">
        <v>922</v>
      </c>
      <c r="AG2" s="260">
        <v>0.25</v>
      </c>
      <c r="AH2" s="12" t="s">
        <v>923</v>
      </c>
      <c r="AI2" s="12" t="s">
        <v>922</v>
      </c>
      <c r="AJ2" s="260">
        <v>0.25</v>
      </c>
      <c r="AK2" s="12" t="s">
        <v>923</v>
      </c>
      <c r="AL2" s="12" t="s">
        <v>922</v>
      </c>
      <c r="AM2" s="260">
        <v>0.25</v>
      </c>
      <c r="AN2" s="12" t="s">
        <v>923</v>
      </c>
      <c r="AO2" s="12" t="s">
        <v>922</v>
      </c>
      <c r="AP2" s="260">
        <v>0.25</v>
      </c>
    </row>
    <row r="3" spans="1:42">
      <c r="A3" s="39" t="s">
        <v>1163</v>
      </c>
      <c r="B3" s="90" t="s">
        <v>1220</v>
      </c>
      <c r="C3" s="88" t="str">
        <f>VLOOKUP(B3,Remark!S:T,2,0)</f>
        <v>ONUT</v>
      </c>
      <c r="D3" s="77">
        <v>24</v>
      </c>
      <c r="E3" s="77">
        <v>1672</v>
      </c>
      <c r="F3" s="98">
        <f>E3*25%</f>
        <v>418</v>
      </c>
      <c r="G3" s="57">
        <v>141</v>
      </c>
      <c r="H3" s="57">
        <v>10471</v>
      </c>
      <c r="I3" s="98">
        <f>H3*25%</f>
        <v>2617.75</v>
      </c>
      <c r="J3" s="98">
        <v>159</v>
      </c>
      <c r="K3" s="159">
        <v>9973</v>
      </c>
      <c r="L3" s="98">
        <f>K3*25%</f>
        <v>2493.25</v>
      </c>
      <c r="M3" s="102">
        <v>177</v>
      </c>
      <c r="N3" s="102">
        <v>11311</v>
      </c>
      <c r="O3" s="98">
        <f>N3*25%</f>
        <v>2827.75</v>
      </c>
      <c r="P3" s="213">
        <v>188</v>
      </c>
      <c r="Q3" s="213">
        <v>11216</v>
      </c>
      <c r="R3" s="214">
        <f>Q3*25%</f>
        <v>2804</v>
      </c>
      <c r="S3" s="213">
        <v>239</v>
      </c>
      <c r="T3" s="213">
        <v>14373</v>
      </c>
      <c r="U3" s="214">
        <f>T3*25%</f>
        <v>3593.25</v>
      </c>
      <c r="V3" s="19">
        <v>383</v>
      </c>
      <c r="W3" s="19">
        <v>22329</v>
      </c>
      <c r="X3" s="264">
        <f>W3*25%</f>
        <v>5582.25</v>
      </c>
      <c r="Y3" s="19">
        <v>415</v>
      </c>
      <c r="Z3" s="19">
        <v>25221</v>
      </c>
      <c r="AA3" s="264">
        <f>Z3*25%</f>
        <v>6305.25</v>
      </c>
      <c r="AB3" s="213">
        <v>554</v>
      </c>
      <c r="AC3" s="213">
        <v>33482</v>
      </c>
      <c r="AD3" s="264">
        <f>AC3*25%</f>
        <v>8370.5</v>
      </c>
      <c r="AE3" s="213">
        <v>360</v>
      </c>
      <c r="AF3" s="213">
        <v>21036</v>
      </c>
      <c r="AG3" s="264">
        <f>AF3*25%</f>
        <v>5259</v>
      </c>
      <c r="AH3" s="207">
        <v>365</v>
      </c>
      <c r="AI3" s="207">
        <v>22783</v>
      </c>
      <c r="AJ3" s="102">
        <f>AI3*25%</f>
        <v>5695.75</v>
      </c>
      <c r="AK3" s="207">
        <v>67</v>
      </c>
      <c r="AL3" s="207">
        <v>4641</v>
      </c>
      <c r="AM3" s="102">
        <f>AL3*25%</f>
        <v>1160.25</v>
      </c>
      <c r="AN3" s="207">
        <v>84</v>
      </c>
      <c r="AO3" s="207">
        <v>6204</v>
      </c>
      <c r="AP3" s="102">
        <f>AO3*25%</f>
        <v>1551</v>
      </c>
    </row>
    <row r="4" spans="1:42">
      <c r="A4" s="39" t="s">
        <v>1164</v>
      </c>
      <c r="B4" s="90" t="s">
        <v>1313</v>
      </c>
      <c r="C4" s="88" t="str">
        <f>VLOOKUP(B4,Remark!S:T,2,0)</f>
        <v>TPLU</v>
      </c>
      <c r="D4" s="77">
        <v>26</v>
      </c>
      <c r="E4" s="77">
        <v>1666</v>
      </c>
      <c r="F4" s="98">
        <f>E4*25%</f>
        <v>416.5</v>
      </c>
      <c r="G4" s="57">
        <v>72</v>
      </c>
      <c r="H4" s="57">
        <v>5752</v>
      </c>
      <c r="I4" s="98">
        <f t="shared" ref="I4:I48" si="0">H4*25%</f>
        <v>1438</v>
      </c>
      <c r="J4" s="98">
        <v>127</v>
      </c>
      <c r="K4" s="159">
        <v>8337</v>
      </c>
      <c r="L4" s="98">
        <f t="shared" ref="L4:L50" si="1">K4*25%</f>
        <v>2084.25</v>
      </c>
      <c r="M4" s="102">
        <v>182</v>
      </c>
      <c r="N4" s="102">
        <v>10918</v>
      </c>
      <c r="O4" s="98">
        <f t="shared" ref="O4:O50" si="2">N4*25%</f>
        <v>2729.5</v>
      </c>
      <c r="P4" s="213">
        <v>119</v>
      </c>
      <c r="Q4" s="213">
        <v>8005</v>
      </c>
      <c r="R4" s="214">
        <f t="shared" ref="R4:R50" si="3">Q4*25%</f>
        <v>2001.25</v>
      </c>
      <c r="S4" s="213">
        <v>161</v>
      </c>
      <c r="T4" s="213">
        <v>11191</v>
      </c>
      <c r="U4" s="214">
        <f t="shared" ref="U4:U50" si="4">T4*25%</f>
        <v>2797.75</v>
      </c>
      <c r="V4" s="19">
        <v>192</v>
      </c>
      <c r="W4" s="19">
        <v>13044</v>
      </c>
      <c r="X4" s="264">
        <f t="shared" ref="X4:X51" si="5">W4*25%</f>
        <v>3261</v>
      </c>
      <c r="Y4" s="19">
        <v>249</v>
      </c>
      <c r="Z4" s="19">
        <v>16143</v>
      </c>
      <c r="AA4" s="264">
        <f t="shared" ref="AA4:AA51" si="6">Z4*25%</f>
        <v>4035.75</v>
      </c>
      <c r="AB4" s="213">
        <v>343</v>
      </c>
      <c r="AC4" s="213">
        <v>20785</v>
      </c>
      <c r="AD4" s="264">
        <f t="shared" ref="AD4:AD67" si="7">AC4*25%</f>
        <v>5196.25</v>
      </c>
      <c r="AE4" s="213">
        <v>296</v>
      </c>
      <c r="AF4" s="213">
        <v>18508</v>
      </c>
      <c r="AG4" s="264">
        <f t="shared" ref="AG4:AG67" si="8">AF4*25%</f>
        <v>4627</v>
      </c>
      <c r="AH4" s="207">
        <v>306</v>
      </c>
      <c r="AI4" s="207">
        <v>19210</v>
      </c>
      <c r="AJ4" s="102">
        <f t="shared" ref="AJ4:AJ67" si="9">AI4*25%</f>
        <v>4802.5</v>
      </c>
      <c r="AK4" s="207">
        <v>86</v>
      </c>
      <c r="AL4" s="207">
        <v>5374</v>
      </c>
      <c r="AM4" s="102">
        <f t="shared" ref="AM4:AM67" si="10">AL4*25%</f>
        <v>1343.5</v>
      </c>
      <c r="AN4" s="207">
        <v>103</v>
      </c>
      <c r="AO4" s="207">
        <v>6553</v>
      </c>
      <c r="AP4" s="102">
        <f t="shared" ref="AP4:AP67" si="11">AO4*25%</f>
        <v>1638.25</v>
      </c>
    </row>
    <row r="5" spans="1:42">
      <c r="A5" s="80" t="s">
        <v>1165</v>
      </c>
      <c r="B5" s="90" t="s">
        <v>1314</v>
      </c>
      <c r="C5" s="88" t="str">
        <f>VLOOKUP(B5,Remark!S:T,2,0)</f>
        <v>TPLU</v>
      </c>
      <c r="D5" s="57">
        <v>54</v>
      </c>
      <c r="E5" s="57">
        <v>3658</v>
      </c>
      <c r="F5" s="98">
        <f t="shared" ref="F5:F7" si="12">E5*25%</f>
        <v>914.5</v>
      </c>
      <c r="G5" s="57">
        <v>129</v>
      </c>
      <c r="H5" s="57">
        <v>10063</v>
      </c>
      <c r="I5" s="98">
        <f t="shared" si="0"/>
        <v>2515.75</v>
      </c>
      <c r="J5" s="98">
        <v>171</v>
      </c>
      <c r="K5" s="159">
        <v>11461</v>
      </c>
      <c r="L5" s="98">
        <f t="shared" si="1"/>
        <v>2865.25</v>
      </c>
      <c r="M5" s="102">
        <v>197</v>
      </c>
      <c r="N5" s="102">
        <v>13019</v>
      </c>
      <c r="O5" s="98">
        <f t="shared" si="2"/>
        <v>3254.75</v>
      </c>
      <c r="P5" s="213">
        <v>220</v>
      </c>
      <c r="Q5" s="213">
        <v>14268</v>
      </c>
      <c r="R5" s="214">
        <f t="shared" si="3"/>
        <v>3567</v>
      </c>
      <c r="S5" s="213">
        <v>277</v>
      </c>
      <c r="T5" s="213">
        <v>16915</v>
      </c>
      <c r="U5" s="214">
        <f t="shared" si="4"/>
        <v>4228.75</v>
      </c>
      <c r="V5" s="19">
        <v>258</v>
      </c>
      <c r="W5" s="19">
        <v>15918</v>
      </c>
      <c r="X5" s="264">
        <f t="shared" si="5"/>
        <v>3979.5</v>
      </c>
      <c r="Y5" s="19">
        <v>302</v>
      </c>
      <c r="Z5" s="19">
        <v>20494</v>
      </c>
      <c r="AA5" s="264">
        <f t="shared" si="6"/>
        <v>5123.5</v>
      </c>
      <c r="AB5" s="213">
        <v>349</v>
      </c>
      <c r="AC5" s="213">
        <v>22255</v>
      </c>
      <c r="AD5" s="264">
        <f t="shared" si="7"/>
        <v>5563.75</v>
      </c>
      <c r="AE5" s="213">
        <v>413</v>
      </c>
      <c r="AF5" s="213">
        <v>25487</v>
      </c>
      <c r="AG5" s="264">
        <f t="shared" si="8"/>
        <v>6371.75</v>
      </c>
      <c r="AH5" s="207">
        <v>406</v>
      </c>
      <c r="AI5" s="207">
        <v>25986</v>
      </c>
      <c r="AJ5" s="102">
        <f t="shared" si="9"/>
        <v>6496.5</v>
      </c>
      <c r="AK5" s="207">
        <v>44</v>
      </c>
      <c r="AL5" s="207">
        <v>2720</v>
      </c>
      <c r="AM5" s="102">
        <f t="shared" si="10"/>
        <v>680</v>
      </c>
      <c r="AN5" s="207">
        <v>40</v>
      </c>
      <c r="AO5" s="207">
        <v>2932</v>
      </c>
      <c r="AP5" s="102">
        <f t="shared" si="11"/>
        <v>733</v>
      </c>
    </row>
    <row r="6" spans="1:42">
      <c r="A6" s="80" t="s">
        <v>1166</v>
      </c>
      <c r="B6" s="90" t="s">
        <v>1315</v>
      </c>
      <c r="C6" s="88" t="s">
        <v>5</v>
      </c>
      <c r="D6" s="57">
        <v>32</v>
      </c>
      <c r="E6" s="57">
        <v>2348</v>
      </c>
      <c r="F6" s="98">
        <f t="shared" si="12"/>
        <v>587</v>
      </c>
      <c r="G6" s="57">
        <v>181</v>
      </c>
      <c r="H6" s="57">
        <v>14895</v>
      </c>
      <c r="I6" s="98">
        <f t="shared" si="0"/>
        <v>3723.75</v>
      </c>
      <c r="J6" s="98">
        <v>200</v>
      </c>
      <c r="K6" s="159">
        <v>15372</v>
      </c>
      <c r="L6" s="98">
        <f t="shared" si="1"/>
        <v>3843</v>
      </c>
      <c r="M6" s="102">
        <v>339</v>
      </c>
      <c r="N6" s="102">
        <v>23369</v>
      </c>
      <c r="O6" s="98">
        <f t="shared" si="2"/>
        <v>5842.25</v>
      </c>
      <c r="P6" s="213">
        <v>309</v>
      </c>
      <c r="Q6" s="213">
        <v>20959</v>
      </c>
      <c r="R6" s="214">
        <f t="shared" si="3"/>
        <v>5239.75</v>
      </c>
      <c r="S6" s="213">
        <v>454</v>
      </c>
      <c r="T6" s="213">
        <v>34374</v>
      </c>
      <c r="U6" s="214">
        <f t="shared" si="4"/>
        <v>8593.5</v>
      </c>
      <c r="V6" s="19">
        <v>434</v>
      </c>
      <c r="W6" s="19">
        <v>31102</v>
      </c>
      <c r="X6" s="264">
        <f t="shared" si="5"/>
        <v>7775.5</v>
      </c>
      <c r="Y6" s="19">
        <v>528</v>
      </c>
      <c r="Z6" s="19">
        <v>36660</v>
      </c>
      <c r="AA6" s="102">
        <f t="shared" si="6"/>
        <v>9165</v>
      </c>
      <c r="AB6" s="213">
        <v>646</v>
      </c>
      <c r="AC6" s="213">
        <v>46834</v>
      </c>
      <c r="AD6" s="102">
        <f t="shared" si="7"/>
        <v>11708.5</v>
      </c>
      <c r="AE6" s="213">
        <v>601</v>
      </c>
      <c r="AF6" s="213">
        <v>38195</v>
      </c>
      <c r="AG6" s="102">
        <f t="shared" si="8"/>
        <v>9548.75</v>
      </c>
      <c r="AH6" s="207">
        <v>556</v>
      </c>
      <c r="AI6" s="207">
        <v>38240</v>
      </c>
      <c r="AJ6" s="102">
        <f t="shared" si="9"/>
        <v>9560</v>
      </c>
      <c r="AK6" s="207">
        <v>383</v>
      </c>
      <c r="AL6" s="207">
        <v>30581</v>
      </c>
      <c r="AM6" s="102">
        <f t="shared" si="10"/>
        <v>7645.25</v>
      </c>
      <c r="AN6" s="207">
        <v>436</v>
      </c>
      <c r="AO6" s="207">
        <v>32804</v>
      </c>
      <c r="AP6" s="102">
        <f t="shared" si="11"/>
        <v>8201</v>
      </c>
    </row>
    <row r="7" spans="1:42">
      <c r="A7" s="80" t="s">
        <v>1167</v>
      </c>
      <c r="B7" s="90" t="s">
        <v>1221</v>
      </c>
      <c r="C7" s="88" t="s">
        <v>5</v>
      </c>
      <c r="D7" s="57">
        <v>40</v>
      </c>
      <c r="E7" s="57">
        <v>2696</v>
      </c>
      <c r="F7" s="98">
        <f t="shared" si="12"/>
        <v>674</v>
      </c>
      <c r="G7" s="57">
        <v>141</v>
      </c>
      <c r="H7" s="57">
        <v>10011</v>
      </c>
      <c r="I7" s="98">
        <f t="shared" si="0"/>
        <v>2502.75</v>
      </c>
      <c r="J7" s="98">
        <v>135</v>
      </c>
      <c r="K7" s="159">
        <v>10081</v>
      </c>
      <c r="L7" s="98">
        <f t="shared" si="1"/>
        <v>2520.25</v>
      </c>
      <c r="M7" s="102">
        <v>127</v>
      </c>
      <c r="N7" s="102">
        <v>8873</v>
      </c>
      <c r="O7" s="98">
        <f t="shared" si="2"/>
        <v>2218.25</v>
      </c>
      <c r="P7" s="213">
        <v>149</v>
      </c>
      <c r="Q7" s="213">
        <v>9723</v>
      </c>
      <c r="R7" s="214">
        <f t="shared" si="3"/>
        <v>2430.75</v>
      </c>
      <c r="S7" s="213">
        <v>211</v>
      </c>
      <c r="T7" s="213">
        <v>13737</v>
      </c>
      <c r="U7" s="214">
        <f t="shared" si="4"/>
        <v>3434.25</v>
      </c>
      <c r="V7" s="19">
        <v>239</v>
      </c>
      <c r="W7" s="19">
        <v>16381</v>
      </c>
      <c r="X7" s="264">
        <f t="shared" si="5"/>
        <v>4095.25</v>
      </c>
      <c r="Y7" s="19">
        <v>265</v>
      </c>
      <c r="Z7" s="19">
        <v>16591</v>
      </c>
      <c r="AA7" s="102">
        <f t="shared" si="6"/>
        <v>4147.75</v>
      </c>
      <c r="AB7" s="213">
        <v>381</v>
      </c>
      <c r="AC7" s="213">
        <v>25355</v>
      </c>
      <c r="AD7" s="102">
        <f t="shared" si="7"/>
        <v>6338.75</v>
      </c>
      <c r="AE7" s="213">
        <v>395</v>
      </c>
      <c r="AF7" s="213">
        <v>25573</v>
      </c>
      <c r="AG7" s="102">
        <f t="shared" si="8"/>
        <v>6393.25</v>
      </c>
      <c r="AH7" s="207">
        <v>357</v>
      </c>
      <c r="AI7" s="207">
        <v>23423</v>
      </c>
      <c r="AJ7" s="102">
        <f t="shared" si="9"/>
        <v>5855.75</v>
      </c>
      <c r="AK7" s="207">
        <v>116</v>
      </c>
      <c r="AL7" s="207">
        <v>7264</v>
      </c>
      <c r="AM7" s="102">
        <f t="shared" si="10"/>
        <v>1816</v>
      </c>
      <c r="AN7" s="207">
        <v>120</v>
      </c>
      <c r="AO7" s="207">
        <v>8684</v>
      </c>
      <c r="AP7" s="102">
        <f t="shared" si="11"/>
        <v>2171</v>
      </c>
    </row>
    <row r="8" spans="1:42">
      <c r="A8" s="80" t="s">
        <v>1168</v>
      </c>
      <c r="B8" s="90" t="s">
        <v>1223</v>
      </c>
      <c r="C8" s="88" t="str">
        <f>VLOOKUP(B8,Remark!S:T,2,0)</f>
        <v>Kerry</v>
      </c>
      <c r="D8" s="99"/>
      <c r="E8" s="99"/>
      <c r="F8" s="99"/>
      <c r="G8" s="57">
        <v>26</v>
      </c>
      <c r="H8" s="57">
        <v>1762</v>
      </c>
      <c r="I8" s="98">
        <f t="shared" si="0"/>
        <v>440.5</v>
      </c>
      <c r="J8" s="98">
        <v>41</v>
      </c>
      <c r="K8" s="159">
        <v>3343</v>
      </c>
      <c r="L8" s="98">
        <f t="shared" si="1"/>
        <v>835.75</v>
      </c>
      <c r="M8" s="102">
        <v>125</v>
      </c>
      <c r="N8" s="102">
        <v>8959</v>
      </c>
      <c r="O8" s="98">
        <f t="shared" si="2"/>
        <v>2239.75</v>
      </c>
      <c r="P8" s="213">
        <v>128</v>
      </c>
      <c r="Q8" s="213">
        <v>8772</v>
      </c>
      <c r="R8" s="214">
        <f t="shared" si="3"/>
        <v>2193</v>
      </c>
      <c r="S8" s="213">
        <v>53</v>
      </c>
      <c r="T8" s="213">
        <v>4143</v>
      </c>
      <c r="U8" s="214">
        <f t="shared" si="4"/>
        <v>1035.75</v>
      </c>
      <c r="V8" s="19">
        <v>158</v>
      </c>
      <c r="W8" s="19">
        <v>11174</v>
      </c>
      <c r="X8" s="264">
        <f t="shared" si="5"/>
        <v>2793.5</v>
      </c>
      <c r="Y8" s="19">
        <v>87</v>
      </c>
      <c r="Z8" s="19">
        <v>6841</v>
      </c>
      <c r="AA8" s="102">
        <f t="shared" si="6"/>
        <v>1710.25</v>
      </c>
      <c r="AB8" s="213">
        <v>87</v>
      </c>
      <c r="AC8" s="213">
        <v>6913</v>
      </c>
      <c r="AD8" s="102">
        <f t="shared" si="7"/>
        <v>1728.25</v>
      </c>
      <c r="AE8" s="213">
        <v>105</v>
      </c>
      <c r="AF8" s="213">
        <v>8355</v>
      </c>
      <c r="AG8" s="102">
        <f t="shared" si="8"/>
        <v>2088.75</v>
      </c>
      <c r="AH8" s="207">
        <v>116</v>
      </c>
      <c r="AI8" s="207">
        <v>9304</v>
      </c>
      <c r="AJ8" s="102">
        <f t="shared" si="9"/>
        <v>2326</v>
      </c>
      <c r="AK8" s="207">
        <v>239</v>
      </c>
      <c r="AL8" s="207">
        <v>16281</v>
      </c>
      <c r="AM8" s="102">
        <f t="shared" si="10"/>
        <v>4070.25</v>
      </c>
      <c r="AN8" s="207">
        <v>206</v>
      </c>
      <c r="AO8" s="207">
        <v>15030</v>
      </c>
      <c r="AP8" s="102">
        <f t="shared" si="11"/>
        <v>3757.5</v>
      </c>
    </row>
    <row r="9" spans="1:42">
      <c r="A9" s="80" t="s">
        <v>1169</v>
      </c>
      <c r="B9" s="90" t="s">
        <v>1227</v>
      </c>
      <c r="C9" s="88" t="str">
        <f>VLOOKUP(B9,Remark!S:T,2,0)</f>
        <v>Kerry</v>
      </c>
      <c r="D9" s="91"/>
      <c r="E9" s="91"/>
      <c r="F9" s="91"/>
      <c r="G9" s="57">
        <v>61</v>
      </c>
      <c r="H9" s="57">
        <v>4351</v>
      </c>
      <c r="I9" s="98">
        <f t="shared" si="0"/>
        <v>1087.75</v>
      </c>
      <c r="J9" s="98">
        <v>69</v>
      </c>
      <c r="K9" s="159">
        <v>5235</v>
      </c>
      <c r="L9" s="98">
        <f t="shared" si="1"/>
        <v>1308.75</v>
      </c>
      <c r="M9" s="102">
        <v>43</v>
      </c>
      <c r="N9" s="102">
        <v>3433</v>
      </c>
      <c r="O9" s="98">
        <f t="shared" si="2"/>
        <v>858.25</v>
      </c>
      <c r="P9" s="213">
        <v>37</v>
      </c>
      <c r="Q9" s="213">
        <v>2663</v>
      </c>
      <c r="R9" s="214">
        <f t="shared" si="3"/>
        <v>665.75</v>
      </c>
      <c r="S9" s="213">
        <v>337</v>
      </c>
      <c r="T9" s="213">
        <v>21287</v>
      </c>
      <c r="U9" s="214">
        <f t="shared" si="4"/>
        <v>5321.75</v>
      </c>
      <c r="V9" s="19">
        <v>62</v>
      </c>
      <c r="W9" s="19">
        <v>4882</v>
      </c>
      <c r="X9" s="264">
        <f t="shared" si="5"/>
        <v>1220.5</v>
      </c>
      <c r="Y9" s="19">
        <v>235</v>
      </c>
      <c r="Z9" s="19">
        <v>15893</v>
      </c>
      <c r="AA9" s="102">
        <f t="shared" si="6"/>
        <v>3973.25</v>
      </c>
      <c r="AB9" s="213">
        <v>223</v>
      </c>
      <c r="AC9" s="213">
        <v>15673</v>
      </c>
      <c r="AD9" s="102">
        <f t="shared" si="7"/>
        <v>3918.25</v>
      </c>
      <c r="AE9" s="213">
        <v>179</v>
      </c>
      <c r="AF9" s="213">
        <v>12661</v>
      </c>
      <c r="AG9" s="102">
        <f t="shared" si="8"/>
        <v>3165.25</v>
      </c>
      <c r="AH9" s="207">
        <v>244</v>
      </c>
      <c r="AI9" s="207">
        <v>17316</v>
      </c>
      <c r="AJ9" s="102">
        <f t="shared" si="9"/>
        <v>4329</v>
      </c>
      <c r="AK9" s="207">
        <v>447</v>
      </c>
      <c r="AL9" s="207">
        <v>29941</v>
      </c>
      <c r="AM9" s="102">
        <f t="shared" si="10"/>
        <v>7485.25</v>
      </c>
      <c r="AN9" s="207">
        <v>411</v>
      </c>
      <c r="AO9" s="207">
        <v>29153</v>
      </c>
      <c r="AP9" s="102">
        <f t="shared" si="11"/>
        <v>7288.25</v>
      </c>
    </row>
    <row r="10" spans="1:42">
      <c r="A10" s="80" t="s">
        <v>1170</v>
      </c>
      <c r="B10" s="90" t="s">
        <v>1229</v>
      </c>
      <c r="C10" s="88" t="str">
        <f>VLOOKUP(B10,Remark!S:T,2,0)</f>
        <v>MTNG</v>
      </c>
      <c r="D10" s="91"/>
      <c r="E10" s="91"/>
      <c r="F10" s="91"/>
      <c r="G10" s="57">
        <v>40</v>
      </c>
      <c r="H10" s="57">
        <v>2768</v>
      </c>
      <c r="I10" s="98">
        <f t="shared" si="0"/>
        <v>692</v>
      </c>
      <c r="J10" s="98">
        <v>91</v>
      </c>
      <c r="K10" s="159">
        <v>6205</v>
      </c>
      <c r="L10" s="98">
        <f t="shared" si="1"/>
        <v>1551.25</v>
      </c>
      <c r="M10" s="102">
        <v>235</v>
      </c>
      <c r="N10" s="102">
        <v>15617</v>
      </c>
      <c r="O10" s="98">
        <f t="shared" si="2"/>
        <v>3904.25</v>
      </c>
      <c r="P10" s="213">
        <v>237</v>
      </c>
      <c r="Q10" s="213">
        <v>17027</v>
      </c>
      <c r="R10" s="214">
        <f t="shared" si="3"/>
        <v>4256.75</v>
      </c>
      <c r="S10" s="213">
        <v>104</v>
      </c>
      <c r="T10" s="213">
        <v>6228</v>
      </c>
      <c r="U10" s="214">
        <f t="shared" si="4"/>
        <v>1557</v>
      </c>
      <c r="V10" s="19">
        <v>723</v>
      </c>
      <c r="W10" s="19">
        <v>50773</v>
      </c>
      <c r="X10" s="264">
        <f t="shared" si="5"/>
        <v>12693.25</v>
      </c>
      <c r="Y10" s="19">
        <v>176</v>
      </c>
      <c r="Z10" s="19">
        <v>11220</v>
      </c>
      <c r="AA10" s="264">
        <f t="shared" si="6"/>
        <v>2805</v>
      </c>
      <c r="AB10" s="213">
        <v>237</v>
      </c>
      <c r="AC10" s="213">
        <v>14507</v>
      </c>
      <c r="AD10" s="264">
        <f t="shared" si="7"/>
        <v>3626.75</v>
      </c>
      <c r="AE10" s="213">
        <v>179</v>
      </c>
      <c r="AF10" s="213">
        <v>11569</v>
      </c>
      <c r="AG10" s="264">
        <f t="shared" si="8"/>
        <v>2892.25</v>
      </c>
      <c r="AH10" s="207">
        <v>195</v>
      </c>
      <c r="AI10" s="207">
        <v>13453</v>
      </c>
      <c r="AJ10" s="102">
        <f t="shared" si="9"/>
        <v>3363.25</v>
      </c>
      <c r="AK10" s="207">
        <v>34</v>
      </c>
      <c r="AL10" s="207">
        <v>2594</v>
      </c>
      <c r="AM10" s="102">
        <f t="shared" si="10"/>
        <v>648.5</v>
      </c>
      <c r="AN10" s="207">
        <v>29</v>
      </c>
      <c r="AO10" s="207">
        <v>2363</v>
      </c>
      <c r="AP10" s="102">
        <f t="shared" si="11"/>
        <v>590.75</v>
      </c>
    </row>
    <row r="11" spans="1:42">
      <c r="A11" s="80" t="s">
        <v>1171</v>
      </c>
      <c r="B11" s="90" t="s">
        <v>1233</v>
      </c>
      <c r="C11" s="88" t="str">
        <f>VLOOKUP(B11,Remark!S:T,2,0)</f>
        <v>Kerry</v>
      </c>
      <c r="D11" s="91"/>
      <c r="E11" s="91"/>
      <c r="F11" s="91"/>
      <c r="G11" s="57">
        <v>40</v>
      </c>
      <c r="H11" s="57">
        <v>2276</v>
      </c>
      <c r="I11" s="98">
        <f t="shared" si="0"/>
        <v>569</v>
      </c>
      <c r="J11" s="98">
        <v>27</v>
      </c>
      <c r="K11" s="159">
        <v>1741</v>
      </c>
      <c r="L11" s="98">
        <f t="shared" si="1"/>
        <v>435.25</v>
      </c>
      <c r="M11" s="102">
        <v>98</v>
      </c>
      <c r="N11" s="102">
        <v>6362</v>
      </c>
      <c r="O11" s="98">
        <f t="shared" si="2"/>
        <v>1590.5</v>
      </c>
      <c r="P11" s="213">
        <v>93</v>
      </c>
      <c r="Q11" s="213">
        <v>6171</v>
      </c>
      <c r="R11" s="214">
        <f t="shared" si="3"/>
        <v>1542.75</v>
      </c>
      <c r="S11" s="213">
        <v>27</v>
      </c>
      <c r="T11" s="213">
        <v>1789</v>
      </c>
      <c r="U11" s="214">
        <f t="shared" si="4"/>
        <v>447.25</v>
      </c>
      <c r="V11" s="19">
        <v>78</v>
      </c>
      <c r="W11" s="19">
        <v>4570</v>
      </c>
      <c r="X11" s="264">
        <f t="shared" si="5"/>
        <v>1142.5</v>
      </c>
      <c r="Y11" s="19">
        <v>34</v>
      </c>
      <c r="Z11" s="19">
        <v>2086</v>
      </c>
      <c r="AA11" s="102">
        <f t="shared" si="6"/>
        <v>521.5</v>
      </c>
      <c r="AB11" s="213">
        <v>29</v>
      </c>
      <c r="AC11" s="213">
        <v>1659</v>
      </c>
      <c r="AD11" s="102">
        <f t="shared" si="7"/>
        <v>414.75</v>
      </c>
      <c r="AE11" s="213">
        <v>21</v>
      </c>
      <c r="AF11" s="213">
        <v>1167</v>
      </c>
      <c r="AG11" s="102">
        <f t="shared" si="8"/>
        <v>291.75</v>
      </c>
      <c r="AH11" s="207">
        <v>21</v>
      </c>
      <c r="AI11" s="207">
        <v>1083</v>
      </c>
      <c r="AJ11" s="102">
        <f t="shared" si="9"/>
        <v>270.75</v>
      </c>
      <c r="AK11" s="207">
        <v>20</v>
      </c>
      <c r="AL11" s="207">
        <v>1140</v>
      </c>
      <c r="AM11" s="102">
        <f t="shared" si="10"/>
        <v>285</v>
      </c>
      <c r="AN11" s="207">
        <v>14</v>
      </c>
      <c r="AO11" s="207">
        <v>890</v>
      </c>
      <c r="AP11" s="102">
        <f t="shared" si="11"/>
        <v>222.5</v>
      </c>
    </row>
    <row r="12" spans="1:42">
      <c r="A12" s="80" t="s">
        <v>1172</v>
      </c>
      <c r="B12" s="90" t="s">
        <v>1235</v>
      </c>
      <c r="C12" s="88" t="str">
        <f>VLOOKUP(B12,Remark!S:T,2,0)</f>
        <v>TTAI</v>
      </c>
      <c r="D12" s="91"/>
      <c r="E12" s="91"/>
      <c r="F12" s="91"/>
      <c r="G12" s="57">
        <v>31</v>
      </c>
      <c r="H12" s="57">
        <v>2581</v>
      </c>
      <c r="I12" s="98">
        <f t="shared" si="0"/>
        <v>645.25</v>
      </c>
      <c r="J12" s="98">
        <v>18</v>
      </c>
      <c r="K12" s="159">
        <v>1250</v>
      </c>
      <c r="L12" s="98">
        <f t="shared" si="1"/>
        <v>312.5</v>
      </c>
      <c r="M12" s="102">
        <v>308</v>
      </c>
      <c r="N12" s="102">
        <v>19856</v>
      </c>
      <c r="O12" s="98">
        <f t="shared" si="2"/>
        <v>4964</v>
      </c>
      <c r="P12" s="213">
        <v>302</v>
      </c>
      <c r="Q12" s="213">
        <v>18586</v>
      </c>
      <c r="R12" s="214">
        <f t="shared" si="3"/>
        <v>4646.5</v>
      </c>
      <c r="S12" s="213">
        <v>105</v>
      </c>
      <c r="T12" s="213">
        <v>6391</v>
      </c>
      <c r="U12" s="214">
        <f t="shared" si="4"/>
        <v>1597.75</v>
      </c>
      <c r="V12" s="19">
        <v>307</v>
      </c>
      <c r="W12" s="19">
        <v>20149</v>
      </c>
      <c r="X12" s="264">
        <f t="shared" si="5"/>
        <v>5037.25</v>
      </c>
      <c r="Y12" s="19">
        <v>94</v>
      </c>
      <c r="Z12" s="19">
        <v>6186</v>
      </c>
      <c r="AA12" s="264">
        <f t="shared" si="6"/>
        <v>1546.5</v>
      </c>
      <c r="AB12" s="213">
        <v>77</v>
      </c>
      <c r="AC12" s="213">
        <v>4863</v>
      </c>
      <c r="AD12" s="264">
        <f t="shared" si="7"/>
        <v>1215.75</v>
      </c>
      <c r="AE12" s="213">
        <v>89</v>
      </c>
      <c r="AF12" s="213">
        <v>6151</v>
      </c>
      <c r="AG12" s="264">
        <f t="shared" si="8"/>
        <v>1537.75</v>
      </c>
      <c r="AH12" s="207">
        <v>57</v>
      </c>
      <c r="AI12" s="207">
        <v>4143</v>
      </c>
      <c r="AJ12" s="102">
        <f t="shared" si="9"/>
        <v>1035.75</v>
      </c>
      <c r="AK12" s="207">
        <v>51</v>
      </c>
      <c r="AL12" s="207">
        <v>3321</v>
      </c>
      <c r="AM12" s="102">
        <f t="shared" si="10"/>
        <v>830.25</v>
      </c>
      <c r="AN12" s="207">
        <v>61</v>
      </c>
      <c r="AO12" s="207">
        <v>4311</v>
      </c>
      <c r="AP12" s="102">
        <f t="shared" si="11"/>
        <v>1077.75</v>
      </c>
    </row>
    <row r="13" spans="1:42">
      <c r="A13" s="80" t="s">
        <v>1173</v>
      </c>
      <c r="B13" s="90" t="s">
        <v>1236</v>
      </c>
      <c r="C13" s="88" t="str">
        <f>VLOOKUP(B13,Remark!S:T,2,0)</f>
        <v>BYAI</v>
      </c>
      <c r="D13" s="91"/>
      <c r="E13" s="91"/>
      <c r="F13" s="91"/>
      <c r="G13" s="57">
        <v>83</v>
      </c>
      <c r="H13" s="57">
        <v>5637</v>
      </c>
      <c r="I13" s="98">
        <f t="shared" si="0"/>
        <v>1409.25</v>
      </c>
      <c r="J13" s="98">
        <v>88</v>
      </c>
      <c r="K13" s="159">
        <v>5924</v>
      </c>
      <c r="L13" s="98">
        <f t="shared" si="1"/>
        <v>1481</v>
      </c>
      <c r="M13" s="102">
        <v>124</v>
      </c>
      <c r="N13" s="102">
        <v>9180</v>
      </c>
      <c r="O13" s="98">
        <f t="shared" si="2"/>
        <v>2295</v>
      </c>
      <c r="P13" s="213">
        <v>201</v>
      </c>
      <c r="Q13" s="213">
        <v>12447</v>
      </c>
      <c r="R13" s="214">
        <f t="shared" si="3"/>
        <v>3111.75</v>
      </c>
      <c r="S13" s="213">
        <v>155</v>
      </c>
      <c r="T13" s="213">
        <v>9397</v>
      </c>
      <c r="U13" s="214">
        <f t="shared" si="4"/>
        <v>2349.25</v>
      </c>
      <c r="V13" s="19">
        <v>223</v>
      </c>
      <c r="W13" s="19">
        <v>15005</v>
      </c>
      <c r="X13" s="264">
        <f t="shared" si="5"/>
        <v>3751.25</v>
      </c>
      <c r="Y13" s="19">
        <v>224</v>
      </c>
      <c r="Z13" s="19">
        <v>14224</v>
      </c>
      <c r="AA13" s="264">
        <f t="shared" si="6"/>
        <v>3556</v>
      </c>
      <c r="AB13" s="213">
        <v>225</v>
      </c>
      <c r="AC13" s="213">
        <v>14547</v>
      </c>
      <c r="AD13" s="264">
        <f t="shared" si="7"/>
        <v>3636.75</v>
      </c>
      <c r="AE13" s="213">
        <v>195</v>
      </c>
      <c r="AF13" s="213">
        <v>12773</v>
      </c>
      <c r="AG13" s="264">
        <f t="shared" si="8"/>
        <v>3193.25</v>
      </c>
      <c r="AH13" s="207">
        <v>258</v>
      </c>
      <c r="AI13" s="207">
        <v>16590</v>
      </c>
      <c r="AJ13" s="102">
        <f t="shared" si="9"/>
        <v>4147.5</v>
      </c>
      <c r="AK13" s="207">
        <v>374</v>
      </c>
      <c r="AL13" s="207">
        <v>24262</v>
      </c>
      <c r="AM13" s="102">
        <f t="shared" si="10"/>
        <v>6065.5</v>
      </c>
      <c r="AN13" s="207">
        <v>374</v>
      </c>
      <c r="AO13" s="207">
        <v>23954</v>
      </c>
      <c r="AP13" s="102">
        <f t="shared" si="11"/>
        <v>5988.5</v>
      </c>
    </row>
    <row r="14" spans="1:42">
      <c r="A14" s="80" t="s">
        <v>1174</v>
      </c>
      <c r="B14" s="90" t="s">
        <v>1237</v>
      </c>
      <c r="C14" s="88" t="str">
        <f>VLOOKUP(B14,Remark!S:T,2,0)</f>
        <v>NLCH</v>
      </c>
      <c r="D14" s="91"/>
      <c r="E14" s="91"/>
      <c r="F14" s="91"/>
      <c r="G14" s="57">
        <v>4</v>
      </c>
      <c r="H14" s="57">
        <v>252</v>
      </c>
      <c r="I14" s="98">
        <f t="shared" si="0"/>
        <v>63</v>
      </c>
      <c r="J14" s="98">
        <v>18</v>
      </c>
      <c r="K14" s="159">
        <v>1050</v>
      </c>
      <c r="L14" s="98">
        <f t="shared" si="1"/>
        <v>262.5</v>
      </c>
      <c r="M14" s="102">
        <v>181</v>
      </c>
      <c r="N14" s="102">
        <v>11663</v>
      </c>
      <c r="O14" s="98">
        <f t="shared" si="2"/>
        <v>2915.75</v>
      </c>
      <c r="P14" s="213">
        <v>221</v>
      </c>
      <c r="Q14" s="213">
        <v>13755</v>
      </c>
      <c r="R14" s="214">
        <f t="shared" si="3"/>
        <v>3438.75</v>
      </c>
      <c r="S14" s="213">
        <v>59</v>
      </c>
      <c r="T14" s="213">
        <v>3097</v>
      </c>
      <c r="U14" s="214">
        <f t="shared" si="4"/>
        <v>774.25</v>
      </c>
      <c r="V14" s="19">
        <v>329</v>
      </c>
      <c r="W14" s="19">
        <v>22131</v>
      </c>
      <c r="X14" s="264">
        <f t="shared" si="5"/>
        <v>5532.75</v>
      </c>
      <c r="Y14" s="19">
        <v>27</v>
      </c>
      <c r="Z14" s="19">
        <v>1929</v>
      </c>
      <c r="AA14" s="264">
        <f t="shared" si="6"/>
        <v>482.25</v>
      </c>
      <c r="AB14" s="213">
        <v>57</v>
      </c>
      <c r="AC14" s="213">
        <v>3895</v>
      </c>
      <c r="AD14" s="264">
        <f t="shared" si="7"/>
        <v>973.75</v>
      </c>
      <c r="AE14" s="213">
        <v>39</v>
      </c>
      <c r="AF14" s="213">
        <v>2013</v>
      </c>
      <c r="AG14" s="264">
        <f t="shared" si="8"/>
        <v>503.25</v>
      </c>
      <c r="AH14" s="207">
        <v>36</v>
      </c>
      <c r="AI14" s="207">
        <v>2564</v>
      </c>
      <c r="AJ14" s="102">
        <f t="shared" si="9"/>
        <v>641</v>
      </c>
      <c r="AK14" s="207">
        <v>47</v>
      </c>
      <c r="AL14" s="207">
        <v>3941</v>
      </c>
      <c r="AM14" s="102">
        <f t="shared" si="10"/>
        <v>985.25</v>
      </c>
      <c r="AN14" s="207">
        <v>43</v>
      </c>
      <c r="AO14" s="207">
        <v>3245</v>
      </c>
      <c r="AP14" s="102">
        <f t="shared" si="11"/>
        <v>811.25</v>
      </c>
    </row>
    <row r="15" spans="1:42">
      <c r="A15" s="80" t="s">
        <v>1175</v>
      </c>
      <c r="B15" s="90" t="s">
        <v>1240</v>
      </c>
      <c r="C15" s="88" t="str">
        <f>VLOOKUP(B15,Remark!S:T,2,0)</f>
        <v>Kerry</v>
      </c>
      <c r="D15" s="91"/>
      <c r="E15" s="91"/>
      <c r="F15" s="91"/>
      <c r="G15" s="57">
        <v>43</v>
      </c>
      <c r="H15" s="57">
        <v>3377</v>
      </c>
      <c r="I15" s="98">
        <f t="shared" si="0"/>
        <v>844.25</v>
      </c>
      <c r="J15" s="98">
        <v>69</v>
      </c>
      <c r="K15" s="159">
        <v>5095</v>
      </c>
      <c r="L15" s="98">
        <f t="shared" si="1"/>
        <v>1273.75</v>
      </c>
      <c r="M15" s="102">
        <v>80</v>
      </c>
      <c r="N15" s="102">
        <v>5132</v>
      </c>
      <c r="O15" s="98">
        <f t="shared" si="2"/>
        <v>1283</v>
      </c>
      <c r="P15" s="213">
        <v>89</v>
      </c>
      <c r="Q15" s="213">
        <v>6167</v>
      </c>
      <c r="R15" s="214">
        <f t="shared" si="3"/>
        <v>1541.75</v>
      </c>
      <c r="S15" s="213">
        <v>95</v>
      </c>
      <c r="T15" s="213">
        <v>7081</v>
      </c>
      <c r="U15" s="214">
        <f t="shared" si="4"/>
        <v>1770.25</v>
      </c>
      <c r="V15" s="19">
        <v>151</v>
      </c>
      <c r="W15" s="19">
        <v>10221</v>
      </c>
      <c r="X15" s="264">
        <f t="shared" si="5"/>
        <v>2555.25</v>
      </c>
      <c r="Y15" s="19">
        <v>143</v>
      </c>
      <c r="Z15" s="19">
        <v>10277</v>
      </c>
      <c r="AA15" s="102">
        <f t="shared" si="6"/>
        <v>2569.25</v>
      </c>
      <c r="AB15" s="213">
        <v>137</v>
      </c>
      <c r="AC15" s="213">
        <v>10371</v>
      </c>
      <c r="AD15" s="102">
        <f t="shared" si="7"/>
        <v>2592.75</v>
      </c>
      <c r="AE15" s="213">
        <v>122</v>
      </c>
      <c r="AF15" s="213">
        <v>8382</v>
      </c>
      <c r="AG15" s="102">
        <f t="shared" si="8"/>
        <v>2095.5</v>
      </c>
      <c r="AH15" s="207">
        <v>135</v>
      </c>
      <c r="AI15" s="207">
        <v>9765</v>
      </c>
      <c r="AJ15" s="102">
        <f t="shared" si="9"/>
        <v>2441.25</v>
      </c>
      <c r="AK15" s="207">
        <v>92</v>
      </c>
      <c r="AL15" s="207">
        <v>6072</v>
      </c>
      <c r="AM15" s="102">
        <f t="shared" si="10"/>
        <v>1518</v>
      </c>
      <c r="AN15" s="207">
        <v>97</v>
      </c>
      <c r="AO15" s="207">
        <v>6963</v>
      </c>
      <c r="AP15" s="102">
        <f t="shared" si="11"/>
        <v>1740.75</v>
      </c>
    </row>
    <row r="16" spans="1:42">
      <c r="A16" s="80" t="s">
        <v>1176</v>
      </c>
      <c r="B16" s="90" t="s">
        <v>1241</v>
      </c>
      <c r="C16" s="88" t="str">
        <f>VLOOKUP(B16,Remark!S:T,2,0)</f>
        <v>BKEN</v>
      </c>
      <c r="D16" s="91"/>
      <c r="E16" s="91"/>
      <c r="F16" s="91"/>
      <c r="G16" s="57">
        <v>32</v>
      </c>
      <c r="H16" s="57">
        <v>2288</v>
      </c>
      <c r="I16" s="98">
        <f t="shared" si="0"/>
        <v>572</v>
      </c>
      <c r="J16" s="98">
        <v>37</v>
      </c>
      <c r="K16" s="159">
        <v>2619</v>
      </c>
      <c r="L16" s="98">
        <f t="shared" si="1"/>
        <v>654.75</v>
      </c>
      <c r="M16" s="102">
        <v>207</v>
      </c>
      <c r="N16" s="102">
        <v>14529</v>
      </c>
      <c r="O16" s="98">
        <f t="shared" si="2"/>
        <v>3632.25</v>
      </c>
      <c r="P16" s="213">
        <v>217</v>
      </c>
      <c r="Q16" s="213">
        <v>14731</v>
      </c>
      <c r="R16" s="214">
        <f t="shared" si="3"/>
        <v>3682.75</v>
      </c>
      <c r="S16" s="213">
        <v>118</v>
      </c>
      <c r="T16" s="213">
        <v>7474</v>
      </c>
      <c r="U16" s="214">
        <f t="shared" si="4"/>
        <v>1868.5</v>
      </c>
      <c r="V16" s="19">
        <v>372</v>
      </c>
      <c r="W16" s="19">
        <v>26856</v>
      </c>
      <c r="X16" s="264">
        <f t="shared" si="5"/>
        <v>6714</v>
      </c>
      <c r="Y16" s="19">
        <v>137</v>
      </c>
      <c r="Z16" s="19">
        <v>10475</v>
      </c>
      <c r="AA16" s="264">
        <f t="shared" si="6"/>
        <v>2618.75</v>
      </c>
      <c r="AB16" s="213">
        <v>169</v>
      </c>
      <c r="AC16" s="213">
        <v>12931</v>
      </c>
      <c r="AD16" s="264">
        <f t="shared" si="7"/>
        <v>3232.75</v>
      </c>
      <c r="AE16" s="213">
        <v>172</v>
      </c>
      <c r="AF16" s="213">
        <v>12932</v>
      </c>
      <c r="AG16" s="264">
        <f t="shared" si="8"/>
        <v>3233</v>
      </c>
      <c r="AH16" s="207">
        <v>193</v>
      </c>
      <c r="AI16" s="207">
        <v>14791</v>
      </c>
      <c r="AJ16" s="102">
        <f t="shared" si="9"/>
        <v>3697.75</v>
      </c>
      <c r="AK16" s="207">
        <v>397</v>
      </c>
      <c r="AL16" s="207">
        <v>25735</v>
      </c>
      <c r="AM16" s="102">
        <f t="shared" si="10"/>
        <v>6433.75</v>
      </c>
      <c r="AN16" s="207">
        <v>331</v>
      </c>
      <c r="AO16" s="207">
        <v>21901</v>
      </c>
      <c r="AP16" s="102">
        <f t="shared" si="11"/>
        <v>5475.25</v>
      </c>
    </row>
    <row r="17" spans="1:42">
      <c r="A17" s="80" t="s">
        <v>1177</v>
      </c>
      <c r="B17" s="90" t="s">
        <v>1242</v>
      </c>
      <c r="C17" s="88" t="str">
        <f>VLOOKUP(B17,Remark!S:T,2,0)</f>
        <v>BKEN</v>
      </c>
      <c r="D17" s="91"/>
      <c r="E17" s="91"/>
      <c r="F17" s="91"/>
      <c r="G17" s="57">
        <v>58</v>
      </c>
      <c r="H17" s="57">
        <v>4418</v>
      </c>
      <c r="I17" s="98">
        <f t="shared" si="0"/>
        <v>1104.5</v>
      </c>
      <c r="J17" s="98">
        <v>88</v>
      </c>
      <c r="K17" s="159">
        <v>6096</v>
      </c>
      <c r="L17" s="98">
        <f t="shared" si="1"/>
        <v>1524</v>
      </c>
      <c r="M17" s="102">
        <v>67</v>
      </c>
      <c r="N17" s="102">
        <v>4373</v>
      </c>
      <c r="O17" s="98">
        <f t="shared" si="2"/>
        <v>1093.25</v>
      </c>
      <c r="P17" s="213">
        <v>104</v>
      </c>
      <c r="Q17" s="213">
        <v>6548</v>
      </c>
      <c r="R17" s="214">
        <f t="shared" si="3"/>
        <v>1637</v>
      </c>
      <c r="S17" s="213">
        <v>146</v>
      </c>
      <c r="T17" s="213">
        <v>10270</v>
      </c>
      <c r="U17" s="214">
        <f t="shared" si="4"/>
        <v>2567.5</v>
      </c>
      <c r="V17" s="19">
        <v>144</v>
      </c>
      <c r="W17" s="19">
        <v>10104</v>
      </c>
      <c r="X17" s="264">
        <f t="shared" si="5"/>
        <v>2526</v>
      </c>
      <c r="Y17" s="19">
        <v>221</v>
      </c>
      <c r="Z17" s="19">
        <v>14219</v>
      </c>
      <c r="AA17" s="264">
        <f t="shared" si="6"/>
        <v>3554.75</v>
      </c>
      <c r="AB17" s="213">
        <v>295</v>
      </c>
      <c r="AC17" s="213">
        <v>19077</v>
      </c>
      <c r="AD17" s="264">
        <f t="shared" si="7"/>
        <v>4769.25</v>
      </c>
      <c r="AE17" s="213">
        <v>337</v>
      </c>
      <c r="AF17" s="213">
        <v>21999</v>
      </c>
      <c r="AG17" s="264">
        <f t="shared" si="8"/>
        <v>5499.75</v>
      </c>
      <c r="AH17" s="207">
        <v>348</v>
      </c>
      <c r="AI17" s="207">
        <v>22324</v>
      </c>
      <c r="AJ17" s="102">
        <f t="shared" si="9"/>
        <v>5581</v>
      </c>
      <c r="AK17" s="207">
        <v>52</v>
      </c>
      <c r="AL17" s="207">
        <v>3836</v>
      </c>
      <c r="AM17" s="102">
        <f t="shared" si="10"/>
        <v>959</v>
      </c>
      <c r="AN17" s="207">
        <v>65</v>
      </c>
      <c r="AO17" s="207">
        <v>4239</v>
      </c>
      <c r="AP17" s="102">
        <f t="shared" si="11"/>
        <v>1059.75</v>
      </c>
    </row>
    <row r="18" spans="1:42">
      <c r="A18" s="80" t="s">
        <v>1178</v>
      </c>
      <c r="B18" s="90" t="s">
        <v>1243</v>
      </c>
      <c r="C18" s="88" t="str">
        <f>VLOOKUP(B18,Remark!S:T,2,0)</f>
        <v>TAIT</v>
      </c>
      <c r="D18" s="91"/>
      <c r="E18" s="91"/>
      <c r="F18" s="91"/>
      <c r="G18" s="57">
        <v>14</v>
      </c>
      <c r="H18" s="57">
        <v>1322</v>
      </c>
      <c r="I18" s="98">
        <f t="shared" si="0"/>
        <v>330.5</v>
      </c>
      <c r="J18" s="98">
        <v>23</v>
      </c>
      <c r="K18" s="159">
        <v>1549</v>
      </c>
      <c r="L18" s="98">
        <f t="shared" si="1"/>
        <v>387.25</v>
      </c>
      <c r="M18" s="102">
        <v>215</v>
      </c>
      <c r="N18" s="102">
        <v>13641</v>
      </c>
      <c r="O18" s="98">
        <f t="shared" si="2"/>
        <v>3410.25</v>
      </c>
      <c r="P18" s="213">
        <v>184</v>
      </c>
      <c r="Q18" s="213">
        <v>11848</v>
      </c>
      <c r="R18" s="214">
        <f t="shared" si="3"/>
        <v>2962</v>
      </c>
      <c r="S18" s="213">
        <v>37</v>
      </c>
      <c r="T18" s="213">
        <v>2783</v>
      </c>
      <c r="U18" s="214">
        <f t="shared" si="4"/>
        <v>695.75</v>
      </c>
      <c r="V18" s="19">
        <v>375</v>
      </c>
      <c r="W18" s="19">
        <v>22621</v>
      </c>
      <c r="X18" s="264">
        <f t="shared" si="5"/>
        <v>5655.25</v>
      </c>
      <c r="Y18" s="19">
        <v>33</v>
      </c>
      <c r="Z18" s="19">
        <v>2147</v>
      </c>
      <c r="AA18" s="264">
        <f t="shared" si="6"/>
        <v>536.75</v>
      </c>
      <c r="AB18" s="213">
        <v>26</v>
      </c>
      <c r="AC18" s="213">
        <v>1754</v>
      </c>
      <c r="AD18" s="264">
        <f t="shared" si="7"/>
        <v>438.5</v>
      </c>
      <c r="AE18" s="213">
        <v>28</v>
      </c>
      <c r="AF18" s="213">
        <v>1960</v>
      </c>
      <c r="AG18" s="264">
        <f t="shared" si="8"/>
        <v>490</v>
      </c>
      <c r="AH18" s="207">
        <v>57</v>
      </c>
      <c r="AI18" s="207">
        <v>3531</v>
      </c>
      <c r="AJ18" s="102">
        <f t="shared" si="9"/>
        <v>882.75</v>
      </c>
      <c r="AK18" s="207">
        <v>111</v>
      </c>
      <c r="AL18" s="207">
        <v>6637</v>
      </c>
      <c r="AM18" s="102">
        <f t="shared" si="10"/>
        <v>1659.25</v>
      </c>
      <c r="AN18" s="207">
        <v>94</v>
      </c>
      <c r="AO18" s="207">
        <v>6858</v>
      </c>
      <c r="AP18" s="102">
        <f t="shared" si="11"/>
        <v>1714.5</v>
      </c>
    </row>
    <row r="19" spans="1:42">
      <c r="A19" s="80" t="s">
        <v>1179</v>
      </c>
      <c r="B19" s="90" t="s">
        <v>1245</v>
      </c>
      <c r="C19" s="88" t="str">
        <f>VLOOKUP(B19,Remark!S:T,2,0)</f>
        <v>RSIT</v>
      </c>
      <c r="D19" s="91"/>
      <c r="E19" s="91"/>
      <c r="F19" s="91"/>
      <c r="G19" s="57">
        <v>34</v>
      </c>
      <c r="H19" s="57">
        <v>2706</v>
      </c>
      <c r="I19" s="98">
        <f t="shared" si="0"/>
        <v>676.5</v>
      </c>
      <c r="J19" s="98">
        <v>73</v>
      </c>
      <c r="K19" s="159">
        <v>5167</v>
      </c>
      <c r="L19" s="98">
        <f t="shared" si="1"/>
        <v>1291.75</v>
      </c>
      <c r="M19" s="102">
        <v>25</v>
      </c>
      <c r="N19" s="102">
        <v>1539</v>
      </c>
      <c r="O19" s="98">
        <f t="shared" si="2"/>
        <v>384.75</v>
      </c>
      <c r="P19" s="213">
        <v>18</v>
      </c>
      <c r="Q19" s="213">
        <v>1206</v>
      </c>
      <c r="R19" s="214">
        <f t="shared" si="3"/>
        <v>301.5</v>
      </c>
      <c r="S19" s="213">
        <v>103</v>
      </c>
      <c r="T19" s="213">
        <v>7149</v>
      </c>
      <c r="U19" s="214">
        <f t="shared" si="4"/>
        <v>1787.25</v>
      </c>
      <c r="V19" s="19">
        <v>22</v>
      </c>
      <c r="W19" s="19">
        <v>1602</v>
      </c>
      <c r="X19" s="264">
        <f t="shared" si="5"/>
        <v>400.5</v>
      </c>
      <c r="Y19" s="19">
        <v>166</v>
      </c>
      <c r="Z19" s="19">
        <v>10858</v>
      </c>
      <c r="AA19" s="264">
        <f t="shared" si="6"/>
        <v>2714.5</v>
      </c>
      <c r="AB19" s="213">
        <v>228</v>
      </c>
      <c r="AC19" s="213">
        <v>14012</v>
      </c>
      <c r="AD19" s="264">
        <f t="shared" si="7"/>
        <v>3503</v>
      </c>
      <c r="AE19" s="213">
        <v>187</v>
      </c>
      <c r="AF19" s="213">
        <v>13477</v>
      </c>
      <c r="AG19" s="264">
        <f t="shared" si="8"/>
        <v>3369.25</v>
      </c>
      <c r="AH19" s="207">
        <v>162</v>
      </c>
      <c r="AI19" s="207">
        <v>10930</v>
      </c>
      <c r="AJ19" s="102">
        <f t="shared" si="9"/>
        <v>2732.5</v>
      </c>
      <c r="AK19" s="207">
        <v>191</v>
      </c>
      <c r="AL19" s="207">
        <v>13101</v>
      </c>
      <c r="AM19" s="102">
        <f t="shared" si="10"/>
        <v>3275.25</v>
      </c>
      <c r="AN19" s="207">
        <v>221</v>
      </c>
      <c r="AO19" s="207">
        <v>16231</v>
      </c>
      <c r="AP19" s="102">
        <f t="shared" si="11"/>
        <v>4057.75</v>
      </c>
    </row>
    <row r="20" spans="1:42">
      <c r="A20" s="80" t="s">
        <v>1180</v>
      </c>
      <c r="B20" s="90" t="s">
        <v>1246</v>
      </c>
      <c r="C20" s="88" t="str">
        <f>VLOOKUP(B20,Remark!S:T,2,0)</f>
        <v>RSIT</v>
      </c>
      <c r="D20" s="91"/>
      <c r="E20" s="91"/>
      <c r="F20" s="91"/>
      <c r="G20" s="57">
        <v>126</v>
      </c>
      <c r="H20" s="57">
        <v>7866</v>
      </c>
      <c r="I20" s="98">
        <f t="shared" si="0"/>
        <v>1966.5</v>
      </c>
      <c r="J20" s="98">
        <v>164</v>
      </c>
      <c r="K20" s="159">
        <v>10528</v>
      </c>
      <c r="L20" s="98">
        <f t="shared" si="1"/>
        <v>2632</v>
      </c>
      <c r="M20" s="102">
        <v>177</v>
      </c>
      <c r="N20" s="102">
        <v>11887</v>
      </c>
      <c r="O20" s="98">
        <f t="shared" si="2"/>
        <v>2971.75</v>
      </c>
      <c r="P20" s="213">
        <v>237</v>
      </c>
      <c r="Q20" s="213">
        <v>14979</v>
      </c>
      <c r="R20" s="214">
        <f t="shared" si="3"/>
        <v>3744.75</v>
      </c>
      <c r="S20" s="213">
        <v>264</v>
      </c>
      <c r="T20" s="213">
        <v>15088</v>
      </c>
      <c r="U20" s="214">
        <f t="shared" si="4"/>
        <v>3772</v>
      </c>
      <c r="V20" s="19">
        <v>354</v>
      </c>
      <c r="W20" s="19">
        <v>23182</v>
      </c>
      <c r="X20" s="264">
        <f t="shared" si="5"/>
        <v>5795.5</v>
      </c>
      <c r="Y20" s="19">
        <v>263</v>
      </c>
      <c r="Z20" s="19">
        <v>15481</v>
      </c>
      <c r="AA20" s="264">
        <f t="shared" si="6"/>
        <v>3870.25</v>
      </c>
      <c r="AB20" s="213">
        <v>291</v>
      </c>
      <c r="AC20" s="213">
        <v>18245</v>
      </c>
      <c r="AD20" s="264">
        <f t="shared" si="7"/>
        <v>4561.25</v>
      </c>
      <c r="AE20" s="213">
        <v>249</v>
      </c>
      <c r="AF20" s="213">
        <v>15639</v>
      </c>
      <c r="AG20" s="264">
        <f t="shared" si="8"/>
        <v>3909.75</v>
      </c>
      <c r="AH20" s="207">
        <v>239</v>
      </c>
      <c r="AI20" s="207">
        <v>14993</v>
      </c>
      <c r="AJ20" s="102">
        <f t="shared" si="9"/>
        <v>3748.25</v>
      </c>
      <c r="AK20" s="207">
        <v>271</v>
      </c>
      <c r="AL20" s="207">
        <v>19969</v>
      </c>
      <c r="AM20" s="102">
        <f t="shared" si="10"/>
        <v>4992.25</v>
      </c>
      <c r="AN20" s="207">
        <v>395</v>
      </c>
      <c r="AO20" s="207">
        <v>25989</v>
      </c>
      <c r="AP20" s="102">
        <f t="shared" si="11"/>
        <v>6497.25</v>
      </c>
    </row>
    <row r="21" spans="1:42">
      <c r="A21" s="80" t="s">
        <v>1181</v>
      </c>
      <c r="B21" s="90" t="s">
        <v>1247</v>
      </c>
      <c r="C21" s="88" t="str">
        <f>VLOOKUP(B21,Remark!S:T,2,0)</f>
        <v>NMIN</v>
      </c>
      <c r="D21" s="91"/>
      <c r="E21" s="91"/>
      <c r="F21" s="91"/>
      <c r="G21" s="57">
        <v>152</v>
      </c>
      <c r="H21" s="57">
        <v>10188</v>
      </c>
      <c r="I21" s="98">
        <f t="shared" si="0"/>
        <v>2547</v>
      </c>
      <c r="J21" s="98">
        <v>381</v>
      </c>
      <c r="K21" s="159">
        <v>22835</v>
      </c>
      <c r="L21" s="98">
        <f t="shared" si="1"/>
        <v>5708.75</v>
      </c>
      <c r="M21" s="102">
        <v>38</v>
      </c>
      <c r="N21" s="102">
        <v>3030</v>
      </c>
      <c r="O21" s="98">
        <f t="shared" si="2"/>
        <v>757.5</v>
      </c>
      <c r="P21" s="213">
        <v>45</v>
      </c>
      <c r="Q21" s="213">
        <v>3047</v>
      </c>
      <c r="R21" s="214">
        <f t="shared" si="3"/>
        <v>761.75</v>
      </c>
      <c r="S21" s="213">
        <v>624</v>
      </c>
      <c r="T21" s="213">
        <v>38972</v>
      </c>
      <c r="U21" s="214">
        <f t="shared" si="4"/>
        <v>9743</v>
      </c>
      <c r="V21" s="19">
        <v>84</v>
      </c>
      <c r="W21" s="19">
        <v>6004</v>
      </c>
      <c r="X21" s="264">
        <f t="shared" si="5"/>
        <v>1501</v>
      </c>
      <c r="Y21" s="19">
        <v>622</v>
      </c>
      <c r="Z21" s="19">
        <v>38950</v>
      </c>
      <c r="AA21" s="264">
        <f t="shared" si="6"/>
        <v>9737.5</v>
      </c>
      <c r="AB21" s="213">
        <v>727</v>
      </c>
      <c r="AC21" s="213">
        <v>48229</v>
      </c>
      <c r="AD21" s="264">
        <f t="shared" si="7"/>
        <v>12057.25</v>
      </c>
      <c r="AE21" s="213">
        <v>667</v>
      </c>
      <c r="AF21" s="213">
        <v>43321</v>
      </c>
      <c r="AG21" s="264">
        <f t="shared" si="8"/>
        <v>10830.25</v>
      </c>
      <c r="AH21" s="207">
        <v>951</v>
      </c>
      <c r="AI21" s="207">
        <v>57341</v>
      </c>
      <c r="AJ21" s="102">
        <f t="shared" si="9"/>
        <v>14335.25</v>
      </c>
      <c r="AK21" s="207">
        <v>80</v>
      </c>
      <c r="AL21" s="207">
        <v>5288</v>
      </c>
      <c r="AM21" s="102">
        <f t="shared" si="10"/>
        <v>1322</v>
      </c>
      <c r="AN21" s="207">
        <v>113</v>
      </c>
      <c r="AO21" s="207">
        <v>8047</v>
      </c>
      <c r="AP21" s="102">
        <f t="shared" si="11"/>
        <v>2011.75</v>
      </c>
    </row>
    <row r="22" spans="1:42">
      <c r="A22" s="80" t="s">
        <v>1182</v>
      </c>
      <c r="B22" s="90" t="s">
        <v>1248</v>
      </c>
      <c r="C22" s="88" t="str">
        <f>VLOOKUP(B22,Remark!S:T,2,0)</f>
        <v>MTNG</v>
      </c>
      <c r="D22" s="91"/>
      <c r="E22" s="91"/>
      <c r="F22" s="91"/>
      <c r="G22" s="57">
        <v>106</v>
      </c>
      <c r="H22" s="57">
        <v>6478</v>
      </c>
      <c r="I22" s="98">
        <f t="shared" si="0"/>
        <v>1619.5</v>
      </c>
      <c r="J22" s="98">
        <v>124</v>
      </c>
      <c r="K22" s="159">
        <v>7736</v>
      </c>
      <c r="L22" s="98">
        <f t="shared" si="1"/>
        <v>1934</v>
      </c>
      <c r="M22" s="102">
        <v>111</v>
      </c>
      <c r="N22" s="102">
        <v>7209</v>
      </c>
      <c r="O22" s="98">
        <f t="shared" si="2"/>
        <v>1802.25</v>
      </c>
      <c r="P22" s="213">
        <v>113</v>
      </c>
      <c r="Q22" s="213">
        <v>7067</v>
      </c>
      <c r="R22" s="214">
        <f t="shared" si="3"/>
        <v>1766.75</v>
      </c>
      <c r="S22" s="213">
        <v>248</v>
      </c>
      <c r="T22" s="213">
        <v>16712</v>
      </c>
      <c r="U22" s="214">
        <f t="shared" si="4"/>
        <v>4178</v>
      </c>
      <c r="V22" s="19">
        <v>184</v>
      </c>
      <c r="W22" s="19">
        <v>10964</v>
      </c>
      <c r="X22" s="264">
        <f t="shared" si="5"/>
        <v>2741</v>
      </c>
      <c r="Y22" s="19">
        <v>291</v>
      </c>
      <c r="Z22" s="19">
        <v>17121</v>
      </c>
      <c r="AA22" s="264">
        <f t="shared" si="6"/>
        <v>4280.25</v>
      </c>
      <c r="AB22" s="213">
        <v>387</v>
      </c>
      <c r="AC22" s="213">
        <v>24093</v>
      </c>
      <c r="AD22" s="264">
        <f t="shared" si="7"/>
        <v>6023.25</v>
      </c>
      <c r="AE22" s="213">
        <v>234</v>
      </c>
      <c r="AF22" s="213">
        <v>15858</v>
      </c>
      <c r="AG22" s="264">
        <f t="shared" si="8"/>
        <v>3964.5</v>
      </c>
      <c r="AH22" s="207">
        <v>249</v>
      </c>
      <c r="AI22" s="207">
        <v>16511</v>
      </c>
      <c r="AJ22" s="102">
        <f t="shared" si="9"/>
        <v>4127.75</v>
      </c>
      <c r="AK22" s="207">
        <v>145</v>
      </c>
      <c r="AL22" s="207">
        <v>9879</v>
      </c>
      <c r="AM22" s="102">
        <f t="shared" si="10"/>
        <v>2469.75</v>
      </c>
      <c r="AN22" s="207">
        <v>112</v>
      </c>
      <c r="AO22" s="207">
        <v>7840</v>
      </c>
      <c r="AP22" s="102">
        <f t="shared" si="11"/>
        <v>1960</v>
      </c>
    </row>
    <row r="23" spans="1:42">
      <c r="A23" s="80" t="s">
        <v>1183</v>
      </c>
      <c r="B23" s="90" t="s">
        <v>1252</v>
      </c>
      <c r="C23" s="88" t="str">
        <f>VLOOKUP(B23,Remark!S:T,2,0)</f>
        <v>Kerry</v>
      </c>
      <c r="D23" s="91"/>
      <c r="E23" s="91"/>
      <c r="F23" s="91"/>
      <c r="G23" s="57">
        <v>159</v>
      </c>
      <c r="H23" s="57">
        <v>12165</v>
      </c>
      <c r="I23" s="98">
        <f t="shared" si="0"/>
        <v>3041.25</v>
      </c>
      <c r="J23" s="98">
        <v>247</v>
      </c>
      <c r="K23" s="159">
        <v>19049</v>
      </c>
      <c r="L23" s="98">
        <f t="shared" si="1"/>
        <v>4762.25</v>
      </c>
      <c r="M23" s="102">
        <v>58</v>
      </c>
      <c r="N23" s="102">
        <v>3706</v>
      </c>
      <c r="O23" s="98">
        <f t="shared" si="2"/>
        <v>926.5</v>
      </c>
      <c r="P23" s="213">
        <v>86</v>
      </c>
      <c r="Q23" s="213">
        <v>4882</v>
      </c>
      <c r="R23" s="214">
        <f t="shared" si="3"/>
        <v>1220.5</v>
      </c>
      <c r="S23" s="213">
        <v>825</v>
      </c>
      <c r="T23" s="213">
        <v>47055</v>
      </c>
      <c r="U23" s="214">
        <f t="shared" si="4"/>
        <v>11763.75</v>
      </c>
      <c r="V23" s="19">
        <v>22</v>
      </c>
      <c r="W23" s="19">
        <v>1566</v>
      </c>
      <c r="X23" s="264">
        <f t="shared" si="5"/>
        <v>391.5</v>
      </c>
      <c r="Y23" s="19">
        <v>370</v>
      </c>
      <c r="Z23" s="19">
        <v>24990</v>
      </c>
      <c r="AA23" s="102">
        <f t="shared" si="6"/>
        <v>6247.5</v>
      </c>
      <c r="AB23" s="213">
        <v>385</v>
      </c>
      <c r="AC23" s="213">
        <v>26791</v>
      </c>
      <c r="AD23" s="102">
        <f t="shared" si="7"/>
        <v>6697.75</v>
      </c>
      <c r="AE23" s="213">
        <v>447</v>
      </c>
      <c r="AF23" s="213">
        <v>30617</v>
      </c>
      <c r="AG23" s="102">
        <f t="shared" si="8"/>
        <v>7654.25</v>
      </c>
      <c r="AH23" s="207">
        <v>334</v>
      </c>
      <c r="AI23" s="207">
        <v>22474</v>
      </c>
      <c r="AJ23" s="102">
        <f t="shared" si="9"/>
        <v>5618.5</v>
      </c>
      <c r="AK23" s="207">
        <v>404</v>
      </c>
      <c r="AL23" s="207">
        <v>28376</v>
      </c>
      <c r="AM23" s="102">
        <f t="shared" si="10"/>
        <v>7094</v>
      </c>
      <c r="AN23" s="207">
        <v>456</v>
      </c>
      <c r="AO23" s="207">
        <v>33280</v>
      </c>
      <c r="AP23" s="102">
        <f t="shared" si="11"/>
        <v>8320</v>
      </c>
    </row>
    <row r="24" spans="1:42">
      <c r="A24" s="80" t="s">
        <v>1184</v>
      </c>
      <c r="B24" s="90" t="s">
        <v>1253</v>
      </c>
      <c r="C24" s="88" t="str">
        <f>VLOOKUP(B24,Remark!S:T,2,0)</f>
        <v>Kerry</v>
      </c>
      <c r="D24" s="91"/>
      <c r="E24" s="91"/>
      <c r="F24" s="91"/>
      <c r="G24" s="57">
        <v>143</v>
      </c>
      <c r="H24" s="57">
        <v>10317</v>
      </c>
      <c r="I24" s="98">
        <f t="shared" si="0"/>
        <v>2579.25</v>
      </c>
      <c r="J24" s="98">
        <v>136</v>
      </c>
      <c r="K24" s="159">
        <v>9124</v>
      </c>
      <c r="L24" s="98">
        <f t="shared" si="1"/>
        <v>2281</v>
      </c>
      <c r="M24" s="102">
        <v>199</v>
      </c>
      <c r="N24" s="102">
        <v>12265</v>
      </c>
      <c r="O24" s="98">
        <f t="shared" si="2"/>
        <v>3066.25</v>
      </c>
      <c r="P24" s="213">
        <v>251</v>
      </c>
      <c r="Q24" s="213">
        <v>16821</v>
      </c>
      <c r="R24" s="214">
        <f t="shared" si="3"/>
        <v>4205.25</v>
      </c>
      <c r="S24" s="213">
        <v>338</v>
      </c>
      <c r="T24" s="213">
        <v>19986</v>
      </c>
      <c r="U24" s="214">
        <f t="shared" si="4"/>
        <v>4996.5</v>
      </c>
      <c r="V24" s="19">
        <v>375</v>
      </c>
      <c r="W24" s="19">
        <v>23765</v>
      </c>
      <c r="X24" s="264">
        <f t="shared" si="5"/>
        <v>5941.25</v>
      </c>
      <c r="Y24" s="19">
        <v>376</v>
      </c>
      <c r="Z24" s="19">
        <v>23404</v>
      </c>
      <c r="AA24" s="102">
        <f t="shared" si="6"/>
        <v>5851</v>
      </c>
      <c r="AB24" s="213">
        <v>494</v>
      </c>
      <c r="AC24" s="213">
        <v>31862</v>
      </c>
      <c r="AD24" s="102">
        <f t="shared" si="7"/>
        <v>7965.5</v>
      </c>
      <c r="AE24" s="213">
        <v>400</v>
      </c>
      <c r="AF24" s="213">
        <v>24668</v>
      </c>
      <c r="AG24" s="102">
        <f t="shared" si="8"/>
        <v>6167</v>
      </c>
      <c r="AH24" s="207">
        <v>398</v>
      </c>
      <c r="AI24" s="207">
        <v>25474</v>
      </c>
      <c r="AJ24" s="102">
        <f t="shared" si="9"/>
        <v>6368.5</v>
      </c>
      <c r="AK24" s="207">
        <v>850</v>
      </c>
      <c r="AL24" s="207">
        <v>64162</v>
      </c>
      <c r="AM24" s="102">
        <f t="shared" si="10"/>
        <v>16040.5</v>
      </c>
      <c r="AN24" s="207">
        <v>787</v>
      </c>
      <c r="AO24" s="207">
        <v>57957</v>
      </c>
      <c r="AP24" s="102">
        <f t="shared" si="11"/>
        <v>14489.25</v>
      </c>
    </row>
    <row r="25" spans="1:42">
      <c r="A25" s="80" t="s">
        <v>1185</v>
      </c>
      <c r="B25" s="90" t="s">
        <v>1255</v>
      </c>
      <c r="C25" s="88" t="str">
        <f>VLOOKUP(B25,Remark!S:T,2,0)</f>
        <v>TAIT</v>
      </c>
      <c r="D25" s="91"/>
      <c r="E25" s="91"/>
      <c r="F25" s="91"/>
      <c r="G25" s="57">
        <v>18</v>
      </c>
      <c r="H25" s="57">
        <v>1018</v>
      </c>
      <c r="I25" s="98">
        <f t="shared" si="0"/>
        <v>254.5</v>
      </c>
      <c r="J25" s="98">
        <v>29</v>
      </c>
      <c r="K25" s="159">
        <v>2295</v>
      </c>
      <c r="L25" s="98">
        <f t="shared" si="1"/>
        <v>573.75</v>
      </c>
      <c r="M25" s="102">
        <v>47</v>
      </c>
      <c r="N25" s="102">
        <v>3377</v>
      </c>
      <c r="O25" s="98">
        <f t="shared" si="2"/>
        <v>844.25</v>
      </c>
      <c r="P25" s="213">
        <v>31</v>
      </c>
      <c r="Q25" s="213">
        <v>2369</v>
      </c>
      <c r="R25" s="214">
        <f t="shared" si="3"/>
        <v>592.25</v>
      </c>
      <c r="S25" s="213">
        <v>23</v>
      </c>
      <c r="T25" s="213">
        <v>1805</v>
      </c>
      <c r="U25" s="214">
        <f t="shared" si="4"/>
        <v>451.25</v>
      </c>
      <c r="V25" s="19">
        <v>47</v>
      </c>
      <c r="W25" s="19">
        <v>3541</v>
      </c>
      <c r="X25" s="264">
        <f t="shared" si="5"/>
        <v>885.25</v>
      </c>
      <c r="Y25" s="19">
        <v>45</v>
      </c>
      <c r="Z25" s="19">
        <v>2967</v>
      </c>
      <c r="AA25" s="264">
        <f t="shared" si="6"/>
        <v>741.75</v>
      </c>
      <c r="AB25" s="213">
        <v>61</v>
      </c>
      <c r="AC25" s="213">
        <v>3859</v>
      </c>
      <c r="AD25" s="264">
        <f t="shared" si="7"/>
        <v>964.75</v>
      </c>
      <c r="AE25" s="213">
        <v>56</v>
      </c>
      <c r="AF25" s="213">
        <v>3456</v>
      </c>
      <c r="AG25" s="264">
        <f t="shared" si="8"/>
        <v>864</v>
      </c>
      <c r="AH25" s="207">
        <v>56</v>
      </c>
      <c r="AI25" s="207">
        <v>3672</v>
      </c>
      <c r="AJ25" s="102">
        <f t="shared" si="9"/>
        <v>918</v>
      </c>
      <c r="AK25" s="207">
        <v>215</v>
      </c>
      <c r="AL25" s="207">
        <v>15193</v>
      </c>
      <c r="AM25" s="102">
        <f t="shared" si="10"/>
        <v>3798.25</v>
      </c>
      <c r="AN25" s="207">
        <v>204</v>
      </c>
      <c r="AO25" s="207">
        <v>13428</v>
      </c>
      <c r="AP25" s="102">
        <f t="shared" si="11"/>
        <v>3357</v>
      </c>
    </row>
    <row r="26" spans="1:42">
      <c r="A26" s="80" t="s">
        <v>1186</v>
      </c>
      <c r="B26" s="90" t="s">
        <v>1256</v>
      </c>
      <c r="C26" s="88" t="str">
        <f>VLOOKUP(B26,Remark!S:T,2,0)</f>
        <v>Kerry</v>
      </c>
      <c r="D26" s="91"/>
      <c r="E26" s="91"/>
      <c r="F26" s="91"/>
      <c r="G26" s="57">
        <v>106</v>
      </c>
      <c r="H26" s="57">
        <v>7094</v>
      </c>
      <c r="I26" s="98">
        <f t="shared" si="0"/>
        <v>1773.5</v>
      </c>
      <c r="J26" s="98">
        <v>172</v>
      </c>
      <c r="K26" s="159">
        <v>12576</v>
      </c>
      <c r="L26" s="98">
        <f t="shared" si="1"/>
        <v>3144</v>
      </c>
      <c r="M26" s="102">
        <v>108</v>
      </c>
      <c r="N26" s="102">
        <v>7168</v>
      </c>
      <c r="O26" s="98">
        <f t="shared" si="2"/>
        <v>1792</v>
      </c>
      <c r="P26" s="213">
        <v>97</v>
      </c>
      <c r="Q26" s="213">
        <v>6815</v>
      </c>
      <c r="R26" s="214">
        <f t="shared" si="3"/>
        <v>1703.75</v>
      </c>
      <c r="S26" s="213">
        <v>271</v>
      </c>
      <c r="T26" s="213">
        <v>16921</v>
      </c>
      <c r="U26" s="214">
        <f t="shared" si="4"/>
        <v>4230.25</v>
      </c>
      <c r="V26" s="19">
        <v>130</v>
      </c>
      <c r="W26" s="19">
        <v>9230</v>
      </c>
      <c r="X26" s="264">
        <f t="shared" si="5"/>
        <v>2307.5</v>
      </c>
      <c r="Y26" s="19">
        <v>975</v>
      </c>
      <c r="Z26" s="19">
        <v>52905</v>
      </c>
      <c r="AA26" s="102">
        <f t="shared" si="6"/>
        <v>13226.25</v>
      </c>
      <c r="AB26" s="213">
        <v>713</v>
      </c>
      <c r="AC26" s="213">
        <v>35083</v>
      </c>
      <c r="AD26" s="102">
        <f t="shared" si="7"/>
        <v>8770.75</v>
      </c>
      <c r="AE26" s="213">
        <v>644</v>
      </c>
      <c r="AF26" s="213">
        <v>32820</v>
      </c>
      <c r="AG26" s="102">
        <f t="shared" si="8"/>
        <v>8205</v>
      </c>
      <c r="AH26" s="207">
        <v>482</v>
      </c>
      <c r="AI26" s="207">
        <v>23166</v>
      </c>
      <c r="AJ26" s="102">
        <f t="shared" si="9"/>
        <v>5791.5</v>
      </c>
      <c r="AK26" s="207">
        <v>236</v>
      </c>
      <c r="AL26" s="207">
        <v>15756</v>
      </c>
      <c r="AM26" s="102">
        <f t="shared" si="10"/>
        <v>3939</v>
      </c>
      <c r="AN26" s="207">
        <v>193</v>
      </c>
      <c r="AO26" s="207">
        <v>13747</v>
      </c>
      <c r="AP26" s="102">
        <f t="shared" si="11"/>
        <v>3436.75</v>
      </c>
    </row>
    <row r="27" spans="1:42">
      <c r="A27" s="80" t="s">
        <v>1187</v>
      </c>
      <c r="B27" s="90" t="s">
        <v>1258</v>
      </c>
      <c r="C27" s="88" t="str">
        <f>VLOOKUP(B27,Remark!S:T,2,0)</f>
        <v>Kerry</v>
      </c>
      <c r="D27" s="91"/>
      <c r="E27" s="91"/>
      <c r="F27" s="91"/>
      <c r="G27" s="57">
        <v>123</v>
      </c>
      <c r="H27" s="57">
        <v>9453</v>
      </c>
      <c r="I27" s="98">
        <f t="shared" si="0"/>
        <v>2363.25</v>
      </c>
      <c r="J27" s="98">
        <v>148</v>
      </c>
      <c r="K27" s="159">
        <v>10960</v>
      </c>
      <c r="L27" s="98">
        <f t="shared" si="1"/>
        <v>2740</v>
      </c>
      <c r="M27" s="102">
        <v>60</v>
      </c>
      <c r="N27" s="102">
        <v>4096</v>
      </c>
      <c r="O27" s="98">
        <f t="shared" si="2"/>
        <v>1024</v>
      </c>
      <c r="P27" s="213">
        <v>62</v>
      </c>
      <c r="Q27" s="213">
        <v>3974</v>
      </c>
      <c r="R27" s="214">
        <f t="shared" si="3"/>
        <v>993.5</v>
      </c>
      <c r="S27" s="213">
        <v>297</v>
      </c>
      <c r="T27" s="213">
        <v>17655</v>
      </c>
      <c r="U27" s="214">
        <f t="shared" si="4"/>
        <v>4413.75</v>
      </c>
      <c r="V27" s="19">
        <v>113</v>
      </c>
      <c r="W27" s="19">
        <v>8423</v>
      </c>
      <c r="X27" s="264">
        <f t="shared" si="5"/>
        <v>2105.75</v>
      </c>
      <c r="Y27" s="19">
        <v>324</v>
      </c>
      <c r="Z27" s="19">
        <v>19908</v>
      </c>
      <c r="AA27" s="102">
        <f t="shared" si="6"/>
        <v>4977</v>
      </c>
      <c r="AB27" s="213">
        <v>362</v>
      </c>
      <c r="AC27" s="213">
        <v>21194</v>
      </c>
      <c r="AD27" s="102">
        <f t="shared" si="7"/>
        <v>5298.5</v>
      </c>
      <c r="AE27" s="213">
        <v>218</v>
      </c>
      <c r="AF27" s="213">
        <v>13042</v>
      </c>
      <c r="AG27" s="102">
        <f t="shared" si="8"/>
        <v>3260.5</v>
      </c>
      <c r="AH27" s="207">
        <v>280</v>
      </c>
      <c r="AI27" s="207">
        <v>17724</v>
      </c>
      <c r="AJ27" s="102">
        <f t="shared" si="9"/>
        <v>4431</v>
      </c>
      <c r="AK27" s="207">
        <v>467</v>
      </c>
      <c r="AL27" s="207">
        <v>24513</v>
      </c>
      <c r="AM27" s="102">
        <f t="shared" si="10"/>
        <v>6128.25</v>
      </c>
      <c r="AN27" s="207">
        <v>393</v>
      </c>
      <c r="AO27" s="207">
        <v>20615</v>
      </c>
      <c r="AP27" s="102">
        <f t="shared" si="11"/>
        <v>5153.75</v>
      </c>
    </row>
    <row r="28" spans="1:42">
      <c r="A28" s="80" t="s">
        <v>1188</v>
      </c>
      <c r="B28" s="90" t="s">
        <v>1260</v>
      </c>
      <c r="C28" s="88" t="str">
        <f>VLOOKUP(B28,Remark!S:T,2,0)</f>
        <v>BYAI</v>
      </c>
      <c r="D28" s="91"/>
      <c r="E28" s="91"/>
      <c r="F28" s="91"/>
      <c r="G28" s="57">
        <v>69</v>
      </c>
      <c r="H28" s="57">
        <v>4671</v>
      </c>
      <c r="I28" s="98">
        <f t="shared" si="0"/>
        <v>1167.75</v>
      </c>
      <c r="J28" s="98">
        <v>63</v>
      </c>
      <c r="K28" s="159">
        <v>4049</v>
      </c>
      <c r="L28" s="98">
        <f t="shared" si="1"/>
        <v>1012.25</v>
      </c>
      <c r="M28" s="102">
        <v>117</v>
      </c>
      <c r="N28" s="102">
        <v>8511</v>
      </c>
      <c r="O28" s="98">
        <f t="shared" si="2"/>
        <v>2127.75</v>
      </c>
      <c r="P28" s="213">
        <v>119</v>
      </c>
      <c r="Q28" s="213">
        <v>8685</v>
      </c>
      <c r="R28" s="214">
        <f t="shared" si="3"/>
        <v>2171.25</v>
      </c>
      <c r="S28" s="213">
        <v>97</v>
      </c>
      <c r="T28" s="213">
        <v>6619</v>
      </c>
      <c r="U28" s="214">
        <f t="shared" si="4"/>
        <v>1654.75</v>
      </c>
      <c r="V28" s="19">
        <v>232</v>
      </c>
      <c r="W28" s="19">
        <v>14820</v>
      </c>
      <c r="X28" s="264">
        <f t="shared" si="5"/>
        <v>3705</v>
      </c>
      <c r="Y28" s="19">
        <v>156</v>
      </c>
      <c r="Z28" s="19">
        <v>10100</v>
      </c>
      <c r="AA28" s="264">
        <f t="shared" si="6"/>
        <v>2525</v>
      </c>
      <c r="AB28" s="213">
        <v>138</v>
      </c>
      <c r="AC28" s="213">
        <v>9150</v>
      </c>
      <c r="AD28" s="264">
        <f t="shared" si="7"/>
        <v>2287.5</v>
      </c>
      <c r="AE28" s="213">
        <v>113</v>
      </c>
      <c r="AF28" s="213">
        <v>7495</v>
      </c>
      <c r="AG28" s="264">
        <f t="shared" si="8"/>
        <v>1873.75</v>
      </c>
      <c r="AH28" s="207">
        <v>126</v>
      </c>
      <c r="AI28" s="207">
        <v>8274</v>
      </c>
      <c r="AJ28" s="102">
        <f t="shared" si="9"/>
        <v>2068.5</v>
      </c>
      <c r="AK28" s="207">
        <v>410</v>
      </c>
      <c r="AL28" s="207">
        <v>28134</v>
      </c>
      <c r="AM28" s="102">
        <f t="shared" si="10"/>
        <v>7033.5</v>
      </c>
      <c r="AN28" s="207">
        <v>361</v>
      </c>
      <c r="AO28" s="207">
        <v>25703</v>
      </c>
      <c r="AP28" s="102">
        <f t="shared" si="11"/>
        <v>6425.75</v>
      </c>
    </row>
    <row r="29" spans="1:42">
      <c r="A29" s="80" t="s">
        <v>1189</v>
      </c>
      <c r="B29" s="90" t="s">
        <v>1262</v>
      </c>
      <c r="C29" s="88" t="str">
        <f>VLOOKUP(B29,Remark!S:T,2,0)</f>
        <v>KVIL</v>
      </c>
      <c r="D29" s="91"/>
      <c r="E29" s="91"/>
      <c r="F29" s="91"/>
      <c r="G29" s="57">
        <v>24</v>
      </c>
      <c r="H29" s="57">
        <v>1820</v>
      </c>
      <c r="I29" s="98">
        <f t="shared" si="0"/>
        <v>455</v>
      </c>
      <c r="J29" s="98">
        <v>52</v>
      </c>
      <c r="K29" s="159">
        <v>3000</v>
      </c>
      <c r="L29" s="98">
        <f t="shared" si="1"/>
        <v>750</v>
      </c>
      <c r="M29" s="102">
        <v>27</v>
      </c>
      <c r="N29" s="102">
        <v>1941</v>
      </c>
      <c r="O29" s="98">
        <f t="shared" si="2"/>
        <v>485.25</v>
      </c>
      <c r="P29" s="213">
        <v>35</v>
      </c>
      <c r="Q29" s="213">
        <v>2365</v>
      </c>
      <c r="R29" s="214">
        <f t="shared" si="3"/>
        <v>591.25</v>
      </c>
      <c r="S29" s="213">
        <v>112</v>
      </c>
      <c r="T29" s="213">
        <v>7168</v>
      </c>
      <c r="U29" s="214">
        <f t="shared" si="4"/>
        <v>1792</v>
      </c>
      <c r="V29" s="19">
        <v>33</v>
      </c>
      <c r="W29" s="19">
        <v>2371</v>
      </c>
      <c r="X29" s="264">
        <f t="shared" si="5"/>
        <v>592.75</v>
      </c>
      <c r="Y29" s="19">
        <v>121</v>
      </c>
      <c r="Z29" s="19">
        <v>7483</v>
      </c>
      <c r="AA29" s="264">
        <f t="shared" si="6"/>
        <v>1870.75</v>
      </c>
      <c r="AB29" s="213">
        <v>91</v>
      </c>
      <c r="AC29" s="213">
        <v>6041</v>
      </c>
      <c r="AD29" s="264">
        <f t="shared" si="7"/>
        <v>1510.25</v>
      </c>
      <c r="AE29" s="213">
        <v>112</v>
      </c>
      <c r="AF29" s="213">
        <v>6080</v>
      </c>
      <c r="AG29" s="264">
        <f t="shared" si="8"/>
        <v>1520</v>
      </c>
      <c r="AH29" s="207">
        <v>132</v>
      </c>
      <c r="AI29" s="207">
        <v>7800</v>
      </c>
      <c r="AJ29" s="102">
        <f t="shared" si="9"/>
        <v>1950</v>
      </c>
      <c r="AK29" s="207">
        <v>232</v>
      </c>
      <c r="AL29" s="207">
        <v>15292</v>
      </c>
      <c r="AM29" s="102">
        <f t="shared" si="10"/>
        <v>3823</v>
      </c>
      <c r="AN29" s="207">
        <v>298</v>
      </c>
      <c r="AO29" s="207">
        <v>21302</v>
      </c>
      <c r="AP29" s="102">
        <f t="shared" si="11"/>
        <v>5325.5</v>
      </c>
    </row>
    <row r="30" spans="1:42">
      <c r="A30" s="80" t="s">
        <v>1190</v>
      </c>
      <c r="B30" s="90" t="s">
        <v>1238</v>
      </c>
      <c r="C30" s="88" t="str">
        <f>VLOOKUP(B30,Remark!S:T,2,0)</f>
        <v>TPLU</v>
      </c>
      <c r="D30" s="91"/>
      <c r="E30" s="91"/>
      <c r="F30" s="91"/>
      <c r="G30" s="57">
        <v>95</v>
      </c>
      <c r="H30" s="57">
        <v>6173</v>
      </c>
      <c r="I30" s="98">
        <f t="shared" si="0"/>
        <v>1543.25</v>
      </c>
      <c r="J30" s="98">
        <v>105</v>
      </c>
      <c r="K30" s="159">
        <v>6847</v>
      </c>
      <c r="L30" s="98">
        <f t="shared" si="1"/>
        <v>1711.75</v>
      </c>
      <c r="M30" s="102">
        <v>177</v>
      </c>
      <c r="N30" s="102">
        <v>11783</v>
      </c>
      <c r="O30" s="98">
        <f t="shared" si="2"/>
        <v>2945.75</v>
      </c>
      <c r="P30" s="213">
        <v>190</v>
      </c>
      <c r="Q30" s="213">
        <v>12242</v>
      </c>
      <c r="R30" s="214">
        <f t="shared" si="3"/>
        <v>3060.5</v>
      </c>
      <c r="S30" s="213">
        <v>298</v>
      </c>
      <c r="T30" s="213">
        <v>19998</v>
      </c>
      <c r="U30" s="214">
        <f t="shared" si="4"/>
        <v>4999.5</v>
      </c>
      <c r="V30" s="19">
        <v>245</v>
      </c>
      <c r="W30" s="19">
        <v>15179</v>
      </c>
      <c r="X30" s="264">
        <f t="shared" si="5"/>
        <v>3794.75</v>
      </c>
      <c r="Y30" s="19">
        <v>409</v>
      </c>
      <c r="Z30" s="19">
        <v>26511</v>
      </c>
      <c r="AA30" s="264">
        <f t="shared" si="6"/>
        <v>6627.75</v>
      </c>
      <c r="AB30" s="213">
        <v>393</v>
      </c>
      <c r="AC30" s="213">
        <v>26199</v>
      </c>
      <c r="AD30" s="264">
        <f t="shared" si="7"/>
        <v>6549.75</v>
      </c>
      <c r="AE30" s="213">
        <v>351</v>
      </c>
      <c r="AF30" s="213">
        <v>22577</v>
      </c>
      <c r="AG30" s="264">
        <f t="shared" si="8"/>
        <v>5644.25</v>
      </c>
      <c r="AH30" s="207">
        <v>353</v>
      </c>
      <c r="AI30" s="207">
        <v>23419</v>
      </c>
      <c r="AJ30" s="102">
        <f t="shared" si="9"/>
        <v>5854.75</v>
      </c>
      <c r="AK30" s="207">
        <v>83</v>
      </c>
      <c r="AL30" s="207">
        <v>5557</v>
      </c>
      <c r="AM30" s="102">
        <f t="shared" si="10"/>
        <v>1389.25</v>
      </c>
      <c r="AN30" s="207">
        <v>90</v>
      </c>
      <c r="AO30" s="207">
        <v>6886</v>
      </c>
      <c r="AP30" s="102">
        <f t="shared" si="11"/>
        <v>1721.5</v>
      </c>
    </row>
    <row r="31" spans="1:42">
      <c r="A31" s="80" t="s">
        <v>1191</v>
      </c>
      <c r="B31" s="90" t="s">
        <v>1239</v>
      </c>
      <c r="C31" s="88" t="str">
        <f>VLOOKUP(B31,Remark!S:T,2,0)</f>
        <v>BKAE</v>
      </c>
      <c r="D31" s="91"/>
      <c r="E31" s="91"/>
      <c r="F31" s="91"/>
      <c r="G31" s="57">
        <v>35</v>
      </c>
      <c r="H31" s="57">
        <v>2821</v>
      </c>
      <c r="I31" s="98">
        <f t="shared" si="0"/>
        <v>705.25</v>
      </c>
      <c r="J31" s="98">
        <v>28</v>
      </c>
      <c r="K31" s="159">
        <v>1996</v>
      </c>
      <c r="L31" s="98">
        <f t="shared" si="1"/>
        <v>499</v>
      </c>
      <c r="M31" s="102">
        <v>102</v>
      </c>
      <c r="N31" s="102">
        <v>7166</v>
      </c>
      <c r="O31" s="98">
        <f t="shared" si="2"/>
        <v>1791.5</v>
      </c>
      <c r="P31" s="213">
        <v>100</v>
      </c>
      <c r="Q31" s="213">
        <v>6496</v>
      </c>
      <c r="R31" s="214">
        <f t="shared" si="3"/>
        <v>1624</v>
      </c>
      <c r="S31" s="213">
        <v>50</v>
      </c>
      <c r="T31" s="213">
        <v>3450</v>
      </c>
      <c r="U31" s="214">
        <f t="shared" si="4"/>
        <v>862.5</v>
      </c>
      <c r="V31" s="19">
        <v>108</v>
      </c>
      <c r="W31" s="19">
        <v>6468</v>
      </c>
      <c r="X31" s="264">
        <f t="shared" si="5"/>
        <v>1617</v>
      </c>
      <c r="Y31" s="19">
        <v>41</v>
      </c>
      <c r="Z31" s="19">
        <v>2767</v>
      </c>
      <c r="AA31" s="264">
        <f t="shared" si="6"/>
        <v>691.75</v>
      </c>
      <c r="AB31" s="213">
        <v>55</v>
      </c>
      <c r="AC31" s="213">
        <v>4125</v>
      </c>
      <c r="AD31" s="264">
        <f t="shared" si="7"/>
        <v>1031.25</v>
      </c>
      <c r="AE31" s="213">
        <v>59</v>
      </c>
      <c r="AF31" s="213">
        <v>4317</v>
      </c>
      <c r="AG31" s="264">
        <f t="shared" si="8"/>
        <v>1079.25</v>
      </c>
      <c r="AH31" s="207">
        <v>72</v>
      </c>
      <c r="AI31" s="207">
        <v>5084</v>
      </c>
      <c r="AJ31" s="102">
        <f t="shared" si="9"/>
        <v>1271</v>
      </c>
      <c r="AK31" s="207">
        <v>101</v>
      </c>
      <c r="AL31" s="207">
        <v>6615</v>
      </c>
      <c r="AM31" s="102">
        <f t="shared" si="10"/>
        <v>1653.75</v>
      </c>
      <c r="AN31" s="207">
        <v>150</v>
      </c>
      <c r="AO31" s="207">
        <v>10370</v>
      </c>
      <c r="AP31" s="102">
        <f t="shared" si="11"/>
        <v>2592.5</v>
      </c>
    </row>
    <row r="32" spans="1:42">
      <c r="A32" s="80" t="s">
        <v>1192</v>
      </c>
      <c r="B32" s="90" t="s">
        <v>1244</v>
      </c>
      <c r="C32" s="88" t="str">
        <f>VLOOKUP(B32,Remark!S:T,2,0)</f>
        <v>BBON</v>
      </c>
      <c r="D32" s="91"/>
      <c r="E32" s="91"/>
      <c r="F32" s="91"/>
      <c r="G32" s="57">
        <v>47</v>
      </c>
      <c r="H32" s="57">
        <v>2953</v>
      </c>
      <c r="I32" s="98">
        <f t="shared" si="0"/>
        <v>738.25</v>
      </c>
      <c r="J32" s="98">
        <v>122</v>
      </c>
      <c r="K32" s="159">
        <v>8122</v>
      </c>
      <c r="L32" s="98">
        <f t="shared" si="1"/>
        <v>2030.5</v>
      </c>
      <c r="M32" s="102">
        <v>215</v>
      </c>
      <c r="N32" s="102">
        <v>13673</v>
      </c>
      <c r="O32" s="98">
        <f t="shared" si="2"/>
        <v>3418.25</v>
      </c>
      <c r="P32" s="207">
        <v>158</v>
      </c>
      <c r="Q32" s="207">
        <v>9702</v>
      </c>
      <c r="R32" s="222">
        <f t="shared" si="3"/>
        <v>2425.5</v>
      </c>
      <c r="S32" s="213">
        <v>265</v>
      </c>
      <c r="T32" s="213">
        <v>18091</v>
      </c>
      <c r="U32" s="222">
        <f t="shared" si="4"/>
        <v>4522.75</v>
      </c>
      <c r="V32" s="19">
        <v>267</v>
      </c>
      <c r="W32" s="19">
        <v>17093</v>
      </c>
      <c r="X32" s="264">
        <f t="shared" si="5"/>
        <v>4273.25</v>
      </c>
      <c r="Y32" s="19">
        <v>321</v>
      </c>
      <c r="Z32" s="19">
        <v>18607</v>
      </c>
      <c r="AA32" s="264">
        <f t="shared" si="6"/>
        <v>4651.75</v>
      </c>
      <c r="AB32" s="213">
        <v>387</v>
      </c>
      <c r="AC32" s="213">
        <v>24197</v>
      </c>
      <c r="AD32" s="264">
        <f t="shared" si="7"/>
        <v>6049.25</v>
      </c>
      <c r="AE32" s="213">
        <v>259</v>
      </c>
      <c r="AF32" s="213">
        <v>16769</v>
      </c>
      <c r="AG32" s="264">
        <f t="shared" si="8"/>
        <v>4192.25</v>
      </c>
      <c r="AH32" s="207">
        <v>172</v>
      </c>
      <c r="AI32" s="207">
        <v>10720</v>
      </c>
      <c r="AJ32" s="102">
        <f t="shared" si="9"/>
        <v>2680</v>
      </c>
      <c r="AK32" s="207">
        <v>44</v>
      </c>
      <c r="AL32" s="207">
        <v>2904</v>
      </c>
      <c r="AM32" s="102">
        <f t="shared" si="10"/>
        <v>726</v>
      </c>
      <c r="AN32" s="207">
        <v>58</v>
      </c>
      <c r="AO32" s="207">
        <v>5150</v>
      </c>
      <c r="AP32" s="102">
        <f t="shared" si="11"/>
        <v>1287.5</v>
      </c>
    </row>
    <row r="33" spans="1:42">
      <c r="A33" s="80" t="s">
        <v>1193</v>
      </c>
      <c r="B33" s="90" t="s">
        <v>1259</v>
      </c>
      <c r="C33" s="88" t="str">
        <f>VLOOKUP(B33,Remark!S:T,2,0)</f>
        <v>BROM</v>
      </c>
      <c r="D33" s="91"/>
      <c r="E33" s="91"/>
      <c r="F33" s="91"/>
      <c r="G33" s="57">
        <v>100</v>
      </c>
      <c r="H33" s="57">
        <v>7500</v>
      </c>
      <c r="I33" s="98">
        <f t="shared" si="0"/>
        <v>1875</v>
      </c>
      <c r="J33" s="98">
        <v>200</v>
      </c>
      <c r="K33" s="159">
        <v>13608</v>
      </c>
      <c r="L33" s="98">
        <f t="shared" si="1"/>
        <v>3402</v>
      </c>
      <c r="M33" s="102">
        <v>447</v>
      </c>
      <c r="N33" s="102">
        <v>28333</v>
      </c>
      <c r="O33" s="98">
        <f t="shared" si="2"/>
        <v>7083.25</v>
      </c>
      <c r="P33" s="213">
        <v>497</v>
      </c>
      <c r="Q33" s="213">
        <v>30523</v>
      </c>
      <c r="R33" s="214">
        <f t="shared" si="3"/>
        <v>7630.75</v>
      </c>
      <c r="S33" s="213">
        <v>369</v>
      </c>
      <c r="T33" s="213">
        <v>24123</v>
      </c>
      <c r="U33" s="214">
        <f t="shared" si="4"/>
        <v>6030.75</v>
      </c>
      <c r="V33" s="19">
        <v>566</v>
      </c>
      <c r="W33" s="19">
        <v>36346</v>
      </c>
      <c r="X33" s="264">
        <f t="shared" si="5"/>
        <v>9086.5</v>
      </c>
      <c r="Y33" s="19">
        <v>391</v>
      </c>
      <c r="Z33" s="19">
        <v>25269</v>
      </c>
      <c r="AA33" s="264">
        <f t="shared" si="6"/>
        <v>6317.25</v>
      </c>
      <c r="AB33" s="213">
        <v>487</v>
      </c>
      <c r="AC33" s="213">
        <v>30589</v>
      </c>
      <c r="AD33" s="264">
        <f t="shared" si="7"/>
        <v>7647.25</v>
      </c>
      <c r="AE33" s="213">
        <v>428</v>
      </c>
      <c r="AF33" s="213">
        <v>27600</v>
      </c>
      <c r="AG33" s="264">
        <f t="shared" si="8"/>
        <v>6900</v>
      </c>
      <c r="AH33" s="207">
        <v>374</v>
      </c>
      <c r="AI33" s="207">
        <v>25402</v>
      </c>
      <c r="AJ33" s="102">
        <f t="shared" si="9"/>
        <v>6350.5</v>
      </c>
      <c r="AK33" s="207">
        <v>31</v>
      </c>
      <c r="AL33" s="207">
        <v>2409</v>
      </c>
      <c r="AM33" s="102">
        <f t="shared" si="10"/>
        <v>602.25</v>
      </c>
      <c r="AN33" s="207">
        <v>50</v>
      </c>
      <c r="AO33" s="207">
        <v>3398</v>
      </c>
      <c r="AP33" s="102">
        <f t="shared" si="11"/>
        <v>849.5</v>
      </c>
    </row>
    <row r="34" spans="1:42">
      <c r="A34" s="80" t="s">
        <v>1194</v>
      </c>
      <c r="B34" s="90" t="s">
        <v>1222</v>
      </c>
      <c r="C34" s="88" t="str">
        <f>VLOOKUP(B34,Remark!S:T,2,0)</f>
        <v>Kerry</v>
      </c>
      <c r="D34" s="91"/>
      <c r="E34" s="91"/>
      <c r="F34" s="91"/>
      <c r="G34" s="57">
        <v>35</v>
      </c>
      <c r="H34" s="57">
        <v>2841</v>
      </c>
      <c r="I34" s="98">
        <f t="shared" si="0"/>
        <v>710.25</v>
      </c>
      <c r="J34" s="98">
        <v>99</v>
      </c>
      <c r="K34" s="159">
        <v>6817</v>
      </c>
      <c r="L34" s="98">
        <f t="shared" si="1"/>
        <v>1704.25</v>
      </c>
      <c r="M34" s="102">
        <v>225</v>
      </c>
      <c r="N34" s="102">
        <v>15003</v>
      </c>
      <c r="O34" s="98">
        <f t="shared" si="2"/>
        <v>3750.75</v>
      </c>
      <c r="P34" s="213">
        <v>182</v>
      </c>
      <c r="Q34" s="213">
        <v>11802</v>
      </c>
      <c r="R34" s="214">
        <f t="shared" si="3"/>
        <v>2950.5</v>
      </c>
      <c r="S34" s="213">
        <v>158</v>
      </c>
      <c r="T34" s="213">
        <v>10450</v>
      </c>
      <c r="U34" s="214">
        <f t="shared" si="4"/>
        <v>2612.5</v>
      </c>
      <c r="V34" s="19">
        <v>281</v>
      </c>
      <c r="W34" s="19">
        <v>16939</v>
      </c>
      <c r="X34" s="264">
        <f t="shared" si="5"/>
        <v>4234.75</v>
      </c>
      <c r="Y34" s="19">
        <v>131</v>
      </c>
      <c r="Z34" s="19">
        <v>7909</v>
      </c>
      <c r="AA34" s="102">
        <f t="shared" si="6"/>
        <v>1977.25</v>
      </c>
      <c r="AB34" s="213">
        <v>165</v>
      </c>
      <c r="AC34" s="213">
        <v>10787</v>
      </c>
      <c r="AD34" s="102">
        <f t="shared" si="7"/>
        <v>2696.75</v>
      </c>
      <c r="AE34" s="213">
        <v>231</v>
      </c>
      <c r="AF34" s="213">
        <v>14021</v>
      </c>
      <c r="AG34" s="102">
        <f t="shared" si="8"/>
        <v>3505.25</v>
      </c>
      <c r="AH34" s="207">
        <v>217</v>
      </c>
      <c r="AI34" s="207">
        <v>12939</v>
      </c>
      <c r="AJ34" s="102">
        <f t="shared" si="9"/>
        <v>3234.75</v>
      </c>
      <c r="AK34" s="207">
        <v>26</v>
      </c>
      <c r="AL34" s="207">
        <v>1874</v>
      </c>
      <c r="AM34" s="102">
        <f t="shared" si="10"/>
        <v>468.5</v>
      </c>
      <c r="AN34" s="207">
        <v>21</v>
      </c>
      <c r="AO34" s="207">
        <v>1519</v>
      </c>
      <c r="AP34" s="102">
        <f t="shared" si="11"/>
        <v>379.75</v>
      </c>
    </row>
    <row r="35" spans="1:42">
      <c r="A35" s="80" t="s">
        <v>1195</v>
      </c>
      <c r="B35" s="90" t="s">
        <v>1224</v>
      </c>
      <c r="C35" s="88" t="str">
        <f>VLOOKUP(B35,Remark!S:T,2,0)</f>
        <v>CHC4</v>
      </c>
      <c r="D35" s="91"/>
      <c r="E35" s="91"/>
      <c r="F35" s="91"/>
      <c r="G35" s="57">
        <v>107</v>
      </c>
      <c r="H35" s="57">
        <v>7353</v>
      </c>
      <c r="I35" s="98">
        <f t="shared" si="0"/>
        <v>1838.25</v>
      </c>
      <c r="J35" s="98">
        <v>134</v>
      </c>
      <c r="K35" s="159">
        <v>9426</v>
      </c>
      <c r="L35" s="98">
        <f t="shared" si="1"/>
        <v>2356.5</v>
      </c>
      <c r="M35" s="102">
        <v>125</v>
      </c>
      <c r="N35" s="102">
        <v>7975</v>
      </c>
      <c r="O35" s="98">
        <f t="shared" si="2"/>
        <v>1993.75</v>
      </c>
      <c r="P35" s="213">
        <v>170</v>
      </c>
      <c r="Q35" s="213">
        <v>11502</v>
      </c>
      <c r="R35" s="214">
        <f t="shared" si="3"/>
        <v>2875.5</v>
      </c>
      <c r="S35" s="213">
        <v>569</v>
      </c>
      <c r="T35" s="213">
        <v>37383</v>
      </c>
      <c r="U35" s="214">
        <f t="shared" si="4"/>
        <v>9345.75</v>
      </c>
      <c r="V35" s="19">
        <v>275</v>
      </c>
      <c r="W35" s="19">
        <v>19217</v>
      </c>
      <c r="X35" s="264">
        <f t="shared" si="5"/>
        <v>4804.25</v>
      </c>
      <c r="Y35" s="19">
        <v>746</v>
      </c>
      <c r="Z35" s="19">
        <v>54210</v>
      </c>
      <c r="AA35" s="264">
        <f t="shared" si="6"/>
        <v>13552.5</v>
      </c>
      <c r="AB35" s="213">
        <v>421</v>
      </c>
      <c r="AC35" s="213">
        <v>35243</v>
      </c>
      <c r="AD35" s="264">
        <f t="shared" si="7"/>
        <v>8810.75</v>
      </c>
      <c r="AE35" s="213">
        <v>320</v>
      </c>
      <c r="AF35" s="213">
        <v>21292</v>
      </c>
      <c r="AG35" s="264">
        <f t="shared" si="8"/>
        <v>5323</v>
      </c>
      <c r="AH35" s="207">
        <v>369</v>
      </c>
      <c r="AI35" s="207">
        <v>27695</v>
      </c>
      <c r="AJ35" s="102">
        <f t="shared" si="9"/>
        <v>6923.75</v>
      </c>
      <c r="AK35" s="207">
        <v>156</v>
      </c>
      <c r="AL35" s="207">
        <v>11844</v>
      </c>
      <c r="AM35" s="102">
        <f t="shared" si="10"/>
        <v>2961</v>
      </c>
      <c r="AN35" s="207">
        <v>117</v>
      </c>
      <c r="AO35" s="207">
        <v>8631</v>
      </c>
      <c r="AP35" s="102">
        <f t="shared" si="11"/>
        <v>2157.75</v>
      </c>
    </row>
    <row r="36" spans="1:42">
      <c r="A36" s="80" t="s">
        <v>1196</v>
      </c>
      <c r="B36" s="90" t="s">
        <v>1225</v>
      </c>
      <c r="C36" s="88" t="str">
        <f>VLOOKUP(B36,Remark!S:T,2,0)</f>
        <v>CHC4</v>
      </c>
      <c r="D36" s="91"/>
      <c r="E36" s="91"/>
      <c r="F36" s="91"/>
      <c r="G36" s="57">
        <v>62</v>
      </c>
      <c r="H36" s="57">
        <v>3226</v>
      </c>
      <c r="I36" s="98">
        <f t="shared" si="0"/>
        <v>806.5</v>
      </c>
      <c r="J36" s="98">
        <v>75</v>
      </c>
      <c r="K36" s="159">
        <v>4893</v>
      </c>
      <c r="L36" s="98">
        <f t="shared" si="1"/>
        <v>1223.25</v>
      </c>
      <c r="M36" s="102">
        <v>206</v>
      </c>
      <c r="N36" s="102">
        <v>13730</v>
      </c>
      <c r="O36" s="98">
        <f t="shared" si="2"/>
        <v>3432.5</v>
      </c>
      <c r="P36" s="213">
        <v>218</v>
      </c>
      <c r="Q36" s="213">
        <v>14094</v>
      </c>
      <c r="R36" s="214">
        <f t="shared" si="3"/>
        <v>3523.5</v>
      </c>
      <c r="S36" s="213">
        <v>79</v>
      </c>
      <c r="T36" s="213">
        <v>4845</v>
      </c>
      <c r="U36" s="214">
        <f t="shared" si="4"/>
        <v>1211.25</v>
      </c>
      <c r="V36" s="19">
        <v>423</v>
      </c>
      <c r="W36" s="19">
        <v>29381</v>
      </c>
      <c r="X36" s="264">
        <f t="shared" si="5"/>
        <v>7345.25</v>
      </c>
      <c r="Y36" s="19">
        <v>91</v>
      </c>
      <c r="Z36" s="19">
        <v>5717</v>
      </c>
      <c r="AA36" s="264">
        <f t="shared" si="6"/>
        <v>1429.25</v>
      </c>
      <c r="AB36" s="213">
        <v>105</v>
      </c>
      <c r="AC36" s="213">
        <v>6791</v>
      </c>
      <c r="AD36" s="264">
        <f t="shared" si="7"/>
        <v>1697.75</v>
      </c>
      <c r="AE36" s="213">
        <v>89</v>
      </c>
      <c r="AF36" s="213">
        <v>5951</v>
      </c>
      <c r="AG36" s="264">
        <f t="shared" si="8"/>
        <v>1487.75</v>
      </c>
      <c r="AH36" s="207">
        <v>106</v>
      </c>
      <c r="AI36" s="207">
        <v>6682</v>
      </c>
      <c r="AJ36" s="102">
        <f t="shared" si="9"/>
        <v>1670.5</v>
      </c>
      <c r="AK36" s="207">
        <v>63</v>
      </c>
      <c r="AL36" s="207">
        <v>4569</v>
      </c>
      <c r="AM36" s="102">
        <f t="shared" si="10"/>
        <v>1142.25</v>
      </c>
      <c r="AN36" s="207">
        <v>83</v>
      </c>
      <c r="AO36" s="207">
        <v>5197</v>
      </c>
      <c r="AP36" s="102">
        <f t="shared" si="11"/>
        <v>1299.25</v>
      </c>
    </row>
    <row r="37" spans="1:42">
      <c r="A37" s="80" t="s">
        <v>1197</v>
      </c>
      <c r="B37" s="90" t="s">
        <v>1226</v>
      </c>
      <c r="C37" s="88" t="str">
        <f>VLOOKUP(B37,Remark!S:T,2,0)</f>
        <v>CHC4</v>
      </c>
      <c r="D37" s="91"/>
      <c r="E37" s="91"/>
      <c r="F37" s="91"/>
      <c r="G37" s="57">
        <v>82</v>
      </c>
      <c r="H37" s="57">
        <v>6246</v>
      </c>
      <c r="I37" s="98">
        <f t="shared" si="0"/>
        <v>1561.5</v>
      </c>
      <c r="J37" s="98">
        <v>191</v>
      </c>
      <c r="K37" s="159">
        <v>13669</v>
      </c>
      <c r="L37" s="98">
        <f t="shared" si="1"/>
        <v>3417.25</v>
      </c>
      <c r="M37" s="102">
        <v>445</v>
      </c>
      <c r="N37" s="102">
        <v>30459</v>
      </c>
      <c r="O37" s="98">
        <f t="shared" si="2"/>
        <v>7614.75</v>
      </c>
      <c r="P37" s="213">
        <v>464</v>
      </c>
      <c r="Q37" s="213">
        <v>30776</v>
      </c>
      <c r="R37" s="214">
        <f t="shared" si="3"/>
        <v>7694</v>
      </c>
      <c r="S37" s="213">
        <v>282</v>
      </c>
      <c r="T37" s="213">
        <v>16554</v>
      </c>
      <c r="U37" s="214">
        <f t="shared" si="4"/>
        <v>4138.5</v>
      </c>
      <c r="V37" s="19">
        <v>915</v>
      </c>
      <c r="W37" s="19">
        <v>52501</v>
      </c>
      <c r="X37" s="264">
        <f t="shared" si="5"/>
        <v>13125.25</v>
      </c>
      <c r="Y37" s="19">
        <v>343</v>
      </c>
      <c r="Z37" s="19">
        <v>27633</v>
      </c>
      <c r="AA37" s="264">
        <f t="shared" si="6"/>
        <v>6908.25</v>
      </c>
      <c r="AB37" s="213">
        <v>478</v>
      </c>
      <c r="AC37" s="213">
        <v>33478</v>
      </c>
      <c r="AD37" s="264">
        <f t="shared" si="7"/>
        <v>8369.5</v>
      </c>
      <c r="AE37" s="213">
        <v>258</v>
      </c>
      <c r="AF37" s="213">
        <v>17962</v>
      </c>
      <c r="AG37" s="264">
        <f t="shared" si="8"/>
        <v>4490.5</v>
      </c>
      <c r="AH37" s="207">
        <v>312</v>
      </c>
      <c r="AI37" s="207">
        <v>22936</v>
      </c>
      <c r="AJ37" s="102">
        <f t="shared" si="9"/>
        <v>5734</v>
      </c>
      <c r="AK37" s="207">
        <v>302</v>
      </c>
      <c r="AL37" s="207">
        <v>20810</v>
      </c>
      <c r="AM37" s="102">
        <f t="shared" si="10"/>
        <v>5202.5</v>
      </c>
      <c r="AN37" s="207">
        <v>328</v>
      </c>
      <c r="AO37" s="207">
        <v>22180</v>
      </c>
      <c r="AP37" s="102">
        <f t="shared" si="11"/>
        <v>5545</v>
      </c>
    </row>
    <row r="38" spans="1:42">
      <c r="A38" s="80" t="s">
        <v>1198</v>
      </c>
      <c r="B38" s="90" t="s">
        <v>1228</v>
      </c>
      <c r="C38" s="88" t="str">
        <f>VLOOKUP(B38,Remark!S:T,2,0)</f>
        <v>Kerry</v>
      </c>
      <c r="D38" s="91"/>
      <c r="E38" s="91"/>
      <c r="F38" s="91"/>
      <c r="G38" s="57">
        <v>70</v>
      </c>
      <c r="H38" s="57">
        <v>4902</v>
      </c>
      <c r="I38" s="98">
        <f t="shared" si="0"/>
        <v>1225.5</v>
      </c>
      <c r="J38" s="98">
        <v>120</v>
      </c>
      <c r="K38" s="159">
        <v>8468</v>
      </c>
      <c r="L38" s="98">
        <f t="shared" si="1"/>
        <v>2117</v>
      </c>
      <c r="M38" s="102">
        <v>217</v>
      </c>
      <c r="N38" s="102">
        <v>14223</v>
      </c>
      <c r="O38" s="98">
        <f t="shared" si="2"/>
        <v>3555.75</v>
      </c>
      <c r="P38" s="213">
        <v>166</v>
      </c>
      <c r="Q38" s="213">
        <v>11358</v>
      </c>
      <c r="R38" s="214">
        <f t="shared" si="3"/>
        <v>2839.5</v>
      </c>
      <c r="S38" s="213">
        <v>263</v>
      </c>
      <c r="T38" s="213">
        <v>16357</v>
      </c>
      <c r="U38" s="214">
        <f t="shared" si="4"/>
        <v>4089.25</v>
      </c>
      <c r="V38" s="19">
        <v>270</v>
      </c>
      <c r="W38" s="19">
        <v>15318</v>
      </c>
      <c r="X38" s="264">
        <f t="shared" si="5"/>
        <v>3829.5</v>
      </c>
      <c r="Y38" s="19">
        <v>336</v>
      </c>
      <c r="Z38" s="19">
        <v>21268</v>
      </c>
      <c r="AA38" s="102">
        <f t="shared" si="6"/>
        <v>5317</v>
      </c>
      <c r="AB38" s="213">
        <v>337</v>
      </c>
      <c r="AC38" s="213">
        <v>24419</v>
      </c>
      <c r="AD38" s="102">
        <f t="shared" si="7"/>
        <v>6104.75</v>
      </c>
      <c r="AE38" s="213">
        <v>302</v>
      </c>
      <c r="AF38" s="213">
        <v>20402</v>
      </c>
      <c r="AG38" s="102">
        <f t="shared" si="8"/>
        <v>5100.5</v>
      </c>
      <c r="AH38" s="207">
        <v>377</v>
      </c>
      <c r="AI38" s="207">
        <v>26671</v>
      </c>
      <c r="AJ38" s="102">
        <f t="shared" si="9"/>
        <v>6667.75</v>
      </c>
      <c r="AK38" s="207">
        <v>106</v>
      </c>
      <c r="AL38" s="207">
        <v>8506</v>
      </c>
      <c r="AM38" s="102">
        <f t="shared" si="10"/>
        <v>2126.5</v>
      </c>
      <c r="AN38" s="207">
        <v>135</v>
      </c>
      <c r="AO38" s="207">
        <v>10813</v>
      </c>
      <c r="AP38" s="102">
        <f t="shared" si="11"/>
        <v>2703.25</v>
      </c>
    </row>
    <row r="39" spans="1:42">
      <c r="A39" s="80" t="s">
        <v>1199</v>
      </c>
      <c r="B39" s="90" t="s">
        <v>1230</v>
      </c>
      <c r="C39" s="88" t="str">
        <f>VLOOKUP(B39,Remark!S:T,2,0)</f>
        <v>Kerry</v>
      </c>
      <c r="D39" s="91"/>
      <c r="E39" s="91"/>
      <c r="F39" s="91"/>
      <c r="G39" s="57">
        <v>105</v>
      </c>
      <c r="H39" s="57">
        <v>7675</v>
      </c>
      <c r="I39" s="98">
        <f t="shared" si="0"/>
        <v>1918.75</v>
      </c>
      <c r="J39" s="98">
        <v>187</v>
      </c>
      <c r="K39" s="159">
        <v>14109</v>
      </c>
      <c r="L39" s="98">
        <f t="shared" si="1"/>
        <v>3527.25</v>
      </c>
      <c r="M39" s="102">
        <v>329</v>
      </c>
      <c r="N39" s="102">
        <v>21363</v>
      </c>
      <c r="O39" s="98">
        <f t="shared" si="2"/>
        <v>5340.75</v>
      </c>
      <c r="P39" s="213">
        <v>391</v>
      </c>
      <c r="Q39" s="213">
        <v>21597</v>
      </c>
      <c r="R39" s="214">
        <f t="shared" si="3"/>
        <v>5399.25</v>
      </c>
      <c r="S39" s="213">
        <v>301</v>
      </c>
      <c r="T39" s="213">
        <v>20923</v>
      </c>
      <c r="U39" s="214">
        <f t="shared" si="4"/>
        <v>5230.75</v>
      </c>
      <c r="V39" s="19">
        <v>346</v>
      </c>
      <c r="W39" s="19">
        <v>22422</v>
      </c>
      <c r="X39" s="264">
        <f t="shared" si="5"/>
        <v>5605.5</v>
      </c>
      <c r="Y39" s="19">
        <v>347</v>
      </c>
      <c r="Z39" s="19">
        <v>24797</v>
      </c>
      <c r="AA39" s="102">
        <f t="shared" si="6"/>
        <v>6199.25</v>
      </c>
      <c r="AB39" s="213">
        <v>385</v>
      </c>
      <c r="AC39" s="213">
        <v>26915</v>
      </c>
      <c r="AD39" s="102">
        <f t="shared" si="7"/>
        <v>6728.75</v>
      </c>
      <c r="AE39" s="213">
        <v>324</v>
      </c>
      <c r="AF39" s="213">
        <v>22312</v>
      </c>
      <c r="AG39" s="102">
        <f t="shared" si="8"/>
        <v>5578</v>
      </c>
      <c r="AH39" s="207">
        <v>285</v>
      </c>
      <c r="AI39" s="207">
        <v>20435</v>
      </c>
      <c r="AJ39" s="102">
        <f t="shared" si="9"/>
        <v>5108.75</v>
      </c>
      <c r="AK39" s="207">
        <v>59</v>
      </c>
      <c r="AL39" s="207">
        <v>3409</v>
      </c>
      <c r="AM39" s="102">
        <f t="shared" si="10"/>
        <v>852.25</v>
      </c>
      <c r="AN39" s="207">
        <v>56</v>
      </c>
      <c r="AO39" s="207">
        <v>4064</v>
      </c>
      <c r="AP39" s="102">
        <f t="shared" si="11"/>
        <v>1016</v>
      </c>
    </row>
    <row r="40" spans="1:42">
      <c r="A40" s="80" t="s">
        <v>1200</v>
      </c>
      <c r="B40" s="90" t="s">
        <v>1231</v>
      </c>
      <c r="C40" s="88" t="str">
        <f>VLOOKUP(B40,Remark!S:T,2,0)</f>
        <v>SCON</v>
      </c>
      <c r="D40" s="91"/>
      <c r="E40" s="91"/>
      <c r="F40" s="91"/>
      <c r="G40" s="57">
        <v>63</v>
      </c>
      <c r="H40" s="57">
        <v>4137</v>
      </c>
      <c r="I40" s="98">
        <f t="shared" si="0"/>
        <v>1034.25</v>
      </c>
      <c r="J40" s="98">
        <v>60</v>
      </c>
      <c r="K40" s="159">
        <v>4392</v>
      </c>
      <c r="L40" s="98">
        <f t="shared" si="1"/>
        <v>1098</v>
      </c>
      <c r="M40" s="102">
        <v>31</v>
      </c>
      <c r="N40" s="102">
        <v>2205</v>
      </c>
      <c r="O40" s="98">
        <f t="shared" si="2"/>
        <v>551.25</v>
      </c>
      <c r="P40" s="213">
        <v>36</v>
      </c>
      <c r="Q40" s="213">
        <v>2288</v>
      </c>
      <c r="R40" s="214">
        <f t="shared" si="3"/>
        <v>572</v>
      </c>
      <c r="S40" s="213">
        <v>107</v>
      </c>
      <c r="T40" s="213">
        <v>7249</v>
      </c>
      <c r="U40" s="214">
        <f t="shared" si="4"/>
        <v>1812.25</v>
      </c>
      <c r="V40" s="19">
        <v>31</v>
      </c>
      <c r="W40" s="19">
        <v>1957</v>
      </c>
      <c r="X40" s="264">
        <f t="shared" si="5"/>
        <v>489.25</v>
      </c>
      <c r="Y40" s="19">
        <v>183</v>
      </c>
      <c r="Z40" s="19">
        <v>12929</v>
      </c>
      <c r="AA40" s="264">
        <f t="shared" si="6"/>
        <v>3232.25</v>
      </c>
      <c r="AB40" s="213">
        <v>163</v>
      </c>
      <c r="AC40" s="213">
        <v>11557</v>
      </c>
      <c r="AD40" s="264">
        <f t="shared" si="7"/>
        <v>2889.25</v>
      </c>
      <c r="AE40" s="213">
        <v>138</v>
      </c>
      <c r="AF40" s="213">
        <v>9534</v>
      </c>
      <c r="AG40" s="264">
        <f t="shared" si="8"/>
        <v>2383.5</v>
      </c>
      <c r="AH40" s="207">
        <v>181</v>
      </c>
      <c r="AI40" s="207">
        <v>12363</v>
      </c>
      <c r="AJ40" s="102">
        <f t="shared" si="9"/>
        <v>3090.75</v>
      </c>
      <c r="AK40" s="207">
        <v>349</v>
      </c>
      <c r="AL40" s="207">
        <v>25115</v>
      </c>
      <c r="AM40" s="102">
        <f t="shared" si="10"/>
        <v>6278.75</v>
      </c>
      <c r="AN40" s="207">
        <v>387</v>
      </c>
      <c r="AO40" s="207">
        <v>27009</v>
      </c>
      <c r="AP40" s="102">
        <f t="shared" si="11"/>
        <v>6752.25</v>
      </c>
    </row>
    <row r="41" spans="1:42">
      <c r="A41" s="80" t="s">
        <v>1201</v>
      </c>
      <c r="B41" s="90" t="s">
        <v>1232</v>
      </c>
      <c r="C41" s="88" t="str">
        <f>VLOOKUP(B41,Remark!S:T,2,0)</f>
        <v>KKAW</v>
      </c>
      <c r="D41" s="91"/>
      <c r="E41" s="91"/>
      <c r="F41" s="91"/>
      <c r="G41" s="57">
        <v>54</v>
      </c>
      <c r="H41" s="57">
        <v>3650</v>
      </c>
      <c r="I41" s="98">
        <f t="shared" si="0"/>
        <v>912.5</v>
      </c>
      <c r="J41" s="98">
        <v>130</v>
      </c>
      <c r="K41" s="159">
        <v>8362</v>
      </c>
      <c r="L41" s="98">
        <f t="shared" si="1"/>
        <v>2090.5</v>
      </c>
      <c r="M41" s="102">
        <v>222</v>
      </c>
      <c r="N41" s="102">
        <v>14214</v>
      </c>
      <c r="O41" s="98">
        <f t="shared" si="2"/>
        <v>3553.5</v>
      </c>
      <c r="P41" s="213">
        <v>220</v>
      </c>
      <c r="Q41" s="213">
        <v>14204</v>
      </c>
      <c r="R41" s="214">
        <f t="shared" si="3"/>
        <v>3551</v>
      </c>
      <c r="S41" s="213">
        <v>218</v>
      </c>
      <c r="T41" s="213">
        <v>14742</v>
      </c>
      <c r="U41" s="214">
        <f t="shared" si="4"/>
        <v>3685.5</v>
      </c>
      <c r="V41" s="19">
        <v>223</v>
      </c>
      <c r="W41" s="19">
        <v>13617</v>
      </c>
      <c r="X41" s="264">
        <f t="shared" si="5"/>
        <v>3404.25</v>
      </c>
      <c r="Y41" s="19">
        <v>271</v>
      </c>
      <c r="Z41" s="19">
        <v>18193</v>
      </c>
      <c r="AA41" s="264">
        <f t="shared" si="6"/>
        <v>4548.25</v>
      </c>
      <c r="AB41" s="213">
        <v>284</v>
      </c>
      <c r="AC41" s="213">
        <v>18496</v>
      </c>
      <c r="AD41" s="264">
        <f t="shared" si="7"/>
        <v>4624</v>
      </c>
      <c r="AE41" s="213">
        <v>311</v>
      </c>
      <c r="AF41" s="213">
        <v>20869</v>
      </c>
      <c r="AG41" s="264">
        <f t="shared" si="8"/>
        <v>5217.25</v>
      </c>
      <c r="AH41" s="207">
        <v>298</v>
      </c>
      <c r="AI41" s="207">
        <v>18446</v>
      </c>
      <c r="AJ41" s="102">
        <f t="shared" si="9"/>
        <v>4611.5</v>
      </c>
      <c r="AK41" s="207">
        <v>43</v>
      </c>
      <c r="AL41" s="207">
        <v>2525</v>
      </c>
      <c r="AM41" s="102">
        <f t="shared" si="10"/>
        <v>631.25</v>
      </c>
      <c r="AN41" s="207">
        <v>43</v>
      </c>
      <c r="AO41" s="207">
        <v>2465</v>
      </c>
      <c r="AP41" s="102">
        <f t="shared" si="11"/>
        <v>616.25</v>
      </c>
    </row>
    <row r="42" spans="1:42">
      <c r="A42" s="80" t="s">
        <v>1202</v>
      </c>
      <c r="B42" s="90" t="s">
        <v>1234</v>
      </c>
      <c r="C42" s="88" t="str">
        <f>VLOOKUP(B42,Remark!S:T,2,0)</f>
        <v>BANA</v>
      </c>
      <c r="D42" s="91"/>
      <c r="E42" s="91"/>
      <c r="F42" s="91"/>
      <c r="G42" s="57">
        <v>77</v>
      </c>
      <c r="H42" s="57">
        <v>5715</v>
      </c>
      <c r="I42" s="98">
        <f t="shared" si="0"/>
        <v>1428.75</v>
      </c>
      <c r="J42" s="98">
        <v>132</v>
      </c>
      <c r="K42" s="159">
        <v>9408</v>
      </c>
      <c r="L42" s="98">
        <f t="shared" si="1"/>
        <v>2352</v>
      </c>
      <c r="M42" s="102">
        <v>414</v>
      </c>
      <c r="N42" s="102">
        <v>30294</v>
      </c>
      <c r="O42" s="98">
        <f t="shared" si="2"/>
        <v>7573.5</v>
      </c>
      <c r="P42" s="213">
        <v>319</v>
      </c>
      <c r="Q42" s="213">
        <v>19461</v>
      </c>
      <c r="R42" s="214">
        <f t="shared" si="3"/>
        <v>4865.25</v>
      </c>
      <c r="S42" s="213">
        <v>336</v>
      </c>
      <c r="T42" s="213">
        <v>20256</v>
      </c>
      <c r="U42" s="214">
        <f t="shared" si="4"/>
        <v>5064</v>
      </c>
      <c r="V42" s="19">
        <v>613</v>
      </c>
      <c r="W42" s="19">
        <v>38655</v>
      </c>
      <c r="X42" s="264">
        <f t="shared" si="5"/>
        <v>9663.75</v>
      </c>
      <c r="Y42" s="19">
        <v>377</v>
      </c>
      <c r="Z42" s="19">
        <v>26247</v>
      </c>
      <c r="AA42" s="264">
        <f t="shared" si="6"/>
        <v>6561.75</v>
      </c>
      <c r="AB42" s="213">
        <v>377</v>
      </c>
      <c r="AC42" s="213">
        <v>25835</v>
      </c>
      <c r="AD42" s="264">
        <f t="shared" si="7"/>
        <v>6458.75</v>
      </c>
      <c r="AE42" s="213">
        <v>333</v>
      </c>
      <c r="AF42" s="213">
        <v>22471</v>
      </c>
      <c r="AG42" s="264">
        <f t="shared" si="8"/>
        <v>5617.75</v>
      </c>
      <c r="AH42" s="207">
        <v>402</v>
      </c>
      <c r="AI42" s="207">
        <v>27150</v>
      </c>
      <c r="AJ42" s="102">
        <f t="shared" si="9"/>
        <v>6787.5</v>
      </c>
      <c r="AK42" s="207">
        <v>244</v>
      </c>
      <c r="AL42" s="207">
        <v>15680</v>
      </c>
      <c r="AM42" s="102">
        <f t="shared" si="10"/>
        <v>3920</v>
      </c>
      <c r="AN42" s="207">
        <v>223</v>
      </c>
      <c r="AO42" s="207">
        <v>14113</v>
      </c>
      <c r="AP42" s="102">
        <f t="shared" si="11"/>
        <v>3528.25</v>
      </c>
    </row>
    <row r="43" spans="1:42">
      <c r="A43" s="80" t="s">
        <v>1203</v>
      </c>
      <c r="B43" s="90" t="s">
        <v>1249</v>
      </c>
      <c r="C43" s="88" t="str">
        <f>VLOOKUP(B43,Remark!S:T,2,0)</f>
        <v>SCON</v>
      </c>
      <c r="D43" s="91"/>
      <c r="E43" s="91"/>
      <c r="F43" s="91"/>
      <c r="G43" s="57">
        <v>100</v>
      </c>
      <c r="H43" s="57">
        <v>7052</v>
      </c>
      <c r="I43" s="98">
        <f t="shared" si="0"/>
        <v>1763</v>
      </c>
      <c r="J43" s="98">
        <v>116</v>
      </c>
      <c r="K43" s="159">
        <v>7772</v>
      </c>
      <c r="L43" s="98">
        <f t="shared" si="1"/>
        <v>1943</v>
      </c>
      <c r="M43" s="102">
        <v>295</v>
      </c>
      <c r="N43" s="102">
        <v>18005</v>
      </c>
      <c r="O43" s="98">
        <f t="shared" si="2"/>
        <v>4501.25</v>
      </c>
      <c r="P43" s="213">
        <v>273</v>
      </c>
      <c r="Q43" s="213">
        <v>16111</v>
      </c>
      <c r="R43" s="214">
        <f t="shared" si="3"/>
        <v>4027.75</v>
      </c>
      <c r="S43" s="213">
        <v>230</v>
      </c>
      <c r="T43" s="213">
        <v>15198</v>
      </c>
      <c r="U43" s="214">
        <f t="shared" si="4"/>
        <v>3799.5</v>
      </c>
      <c r="V43" s="19">
        <v>360</v>
      </c>
      <c r="W43" s="19">
        <v>22004</v>
      </c>
      <c r="X43" s="264">
        <f t="shared" si="5"/>
        <v>5501</v>
      </c>
      <c r="Y43" s="19">
        <v>304</v>
      </c>
      <c r="Z43" s="19">
        <v>19816</v>
      </c>
      <c r="AA43" s="264">
        <f t="shared" si="6"/>
        <v>4954</v>
      </c>
      <c r="AB43" s="213">
        <v>272</v>
      </c>
      <c r="AC43" s="213">
        <v>18428</v>
      </c>
      <c r="AD43" s="264">
        <f t="shared" si="7"/>
        <v>4607</v>
      </c>
      <c r="AE43" s="213">
        <v>379</v>
      </c>
      <c r="AF43" s="213">
        <v>24609</v>
      </c>
      <c r="AG43" s="264">
        <f t="shared" si="8"/>
        <v>6152.25</v>
      </c>
      <c r="AH43" s="207">
        <v>335</v>
      </c>
      <c r="AI43" s="207">
        <v>22213</v>
      </c>
      <c r="AJ43" s="102">
        <f t="shared" si="9"/>
        <v>5553.25</v>
      </c>
      <c r="AK43" s="207">
        <v>170</v>
      </c>
      <c r="AL43" s="207">
        <v>11962</v>
      </c>
      <c r="AM43" s="102">
        <f t="shared" si="10"/>
        <v>2990.5</v>
      </c>
      <c r="AN43" s="207">
        <v>196</v>
      </c>
      <c r="AO43" s="207">
        <v>15612</v>
      </c>
      <c r="AP43" s="102">
        <f t="shared" si="11"/>
        <v>3903</v>
      </c>
    </row>
    <row r="44" spans="1:42">
      <c r="A44" s="80" t="s">
        <v>1204</v>
      </c>
      <c r="B44" s="90" t="s">
        <v>1251</v>
      </c>
      <c r="C44" s="88" t="str">
        <f>VLOOKUP(B44,Remark!S:T,2,0)</f>
        <v>Kerry</v>
      </c>
      <c r="D44" s="91"/>
      <c r="E44" s="91"/>
      <c r="F44" s="91"/>
      <c r="G44" s="57">
        <v>87</v>
      </c>
      <c r="H44" s="57">
        <v>6869</v>
      </c>
      <c r="I44" s="98">
        <f t="shared" si="0"/>
        <v>1717.25</v>
      </c>
      <c r="J44" s="98">
        <v>124</v>
      </c>
      <c r="K44" s="159">
        <v>8476</v>
      </c>
      <c r="L44" s="98">
        <f t="shared" si="1"/>
        <v>2119</v>
      </c>
      <c r="M44" s="102">
        <v>294</v>
      </c>
      <c r="N44" s="102">
        <v>17794</v>
      </c>
      <c r="O44" s="98">
        <f t="shared" si="2"/>
        <v>4448.5</v>
      </c>
      <c r="P44" s="213">
        <v>287</v>
      </c>
      <c r="Q44" s="213">
        <v>18069</v>
      </c>
      <c r="R44" s="214">
        <f t="shared" si="3"/>
        <v>4517.25</v>
      </c>
      <c r="S44" s="213">
        <v>351</v>
      </c>
      <c r="T44" s="213">
        <v>23049</v>
      </c>
      <c r="U44" s="214">
        <f t="shared" si="4"/>
        <v>5762.25</v>
      </c>
      <c r="V44" s="19">
        <v>469</v>
      </c>
      <c r="W44" s="19">
        <v>29599</v>
      </c>
      <c r="X44" s="264">
        <f t="shared" si="5"/>
        <v>7399.75</v>
      </c>
      <c r="Y44" s="19">
        <v>438</v>
      </c>
      <c r="Z44" s="19">
        <v>29758</v>
      </c>
      <c r="AA44" s="102">
        <f t="shared" si="6"/>
        <v>7439.5</v>
      </c>
      <c r="AB44" s="213">
        <v>617</v>
      </c>
      <c r="AC44" s="213">
        <v>41451</v>
      </c>
      <c r="AD44" s="102">
        <f t="shared" si="7"/>
        <v>10362.75</v>
      </c>
      <c r="AE44" s="213">
        <v>473</v>
      </c>
      <c r="AF44" s="213">
        <v>31079</v>
      </c>
      <c r="AG44" s="102">
        <f t="shared" si="8"/>
        <v>7769.75</v>
      </c>
      <c r="AH44" s="207">
        <v>461</v>
      </c>
      <c r="AI44" s="207">
        <v>32667</v>
      </c>
      <c r="AJ44" s="102">
        <f t="shared" si="9"/>
        <v>8166.75</v>
      </c>
      <c r="AK44" s="207">
        <v>17</v>
      </c>
      <c r="AL44" s="207">
        <v>1543</v>
      </c>
      <c r="AM44" s="102">
        <f t="shared" si="10"/>
        <v>385.75</v>
      </c>
      <c r="AN44" s="207">
        <v>22</v>
      </c>
      <c r="AO44" s="207">
        <v>2054</v>
      </c>
      <c r="AP44" s="102">
        <f t="shared" si="11"/>
        <v>513.5</v>
      </c>
    </row>
    <row r="45" spans="1:42">
      <c r="A45" s="80" t="s">
        <v>1205</v>
      </c>
      <c r="B45" s="90" t="s">
        <v>1254</v>
      </c>
      <c r="C45" s="88" t="str">
        <f>VLOOKUP(B45,Remark!S:T,2,0)</f>
        <v>LKAB</v>
      </c>
      <c r="D45" s="91"/>
      <c r="E45" s="91"/>
      <c r="F45" s="91"/>
      <c r="G45" s="57">
        <v>172</v>
      </c>
      <c r="H45" s="57">
        <v>12212</v>
      </c>
      <c r="I45" s="98">
        <f t="shared" si="0"/>
        <v>3053</v>
      </c>
      <c r="J45" s="98">
        <v>209</v>
      </c>
      <c r="K45" s="159">
        <v>13959</v>
      </c>
      <c r="L45" s="98">
        <f t="shared" si="1"/>
        <v>3489.75</v>
      </c>
      <c r="M45" s="102">
        <v>225</v>
      </c>
      <c r="N45" s="102">
        <v>14567</v>
      </c>
      <c r="O45" s="98">
        <f t="shared" si="2"/>
        <v>3641.75</v>
      </c>
      <c r="P45" s="213">
        <v>99</v>
      </c>
      <c r="Q45" s="213">
        <v>6129</v>
      </c>
      <c r="R45" s="214">
        <f t="shared" si="3"/>
        <v>1532.25</v>
      </c>
      <c r="S45" s="213">
        <v>490</v>
      </c>
      <c r="T45" s="213">
        <v>31098</v>
      </c>
      <c r="U45" s="214">
        <f t="shared" si="4"/>
        <v>7774.5</v>
      </c>
      <c r="V45" s="19">
        <v>179</v>
      </c>
      <c r="W45" s="19">
        <v>10377</v>
      </c>
      <c r="X45" s="264">
        <f t="shared" si="5"/>
        <v>2594.25</v>
      </c>
      <c r="Y45" s="19">
        <v>407</v>
      </c>
      <c r="Z45" s="19">
        <v>26721</v>
      </c>
      <c r="AA45" s="264">
        <f t="shared" si="6"/>
        <v>6680.25</v>
      </c>
      <c r="AB45" s="213">
        <v>519</v>
      </c>
      <c r="AC45" s="213">
        <v>32829</v>
      </c>
      <c r="AD45" s="264">
        <f t="shared" si="7"/>
        <v>8207.25</v>
      </c>
      <c r="AE45" s="213">
        <v>455</v>
      </c>
      <c r="AF45" s="213">
        <v>29357</v>
      </c>
      <c r="AG45" s="264">
        <f t="shared" si="8"/>
        <v>7339.25</v>
      </c>
      <c r="AH45" s="207">
        <v>536</v>
      </c>
      <c r="AI45" s="207">
        <v>35880</v>
      </c>
      <c r="AJ45" s="102">
        <f t="shared" si="9"/>
        <v>8970</v>
      </c>
      <c r="AK45" s="207">
        <v>483</v>
      </c>
      <c r="AL45" s="207">
        <v>35681</v>
      </c>
      <c r="AM45" s="102">
        <f t="shared" si="10"/>
        <v>8920.25</v>
      </c>
      <c r="AN45" s="207">
        <v>382</v>
      </c>
      <c r="AO45" s="207">
        <v>27618</v>
      </c>
      <c r="AP45" s="102">
        <f t="shared" si="11"/>
        <v>6904.5</v>
      </c>
    </row>
    <row r="46" spans="1:42">
      <c r="A46" s="80" t="s">
        <v>1206</v>
      </c>
      <c r="B46" s="90" t="s">
        <v>1257</v>
      </c>
      <c r="C46" s="88" t="str">
        <f>VLOOKUP(B46,Remark!S:T,2,0)</f>
        <v>CHC4</v>
      </c>
      <c r="D46" s="91"/>
      <c r="E46" s="91"/>
      <c r="F46" s="91"/>
      <c r="G46" s="57">
        <v>167</v>
      </c>
      <c r="H46" s="57">
        <v>13393</v>
      </c>
      <c r="I46" s="98">
        <f t="shared" si="0"/>
        <v>3348.25</v>
      </c>
      <c r="J46" s="98">
        <v>321</v>
      </c>
      <c r="K46" s="159">
        <v>23747</v>
      </c>
      <c r="L46" s="98">
        <f t="shared" si="1"/>
        <v>5936.75</v>
      </c>
      <c r="M46" s="102">
        <v>174</v>
      </c>
      <c r="N46" s="102">
        <v>10970</v>
      </c>
      <c r="O46" s="98">
        <f t="shared" si="2"/>
        <v>2742.5</v>
      </c>
      <c r="P46" s="213">
        <v>196</v>
      </c>
      <c r="Q46" s="213">
        <v>12256</v>
      </c>
      <c r="R46" s="214">
        <f t="shared" si="3"/>
        <v>3064</v>
      </c>
      <c r="S46" s="213">
        <v>483</v>
      </c>
      <c r="T46" s="213">
        <v>33137</v>
      </c>
      <c r="U46" s="214">
        <f t="shared" si="4"/>
        <v>8284.25</v>
      </c>
      <c r="V46" s="19">
        <v>490</v>
      </c>
      <c r="W46" s="19">
        <v>30978</v>
      </c>
      <c r="X46" s="264">
        <f t="shared" si="5"/>
        <v>7744.5</v>
      </c>
      <c r="Y46" s="19">
        <v>678</v>
      </c>
      <c r="Z46" s="19">
        <v>44218</v>
      </c>
      <c r="AA46" s="264">
        <f t="shared" si="6"/>
        <v>11054.5</v>
      </c>
      <c r="AB46" s="213">
        <v>793</v>
      </c>
      <c r="AC46" s="213">
        <v>51983</v>
      </c>
      <c r="AD46" s="264">
        <f t="shared" si="7"/>
        <v>12995.75</v>
      </c>
      <c r="AE46" s="213">
        <v>611</v>
      </c>
      <c r="AF46" s="213">
        <v>44901</v>
      </c>
      <c r="AG46" s="264">
        <f t="shared" si="8"/>
        <v>11225.25</v>
      </c>
      <c r="AH46" s="207">
        <v>708</v>
      </c>
      <c r="AI46" s="207">
        <v>52396</v>
      </c>
      <c r="AJ46" s="102">
        <f t="shared" si="9"/>
        <v>13099</v>
      </c>
      <c r="AK46" s="207">
        <v>285</v>
      </c>
      <c r="AL46" s="207">
        <v>21811</v>
      </c>
      <c r="AM46" s="102">
        <f t="shared" si="10"/>
        <v>5452.75</v>
      </c>
      <c r="AN46" s="207">
        <v>369</v>
      </c>
      <c r="AO46" s="207">
        <v>25575</v>
      </c>
      <c r="AP46" s="102">
        <f t="shared" si="11"/>
        <v>6393.75</v>
      </c>
    </row>
    <row r="47" spans="1:42">
      <c r="A47" s="80" t="s">
        <v>1207</v>
      </c>
      <c r="B47" s="90" t="s">
        <v>1261</v>
      </c>
      <c r="C47" s="88" t="str">
        <f>VLOOKUP(B47,Remark!S:T,2,0)</f>
        <v>BSTO</v>
      </c>
      <c r="D47" s="91"/>
      <c r="E47" s="91"/>
      <c r="F47" s="91"/>
      <c r="G47" s="57">
        <v>71</v>
      </c>
      <c r="H47" s="57">
        <v>4409</v>
      </c>
      <c r="I47" s="98">
        <f t="shared" si="0"/>
        <v>1102.25</v>
      </c>
      <c r="J47" s="98">
        <v>99</v>
      </c>
      <c r="K47" s="159">
        <v>6913</v>
      </c>
      <c r="L47" s="98">
        <f t="shared" si="1"/>
        <v>1728.25</v>
      </c>
      <c r="M47" s="102">
        <v>57</v>
      </c>
      <c r="N47" s="102">
        <v>4003</v>
      </c>
      <c r="O47" s="98">
        <f t="shared" si="2"/>
        <v>1000.75</v>
      </c>
      <c r="P47" s="213">
        <v>58</v>
      </c>
      <c r="Q47" s="213">
        <v>3530</v>
      </c>
      <c r="R47" s="214">
        <f t="shared" si="3"/>
        <v>882.5</v>
      </c>
      <c r="S47" s="213">
        <v>268</v>
      </c>
      <c r="T47" s="213">
        <v>17196</v>
      </c>
      <c r="U47" s="214">
        <f t="shared" si="4"/>
        <v>4299</v>
      </c>
      <c r="V47" s="19">
        <v>131</v>
      </c>
      <c r="W47" s="19">
        <v>7713</v>
      </c>
      <c r="X47" s="264">
        <f t="shared" si="5"/>
        <v>1928.25</v>
      </c>
      <c r="Y47" s="19">
        <v>864</v>
      </c>
      <c r="Z47" s="19">
        <v>47672</v>
      </c>
      <c r="AA47" s="264">
        <f t="shared" si="6"/>
        <v>11918</v>
      </c>
      <c r="AB47" s="213">
        <v>499</v>
      </c>
      <c r="AC47" s="213">
        <v>32813</v>
      </c>
      <c r="AD47" s="264">
        <f t="shared" si="7"/>
        <v>8203.25</v>
      </c>
      <c r="AE47" s="213">
        <v>227</v>
      </c>
      <c r="AF47" s="213">
        <v>17081</v>
      </c>
      <c r="AG47" s="264">
        <f t="shared" si="8"/>
        <v>4270.25</v>
      </c>
      <c r="AH47" s="207">
        <v>263</v>
      </c>
      <c r="AI47" s="207">
        <v>17433</v>
      </c>
      <c r="AJ47" s="102">
        <f t="shared" si="9"/>
        <v>4358.25</v>
      </c>
      <c r="AK47" s="207">
        <v>393</v>
      </c>
      <c r="AL47" s="207">
        <v>29227</v>
      </c>
      <c r="AM47" s="102">
        <f t="shared" si="10"/>
        <v>7306.75</v>
      </c>
      <c r="AN47" s="207">
        <v>375</v>
      </c>
      <c r="AO47" s="207">
        <v>30529</v>
      </c>
      <c r="AP47" s="102">
        <f t="shared" si="11"/>
        <v>7632.25</v>
      </c>
    </row>
    <row r="48" spans="1:42">
      <c r="A48" s="156" t="s">
        <v>1208</v>
      </c>
      <c r="B48" s="157" t="s">
        <v>1263</v>
      </c>
      <c r="C48" s="88" t="str">
        <f>VLOOKUP(B48,Remark!S:T,2,0)</f>
        <v>Kerry</v>
      </c>
      <c r="D48" s="91"/>
      <c r="E48" s="91"/>
      <c r="F48" s="91"/>
      <c r="G48" s="57">
        <v>130</v>
      </c>
      <c r="H48" s="57">
        <v>9530</v>
      </c>
      <c r="I48" s="98">
        <f t="shared" si="0"/>
        <v>2382.5</v>
      </c>
      <c r="J48" s="98">
        <v>272</v>
      </c>
      <c r="K48" s="159">
        <v>18964</v>
      </c>
      <c r="L48" s="98">
        <f t="shared" si="1"/>
        <v>4741</v>
      </c>
      <c r="M48" s="102">
        <v>303</v>
      </c>
      <c r="N48" s="102">
        <v>19661</v>
      </c>
      <c r="O48" s="98">
        <f t="shared" si="2"/>
        <v>4915.25</v>
      </c>
      <c r="P48" s="213">
        <v>300</v>
      </c>
      <c r="Q48" s="213">
        <v>18924</v>
      </c>
      <c r="R48" s="214">
        <f t="shared" si="3"/>
        <v>4731</v>
      </c>
      <c r="S48" s="213">
        <v>470</v>
      </c>
      <c r="T48" s="213">
        <v>30442</v>
      </c>
      <c r="U48" s="214">
        <f t="shared" si="4"/>
        <v>7610.5</v>
      </c>
      <c r="V48" s="19">
        <v>559</v>
      </c>
      <c r="W48" s="19">
        <v>36577</v>
      </c>
      <c r="X48" s="264">
        <f t="shared" si="5"/>
        <v>9144.25</v>
      </c>
      <c r="Y48" s="19">
        <v>528</v>
      </c>
      <c r="Z48" s="19">
        <v>33404</v>
      </c>
      <c r="AA48" s="102">
        <f t="shared" si="6"/>
        <v>8351</v>
      </c>
      <c r="AB48" s="213">
        <v>652</v>
      </c>
      <c r="AC48" s="213">
        <v>40580</v>
      </c>
      <c r="AD48" s="102">
        <f t="shared" si="7"/>
        <v>10145</v>
      </c>
      <c r="AE48" s="213">
        <v>451</v>
      </c>
      <c r="AF48" s="213">
        <v>27817</v>
      </c>
      <c r="AG48" s="102">
        <f t="shared" si="8"/>
        <v>6954.25</v>
      </c>
      <c r="AH48" s="207">
        <v>349</v>
      </c>
      <c r="AI48" s="207">
        <v>23279</v>
      </c>
      <c r="AJ48" s="102">
        <f t="shared" si="9"/>
        <v>5819.75</v>
      </c>
      <c r="AK48" s="207">
        <v>116</v>
      </c>
      <c r="AL48" s="207">
        <v>7776</v>
      </c>
      <c r="AM48" s="102">
        <f t="shared" si="10"/>
        <v>1944</v>
      </c>
      <c r="AN48" s="207">
        <v>146</v>
      </c>
      <c r="AO48" s="207">
        <v>10166</v>
      </c>
      <c r="AP48" s="102">
        <f t="shared" si="11"/>
        <v>2541.5</v>
      </c>
    </row>
    <row r="49" spans="1:42">
      <c r="A49" s="156" t="s">
        <v>1311</v>
      </c>
      <c r="B49" s="215" t="s">
        <v>1936</v>
      </c>
      <c r="C49" s="88" t="s">
        <v>191</v>
      </c>
      <c r="D49" s="91"/>
      <c r="E49" s="91"/>
      <c r="F49" s="91"/>
      <c r="G49" s="57"/>
      <c r="H49" s="57"/>
      <c r="I49" s="98"/>
      <c r="J49" s="98"/>
      <c r="K49" s="159"/>
      <c r="L49" s="98"/>
      <c r="M49" s="102"/>
      <c r="N49" s="102"/>
      <c r="O49" s="98"/>
      <c r="P49" s="213">
        <v>35</v>
      </c>
      <c r="Q49" s="213">
        <v>1893</v>
      </c>
      <c r="R49" s="214">
        <f t="shared" si="3"/>
        <v>473.25</v>
      </c>
      <c r="S49" s="213">
        <v>156</v>
      </c>
      <c r="T49" s="213">
        <v>9772</v>
      </c>
      <c r="U49" s="214">
        <f t="shared" si="4"/>
        <v>2443</v>
      </c>
      <c r="V49" s="19">
        <v>174</v>
      </c>
      <c r="W49" s="19">
        <v>11030</v>
      </c>
      <c r="X49" s="264">
        <f t="shared" si="5"/>
        <v>2757.5</v>
      </c>
      <c r="Y49" s="19">
        <v>193</v>
      </c>
      <c r="Z49" s="19">
        <v>11467</v>
      </c>
      <c r="AA49" s="264">
        <f t="shared" si="6"/>
        <v>2866.75</v>
      </c>
      <c r="AB49" s="213">
        <v>171</v>
      </c>
      <c r="AC49" s="213">
        <v>9789</v>
      </c>
      <c r="AD49" s="264">
        <f t="shared" si="7"/>
        <v>2447.25</v>
      </c>
      <c r="AE49" s="213">
        <v>159</v>
      </c>
      <c r="AF49" s="213">
        <v>10069</v>
      </c>
      <c r="AG49" s="264">
        <f t="shared" si="8"/>
        <v>2517.25</v>
      </c>
      <c r="AH49" s="207">
        <v>203</v>
      </c>
      <c r="AI49" s="207">
        <v>12353</v>
      </c>
      <c r="AJ49" s="102">
        <f t="shared" si="9"/>
        <v>3088.25</v>
      </c>
      <c r="AK49" s="207">
        <v>390</v>
      </c>
      <c r="AL49" s="207">
        <v>27986</v>
      </c>
      <c r="AM49" s="102">
        <f t="shared" si="10"/>
        <v>6996.5</v>
      </c>
      <c r="AN49" s="207">
        <v>442</v>
      </c>
      <c r="AO49" s="207">
        <v>31642</v>
      </c>
      <c r="AP49" s="102">
        <f t="shared" si="11"/>
        <v>7910.5</v>
      </c>
    </row>
    <row r="50" spans="1:42">
      <c r="A50" s="100" t="s">
        <v>1312</v>
      </c>
      <c r="B50" s="158" t="s">
        <v>1670</v>
      </c>
      <c r="C50" s="88" t="str">
        <f>VLOOKUP(B50,Remark!S:T,2,0)</f>
        <v>RMA2</v>
      </c>
      <c r="D50" s="91"/>
      <c r="E50" s="91"/>
      <c r="F50" s="91"/>
      <c r="G50" s="57"/>
      <c r="H50" s="57"/>
      <c r="I50" s="98"/>
      <c r="J50" s="98">
        <v>4</v>
      </c>
      <c r="K50" s="159">
        <v>188</v>
      </c>
      <c r="L50" s="98">
        <f t="shared" si="1"/>
        <v>47</v>
      </c>
      <c r="M50" s="102">
        <v>53</v>
      </c>
      <c r="N50" s="102">
        <v>3351</v>
      </c>
      <c r="O50" s="98">
        <f t="shared" si="2"/>
        <v>837.75</v>
      </c>
      <c r="P50" s="213">
        <v>67</v>
      </c>
      <c r="Q50" s="213">
        <v>4833</v>
      </c>
      <c r="R50" s="214">
        <f t="shared" si="3"/>
        <v>1208.25</v>
      </c>
      <c r="S50" s="213">
        <v>114</v>
      </c>
      <c r="T50" s="213">
        <v>7574</v>
      </c>
      <c r="U50" s="214">
        <f t="shared" si="4"/>
        <v>1893.5</v>
      </c>
      <c r="V50" s="19">
        <v>127</v>
      </c>
      <c r="W50" s="19">
        <v>7785</v>
      </c>
      <c r="X50" s="264">
        <f t="shared" si="5"/>
        <v>1946.25</v>
      </c>
      <c r="Y50" s="19">
        <v>158</v>
      </c>
      <c r="Z50" s="19">
        <v>10442</v>
      </c>
      <c r="AA50" s="264">
        <f t="shared" si="6"/>
        <v>2610.5</v>
      </c>
      <c r="AB50" s="213">
        <v>171</v>
      </c>
      <c r="AC50" s="213">
        <v>12817</v>
      </c>
      <c r="AD50" s="264">
        <f t="shared" si="7"/>
        <v>3204.25</v>
      </c>
      <c r="AE50" s="213">
        <v>146</v>
      </c>
      <c r="AF50" s="213">
        <v>10294</v>
      </c>
      <c r="AG50" s="264">
        <f t="shared" si="8"/>
        <v>2573.5</v>
      </c>
      <c r="AH50" s="207">
        <v>104</v>
      </c>
      <c r="AI50" s="207">
        <v>7748</v>
      </c>
      <c r="AJ50" s="102">
        <f t="shared" si="9"/>
        <v>1937</v>
      </c>
      <c r="AK50" s="207">
        <v>340</v>
      </c>
      <c r="AL50" s="207">
        <v>22468</v>
      </c>
      <c r="AM50" s="102">
        <f t="shared" si="10"/>
        <v>5617</v>
      </c>
      <c r="AN50" s="207">
        <v>244</v>
      </c>
      <c r="AO50" s="207">
        <v>16060</v>
      </c>
      <c r="AP50" s="102">
        <f t="shared" si="11"/>
        <v>4015</v>
      </c>
    </row>
    <row r="51" spans="1:42">
      <c r="A51" s="156" t="s">
        <v>2356</v>
      </c>
      <c r="B51" s="221" t="s">
        <v>2357</v>
      </c>
      <c r="C51" s="88" t="s">
        <v>191</v>
      </c>
      <c r="D51" s="221"/>
      <c r="E51" s="221"/>
      <c r="F51" s="221"/>
      <c r="G51" s="221"/>
      <c r="H51" s="221"/>
      <c r="I51" s="221"/>
      <c r="J51" s="221"/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102">
        <v>56</v>
      </c>
      <c r="W51" s="19">
        <v>3404</v>
      </c>
      <c r="X51" s="264">
        <f t="shared" si="5"/>
        <v>851</v>
      </c>
      <c r="Y51" s="57">
        <v>251</v>
      </c>
      <c r="Z51" s="19">
        <v>16093</v>
      </c>
      <c r="AA51" s="264">
        <f t="shared" si="6"/>
        <v>4023.25</v>
      </c>
      <c r="AB51" s="213">
        <v>317</v>
      </c>
      <c r="AC51" s="213">
        <v>20431</v>
      </c>
      <c r="AD51" s="264">
        <f t="shared" si="7"/>
        <v>5107.75</v>
      </c>
      <c r="AE51" s="213">
        <v>317</v>
      </c>
      <c r="AF51" s="213">
        <v>20471</v>
      </c>
      <c r="AG51" s="264">
        <f t="shared" si="8"/>
        <v>5117.75</v>
      </c>
      <c r="AH51" s="207">
        <v>435</v>
      </c>
      <c r="AI51" s="207">
        <v>30261</v>
      </c>
      <c r="AJ51" s="102">
        <f t="shared" si="9"/>
        <v>7565.25</v>
      </c>
      <c r="AK51" s="207">
        <v>355</v>
      </c>
      <c r="AL51" s="207">
        <v>23221</v>
      </c>
      <c r="AM51" s="102">
        <f t="shared" si="10"/>
        <v>5805.25</v>
      </c>
      <c r="AN51" s="207">
        <v>344</v>
      </c>
      <c r="AO51" s="207">
        <v>21684</v>
      </c>
      <c r="AP51" s="102">
        <f t="shared" si="11"/>
        <v>5421</v>
      </c>
    </row>
    <row r="52" spans="1:42">
      <c r="A52" s="100" t="s">
        <v>3367</v>
      </c>
      <c r="B52" s="309" t="s">
        <v>3336</v>
      </c>
      <c r="C52" s="261" t="s">
        <v>5</v>
      </c>
      <c r="AB52" s="213">
        <v>16</v>
      </c>
      <c r="AC52" s="213">
        <v>1396</v>
      </c>
      <c r="AD52" s="264">
        <f t="shared" si="7"/>
        <v>349</v>
      </c>
      <c r="AE52" s="213">
        <v>47</v>
      </c>
      <c r="AF52" s="213">
        <v>3165</v>
      </c>
      <c r="AG52" s="264">
        <f t="shared" si="8"/>
        <v>791.25</v>
      </c>
      <c r="AH52" s="207">
        <v>54</v>
      </c>
      <c r="AI52" s="207">
        <v>3966</v>
      </c>
      <c r="AJ52" s="102">
        <f t="shared" si="9"/>
        <v>991.5</v>
      </c>
      <c r="AK52" s="207">
        <v>37</v>
      </c>
      <c r="AL52" s="207">
        <v>2323</v>
      </c>
      <c r="AM52" s="102">
        <f t="shared" si="10"/>
        <v>580.75</v>
      </c>
      <c r="AN52" s="207">
        <v>51</v>
      </c>
      <c r="AO52" s="207">
        <v>3913</v>
      </c>
      <c r="AP52" s="102">
        <f t="shared" si="11"/>
        <v>978.25</v>
      </c>
    </row>
    <row r="53" spans="1:42">
      <c r="A53" s="156" t="s">
        <v>3357</v>
      </c>
      <c r="B53" s="309" t="s">
        <v>3337</v>
      </c>
      <c r="C53" s="261" t="s">
        <v>5</v>
      </c>
      <c r="X53" s="262"/>
      <c r="AA53" s="262"/>
      <c r="AB53" s="213">
        <v>11</v>
      </c>
      <c r="AC53" s="213">
        <v>969</v>
      </c>
      <c r="AD53" s="264">
        <f t="shared" si="7"/>
        <v>242.25</v>
      </c>
      <c r="AE53" s="213">
        <v>28</v>
      </c>
      <c r="AF53" s="213">
        <v>2912</v>
      </c>
      <c r="AG53" s="264">
        <f t="shared" si="8"/>
        <v>728</v>
      </c>
      <c r="AH53" s="207">
        <v>38</v>
      </c>
      <c r="AI53" s="207">
        <v>2918</v>
      </c>
      <c r="AJ53" s="102">
        <f t="shared" si="9"/>
        <v>729.5</v>
      </c>
      <c r="AK53" s="207">
        <v>76</v>
      </c>
      <c r="AL53" s="207">
        <v>6784</v>
      </c>
      <c r="AM53" s="102">
        <f t="shared" si="10"/>
        <v>1696</v>
      </c>
      <c r="AN53" s="207">
        <v>108</v>
      </c>
      <c r="AO53" s="207">
        <v>8300</v>
      </c>
      <c r="AP53" s="102">
        <f t="shared" si="11"/>
        <v>2075</v>
      </c>
    </row>
    <row r="54" spans="1:42">
      <c r="A54" s="100" t="s">
        <v>3359</v>
      </c>
      <c r="B54" s="309" t="s">
        <v>3338</v>
      </c>
      <c r="C54" s="261" t="s">
        <v>5</v>
      </c>
      <c r="AB54" s="213">
        <v>8</v>
      </c>
      <c r="AC54" s="213">
        <v>628</v>
      </c>
      <c r="AD54" s="264">
        <f t="shared" si="7"/>
        <v>157</v>
      </c>
      <c r="AE54" s="213">
        <v>22</v>
      </c>
      <c r="AF54" s="213">
        <v>1598</v>
      </c>
      <c r="AG54" s="264">
        <f t="shared" si="8"/>
        <v>399.5</v>
      </c>
      <c r="AH54" s="207">
        <v>33</v>
      </c>
      <c r="AI54" s="207">
        <v>2487</v>
      </c>
      <c r="AJ54" s="102">
        <f t="shared" si="9"/>
        <v>621.75</v>
      </c>
      <c r="AK54" s="207">
        <v>1039</v>
      </c>
      <c r="AL54" s="207">
        <v>61653</v>
      </c>
      <c r="AM54" s="102">
        <f t="shared" si="10"/>
        <v>15413.25</v>
      </c>
      <c r="AN54" s="207">
        <v>781</v>
      </c>
      <c r="AO54" s="207">
        <v>46951</v>
      </c>
      <c r="AP54" s="102">
        <f t="shared" si="11"/>
        <v>11737.75</v>
      </c>
    </row>
    <row r="55" spans="1:42">
      <c r="A55" s="156" t="s">
        <v>3362</v>
      </c>
      <c r="B55" s="309" t="s">
        <v>3339</v>
      </c>
      <c r="C55" s="261" t="s">
        <v>5</v>
      </c>
      <c r="AB55" s="213">
        <v>17</v>
      </c>
      <c r="AC55" s="213">
        <v>1251</v>
      </c>
      <c r="AD55" s="264">
        <f t="shared" si="7"/>
        <v>312.75</v>
      </c>
      <c r="AE55" s="213">
        <v>11</v>
      </c>
      <c r="AF55" s="213">
        <v>869</v>
      </c>
      <c r="AG55" s="264">
        <f t="shared" si="8"/>
        <v>217.25</v>
      </c>
      <c r="AH55" s="207">
        <v>28</v>
      </c>
      <c r="AI55" s="207">
        <v>2132</v>
      </c>
      <c r="AJ55" s="102">
        <f t="shared" si="9"/>
        <v>533</v>
      </c>
      <c r="AK55" s="207">
        <v>255</v>
      </c>
      <c r="AL55" s="207">
        <v>18285</v>
      </c>
      <c r="AM55" s="102">
        <f t="shared" si="10"/>
        <v>4571.25</v>
      </c>
      <c r="AN55" s="207">
        <v>229</v>
      </c>
      <c r="AO55" s="207">
        <v>15487</v>
      </c>
      <c r="AP55" s="102">
        <f t="shared" si="11"/>
        <v>3871.75</v>
      </c>
    </row>
    <row r="56" spans="1:42">
      <c r="A56" s="100" t="s">
        <v>3371</v>
      </c>
      <c r="B56" s="309" t="s">
        <v>3340</v>
      </c>
      <c r="C56" s="261" t="s">
        <v>5</v>
      </c>
      <c r="AB56" s="213">
        <v>141</v>
      </c>
      <c r="AC56" s="213">
        <v>12051</v>
      </c>
      <c r="AD56" s="264">
        <f t="shared" si="7"/>
        <v>3012.75</v>
      </c>
      <c r="AE56" s="213">
        <v>184</v>
      </c>
      <c r="AF56" s="213">
        <v>14620</v>
      </c>
      <c r="AG56" s="264">
        <f t="shared" si="8"/>
        <v>3655</v>
      </c>
      <c r="AH56" s="207">
        <v>106</v>
      </c>
      <c r="AI56" s="207">
        <v>8538</v>
      </c>
      <c r="AJ56" s="102">
        <f t="shared" si="9"/>
        <v>2134.5</v>
      </c>
      <c r="AK56" s="207">
        <v>78</v>
      </c>
      <c r="AL56" s="207">
        <v>5250</v>
      </c>
      <c r="AM56" s="102">
        <f t="shared" si="10"/>
        <v>1312.5</v>
      </c>
      <c r="AN56" s="207">
        <v>137</v>
      </c>
      <c r="AO56" s="207">
        <v>8439</v>
      </c>
      <c r="AP56" s="102">
        <f t="shared" si="11"/>
        <v>2109.75</v>
      </c>
    </row>
    <row r="57" spans="1:42">
      <c r="A57" s="156" t="s">
        <v>3369</v>
      </c>
      <c r="B57" s="309" t="s">
        <v>3341</v>
      </c>
      <c r="C57" s="261" t="s">
        <v>5</v>
      </c>
      <c r="AB57" s="213">
        <v>39</v>
      </c>
      <c r="AC57" s="213">
        <v>3797</v>
      </c>
      <c r="AD57" s="264">
        <f t="shared" si="7"/>
        <v>949.25</v>
      </c>
      <c r="AE57" s="213">
        <v>82</v>
      </c>
      <c r="AF57" s="213">
        <v>6214</v>
      </c>
      <c r="AG57" s="264">
        <f t="shared" si="8"/>
        <v>1553.5</v>
      </c>
      <c r="AH57" s="207">
        <v>62</v>
      </c>
      <c r="AI57" s="207">
        <v>4446</v>
      </c>
      <c r="AJ57" s="102">
        <f t="shared" si="9"/>
        <v>1111.5</v>
      </c>
      <c r="AK57" s="207">
        <v>385</v>
      </c>
      <c r="AL57" s="207">
        <v>28567</v>
      </c>
      <c r="AM57" s="102">
        <f t="shared" si="10"/>
        <v>7141.75</v>
      </c>
      <c r="AN57" s="207">
        <v>369</v>
      </c>
      <c r="AO57" s="207">
        <v>26575</v>
      </c>
      <c r="AP57" s="102">
        <f t="shared" si="11"/>
        <v>6643.75</v>
      </c>
    </row>
    <row r="58" spans="1:42">
      <c r="A58" s="100" t="s">
        <v>3370</v>
      </c>
      <c r="B58" s="309" t="s">
        <v>3342</v>
      </c>
      <c r="C58" s="261" t="s">
        <v>5</v>
      </c>
      <c r="AB58" s="213">
        <v>12</v>
      </c>
      <c r="AC58" s="213">
        <v>816</v>
      </c>
      <c r="AD58" s="264">
        <f t="shared" si="7"/>
        <v>204</v>
      </c>
      <c r="AE58" s="213">
        <v>46</v>
      </c>
      <c r="AF58" s="213">
        <v>3430</v>
      </c>
      <c r="AG58" s="264">
        <f t="shared" si="8"/>
        <v>857.5</v>
      </c>
      <c r="AH58" s="207">
        <v>146</v>
      </c>
      <c r="AI58" s="207">
        <v>9334</v>
      </c>
      <c r="AJ58" s="102">
        <f t="shared" si="9"/>
        <v>2333.5</v>
      </c>
      <c r="AK58" s="207">
        <v>4</v>
      </c>
      <c r="AL58" s="207">
        <v>276</v>
      </c>
      <c r="AM58" s="102">
        <f t="shared" si="10"/>
        <v>69</v>
      </c>
      <c r="AN58" s="207">
        <v>17</v>
      </c>
      <c r="AO58" s="207">
        <v>1063</v>
      </c>
      <c r="AP58" s="102">
        <f t="shared" si="11"/>
        <v>265.75</v>
      </c>
    </row>
    <row r="59" spans="1:42">
      <c r="A59" s="156" t="s">
        <v>3366</v>
      </c>
      <c r="B59" s="309" t="s">
        <v>3343</v>
      </c>
      <c r="C59" s="261" t="s">
        <v>5</v>
      </c>
      <c r="AB59" s="213">
        <v>24</v>
      </c>
      <c r="AC59" s="213">
        <v>2136</v>
      </c>
      <c r="AD59" s="264">
        <f t="shared" si="7"/>
        <v>534</v>
      </c>
      <c r="AE59" s="213">
        <v>24</v>
      </c>
      <c r="AF59" s="213">
        <v>1528</v>
      </c>
      <c r="AG59" s="264">
        <f t="shared" si="8"/>
        <v>382</v>
      </c>
      <c r="AH59" s="207">
        <v>41</v>
      </c>
      <c r="AI59" s="207">
        <v>2459</v>
      </c>
      <c r="AJ59" s="102">
        <f t="shared" si="9"/>
        <v>614.75</v>
      </c>
      <c r="AK59" s="207">
        <v>276</v>
      </c>
      <c r="AL59" s="207">
        <v>17440</v>
      </c>
      <c r="AM59" s="102">
        <f t="shared" si="10"/>
        <v>4360</v>
      </c>
      <c r="AN59" s="207">
        <v>285</v>
      </c>
      <c r="AO59" s="207">
        <v>19663</v>
      </c>
      <c r="AP59" s="102">
        <f t="shared" si="11"/>
        <v>4915.75</v>
      </c>
    </row>
    <row r="60" spans="1:42">
      <c r="A60" s="100" t="s">
        <v>3358</v>
      </c>
      <c r="B60" s="309" t="s">
        <v>3344</v>
      </c>
      <c r="C60" s="261" t="s">
        <v>5</v>
      </c>
      <c r="AB60" s="213">
        <v>26</v>
      </c>
      <c r="AC60" s="213">
        <v>2246</v>
      </c>
      <c r="AD60" s="264">
        <f t="shared" si="7"/>
        <v>561.5</v>
      </c>
      <c r="AE60" s="213">
        <v>36</v>
      </c>
      <c r="AF60" s="213">
        <v>2556</v>
      </c>
      <c r="AG60" s="264">
        <f t="shared" si="8"/>
        <v>639</v>
      </c>
      <c r="AH60" s="207">
        <v>59</v>
      </c>
      <c r="AI60" s="207">
        <v>5013</v>
      </c>
      <c r="AJ60" s="102">
        <f t="shared" si="9"/>
        <v>1253.25</v>
      </c>
      <c r="AK60" s="207">
        <v>179</v>
      </c>
      <c r="AL60" s="207">
        <v>14489</v>
      </c>
      <c r="AM60" s="102">
        <f t="shared" si="10"/>
        <v>3622.25</v>
      </c>
      <c r="AN60" s="207">
        <v>229</v>
      </c>
      <c r="AO60" s="207">
        <v>17755</v>
      </c>
      <c r="AP60" s="102">
        <f t="shared" si="11"/>
        <v>4438.75</v>
      </c>
    </row>
    <row r="61" spans="1:42">
      <c r="A61" s="156" t="s">
        <v>3360</v>
      </c>
      <c r="B61" s="309" t="s">
        <v>3345</v>
      </c>
      <c r="C61" s="261" t="s">
        <v>5</v>
      </c>
      <c r="AB61" s="213">
        <v>4</v>
      </c>
      <c r="AC61" s="213">
        <v>276</v>
      </c>
      <c r="AD61" s="264">
        <f t="shared" si="7"/>
        <v>69</v>
      </c>
      <c r="AE61" s="213">
        <v>11</v>
      </c>
      <c r="AF61" s="213">
        <v>1209</v>
      </c>
      <c r="AG61" s="264">
        <f t="shared" si="8"/>
        <v>302.25</v>
      </c>
      <c r="AH61" s="207">
        <v>13</v>
      </c>
      <c r="AI61" s="207">
        <v>1027</v>
      </c>
      <c r="AJ61" s="102">
        <f t="shared" si="9"/>
        <v>256.75</v>
      </c>
      <c r="AK61" s="207">
        <v>57</v>
      </c>
      <c r="AL61" s="207">
        <v>4663</v>
      </c>
      <c r="AM61" s="102">
        <f t="shared" si="10"/>
        <v>1165.75</v>
      </c>
      <c r="AN61" s="207">
        <v>91</v>
      </c>
      <c r="AO61" s="207">
        <v>6777</v>
      </c>
      <c r="AP61" s="102">
        <f t="shared" si="11"/>
        <v>1694.25</v>
      </c>
    </row>
    <row r="62" spans="1:42">
      <c r="A62" s="100" t="s">
        <v>3363</v>
      </c>
      <c r="B62" s="309" t="s">
        <v>3346</v>
      </c>
      <c r="C62" s="261" t="s">
        <v>5</v>
      </c>
      <c r="AB62" s="213">
        <v>88</v>
      </c>
      <c r="AC62" s="213">
        <v>5688</v>
      </c>
      <c r="AD62" s="264">
        <f t="shared" si="7"/>
        <v>1422</v>
      </c>
      <c r="AE62" s="213">
        <v>140</v>
      </c>
      <c r="AF62" s="213">
        <v>9880</v>
      </c>
      <c r="AG62" s="264">
        <f t="shared" si="8"/>
        <v>2470</v>
      </c>
      <c r="AH62" s="207">
        <v>219</v>
      </c>
      <c r="AI62" s="207">
        <v>16365</v>
      </c>
      <c r="AJ62" s="102">
        <f t="shared" si="9"/>
        <v>4091.25</v>
      </c>
      <c r="AK62" s="207">
        <v>238</v>
      </c>
      <c r="AL62" s="207">
        <v>15930</v>
      </c>
      <c r="AM62" s="102">
        <f t="shared" si="10"/>
        <v>3982.5</v>
      </c>
      <c r="AN62" s="207">
        <v>210</v>
      </c>
      <c r="AO62" s="207">
        <v>13922</v>
      </c>
      <c r="AP62" s="102">
        <f t="shared" si="11"/>
        <v>3480.5</v>
      </c>
    </row>
    <row r="63" spans="1:42">
      <c r="A63" s="100" t="s">
        <v>3356</v>
      </c>
      <c r="B63" s="309" t="s">
        <v>3347</v>
      </c>
      <c r="C63" s="261" t="s">
        <v>5</v>
      </c>
      <c r="AB63" s="213">
        <v>32</v>
      </c>
      <c r="AC63" s="213">
        <v>2780</v>
      </c>
      <c r="AD63" s="264">
        <f t="shared" si="7"/>
        <v>695</v>
      </c>
      <c r="AE63" s="213">
        <v>51</v>
      </c>
      <c r="AF63" s="213">
        <v>4109</v>
      </c>
      <c r="AG63" s="264">
        <f t="shared" si="8"/>
        <v>1027.25</v>
      </c>
      <c r="AH63" s="207">
        <v>51</v>
      </c>
      <c r="AI63" s="207">
        <v>3841</v>
      </c>
      <c r="AJ63" s="102">
        <f t="shared" si="9"/>
        <v>960.25</v>
      </c>
      <c r="AK63" s="207">
        <v>170</v>
      </c>
      <c r="AL63" s="207">
        <v>11910</v>
      </c>
      <c r="AM63" s="102">
        <f t="shared" si="10"/>
        <v>2977.5</v>
      </c>
      <c r="AN63" s="207">
        <v>135</v>
      </c>
      <c r="AO63" s="207">
        <v>9757</v>
      </c>
      <c r="AP63" s="102">
        <f t="shared" si="11"/>
        <v>2439.25</v>
      </c>
    </row>
    <row r="64" spans="1:42">
      <c r="A64" s="100"/>
      <c r="B64" s="309" t="s">
        <v>3348</v>
      </c>
      <c r="C64" s="261" t="s">
        <v>5</v>
      </c>
      <c r="AB64" s="213">
        <v>76</v>
      </c>
      <c r="AC64" s="213">
        <v>6472</v>
      </c>
      <c r="AD64" s="264">
        <f t="shared" si="7"/>
        <v>1618</v>
      </c>
      <c r="AE64" s="213">
        <v>156</v>
      </c>
      <c r="AF64" s="213">
        <v>13216</v>
      </c>
      <c r="AG64" s="264">
        <f t="shared" si="8"/>
        <v>3304</v>
      </c>
      <c r="AH64" s="207">
        <v>215</v>
      </c>
      <c r="AI64" s="207">
        <v>16921</v>
      </c>
      <c r="AJ64" s="102">
        <f t="shared" si="9"/>
        <v>4230.25</v>
      </c>
      <c r="AK64" s="207">
        <v>20</v>
      </c>
      <c r="AL64" s="207">
        <v>1396</v>
      </c>
      <c r="AM64" s="102">
        <f t="shared" si="10"/>
        <v>349</v>
      </c>
      <c r="AN64" s="207">
        <v>19</v>
      </c>
      <c r="AO64" s="207">
        <v>1353</v>
      </c>
      <c r="AP64" s="102">
        <f t="shared" si="11"/>
        <v>338.25</v>
      </c>
    </row>
    <row r="65" spans="1:42">
      <c r="A65" s="100" t="s">
        <v>3355</v>
      </c>
      <c r="B65" s="309" t="s">
        <v>3349</v>
      </c>
      <c r="C65" s="261" t="s">
        <v>5</v>
      </c>
      <c r="AB65" s="213">
        <v>27</v>
      </c>
      <c r="AC65" s="213">
        <v>2145</v>
      </c>
      <c r="AD65" s="264">
        <f t="shared" si="7"/>
        <v>536.25</v>
      </c>
      <c r="AE65" s="213">
        <v>124</v>
      </c>
      <c r="AF65" s="213">
        <v>8656</v>
      </c>
      <c r="AG65" s="264">
        <f t="shared" si="8"/>
        <v>2164</v>
      </c>
      <c r="AH65" s="207">
        <v>105</v>
      </c>
      <c r="AI65" s="207">
        <v>7659</v>
      </c>
      <c r="AJ65" s="102">
        <f t="shared" si="9"/>
        <v>1914.75</v>
      </c>
      <c r="AK65" s="207">
        <v>91</v>
      </c>
      <c r="AL65" s="207">
        <v>6693</v>
      </c>
      <c r="AM65" s="102">
        <f t="shared" si="10"/>
        <v>1673.25</v>
      </c>
      <c r="AN65" s="207">
        <v>84</v>
      </c>
      <c r="AO65" s="207">
        <v>6292</v>
      </c>
      <c r="AP65" s="102">
        <f t="shared" si="11"/>
        <v>1573</v>
      </c>
    </row>
    <row r="66" spans="1:42">
      <c r="A66" s="100" t="s">
        <v>3365</v>
      </c>
      <c r="B66" s="309" t="s">
        <v>3350</v>
      </c>
      <c r="C66" s="261" t="s">
        <v>5</v>
      </c>
      <c r="AB66" s="213">
        <v>2</v>
      </c>
      <c r="AC66" s="213">
        <v>118</v>
      </c>
      <c r="AD66" s="264">
        <f t="shared" si="7"/>
        <v>29.5</v>
      </c>
      <c r="AE66" s="213">
        <v>12</v>
      </c>
      <c r="AF66" s="213">
        <v>604</v>
      </c>
      <c r="AG66" s="264">
        <f t="shared" si="8"/>
        <v>151</v>
      </c>
      <c r="AH66" s="207">
        <v>24</v>
      </c>
      <c r="AI66" s="207">
        <v>1676</v>
      </c>
      <c r="AJ66" s="102">
        <f t="shared" si="9"/>
        <v>419</v>
      </c>
      <c r="AK66" s="207">
        <v>180</v>
      </c>
      <c r="AL66" s="207">
        <v>15460</v>
      </c>
      <c r="AM66" s="102">
        <f t="shared" si="10"/>
        <v>3865</v>
      </c>
      <c r="AN66" s="207">
        <v>195</v>
      </c>
      <c r="AO66" s="207">
        <v>13789</v>
      </c>
      <c r="AP66" s="102">
        <f t="shared" si="11"/>
        <v>3447.25</v>
      </c>
    </row>
    <row r="67" spans="1:42">
      <c r="A67" s="156" t="s">
        <v>3361</v>
      </c>
      <c r="B67" s="309" t="s">
        <v>3351</v>
      </c>
      <c r="C67" s="261" t="s">
        <v>5</v>
      </c>
      <c r="AB67" s="213">
        <v>11</v>
      </c>
      <c r="AC67" s="213">
        <v>925</v>
      </c>
      <c r="AD67" s="264">
        <f t="shared" si="7"/>
        <v>231.25</v>
      </c>
      <c r="AE67" s="213">
        <v>37</v>
      </c>
      <c r="AF67" s="213">
        <v>2615</v>
      </c>
      <c r="AG67" s="264">
        <f t="shared" si="8"/>
        <v>653.75</v>
      </c>
      <c r="AH67" s="207">
        <v>78</v>
      </c>
      <c r="AI67" s="207">
        <v>5542</v>
      </c>
      <c r="AJ67" s="102">
        <f t="shared" si="9"/>
        <v>1385.5</v>
      </c>
      <c r="AK67" s="207">
        <v>40</v>
      </c>
      <c r="AL67" s="207">
        <v>2768</v>
      </c>
      <c r="AM67" s="102">
        <f t="shared" si="10"/>
        <v>692</v>
      </c>
      <c r="AN67" s="207">
        <v>38</v>
      </c>
      <c r="AO67" s="207">
        <v>2806</v>
      </c>
      <c r="AP67" s="102">
        <f t="shared" si="11"/>
        <v>701.5</v>
      </c>
    </row>
    <row r="68" spans="1:42">
      <c r="A68" s="100" t="s">
        <v>3364</v>
      </c>
      <c r="B68" s="309" t="s">
        <v>3352</v>
      </c>
      <c r="C68" s="261" t="s">
        <v>5</v>
      </c>
      <c r="AB68" s="213">
        <v>11</v>
      </c>
      <c r="AC68" s="213">
        <v>797</v>
      </c>
      <c r="AD68" s="264">
        <f t="shared" ref="AD68:AD70" si="13">AC68*25%</f>
        <v>199.25</v>
      </c>
      <c r="AE68" s="213">
        <v>11</v>
      </c>
      <c r="AF68" s="213">
        <v>701</v>
      </c>
      <c r="AG68" s="264">
        <f t="shared" ref="AG68:AG70" si="14">AF68*25%</f>
        <v>175.25</v>
      </c>
      <c r="AH68" s="207">
        <v>28</v>
      </c>
      <c r="AI68" s="207">
        <v>2076</v>
      </c>
      <c r="AJ68" s="102">
        <f t="shared" ref="AJ68:AJ74" si="15">AI68*25%</f>
        <v>519</v>
      </c>
      <c r="AK68" s="207">
        <v>267</v>
      </c>
      <c r="AL68" s="207">
        <v>17929</v>
      </c>
      <c r="AM68" s="102">
        <f t="shared" ref="AM68:AM74" si="16">AL68*25%</f>
        <v>4482.25</v>
      </c>
      <c r="AN68" s="207">
        <v>207</v>
      </c>
      <c r="AO68" s="207">
        <v>13853</v>
      </c>
      <c r="AP68" s="102">
        <f t="shared" ref="AP68:AP74" si="17">AO68*25%</f>
        <v>3463.25</v>
      </c>
    </row>
    <row r="69" spans="1:42">
      <c r="A69" s="156"/>
      <c r="B69" s="309" t="s">
        <v>3353</v>
      </c>
      <c r="C69" s="261" t="s">
        <v>5</v>
      </c>
      <c r="AB69" s="213">
        <v>19</v>
      </c>
      <c r="AC69" s="213">
        <v>1501</v>
      </c>
      <c r="AD69" s="264">
        <f t="shared" si="13"/>
        <v>375.25</v>
      </c>
      <c r="AE69" s="213">
        <v>47</v>
      </c>
      <c r="AF69" s="213">
        <v>4005</v>
      </c>
      <c r="AG69" s="264">
        <f t="shared" si="14"/>
        <v>1001.25</v>
      </c>
      <c r="AH69" s="207">
        <v>92</v>
      </c>
      <c r="AI69" s="207">
        <v>7332</v>
      </c>
      <c r="AJ69" s="102">
        <f t="shared" si="15"/>
        <v>1833</v>
      </c>
      <c r="AK69" s="207">
        <v>338</v>
      </c>
      <c r="AL69" s="207">
        <v>23402</v>
      </c>
      <c r="AM69" s="102">
        <f t="shared" si="16"/>
        <v>5850.5</v>
      </c>
      <c r="AN69" s="207">
        <v>298</v>
      </c>
      <c r="AO69" s="207">
        <v>22394</v>
      </c>
      <c r="AP69" s="102">
        <f t="shared" si="17"/>
        <v>5598.5</v>
      </c>
    </row>
    <row r="70" spans="1:42">
      <c r="A70" s="347" t="s">
        <v>3368</v>
      </c>
      <c r="B70" s="348" t="s">
        <v>3354</v>
      </c>
      <c r="C70" s="349" t="s">
        <v>5</v>
      </c>
      <c r="AB70" s="350">
        <v>26</v>
      </c>
      <c r="AC70" s="350">
        <v>2002</v>
      </c>
      <c r="AD70" s="351">
        <f t="shared" si="13"/>
        <v>500.5</v>
      </c>
      <c r="AE70" s="350">
        <v>107</v>
      </c>
      <c r="AF70" s="350">
        <v>9037</v>
      </c>
      <c r="AG70" s="351">
        <f t="shared" si="14"/>
        <v>2259.25</v>
      </c>
      <c r="AH70" s="353">
        <v>109</v>
      </c>
      <c r="AI70" s="353">
        <v>7551</v>
      </c>
      <c r="AJ70" s="354">
        <f t="shared" si="15"/>
        <v>1887.75</v>
      </c>
      <c r="AK70" s="353">
        <v>75</v>
      </c>
      <c r="AL70" s="353">
        <v>6757</v>
      </c>
      <c r="AM70" s="354">
        <f t="shared" si="16"/>
        <v>1689.25</v>
      </c>
      <c r="AN70" s="353">
        <v>89</v>
      </c>
      <c r="AO70" s="353">
        <v>8247</v>
      </c>
      <c r="AP70" s="354">
        <f t="shared" si="17"/>
        <v>2061.75</v>
      </c>
    </row>
    <row r="71" spans="1:42">
      <c r="A71" s="352"/>
      <c r="B71" s="221" t="s">
        <v>4565</v>
      </c>
      <c r="C71" s="261" t="s">
        <v>5</v>
      </c>
      <c r="D71" s="221"/>
      <c r="E71" s="221"/>
      <c r="F71" s="221"/>
      <c r="G71" s="221"/>
      <c r="H71" s="221"/>
      <c r="I71" s="221"/>
      <c r="J71" s="221"/>
      <c r="K71" s="221"/>
      <c r="L71" s="221"/>
      <c r="M71" s="221"/>
      <c r="N71" s="221"/>
      <c r="O71" s="221"/>
      <c r="P71" s="221"/>
      <c r="Q71" s="221"/>
      <c r="R71" s="221"/>
      <c r="S71" s="221"/>
      <c r="T71" s="221"/>
      <c r="U71" s="221"/>
      <c r="V71" s="221"/>
      <c r="W71" s="221"/>
      <c r="X71" s="221"/>
      <c r="Y71" s="221"/>
      <c r="Z71" s="221"/>
      <c r="AA71" s="221"/>
      <c r="AB71" s="221"/>
      <c r="AC71" s="221"/>
      <c r="AD71" s="221"/>
      <c r="AE71" s="221"/>
      <c r="AF71" s="221"/>
      <c r="AG71" s="221"/>
      <c r="AH71" s="222">
        <v>44</v>
      </c>
      <c r="AI71" s="222">
        <v>2480</v>
      </c>
      <c r="AJ71" s="354">
        <f t="shared" si="15"/>
        <v>620</v>
      </c>
      <c r="AK71" s="222">
        <v>261</v>
      </c>
      <c r="AL71" s="222">
        <v>16583</v>
      </c>
      <c r="AM71" s="354">
        <f t="shared" si="16"/>
        <v>4145.75</v>
      </c>
      <c r="AN71" s="222">
        <v>245</v>
      </c>
      <c r="AO71" s="222">
        <v>16643</v>
      </c>
      <c r="AP71" s="354">
        <f t="shared" si="17"/>
        <v>4160.75</v>
      </c>
    </row>
    <row r="72" spans="1:42">
      <c r="A72" s="352"/>
      <c r="B72" s="221" t="s">
        <v>4566</v>
      </c>
      <c r="C72" s="261" t="s">
        <v>5</v>
      </c>
      <c r="D72" s="221"/>
      <c r="E72" s="221"/>
      <c r="F72" s="221"/>
      <c r="G72" s="221"/>
      <c r="H72" s="221"/>
      <c r="I72" s="221"/>
      <c r="J72" s="221"/>
      <c r="K72" s="221"/>
      <c r="L72" s="221"/>
      <c r="M72" s="221"/>
      <c r="N72" s="221"/>
      <c r="O72" s="221"/>
      <c r="P72" s="221"/>
      <c r="Q72" s="221"/>
      <c r="R72" s="221"/>
      <c r="S72" s="221"/>
      <c r="T72" s="221"/>
      <c r="U72" s="221"/>
      <c r="V72" s="221"/>
      <c r="W72" s="221"/>
      <c r="X72" s="221"/>
      <c r="Y72" s="221"/>
      <c r="Z72" s="221"/>
      <c r="AA72" s="221"/>
      <c r="AB72" s="221"/>
      <c r="AC72" s="221"/>
      <c r="AD72" s="221"/>
      <c r="AE72" s="221"/>
      <c r="AF72" s="221"/>
      <c r="AG72" s="221"/>
      <c r="AH72" s="222">
        <v>41</v>
      </c>
      <c r="AI72" s="222">
        <v>3375</v>
      </c>
      <c r="AJ72" s="354">
        <f t="shared" si="15"/>
        <v>843.75</v>
      </c>
      <c r="AK72" s="222">
        <v>193</v>
      </c>
      <c r="AL72" s="222">
        <v>11047</v>
      </c>
      <c r="AM72" s="354">
        <f t="shared" si="16"/>
        <v>2761.75</v>
      </c>
      <c r="AN72" s="222">
        <v>211</v>
      </c>
      <c r="AO72" s="222">
        <v>12857</v>
      </c>
      <c r="AP72" s="354">
        <f t="shared" si="17"/>
        <v>3214.25</v>
      </c>
    </row>
    <row r="73" spans="1:42">
      <c r="A73" s="352"/>
      <c r="B73" s="221" t="s">
        <v>4567</v>
      </c>
      <c r="C73" s="261" t="s">
        <v>5</v>
      </c>
      <c r="D73" s="221"/>
      <c r="E73" s="221"/>
      <c r="F73" s="221"/>
      <c r="G73" s="221"/>
      <c r="H73" s="221"/>
      <c r="I73" s="221"/>
      <c r="J73" s="221"/>
      <c r="K73" s="221"/>
      <c r="L73" s="221"/>
      <c r="M73" s="221"/>
      <c r="N73" s="221"/>
      <c r="O73" s="221"/>
      <c r="P73" s="221"/>
      <c r="Q73" s="221"/>
      <c r="R73" s="221"/>
      <c r="S73" s="221"/>
      <c r="T73" s="221"/>
      <c r="U73" s="221"/>
      <c r="V73" s="221"/>
      <c r="W73" s="221"/>
      <c r="X73" s="221"/>
      <c r="Y73" s="221"/>
      <c r="Z73" s="221"/>
      <c r="AA73" s="221"/>
      <c r="AB73" s="221"/>
      <c r="AC73" s="221"/>
      <c r="AD73" s="221"/>
      <c r="AE73" s="221"/>
      <c r="AF73" s="221"/>
      <c r="AG73" s="221"/>
      <c r="AH73" s="222">
        <v>31</v>
      </c>
      <c r="AI73" s="222">
        <v>2005</v>
      </c>
      <c r="AJ73" s="354">
        <f t="shared" si="15"/>
        <v>501.25</v>
      </c>
      <c r="AK73" s="222">
        <v>221</v>
      </c>
      <c r="AL73" s="222">
        <v>15615</v>
      </c>
      <c r="AM73" s="354">
        <f t="shared" si="16"/>
        <v>3903.75</v>
      </c>
      <c r="AN73" s="222">
        <v>235</v>
      </c>
      <c r="AO73" s="222">
        <v>15949</v>
      </c>
      <c r="AP73" s="354">
        <f t="shared" si="17"/>
        <v>3987.25</v>
      </c>
    </row>
    <row r="74" spans="1:42">
      <c r="A74" s="352"/>
      <c r="B74" s="221" t="s">
        <v>4568</v>
      </c>
      <c r="C74" s="261" t="s">
        <v>5</v>
      </c>
      <c r="D74" s="221"/>
      <c r="E74" s="221"/>
      <c r="F74" s="221"/>
      <c r="G74" s="221"/>
      <c r="H74" s="221"/>
      <c r="I74" s="221"/>
      <c r="J74" s="221"/>
      <c r="K74" s="221"/>
      <c r="L74" s="221"/>
      <c r="M74" s="221"/>
      <c r="N74" s="221"/>
      <c r="O74" s="221"/>
      <c r="P74" s="221"/>
      <c r="Q74" s="221"/>
      <c r="R74" s="221"/>
      <c r="S74" s="221"/>
      <c r="T74" s="221"/>
      <c r="U74" s="221"/>
      <c r="V74" s="221"/>
      <c r="W74" s="221"/>
      <c r="X74" s="221"/>
      <c r="Y74" s="221"/>
      <c r="Z74" s="221"/>
      <c r="AA74" s="221"/>
      <c r="AB74" s="221"/>
      <c r="AC74" s="221"/>
      <c r="AD74" s="221"/>
      <c r="AE74" s="221"/>
      <c r="AF74" s="221"/>
      <c r="AG74" s="221"/>
      <c r="AH74" s="222">
        <v>2</v>
      </c>
      <c r="AI74" s="222">
        <v>94</v>
      </c>
      <c r="AJ74" s="354">
        <f t="shared" si="15"/>
        <v>23.5</v>
      </c>
      <c r="AK74" s="222">
        <v>136</v>
      </c>
      <c r="AL74" s="222">
        <v>10500</v>
      </c>
      <c r="AM74" s="354">
        <f t="shared" si="16"/>
        <v>2625</v>
      </c>
      <c r="AN74" s="222">
        <v>155</v>
      </c>
      <c r="AO74" s="222">
        <v>11717</v>
      </c>
      <c r="AP74" s="354">
        <f t="shared" si="17"/>
        <v>2929.25</v>
      </c>
    </row>
    <row r="75" spans="1:42">
      <c r="A75" s="437" t="s">
        <v>925</v>
      </c>
      <c r="B75" s="438"/>
      <c r="C75" s="439"/>
      <c r="D75" s="68">
        <f t="shared" ref="D75:I75" si="18">SUM(D3:D48)</f>
        <v>176</v>
      </c>
      <c r="E75" s="68">
        <f t="shared" si="18"/>
        <v>12040</v>
      </c>
      <c r="F75" s="68">
        <f t="shared" si="18"/>
        <v>3010</v>
      </c>
      <c r="G75" s="68">
        <f t="shared" si="18"/>
        <v>3815</v>
      </c>
      <c r="H75" s="68">
        <f t="shared" si="18"/>
        <v>274657</v>
      </c>
      <c r="I75" s="68">
        <f t="shared" si="18"/>
        <v>68664.25</v>
      </c>
      <c r="J75" s="68">
        <f t="shared" ref="J75:U75" si="19">SUM(J3:J50)</f>
        <v>5678</v>
      </c>
      <c r="K75" s="68">
        <f t="shared" si="19"/>
        <v>392786</v>
      </c>
      <c r="L75" s="68">
        <f t="shared" si="19"/>
        <v>98196.5</v>
      </c>
      <c r="M75" s="68">
        <f t="shared" si="19"/>
        <v>8228</v>
      </c>
      <c r="N75" s="68">
        <f t="shared" si="19"/>
        <v>543736</v>
      </c>
      <c r="O75" s="68">
        <f t="shared" si="19"/>
        <v>135934</v>
      </c>
      <c r="P75" s="212">
        <f t="shared" si="19"/>
        <v>8318</v>
      </c>
      <c r="Q75" s="212">
        <f t="shared" si="19"/>
        <v>532886</v>
      </c>
      <c r="R75" s="212">
        <f t="shared" si="19"/>
        <v>133221.5</v>
      </c>
      <c r="S75" s="212">
        <f t="shared" si="19"/>
        <v>11637</v>
      </c>
      <c r="T75" s="212">
        <f t="shared" si="19"/>
        <v>747547</v>
      </c>
      <c r="U75" s="212">
        <f t="shared" si="19"/>
        <v>186886.75</v>
      </c>
      <c r="V75" s="263">
        <f t="shared" ref="V75:AA75" si="20">SUM(V3:V51)</f>
        <v>13132</v>
      </c>
      <c r="W75" s="263">
        <f t="shared" si="20"/>
        <v>847288</v>
      </c>
      <c r="X75" s="263">
        <f t="shared" si="20"/>
        <v>211822</v>
      </c>
      <c r="Y75" s="263">
        <f t="shared" si="20"/>
        <v>14687</v>
      </c>
      <c r="Z75" s="263">
        <f t="shared" si="20"/>
        <v>946421</v>
      </c>
      <c r="AA75" s="263">
        <f t="shared" si="20"/>
        <v>236605.25</v>
      </c>
      <c r="AB75" s="263">
        <f t="shared" ref="AB75:AG75" si="21">SUM(AB3:AB70)</f>
        <v>16350</v>
      </c>
      <c r="AC75" s="263">
        <f t="shared" si="21"/>
        <v>1081206</v>
      </c>
      <c r="AD75" s="263">
        <f t="shared" si="21"/>
        <v>270301.5</v>
      </c>
      <c r="AE75" s="263">
        <f t="shared" si="21"/>
        <v>14655</v>
      </c>
      <c r="AF75" s="263">
        <f t="shared" si="21"/>
        <v>967913</v>
      </c>
      <c r="AG75" s="263">
        <f t="shared" si="21"/>
        <v>241978.25</v>
      </c>
      <c r="AH75" s="263">
        <f t="shared" ref="AH75:AM75" si="22">SUM(AH3:AH74)</f>
        <v>15590</v>
      </c>
      <c r="AI75" s="263">
        <f t="shared" si="22"/>
        <v>1046274</v>
      </c>
      <c r="AJ75" s="263">
        <f t="shared" si="22"/>
        <v>261568.5</v>
      </c>
      <c r="AK75" s="263">
        <f t="shared" si="22"/>
        <v>14833</v>
      </c>
      <c r="AL75" s="263">
        <f t="shared" si="22"/>
        <v>1023215</v>
      </c>
      <c r="AM75" s="263">
        <f t="shared" si="22"/>
        <v>255803.75</v>
      </c>
      <c r="AN75" s="263">
        <f t="shared" ref="AN75:AP75" si="23">SUM(AN3:AN74)</f>
        <v>14720</v>
      </c>
      <c r="AO75" s="263">
        <f t="shared" si="23"/>
        <v>1027460</v>
      </c>
      <c r="AP75" s="263">
        <f t="shared" si="23"/>
        <v>256865</v>
      </c>
    </row>
  </sheetData>
  <autoFilter ref="A2:F75" xr:uid="{00000000-0009-0000-0000-000004000000}"/>
  <mergeCells count="17">
    <mergeCell ref="AB1:AD1"/>
    <mergeCell ref="Y1:AA1"/>
    <mergeCell ref="V1:X1"/>
    <mergeCell ref="AN1:AP1"/>
    <mergeCell ref="G1:I1"/>
    <mergeCell ref="A75:C75"/>
    <mergeCell ref="A1:A2"/>
    <mergeCell ref="B1:B2"/>
    <mergeCell ref="C1:C2"/>
    <mergeCell ref="D1:F1"/>
    <mergeCell ref="AK1:AM1"/>
    <mergeCell ref="S1:U1"/>
    <mergeCell ref="P1:R1"/>
    <mergeCell ref="M1:O1"/>
    <mergeCell ref="J1:L1"/>
    <mergeCell ref="AH1:AJ1"/>
    <mergeCell ref="AE1:AG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rgb="FFFF66FF"/>
  </sheetPr>
  <dimension ref="A1:AP19"/>
  <sheetViews>
    <sheetView showGridLines="0" zoomScale="90" zoomScaleNormal="90" workbookViewId="0">
      <pane xSplit="3" ySplit="2" topLeftCell="M3" activePane="bottomRight" state="frozen"/>
      <selection activeCell="G24" sqref="G24"/>
      <selection pane="topRight" activeCell="G24" sqref="G24"/>
      <selection pane="bottomLeft" activeCell="G24" sqref="G24"/>
      <selection pane="bottomRight" activeCell="AP3" sqref="AP3:AP17"/>
    </sheetView>
  </sheetViews>
  <sheetFormatPr defaultColWidth="8.85546875" defaultRowHeight="12.75"/>
  <cols>
    <col min="1" max="1" width="8.85546875" style="18"/>
    <col min="2" max="2" width="31.7109375" style="18" customWidth="1"/>
    <col min="3" max="3" width="9" style="18" customWidth="1"/>
    <col min="4" max="6" width="10.5703125" style="18" hidden="1" customWidth="1"/>
    <col min="7" max="12" width="10.140625" style="18" hidden="1" customWidth="1"/>
    <col min="13" max="15" width="9.85546875" style="18" hidden="1" customWidth="1"/>
    <col min="16" max="16" width="0" style="18" hidden="1" customWidth="1"/>
    <col min="17" max="17" width="10" style="18" hidden="1" customWidth="1"/>
    <col min="18" max="18" width="12" style="18" hidden="1" customWidth="1"/>
    <col min="19" max="19" width="0" style="18" hidden="1" customWidth="1"/>
    <col min="20" max="20" width="12.28515625" style="18" hidden="1" customWidth="1"/>
    <col min="21" max="21" width="12" style="18" hidden="1" customWidth="1"/>
    <col min="22" max="22" width="0" style="18" hidden="1" customWidth="1"/>
    <col min="23" max="23" width="12.28515625" style="18" hidden="1" customWidth="1"/>
    <col min="24" max="24" width="12" style="18" hidden="1" customWidth="1"/>
    <col min="25" max="25" width="0" style="18" hidden="1" customWidth="1"/>
    <col min="26" max="26" width="12.28515625" style="18" hidden="1" customWidth="1"/>
    <col min="27" max="27" width="12" style="18" hidden="1" customWidth="1"/>
    <col min="28" max="28" width="0" style="18" hidden="1" customWidth="1"/>
    <col min="29" max="29" width="12.28515625" style="18" hidden="1" customWidth="1"/>
    <col min="30" max="30" width="12" style="18" hidden="1" customWidth="1"/>
    <col min="31" max="31" width="0" style="18" hidden="1" customWidth="1"/>
    <col min="32" max="32" width="12.28515625" style="18" hidden="1" customWidth="1"/>
    <col min="33" max="33" width="12" style="18" hidden="1" customWidth="1"/>
    <col min="34" max="34" width="0" style="18" hidden="1" customWidth="1"/>
    <col min="35" max="35" width="12.28515625" style="18" hidden="1" customWidth="1"/>
    <col min="36" max="36" width="12" style="18" hidden="1" customWidth="1"/>
    <col min="37" max="37" width="0" style="18" hidden="1" customWidth="1"/>
    <col min="38" max="38" width="12.28515625" style="18" hidden="1" customWidth="1"/>
    <col min="39" max="39" width="12" style="18" hidden="1" customWidth="1"/>
    <col min="40" max="40" width="8.85546875" style="18"/>
    <col min="41" max="41" width="12.28515625" style="18" customWidth="1"/>
    <col min="42" max="42" width="12" style="18" customWidth="1"/>
    <col min="43" max="16384" width="8.85546875" style="18"/>
  </cols>
  <sheetData>
    <row r="1" spans="1:42">
      <c r="A1" s="446" t="s">
        <v>0</v>
      </c>
      <c r="B1" s="447" t="s">
        <v>2</v>
      </c>
      <c r="C1" s="446" t="s">
        <v>1</v>
      </c>
      <c r="D1" s="442">
        <v>43070</v>
      </c>
      <c r="E1" s="442"/>
      <c r="F1" s="442"/>
      <c r="G1" s="442">
        <v>43101</v>
      </c>
      <c r="H1" s="442"/>
      <c r="I1" s="442"/>
      <c r="J1" s="442">
        <v>43132</v>
      </c>
      <c r="K1" s="442"/>
      <c r="L1" s="442"/>
      <c r="M1" s="442">
        <v>43160</v>
      </c>
      <c r="N1" s="442"/>
      <c r="O1" s="442"/>
      <c r="P1" s="442">
        <v>43191</v>
      </c>
      <c r="Q1" s="442"/>
      <c r="R1" s="442"/>
      <c r="S1" s="442">
        <v>43221</v>
      </c>
      <c r="T1" s="442"/>
      <c r="U1" s="442"/>
      <c r="V1" s="442">
        <v>43252</v>
      </c>
      <c r="W1" s="442"/>
      <c r="X1" s="442"/>
      <c r="Y1" s="442">
        <v>43282</v>
      </c>
      <c r="Z1" s="442"/>
      <c r="AA1" s="442"/>
      <c r="AB1" s="442">
        <v>43313</v>
      </c>
      <c r="AC1" s="442"/>
      <c r="AD1" s="442"/>
      <c r="AE1" s="442">
        <v>43344</v>
      </c>
      <c r="AF1" s="442"/>
      <c r="AG1" s="442"/>
      <c r="AH1" s="442">
        <v>43374</v>
      </c>
      <c r="AI1" s="442"/>
      <c r="AJ1" s="442"/>
      <c r="AK1" s="442">
        <v>43405</v>
      </c>
      <c r="AL1" s="442"/>
      <c r="AM1" s="442"/>
      <c r="AN1" s="442">
        <v>43435</v>
      </c>
      <c r="AO1" s="442"/>
      <c r="AP1" s="442"/>
    </row>
    <row r="2" spans="1:42" hidden="1">
      <c r="A2" s="446"/>
      <c r="B2" s="447"/>
      <c r="C2" s="446"/>
      <c r="D2" s="124" t="s">
        <v>923</v>
      </c>
      <c r="E2" s="124" t="s">
        <v>922</v>
      </c>
      <c r="F2" s="125">
        <v>0.25</v>
      </c>
      <c r="G2" s="124" t="s">
        <v>923</v>
      </c>
      <c r="H2" s="124" t="s">
        <v>922</v>
      </c>
      <c r="I2" s="125">
        <v>0.25</v>
      </c>
      <c r="J2" s="124" t="s">
        <v>923</v>
      </c>
      <c r="K2" s="124" t="s">
        <v>922</v>
      </c>
      <c r="L2" s="125">
        <v>0.25</v>
      </c>
      <c r="M2" s="124" t="s">
        <v>923</v>
      </c>
      <c r="N2" s="124" t="s">
        <v>922</v>
      </c>
      <c r="O2" s="125">
        <v>0.25</v>
      </c>
      <c r="P2" s="204" t="s">
        <v>923</v>
      </c>
      <c r="Q2" s="204" t="s">
        <v>922</v>
      </c>
      <c r="R2" s="125">
        <v>0.25</v>
      </c>
      <c r="S2" s="226" t="s">
        <v>923</v>
      </c>
      <c r="T2" s="226" t="s">
        <v>922</v>
      </c>
      <c r="U2" s="125">
        <v>0.25</v>
      </c>
      <c r="V2" s="242" t="s">
        <v>923</v>
      </c>
      <c r="W2" s="242" t="s">
        <v>922</v>
      </c>
      <c r="X2" s="125">
        <v>0.25</v>
      </c>
      <c r="Y2" s="292" t="s">
        <v>923</v>
      </c>
      <c r="Z2" s="292" t="s">
        <v>922</v>
      </c>
      <c r="AA2" s="125">
        <v>0.25</v>
      </c>
      <c r="AB2" s="303" t="s">
        <v>923</v>
      </c>
      <c r="AC2" s="303" t="s">
        <v>922</v>
      </c>
      <c r="AD2" s="125">
        <v>0.25</v>
      </c>
      <c r="AE2" s="320" t="s">
        <v>923</v>
      </c>
      <c r="AF2" s="320" t="s">
        <v>922</v>
      </c>
      <c r="AG2" s="125">
        <v>0.25</v>
      </c>
      <c r="AH2" s="357" t="s">
        <v>923</v>
      </c>
      <c r="AI2" s="357" t="s">
        <v>922</v>
      </c>
      <c r="AJ2" s="125">
        <v>0.25</v>
      </c>
      <c r="AK2" s="360" t="s">
        <v>923</v>
      </c>
      <c r="AL2" s="360" t="s">
        <v>922</v>
      </c>
      <c r="AM2" s="125">
        <v>0.25</v>
      </c>
      <c r="AN2" s="372" t="s">
        <v>923</v>
      </c>
      <c r="AO2" s="372" t="s">
        <v>922</v>
      </c>
      <c r="AP2" s="125">
        <v>0.25</v>
      </c>
    </row>
    <row r="3" spans="1:42">
      <c r="A3" s="1" t="s">
        <v>1417</v>
      </c>
      <c r="B3" s="179" t="s">
        <v>1673</v>
      </c>
      <c r="C3" s="44" t="str">
        <f>VLOOKUP(A3,Remark!V:X,3,0)</f>
        <v>Kerry</v>
      </c>
      <c r="D3" s="57">
        <v>121</v>
      </c>
      <c r="E3" s="57">
        <v>12039</v>
      </c>
      <c r="F3" s="58">
        <f>E3*25%</f>
        <v>3009.75</v>
      </c>
      <c r="G3" s="57">
        <v>331</v>
      </c>
      <c r="H3" s="102">
        <v>30137</v>
      </c>
      <c r="I3" s="58">
        <f t="shared" ref="I3:I5" si="0">H3*25%</f>
        <v>7534.25</v>
      </c>
      <c r="J3" s="159">
        <v>282</v>
      </c>
      <c r="K3" s="160">
        <v>25752</v>
      </c>
      <c r="L3" s="58">
        <f t="shared" ref="L3:L7" si="1">K3*25%</f>
        <v>6438</v>
      </c>
      <c r="M3" s="194">
        <v>316</v>
      </c>
      <c r="N3" s="194">
        <v>28738</v>
      </c>
      <c r="O3" s="58">
        <f t="shared" ref="O3:O7" si="2">N3*25%</f>
        <v>7184.5</v>
      </c>
      <c r="P3" s="210">
        <v>266</v>
      </c>
      <c r="Q3" s="210">
        <v>25418</v>
      </c>
      <c r="R3" s="209">
        <f>Q3*25%</f>
        <v>6354.5</v>
      </c>
      <c r="S3" s="237">
        <v>483</v>
      </c>
      <c r="T3" s="237">
        <v>47701</v>
      </c>
      <c r="U3" s="209">
        <f>T3*25%</f>
        <v>11925.25</v>
      </c>
      <c r="V3" s="265">
        <v>400</v>
      </c>
      <c r="W3" s="265">
        <v>36768</v>
      </c>
      <c r="X3" s="267">
        <f>W3*25%</f>
        <v>9192</v>
      </c>
      <c r="Y3" s="265">
        <v>436</v>
      </c>
      <c r="Z3" s="265">
        <v>40392</v>
      </c>
      <c r="AA3" s="267">
        <f>Z3*25%</f>
        <v>10098</v>
      </c>
      <c r="AB3" s="210">
        <v>520</v>
      </c>
      <c r="AC3" s="210">
        <v>48836</v>
      </c>
      <c r="AD3" s="211">
        <f>AC3*25%</f>
        <v>12209</v>
      </c>
      <c r="AE3" s="210"/>
      <c r="AF3" s="210"/>
      <c r="AG3" s="211"/>
      <c r="AH3" s="210">
        <v>716</v>
      </c>
      <c r="AI3" s="210">
        <v>59804</v>
      </c>
      <c r="AJ3" s="211">
        <f>AI3*25%</f>
        <v>14951</v>
      </c>
      <c r="AK3" s="210">
        <v>670</v>
      </c>
      <c r="AL3" s="210">
        <v>58524</v>
      </c>
      <c r="AM3" s="211">
        <f>AL3*25%</f>
        <v>14631</v>
      </c>
      <c r="AN3" s="210">
        <v>624</v>
      </c>
      <c r="AO3" s="210">
        <v>70070</v>
      </c>
      <c r="AP3" s="211">
        <f>AO3*25%</f>
        <v>17517.5</v>
      </c>
    </row>
    <row r="4" spans="1:42" hidden="1">
      <c r="A4" s="1" t="s">
        <v>1418</v>
      </c>
      <c r="B4" s="179" t="s">
        <v>1672</v>
      </c>
      <c r="C4" s="44" t="str">
        <f>VLOOKUP(A4,Remark!V:X,3,0)</f>
        <v>KVIL</v>
      </c>
      <c r="D4" s="57">
        <v>61</v>
      </c>
      <c r="E4" s="57">
        <v>5423</v>
      </c>
      <c r="F4" s="58">
        <f>E4*25%</f>
        <v>1355.75</v>
      </c>
      <c r="G4" s="57">
        <v>232</v>
      </c>
      <c r="H4" s="102">
        <v>17864</v>
      </c>
      <c r="I4" s="58">
        <f t="shared" si="0"/>
        <v>4466</v>
      </c>
      <c r="J4" s="159">
        <v>195</v>
      </c>
      <c r="K4" s="160">
        <v>15727</v>
      </c>
      <c r="L4" s="58">
        <f t="shared" si="1"/>
        <v>3931.75</v>
      </c>
      <c r="M4" s="194">
        <v>197</v>
      </c>
      <c r="N4" s="194">
        <v>14673</v>
      </c>
      <c r="O4" s="58">
        <f t="shared" si="2"/>
        <v>3668.25</v>
      </c>
      <c r="P4" s="210">
        <v>181</v>
      </c>
      <c r="Q4" s="210">
        <v>14295</v>
      </c>
      <c r="R4" s="209">
        <f t="shared" ref="R4:R11" si="3">Q4*25%</f>
        <v>3573.75</v>
      </c>
      <c r="S4" s="237">
        <v>267</v>
      </c>
      <c r="T4" s="237">
        <v>23495</v>
      </c>
      <c r="U4" s="209">
        <f t="shared" ref="U4:U11" si="4">T4*25%</f>
        <v>5873.75</v>
      </c>
      <c r="V4" s="265">
        <v>146</v>
      </c>
      <c r="W4" s="265">
        <v>13162</v>
      </c>
      <c r="X4" s="267">
        <f t="shared" ref="X4:X12" si="5">W4*25%</f>
        <v>3290.5</v>
      </c>
      <c r="Y4" s="265">
        <v>132</v>
      </c>
      <c r="Z4" s="265">
        <v>11108</v>
      </c>
      <c r="AA4" s="267">
        <f t="shared" ref="AA4:AA12" si="6">Z4*25%</f>
        <v>2777</v>
      </c>
      <c r="AB4" s="210">
        <v>0</v>
      </c>
      <c r="AC4" s="210">
        <v>0</v>
      </c>
      <c r="AD4" s="211">
        <f t="shared" ref="AD4:AD12" si="7">AC4*25%</f>
        <v>0</v>
      </c>
      <c r="AE4" s="210"/>
      <c r="AF4" s="210"/>
      <c r="AG4" s="211"/>
      <c r="AH4" s="210">
        <v>0</v>
      </c>
      <c r="AI4" s="210">
        <v>0</v>
      </c>
      <c r="AJ4" s="211">
        <f t="shared" ref="AJ4:AJ17" si="8">AI4*25%</f>
        <v>0</v>
      </c>
      <c r="AK4" s="210">
        <v>0</v>
      </c>
      <c r="AL4" s="210">
        <v>0</v>
      </c>
      <c r="AM4" s="211">
        <f t="shared" ref="AM4:AM18" si="9">AL4*25%</f>
        <v>0</v>
      </c>
      <c r="AN4" s="210"/>
      <c r="AO4" s="210"/>
      <c r="AP4" s="211">
        <f t="shared" ref="AP4:AP18" si="10">AO4*25%</f>
        <v>0</v>
      </c>
    </row>
    <row r="5" spans="1:42" hidden="1">
      <c r="A5" s="1" t="s">
        <v>1419</v>
      </c>
      <c r="B5" s="179" t="s">
        <v>1671</v>
      </c>
      <c r="C5" s="44" t="str">
        <f>VLOOKUP(A5,Remark!V:X,3,0)</f>
        <v>TUPM</v>
      </c>
      <c r="D5" s="57">
        <v>30</v>
      </c>
      <c r="E5" s="57">
        <v>2272</v>
      </c>
      <c r="F5" s="58">
        <f>E5*25%</f>
        <v>568</v>
      </c>
      <c r="G5" s="57">
        <v>102</v>
      </c>
      <c r="H5" s="102">
        <v>7442</v>
      </c>
      <c r="I5" s="58">
        <f t="shared" si="0"/>
        <v>1860.5</v>
      </c>
      <c r="J5" s="159">
        <v>112</v>
      </c>
      <c r="K5" s="160">
        <v>7852</v>
      </c>
      <c r="L5" s="58">
        <f t="shared" si="1"/>
        <v>1963</v>
      </c>
      <c r="M5" s="194">
        <v>105</v>
      </c>
      <c r="N5" s="194">
        <v>8859</v>
      </c>
      <c r="O5" s="58">
        <f t="shared" si="2"/>
        <v>2214.75</v>
      </c>
      <c r="P5" s="210">
        <v>74</v>
      </c>
      <c r="Q5" s="210">
        <v>5158</v>
      </c>
      <c r="R5" s="209">
        <f t="shared" si="3"/>
        <v>1289.5</v>
      </c>
      <c r="S5" s="237">
        <v>172</v>
      </c>
      <c r="T5" s="237">
        <v>12910</v>
      </c>
      <c r="U5" s="209">
        <f t="shared" si="4"/>
        <v>3227.5</v>
      </c>
      <c r="V5" s="265">
        <v>159</v>
      </c>
      <c r="W5" s="265">
        <v>11365</v>
      </c>
      <c r="X5" s="267">
        <f t="shared" si="5"/>
        <v>2841.25</v>
      </c>
      <c r="Y5" s="265">
        <v>156</v>
      </c>
      <c r="Z5" s="265">
        <v>11594</v>
      </c>
      <c r="AA5" s="267">
        <f t="shared" si="6"/>
        <v>2898.5</v>
      </c>
      <c r="AB5" s="210">
        <v>171</v>
      </c>
      <c r="AC5" s="210">
        <v>12773</v>
      </c>
      <c r="AD5" s="211">
        <f t="shared" si="7"/>
        <v>3193.25</v>
      </c>
      <c r="AE5" s="210"/>
      <c r="AF5" s="210"/>
      <c r="AG5" s="211"/>
      <c r="AH5" s="210">
        <v>163</v>
      </c>
      <c r="AI5" s="210">
        <v>13469</v>
      </c>
      <c r="AJ5" s="211">
        <f t="shared" si="8"/>
        <v>3367.25</v>
      </c>
      <c r="AK5" s="210">
        <v>150</v>
      </c>
      <c r="AL5" s="210">
        <v>11678</v>
      </c>
      <c r="AM5" s="211">
        <f t="shared" si="9"/>
        <v>2919.5</v>
      </c>
      <c r="AN5" s="210">
        <v>146</v>
      </c>
      <c r="AO5" s="210">
        <v>13212</v>
      </c>
      <c r="AP5" s="211">
        <f t="shared" si="10"/>
        <v>3303</v>
      </c>
    </row>
    <row r="6" spans="1:42">
      <c r="A6" s="1" t="s">
        <v>1638</v>
      </c>
      <c r="B6" s="179" t="s">
        <v>1639</v>
      </c>
      <c r="C6" s="44" t="str">
        <f>VLOOKUP(A6,Remark!V:X,3,0)</f>
        <v>Kerry</v>
      </c>
      <c r="D6" s="57"/>
      <c r="E6" s="57"/>
      <c r="F6" s="58"/>
      <c r="G6" s="57"/>
      <c r="H6" s="102"/>
      <c r="I6" s="58"/>
      <c r="J6" s="159">
        <v>19</v>
      </c>
      <c r="K6" s="160">
        <v>1441</v>
      </c>
      <c r="L6" s="58">
        <f t="shared" si="1"/>
        <v>360.25</v>
      </c>
      <c r="M6" s="194">
        <v>33</v>
      </c>
      <c r="N6" s="194">
        <v>2873</v>
      </c>
      <c r="O6" s="58">
        <f t="shared" si="2"/>
        <v>718.25</v>
      </c>
      <c r="P6" s="210">
        <v>14</v>
      </c>
      <c r="Q6" s="210">
        <v>1396</v>
      </c>
      <c r="R6" s="209">
        <f t="shared" si="3"/>
        <v>349</v>
      </c>
      <c r="S6" s="237">
        <v>43</v>
      </c>
      <c r="T6" s="237">
        <v>3965</v>
      </c>
      <c r="U6" s="209">
        <f t="shared" si="4"/>
        <v>991.25</v>
      </c>
      <c r="V6" s="265">
        <v>35</v>
      </c>
      <c r="W6" s="265">
        <v>3233</v>
      </c>
      <c r="X6" s="267">
        <f t="shared" si="5"/>
        <v>808.25</v>
      </c>
      <c r="Y6" s="265">
        <v>51</v>
      </c>
      <c r="Z6" s="265">
        <v>4573</v>
      </c>
      <c r="AA6" s="267">
        <f t="shared" si="6"/>
        <v>1143.25</v>
      </c>
      <c r="AB6" s="210">
        <v>42</v>
      </c>
      <c r="AC6" s="210">
        <v>3150</v>
      </c>
      <c r="AD6" s="211">
        <f t="shared" si="7"/>
        <v>787.5</v>
      </c>
      <c r="AE6" s="210"/>
      <c r="AF6" s="210"/>
      <c r="AG6" s="211"/>
      <c r="AH6" s="210">
        <v>32</v>
      </c>
      <c r="AI6" s="210">
        <v>2388</v>
      </c>
      <c r="AJ6" s="211">
        <f t="shared" si="8"/>
        <v>597</v>
      </c>
      <c r="AK6" s="210">
        <v>38</v>
      </c>
      <c r="AL6" s="210">
        <v>3110</v>
      </c>
      <c r="AM6" s="211">
        <f t="shared" si="9"/>
        <v>777.5</v>
      </c>
      <c r="AN6" s="210">
        <v>37</v>
      </c>
      <c r="AO6" s="210">
        <v>3177</v>
      </c>
      <c r="AP6" s="211">
        <f t="shared" si="10"/>
        <v>794.25</v>
      </c>
    </row>
    <row r="7" spans="1:42">
      <c r="A7" s="1" t="s">
        <v>1640</v>
      </c>
      <c r="B7" s="179" t="s">
        <v>1641</v>
      </c>
      <c r="C7" s="44" t="str">
        <f>VLOOKUP(A7,Remark!V:X,3,0)</f>
        <v>Kerry</v>
      </c>
      <c r="D7" s="57"/>
      <c r="E7" s="57"/>
      <c r="F7" s="58"/>
      <c r="G7" s="57"/>
      <c r="H7" s="102"/>
      <c r="I7" s="58"/>
      <c r="J7" s="159">
        <v>28</v>
      </c>
      <c r="K7" s="160">
        <v>2150</v>
      </c>
      <c r="L7" s="58">
        <f t="shared" si="1"/>
        <v>537.5</v>
      </c>
      <c r="M7" s="194">
        <v>22</v>
      </c>
      <c r="N7" s="194">
        <v>1592</v>
      </c>
      <c r="O7" s="58">
        <f t="shared" si="2"/>
        <v>398</v>
      </c>
      <c r="P7" s="210">
        <v>19</v>
      </c>
      <c r="Q7" s="210">
        <v>1515</v>
      </c>
      <c r="R7" s="209">
        <f t="shared" si="3"/>
        <v>378.75</v>
      </c>
      <c r="S7" s="237">
        <v>39</v>
      </c>
      <c r="T7" s="237">
        <v>3051</v>
      </c>
      <c r="U7" s="209">
        <f t="shared" si="4"/>
        <v>762.75</v>
      </c>
      <c r="V7" s="265">
        <v>32</v>
      </c>
      <c r="W7" s="265">
        <v>2620</v>
      </c>
      <c r="X7" s="267">
        <f t="shared" si="5"/>
        <v>655</v>
      </c>
      <c r="Y7" s="265">
        <v>25</v>
      </c>
      <c r="Z7" s="265">
        <v>1863</v>
      </c>
      <c r="AA7" s="267">
        <f t="shared" si="6"/>
        <v>465.75</v>
      </c>
      <c r="AB7" s="210">
        <v>37</v>
      </c>
      <c r="AC7" s="210">
        <v>2373</v>
      </c>
      <c r="AD7" s="211">
        <f t="shared" si="7"/>
        <v>593.25</v>
      </c>
      <c r="AE7" s="210"/>
      <c r="AF7" s="210"/>
      <c r="AG7" s="211"/>
      <c r="AH7" s="210">
        <v>40</v>
      </c>
      <c r="AI7" s="210">
        <v>3502</v>
      </c>
      <c r="AJ7" s="211">
        <f t="shared" si="8"/>
        <v>875.5</v>
      </c>
      <c r="AK7" s="210">
        <v>42</v>
      </c>
      <c r="AL7" s="210">
        <v>3532</v>
      </c>
      <c r="AM7" s="211">
        <f t="shared" si="9"/>
        <v>883</v>
      </c>
      <c r="AN7" s="210">
        <v>47</v>
      </c>
      <c r="AO7" s="210">
        <v>4335</v>
      </c>
      <c r="AP7" s="211">
        <f t="shared" si="10"/>
        <v>1083.75</v>
      </c>
    </row>
    <row r="8" spans="1:42" hidden="1">
      <c r="A8" s="1" t="s">
        <v>1642</v>
      </c>
      <c r="B8" s="179" t="s">
        <v>1643</v>
      </c>
      <c r="C8" s="44" t="str">
        <f>VLOOKUP(A8,Remark!V:X,3,0)</f>
        <v>HPPY</v>
      </c>
      <c r="D8" s="57"/>
      <c r="E8" s="57"/>
      <c r="F8" s="58"/>
      <c r="G8" s="57"/>
      <c r="H8" s="102"/>
      <c r="I8" s="58"/>
      <c r="J8" s="159">
        <v>0</v>
      </c>
      <c r="K8" s="160">
        <v>0</v>
      </c>
      <c r="L8" s="58">
        <f>K8*25%</f>
        <v>0</v>
      </c>
      <c r="M8" s="194">
        <v>0</v>
      </c>
      <c r="N8" s="194">
        <v>0</v>
      </c>
      <c r="O8" s="58">
        <f>N8*25%</f>
        <v>0</v>
      </c>
      <c r="P8" s="210">
        <v>8</v>
      </c>
      <c r="Q8" s="210">
        <v>738</v>
      </c>
      <c r="R8" s="209">
        <f t="shared" si="3"/>
        <v>184.5</v>
      </c>
      <c r="S8" s="237">
        <v>53</v>
      </c>
      <c r="T8" s="237">
        <v>4407</v>
      </c>
      <c r="U8" s="209">
        <f t="shared" si="4"/>
        <v>1101.75</v>
      </c>
      <c r="V8" s="265">
        <v>45</v>
      </c>
      <c r="W8" s="265">
        <v>3549</v>
      </c>
      <c r="X8" s="267">
        <f t="shared" si="5"/>
        <v>887.25</v>
      </c>
      <c r="Y8" s="265">
        <v>56</v>
      </c>
      <c r="Z8" s="265">
        <v>4088</v>
      </c>
      <c r="AA8" s="267">
        <f t="shared" si="6"/>
        <v>1022</v>
      </c>
      <c r="AB8" s="210">
        <v>61</v>
      </c>
      <c r="AC8" s="210">
        <v>4936</v>
      </c>
      <c r="AD8" s="211">
        <f t="shared" si="7"/>
        <v>1234</v>
      </c>
      <c r="AE8" s="210"/>
      <c r="AF8" s="210"/>
      <c r="AG8" s="211"/>
      <c r="AH8" s="210">
        <v>100</v>
      </c>
      <c r="AI8" s="210">
        <v>7605</v>
      </c>
      <c r="AJ8" s="211">
        <f t="shared" si="8"/>
        <v>1901.25</v>
      </c>
      <c r="AK8" s="210">
        <v>96</v>
      </c>
      <c r="AL8" s="210">
        <v>7186</v>
      </c>
      <c r="AM8" s="211">
        <f t="shared" si="9"/>
        <v>1796.5</v>
      </c>
      <c r="AN8" s="210">
        <v>71</v>
      </c>
      <c r="AO8" s="210">
        <v>6796</v>
      </c>
      <c r="AP8" s="211">
        <f t="shared" si="10"/>
        <v>1699</v>
      </c>
    </row>
    <row r="9" spans="1:42">
      <c r="A9" s="1" t="s">
        <v>1644</v>
      </c>
      <c r="B9" s="179" t="s">
        <v>1645</v>
      </c>
      <c r="C9" s="44" t="s">
        <v>5</v>
      </c>
      <c r="D9" s="57"/>
      <c r="E9" s="57"/>
      <c r="F9" s="58"/>
      <c r="G9" s="57"/>
      <c r="H9" s="102"/>
      <c r="I9" s="58"/>
      <c r="J9" s="159">
        <v>17</v>
      </c>
      <c r="K9" s="160">
        <v>1933</v>
      </c>
      <c r="L9" s="58">
        <f>K9*25%</f>
        <v>483.25</v>
      </c>
      <c r="M9" s="194">
        <v>25</v>
      </c>
      <c r="N9" s="194">
        <v>2229</v>
      </c>
      <c r="O9" s="58">
        <f>N9*25%</f>
        <v>557.25</v>
      </c>
      <c r="P9" s="210">
        <v>41</v>
      </c>
      <c r="Q9" s="210">
        <v>3585</v>
      </c>
      <c r="R9" s="209">
        <f t="shared" si="3"/>
        <v>896.25</v>
      </c>
      <c r="S9" s="237">
        <v>48</v>
      </c>
      <c r="T9" s="237">
        <v>4578</v>
      </c>
      <c r="U9" s="209">
        <f t="shared" si="4"/>
        <v>1144.5</v>
      </c>
      <c r="V9" s="265">
        <v>42</v>
      </c>
      <c r="W9" s="265">
        <v>3698</v>
      </c>
      <c r="X9" s="267">
        <f t="shared" si="5"/>
        <v>924.5</v>
      </c>
      <c r="Y9" s="265">
        <v>48</v>
      </c>
      <c r="Z9" s="265">
        <v>4850</v>
      </c>
      <c r="AA9" s="267">
        <f t="shared" si="6"/>
        <v>1212.5</v>
      </c>
      <c r="AB9" s="210">
        <v>41</v>
      </c>
      <c r="AC9" s="210">
        <v>3147</v>
      </c>
      <c r="AD9" s="211">
        <f t="shared" si="7"/>
        <v>786.75</v>
      </c>
      <c r="AE9" s="210"/>
      <c r="AF9" s="210"/>
      <c r="AG9" s="211"/>
      <c r="AH9" s="210">
        <v>44</v>
      </c>
      <c r="AI9" s="210">
        <v>3712</v>
      </c>
      <c r="AJ9" s="211">
        <f t="shared" si="8"/>
        <v>928</v>
      </c>
      <c r="AK9" s="210">
        <v>47</v>
      </c>
      <c r="AL9" s="210">
        <v>4479</v>
      </c>
      <c r="AM9" s="211">
        <f t="shared" si="9"/>
        <v>1119.75</v>
      </c>
      <c r="AN9" s="210">
        <v>45</v>
      </c>
      <c r="AO9" s="210">
        <v>4039</v>
      </c>
      <c r="AP9" s="211">
        <f t="shared" si="10"/>
        <v>1009.75</v>
      </c>
    </row>
    <row r="10" spans="1:42">
      <c r="A10" s="1" t="s">
        <v>1939</v>
      </c>
      <c r="B10" s="19" t="s">
        <v>1937</v>
      </c>
      <c r="C10" s="44" t="s">
        <v>5</v>
      </c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210">
        <v>9</v>
      </c>
      <c r="Q10" s="210">
        <v>881</v>
      </c>
      <c r="R10" s="209">
        <f t="shared" si="3"/>
        <v>220.25</v>
      </c>
      <c r="S10" s="237">
        <v>104</v>
      </c>
      <c r="T10" s="237">
        <v>9222</v>
      </c>
      <c r="U10" s="209">
        <f t="shared" si="4"/>
        <v>2305.5</v>
      </c>
      <c r="V10" s="265">
        <v>86</v>
      </c>
      <c r="W10" s="265">
        <v>7742</v>
      </c>
      <c r="X10" s="267">
        <f t="shared" si="5"/>
        <v>1935.5</v>
      </c>
      <c r="Y10" s="265">
        <v>90</v>
      </c>
      <c r="Z10" s="265">
        <v>7918</v>
      </c>
      <c r="AA10" s="267">
        <f t="shared" si="6"/>
        <v>1979.5</v>
      </c>
      <c r="AB10" s="210">
        <v>131</v>
      </c>
      <c r="AC10" s="210">
        <v>10893</v>
      </c>
      <c r="AD10" s="211">
        <f t="shared" si="7"/>
        <v>2723.25</v>
      </c>
      <c r="AE10" s="210"/>
      <c r="AF10" s="210"/>
      <c r="AG10" s="211"/>
      <c r="AH10" s="210">
        <v>218</v>
      </c>
      <c r="AI10" s="210">
        <v>20838</v>
      </c>
      <c r="AJ10" s="211">
        <f t="shared" si="8"/>
        <v>5209.5</v>
      </c>
      <c r="AK10" s="210">
        <v>203</v>
      </c>
      <c r="AL10" s="210">
        <v>21483</v>
      </c>
      <c r="AM10" s="211">
        <f t="shared" si="9"/>
        <v>5370.75</v>
      </c>
      <c r="AN10" s="210">
        <v>183</v>
      </c>
      <c r="AO10" s="210">
        <v>18989</v>
      </c>
      <c r="AP10" s="211">
        <f t="shared" si="10"/>
        <v>4747.25</v>
      </c>
    </row>
    <row r="11" spans="1:42">
      <c r="A11" s="1" t="s">
        <v>1940</v>
      </c>
      <c r="B11" s="19" t="s">
        <v>1938</v>
      </c>
      <c r="C11" s="44" t="s">
        <v>5</v>
      </c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210">
        <v>10</v>
      </c>
      <c r="Q11" s="210">
        <v>826</v>
      </c>
      <c r="R11" s="209">
        <f t="shared" si="3"/>
        <v>206.5</v>
      </c>
      <c r="S11" s="237">
        <v>86</v>
      </c>
      <c r="T11" s="237">
        <v>6564</v>
      </c>
      <c r="U11" s="209">
        <f t="shared" si="4"/>
        <v>1641</v>
      </c>
      <c r="V11" s="265">
        <v>54</v>
      </c>
      <c r="W11" s="265">
        <v>4878</v>
      </c>
      <c r="X11" s="267">
        <f t="shared" si="5"/>
        <v>1219.5</v>
      </c>
      <c r="Y11" s="265">
        <v>51</v>
      </c>
      <c r="Z11" s="265">
        <v>3803</v>
      </c>
      <c r="AA11" s="267">
        <f t="shared" si="6"/>
        <v>950.75</v>
      </c>
      <c r="AB11" s="210">
        <v>47</v>
      </c>
      <c r="AC11" s="210">
        <v>4081</v>
      </c>
      <c r="AD11" s="211">
        <f t="shared" si="7"/>
        <v>1020.25</v>
      </c>
      <c r="AE11" s="210"/>
      <c r="AF11" s="210"/>
      <c r="AG11" s="211"/>
      <c r="AH11" s="210">
        <v>53</v>
      </c>
      <c r="AI11" s="210">
        <v>5205</v>
      </c>
      <c r="AJ11" s="211">
        <f t="shared" si="8"/>
        <v>1301.25</v>
      </c>
      <c r="AK11" s="210">
        <v>44</v>
      </c>
      <c r="AL11" s="210">
        <v>3312</v>
      </c>
      <c r="AM11" s="211">
        <f t="shared" si="9"/>
        <v>828</v>
      </c>
      <c r="AN11" s="210">
        <v>47</v>
      </c>
      <c r="AO11" s="210">
        <v>4167</v>
      </c>
      <c r="AP11" s="211">
        <f t="shared" si="10"/>
        <v>1041.75</v>
      </c>
    </row>
    <row r="12" spans="1:42">
      <c r="A12" s="1" t="s">
        <v>2359</v>
      </c>
      <c r="B12" s="19" t="s">
        <v>2358</v>
      </c>
      <c r="C12" s="44" t="s">
        <v>5</v>
      </c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266">
        <v>49</v>
      </c>
      <c r="W12" s="266">
        <v>4011</v>
      </c>
      <c r="X12" s="267">
        <f t="shared" si="5"/>
        <v>1002.75</v>
      </c>
      <c r="Y12" s="266">
        <v>212</v>
      </c>
      <c r="Z12" s="266">
        <v>17588</v>
      </c>
      <c r="AA12" s="267">
        <f t="shared" si="6"/>
        <v>4397</v>
      </c>
      <c r="AB12" s="210">
        <v>184</v>
      </c>
      <c r="AC12" s="210">
        <v>15232</v>
      </c>
      <c r="AD12" s="211">
        <f t="shared" si="7"/>
        <v>3808</v>
      </c>
      <c r="AE12" s="210"/>
      <c r="AF12" s="210"/>
      <c r="AG12" s="211"/>
      <c r="AH12" s="210">
        <v>223</v>
      </c>
      <c r="AI12" s="210">
        <v>20011</v>
      </c>
      <c r="AJ12" s="211">
        <f t="shared" si="8"/>
        <v>5002.75</v>
      </c>
      <c r="AK12" s="210">
        <v>215</v>
      </c>
      <c r="AL12" s="210">
        <v>19961</v>
      </c>
      <c r="AM12" s="211">
        <f t="shared" si="9"/>
        <v>4990.25</v>
      </c>
      <c r="AN12" s="210">
        <v>220</v>
      </c>
      <c r="AO12" s="210">
        <v>19992</v>
      </c>
      <c r="AP12" s="211">
        <f t="shared" si="10"/>
        <v>4998</v>
      </c>
    </row>
    <row r="13" spans="1:42">
      <c r="A13" s="1" t="s">
        <v>5848</v>
      </c>
      <c r="B13" s="19" t="s">
        <v>5843</v>
      </c>
      <c r="C13" s="227" t="s">
        <v>5</v>
      </c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>
        <v>8</v>
      </c>
      <c r="AI13" s="19">
        <v>1072</v>
      </c>
      <c r="AJ13" s="211">
        <f t="shared" si="8"/>
        <v>268</v>
      </c>
      <c r="AK13" s="102">
        <v>31</v>
      </c>
      <c r="AL13" s="102">
        <v>2893</v>
      </c>
      <c r="AM13" s="211">
        <f t="shared" si="9"/>
        <v>723.25</v>
      </c>
      <c r="AN13" s="102">
        <v>43</v>
      </c>
      <c r="AO13" s="102">
        <v>4325</v>
      </c>
      <c r="AP13" s="211">
        <f t="shared" si="10"/>
        <v>1081.25</v>
      </c>
    </row>
    <row r="14" spans="1:42">
      <c r="A14" s="1" t="s">
        <v>5849</v>
      </c>
      <c r="B14" s="19" t="s">
        <v>5844</v>
      </c>
      <c r="C14" s="227" t="s">
        <v>5</v>
      </c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>
        <v>4</v>
      </c>
      <c r="AI14" s="19">
        <v>436</v>
      </c>
      <c r="AJ14" s="211">
        <f t="shared" si="8"/>
        <v>109</v>
      </c>
      <c r="AK14" s="102">
        <v>26</v>
      </c>
      <c r="AL14" s="102">
        <v>2010</v>
      </c>
      <c r="AM14" s="211">
        <f t="shared" si="9"/>
        <v>502.5</v>
      </c>
      <c r="AN14" s="102">
        <v>28</v>
      </c>
      <c r="AO14" s="102">
        <v>2724</v>
      </c>
      <c r="AP14" s="211">
        <f t="shared" si="10"/>
        <v>681</v>
      </c>
    </row>
    <row r="15" spans="1:42">
      <c r="A15" s="1" t="s">
        <v>5850</v>
      </c>
      <c r="B15" s="19" t="s">
        <v>5845</v>
      </c>
      <c r="C15" s="227" t="s">
        <v>5</v>
      </c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>
        <v>3</v>
      </c>
      <c r="AI15" s="19">
        <v>193</v>
      </c>
      <c r="AJ15" s="211">
        <f t="shared" si="8"/>
        <v>48.25</v>
      </c>
      <c r="AK15" s="102">
        <v>41</v>
      </c>
      <c r="AL15" s="102">
        <v>3415</v>
      </c>
      <c r="AM15" s="211">
        <f t="shared" si="9"/>
        <v>853.75</v>
      </c>
      <c r="AN15" s="102">
        <v>46</v>
      </c>
      <c r="AO15" s="102">
        <v>5048</v>
      </c>
      <c r="AP15" s="211">
        <f t="shared" si="10"/>
        <v>1262</v>
      </c>
    </row>
    <row r="16" spans="1:42">
      <c r="A16" s="1" t="s">
        <v>5851</v>
      </c>
      <c r="B16" s="19" t="s">
        <v>5846</v>
      </c>
      <c r="C16" s="227" t="s">
        <v>5</v>
      </c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>
        <v>12</v>
      </c>
      <c r="AI16" s="19">
        <v>820</v>
      </c>
      <c r="AJ16" s="211">
        <f t="shared" si="8"/>
        <v>205</v>
      </c>
      <c r="AK16" s="102">
        <v>51</v>
      </c>
      <c r="AL16" s="102">
        <v>4165</v>
      </c>
      <c r="AM16" s="211">
        <f t="shared" si="9"/>
        <v>1041.25</v>
      </c>
      <c r="AN16" s="102">
        <v>37</v>
      </c>
      <c r="AO16" s="102">
        <v>2745</v>
      </c>
      <c r="AP16" s="211">
        <f t="shared" si="10"/>
        <v>686.25</v>
      </c>
    </row>
    <row r="17" spans="1:42">
      <c r="A17" s="1" t="s">
        <v>5852</v>
      </c>
      <c r="B17" s="19" t="s">
        <v>5847</v>
      </c>
      <c r="C17" s="227" t="s">
        <v>5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>
        <v>1</v>
      </c>
      <c r="AI17" s="19">
        <v>35</v>
      </c>
      <c r="AJ17" s="211">
        <f t="shared" si="8"/>
        <v>8.75</v>
      </c>
      <c r="AK17" s="102">
        <v>18</v>
      </c>
      <c r="AL17" s="102">
        <v>1264</v>
      </c>
      <c r="AM17" s="211">
        <f t="shared" si="9"/>
        <v>316</v>
      </c>
      <c r="AN17" s="102">
        <v>31</v>
      </c>
      <c r="AO17" s="102">
        <v>2783</v>
      </c>
      <c r="AP17" s="211">
        <f t="shared" si="10"/>
        <v>695.75</v>
      </c>
    </row>
    <row r="18" spans="1:42" hidden="1">
      <c r="A18" s="1" t="s">
        <v>5853</v>
      </c>
      <c r="B18" s="19" t="s">
        <v>5854</v>
      </c>
      <c r="C18" s="227" t="s">
        <v>25</v>
      </c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02">
        <v>141</v>
      </c>
      <c r="AL18" s="102">
        <v>12461</v>
      </c>
      <c r="AM18" s="211">
        <f t="shared" si="9"/>
        <v>3115.25</v>
      </c>
      <c r="AN18" s="102">
        <v>274</v>
      </c>
      <c r="AO18" s="102">
        <v>25878</v>
      </c>
      <c r="AP18" s="211">
        <f t="shared" si="10"/>
        <v>6469.5</v>
      </c>
    </row>
    <row r="19" spans="1:42" hidden="1">
      <c r="A19" s="443" t="s">
        <v>925</v>
      </c>
      <c r="B19" s="444"/>
      <c r="C19" s="445"/>
      <c r="D19" s="127">
        <f t="shared" ref="D19:I19" si="11">SUM(D3:D5)</f>
        <v>212</v>
      </c>
      <c r="E19" s="127">
        <f t="shared" si="11"/>
        <v>19734</v>
      </c>
      <c r="F19" s="127">
        <f t="shared" si="11"/>
        <v>4933.5</v>
      </c>
      <c r="G19" s="126">
        <f t="shared" si="11"/>
        <v>665</v>
      </c>
      <c r="H19" s="126">
        <f t="shared" si="11"/>
        <v>55443</v>
      </c>
      <c r="I19" s="128">
        <f t="shared" si="11"/>
        <v>13860.75</v>
      </c>
      <c r="J19" s="128">
        <f t="shared" ref="J19:O19" si="12">SUM(J3:J9)</f>
        <v>653</v>
      </c>
      <c r="K19" s="128">
        <f t="shared" si="12"/>
        <v>54855</v>
      </c>
      <c r="L19" s="128">
        <f t="shared" si="12"/>
        <v>13713.75</v>
      </c>
      <c r="M19" s="128">
        <f t="shared" si="12"/>
        <v>698</v>
      </c>
      <c r="N19" s="128">
        <f t="shared" si="12"/>
        <v>58964</v>
      </c>
      <c r="O19" s="128">
        <f t="shared" si="12"/>
        <v>14741</v>
      </c>
      <c r="P19" s="216">
        <f t="shared" ref="P19:U19" si="13">SUM(P3:P11)</f>
        <v>622</v>
      </c>
      <c r="Q19" s="216">
        <f t="shared" si="13"/>
        <v>53812</v>
      </c>
      <c r="R19" s="216">
        <f t="shared" si="13"/>
        <v>13453</v>
      </c>
      <c r="S19" s="216">
        <f t="shared" si="13"/>
        <v>1295</v>
      </c>
      <c r="T19" s="216">
        <f t="shared" si="13"/>
        <v>115893</v>
      </c>
      <c r="U19" s="216">
        <f t="shared" si="13"/>
        <v>28973.25</v>
      </c>
      <c r="V19" s="216">
        <f t="shared" ref="V19:AG19" si="14">SUM(V3:V12)</f>
        <v>1048</v>
      </c>
      <c r="W19" s="216">
        <f t="shared" si="14"/>
        <v>91026</v>
      </c>
      <c r="X19" s="216">
        <f t="shared" si="14"/>
        <v>22756.5</v>
      </c>
      <c r="Y19" s="216">
        <f t="shared" si="14"/>
        <v>1257</v>
      </c>
      <c r="Z19" s="216">
        <f t="shared" si="14"/>
        <v>107777</v>
      </c>
      <c r="AA19" s="216">
        <f t="shared" si="14"/>
        <v>26944.25</v>
      </c>
      <c r="AB19" s="216">
        <f t="shared" si="14"/>
        <v>1234</v>
      </c>
      <c r="AC19" s="216">
        <f t="shared" si="14"/>
        <v>105421</v>
      </c>
      <c r="AD19" s="216">
        <f t="shared" si="14"/>
        <v>26355.25</v>
      </c>
      <c r="AE19" s="216">
        <f t="shared" si="14"/>
        <v>0</v>
      </c>
      <c r="AF19" s="216">
        <f t="shared" si="14"/>
        <v>0</v>
      </c>
      <c r="AG19" s="216">
        <f t="shared" si="14"/>
        <v>0</v>
      </c>
      <c r="AH19" s="216">
        <f>SUM(AH3:AH17)</f>
        <v>1617</v>
      </c>
      <c r="AI19" s="216">
        <f>SUM(AI3:AI17)</f>
        <v>139090</v>
      </c>
      <c r="AJ19" s="216">
        <f>SUM(AJ3:AJ17)</f>
        <v>34772.5</v>
      </c>
      <c r="AK19" s="216">
        <f t="shared" ref="AK19:AP19" si="15">SUM(AK3:AK18)</f>
        <v>1813</v>
      </c>
      <c r="AL19" s="216">
        <f t="shared" si="15"/>
        <v>159473</v>
      </c>
      <c r="AM19" s="216">
        <f t="shared" si="15"/>
        <v>39868.25</v>
      </c>
      <c r="AN19" s="216">
        <f t="shared" si="15"/>
        <v>1879</v>
      </c>
      <c r="AO19" s="216">
        <f t="shared" si="15"/>
        <v>188280</v>
      </c>
      <c r="AP19" s="216">
        <f t="shared" si="15"/>
        <v>47070</v>
      </c>
    </row>
  </sheetData>
  <autoFilter ref="A1:U19" xr:uid="{03228FF9-6F6F-42C7-A8A4-ED99DB226F4F}">
    <filterColumn colId="2">
      <filters>
        <filter val="Kerry"/>
      </filters>
    </filterColumn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</autoFilter>
  <mergeCells count="17">
    <mergeCell ref="A19:C19"/>
    <mergeCell ref="A1:A2"/>
    <mergeCell ref="B1:B2"/>
    <mergeCell ref="C1:C2"/>
    <mergeCell ref="P1:R1"/>
    <mergeCell ref="M1:O1"/>
    <mergeCell ref="J1:L1"/>
    <mergeCell ref="D1:F1"/>
    <mergeCell ref="G1:I1"/>
    <mergeCell ref="V1:X1"/>
    <mergeCell ref="S1:U1"/>
    <mergeCell ref="AN1:AP1"/>
    <mergeCell ref="AK1:AM1"/>
    <mergeCell ref="AH1:AJ1"/>
    <mergeCell ref="AE1:AG1"/>
    <mergeCell ref="AB1:AD1"/>
    <mergeCell ref="Y1:AA1"/>
  </mergeCells>
  <pageMargins left="0.7" right="0.7" top="0.75" bottom="0.75" header="0.3" footer="0.3"/>
  <pageSetup paperSize="260" orientation="portrait" horizontalDpi="203" verticalDpi="203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>
    <tabColor rgb="FFCCFF33"/>
  </sheetPr>
  <dimension ref="A1:AJ609"/>
  <sheetViews>
    <sheetView showGridLines="0" zoomScale="90" zoomScaleNormal="90" zoomScaleSheetLayoutView="100" workbookViewId="0">
      <pane xSplit="3" ySplit="2" topLeftCell="AH579" activePane="bottomRight" state="frozen"/>
      <selection activeCell="G24" sqref="G24"/>
      <selection pane="topRight" activeCell="G24" sqref="G24"/>
      <selection pane="bottomLeft" activeCell="G24" sqref="G24"/>
      <selection pane="bottomRight" activeCell="AJ3" sqref="AJ3:AJ607"/>
    </sheetView>
  </sheetViews>
  <sheetFormatPr defaultRowHeight="15"/>
  <cols>
    <col min="2" max="2" width="40.85546875" customWidth="1"/>
    <col min="3" max="3" width="9" style="25" customWidth="1"/>
    <col min="4" max="4" width="9.5703125" hidden="1" customWidth="1"/>
    <col min="5" max="5" width="11" hidden="1" customWidth="1"/>
    <col min="6" max="6" width="11.140625" hidden="1" customWidth="1"/>
    <col min="7" max="7" width="9.5703125" hidden="1" customWidth="1"/>
    <col min="8" max="8" width="12" hidden="1" customWidth="1"/>
    <col min="9" max="9" width="11.42578125" hidden="1" customWidth="1"/>
    <col min="10" max="10" width="10" hidden="1" customWidth="1"/>
    <col min="11" max="11" width="11.140625" hidden="1" customWidth="1"/>
    <col min="12" max="12" width="14.140625" hidden="1" customWidth="1"/>
    <col min="13" max="13" width="10" hidden="1" customWidth="1"/>
    <col min="14" max="14" width="11.140625" hidden="1" customWidth="1"/>
    <col min="15" max="15" width="14.140625" hidden="1" customWidth="1"/>
    <col min="16" max="16" width="10" hidden="1" customWidth="1"/>
    <col min="17" max="18" width="14.140625" hidden="1" customWidth="1"/>
    <col min="19" max="19" width="10" hidden="1" customWidth="1"/>
    <col min="20" max="21" width="14.140625" hidden="1" customWidth="1"/>
    <col min="22" max="22" width="13.28515625" hidden="1" customWidth="1"/>
    <col min="23" max="24" width="14.140625" hidden="1" customWidth="1"/>
    <col min="25" max="25" width="13.28515625" hidden="1" customWidth="1"/>
    <col min="26" max="27" width="14.140625" hidden="1" customWidth="1"/>
    <col min="28" max="28" width="13.28515625" hidden="1" customWidth="1"/>
    <col min="29" max="30" width="14.140625" hidden="1" customWidth="1"/>
    <col min="31" max="31" width="13.28515625" hidden="1" customWidth="1"/>
    <col min="32" max="33" width="14.140625" hidden="1" customWidth="1"/>
    <col min="34" max="34" width="13.28515625" customWidth="1"/>
    <col min="35" max="36" width="14.140625" customWidth="1"/>
  </cols>
  <sheetData>
    <row r="1" spans="1:36">
      <c r="A1" s="450" t="s">
        <v>0</v>
      </c>
      <c r="B1" s="451" t="s">
        <v>2</v>
      </c>
      <c r="C1" s="450" t="s">
        <v>1</v>
      </c>
      <c r="D1" s="448">
        <v>43132</v>
      </c>
      <c r="E1" s="448"/>
      <c r="F1" s="448"/>
      <c r="G1" s="448">
        <v>43160</v>
      </c>
      <c r="H1" s="448"/>
      <c r="I1" s="448"/>
      <c r="J1" s="448">
        <v>43191</v>
      </c>
      <c r="K1" s="448"/>
      <c r="L1" s="448"/>
      <c r="M1" s="448">
        <v>43221</v>
      </c>
      <c r="N1" s="448"/>
      <c r="O1" s="448"/>
      <c r="P1" s="448">
        <v>43252</v>
      </c>
      <c r="Q1" s="448"/>
      <c r="R1" s="448"/>
      <c r="S1" s="448">
        <v>43282</v>
      </c>
      <c r="T1" s="448"/>
      <c r="U1" s="448"/>
      <c r="V1" s="448">
        <v>43313</v>
      </c>
      <c r="W1" s="448"/>
      <c r="X1" s="448"/>
      <c r="Y1" s="448">
        <v>43344</v>
      </c>
      <c r="Z1" s="448"/>
      <c r="AA1" s="448"/>
      <c r="AB1" s="448">
        <v>43374</v>
      </c>
      <c r="AC1" s="448"/>
      <c r="AD1" s="448"/>
      <c r="AE1" s="448">
        <v>43405</v>
      </c>
      <c r="AF1" s="448"/>
      <c r="AG1" s="448"/>
      <c r="AH1" s="448">
        <v>43435</v>
      </c>
      <c r="AI1" s="448"/>
      <c r="AJ1" s="448"/>
    </row>
    <row r="2" spans="1:36" hidden="1">
      <c r="A2" s="450"/>
      <c r="B2" s="451"/>
      <c r="C2" s="450"/>
      <c r="D2" s="161" t="s">
        <v>923</v>
      </c>
      <c r="E2" s="161" t="s">
        <v>922</v>
      </c>
      <c r="F2" s="162">
        <v>0.25</v>
      </c>
      <c r="G2" s="161" t="s">
        <v>923</v>
      </c>
      <c r="H2" s="161" t="s">
        <v>922</v>
      </c>
      <c r="I2" s="162">
        <v>0.25</v>
      </c>
      <c r="J2" s="161" t="s">
        <v>923</v>
      </c>
      <c r="K2" s="161" t="s">
        <v>922</v>
      </c>
      <c r="L2" s="162">
        <v>0.25</v>
      </c>
      <c r="M2" s="161" t="s">
        <v>923</v>
      </c>
      <c r="N2" s="161" t="s">
        <v>922</v>
      </c>
      <c r="O2" s="162">
        <v>0.25</v>
      </c>
      <c r="P2" s="161" t="s">
        <v>923</v>
      </c>
      <c r="Q2" s="161" t="s">
        <v>922</v>
      </c>
      <c r="R2" s="162">
        <v>0.25</v>
      </c>
      <c r="S2" s="161" t="s">
        <v>923</v>
      </c>
      <c r="T2" s="161" t="s">
        <v>922</v>
      </c>
      <c r="U2" s="162">
        <v>0.25</v>
      </c>
      <c r="V2" s="161" t="s">
        <v>923</v>
      </c>
      <c r="W2" s="161" t="s">
        <v>922</v>
      </c>
      <c r="X2" s="162">
        <v>0.25</v>
      </c>
      <c r="Y2" s="161" t="s">
        <v>923</v>
      </c>
      <c r="Z2" s="161" t="s">
        <v>922</v>
      </c>
      <c r="AA2" s="162">
        <v>0.25</v>
      </c>
      <c r="AB2" s="161" t="s">
        <v>923</v>
      </c>
      <c r="AC2" s="161" t="s">
        <v>922</v>
      </c>
      <c r="AD2" s="162">
        <v>0.25</v>
      </c>
      <c r="AE2" s="161" t="s">
        <v>923</v>
      </c>
      <c r="AF2" s="161" t="s">
        <v>922</v>
      </c>
      <c r="AG2" s="162">
        <v>0.25</v>
      </c>
      <c r="AH2" s="161" t="s">
        <v>923</v>
      </c>
      <c r="AI2" s="161" t="s">
        <v>922</v>
      </c>
      <c r="AJ2" s="162">
        <v>0.25</v>
      </c>
    </row>
    <row r="3" spans="1:36">
      <c r="A3" s="195" t="s">
        <v>1656</v>
      </c>
      <c r="B3" s="179" t="s">
        <v>1646</v>
      </c>
      <c r="C3" s="269" t="str">
        <f>VLOOKUP(A3,Remark!Z:AB,3,0)</f>
        <v>Kerry</v>
      </c>
      <c r="D3" s="159">
        <v>28</v>
      </c>
      <c r="E3" s="160">
        <v>2040</v>
      </c>
      <c r="F3" s="58">
        <f>E3*25%</f>
        <v>510</v>
      </c>
      <c r="G3" s="194">
        <v>183</v>
      </c>
      <c r="H3" s="194">
        <v>12173</v>
      </c>
      <c r="I3" s="58">
        <f>H3*25%</f>
        <v>3043.25</v>
      </c>
      <c r="J3" s="210">
        <v>248</v>
      </c>
      <c r="K3" s="210">
        <v>16100</v>
      </c>
      <c r="L3" s="209">
        <f>K3*25%</f>
        <v>4025</v>
      </c>
      <c r="M3" s="210">
        <v>382</v>
      </c>
      <c r="N3" s="210">
        <v>27486</v>
      </c>
      <c r="O3" s="209">
        <f>N3*25%</f>
        <v>6871.5</v>
      </c>
      <c r="P3" s="210">
        <v>290</v>
      </c>
      <c r="Q3" s="210">
        <v>20414</v>
      </c>
      <c r="R3" s="268">
        <f>Q3*25%</f>
        <v>5103.5</v>
      </c>
      <c r="S3" s="210">
        <v>257</v>
      </c>
      <c r="T3" s="210">
        <v>18711</v>
      </c>
      <c r="U3" s="268">
        <f>T3*25%</f>
        <v>4677.75</v>
      </c>
      <c r="V3" s="310">
        <v>285</v>
      </c>
      <c r="W3" s="310">
        <v>20327</v>
      </c>
      <c r="X3" s="102">
        <f>W3*25%</f>
        <v>5081.75</v>
      </c>
      <c r="Y3" s="310">
        <v>218</v>
      </c>
      <c r="Z3" s="310">
        <v>15578</v>
      </c>
      <c r="AA3" s="102">
        <f>Z3*25%</f>
        <v>3894.5</v>
      </c>
      <c r="AB3" s="310">
        <v>260</v>
      </c>
      <c r="AC3" s="310">
        <v>17992</v>
      </c>
      <c r="AD3" s="102">
        <f>AC3*25%</f>
        <v>4498</v>
      </c>
      <c r="AE3" s="310">
        <v>325</v>
      </c>
      <c r="AF3" s="310">
        <v>21863</v>
      </c>
      <c r="AG3" s="102">
        <f>AF3*25%</f>
        <v>5465.75</v>
      </c>
      <c r="AH3" s="310">
        <v>359</v>
      </c>
      <c r="AI3" s="310">
        <v>24165</v>
      </c>
      <c r="AJ3" s="102">
        <f>AI3*25%</f>
        <v>6041.25</v>
      </c>
    </row>
    <row r="4" spans="1:36">
      <c r="A4" s="195" t="s">
        <v>1659</v>
      </c>
      <c r="B4" s="179" t="s">
        <v>1647</v>
      </c>
      <c r="C4" s="269" t="str">
        <f>VLOOKUP(A4,Remark!Z:AB,3,0)</f>
        <v>Kerry</v>
      </c>
      <c r="D4" s="159">
        <v>30</v>
      </c>
      <c r="E4" s="160">
        <v>2002</v>
      </c>
      <c r="F4" s="58">
        <f t="shared" ref="F4:F12" si="0">E4*25%</f>
        <v>500.5</v>
      </c>
      <c r="G4" s="194">
        <v>119</v>
      </c>
      <c r="H4" s="194">
        <v>7985</v>
      </c>
      <c r="I4" s="58">
        <f t="shared" ref="I4:I14" si="1">H4*25%</f>
        <v>1996.25</v>
      </c>
      <c r="J4" s="210">
        <v>92</v>
      </c>
      <c r="K4" s="210">
        <v>6284</v>
      </c>
      <c r="L4" s="209">
        <f t="shared" ref="L4:L14" si="2">K4*25%</f>
        <v>1571</v>
      </c>
      <c r="M4" s="210">
        <v>112</v>
      </c>
      <c r="N4" s="210">
        <v>8460</v>
      </c>
      <c r="O4" s="209">
        <f t="shared" ref="O4:O14" si="3">N4*25%</f>
        <v>2115</v>
      </c>
      <c r="P4" s="210">
        <v>95</v>
      </c>
      <c r="Q4" s="210">
        <v>7041</v>
      </c>
      <c r="R4" s="268">
        <f t="shared" ref="R4:R67" si="4">Q4*25%</f>
        <v>1760.25</v>
      </c>
      <c r="S4" s="210">
        <v>115</v>
      </c>
      <c r="T4" s="210">
        <v>8153</v>
      </c>
      <c r="U4" s="268">
        <f t="shared" ref="U4:U67" si="5">T4*25%</f>
        <v>2038.25</v>
      </c>
      <c r="V4" s="310">
        <v>125</v>
      </c>
      <c r="W4" s="310">
        <v>8815</v>
      </c>
      <c r="X4" s="102">
        <f t="shared" ref="X4:X67" si="6">W4*25%</f>
        <v>2203.75</v>
      </c>
      <c r="Y4" s="310">
        <v>133</v>
      </c>
      <c r="Z4" s="310">
        <v>9435</v>
      </c>
      <c r="AA4" s="102">
        <f t="shared" ref="AA4:AA67" si="7">Z4*25%</f>
        <v>2358.75</v>
      </c>
      <c r="AB4" s="310">
        <v>121</v>
      </c>
      <c r="AC4" s="310">
        <v>7627</v>
      </c>
      <c r="AD4" s="102">
        <f t="shared" ref="AD4:AD67" si="8">AC4*25%</f>
        <v>1906.75</v>
      </c>
      <c r="AE4" s="310">
        <v>169</v>
      </c>
      <c r="AF4" s="310">
        <v>11531</v>
      </c>
      <c r="AG4" s="102">
        <f t="shared" ref="AG4:AG67" si="9">AF4*25%</f>
        <v>2882.75</v>
      </c>
      <c r="AH4" s="310">
        <v>125</v>
      </c>
      <c r="AI4" s="310">
        <v>8551</v>
      </c>
      <c r="AJ4" s="102">
        <f t="shared" ref="AJ4:AJ67" si="10">AI4*25%</f>
        <v>2137.75</v>
      </c>
    </row>
    <row r="5" spans="1:36" hidden="1">
      <c r="A5" s="195" t="s">
        <v>1661</v>
      </c>
      <c r="B5" s="179" t="s">
        <v>1648</v>
      </c>
      <c r="C5" s="269" t="str">
        <f>VLOOKUP(A5,Remark!Z:AB,3,0)</f>
        <v>ONUT</v>
      </c>
      <c r="D5" s="159">
        <v>17</v>
      </c>
      <c r="E5" s="160">
        <v>807</v>
      </c>
      <c r="F5" s="58">
        <f t="shared" si="0"/>
        <v>201.75</v>
      </c>
      <c r="G5" s="194">
        <v>51</v>
      </c>
      <c r="H5" s="194">
        <v>3413</v>
      </c>
      <c r="I5" s="58">
        <f t="shared" si="1"/>
        <v>853.25</v>
      </c>
      <c r="J5" s="210">
        <v>60</v>
      </c>
      <c r="K5" s="210">
        <v>4456</v>
      </c>
      <c r="L5" s="209">
        <f t="shared" si="2"/>
        <v>1114</v>
      </c>
      <c r="M5" s="210">
        <v>65</v>
      </c>
      <c r="N5" s="210">
        <v>4843</v>
      </c>
      <c r="O5" s="209">
        <f t="shared" si="3"/>
        <v>1210.75</v>
      </c>
      <c r="P5" s="210">
        <v>48</v>
      </c>
      <c r="Q5" s="210">
        <v>3520</v>
      </c>
      <c r="R5" s="268">
        <f t="shared" si="4"/>
        <v>880</v>
      </c>
      <c r="S5" s="210">
        <v>45</v>
      </c>
      <c r="T5" s="210">
        <v>3499</v>
      </c>
      <c r="U5" s="268">
        <f t="shared" si="5"/>
        <v>874.75</v>
      </c>
      <c r="V5" s="310">
        <v>125</v>
      </c>
      <c r="W5" s="310">
        <v>7755</v>
      </c>
      <c r="X5" s="102">
        <f t="shared" si="6"/>
        <v>1938.75</v>
      </c>
      <c r="Y5" s="310">
        <v>151</v>
      </c>
      <c r="Z5" s="310">
        <v>9941</v>
      </c>
      <c r="AA5" s="102">
        <f t="shared" si="7"/>
        <v>2485.25</v>
      </c>
      <c r="AB5" s="310">
        <v>78</v>
      </c>
      <c r="AC5" s="310">
        <v>5610</v>
      </c>
      <c r="AD5" s="102">
        <f t="shared" si="8"/>
        <v>1402.5</v>
      </c>
      <c r="AE5" s="310">
        <v>42</v>
      </c>
      <c r="AF5" s="310">
        <v>2970</v>
      </c>
      <c r="AG5" s="102">
        <f t="shared" si="9"/>
        <v>742.5</v>
      </c>
      <c r="AH5" s="310">
        <v>37</v>
      </c>
      <c r="AI5" s="310">
        <v>2963</v>
      </c>
      <c r="AJ5" s="102">
        <f t="shared" si="10"/>
        <v>740.75</v>
      </c>
    </row>
    <row r="6" spans="1:36">
      <c r="A6" s="195" t="s">
        <v>1662</v>
      </c>
      <c r="B6" s="179" t="s">
        <v>1649</v>
      </c>
      <c r="C6" s="269" t="str">
        <f>VLOOKUP(A6,Remark!Z:AB,3,0)</f>
        <v>Kerry</v>
      </c>
      <c r="D6" s="159">
        <v>13</v>
      </c>
      <c r="E6" s="160">
        <v>803</v>
      </c>
      <c r="F6" s="58">
        <f t="shared" si="0"/>
        <v>200.75</v>
      </c>
      <c r="G6" s="194">
        <v>36</v>
      </c>
      <c r="H6" s="194">
        <v>2228</v>
      </c>
      <c r="I6" s="58">
        <f t="shared" si="1"/>
        <v>557</v>
      </c>
      <c r="J6" s="210">
        <v>24</v>
      </c>
      <c r="K6" s="210">
        <v>1708</v>
      </c>
      <c r="L6" s="209">
        <f t="shared" si="2"/>
        <v>427</v>
      </c>
      <c r="M6" s="210">
        <v>51</v>
      </c>
      <c r="N6" s="210">
        <v>3241</v>
      </c>
      <c r="O6" s="209">
        <f t="shared" si="3"/>
        <v>810.25</v>
      </c>
      <c r="P6" s="210">
        <v>50</v>
      </c>
      <c r="Q6" s="210">
        <v>3242</v>
      </c>
      <c r="R6" s="268">
        <f t="shared" si="4"/>
        <v>810.5</v>
      </c>
      <c r="S6" s="210">
        <v>79</v>
      </c>
      <c r="T6" s="210">
        <v>5685</v>
      </c>
      <c r="U6" s="268">
        <f t="shared" si="5"/>
        <v>1421.25</v>
      </c>
      <c r="V6" s="310">
        <v>58</v>
      </c>
      <c r="W6" s="310">
        <v>3902</v>
      </c>
      <c r="X6" s="102">
        <f t="shared" si="6"/>
        <v>975.5</v>
      </c>
      <c r="Y6" s="310">
        <v>65</v>
      </c>
      <c r="Z6" s="310">
        <v>4519</v>
      </c>
      <c r="AA6" s="102">
        <f t="shared" si="7"/>
        <v>1129.75</v>
      </c>
      <c r="AB6" s="310">
        <v>61</v>
      </c>
      <c r="AC6" s="310">
        <v>4483</v>
      </c>
      <c r="AD6" s="102">
        <f t="shared" si="8"/>
        <v>1120.75</v>
      </c>
      <c r="AE6" s="310">
        <v>57</v>
      </c>
      <c r="AF6" s="310">
        <v>3567</v>
      </c>
      <c r="AG6" s="102">
        <f t="shared" si="9"/>
        <v>891.75</v>
      </c>
      <c r="AH6" s="310">
        <v>54</v>
      </c>
      <c r="AI6" s="310">
        <v>3610</v>
      </c>
      <c r="AJ6" s="102">
        <f t="shared" si="10"/>
        <v>902.5</v>
      </c>
    </row>
    <row r="7" spans="1:36">
      <c r="A7" s="195" t="s">
        <v>1663</v>
      </c>
      <c r="B7" s="179" t="s">
        <v>1650</v>
      </c>
      <c r="C7" s="269" t="str">
        <f>VLOOKUP(A7,Remark!Z:AB,3,0)</f>
        <v>Kerry</v>
      </c>
      <c r="D7" s="159">
        <v>26</v>
      </c>
      <c r="E7" s="160">
        <v>1474</v>
      </c>
      <c r="F7" s="58">
        <f t="shared" si="0"/>
        <v>368.5</v>
      </c>
      <c r="G7" s="194">
        <v>162</v>
      </c>
      <c r="H7" s="194">
        <v>11230</v>
      </c>
      <c r="I7" s="58">
        <f t="shared" si="1"/>
        <v>2807.5</v>
      </c>
      <c r="J7" s="210">
        <v>173</v>
      </c>
      <c r="K7" s="210">
        <v>11047</v>
      </c>
      <c r="L7" s="209">
        <f t="shared" si="2"/>
        <v>2761.75</v>
      </c>
      <c r="M7" s="210">
        <v>176</v>
      </c>
      <c r="N7" s="210">
        <v>11240</v>
      </c>
      <c r="O7" s="209">
        <f t="shared" si="3"/>
        <v>2810</v>
      </c>
      <c r="P7" s="210">
        <v>282</v>
      </c>
      <c r="Q7" s="210">
        <v>17650</v>
      </c>
      <c r="R7" s="268">
        <f t="shared" si="4"/>
        <v>4412.5</v>
      </c>
      <c r="S7" s="210">
        <v>390</v>
      </c>
      <c r="T7" s="210">
        <v>24950</v>
      </c>
      <c r="U7" s="268">
        <f t="shared" si="5"/>
        <v>6237.5</v>
      </c>
      <c r="V7" s="310">
        <v>613</v>
      </c>
      <c r="W7" s="310">
        <v>35095</v>
      </c>
      <c r="X7" s="102">
        <f t="shared" si="6"/>
        <v>8773.75</v>
      </c>
      <c r="Y7" s="310">
        <v>320</v>
      </c>
      <c r="Z7" s="310">
        <v>21976</v>
      </c>
      <c r="AA7" s="102">
        <f t="shared" si="7"/>
        <v>5494</v>
      </c>
      <c r="AB7" s="310">
        <v>385</v>
      </c>
      <c r="AC7" s="310">
        <v>25251</v>
      </c>
      <c r="AD7" s="102">
        <f t="shared" si="8"/>
        <v>6312.75</v>
      </c>
      <c r="AE7" s="310">
        <v>346</v>
      </c>
      <c r="AF7" s="310">
        <v>24018</v>
      </c>
      <c r="AG7" s="102">
        <f t="shared" si="9"/>
        <v>6004.5</v>
      </c>
      <c r="AH7" s="310">
        <v>202</v>
      </c>
      <c r="AI7" s="310">
        <v>13986</v>
      </c>
      <c r="AJ7" s="102">
        <f t="shared" si="10"/>
        <v>3496.5</v>
      </c>
    </row>
    <row r="8" spans="1:36">
      <c r="A8" s="195" t="s">
        <v>1657</v>
      </c>
      <c r="B8" s="179" t="s">
        <v>1651</v>
      </c>
      <c r="C8" s="269" t="str">
        <f>VLOOKUP(A8,Remark!Z:AB,3,0)</f>
        <v>Kerry</v>
      </c>
      <c r="D8" s="159">
        <v>6</v>
      </c>
      <c r="E8" s="160">
        <v>410</v>
      </c>
      <c r="F8" s="58">
        <f t="shared" si="0"/>
        <v>102.5</v>
      </c>
      <c r="G8" s="194">
        <v>39</v>
      </c>
      <c r="H8" s="194">
        <v>3209</v>
      </c>
      <c r="I8" s="58">
        <f t="shared" si="1"/>
        <v>802.25</v>
      </c>
      <c r="J8" s="210">
        <v>27</v>
      </c>
      <c r="K8" s="210">
        <v>2189</v>
      </c>
      <c r="L8" s="209">
        <f t="shared" si="2"/>
        <v>547.25</v>
      </c>
      <c r="M8" s="210">
        <v>48</v>
      </c>
      <c r="N8" s="210">
        <v>3720</v>
      </c>
      <c r="O8" s="209">
        <f t="shared" si="3"/>
        <v>930</v>
      </c>
      <c r="P8" s="210">
        <v>68</v>
      </c>
      <c r="Q8" s="210">
        <v>5296</v>
      </c>
      <c r="R8" s="268">
        <f t="shared" si="4"/>
        <v>1324</v>
      </c>
      <c r="S8" s="210">
        <v>95</v>
      </c>
      <c r="T8" s="210">
        <v>6493</v>
      </c>
      <c r="U8" s="268">
        <f t="shared" si="5"/>
        <v>1623.25</v>
      </c>
      <c r="V8" s="310">
        <v>146</v>
      </c>
      <c r="W8" s="310">
        <v>8770</v>
      </c>
      <c r="X8" s="102">
        <f t="shared" si="6"/>
        <v>2192.5</v>
      </c>
      <c r="Y8" s="310">
        <v>80</v>
      </c>
      <c r="Z8" s="310">
        <v>4528</v>
      </c>
      <c r="AA8" s="102">
        <f t="shared" si="7"/>
        <v>1132</v>
      </c>
      <c r="AB8" s="310">
        <v>72</v>
      </c>
      <c r="AC8" s="310">
        <v>4120</v>
      </c>
      <c r="AD8" s="102">
        <f t="shared" si="8"/>
        <v>1030</v>
      </c>
      <c r="AE8" s="310">
        <v>58</v>
      </c>
      <c r="AF8" s="310">
        <v>2770</v>
      </c>
      <c r="AG8" s="102">
        <f t="shared" si="9"/>
        <v>692.5</v>
      </c>
      <c r="AH8" s="310">
        <v>78</v>
      </c>
      <c r="AI8" s="310">
        <v>4138</v>
      </c>
      <c r="AJ8" s="102">
        <f t="shared" si="10"/>
        <v>1034.5</v>
      </c>
    </row>
    <row r="9" spans="1:36">
      <c r="A9" s="195" t="s">
        <v>1658</v>
      </c>
      <c r="B9" s="179" t="s">
        <v>1652</v>
      </c>
      <c r="C9" s="269" t="str">
        <f>VLOOKUP(A9,Remark!Z:AB,3,0)</f>
        <v>Kerry</v>
      </c>
      <c r="D9" s="159">
        <v>26</v>
      </c>
      <c r="E9" s="160">
        <v>2026</v>
      </c>
      <c r="F9" s="58">
        <f t="shared" si="0"/>
        <v>506.5</v>
      </c>
      <c r="G9" s="194">
        <v>152</v>
      </c>
      <c r="H9" s="194">
        <v>10412</v>
      </c>
      <c r="I9" s="58">
        <f t="shared" si="1"/>
        <v>2603</v>
      </c>
      <c r="J9" s="210">
        <v>93</v>
      </c>
      <c r="K9" s="210">
        <v>5807</v>
      </c>
      <c r="L9" s="209">
        <f t="shared" si="2"/>
        <v>1451.75</v>
      </c>
      <c r="M9" s="210">
        <v>131</v>
      </c>
      <c r="N9" s="210">
        <v>8217</v>
      </c>
      <c r="O9" s="209">
        <f t="shared" si="3"/>
        <v>2054.25</v>
      </c>
      <c r="P9" s="210">
        <v>126</v>
      </c>
      <c r="Q9" s="210">
        <v>7294</v>
      </c>
      <c r="R9" s="268">
        <f t="shared" si="4"/>
        <v>1823.5</v>
      </c>
      <c r="S9" s="210">
        <v>149</v>
      </c>
      <c r="T9" s="210">
        <v>9311</v>
      </c>
      <c r="U9" s="268">
        <f t="shared" si="5"/>
        <v>2327.75</v>
      </c>
      <c r="V9" s="310">
        <v>74</v>
      </c>
      <c r="W9" s="310">
        <v>5338</v>
      </c>
      <c r="X9" s="102">
        <f t="shared" si="6"/>
        <v>1334.5</v>
      </c>
      <c r="Y9" s="310">
        <v>72</v>
      </c>
      <c r="Z9" s="310">
        <v>5648</v>
      </c>
      <c r="AA9" s="102">
        <f t="shared" si="7"/>
        <v>1412</v>
      </c>
      <c r="AB9" s="310">
        <v>86</v>
      </c>
      <c r="AC9" s="310">
        <v>6558</v>
      </c>
      <c r="AD9" s="102">
        <f t="shared" si="8"/>
        <v>1639.5</v>
      </c>
      <c r="AE9" s="310">
        <v>55</v>
      </c>
      <c r="AF9" s="310">
        <v>4149</v>
      </c>
      <c r="AG9" s="102">
        <f t="shared" si="9"/>
        <v>1037.25</v>
      </c>
      <c r="AH9" s="310">
        <v>89</v>
      </c>
      <c r="AI9" s="310">
        <v>6747</v>
      </c>
      <c r="AJ9" s="102">
        <f t="shared" si="10"/>
        <v>1686.75</v>
      </c>
    </row>
    <row r="10" spans="1:36">
      <c r="A10" s="195" t="s">
        <v>1660</v>
      </c>
      <c r="B10" s="179" t="s">
        <v>1653</v>
      </c>
      <c r="C10" s="269" t="str">
        <f>VLOOKUP(A10,Remark!Z:AB,3,0)</f>
        <v>Kerry</v>
      </c>
      <c r="D10" s="159">
        <v>10</v>
      </c>
      <c r="E10" s="160">
        <v>706</v>
      </c>
      <c r="F10" s="58">
        <f t="shared" si="0"/>
        <v>176.5</v>
      </c>
      <c r="G10" s="194">
        <v>20</v>
      </c>
      <c r="H10" s="194">
        <v>1360</v>
      </c>
      <c r="I10" s="58">
        <f t="shared" si="1"/>
        <v>340</v>
      </c>
      <c r="J10" s="210">
        <v>23</v>
      </c>
      <c r="K10" s="210">
        <v>1709</v>
      </c>
      <c r="L10" s="209">
        <f t="shared" si="2"/>
        <v>427.25</v>
      </c>
      <c r="M10" s="210">
        <v>58</v>
      </c>
      <c r="N10" s="210">
        <v>4338</v>
      </c>
      <c r="O10" s="209">
        <f t="shared" si="3"/>
        <v>1084.5</v>
      </c>
      <c r="P10" s="210">
        <v>51</v>
      </c>
      <c r="Q10" s="210">
        <v>3441</v>
      </c>
      <c r="R10" s="268">
        <f t="shared" si="4"/>
        <v>860.25</v>
      </c>
      <c r="S10" s="210">
        <v>36</v>
      </c>
      <c r="T10" s="210">
        <v>2580</v>
      </c>
      <c r="U10" s="268">
        <f t="shared" si="5"/>
        <v>645</v>
      </c>
      <c r="V10" s="310">
        <v>52</v>
      </c>
      <c r="W10" s="310">
        <v>2940</v>
      </c>
      <c r="X10" s="102">
        <f t="shared" si="6"/>
        <v>735</v>
      </c>
      <c r="Y10" s="310">
        <v>56</v>
      </c>
      <c r="Z10" s="310">
        <v>3380</v>
      </c>
      <c r="AA10" s="102">
        <f t="shared" si="7"/>
        <v>845</v>
      </c>
      <c r="AB10" s="310">
        <v>58</v>
      </c>
      <c r="AC10" s="310">
        <v>3686</v>
      </c>
      <c r="AD10" s="102">
        <f t="shared" si="8"/>
        <v>921.5</v>
      </c>
      <c r="AE10" s="310">
        <v>82</v>
      </c>
      <c r="AF10" s="310">
        <v>5278</v>
      </c>
      <c r="AG10" s="102">
        <f t="shared" si="9"/>
        <v>1319.5</v>
      </c>
      <c r="AH10" s="310">
        <v>63</v>
      </c>
      <c r="AI10" s="310">
        <v>4481</v>
      </c>
      <c r="AJ10" s="102">
        <f t="shared" si="10"/>
        <v>1120.25</v>
      </c>
    </row>
    <row r="11" spans="1:36">
      <c r="A11" s="195" t="s">
        <v>1664</v>
      </c>
      <c r="B11" s="179" t="s">
        <v>1654</v>
      </c>
      <c r="C11" s="269" t="str">
        <f>VLOOKUP(A11,Remark!Z:AB,3,0)</f>
        <v>Kerry</v>
      </c>
      <c r="D11" s="159">
        <v>13</v>
      </c>
      <c r="E11" s="160">
        <v>891</v>
      </c>
      <c r="F11" s="58">
        <f t="shared" si="0"/>
        <v>222.75</v>
      </c>
      <c r="G11" s="194">
        <v>74</v>
      </c>
      <c r="H11" s="194">
        <v>6022</v>
      </c>
      <c r="I11" s="58">
        <f t="shared" si="1"/>
        <v>1505.5</v>
      </c>
      <c r="J11" s="210">
        <v>67</v>
      </c>
      <c r="K11" s="210">
        <v>4717</v>
      </c>
      <c r="L11" s="209">
        <f t="shared" si="2"/>
        <v>1179.25</v>
      </c>
      <c r="M11" s="210">
        <v>97</v>
      </c>
      <c r="N11" s="210">
        <v>6855</v>
      </c>
      <c r="O11" s="209">
        <f t="shared" si="3"/>
        <v>1713.75</v>
      </c>
      <c r="P11" s="210">
        <v>45</v>
      </c>
      <c r="Q11" s="210">
        <v>3519</v>
      </c>
      <c r="R11" s="268">
        <f t="shared" si="4"/>
        <v>879.75</v>
      </c>
      <c r="S11" s="210">
        <v>51</v>
      </c>
      <c r="T11" s="210">
        <v>3769</v>
      </c>
      <c r="U11" s="268">
        <f t="shared" si="5"/>
        <v>942.25</v>
      </c>
      <c r="V11" s="310">
        <v>64</v>
      </c>
      <c r="W11" s="310">
        <v>4500</v>
      </c>
      <c r="X11" s="102">
        <f t="shared" si="6"/>
        <v>1125</v>
      </c>
      <c r="Y11" s="310">
        <v>64</v>
      </c>
      <c r="Z11" s="310">
        <v>4608</v>
      </c>
      <c r="AA11" s="102">
        <f t="shared" si="7"/>
        <v>1152</v>
      </c>
      <c r="AB11" s="310">
        <v>62</v>
      </c>
      <c r="AC11" s="310">
        <v>4350</v>
      </c>
      <c r="AD11" s="102">
        <f t="shared" si="8"/>
        <v>1087.5</v>
      </c>
      <c r="AE11" s="310">
        <v>53</v>
      </c>
      <c r="AF11" s="310">
        <v>4087</v>
      </c>
      <c r="AG11" s="102">
        <f t="shared" si="9"/>
        <v>1021.75</v>
      </c>
      <c r="AH11" s="310">
        <v>77</v>
      </c>
      <c r="AI11" s="310">
        <v>5971</v>
      </c>
      <c r="AJ11" s="102">
        <f t="shared" si="10"/>
        <v>1492.75</v>
      </c>
    </row>
    <row r="12" spans="1:36">
      <c r="A12" s="195" t="s">
        <v>1665</v>
      </c>
      <c r="B12" s="179" t="s">
        <v>1655</v>
      </c>
      <c r="C12" s="269" t="str">
        <f>VLOOKUP(A12,Remark!Z:AB,3,0)</f>
        <v>Kerry</v>
      </c>
      <c r="D12" s="159">
        <v>17</v>
      </c>
      <c r="E12" s="160">
        <v>1135</v>
      </c>
      <c r="F12" s="58">
        <f t="shared" si="0"/>
        <v>283.75</v>
      </c>
      <c r="G12" s="194">
        <v>18</v>
      </c>
      <c r="H12" s="194">
        <v>1326</v>
      </c>
      <c r="I12" s="58">
        <f t="shared" si="1"/>
        <v>331.5</v>
      </c>
      <c r="J12" s="210">
        <v>34</v>
      </c>
      <c r="K12" s="210">
        <v>2574</v>
      </c>
      <c r="L12" s="209">
        <f t="shared" si="2"/>
        <v>643.5</v>
      </c>
      <c r="M12" s="210">
        <v>50</v>
      </c>
      <c r="N12" s="210">
        <v>3662</v>
      </c>
      <c r="O12" s="209">
        <f t="shared" si="3"/>
        <v>915.5</v>
      </c>
      <c r="P12" s="210">
        <v>94</v>
      </c>
      <c r="Q12" s="210">
        <v>7002</v>
      </c>
      <c r="R12" s="268">
        <f t="shared" si="4"/>
        <v>1750.5</v>
      </c>
      <c r="S12" s="210">
        <v>31</v>
      </c>
      <c r="T12" s="210">
        <v>2189</v>
      </c>
      <c r="U12" s="268">
        <f t="shared" si="5"/>
        <v>547.25</v>
      </c>
      <c r="V12" s="310">
        <v>29</v>
      </c>
      <c r="W12" s="310">
        <v>2187</v>
      </c>
      <c r="X12" s="102">
        <f t="shared" si="6"/>
        <v>546.75</v>
      </c>
      <c r="Y12" s="310">
        <v>36</v>
      </c>
      <c r="Z12" s="310">
        <v>2696</v>
      </c>
      <c r="AA12" s="102">
        <f t="shared" si="7"/>
        <v>674</v>
      </c>
      <c r="AB12" s="310">
        <v>43</v>
      </c>
      <c r="AC12" s="310">
        <v>3405</v>
      </c>
      <c r="AD12" s="102">
        <f t="shared" si="8"/>
        <v>851.25</v>
      </c>
      <c r="AE12" s="310">
        <v>55</v>
      </c>
      <c r="AF12" s="310">
        <v>4253</v>
      </c>
      <c r="AG12" s="102">
        <f t="shared" si="9"/>
        <v>1063.25</v>
      </c>
      <c r="AH12" s="310">
        <v>79</v>
      </c>
      <c r="AI12" s="310">
        <v>5829</v>
      </c>
      <c r="AJ12" s="102">
        <f t="shared" si="10"/>
        <v>1457.25</v>
      </c>
    </row>
    <row r="13" spans="1:36">
      <c r="A13" s="195" t="s">
        <v>1760</v>
      </c>
      <c r="B13" s="19" t="s">
        <v>1758</v>
      </c>
      <c r="C13" s="269" t="str">
        <f>VLOOKUP(A13,Remark!Z:AB,3,0)</f>
        <v>Kerry</v>
      </c>
      <c r="D13" s="91"/>
      <c r="E13" s="91"/>
      <c r="F13" s="91"/>
      <c r="G13" s="194">
        <v>47</v>
      </c>
      <c r="H13" s="194">
        <v>3081</v>
      </c>
      <c r="I13" s="58">
        <f t="shared" si="1"/>
        <v>770.25</v>
      </c>
      <c r="J13" s="210">
        <v>235</v>
      </c>
      <c r="K13" s="210">
        <v>15149</v>
      </c>
      <c r="L13" s="209">
        <f t="shared" si="2"/>
        <v>3787.25</v>
      </c>
      <c r="M13" s="210">
        <v>388</v>
      </c>
      <c r="N13" s="210">
        <v>24512</v>
      </c>
      <c r="O13" s="209">
        <f t="shared" si="3"/>
        <v>6128</v>
      </c>
      <c r="P13" s="210">
        <v>532</v>
      </c>
      <c r="Q13" s="210">
        <v>33832</v>
      </c>
      <c r="R13" s="268">
        <f t="shared" si="4"/>
        <v>8458</v>
      </c>
      <c r="S13" s="210">
        <v>482</v>
      </c>
      <c r="T13" s="210">
        <v>31490</v>
      </c>
      <c r="U13" s="268">
        <f t="shared" si="5"/>
        <v>7872.5</v>
      </c>
      <c r="V13" s="310">
        <v>647</v>
      </c>
      <c r="W13" s="310">
        <v>41141</v>
      </c>
      <c r="X13" s="102">
        <f t="shared" si="6"/>
        <v>10285.25</v>
      </c>
      <c r="Y13" s="310">
        <v>674</v>
      </c>
      <c r="Z13" s="310">
        <v>45350</v>
      </c>
      <c r="AA13" s="102">
        <f t="shared" si="7"/>
        <v>11337.5</v>
      </c>
      <c r="AB13" s="310">
        <v>664</v>
      </c>
      <c r="AC13" s="310">
        <v>44276</v>
      </c>
      <c r="AD13" s="102">
        <f t="shared" si="8"/>
        <v>11069</v>
      </c>
      <c r="AE13" s="310">
        <v>712</v>
      </c>
      <c r="AF13" s="310">
        <v>46492</v>
      </c>
      <c r="AG13" s="102">
        <f t="shared" si="9"/>
        <v>11623</v>
      </c>
      <c r="AH13" s="310">
        <v>705</v>
      </c>
      <c r="AI13" s="310">
        <v>46407</v>
      </c>
      <c r="AJ13" s="102">
        <f t="shared" si="10"/>
        <v>11601.75</v>
      </c>
    </row>
    <row r="14" spans="1:36">
      <c r="A14" s="195" t="s">
        <v>1761</v>
      </c>
      <c r="B14" s="19" t="s">
        <v>1759</v>
      </c>
      <c r="C14" s="269" t="str">
        <f>VLOOKUP(A14,Remark!Z:AB,3,0)</f>
        <v>Kerry</v>
      </c>
      <c r="D14" s="91"/>
      <c r="E14" s="91"/>
      <c r="F14" s="91"/>
      <c r="G14" s="194">
        <v>25</v>
      </c>
      <c r="H14" s="194">
        <v>1503</v>
      </c>
      <c r="I14" s="58">
        <f t="shared" si="1"/>
        <v>375.75</v>
      </c>
      <c r="J14" s="210">
        <v>89</v>
      </c>
      <c r="K14" s="210">
        <v>4611</v>
      </c>
      <c r="L14" s="209">
        <f t="shared" si="2"/>
        <v>1152.75</v>
      </c>
      <c r="M14" s="210">
        <v>132</v>
      </c>
      <c r="N14" s="210">
        <v>8584</v>
      </c>
      <c r="O14" s="209">
        <f t="shared" si="3"/>
        <v>2146</v>
      </c>
      <c r="P14" s="210">
        <v>196</v>
      </c>
      <c r="Q14" s="210">
        <v>12168</v>
      </c>
      <c r="R14" s="268">
        <f t="shared" si="4"/>
        <v>3042</v>
      </c>
      <c r="S14" s="210">
        <v>210</v>
      </c>
      <c r="T14" s="210">
        <v>12654</v>
      </c>
      <c r="U14" s="268">
        <f t="shared" si="5"/>
        <v>3163.5</v>
      </c>
      <c r="V14" s="310">
        <v>223</v>
      </c>
      <c r="W14" s="310">
        <v>13837</v>
      </c>
      <c r="X14" s="102">
        <f t="shared" si="6"/>
        <v>3459.25</v>
      </c>
      <c r="Y14" s="310">
        <v>265</v>
      </c>
      <c r="Z14" s="310">
        <v>16827</v>
      </c>
      <c r="AA14" s="102">
        <f t="shared" si="7"/>
        <v>4206.75</v>
      </c>
      <c r="AB14" s="310">
        <v>215</v>
      </c>
      <c r="AC14" s="310">
        <v>14337</v>
      </c>
      <c r="AD14" s="102">
        <f t="shared" si="8"/>
        <v>3584.25</v>
      </c>
      <c r="AE14" s="310">
        <v>214</v>
      </c>
      <c r="AF14" s="310">
        <v>14710</v>
      </c>
      <c r="AG14" s="102">
        <f t="shared" si="9"/>
        <v>3677.5</v>
      </c>
      <c r="AH14" s="310">
        <v>210</v>
      </c>
      <c r="AI14" s="310">
        <v>14678</v>
      </c>
      <c r="AJ14" s="102">
        <f t="shared" si="10"/>
        <v>3669.5</v>
      </c>
    </row>
    <row r="15" spans="1:36" hidden="1">
      <c r="A15" s="195" t="s">
        <v>2360</v>
      </c>
      <c r="B15" s="19" t="s">
        <v>2385</v>
      </c>
      <c r="C15" s="37" t="s">
        <v>123</v>
      </c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57">
        <v>39</v>
      </c>
      <c r="Q15" s="57">
        <v>2701</v>
      </c>
      <c r="R15" s="268">
        <f t="shared" si="4"/>
        <v>675.25</v>
      </c>
      <c r="S15" s="210">
        <v>101</v>
      </c>
      <c r="T15" s="210">
        <v>5911</v>
      </c>
      <c r="U15" s="268">
        <f t="shared" si="5"/>
        <v>1477.75</v>
      </c>
      <c r="V15" s="310">
        <v>43</v>
      </c>
      <c r="W15" s="310">
        <v>3289</v>
      </c>
      <c r="X15" s="102">
        <f t="shared" si="6"/>
        <v>822.25</v>
      </c>
      <c r="Y15" s="310">
        <v>56</v>
      </c>
      <c r="Z15" s="310">
        <v>3204</v>
      </c>
      <c r="AA15" s="102">
        <f t="shared" si="7"/>
        <v>801</v>
      </c>
      <c r="AB15" s="310">
        <v>53</v>
      </c>
      <c r="AC15" s="310">
        <v>3247</v>
      </c>
      <c r="AD15" s="102">
        <f t="shared" si="8"/>
        <v>811.75</v>
      </c>
      <c r="AE15" s="310">
        <v>70</v>
      </c>
      <c r="AF15" s="310">
        <v>4210</v>
      </c>
      <c r="AG15" s="102">
        <f t="shared" si="9"/>
        <v>1052.5</v>
      </c>
      <c r="AH15" s="310">
        <v>75</v>
      </c>
      <c r="AI15" s="310">
        <v>4629</v>
      </c>
      <c r="AJ15" s="102">
        <f t="shared" si="10"/>
        <v>1157.25</v>
      </c>
    </row>
    <row r="16" spans="1:36">
      <c r="A16" s="195" t="s">
        <v>2361</v>
      </c>
      <c r="B16" s="19" t="s">
        <v>2386</v>
      </c>
      <c r="C16" s="37" t="s">
        <v>5</v>
      </c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57">
        <v>1</v>
      </c>
      <c r="Q16" s="57">
        <v>119</v>
      </c>
      <c r="R16" s="268">
        <f t="shared" si="4"/>
        <v>29.75</v>
      </c>
      <c r="S16" s="210">
        <v>89</v>
      </c>
      <c r="T16" s="210">
        <v>5711</v>
      </c>
      <c r="U16" s="268">
        <f t="shared" si="5"/>
        <v>1427.75</v>
      </c>
      <c r="V16" s="310">
        <v>198</v>
      </c>
      <c r="W16" s="310">
        <v>13782</v>
      </c>
      <c r="X16" s="102">
        <f t="shared" si="6"/>
        <v>3445.5</v>
      </c>
      <c r="Y16" s="310">
        <v>280</v>
      </c>
      <c r="Z16" s="310">
        <v>18316</v>
      </c>
      <c r="AA16" s="102">
        <f t="shared" si="7"/>
        <v>4579</v>
      </c>
      <c r="AB16" s="310">
        <v>319</v>
      </c>
      <c r="AC16" s="310">
        <v>19465</v>
      </c>
      <c r="AD16" s="102">
        <f t="shared" si="8"/>
        <v>4866.25</v>
      </c>
      <c r="AE16" s="310">
        <v>376</v>
      </c>
      <c r="AF16" s="310">
        <v>24016</v>
      </c>
      <c r="AG16" s="102">
        <f t="shared" si="9"/>
        <v>6004</v>
      </c>
      <c r="AH16" s="310">
        <v>330</v>
      </c>
      <c r="AI16" s="310">
        <v>21522</v>
      </c>
      <c r="AJ16" s="102">
        <f t="shared" si="10"/>
        <v>5380.5</v>
      </c>
    </row>
    <row r="17" spans="1:36" hidden="1">
      <c r="A17" s="195" t="s">
        <v>2362</v>
      </c>
      <c r="B17" s="19" t="s">
        <v>2387</v>
      </c>
      <c r="C17" s="37" t="s">
        <v>125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57">
        <v>3</v>
      </c>
      <c r="Q17" s="57">
        <v>177</v>
      </c>
      <c r="R17" s="268">
        <f t="shared" si="4"/>
        <v>44.25</v>
      </c>
      <c r="S17" s="210">
        <v>55</v>
      </c>
      <c r="T17" s="210">
        <v>3297</v>
      </c>
      <c r="U17" s="268">
        <f t="shared" si="5"/>
        <v>824.25</v>
      </c>
      <c r="V17" s="310">
        <v>82</v>
      </c>
      <c r="W17" s="310">
        <v>5386</v>
      </c>
      <c r="X17" s="102">
        <f t="shared" si="6"/>
        <v>1346.5</v>
      </c>
      <c r="Y17" s="310">
        <v>104</v>
      </c>
      <c r="Z17" s="310">
        <v>7348</v>
      </c>
      <c r="AA17" s="102">
        <f t="shared" si="7"/>
        <v>1837</v>
      </c>
      <c r="AB17" s="310">
        <v>69</v>
      </c>
      <c r="AC17" s="310">
        <v>4635</v>
      </c>
      <c r="AD17" s="102">
        <f t="shared" si="8"/>
        <v>1158.75</v>
      </c>
      <c r="AE17" s="310">
        <v>57</v>
      </c>
      <c r="AF17" s="310">
        <v>3879</v>
      </c>
      <c r="AG17" s="102">
        <f t="shared" si="9"/>
        <v>969.75</v>
      </c>
      <c r="AH17" s="310">
        <v>68</v>
      </c>
      <c r="AI17" s="310">
        <v>4192</v>
      </c>
      <c r="AJ17" s="102">
        <f t="shared" si="10"/>
        <v>1048</v>
      </c>
    </row>
    <row r="18" spans="1:36">
      <c r="A18" s="195" t="s">
        <v>2363</v>
      </c>
      <c r="B18" s="19" t="s">
        <v>2388</v>
      </c>
      <c r="C18" s="37" t="s">
        <v>5</v>
      </c>
      <c r="D18" s="19"/>
      <c r="E18" s="19"/>
      <c r="F18" s="19"/>
      <c r="G18" s="19"/>
      <c r="H18" s="19"/>
      <c r="I18" s="19"/>
      <c r="J18" s="19"/>
      <c r="K18" s="19"/>
      <c r="L18" s="19"/>
      <c r="M18" s="19"/>
      <c r="N18" s="19"/>
      <c r="O18" s="19"/>
      <c r="P18" s="57">
        <v>17</v>
      </c>
      <c r="Q18" s="57">
        <v>1391</v>
      </c>
      <c r="R18" s="268">
        <f t="shared" si="4"/>
        <v>347.75</v>
      </c>
      <c r="S18" s="210">
        <v>122</v>
      </c>
      <c r="T18" s="210">
        <v>9010</v>
      </c>
      <c r="U18" s="268">
        <f t="shared" si="5"/>
        <v>2252.5</v>
      </c>
      <c r="V18" s="310">
        <v>181</v>
      </c>
      <c r="W18" s="310">
        <v>13007</v>
      </c>
      <c r="X18" s="102">
        <f t="shared" si="6"/>
        <v>3251.75</v>
      </c>
      <c r="Y18" s="310">
        <v>209</v>
      </c>
      <c r="Z18" s="310">
        <v>15219</v>
      </c>
      <c r="AA18" s="102">
        <f t="shared" si="7"/>
        <v>3804.75</v>
      </c>
      <c r="AB18" s="310">
        <v>208</v>
      </c>
      <c r="AC18" s="310">
        <v>14588</v>
      </c>
      <c r="AD18" s="102">
        <f t="shared" si="8"/>
        <v>3647</v>
      </c>
      <c r="AE18" s="310">
        <v>229</v>
      </c>
      <c r="AF18" s="310">
        <v>16287</v>
      </c>
      <c r="AG18" s="102">
        <f t="shared" si="9"/>
        <v>4071.75</v>
      </c>
      <c r="AH18" s="310">
        <v>226</v>
      </c>
      <c r="AI18" s="310">
        <v>16606</v>
      </c>
      <c r="AJ18" s="102">
        <f t="shared" si="10"/>
        <v>4151.5</v>
      </c>
    </row>
    <row r="19" spans="1:36">
      <c r="A19" s="195" t="s">
        <v>2364</v>
      </c>
      <c r="B19" s="19" t="s">
        <v>2389</v>
      </c>
      <c r="C19" s="37" t="s">
        <v>5</v>
      </c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57">
        <v>7</v>
      </c>
      <c r="Q19" s="57">
        <v>589</v>
      </c>
      <c r="R19" s="268">
        <f t="shared" si="4"/>
        <v>147.25</v>
      </c>
      <c r="S19" s="210">
        <v>39</v>
      </c>
      <c r="T19" s="210">
        <v>3093</v>
      </c>
      <c r="U19" s="268">
        <f t="shared" si="5"/>
        <v>773.25</v>
      </c>
      <c r="V19" s="310">
        <v>64</v>
      </c>
      <c r="W19" s="310">
        <v>4776</v>
      </c>
      <c r="X19" s="102">
        <f t="shared" si="6"/>
        <v>1194</v>
      </c>
      <c r="Y19" s="310">
        <v>40</v>
      </c>
      <c r="Z19" s="310">
        <v>3072</v>
      </c>
      <c r="AA19" s="102">
        <f t="shared" si="7"/>
        <v>768</v>
      </c>
      <c r="AB19" s="310">
        <v>87</v>
      </c>
      <c r="AC19" s="310">
        <v>7469</v>
      </c>
      <c r="AD19" s="102">
        <f t="shared" si="8"/>
        <v>1867.25</v>
      </c>
      <c r="AE19" s="310">
        <v>71</v>
      </c>
      <c r="AF19" s="310">
        <v>4997</v>
      </c>
      <c r="AG19" s="102">
        <f t="shared" si="9"/>
        <v>1249.25</v>
      </c>
      <c r="AH19" s="310">
        <v>87</v>
      </c>
      <c r="AI19" s="310">
        <v>6569</v>
      </c>
      <c r="AJ19" s="102">
        <f t="shared" si="10"/>
        <v>1642.25</v>
      </c>
    </row>
    <row r="20" spans="1:36" hidden="1">
      <c r="A20" s="195" t="s">
        <v>2365</v>
      </c>
      <c r="B20" s="19" t="s">
        <v>2390</v>
      </c>
      <c r="C20" s="37" t="s">
        <v>84</v>
      </c>
      <c r="D20" s="19"/>
      <c r="E20" s="19"/>
      <c r="F20" s="19"/>
      <c r="G20" s="19"/>
      <c r="H20" s="19"/>
      <c r="I20" s="19"/>
      <c r="J20" s="19"/>
      <c r="K20" s="19"/>
      <c r="L20" s="19"/>
      <c r="M20" s="19"/>
      <c r="N20" s="19"/>
      <c r="O20" s="19"/>
      <c r="P20" s="57">
        <v>29</v>
      </c>
      <c r="Q20" s="57">
        <v>1855</v>
      </c>
      <c r="R20" s="268">
        <f t="shared" si="4"/>
        <v>463.75</v>
      </c>
      <c r="S20" s="210">
        <v>73</v>
      </c>
      <c r="T20" s="210">
        <v>4611</v>
      </c>
      <c r="U20" s="268">
        <f t="shared" si="5"/>
        <v>1152.75</v>
      </c>
      <c r="V20" s="310">
        <v>125</v>
      </c>
      <c r="W20" s="310">
        <v>7955</v>
      </c>
      <c r="X20" s="102">
        <f t="shared" si="6"/>
        <v>1988.75</v>
      </c>
      <c r="Y20" s="310">
        <v>134</v>
      </c>
      <c r="Z20" s="310">
        <v>9062</v>
      </c>
      <c r="AA20" s="102">
        <f t="shared" si="7"/>
        <v>2265.5</v>
      </c>
      <c r="AB20" s="310">
        <v>192</v>
      </c>
      <c r="AC20" s="310">
        <v>13252</v>
      </c>
      <c r="AD20" s="102">
        <f t="shared" si="8"/>
        <v>3313</v>
      </c>
      <c r="AE20" s="310">
        <v>197</v>
      </c>
      <c r="AF20" s="310">
        <v>14335</v>
      </c>
      <c r="AG20" s="102">
        <f t="shared" si="9"/>
        <v>3583.75</v>
      </c>
      <c r="AH20" s="310">
        <v>221</v>
      </c>
      <c r="AI20" s="310">
        <v>15471</v>
      </c>
      <c r="AJ20" s="102">
        <f t="shared" si="10"/>
        <v>3867.75</v>
      </c>
    </row>
    <row r="21" spans="1:36">
      <c r="A21" s="195" t="s">
        <v>2366</v>
      </c>
      <c r="B21" s="19" t="s">
        <v>2391</v>
      </c>
      <c r="C21" s="37" t="s">
        <v>5</v>
      </c>
      <c r="D21" s="19"/>
      <c r="E21" s="19"/>
      <c r="F21" s="19"/>
      <c r="G21" s="19"/>
      <c r="H21" s="19"/>
      <c r="I21" s="19"/>
      <c r="J21" s="19"/>
      <c r="K21" s="19"/>
      <c r="L21" s="19"/>
      <c r="M21" s="19"/>
      <c r="N21" s="19"/>
      <c r="O21" s="19"/>
      <c r="P21" s="57">
        <v>11</v>
      </c>
      <c r="Q21" s="57">
        <v>845</v>
      </c>
      <c r="R21" s="268">
        <f t="shared" si="4"/>
        <v>211.25</v>
      </c>
      <c r="S21" s="210">
        <v>32</v>
      </c>
      <c r="T21" s="210">
        <v>2116</v>
      </c>
      <c r="U21" s="268">
        <f t="shared" si="5"/>
        <v>529</v>
      </c>
      <c r="V21" s="310">
        <v>62</v>
      </c>
      <c r="W21" s="310">
        <v>4626</v>
      </c>
      <c r="X21" s="102">
        <f t="shared" si="6"/>
        <v>1156.5</v>
      </c>
      <c r="Y21" s="310">
        <v>66</v>
      </c>
      <c r="Z21" s="310">
        <v>5154</v>
      </c>
      <c r="AA21" s="102">
        <f t="shared" si="7"/>
        <v>1288.5</v>
      </c>
      <c r="AB21" s="310">
        <v>80</v>
      </c>
      <c r="AC21" s="310">
        <v>5384</v>
      </c>
      <c r="AD21" s="102">
        <f t="shared" si="8"/>
        <v>1346</v>
      </c>
      <c r="AE21" s="310">
        <v>78</v>
      </c>
      <c r="AF21" s="310">
        <v>4922</v>
      </c>
      <c r="AG21" s="102">
        <f t="shared" si="9"/>
        <v>1230.5</v>
      </c>
      <c r="AH21" s="310">
        <v>123</v>
      </c>
      <c r="AI21" s="310">
        <v>7481</v>
      </c>
      <c r="AJ21" s="102">
        <f t="shared" si="10"/>
        <v>1870.25</v>
      </c>
    </row>
    <row r="22" spans="1:36" hidden="1">
      <c r="A22" s="195" t="s">
        <v>2367</v>
      </c>
      <c r="B22" s="19" t="s">
        <v>2392</v>
      </c>
      <c r="C22" s="37" t="s">
        <v>148</v>
      </c>
      <c r="D22" s="19"/>
      <c r="E22" s="19"/>
      <c r="F22" s="19"/>
      <c r="G22" s="19"/>
      <c r="H22" s="19"/>
      <c r="I22" s="19"/>
      <c r="J22" s="19"/>
      <c r="K22" s="19"/>
      <c r="L22" s="19"/>
      <c r="M22" s="19"/>
      <c r="N22" s="19"/>
      <c r="O22" s="19"/>
      <c r="P22" s="57">
        <v>20</v>
      </c>
      <c r="Q22" s="57">
        <v>1380</v>
      </c>
      <c r="R22" s="268">
        <f t="shared" si="4"/>
        <v>345</v>
      </c>
      <c r="S22" s="210">
        <v>59</v>
      </c>
      <c r="T22" s="210">
        <v>4277</v>
      </c>
      <c r="U22" s="268">
        <f t="shared" si="5"/>
        <v>1069.25</v>
      </c>
      <c r="V22" s="310">
        <v>63</v>
      </c>
      <c r="W22" s="310">
        <v>4321</v>
      </c>
      <c r="X22" s="102">
        <f t="shared" si="6"/>
        <v>1080.25</v>
      </c>
      <c r="Y22" s="310">
        <v>97</v>
      </c>
      <c r="Z22" s="310">
        <v>5819</v>
      </c>
      <c r="AA22" s="102">
        <f t="shared" si="7"/>
        <v>1454.75</v>
      </c>
      <c r="AB22" s="310">
        <v>159</v>
      </c>
      <c r="AC22" s="310">
        <v>9657</v>
      </c>
      <c r="AD22" s="102">
        <f t="shared" si="8"/>
        <v>2414.25</v>
      </c>
      <c r="AE22" s="310">
        <v>93</v>
      </c>
      <c r="AF22" s="310">
        <v>5815</v>
      </c>
      <c r="AG22" s="102">
        <f t="shared" si="9"/>
        <v>1453.75</v>
      </c>
      <c r="AH22" s="310">
        <v>104</v>
      </c>
      <c r="AI22" s="310">
        <v>6540</v>
      </c>
      <c r="AJ22" s="102">
        <f t="shared" si="10"/>
        <v>1635</v>
      </c>
    </row>
    <row r="23" spans="1:36">
      <c r="A23" s="195" t="s">
        <v>2368</v>
      </c>
      <c r="B23" s="19" t="s">
        <v>2393</v>
      </c>
      <c r="C23" s="37" t="s">
        <v>5</v>
      </c>
      <c r="D23" s="19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57">
        <v>2</v>
      </c>
      <c r="Q23" s="57">
        <v>218</v>
      </c>
      <c r="R23" s="268">
        <f t="shared" si="4"/>
        <v>54.5</v>
      </c>
      <c r="S23" s="210">
        <v>49</v>
      </c>
      <c r="T23" s="210">
        <v>3179</v>
      </c>
      <c r="U23" s="268">
        <f t="shared" si="5"/>
        <v>794.75</v>
      </c>
      <c r="V23" s="310">
        <v>130</v>
      </c>
      <c r="W23" s="310">
        <v>8722</v>
      </c>
      <c r="X23" s="102">
        <f t="shared" si="6"/>
        <v>2180.5</v>
      </c>
      <c r="Y23" s="310">
        <v>141</v>
      </c>
      <c r="Z23" s="310">
        <v>8815</v>
      </c>
      <c r="AA23" s="102">
        <f t="shared" si="7"/>
        <v>2203.75</v>
      </c>
      <c r="AB23" s="310">
        <v>160</v>
      </c>
      <c r="AC23" s="310">
        <v>10364</v>
      </c>
      <c r="AD23" s="102">
        <f t="shared" si="8"/>
        <v>2591</v>
      </c>
      <c r="AE23" s="310">
        <v>119</v>
      </c>
      <c r="AF23" s="310">
        <v>8213</v>
      </c>
      <c r="AG23" s="102">
        <f t="shared" si="9"/>
        <v>2053.25</v>
      </c>
      <c r="AH23" s="310">
        <v>170</v>
      </c>
      <c r="AI23" s="310">
        <v>11702</v>
      </c>
      <c r="AJ23" s="102">
        <f t="shared" si="10"/>
        <v>2925.5</v>
      </c>
    </row>
    <row r="24" spans="1:36" hidden="1">
      <c r="A24" s="195" t="s">
        <v>2369</v>
      </c>
      <c r="B24" s="19" t="s">
        <v>2394</v>
      </c>
      <c r="C24" s="37" t="s">
        <v>204</v>
      </c>
      <c r="D24" s="19"/>
      <c r="E24" s="19"/>
      <c r="F24" s="19"/>
      <c r="G24" s="19"/>
      <c r="H24" s="19"/>
      <c r="I24" s="19"/>
      <c r="J24" s="19"/>
      <c r="K24" s="19"/>
      <c r="L24" s="19"/>
      <c r="M24" s="19"/>
      <c r="N24" s="19"/>
      <c r="O24" s="19"/>
      <c r="P24" s="57">
        <v>21</v>
      </c>
      <c r="Q24" s="57">
        <v>1147</v>
      </c>
      <c r="R24" s="268">
        <f t="shared" si="4"/>
        <v>286.75</v>
      </c>
      <c r="S24" s="210">
        <v>137</v>
      </c>
      <c r="T24" s="210">
        <v>7619</v>
      </c>
      <c r="U24" s="268">
        <f t="shared" si="5"/>
        <v>1904.75</v>
      </c>
      <c r="V24" s="310">
        <v>394</v>
      </c>
      <c r="W24" s="310">
        <v>23810</v>
      </c>
      <c r="X24" s="102">
        <f t="shared" si="6"/>
        <v>5952.5</v>
      </c>
      <c r="Y24" s="310">
        <v>474</v>
      </c>
      <c r="Z24" s="310">
        <v>27122</v>
      </c>
      <c r="AA24" s="102">
        <f t="shared" si="7"/>
        <v>6780.5</v>
      </c>
      <c r="AB24" s="310">
        <v>375</v>
      </c>
      <c r="AC24" s="310">
        <v>21841</v>
      </c>
      <c r="AD24" s="102">
        <f t="shared" si="8"/>
        <v>5460.25</v>
      </c>
      <c r="AE24" s="310">
        <v>224</v>
      </c>
      <c r="AF24" s="310">
        <v>14056</v>
      </c>
      <c r="AG24" s="102">
        <f t="shared" si="9"/>
        <v>3514</v>
      </c>
      <c r="AH24" s="310">
        <v>180</v>
      </c>
      <c r="AI24" s="310">
        <v>11752</v>
      </c>
      <c r="AJ24" s="102">
        <f t="shared" si="10"/>
        <v>2938</v>
      </c>
    </row>
    <row r="25" spans="1:36">
      <c r="A25" s="195" t="s">
        <v>2370</v>
      </c>
      <c r="B25" s="19" t="s">
        <v>2395</v>
      </c>
      <c r="C25" s="37" t="s">
        <v>5</v>
      </c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57">
        <v>4</v>
      </c>
      <c r="Q25" s="57">
        <v>288</v>
      </c>
      <c r="R25" s="268">
        <f t="shared" si="4"/>
        <v>72</v>
      </c>
      <c r="S25" s="210">
        <v>153</v>
      </c>
      <c r="T25" s="210">
        <v>10023</v>
      </c>
      <c r="U25" s="268">
        <f t="shared" si="5"/>
        <v>2505.75</v>
      </c>
      <c r="V25" s="310">
        <v>299</v>
      </c>
      <c r="W25" s="310">
        <v>20441</v>
      </c>
      <c r="X25" s="102">
        <f t="shared" si="6"/>
        <v>5110.25</v>
      </c>
      <c r="Y25" s="310">
        <v>385</v>
      </c>
      <c r="Z25" s="310">
        <v>24139</v>
      </c>
      <c r="AA25" s="102">
        <f t="shared" si="7"/>
        <v>6034.75</v>
      </c>
      <c r="AB25" s="310">
        <v>551</v>
      </c>
      <c r="AC25" s="310">
        <v>35421</v>
      </c>
      <c r="AD25" s="102">
        <f t="shared" si="8"/>
        <v>8855.25</v>
      </c>
      <c r="AE25" s="310">
        <v>599</v>
      </c>
      <c r="AF25" s="310">
        <v>37737</v>
      </c>
      <c r="AG25" s="102">
        <f t="shared" si="9"/>
        <v>9434.25</v>
      </c>
      <c r="AH25" s="310">
        <v>515</v>
      </c>
      <c r="AI25" s="310">
        <v>35017</v>
      </c>
      <c r="AJ25" s="102">
        <f t="shared" si="10"/>
        <v>8754.25</v>
      </c>
    </row>
    <row r="26" spans="1:36" hidden="1">
      <c r="A26" s="195" t="s">
        <v>2371</v>
      </c>
      <c r="B26" s="19" t="s">
        <v>2396</v>
      </c>
      <c r="C26" s="37" t="s">
        <v>16</v>
      </c>
      <c r="D26" s="19"/>
      <c r="E26" s="19"/>
      <c r="F26" s="19"/>
      <c r="G26" s="19"/>
      <c r="H26" s="19"/>
      <c r="I26" s="19"/>
      <c r="J26" s="19"/>
      <c r="K26" s="19"/>
      <c r="L26" s="19"/>
      <c r="M26" s="19"/>
      <c r="N26" s="19"/>
      <c r="O26" s="19"/>
      <c r="P26" s="57">
        <v>3</v>
      </c>
      <c r="Q26" s="57">
        <v>129</v>
      </c>
      <c r="R26" s="268">
        <f t="shared" si="4"/>
        <v>32.25</v>
      </c>
      <c r="S26" s="210">
        <v>25</v>
      </c>
      <c r="T26" s="210">
        <v>1655</v>
      </c>
      <c r="U26" s="268">
        <f t="shared" si="5"/>
        <v>413.75</v>
      </c>
      <c r="V26" s="310">
        <v>38</v>
      </c>
      <c r="W26" s="310">
        <v>2250</v>
      </c>
      <c r="X26" s="102">
        <f t="shared" si="6"/>
        <v>562.5</v>
      </c>
      <c r="Y26" s="310">
        <v>38</v>
      </c>
      <c r="Z26" s="310">
        <v>2258</v>
      </c>
      <c r="AA26" s="102">
        <f t="shared" si="7"/>
        <v>564.5</v>
      </c>
      <c r="AB26" s="310">
        <v>34</v>
      </c>
      <c r="AC26" s="310">
        <v>2454</v>
      </c>
      <c r="AD26" s="102">
        <f t="shared" si="8"/>
        <v>613.5</v>
      </c>
      <c r="AE26" s="310">
        <v>81</v>
      </c>
      <c r="AF26" s="310">
        <v>5635</v>
      </c>
      <c r="AG26" s="102">
        <f t="shared" si="9"/>
        <v>1408.75</v>
      </c>
      <c r="AH26" s="310">
        <v>60</v>
      </c>
      <c r="AI26" s="310">
        <v>3636</v>
      </c>
      <c r="AJ26" s="102">
        <f t="shared" si="10"/>
        <v>909</v>
      </c>
    </row>
    <row r="27" spans="1:36" hidden="1">
      <c r="A27" s="195" t="s">
        <v>2372</v>
      </c>
      <c r="B27" s="19" t="s">
        <v>2397</v>
      </c>
      <c r="C27" s="37" t="s">
        <v>207</v>
      </c>
      <c r="D27" s="19"/>
      <c r="E27" s="19"/>
      <c r="F27" s="19"/>
      <c r="G27" s="19"/>
      <c r="H27" s="19"/>
      <c r="I27" s="19"/>
      <c r="J27" s="19"/>
      <c r="K27" s="19"/>
      <c r="L27" s="19"/>
      <c r="M27" s="19"/>
      <c r="N27" s="19"/>
      <c r="O27" s="19"/>
      <c r="P27" s="57">
        <v>1</v>
      </c>
      <c r="Q27" s="57">
        <v>99</v>
      </c>
      <c r="R27" s="268">
        <f t="shared" si="4"/>
        <v>24.75</v>
      </c>
      <c r="S27" s="210">
        <v>32</v>
      </c>
      <c r="T27" s="210">
        <v>2176</v>
      </c>
      <c r="U27" s="268">
        <f t="shared" si="5"/>
        <v>544</v>
      </c>
      <c r="V27" s="310">
        <v>30</v>
      </c>
      <c r="W27" s="310">
        <v>2054</v>
      </c>
      <c r="X27" s="102">
        <f t="shared" si="6"/>
        <v>513.5</v>
      </c>
      <c r="Y27" s="310">
        <v>57</v>
      </c>
      <c r="Z27" s="310">
        <v>3915</v>
      </c>
      <c r="AA27" s="102">
        <f t="shared" si="7"/>
        <v>978.75</v>
      </c>
      <c r="AB27" s="310">
        <v>79</v>
      </c>
      <c r="AC27" s="310">
        <v>5889</v>
      </c>
      <c r="AD27" s="102">
        <f t="shared" si="8"/>
        <v>1472.25</v>
      </c>
      <c r="AE27" s="310">
        <v>53</v>
      </c>
      <c r="AF27" s="310">
        <v>3699</v>
      </c>
      <c r="AG27" s="102">
        <f t="shared" si="9"/>
        <v>924.75</v>
      </c>
      <c r="AH27" s="310">
        <v>52</v>
      </c>
      <c r="AI27" s="310">
        <v>3808</v>
      </c>
      <c r="AJ27" s="102">
        <f t="shared" si="10"/>
        <v>952</v>
      </c>
    </row>
    <row r="28" spans="1:36" hidden="1">
      <c r="A28" s="195" t="s">
        <v>2373</v>
      </c>
      <c r="B28" s="19" t="s">
        <v>2398</v>
      </c>
      <c r="C28" s="37" t="s">
        <v>390</v>
      </c>
      <c r="D28" s="19"/>
      <c r="E28" s="19"/>
      <c r="F28" s="19"/>
      <c r="G28" s="19"/>
      <c r="H28" s="19"/>
      <c r="I28" s="19"/>
      <c r="J28" s="19"/>
      <c r="K28" s="19"/>
      <c r="L28" s="19"/>
      <c r="M28" s="19"/>
      <c r="N28" s="19"/>
      <c r="O28" s="19"/>
      <c r="P28" s="57">
        <v>1</v>
      </c>
      <c r="Q28" s="57">
        <v>35</v>
      </c>
      <c r="R28" s="268">
        <f t="shared" si="4"/>
        <v>8.75</v>
      </c>
      <c r="S28" s="210">
        <v>44</v>
      </c>
      <c r="T28" s="210">
        <v>2556</v>
      </c>
      <c r="U28" s="268">
        <f t="shared" si="5"/>
        <v>639</v>
      </c>
      <c r="V28" s="310">
        <v>39</v>
      </c>
      <c r="W28" s="310">
        <v>2733</v>
      </c>
      <c r="X28" s="102">
        <f t="shared" si="6"/>
        <v>683.25</v>
      </c>
      <c r="Y28" s="310">
        <v>54</v>
      </c>
      <c r="Z28" s="310">
        <v>3398</v>
      </c>
      <c r="AA28" s="102">
        <f t="shared" si="7"/>
        <v>849.5</v>
      </c>
      <c r="AB28" s="310">
        <v>36</v>
      </c>
      <c r="AC28" s="310">
        <v>2832</v>
      </c>
      <c r="AD28" s="102">
        <f t="shared" si="8"/>
        <v>708</v>
      </c>
      <c r="AE28" s="310">
        <v>26</v>
      </c>
      <c r="AF28" s="310">
        <v>2186</v>
      </c>
      <c r="AG28" s="102">
        <f t="shared" si="9"/>
        <v>546.5</v>
      </c>
      <c r="AH28" s="310">
        <v>29</v>
      </c>
      <c r="AI28" s="310">
        <v>2075</v>
      </c>
      <c r="AJ28" s="102">
        <f t="shared" si="10"/>
        <v>518.75</v>
      </c>
    </row>
    <row r="29" spans="1:36" hidden="1">
      <c r="A29" s="195" t="s">
        <v>2374</v>
      </c>
      <c r="B29" s="19" t="s">
        <v>2399</v>
      </c>
      <c r="C29" s="37" t="s">
        <v>222</v>
      </c>
      <c r="D29" s="19"/>
      <c r="E29" s="19"/>
      <c r="F29" s="19"/>
      <c r="G29" s="19"/>
      <c r="H29" s="19"/>
      <c r="I29" s="19"/>
      <c r="J29" s="19"/>
      <c r="K29" s="19"/>
      <c r="L29" s="19"/>
      <c r="M29" s="19"/>
      <c r="N29" s="19"/>
      <c r="O29" s="19"/>
      <c r="P29" s="57">
        <v>14</v>
      </c>
      <c r="Q29" s="57">
        <v>1026</v>
      </c>
      <c r="R29" s="268">
        <f t="shared" si="4"/>
        <v>256.5</v>
      </c>
      <c r="S29" s="210">
        <v>58</v>
      </c>
      <c r="T29" s="210">
        <v>3938</v>
      </c>
      <c r="U29" s="268">
        <f t="shared" si="5"/>
        <v>984.5</v>
      </c>
      <c r="V29" s="310">
        <v>80</v>
      </c>
      <c r="W29" s="310">
        <v>5140</v>
      </c>
      <c r="X29" s="102">
        <f t="shared" si="6"/>
        <v>1285</v>
      </c>
      <c r="Y29" s="310">
        <v>119</v>
      </c>
      <c r="Z29" s="310">
        <v>7037</v>
      </c>
      <c r="AA29" s="102">
        <f t="shared" si="7"/>
        <v>1759.25</v>
      </c>
      <c r="AB29" s="310">
        <v>89</v>
      </c>
      <c r="AC29" s="310">
        <v>5683</v>
      </c>
      <c r="AD29" s="102">
        <f t="shared" si="8"/>
        <v>1420.75</v>
      </c>
      <c r="AE29" s="310">
        <v>107</v>
      </c>
      <c r="AF29" s="310">
        <v>6945</v>
      </c>
      <c r="AG29" s="102">
        <f t="shared" si="9"/>
        <v>1736.25</v>
      </c>
      <c r="AH29" s="310">
        <v>76</v>
      </c>
      <c r="AI29" s="310">
        <v>5212</v>
      </c>
      <c r="AJ29" s="102">
        <f t="shared" si="10"/>
        <v>1303</v>
      </c>
    </row>
    <row r="30" spans="1:36">
      <c r="A30" s="195" t="s">
        <v>2375</v>
      </c>
      <c r="B30" s="19" t="s">
        <v>2400</v>
      </c>
      <c r="C30" s="37" t="s">
        <v>5</v>
      </c>
      <c r="D30" s="19"/>
      <c r="E30" s="19"/>
      <c r="F30" s="19"/>
      <c r="G30" s="19"/>
      <c r="H30" s="19"/>
      <c r="I30" s="19"/>
      <c r="J30" s="19"/>
      <c r="K30" s="19"/>
      <c r="L30" s="19"/>
      <c r="M30" s="19"/>
      <c r="N30" s="19"/>
      <c r="O30" s="19"/>
      <c r="P30" s="57">
        <v>40</v>
      </c>
      <c r="Q30" s="57">
        <v>3320</v>
      </c>
      <c r="R30" s="268">
        <f t="shared" si="4"/>
        <v>830</v>
      </c>
      <c r="S30" s="210">
        <v>148</v>
      </c>
      <c r="T30" s="210">
        <v>10264</v>
      </c>
      <c r="U30" s="268">
        <f t="shared" si="5"/>
        <v>2566</v>
      </c>
      <c r="V30" s="310">
        <v>129</v>
      </c>
      <c r="W30" s="310">
        <v>8903</v>
      </c>
      <c r="X30" s="102">
        <f t="shared" si="6"/>
        <v>2225.75</v>
      </c>
      <c r="Y30" s="310">
        <v>183</v>
      </c>
      <c r="Z30" s="310">
        <v>12749</v>
      </c>
      <c r="AA30" s="102">
        <f t="shared" si="7"/>
        <v>3187.25</v>
      </c>
      <c r="AB30" s="310">
        <v>242</v>
      </c>
      <c r="AC30" s="310">
        <v>17538</v>
      </c>
      <c r="AD30" s="102">
        <f t="shared" si="8"/>
        <v>4384.5</v>
      </c>
      <c r="AE30" s="310">
        <v>257</v>
      </c>
      <c r="AF30" s="310">
        <v>18563</v>
      </c>
      <c r="AG30" s="102">
        <f t="shared" si="9"/>
        <v>4640.75</v>
      </c>
      <c r="AH30" s="310">
        <v>253</v>
      </c>
      <c r="AI30" s="310">
        <v>17855</v>
      </c>
      <c r="AJ30" s="102">
        <f t="shared" si="10"/>
        <v>4463.75</v>
      </c>
    </row>
    <row r="31" spans="1:36" hidden="1">
      <c r="A31" s="195" t="s">
        <v>2376</v>
      </c>
      <c r="B31" s="19" t="s">
        <v>2401</v>
      </c>
      <c r="C31" s="37" t="s">
        <v>23</v>
      </c>
      <c r="D31" s="19"/>
      <c r="E31" s="19"/>
      <c r="F31" s="19"/>
      <c r="G31" s="19"/>
      <c r="H31" s="19"/>
      <c r="I31" s="19"/>
      <c r="J31" s="19"/>
      <c r="K31" s="19"/>
      <c r="L31" s="19"/>
      <c r="M31" s="19"/>
      <c r="N31" s="19"/>
      <c r="O31" s="19"/>
      <c r="P31" s="57">
        <v>46</v>
      </c>
      <c r="Q31" s="57">
        <v>3314</v>
      </c>
      <c r="R31" s="268">
        <f t="shared" si="4"/>
        <v>828.5</v>
      </c>
      <c r="S31" s="210">
        <v>124</v>
      </c>
      <c r="T31" s="210">
        <v>7928</v>
      </c>
      <c r="U31" s="268">
        <f t="shared" si="5"/>
        <v>1982</v>
      </c>
      <c r="V31" s="310">
        <v>165</v>
      </c>
      <c r="W31" s="310">
        <v>11183</v>
      </c>
      <c r="X31" s="102">
        <f t="shared" si="6"/>
        <v>2795.75</v>
      </c>
      <c r="Y31" s="310">
        <v>186</v>
      </c>
      <c r="Z31" s="310">
        <v>12578</v>
      </c>
      <c r="AA31" s="102">
        <f t="shared" si="7"/>
        <v>3144.5</v>
      </c>
      <c r="AB31" s="310">
        <v>217</v>
      </c>
      <c r="AC31" s="310">
        <v>15983</v>
      </c>
      <c r="AD31" s="102">
        <f t="shared" si="8"/>
        <v>3995.75</v>
      </c>
      <c r="AE31" s="310">
        <v>271</v>
      </c>
      <c r="AF31" s="310">
        <v>19449</v>
      </c>
      <c r="AG31" s="102">
        <f t="shared" si="9"/>
        <v>4862.25</v>
      </c>
      <c r="AH31" s="310">
        <v>295</v>
      </c>
      <c r="AI31" s="310">
        <v>21557</v>
      </c>
      <c r="AJ31" s="102">
        <f t="shared" si="10"/>
        <v>5389.25</v>
      </c>
    </row>
    <row r="32" spans="1:36">
      <c r="A32" s="195" t="s">
        <v>2377</v>
      </c>
      <c r="B32" s="19" t="s">
        <v>2402</v>
      </c>
      <c r="C32" s="37" t="s">
        <v>5</v>
      </c>
      <c r="D32" s="19"/>
      <c r="E32" s="19"/>
      <c r="F32" s="19"/>
      <c r="G32" s="19"/>
      <c r="H32" s="19"/>
      <c r="I32" s="19"/>
      <c r="J32" s="19"/>
      <c r="K32" s="19"/>
      <c r="L32" s="19"/>
      <c r="M32" s="19"/>
      <c r="N32" s="19"/>
      <c r="O32" s="19"/>
      <c r="P32" s="57">
        <v>10</v>
      </c>
      <c r="Q32" s="57">
        <v>902</v>
      </c>
      <c r="R32" s="268">
        <f t="shared" si="4"/>
        <v>225.5</v>
      </c>
      <c r="S32" s="210">
        <v>43</v>
      </c>
      <c r="T32" s="210">
        <v>3297</v>
      </c>
      <c r="U32" s="268">
        <f t="shared" si="5"/>
        <v>824.25</v>
      </c>
      <c r="V32" s="310">
        <v>74</v>
      </c>
      <c r="W32" s="310">
        <v>4758</v>
      </c>
      <c r="X32" s="102">
        <f t="shared" si="6"/>
        <v>1189.5</v>
      </c>
      <c r="Y32" s="310">
        <v>97</v>
      </c>
      <c r="Z32" s="310">
        <v>6319</v>
      </c>
      <c r="AA32" s="102">
        <f t="shared" si="7"/>
        <v>1579.75</v>
      </c>
      <c r="AB32" s="310">
        <v>88</v>
      </c>
      <c r="AC32" s="310">
        <v>5552</v>
      </c>
      <c r="AD32" s="102">
        <f t="shared" si="8"/>
        <v>1388</v>
      </c>
      <c r="AE32" s="310">
        <v>79</v>
      </c>
      <c r="AF32" s="310">
        <v>5861</v>
      </c>
      <c r="AG32" s="102">
        <f t="shared" si="9"/>
        <v>1465.25</v>
      </c>
      <c r="AH32" s="310">
        <v>52</v>
      </c>
      <c r="AI32" s="310">
        <v>3644</v>
      </c>
      <c r="AJ32" s="102">
        <f t="shared" si="10"/>
        <v>911</v>
      </c>
    </row>
    <row r="33" spans="1:36" hidden="1">
      <c r="A33" s="195" t="s">
        <v>2378</v>
      </c>
      <c r="B33" s="19" t="s">
        <v>2403</v>
      </c>
      <c r="C33" s="37" t="s">
        <v>552</v>
      </c>
      <c r="D33" s="19"/>
      <c r="E33" s="19"/>
      <c r="F33" s="19"/>
      <c r="G33" s="19"/>
      <c r="H33" s="19"/>
      <c r="I33" s="19"/>
      <c r="J33" s="19"/>
      <c r="K33" s="19"/>
      <c r="L33" s="19"/>
      <c r="M33" s="19"/>
      <c r="N33" s="19"/>
      <c r="O33" s="19"/>
      <c r="P33" s="57">
        <v>30</v>
      </c>
      <c r="Q33" s="57">
        <v>1678</v>
      </c>
      <c r="R33" s="268">
        <f t="shared" si="4"/>
        <v>419.5</v>
      </c>
      <c r="S33" s="210">
        <v>109</v>
      </c>
      <c r="T33" s="210">
        <v>7711</v>
      </c>
      <c r="U33" s="268">
        <f t="shared" si="5"/>
        <v>1927.75</v>
      </c>
      <c r="V33" s="310">
        <v>113</v>
      </c>
      <c r="W33" s="310">
        <v>7515</v>
      </c>
      <c r="X33" s="102">
        <f t="shared" si="6"/>
        <v>1878.75</v>
      </c>
      <c r="Y33" s="310">
        <v>122</v>
      </c>
      <c r="Z33" s="310">
        <v>8166</v>
      </c>
      <c r="AA33" s="102">
        <f t="shared" si="7"/>
        <v>2041.5</v>
      </c>
      <c r="AB33" s="310">
        <v>143</v>
      </c>
      <c r="AC33" s="310">
        <v>8441</v>
      </c>
      <c r="AD33" s="102">
        <f t="shared" si="8"/>
        <v>2110.25</v>
      </c>
      <c r="AE33" s="310">
        <v>146</v>
      </c>
      <c r="AF33" s="310">
        <v>10338</v>
      </c>
      <c r="AG33" s="102">
        <f t="shared" si="9"/>
        <v>2584.5</v>
      </c>
      <c r="AH33" s="310">
        <v>175</v>
      </c>
      <c r="AI33" s="310">
        <v>12397</v>
      </c>
      <c r="AJ33" s="102">
        <f t="shared" si="10"/>
        <v>3099.25</v>
      </c>
    </row>
    <row r="34" spans="1:36" hidden="1">
      <c r="A34" s="195" t="s">
        <v>2379</v>
      </c>
      <c r="B34" s="19" t="s">
        <v>2404</v>
      </c>
      <c r="C34" s="37" t="s">
        <v>216</v>
      </c>
      <c r="D34" s="19"/>
      <c r="E34" s="19"/>
      <c r="F34" s="19"/>
      <c r="G34" s="19"/>
      <c r="H34" s="19"/>
      <c r="I34" s="19"/>
      <c r="J34" s="19"/>
      <c r="K34" s="19"/>
      <c r="L34" s="19"/>
      <c r="M34" s="19"/>
      <c r="N34" s="19"/>
      <c r="O34" s="19"/>
      <c r="P34" s="57">
        <v>5</v>
      </c>
      <c r="Q34" s="57">
        <v>307</v>
      </c>
      <c r="R34" s="268">
        <f t="shared" si="4"/>
        <v>76.75</v>
      </c>
      <c r="S34" s="210">
        <v>33</v>
      </c>
      <c r="T34" s="210">
        <v>2647</v>
      </c>
      <c r="U34" s="268">
        <f t="shared" si="5"/>
        <v>661.75</v>
      </c>
      <c r="V34" s="310">
        <v>41</v>
      </c>
      <c r="W34" s="310">
        <v>3219</v>
      </c>
      <c r="X34" s="102">
        <f t="shared" si="6"/>
        <v>804.75</v>
      </c>
      <c r="Y34" s="310">
        <v>45</v>
      </c>
      <c r="Z34" s="310">
        <v>3855</v>
      </c>
      <c r="AA34" s="102">
        <f t="shared" si="7"/>
        <v>963.75</v>
      </c>
      <c r="AB34" s="310">
        <v>37</v>
      </c>
      <c r="AC34" s="310">
        <v>2735</v>
      </c>
      <c r="AD34" s="102">
        <f t="shared" si="8"/>
        <v>683.75</v>
      </c>
      <c r="AE34" s="310">
        <v>47</v>
      </c>
      <c r="AF34" s="310">
        <v>3529</v>
      </c>
      <c r="AG34" s="102">
        <f t="shared" si="9"/>
        <v>882.25</v>
      </c>
      <c r="AH34" s="310">
        <v>52</v>
      </c>
      <c r="AI34" s="310">
        <v>4668</v>
      </c>
      <c r="AJ34" s="102">
        <f t="shared" si="10"/>
        <v>1167</v>
      </c>
    </row>
    <row r="35" spans="1:36">
      <c r="A35" s="195" t="s">
        <v>2380</v>
      </c>
      <c r="B35" s="19" t="s">
        <v>2405</v>
      </c>
      <c r="C35" s="37" t="s">
        <v>5</v>
      </c>
      <c r="D35" s="19"/>
      <c r="E35" s="19"/>
      <c r="F35" s="19"/>
      <c r="G35" s="19"/>
      <c r="H35" s="19"/>
      <c r="I35" s="19"/>
      <c r="J35" s="19"/>
      <c r="K35" s="19"/>
      <c r="L35" s="19"/>
      <c r="M35" s="19"/>
      <c r="N35" s="19"/>
      <c r="O35" s="19"/>
      <c r="P35" s="57">
        <v>2</v>
      </c>
      <c r="Q35" s="57">
        <v>94</v>
      </c>
      <c r="R35" s="268">
        <f t="shared" si="4"/>
        <v>23.5</v>
      </c>
      <c r="S35" s="210">
        <v>47</v>
      </c>
      <c r="T35" s="210">
        <v>2353</v>
      </c>
      <c r="U35" s="268">
        <f t="shared" si="5"/>
        <v>588.25</v>
      </c>
      <c r="V35" s="310">
        <v>62</v>
      </c>
      <c r="W35" s="310">
        <v>3226</v>
      </c>
      <c r="X35" s="102">
        <f t="shared" si="6"/>
        <v>806.5</v>
      </c>
      <c r="Y35" s="310">
        <v>53</v>
      </c>
      <c r="Z35" s="310">
        <v>3531</v>
      </c>
      <c r="AA35" s="102">
        <f t="shared" si="7"/>
        <v>882.75</v>
      </c>
      <c r="AB35" s="310">
        <v>49</v>
      </c>
      <c r="AC35" s="310">
        <v>3591</v>
      </c>
      <c r="AD35" s="102">
        <f t="shared" si="8"/>
        <v>897.75</v>
      </c>
      <c r="AE35" s="310">
        <v>54</v>
      </c>
      <c r="AF35" s="310">
        <v>3578</v>
      </c>
      <c r="AG35" s="102">
        <f t="shared" si="9"/>
        <v>894.5</v>
      </c>
      <c r="AH35" s="310">
        <v>55</v>
      </c>
      <c r="AI35" s="310">
        <v>3941</v>
      </c>
      <c r="AJ35" s="102">
        <f t="shared" si="10"/>
        <v>985.25</v>
      </c>
    </row>
    <row r="36" spans="1:36" hidden="1">
      <c r="A36" s="195" t="s">
        <v>2381</v>
      </c>
      <c r="B36" s="19" t="s">
        <v>2406</v>
      </c>
      <c r="C36" s="37" t="s">
        <v>23</v>
      </c>
      <c r="D36" s="19"/>
      <c r="E36" s="19"/>
      <c r="F36" s="19"/>
      <c r="G36" s="19"/>
      <c r="H36" s="19"/>
      <c r="I36" s="19"/>
      <c r="J36" s="19"/>
      <c r="K36" s="19"/>
      <c r="L36" s="19"/>
      <c r="M36" s="19"/>
      <c r="N36" s="19"/>
      <c r="O36" s="19"/>
      <c r="P36" s="57">
        <v>25</v>
      </c>
      <c r="Q36" s="57">
        <v>1527</v>
      </c>
      <c r="R36" s="268">
        <f t="shared" si="4"/>
        <v>381.75</v>
      </c>
      <c r="S36" s="210">
        <v>62</v>
      </c>
      <c r="T36" s="210">
        <v>3746</v>
      </c>
      <c r="U36" s="268">
        <f t="shared" si="5"/>
        <v>936.5</v>
      </c>
      <c r="V36" s="310">
        <v>92</v>
      </c>
      <c r="W36" s="310">
        <v>5860</v>
      </c>
      <c r="X36" s="102">
        <f t="shared" si="6"/>
        <v>1465</v>
      </c>
      <c r="Y36" s="310">
        <v>136</v>
      </c>
      <c r="Z36" s="310">
        <v>9772</v>
      </c>
      <c r="AA36" s="102">
        <f t="shared" si="7"/>
        <v>2443</v>
      </c>
      <c r="AB36" s="310">
        <v>179</v>
      </c>
      <c r="AC36" s="310">
        <v>10689</v>
      </c>
      <c r="AD36" s="102">
        <f t="shared" si="8"/>
        <v>2672.25</v>
      </c>
      <c r="AE36" s="310">
        <v>170</v>
      </c>
      <c r="AF36" s="310">
        <v>11366</v>
      </c>
      <c r="AG36" s="102">
        <f t="shared" si="9"/>
        <v>2841.5</v>
      </c>
      <c r="AH36" s="310">
        <v>163</v>
      </c>
      <c r="AI36" s="310">
        <v>11233</v>
      </c>
      <c r="AJ36" s="102">
        <f t="shared" si="10"/>
        <v>2808.25</v>
      </c>
    </row>
    <row r="37" spans="1:36" hidden="1">
      <c r="A37" s="195" t="s">
        <v>2382</v>
      </c>
      <c r="B37" s="19" t="s">
        <v>2407</v>
      </c>
      <c r="C37" s="37" t="s">
        <v>191</v>
      </c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57">
        <v>47</v>
      </c>
      <c r="Q37" s="57">
        <v>3049</v>
      </c>
      <c r="R37" s="268">
        <f t="shared" si="4"/>
        <v>762.25</v>
      </c>
      <c r="S37" s="210">
        <v>0</v>
      </c>
      <c r="T37" s="210">
        <v>0</v>
      </c>
      <c r="U37" s="268">
        <f t="shared" si="5"/>
        <v>0</v>
      </c>
      <c r="V37" s="310">
        <v>0</v>
      </c>
      <c r="W37" s="310">
        <v>0</v>
      </c>
      <c r="X37" s="102">
        <f t="shared" si="6"/>
        <v>0</v>
      </c>
      <c r="Y37" s="310">
        <v>0</v>
      </c>
      <c r="Z37" s="310">
        <v>0</v>
      </c>
      <c r="AA37" s="102">
        <f t="shared" si="7"/>
        <v>0</v>
      </c>
      <c r="AB37" s="310">
        <v>0</v>
      </c>
      <c r="AC37" s="310">
        <v>0</v>
      </c>
      <c r="AD37" s="102">
        <f t="shared" si="8"/>
        <v>0</v>
      </c>
      <c r="AE37" s="310">
        <v>0</v>
      </c>
      <c r="AF37" s="310">
        <v>0</v>
      </c>
      <c r="AG37" s="102">
        <f t="shared" si="9"/>
        <v>0</v>
      </c>
      <c r="AH37" s="310">
        <v>0</v>
      </c>
      <c r="AI37" s="310">
        <v>0</v>
      </c>
      <c r="AJ37" s="102">
        <f t="shared" si="10"/>
        <v>0</v>
      </c>
    </row>
    <row r="38" spans="1:36" hidden="1">
      <c r="A38" s="195" t="s">
        <v>2383</v>
      </c>
      <c r="B38" s="19" t="s">
        <v>2408</v>
      </c>
      <c r="C38" s="37" t="s">
        <v>480</v>
      </c>
      <c r="D38" s="19"/>
      <c r="E38" s="19"/>
      <c r="F38" s="19"/>
      <c r="G38" s="19"/>
      <c r="H38" s="19"/>
      <c r="I38" s="19"/>
      <c r="J38" s="19"/>
      <c r="K38" s="19"/>
      <c r="L38" s="19"/>
      <c r="M38" s="19"/>
      <c r="N38" s="19"/>
      <c r="O38" s="19"/>
      <c r="P38" s="57">
        <v>9</v>
      </c>
      <c r="Q38" s="57">
        <v>611</v>
      </c>
      <c r="R38" s="268">
        <f t="shared" si="4"/>
        <v>152.75</v>
      </c>
      <c r="S38" s="210">
        <v>129</v>
      </c>
      <c r="T38" s="210">
        <v>8923</v>
      </c>
      <c r="U38" s="268">
        <f t="shared" si="5"/>
        <v>2230.75</v>
      </c>
      <c r="V38" s="310">
        <v>237</v>
      </c>
      <c r="W38" s="310">
        <v>16147</v>
      </c>
      <c r="X38" s="102">
        <f t="shared" si="6"/>
        <v>4036.75</v>
      </c>
      <c r="Y38" s="310">
        <v>312</v>
      </c>
      <c r="Z38" s="310">
        <v>20040</v>
      </c>
      <c r="AA38" s="102">
        <f t="shared" si="7"/>
        <v>5010</v>
      </c>
      <c r="AB38" s="310">
        <v>326</v>
      </c>
      <c r="AC38" s="310">
        <v>20990</v>
      </c>
      <c r="AD38" s="102">
        <f t="shared" si="8"/>
        <v>5247.5</v>
      </c>
      <c r="AE38" s="310">
        <v>282</v>
      </c>
      <c r="AF38" s="310">
        <v>19390</v>
      </c>
      <c r="AG38" s="102">
        <f t="shared" si="9"/>
        <v>4847.5</v>
      </c>
      <c r="AH38" s="310">
        <v>339</v>
      </c>
      <c r="AI38" s="310">
        <v>21653</v>
      </c>
      <c r="AJ38" s="102">
        <f t="shared" si="10"/>
        <v>5413.25</v>
      </c>
    </row>
    <row r="39" spans="1:36" hidden="1">
      <c r="A39" s="195" t="s">
        <v>2384</v>
      </c>
      <c r="B39" s="19" t="s">
        <v>2409</v>
      </c>
      <c r="C39" s="37" t="s">
        <v>23</v>
      </c>
      <c r="D39" s="19"/>
      <c r="E39" s="19"/>
      <c r="F39" s="19"/>
      <c r="G39" s="19"/>
      <c r="H39" s="19"/>
      <c r="I39" s="19"/>
      <c r="J39" s="19"/>
      <c r="K39" s="19"/>
      <c r="L39" s="19"/>
      <c r="M39" s="19"/>
      <c r="N39" s="19"/>
      <c r="O39" s="19"/>
      <c r="P39" s="57">
        <v>52</v>
      </c>
      <c r="Q39" s="57">
        <v>3252</v>
      </c>
      <c r="R39" s="268">
        <f t="shared" si="4"/>
        <v>813</v>
      </c>
      <c r="S39" s="210">
        <v>0</v>
      </c>
      <c r="T39" s="210">
        <v>0</v>
      </c>
      <c r="U39" s="268">
        <f t="shared" si="5"/>
        <v>0</v>
      </c>
      <c r="V39" s="310">
        <v>0</v>
      </c>
      <c r="W39" s="310">
        <v>0</v>
      </c>
      <c r="X39" s="102">
        <f t="shared" si="6"/>
        <v>0</v>
      </c>
      <c r="Y39" s="310">
        <v>0</v>
      </c>
      <c r="Z39" s="310">
        <v>0</v>
      </c>
      <c r="AA39" s="102">
        <f t="shared" si="7"/>
        <v>0</v>
      </c>
      <c r="AB39" s="310">
        <v>0</v>
      </c>
      <c r="AC39" s="310">
        <v>0</v>
      </c>
      <c r="AD39" s="102">
        <f t="shared" si="8"/>
        <v>0</v>
      </c>
      <c r="AE39" s="310">
        <v>0</v>
      </c>
      <c r="AF39" s="310">
        <v>0</v>
      </c>
      <c r="AG39" s="102">
        <f t="shared" si="9"/>
        <v>0</v>
      </c>
      <c r="AH39" s="310">
        <v>0</v>
      </c>
      <c r="AI39" s="310">
        <v>0</v>
      </c>
      <c r="AJ39" s="102">
        <f t="shared" si="10"/>
        <v>0</v>
      </c>
    </row>
    <row r="40" spans="1:36" hidden="1">
      <c r="A40" s="195" t="s">
        <v>2442</v>
      </c>
      <c r="B40" s="19" t="s">
        <v>2410</v>
      </c>
      <c r="C40" s="37" t="s">
        <v>297</v>
      </c>
      <c r="D40" s="19"/>
      <c r="E40" s="19"/>
      <c r="F40" s="19"/>
      <c r="G40" s="19"/>
      <c r="H40" s="19"/>
      <c r="I40" s="19"/>
      <c r="J40" s="19"/>
      <c r="K40" s="19"/>
      <c r="L40" s="19"/>
      <c r="M40" s="19"/>
      <c r="N40" s="19"/>
      <c r="O40" s="19"/>
      <c r="P40" s="57">
        <v>3</v>
      </c>
      <c r="Q40" s="57">
        <v>297</v>
      </c>
      <c r="R40" s="268">
        <f t="shared" si="4"/>
        <v>74.25</v>
      </c>
      <c r="S40" s="210">
        <v>39</v>
      </c>
      <c r="T40" s="210">
        <v>2417</v>
      </c>
      <c r="U40" s="268">
        <f t="shared" si="5"/>
        <v>604.25</v>
      </c>
      <c r="V40" s="310">
        <v>75</v>
      </c>
      <c r="W40" s="310">
        <v>5053</v>
      </c>
      <c r="X40" s="102">
        <f t="shared" si="6"/>
        <v>1263.25</v>
      </c>
      <c r="Y40" s="310">
        <v>94</v>
      </c>
      <c r="Z40" s="310">
        <v>6442</v>
      </c>
      <c r="AA40" s="102">
        <f t="shared" si="7"/>
        <v>1610.5</v>
      </c>
      <c r="AB40" s="310">
        <v>109</v>
      </c>
      <c r="AC40" s="310">
        <v>7303</v>
      </c>
      <c r="AD40" s="102">
        <f t="shared" si="8"/>
        <v>1825.75</v>
      </c>
      <c r="AE40" s="310">
        <v>125</v>
      </c>
      <c r="AF40" s="310">
        <v>8727</v>
      </c>
      <c r="AG40" s="102">
        <f t="shared" si="9"/>
        <v>2181.75</v>
      </c>
      <c r="AH40" s="310">
        <v>138</v>
      </c>
      <c r="AI40" s="310">
        <v>9338</v>
      </c>
      <c r="AJ40" s="102">
        <f t="shared" si="10"/>
        <v>2334.5</v>
      </c>
    </row>
    <row r="41" spans="1:36" hidden="1">
      <c r="A41" s="195" t="s">
        <v>2443</v>
      </c>
      <c r="B41" s="19" t="s">
        <v>2411</v>
      </c>
      <c r="C41" s="37" t="s">
        <v>84</v>
      </c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57">
        <v>12</v>
      </c>
      <c r="Q41" s="57">
        <v>588</v>
      </c>
      <c r="R41" s="268">
        <f t="shared" si="4"/>
        <v>147</v>
      </c>
      <c r="S41" s="210">
        <v>46</v>
      </c>
      <c r="T41" s="210">
        <v>3350</v>
      </c>
      <c r="U41" s="268">
        <f t="shared" si="5"/>
        <v>837.5</v>
      </c>
      <c r="V41" s="310">
        <v>57</v>
      </c>
      <c r="W41" s="310">
        <v>3319</v>
      </c>
      <c r="X41" s="102">
        <f t="shared" si="6"/>
        <v>829.75</v>
      </c>
      <c r="Y41" s="310">
        <v>33</v>
      </c>
      <c r="Z41" s="310">
        <v>2643</v>
      </c>
      <c r="AA41" s="102">
        <f t="shared" si="7"/>
        <v>660.75</v>
      </c>
      <c r="AB41" s="310">
        <v>47</v>
      </c>
      <c r="AC41" s="310">
        <v>3597</v>
      </c>
      <c r="AD41" s="102">
        <f t="shared" si="8"/>
        <v>899.25</v>
      </c>
      <c r="AE41" s="310">
        <v>43</v>
      </c>
      <c r="AF41" s="310">
        <v>3085</v>
      </c>
      <c r="AG41" s="102">
        <f t="shared" si="9"/>
        <v>771.25</v>
      </c>
      <c r="AH41" s="310">
        <v>49</v>
      </c>
      <c r="AI41" s="310">
        <v>3723</v>
      </c>
      <c r="AJ41" s="102">
        <f t="shared" si="10"/>
        <v>930.75</v>
      </c>
    </row>
    <row r="42" spans="1:36" hidden="1">
      <c r="A42" s="195" t="s">
        <v>2444</v>
      </c>
      <c r="B42" s="19" t="s">
        <v>2412</v>
      </c>
      <c r="C42" s="37" t="s">
        <v>25</v>
      </c>
      <c r="D42" s="19"/>
      <c r="E42" s="19"/>
      <c r="F42" s="19"/>
      <c r="G42" s="19"/>
      <c r="H42" s="19"/>
      <c r="I42" s="19"/>
      <c r="J42" s="19"/>
      <c r="K42" s="19"/>
      <c r="L42" s="19"/>
      <c r="M42" s="19"/>
      <c r="N42" s="19"/>
      <c r="O42" s="19"/>
      <c r="P42" s="57">
        <v>8</v>
      </c>
      <c r="Q42" s="57">
        <v>436</v>
      </c>
      <c r="R42" s="268">
        <f t="shared" si="4"/>
        <v>109</v>
      </c>
      <c r="S42" s="210">
        <v>49</v>
      </c>
      <c r="T42" s="210">
        <v>3143</v>
      </c>
      <c r="U42" s="268">
        <f t="shared" si="5"/>
        <v>785.75</v>
      </c>
      <c r="V42" s="310">
        <v>102</v>
      </c>
      <c r="W42" s="310">
        <v>6970</v>
      </c>
      <c r="X42" s="102">
        <f t="shared" si="6"/>
        <v>1742.5</v>
      </c>
      <c r="Y42" s="310">
        <v>112</v>
      </c>
      <c r="Z42" s="310">
        <v>8084</v>
      </c>
      <c r="AA42" s="102">
        <f t="shared" si="7"/>
        <v>2021</v>
      </c>
      <c r="AB42" s="310">
        <v>76</v>
      </c>
      <c r="AC42" s="310">
        <v>5192</v>
      </c>
      <c r="AD42" s="102">
        <f t="shared" si="8"/>
        <v>1298</v>
      </c>
      <c r="AE42" s="310">
        <v>112</v>
      </c>
      <c r="AF42" s="310">
        <v>7980</v>
      </c>
      <c r="AG42" s="102">
        <f t="shared" si="9"/>
        <v>1995</v>
      </c>
      <c r="AH42" s="310">
        <v>87</v>
      </c>
      <c r="AI42" s="310">
        <v>6177</v>
      </c>
      <c r="AJ42" s="102">
        <f t="shared" si="10"/>
        <v>1544.25</v>
      </c>
    </row>
    <row r="43" spans="1:36" hidden="1">
      <c r="A43" s="195" t="s">
        <v>2445</v>
      </c>
      <c r="B43" s="19" t="s">
        <v>2413</v>
      </c>
      <c r="C43" s="37" t="s">
        <v>84</v>
      </c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57">
        <v>4</v>
      </c>
      <c r="Q43" s="57">
        <v>224</v>
      </c>
      <c r="R43" s="268">
        <f t="shared" si="4"/>
        <v>56</v>
      </c>
      <c r="S43" s="210">
        <v>30</v>
      </c>
      <c r="T43" s="210">
        <v>2090</v>
      </c>
      <c r="U43" s="268">
        <f t="shared" si="5"/>
        <v>522.5</v>
      </c>
      <c r="V43" s="310">
        <v>40</v>
      </c>
      <c r="W43" s="310">
        <v>3128</v>
      </c>
      <c r="X43" s="102">
        <f t="shared" si="6"/>
        <v>782</v>
      </c>
      <c r="Y43" s="310">
        <v>49</v>
      </c>
      <c r="Z43" s="310">
        <v>3795</v>
      </c>
      <c r="AA43" s="102">
        <f t="shared" si="7"/>
        <v>948.75</v>
      </c>
      <c r="AB43" s="310">
        <v>75</v>
      </c>
      <c r="AC43" s="310">
        <v>5313</v>
      </c>
      <c r="AD43" s="102">
        <f t="shared" si="8"/>
        <v>1328.25</v>
      </c>
      <c r="AE43" s="310">
        <v>81</v>
      </c>
      <c r="AF43" s="310">
        <v>5775</v>
      </c>
      <c r="AG43" s="102">
        <f t="shared" si="9"/>
        <v>1443.75</v>
      </c>
      <c r="AH43" s="310">
        <v>86</v>
      </c>
      <c r="AI43" s="310">
        <v>7078</v>
      </c>
      <c r="AJ43" s="102">
        <f t="shared" si="10"/>
        <v>1769.5</v>
      </c>
    </row>
    <row r="44" spans="1:36" hidden="1">
      <c r="A44" s="195" t="s">
        <v>2446</v>
      </c>
      <c r="B44" s="19" t="s">
        <v>2414</v>
      </c>
      <c r="C44" s="37" t="s">
        <v>341</v>
      </c>
      <c r="D44" s="19"/>
      <c r="E44" s="19"/>
      <c r="F44" s="19"/>
      <c r="G44" s="19"/>
      <c r="H44" s="19"/>
      <c r="I44" s="19"/>
      <c r="J44" s="19"/>
      <c r="K44" s="19"/>
      <c r="L44" s="19"/>
      <c r="M44" s="19"/>
      <c r="N44" s="19"/>
      <c r="O44" s="19"/>
      <c r="P44" s="57">
        <v>2</v>
      </c>
      <c r="Q44" s="57">
        <v>70</v>
      </c>
      <c r="R44" s="268">
        <f t="shared" si="4"/>
        <v>17.5</v>
      </c>
      <c r="S44" s="210">
        <v>52</v>
      </c>
      <c r="T44" s="210">
        <v>3740</v>
      </c>
      <c r="U44" s="268">
        <f t="shared" si="5"/>
        <v>935</v>
      </c>
      <c r="V44" s="310">
        <v>88</v>
      </c>
      <c r="W44" s="310">
        <v>5652</v>
      </c>
      <c r="X44" s="102">
        <f t="shared" si="6"/>
        <v>1413</v>
      </c>
      <c r="Y44" s="310">
        <v>105</v>
      </c>
      <c r="Z44" s="310">
        <v>6463</v>
      </c>
      <c r="AA44" s="102">
        <f t="shared" si="7"/>
        <v>1615.75</v>
      </c>
      <c r="AB44" s="310">
        <v>74</v>
      </c>
      <c r="AC44" s="310">
        <v>4742</v>
      </c>
      <c r="AD44" s="102">
        <f t="shared" si="8"/>
        <v>1185.5</v>
      </c>
      <c r="AE44" s="310">
        <v>103</v>
      </c>
      <c r="AF44" s="310">
        <v>6717</v>
      </c>
      <c r="AG44" s="102">
        <f t="shared" si="9"/>
        <v>1679.25</v>
      </c>
      <c r="AH44" s="310">
        <v>57</v>
      </c>
      <c r="AI44" s="310">
        <v>3983</v>
      </c>
      <c r="AJ44" s="102">
        <f t="shared" si="10"/>
        <v>995.75</v>
      </c>
    </row>
    <row r="45" spans="1:36" hidden="1">
      <c r="A45" s="195" t="s">
        <v>2447</v>
      </c>
      <c r="B45" s="19" t="s">
        <v>2415</v>
      </c>
      <c r="C45" s="37" t="s">
        <v>259</v>
      </c>
      <c r="D45" s="19"/>
      <c r="E45" s="19"/>
      <c r="F45" s="19"/>
      <c r="G45" s="19"/>
      <c r="H45" s="19"/>
      <c r="I45" s="19"/>
      <c r="J45" s="19"/>
      <c r="K45" s="19"/>
      <c r="L45" s="19"/>
      <c r="M45" s="19"/>
      <c r="N45" s="19"/>
      <c r="O45" s="19"/>
      <c r="P45" s="57">
        <v>4</v>
      </c>
      <c r="Q45" s="57">
        <v>188</v>
      </c>
      <c r="R45" s="268">
        <f t="shared" si="4"/>
        <v>47</v>
      </c>
      <c r="S45" s="210">
        <v>51</v>
      </c>
      <c r="T45" s="210">
        <v>3337</v>
      </c>
      <c r="U45" s="268">
        <f t="shared" si="5"/>
        <v>834.25</v>
      </c>
      <c r="V45" s="310">
        <v>82</v>
      </c>
      <c r="W45" s="310">
        <v>5370</v>
      </c>
      <c r="X45" s="102">
        <f t="shared" si="6"/>
        <v>1342.5</v>
      </c>
      <c r="Y45" s="310">
        <v>107</v>
      </c>
      <c r="Z45" s="310">
        <v>7161</v>
      </c>
      <c r="AA45" s="102">
        <f t="shared" si="7"/>
        <v>1790.25</v>
      </c>
      <c r="AB45" s="310">
        <v>105</v>
      </c>
      <c r="AC45" s="310">
        <v>7047</v>
      </c>
      <c r="AD45" s="102">
        <f t="shared" si="8"/>
        <v>1761.75</v>
      </c>
      <c r="AE45" s="310">
        <v>91</v>
      </c>
      <c r="AF45" s="310">
        <v>5633</v>
      </c>
      <c r="AG45" s="102">
        <f t="shared" si="9"/>
        <v>1408.25</v>
      </c>
      <c r="AH45" s="310">
        <v>84</v>
      </c>
      <c r="AI45" s="310">
        <v>5388</v>
      </c>
      <c r="AJ45" s="102">
        <f t="shared" si="10"/>
        <v>1347</v>
      </c>
    </row>
    <row r="46" spans="1:36">
      <c r="A46" s="195" t="s">
        <v>2448</v>
      </c>
      <c r="B46" s="19" t="s">
        <v>2416</v>
      </c>
      <c r="C46" s="37" t="s">
        <v>5</v>
      </c>
      <c r="D46" s="19"/>
      <c r="E46" s="19"/>
      <c r="F46" s="19"/>
      <c r="G46" s="19"/>
      <c r="H46" s="19"/>
      <c r="I46" s="19"/>
      <c r="J46" s="19"/>
      <c r="K46" s="19"/>
      <c r="L46" s="19"/>
      <c r="M46" s="19"/>
      <c r="N46" s="19"/>
      <c r="O46" s="19"/>
      <c r="P46" s="57">
        <v>3</v>
      </c>
      <c r="Q46" s="57">
        <v>233</v>
      </c>
      <c r="R46" s="268">
        <f t="shared" si="4"/>
        <v>58.25</v>
      </c>
      <c r="S46" s="210">
        <v>105</v>
      </c>
      <c r="T46" s="210">
        <v>7455</v>
      </c>
      <c r="U46" s="268">
        <f t="shared" si="5"/>
        <v>1863.75</v>
      </c>
      <c r="V46" s="310">
        <v>107</v>
      </c>
      <c r="W46" s="310">
        <v>6973</v>
      </c>
      <c r="X46" s="102">
        <f t="shared" si="6"/>
        <v>1743.25</v>
      </c>
      <c r="Y46" s="310">
        <v>140</v>
      </c>
      <c r="Z46" s="310">
        <v>9484</v>
      </c>
      <c r="AA46" s="102">
        <f t="shared" si="7"/>
        <v>2371</v>
      </c>
      <c r="AB46" s="310">
        <v>151</v>
      </c>
      <c r="AC46" s="310">
        <v>10361</v>
      </c>
      <c r="AD46" s="102">
        <f t="shared" si="8"/>
        <v>2590.25</v>
      </c>
      <c r="AE46" s="310">
        <v>184</v>
      </c>
      <c r="AF46" s="310">
        <v>12784</v>
      </c>
      <c r="AG46" s="102">
        <f t="shared" si="9"/>
        <v>3196</v>
      </c>
      <c r="AH46" s="310">
        <v>212</v>
      </c>
      <c r="AI46" s="310">
        <v>12480</v>
      </c>
      <c r="AJ46" s="102">
        <f t="shared" si="10"/>
        <v>3120</v>
      </c>
    </row>
    <row r="47" spans="1:36" hidden="1">
      <c r="A47" s="195" t="s">
        <v>2449</v>
      </c>
      <c r="B47" s="19" t="s">
        <v>2417</v>
      </c>
      <c r="C47" s="37" t="s">
        <v>123</v>
      </c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57">
        <v>42</v>
      </c>
      <c r="Q47" s="57">
        <v>3258</v>
      </c>
      <c r="R47" s="268">
        <f t="shared" si="4"/>
        <v>814.5</v>
      </c>
      <c r="S47" s="210">
        <v>205</v>
      </c>
      <c r="T47" s="210">
        <v>13751</v>
      </c>
      <c r="U47" s="268">
        <f t="shared" si="5"/>
        <v>3437.75</v>
      </c>
      <c r="V47" s="310">
        <v>258</v>
      </c>
      <c r="W47" s="310">
        <v>16954</v>
      </c>
      <c r="X47" s="102">
        <f t="shared" si="6"/>
        <v>4238.5</v>
      </c>
      <c r="Y47" s="310">
        <v>296</v>
      </c>
      <c r="Z47" s="310">
        <v>18076</v>
      </c>
      <c r="AA47" s="102">
        <f t="shared" si="7"/>
        <v>4519</v>
      </c>
      <c r="AB47" s="310">
        <v>202</v>
      </c>
      <c r="AC47" s="310">
        <v>14378</v>
      </c>
      <c r="AD47" s="102">
        <f t="shared" si="8"/>
        <v>3594.5</v>
      </c>
      <c r="AE47" s="310">
        <v>255</v>
      </c>
      <c r="AF47" s="310">
        <v>16733</v>
      </c>
      <c r="AG47" s="102">
        <f t="shared" si="9"/>
        <v>4183.25</v>
      </c>
      <c r="AH47" s="310">
        <v>258</v>
      </c>
      <c r="AI47" s="310">
        <v>17358</v>
      </c>
      <c r="AJ47" s="102">
        <f t="shared" si="10"/>
        <v>4339.5</v>
      </c>
    </row>
    <row r="48" spans="1:36" hidden="1">
      <c r="A48" s="195" t="s">
        <v>2450</v>
      </c>
      <c r="B48" s="19" t="s">
        <v>2418</v>
      </c>
      <c r="C48" s="37" t="s">
        <v>66</v>
      </c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57">
        <v>1</v>
      </c>
      <c r="Q48" s="57">
        <v>59</v>
      </c>
      <c r="R48" s="268">
        <f t="shared" si="4"/>
        <v>14.75</v>
      </c>
      <c r="S48" s="210">
        <v>20</v>
      </c>
      <c r="T48" s="210">
        <v>1272</v>
      </c>
      <c r="U48" s="268">
        <f t="shared" si="5"/>
        <v>318</v>
      </c>
      <c r="V48" s="310">
        <v>37</v>
      </c>
      <c r="W48" s="310">
        <v>2503</v>
      </c>
      <c r="X48" s="102">
        <f t="shared" si="6"/>
        <v>625.75</v>
      </c>
      <c r="Y48" s="310">
        <v>12</v>
      </c>
      <c r="Z48" s="310">
        <v>776</v>
      </c>
      <c r="AA48" s="102">
        <f t="shared" si="7"/>
        <v>194</v>
      </c>
      <c r="AB48" s="310">
        <v>38</v>
      </c>
      <c r="AC48" s="310">
        <v>2310</v>
      </c>
      <c r="AD48" s="102">
        <f t="shared" si="8"/>
        <v>577.5</v>
      </c>
      <c r="AE48" s="310">
        <v>21</v>
      </c>
      <c r="AF48" s="310">
        <v>1279</v>
      </c>
      <c r="AG48" s="102">
        <f t="shared" si="9"/>
        <v>319.75</v>
      </c>
      <c r="AH48" s="310">
        <v>22</v>
      </c>
      <c r="AI48" s="310">
        <v>1574</v>
      </c>
      <c r="AJ48" s="102">
        <f t="shared" si="10"/>
        <v>393.5</v>
      </c>
    </row>
    <row r="49" spans="1:36" hidden="1">
      <c r="A49" s="195" t="s">
        <v>2451</v>
      </c>
      <c r="B49" s="19" t="s">
        <v>2419</v>
      </c>
      <c r="C49" s="37" t="s">
        <v>307</v>
      </c>
      <c r="D49" s="19"/>
      <c r="E49" s="19"/>
      <c r="F49" s="19"/>
      <c r="G49" s="19"/>
      <c r="H49" s="19"/>
      <c r="I49" s="19"/>
      <c r="J49" s="19"/>
      <c r="K49" s="19"/>
      <c r="L49" s="19"/>
      <c r="M49" s="19"/>
      <c r="N49" s="19"/>
      <c r="O49" s="19"/>
      <c r="P49" s="57">
        <v>1</v>
      </c>
      <c r="Q49" s="57">
        <v>119</v>
      </c>
      <c r="R49" s="268">
        <f t="shared" si="4"/>
        <v>29.75</v>
      </c>
      <c r="S49" s="210">
        <v>40</v>
      </c>
      <c r="T49" s="210">
        <v>2524</v>
      </c>
      <c r="U49" s="268">
        <f t="shared" si="5"/>
        <v>631</v>
      </c>
      <c r="V49" s="310">
        <v>97</v>
      </c>
      <c r="W49" s="310">
        <v>5863</v>
      </c>
      <c r="X49" s="102">
        <f t="shared" si="6"/>
        <v>1465.75</v>
      </c>
      <c r="Y49" s="310">
        <v>105</v>
      </c>
      <c r="Z49" s="310">
        <v>5987</v>
      </c>
      <c r="AA49" s="102">
        <f t="shared" si="7"/>
        <v>1496.75</v>
      </c>
      <c r="AB49" s="310">
        <v>122</v>
      </c>
      <c r="AC49" s="310">
        <v>6930</v>
      </c>
      <c r="AD49" s="102">
        <f t="shared" si="8"/>
        <v>1732.5</v>
      </c>
      <c r="AE49" s="310">
        <v>104</v>
      </c>
      <c r="AF49" s="310">
        <v>5980</v>
      </c>
      <c r="AG49" s="102">
        <f t="shared" si="9"/>
        <v>1495</v>
      </c>
      <c r="AH49" s="310">
        <v>74</v>
      </c>
      <c r="AI49" s="310">
        <v>4434</v>
      </c>
      <c r="AJ49" s="102">
        <f t="shared" si="10"/>
        <v>1108.5</v>
      </c>
    </row>
    <row r="50" spans="1:36" hidden="1">
      <c r="A50" s="195" t="s">
        <v>2452</v>
      </c>
      <c r="B50" s="19" t="s">
        <v>2420</v>
      </c>
      <c r="C50" s="37" t="s">
        <v>322</v>
      </c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57">
        <v>1</v>
      </c>
      <c r="Q50" s="57">
        <v>59</v>
      </c>
      <c r="R50" s="268">
        <f t="shared" si="4"/>
        <v>14.75</v>
      </c>
      <c r="S50" s="210">
        <v>26</v>
      </c>
      <c r="T50" s="210">
        <v>1774</v>
      </c>
      <c r="U50" s="268">
        <f t="shared" si="5"/>
        <v>443.5</v>
      </c>
      <c r="V50" s="310">
        <v>33</v>
      </c>
      <c r="W50" s="310">
        <v>2051</v>
      </c>
      <c r="X50" s="102">
        <f t="shared" si="6"/>
        <v>512.75</v>
      </c>
      <c r="Y50" s="310">
        <v>48</v>
      </c>
      <c r="Z50" s="310">
        <v>3872</v>
      </c>
      <c r="AA50" s="102">
        <f t="shared" si="7"/>
        <v>968</v>
      </c>
      <c r="AB50" s="310">
        <v>76</v>
      </c>
      <c r="AC50" s="310">
        <v>5020</v>
      </c>
      <c r="AD50" s="102">
        <f t="shared" si="8"/>
        <v>1255</v>
      </c>
      <c r="AE50" s="310">
        <v>84</v>
      </c>
      <c r="AF50" s="310">
        <v>6092</v>
      </c>
      <c r="AG50" s="102">
        <f t="shared" si="9"/>
        <v>1523</v>
      </c>
      <c r="AH50" s="310">
        <v>61</v>
      </c>
      <c r="AI50" s="310">
        <v>4583</v>
      </c>
      <c r="AJ50" s="102">
        <f t="shared" si="10"/>
        <v>1145.75</v>
      </c>
    </row>
    <row r="51" spans="1:36" hidden="1">
      <c r="A51" s="195" t="s">
        <v>2453</v>
      </c>
      <c r="B51" s="19" t="s">
        <v>2421</v>
      </c>
      <c r="C51" s="37" t="s">
        <v>23</v>
      </c>
      <c r="D51" s="19"/>
      <c r="E51" s="19"/>
      <c r="F51" s="19"/>
      <c r="G51" s="19"/>
      <c r="H51" s="19"/>
      <c r="I51" s="19"/>
      <c r="J51" s="19"/>
      <c r="K51" s="19"/>
      <c r="L51" s="19"/>
      <c r="M51" s="19"/>
      <c r="N51" s="19"/>
      <c r="O51" s="19"/>
      <c r="P51" s="57">
        <v>25</v>
      </c>
      <c r="Q51" s="57">
        <v>1639</v>
      </c>
      <c r="R51" s="268">
        <f t="shared" si="4"/>
        <v>409.75</v>
      </c>
      <c r="S51" s="210">
        <v>98</v>
      </c>
      <c r="T51" s="210">
        <v>7042</v>
      </c>
      <c r="U51" s="268">
        <f t="shared" si="5"/>
        <v>1760.5</v>
      </c>
      <c r="V51" s="310">
        <v>139</v>
      </c>
      <c r="W51" s="310">
        <v>8733</v>
      </c>
      <c r="X51" s="102">
        <f t="shared" si="6"/>
        <v>2183.25</v>
      </c>
      <c r="Y51" s="310">
        <v>181</v>
      </c>
      <c r="Z51" s="310">
        <v>11147</v>
      </c>
      <c r="AA51" s="102">
        <f t="shared" si="7"/>
        <v>2786.75</v>
      </c>
      <c r="AB51" s="310">
        <v>251</v>
      </c>
      <c r="AC51" s="310">
        <v>16545</v>
      </c>
      <c r="AD51" s="102">
        <f t="shared" si="8"/>
        <v>4136.25</v>
      </c>
      <c r="AE51" s="310">
        <v>250</v>
      </c>
      <c r="AF51" s="310">
        <v>18878</v>
      </c>
      <c r="AG51" s="102">
        <f t="shared" si="9"/>
        <v>4719.5</v>
      </c>
      <c r="AH51" s="310">
        <v>225</v>
      </c>
      <c r="AI51" s="310">
        <v>15611</v>
      </c>
      <c r="AJ51" s="102">
        <f t="shared" si="10"/>
        <v>3902.75</v>
      </c>
    </row>
    <row r="52" spans="1:36" hidden="1">
      <c r="A52" s="195" t="s">
        <v>2454</v>
      </c>
      <c r="B52" s="19" t="s">
        <v>2422</v>
      </c>
      <c r="C52" s="37" t="s">
        <v>284</v>
      </c>
      <c r="D52" s="19"/>
      <c r="E52" s="19"/>
      <c r="F52" s="19"/>
      <c r="G52" s="19"/>
      <c r="H52" s="19"/>
      <c r="I52" s="19"/>
      <c r="J52" s="19"/>
      <c r="K52" s="19"/>
      <c r="L52" s="19"/>
      <c r="M52" s="19"/>
      <c r="N52" s="19"/>
      <c r="O52" s="19"/>
      <c r="P52" s="57">
        <v>14</v>
      </c>
      <c r="Q52" s="57">
        <v>806</v>
      </c>
      <c r="R52" s="268">
        <f t="shared" si="4"/>
        <v>201.5</v>
      </c>
      <c r="S52" s="210">
        <v>105</v>
      </c>
      <c r="T52" s="210">
        <v>6487</v>
      </c>
      <c r="U52" s="268">
        <f t="shared" si="5"/>
        <v>1621.75</v>
      </c>
      <c r="V52" s="310">
        <v>101</v>
      </c>
      <c r="W52" s="310">
        <v>6239</v>
      </c>
      <c r="X52" s="102">
        <f t="shared" si="6"/>
        <v>1559.75</v>
      </c>
      <c r="Y52" s="310">
        <v>66</v>
      </c>
      <c r="Z52" s="310">
        <v>4182</v>
      </c>
      <c r="AA52" s="102">
        <f t="shared" si="7"/>
        <v>1045.5</v>
      </c>
      <c r="AB52" s="310">
        <v>39</v>
      </c>
      <c r="AC52" s="310">
        <v>2893</v>
      </c>
      <c r="AD52" s="102">
        <f t="shared" si="8"/>
        <v>723.25</v>
      </c>
      <c r="AE52" s="310">
        <v>118</v>
      </c>
      <c r="AF52" s="310">
        <v>8594</v>
      </c>
      <c r="AG52" s="102">
        <f t="shared" si="9"/>
        <v>2148.5</v>
      </c>
      <c r="AH52" s="310">
        <v>87</v>
      </c>
      <c r="AI52" s="310">
        <v>6497</v>
      </c>
      <c r="AJ52" s="102">
        <f t="shared" si="10"/>
        <v>1624.25</v>
      </c>
    </row>
    <row r="53" spans="1:36" hidden="1">
      <c r="A53" s="195" t="s">
        <v>2455</v>
      </c>
      <c r="B53" s="19" t="s">
        <v>2423</v>
      </c>
      <c r="C53" s="37" t="s">
        <v>480</v>
      </c>
      <c r="D53" s="19"/>
      <c r="E53" s="19"/>
      <c r="F53" s="19"/>
      <c r="G53" s="19"/>
      <c r="H53" s="19"/>
      <c r="I53" s="19"/>
      <c r="J53" s="19"/>
      <c r="K53" s="19"/>
      <c r="L53" s="19"/>
      <c r="M53" s="19"/>
      <c r="N53" s="19"/>
      <c r="O53" s="19"/>
      <c r="P53" s="57">
        <v>4</v>
      </c>
      <c r="Q53" s="57">
        <v>164</v>
      </c>
      <c r="R53" s="268">
        <f t="shared" si="4"/>
        <v>41</v>
      </c>
      <c r="S53" s="210">
        <v>59</v>
      </c>
      <c r="T53" s="210">
        <v>3509</v>
      </c>
      <c r="U53" s="268">
        <f t="shared" si="5"/>
        <v>877.25</v>
      </c>
      <c r="V53" s="310">
        <v>77</v>
      </c>
      <c r="W53" s="310">
        <v>4691</v>
      </c>
      <c r="X53" s="102">
        <f t="shared" si="6"/>
        <v>1172.75</v>
      </c>
      <c r="Y53" s="310">
        <v>100</v>
      </c>
      <c r="Z53" s="310">
        <v>7228</v>
      </c>
      <c r="AA53" s="102">
        <f t="shared" si="7"/>
        <v>1807</v>
      </c>
      <c r="AB53" s="310">
        <v>108</v>
      </c>
      <c r="AC53" s="310">
        <v>7180</v>
      </c>
      <c r="AD53" s="102">
        <f t="shared" si="8"/>
        <v>1795</v>
      </c>
      <c r="AE53" s="310">
        <v>73</v>
      </c>
      <c r="AF53" s="310">
        <v>4767</v>
      </c>
      <c r="AG53" s="102">
        <f t="shared" si="9"/>
        <v>1191.75</v>
      </c>
      <c r="AH53" s="310">
        <v>81</v>
      </c>
      <c r="AI53" s="310">
        <v>5027</v>
      </c>
      <c r="AJ53" s="102">
        <f t="shared" si="10"/>
        <v>1256.75</v>
      </c>
    </row>
    <row r="54" spans="1:36" hidden="1">
      <c r="A54" s="195" t="s">
        <v>2456</v>
      </c>
      <c r="B54" s="19" t="s">
        <v>2424</v>
      </c>
      <c r="C54" s="37" t="s">
        <v>84</v>
      </c>
      <c r="D54" s="19"/>
      <c r="E54" s="19"/>
      <c r="F54" s="19"/>
      <c r="G54" s="19"/>
      <c r="H54" s="19"/>
      <c r="I54" s="19"/>
      <c r="J54" s="19"/>
      <c r="K54" s="19"/>
      <c r="L54" s="19"/>
      <c r="M54" s="19"/>
      <c r="N54" s="19"/>
      <c r="O54" s="19"/>
      <c r="P54" s="57">
        <v>11</v>
      </c>
      <c r="Q54" s="57">
        <v>673</v>
      </c>
      <c r="R54" s="268">
        <f t="shared" si="4"/>
        <v>168.25</v>
      </c>
      <c r="S54" s="210">
        <v>61</v>
      </c>
      <c r="T54" s="210">
        <v>4075</v>
      </c>
      <c r="U54" s="268">
        <f t="shared" si="5"/>
        <v>1018.75</v>
      </c>
      <c r="V54" s="310">
        <v>87</v>
      </c>
      <c r="W54" s="310">
        <v>5665</v>
      </c>
      <c r="X54" s="102">
        <f t="shared" si="6"/>
        <v>1416.25</v>
      </c>
      <c r="Y54" s="310">
        <v>108</v>
      </c>
      <c r="Z54" s="310">
        <v>7304</v>
      </c>
      <c r="AA54" s="102">
        <f t="shared" si="7"/>
        <v>1826</v>
      </c>
      <c r="AB54" s="310">
        <v>155</v>
      </c>
      <c r="AC54" s="310">
        <v>9493</v>
      </c>
      <c r="AD54" s="102">
        <f t="shared" si="8"/>
        <v>2373.25</v>
      </c>
      <c r="AE54" s="310">
        <v>125</v>
      </c>
      <c r="AF54" s="310">
        <v>7783</v>
      </c>
      <c r="AG54" s="102">
        <f t="shared" si="9"/>
        <v>1945.75</v>
      </c>
      <c r="AH54" s="310">
        <v>126</v>
      </c>
      <c r="AI54" s="310">
        <v>8694</v>
      </c>
      <c r="AJ54" s="102">
        <f t="shared" si="10"/>
        <v>2173.5</v>
      </c>
    </row>
    <row r="55" spans="1:36" hidden="1">
      <c r="A55" s="195" t="s">
        <v>2457</v>
      </c>
      <c r="B55" s="19" t="s">
        <v>2425</v>
      </c>
      <c r="C55" s="37" t="s">
        <v>25</v>
      </c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  <c r="O55" s="19"/>
      <c r="P55" s="57">
        <v>26</v>
      </c>
      <c r="Q55" s="57">
        <v>1666</v>
      </c>
      <c r="R55" s="268">
        <f t="shared" si="4"/>
        <v>416.5</v>
      </c>
      <c r="S55" s="210">
        <v>141</v>
      </c>
      <c r="T55" s="210">
        <v>9331</v>
      </c>
      <c r="U55" s="268">
        <f t="shared" si="5"/>
        <v>2332.75</v>
      </c>
      <c r="V55" s="310">
        <v>213</v>
      </c>
      <c r="W55" s="310">
        <v>14799</v>
      </c>
      <c r="X55" s="102">
        <f t="shared" si="6"/>
        <v>3699.75</v>
      </c>
      <c r="Y55" s="310">
        <v>211</v>
      </c>
      <c r="Z55" s="310">
        <v>15881</v>
      </c>
      <c r="AA55" s="102">
        <f t="shared" si="7"/>
        <v>3970.25</v>
      </c>
      <c r="AB55" s="310">
        <v>248</v>
      </c>
      <c r="AC55" s="310">
        <v>17300</v>
      </c>
      <c r="AD55" s="102">
        <f t="shared" si="8"/>
        <v>4325</v>
      </c>
      <c r="AE55" s="310">
        <v>369</v>
      </c>
      <c r="AF55" s="310">
        <v>24487</v>
      </c>
      <c r="AG55" s="102">
        <f t="shared" si="9"/>
        <v>6121.75</v>
      </c>
      <c r="AH55" s="310">
        <v>279</v>
      </c>
      <c r="AI55" s="310">
        <v>20253</v>
      </c>
      <c r="AJ55" s="102">
        <f t="shared" si="10"/>
        <v>5063.25</v>
      </c>
    </row>
    <row r="56" spans="1:36" hidden="1">
      <c r="A56" s="195" t="s">
        <v>2458</v>
      </c>
      <c r="B56" s="19" t="s">
        <v>2426</v>
      </c>
      <c r="C56" s="37" t="s">
        <v>16</v>
      </c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  <c r="O56" s="19"/>
      <c r="P56" s="57">
        <v>9</v>
      </c>
      <c r="Q56" s="57">
        <v>623</v>
      </c>
      <c r="R56" s="268">
        <f t="shared" si="4"/>
        <v>155.75</v>
      </c>
      <c r="S56" s="210">
        <v>107</v>
      </c>
      <c r="T56" s="210">
        <v>6921</v>
      </c>
      <c r="U56" s="268">
        <f t="shared" si="5"/>
        <v>1730.25</v>
      </c>
      <c r="V56" s="310">
        <v>174</v>
      </c>
      <c r="W56" s="310">
        <v>11322</v>
      </c>
      <c r="X56" s="102">
        <f t="shared" si="6"/>
        <v>2830.5</v>
      </c>
      <c r="Y56" s="310">
        <v>187</v>
      </c>
      <c r="Z56" s="310">
        <v>11705</v>
      </c>
      <c r="AA56" s="102">
        <f t="shared" si="7"/>
        <v>2926.25</v>
      </c>
      <c r="AB56" s="310">
        <v>173</v>
      </c>
      <c r="AC56" s="310">
        <v>10883</v>
      </c>
      <c r="AD56" s="102">
        <f t="shared" si="8"/>
        <v>2720.75</v>
      </c>
      <c r="AE56" s="310">
        <v>163</v>
      </c>
      <c r="AF56" s="310">
        <v>10465</v>
      </c>
      <c r="AG56" s="102">
        <f t="shared" si="9"/>
        <v>2616.25</v>
      </c>
      <c r="AH56" s="310">
        <v>169</v>
      </c>
      <c r="AI56" s="310">
        <v>11779</v>
      </c>
      <c r="AJ56" s="102">
        <f t="shared" si="10"/>
        <v>2944.75</v>
      </c>
    </row>
    <row r="57" spans="1:36" hidden="1">
      <c r="A57" s="195" t="s">
        <v>2459</v>
      </c>
      <c r="B57" s="19" t="s">
        <v>2427</v>
      </c>
      <c r="C57" s="37" t="s">
        <v>545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57">
        <v>29</v>
      </c>
      <c r="Q57" s="57">
        <v>1995</v>
      </c>
      <c r="R57" s="268">
        <f t="shared" si="4"/>
        <v>498.75</v>
      </c>
      <c r="S57" s="210">
        <v>93</v>
      </c>
      <c r="T57" s="210">
        <v>6563</v>
      </c>
      <c r="U57" s="268">
        <f t="shared" si="5"/>
        <v>1640.75</v>
      </c>
      <c r="V57" s="310">
        <v>146</v>
      </c>
      <c r="W57" s="310">
        <v>11050</v>
      </c>
      <c r="X57" s="102">
        <f t="shared" si="6"/>
        <v>2762.5</v>
      </c>
      <c r="Y57" s="310">
        <v>149</v>
      </c>
      <c r="Z57" s="310">
        <v>11227</v>
      </c>
      <c r="AA57" s="102">
        <f t="shared" si="7"/>
        <v>2806.75</v>
      </c>
      <c r="AB57" s="310">
        <v>154</v>
      </c>
      <c r="AC57" s="310">
        <v>10282</v>
      </c>
      <c r="AD57" s="102">
        <f t="shared" si="8"/>
        <v>2570.5</v>
      </c>
      <c r="AE57" s="310">
        <v>152</v>
      </c>
      <c r="AF57" s="310">
        <v>10624</v>
      </c>
      <c r="AG57" s="102">
        <f t="shared" si="9"/>
        <v>2656</v>
      </c>
      <c r="AH57" s="310">
        <v>161</v>
      </c>
      <c r="AI57" s="310">
        <v>11327</v>
      </c>
      <c r="AJ57" s="102">
        <f t="shared" si="10"/>
        <v>2831.75</v>
      </c>
    </row>
    <row r="58" spans="1:36" hidden="1">
      <c r="A58" s="195" t="s">
        <v>2460</v>
      </c>
      <c r="B58" s="19" t="s">
        <v>2428</v>
      </c>
      <c r="C58" s="37" t="s">
        <v>16</v>
      </c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  <c r="O58" s="19"/>
      <c r="P58" s="57">
        <v>60</v>
      </c>
      <c r="Q58" s="57">
        <v>3768</v>
      </c>
      <c r="R58" s="268">
        <f t="shared" si="4"/>
        <v>942</v>
      </c>
      <c r="S58" s="210">
        <v>69</v>
      </c>
      <c r="T58" s="210">
        <v>4839</v>
      </c>
      <c r="U58" s="268">
        <f t="shared" si="5"/>
        <v>1209.75</v>
      </c>
      <c r="V58" s="310">
        <v>105</v>
      </c>
      <c r="W58" s="310">
        <v>6775</v>
      </c>
      <c r="X58" s="102">
        <f t="shared" si="6"/>
        <v>1693.75</v>
      </c>
      <c r="Y58" s="310">
        <v>72</v>
      </c>
      <c r="Z58" s="310">
        <v>5496</v>
      </c>
      <c r="AA58" s="102">
        <f t="shared" si="7"/>
        <v>1374</v>
      </c>
      <c r="AB58" s="310">
        <v>113</v>
      </c>
      <c r="AC58" s="310">
        <v>7695</v>
      </c>
      <c r="AD58" s="102">
        <f t="shared" si="8"/>
        <v>1923.75</v>
      </c>
      <c r="AE58" s="310">
        <v>123</v>
      </c>
      <c r="AF58" s="310">
        <v>7869</v>
      </c>
      <c r="AG58" s="102">
        <f t="shared" si="9"/>
        <v>1967.25</v>
      </c>
      <c r="AH58" s="310">
        <v>79</v>
      </c>
      <c r="AI58" s="310">
        <v>5549</v>
      </c>
      <c r="AJ58" s="102">
        <f t="shared" si="10"/>
        <v>1387.25</v>
      </c>
    </row>
    <row r="59" spans="1:36">
      <c r="A59" s="195" t="s">
        <v>2461</v>
      </c>
      <c r="B59" s="19" t="s">
        <v>2429</v>
      </c>
      <c r="C59" s="37" t="s">
        <v>5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57">
        <v>1</v>
      </c>
      <c r="Q59" s="57">
        <v>59</v>
      </c>
      <c r="R59" s="268">
        <f t="shared" si="4"/>
        <v>14.75</v>
      </c>
      <c r="S59" s="210">
        <v>52</v>
      </c>
      <c r="T59" s="210">
        <v>3604</v>
      </c>
      <c r="U59" s="268">
        <f t="shared" si="5"/>
        <v>901</v>
      </c>
      <c r="V59" s="310">
        <v>93</v>
      </c>
      <c r="W59" s="310">
        <v>5959</v>
      </c>
      <c r="X59" s="102">
        <f t="shared" si="6"/>
        <v>1489.75</v>
      </c>
      <c r="Y59" s="310">
        <v>139</v>
      </c>
      <c r="Z59" s="310">
        <v>9429</v>
      </c>
      <c r="AA59" s="102">
        <f t="shared" si="7"/>
        <v>2357.25</v>
      </c>
      <c r="AB59" s="310">
        <v>159</v>
      </c>
      <c r="AC59" s="310">
        <v>9981</v>
      </c>
      <c r="AD59" s="102">
        <f t="shared" si="8"/>
        <v>2495.25</v>
      </c>
      <c r="AE59" s="310">
        <v>219</v>
      </c>
      <c r="AF59" s="310">
        <v>14757</v>
      </c>
      <c r="AG59" s="102">
        <f t="shared" si="9"/>
        <v>3689.25</v>
      </c>
      <c r="AH59" s="310">
        <v>182</v>
      </c>
      <c r="AI59" s="310">
        <v>13066</v>
      </c>
      <c r="AJ59" s="102">
        <f t="shared" si="10"/>
        <v>3266.5</v>
      </c>
    </row>
    <row r="60" spans="1:36" hidden="1">
      <c r="A60" s="195" t="s">
        <v>2462</v>
      </c>
      <c r="B60" s="19" t="s">
        <v>2430</v>
      </c>
      <c r="C60" s="37" t="s">
        <v>29</v>
      </c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57">
        <v>7</v>
      </c>
      <c r="Q60" s="57">
        <v>629</v>
      </c>
      <c r="R60" s="268">
        <f t="shared" si="4"/>
        <v>157.25</v>
      </c>
      <c r="S60" s="210">
        <v>170</v>
      </c>
      <c r="T60" s="210">
        <v>11650</v>
      </c>
      <c r="U60" s="268">
        <f t="shared" si="5"/>
        <v>2912.5</v>
      </c>
      <c r="V60" s="310">
        <v>194</v>
      </c>
      <c r="W60" s="310">
        <v>12938</v>
      </c>
      <c r="X60" s="102">
        <f t="shared" si="6"/>
        <v>3234.5</v>
      </c>
      <c r="Y60" s="310">
        <v>266</v>
      </c>
      <c r="Z60" s="310">
        <v>17698</v>
      </c>
      <c r="AA60" s="102">
        <f t="shared" si="7"/>
        <v>4424.5</v>
      </c>
      <c r="AB60" s="310">
        <v>357</v>
      </c>
      <c r="AC60" s="310">
        <v>23263</v>
      </c>
      <c r="AD60" s="102">
        <f t="shared" si="8"/>
        <v>5815.75</v>
      </c>
      <c r="AE60" s="310">
        <v>300</v>
      </c>
      <c r="AF60" s="310">
        <v>19612</v>
      </c>
      <c r="AG60" s="102">
        <f t="shared" si="9"/>
        <v>4903</v>
      </c>
      <c r="AH60" s="310">
        <v>268</v>
      </c>
      <c r="AI60" s="310">
        <v>18800</v>
      </c>
      <c r="AJ60" s="102">
        <f t="shared" si="10"/>
        <v>4700</v>
      </c>
    </row>
    <row r="61" spans="1:36">
      <c r="A61" s="195" t="s">
        <v>2463</v>
      </c>
      <c r="B61" s="19" t="s">
        <v>2431</v>
      </c>
      <c r="C61" s="37" t="s">
        <v>5</v>
      </c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57">
        <v>5</v>
      </c>
      <c r="Q61" s="57">
        <v>291</v>
      </c>
      <c r="R61" s="268">
        <f t="shared" si="4"/>
        <v>72.75</v>
      </c>
      <c r="S61" s="210">
        <v>86</v>
      </c>
      <c r="T61" s="210">
        <v>4650</v>
      </c>
      <c r="U61" s="268">
        <f t="shared" si="5"/>
        <v>1162.5</v>
      </c>
      <c r="V61" s="310">
        <v>113</v>
      </c>
      <c r="W61" s="310">
        <v>7727</v>
      </c>
      <c r="X61" s="102">
        <f t="shared" si="6"/>
        <v>1931.75</v>
      </c>
      <c r="Y61" s="310">
        <v>117</v>
      </c>
      <c r="Z61" s="310">
        <v>8639</v>
      </c>
      <c r="AA61" s="102">
        <f t="shared" si="7"/>
        <v>2159.75</v>
      </c>
      <c r="AB61" s="310">
        <v>175</v>
      </c>
      <c r="AC61" s="310">
        <v>12661</v>
      </c>
      <c r="AD61" s="102">
        <f t="shared" si="8"/>
        <v>3165.25</v>
      </c>
      <c r="AE61" s="310">
        <v>196</v>
      </c>
      <c r="AF61" s="310">
        <v>13972</v>
      </c>
      <c r="AG61" s="102">
        <f t="shared" si="9"/>
        <v>3493</v>
      </c>
      <c r="AH61" s="310">
        <v>136</v>
      </c>
      <c r="AI61" s="310">
        <v>9424</v>
      </c>
      <c r="AJ61" s="102">
        <f t="shared" si="10"/>
        <v>2356</v>
      </c>
    </row>
    <row r="62" spans="1:36">
      <c r="A62" s="195" t="s">
        <v>2464</v>
      </c>
      <c r="B62" s="19" t="s">
        <v>2432</v>
      </c>
      <c r="C62" s="37" t="s">
        <v>5</v>
      </c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57">
        <v>34</v>
      </c>
      <c r="Q62" s="57">
        <v>2398</v>
      </c>
      <c r="R62" s="268">
        <f t="shared" si="4"/>
        <v>599.5</v>
      </c>
      <c r="S62" s="210">
        <v>451</v>
      </c>
      <c r="T62" s="210">
        <v>27549</v>
      </c>
      <c r="U62" s="268">
        <f t="shared" si="5"/>
        <v>6887.25</v>
      </c>
      <c r="V62" s="310">
        <v>523</v>
      </c>
      <c r="W62" s="310">
        <v>37353</v>
      </c>
      <c r="X62" s="102">
        <f t="shared" si="6"/>
        <v>9338.25</v>
      </c>
      <c r="Y62" s="310">
        <v>448</v>
      </c>
      <c r="Z62" s="310">
        <v>33396</v>
      </c>
      <c r="AA62" s="102">
        <f t="shared" si="7"/>
        <v>8349</v>
      </c>
      <c r="AB62" s="310">
        <v>593</v>
      </c>
      <c r="AC62" s="310">
        <v>43155</v>
      </c>
      <c r="AD62" s="102">
        <f t="shared" si="8"/>
        <v>10788.75</v>
      </c>
      <c r="AE62" s="310">
        <v>495</v>
      </c>
      <c r="AF62" s="310">
        <v>36141</v>
      </c>
      <c r="AG62" s="102">
        <f t="shared" si="9"/>
        <v>9035.25</v>
      </c>
      <c r="AH62" s="310">
        <v>518</v>
      </c>
      <c r="AI62" s="310">
        <v>35690</v>
      </c>
      <c r="AJ62" s="102">
        <f t="shared" si="10"/>
        <v>8922.5</v>
      </c>
    </row>
    <row r="63" spans="1:36">
      <c r="A63" s="195" t="s">
        <v>2465</v>
      </c>
      <c r="B63" s="19" t="s">
        <v>2433</v>
      </c>
      <c r="C63" s="37" t="s">
        <v>5</v>
      </c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57">
        <v>25</v>
      </c>
      <c r="Q63" s="57">
        <v>1799</v>
      </c>
      <c r="R63" s="268">
        <f t="shared" si="4"/>
        <v>449.75</v>
      </c>
      <c r="S63" s="210">
        <v>166</v>
      </c>
      <c r="T63" s="210">
        <v>11534</v>
      </c>
      <c r="U63" s="268">
        <f t="shared" si="5"/>
        <v>2883.5</v>
      </c>
      <c r="V63" s="310">
        <v>213</v>
      </c>
      <c r="W63" s="310">
        <v>14487</v>
      </c>
      <c r="X63" s="102">
        <f t="shared" si="6"/>
        <v>3621.75</v>
      </c>
      <c r="Y63" s="310">
        <v>158</v>
      </c>
      <c r="Z63" s="310">
        <v>10342</v>
      </c>
      <c r="AA63" s="102">
        <f t="shared" si="7"/>
        <v>2585.5</v>
      </c>
      <c r="AB63" s="310">
        <v>206</v>
      </c>
      <c r="AC63" s="310">
        <v>14514</v>
      </c>
      <c r="AD63" s="102">
        <f t="shared" si="8"/>
        <v>3628.5</v>
      </c>
      <c r="AE63" s="310">
        <v>174</v>
      </c>
      <c r="AF63" s="310">
        <v>12534</v>
      </c>
      <c r="AG63" s="102">
        <f t="shared" si="9"/>
        <v>3133.5</v>
      </c>
      <c r="AH63" s="310">
        <v>185</v>
      </c>
      <c r="AI63" s="310">
        <v>13847</v>
      </c>
      <c r="AJ63" s="102">
        <f t="shared" si="10"/>
        <v>3461.75</v>
      </c>
    </row>
    <row r="64" spans="1:36" hidden="1">
      <c r="A64" s="195" t="s">
        <v>2466</v>
      </c>
      <c r="B64" s="19" t="s">
        <v>2434</v>
      </c>
      <c r="C64" s="37" t="s">
        <v>515</v>
      </c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57">
        <v>1</v>
      </c>
      <c r="Q64" s="57">
        <v>35</v>
      </c>
      <c r="R64" s="268">
        <f t="shared" si="4"/>
        <v>8.75</v>
      </c>
      <c r="S64" s="210">
        <v>8</v>
      </c>
      <c r="T64" s="210">
        <v>568</v>
      </c>
      <c r="U64" s="268">
        <f t="shared" si="5"/>
        <v>142</v>
      </c>
      <c r="V64" s="310">
        <v>12</v>
      </c>
      <c r="W64" s="310">
        <v>644</v>
      </c>
      <c r="X64" s="102">
        <f t="shared" si="6"/>
        <v>161</v>
      </c>
      <c r="Y64" s="310">
        <v>13</v>
      </c>
      <c r="Z64" s="310">
        <v>679</v>
      </c>
      <c r="AA64" s="102">
        <f t="shared" si="7"/>
        <v>169.75</v>
      </c>
      <c r="AB64" s="310">
        <v>15</v>
      </c>
      <c r="AC64" s="310">
        <v>901</v>
      </c>
      <c r="AD64" s="102">
        <f t="shared" si="8"/>
        <v>225.25</v>
      </c>
      <c r="AE64" s="310">
        <v>29</v>
      </c>
      <c r="AF64" s="310">
        <v>1675</v>
      </c>
      <c r="AG64" s="102">
        <f t="shared" si="9"/>
        <v>418.75</v>
      </c>
      <c r="AH64" s="310">
        <v>25</v>
      </c>
      <c r="AI64" s="310">
        <v>1747</v>
      </c>
      <c r="AJ64" s="102">
        <f t="shared" si="10"/>
        <v>436.75</v>
      </c>
    </row>
    <row r="65" spans="1:36">
      <c r="A65" s="195" t="s">
        <v>2467</v>
      </c>
      <c r="B65" s="19" t="s">
        <v>2435</v>
      </c>
      <c r="C65" s="37" t="s">
        <v>5</v>
      </c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57">
        <v>9</v>
      </c>
      <c r="Q65" s="57">
        <v>623</v>
      </c>
      <c r="R65" s="268">
        <f t="shared" si="4"/>
        <v>155.75</v>
      </c>
      <c r="S65" s="210">
        <v>82</v>
      </c>
      <c r="T65" s="210">
        <v>5134</v>
      </c>
      <c r="U65" s="268">
        <f t="shared" si="5"/>
        <v>1283.5</v>
      </c>
      <c r="V65" s="310">
        <v>170</v>
      </c>
      <c r="W65" s="310">
        <v>10658</v>
      </c>
      <c r="X65" s="102">
        <f t="shared" si="6"/>
        <v>2664.5</v>
      </c>
      <c r="Y65" s="310">
        <v>223</v>
      </c>
      <c r="Z65" s="310">
        <v>13361</v>
      </c>
      <c r="AA65" s="102">
        <f t="shared" si="7"/>
        <v>3340.25</v>
      </c>
      <c r="AB65" s="310">
        <v>214</v>
      </c>
      <c r="AC65" s="310">
        <v>12466</v>
      </c>
      <c r="AD65" s="102">
        <f t="shared" si="8"/>
        <v>3116.5</v>
      </c>
      <c r="AE65" s="310">
        <v>235</v>
      </c>
      <c r="AF65" s="310">
        <v>15065</v>
      </c>
      <c r="AG65" s="102">
        <f t="shared" si="9"/>
        <v>3766.25</v>
      </c>
      <c r="AH65" s="310">
        <v>229</v>
      </c>
      <c r="AI65" s="310">
        <v>15411</v>
      </c>
      <c r="AJ65" s="102">
        <f t="shared" si="10"/>
        <v>3852.75</v>
      </c>
    </row>
    <row r="66" spans="1:36" hidden="1">
      <c r="A66" s="195" t="s">
        <v>2468</v>
      </c>
      <c r="B66" s="19" t="s">
        <v>2436</v>
      </c>
      <c r="C66" s="37" t="s">
        <v>36</v>
      </c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57">
        <v>2</v>
      </c>
      <c r="Q66" s="57">
        <v>238</v>
      </c>
      <c r="R66" s="268">
        <f t="shared" si="4"/>
        <v>59.5</v>
      </c>
      <c r="S66" s="210">
        <v>25</v>
      </c>
      <c r="T66" s="210">
        <v>1643</v>
      </c>
      <c r="U66" s="268">
        <f t="shared" si="5"/>
        <v>410.75</v>
      </c>
      <c r="V66" s="310">
        <v>71</v>
      </c>
      <c r="W66" s="310">
        <v>4761</v>
      </c>
      <c r="X66" s="102">
        <f t="shared" si="6"/>
        <v>1190.25</v>
      </c>
      <c r="Y66" s="310">
        <v>67</v>
      </c>
      <c r="Z66" s="310">
        <v>4249</v>
      </c>
      <c r="AA66" s="102">
        <f t="shared" si="7"/>
        <v>1062.25</v>
      </c>
      <c r="AB66" s="310">
        <v>78</v>
      </c>
      <c r="AC66" s="310">
        <v>4798</v>
      </c>
      <c r="AD66" s="102">
        <f t="shared" si="8"/>
        <v>1199.5</v>
      </c>
      <c r="AE66" s="310">
        <v>104</v>
      </c>
      <c r="AF66" s="310">
        <v>6516</v>
      </c>
      <c r="AG66" s="102">
        <f t="shared" si="9"/>
        <v>1629</v>
      </c>
      <c r="AH66" s="310">
        <v>134</v>
      </c>
      <c r="AI66" s="310">
        <v>8986</v>
      </c>
      <c r="AJ66" s="102">
        <f t="shared" si="10"/>
        <v>2246.5</v>
      </c>
    </row>
    <row r="67" spans="1:36">
      <c r="A67" s="195" t="s">
        <v>2469</v>
      </c>
      <c r="B67" s="19" t="s">
        <v>2437</v>
      </c>
      <c r="C67" s="37" t="s">
        <v>5</v>
      </c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57">
        <v>7</v>
      </c>
      <c r="Q67" s="57">
        <v>385</v>
      </c>
      <c r="R67" s="268">
        <f t="shared" si="4"/>
        <v>96.25</v>
      </c>
      <c r="S67" s="210">
        <v>56</v>
      </c>
      <c r="T67" s="210">
        <v>3868</v>
      </c>
      <c r="U67" s="268">
        <f t="shared" si="5"/>
        <v>967</v>
      </c>
      <c r="V67" s="310">
        <v>76</v>
      </c>
      <c r="W67" s="310">
        <v>5484</v>
      </c>
      <c r="X67" s="102">
        <f t="shared" si="6"/>
        <v>1371</v>
      </c>
      <c r="Y67" s="310">
        <v>90</v>
      </c>
      <c r="Z67" s="310">
        <v>6870</v>
      </c>
      <c r="AA67" s="102">
        <f t="shared" si="7"/>
        <v>1717.5</v>
      </c>
      <c r="AB67" s="310">
        <v>117</v>
      </c>
      <c r="AC67" s="310">
        <v>8599</v>
      </c>
      <c r="AD67" s="102">
        <f t="shared" si="8"/>
        <v>2149.75</v>
      </c>
      <c r="AE67" s="310">
        <v>157</v>
      </c>
      <c r="AF67" s="310">
        <v>11499</v>
      </c>
      <c r="AG67" s="102">
        <f t="shared" si="9"/>
        <v>2874.75</v>
      </c>
      <c r="AH67" s="310">
        <v>177</v>
      </c>
      <c r="AI67" s="310">
        <v>13419</v>
      </c>
      <c r="AJ67" s="102">
        <f t="shared" si="10"/>
        <v>3354.75</v>
      </c>
    </row>
    <row r="68" spans="1:36" hidden="1">
      <c r="A68" s="195" t="s">
        <v>2470</v>
      </c>
      <c r="B68" s="19" t="s">
        <v>2438</v>
      </c>
      <c r="C68" s="37" t="s">
        <v>552</v>
      </c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57">
        <v>23</v>
      </c>
      <c r="Q68" s="57">
        <v>1069</v>
      </c>
      <c r="R68" s="268">
        <f t="shared" ref="R68:R71" si="11">Q68*25%</f>
        <v>267.25</v>
      </c>
      <c r="S68" s="210">
        <v>117</v>
      </c>
      <c r="T68" s="210">
        <v>7963</v>
      </c>
      <c r="U68" s="268">
        <f t="shared" ref="U68:U131" si="12">T68*25%</f>
        <v>1990.75</v>
      </c>
      <c r="V68" s="310">
        <v>267</v>
      </c>
      <c r="W68" s="310">
        <v>18581</v>
      </c>
      <c r="X68" s="102">
        <f t="shared" ref="X68:X131" si="13">W68*25%</f>
        <v>4645.25</v>
      </c>
      <c r="Y68" s="310">
        <v>266</v>
      </c>
      <c r="Z68" s="310">
        <v>16814</v>
      </c>
      <c r="AA68" s="102">
        <f t="shared" ref="AA68:AA131" si="14">Z68*25%</f>
        <v>4203.5</v>
      </c>
      <c r="AB68" s="310">
        <v>334</v>
      </c>
      <c r="AC68" s="310">
        <v>22130</v>
      </c>
      <c r="AD68" s="102">
        <f t="shared" ref="AD68:AD131" si="15">AC68*25%</f>
        <v>5532.5</v>
      </c>
      <c r="AE68" s="310">
        <v>345</v>
      </c>
      <c r="AF68" s="310">
        <v>24067</v>
      </c>
      <c r="AG68" s="102">
        <f t="shared" ref="AG68:AG131" si="16">AF68*25%</f>
        <v>6016.75</v>
      </c>
      <c r="AH68" s="310">
        <v>326</v>
      </c>
      <c r="AI68" s="310">
        <v>23806</v>
      </c>
      <c r="AJ68" s="102">
        <f t="shared" ref="AJ68:AJ131" si="17">AI68*25%</f>
        <v>5951.5</v>
      </c>
    </row>
    <row r="69" spans="1:36" hidden="1">
      <c r="A69" s="195" t="s">
        <v>2471</v>
      </c>
      <c r="B69" s="19" t="s">
        <v>2439</v>
      </c>
      <c r="C69" s="37" t="s">
        <v>16</v>
      </c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57">
        <v>30</v>
      </c>
      <c r="Q69" s="57">
        <v>2102</v>
      </c>
      <c r="R69" s="268">
        <f t="shared" si="11"/>
        <v>525.5</v>
      </c>
      <c r="S69" s="210">
        <v>97</v>
      </c>
      <c r="T69" s="210">
        <v>6675</v>
      </c>
      <c r="U69" s="268">
        <f t="shared" si="12"/>
        <v>1668.75</v>
      </c>
      <c r="V69" s="310">
        <v>138</v>
      </c>
      <c r="W69" s="310">
        <v>9042</v>
      </c>
      <c r="X69" s="102">
        <f t="shared" si="13"/>
        <v>2260.5</v>
      </c>
      <c r="Y69" s="310">
        <v>261</v>
      </c>
      <c r="Z69" s="310">
        <v>16403</v>
      </c>
      <c r="AA69" s="102">
        <f t="shared" si="14"/>
        <v>4100.75</v>
      </c>
      <c r="AB69" s="310">
        <v>295</v>
      </c>
      <c r="AC69" s="310">
        <v>17905</v>
      </c>
      <c r="AD69" s="102">
        <f t="shared" si="15"/>
        <v>4476.25</v>
      </c>
      <c r="AE69" s="310">
        <v>301</v>
      </c>
      <c r="AF69" s="310">
        <v>18235</v>
      </c>
      <c r="AG69" s="102">
        <f t="shared" si="16"/>
        <v>4558.75</v>
      </c>
      <c r="AH69" s="310">
        <v>326</v>
      </c>
      <c r="AI69" s="310">
        <v>20582</v>
      </c>
      <c r="AJ69" s="102">
        <f t="shared" si="17"/>
        <v>5145.5</v>
      </c>
    </row>
    <row r="70" spans="1:36" hidden="1">
      <c r="A70" s="195" t="s">
        <v>2472</v>
      </c>
      <c r="B70" s="19" t="s">
        <v>2440</v>
      </c>
      <c r="C70" s="37" t="s">
        <v>25</v>
      </c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57">
        <v>8</v>
      </c>
      <c r="Q70" s="57">
        <v>564</v>
      </c>
      <c r="R70" s="268">
        <f t="shared" si="11"/>
        <v>141</v>
      </c>
      <c r="S70" s="210">
        <v>72</v>
      </c>
      <c r="T70" s="210">
        <v>4832</v>
      </c>
      <c r="U70" s="268">
        <f t="shared" si="12"/>
        <v>1208</v>
      </c>
      <c r="V70" s="310">
        <v>122</v>
      </c>
      <c r="W70" s="310">
        <v>8406</v>
      </c>
      <c r="X70" s="102">
        <f t="shared" si="13"/>
        <v>2101.5</v>
      </c>
      <c r="Y70" s="310">
        <v>119</v>
      </c>
      <c r="Z70" s="310">
        <v>7733</v>
      </c>
      <c r="AA70" s="102">
        <f t="shared" si="14"/>
        <v>1933.25</v>
      </c>
      <c r="AB70" s="310">
        <v>118</v>
      </c>
      <c r="AC70" s="310">
        <v>7978</v>
      </c>
      <c r="AD70" s="102">
        <f t="shared" si="15"/>
        <v>1994.5</v>
      </c>
      <c r="AE70" s="310">
        <v>121</v>
      </c>
      <c r="AF70" s="310">
        <v>8499</v>
      </c>
      <c r="AG70" s="102">
        <f t="shared" si="16"/>
        <v>2124.75</v>
      </c>
      <c r="AH70" s="310">
        <v>96</v>
      </c>
      <c r="AI70" s="310">
        <v>6828</v>
      </c>
      <c r="AJ70" s="102">
        <f t="shared" si="17"/>
        <v>1707</v>
      </c>
    </row>
    <row r="71" spans="1:36">
      <c r="A71" s="195" t="s">
        <v>2473</v>
      </c>
      <c r="B71" s="19" t="s">
        <v>2441</v>
      </c>
      <c r="C71" s="37" t="s">
        <v>5</v>
      </c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57">
        <v>6</v>
      </c>
      <c r="Q71" s="57">
        <v>358</v>
      </c>
      <c r="R71" s="268">
        <f t="shared" si="11"/>
        <v>89.5</v>
      </c>
      <c r="S71" s="210">
        <v>37</v>
      </c>
      <c r="T71" s="210">
        <v>2475</v>
      </c>
      <c r="U71" s="268">
        <f t="shared" si="12"/>
        <v>618.75</v>
      </c>
      <c r="V71" s="310">
        <v>43</v>
      </c>
      <c r="W71" s="310">
        <v>2689</v>
      </c>
      <c r="X71" s="102">
        <f t="shared" si="13"/>
        <v>672.25</v>
      </c>
      <c r="Y71" s="310">
        <v>36</v>
      </c>
      <c r="Z71" s="310">
        <v>2332</v>
      </c>
      <c r="AA71" s="102">
        <f t="shared" si="14"/>
        <v>583</v>
      </c>
      <c r="AB71" s="310">
        <v>40</v>
      </c>
      <c r="AC71" s="310">
        <v>2652</v>
      </c>
      <c r="AD71" s="102">
        <f t="shared" si="15"/>
        <v>663</v>
      </c>
      <c r="AE71" s="310">
        <v>53</v>
      </c>
      <c r="AF71" s="310">
        <v>3283</v>
      </c>
      <c r="AG71" s="102">
        <f t="shared" si="16"/>
        <v>820.75</v>
      </c>
      <c r="AH71" s="310">
        <v>56</v>
      </c>
      <c r="AI71" s="310">
        <v>4184</v>
      </c>
      <c r="AJ71" s="102">
        <f t="shared" si="17"/>
        <v>1046</v>
      </c>
    </row>
    <row r="72" spans="1:36" hidden="1">
      <c r="A72" s="195" t="s">
        <v>2819</v>
      </c>
      <c r="B72" s="383" t="s">
        <v>2701</v>
      </c>
      <c r="C72" s="24" t="s">
        <v>207</v>
      </c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210">
        <v>12</v>
      </c>
      <c r="T72" s="210">
        <v>980</v>
      </c>
      <c r="U72" s="268">
        <f t="shared" si="12"/>
        <v>245</v>
      </c>
      <c r="V72" s="310">
        <v>104</v>
      </c>
      <c r="W72" s="310">
        <v>6824</v>
      </c>
      <c r="X72" s="102">
        <f t="shared" si="13"/>
        <v>1706</v>
      </c>
      <c r="Y72" s="310">
        <v>127</v>
      </c>
      <c r="Z72" s="310">
        <v>8033</v>
      </c>
      <c r="AA72" s="102">
        <f t="shared" si="14"/>
        <v>2008.25</v>
      </c>
      <c r="AB72" s="310">
        <v>101</v>
      </c>
      <c r="AC72" s="310">
        <v>6063</v>
      </c>
      <c r="AD72" s="102">
        <f t="shared" si="15"/>
        <v>1515.75</v>
      </c>
      <c r="AE72" s="310">
        <v>128</v>
      </c>
      <c r="AF72" s="310">
        <v>7676</v>
      </c>
      <c r="AG72" s="102">
        <f t="shared" si="16"/>
        <v>1919</v>
      </c>
      <c r="AH72" s="310">
        <v>110</v>
      </c>
      <c r="AI72" s="310">
        <v>7390</v>
      </c>
      <c r="AJ72" s="102">
        <f t="shared" si="17"/>
        <v>1847.5</v>
      </c>
    </row>
    <row r="73" spans="1:36" hidden="1">
      <c r="A73" s="195" t="s">
        <v>2820</v>
      </c>
      <c r="B73" s="383" t="s">
        <v>2702</v>
      </c>
      <c r="C73" s="24" t="s">
        <v>948</v>
      </c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210">
        <v>6</v>
      </c>
      <c r="T73" s="210">
        <v>534</v>
      </c>
      <c r="U73" s="268">
        <f t="shared" si="12"/>
        <v>133.5</v>
      </c>
      <c r="V73" s="310">
        <v>36</v>
      </c>
      <c r="W73" s="310">
        <v>2720</v>
      </c>
      <c r="X73" s="102">
        <f t="shared" si="13"/>
        <v>680</v>
      </c>
      <c r="Y73" s="310">
        <v>23</v>
      </c>
      <c r="Z73" s="310">
        <v>1825</v>
      </c>
      <c r="AA73" s="102">
        <f t="shared" si="14"/>
        <v>456.25</v>
      </c>
      <c r="AB73" s="310">
        <v>14</v>
      </c>
      <c r="AC73" s="310">
        <v>930</v>
      </c>
      <c r="AD73" s="102">
        <f t="shared" si="15"/>
        <v>232.5</v>
      </c>
      <c r="AE73" s="310">
        <v>17</v>
      </c>
      <c r="AF73" s="310">
        <v>1247</v>
      </c>
      <c r="AG73" s="102">
        <f t="shared" si="16"/>
        <v>311.75</v>
      </c>
      <c r="AH73" s="310">
        <v>26</v>
      </c>
      <c r="AI73" s="310">
        <v>2170</v>
      </c>
      <c r="AJ73" s="102">
        <f t="shared" si="17"/>
        <v>542.5</v>
      </c>
    </row>
    <row r="74" spans="1:36" hidden="1">
      <c r="A74" s="195" t="s">
        <v>2821</v>
      </c>
      <c r="B74" s="383" t="s">
        <v>2703</v>
      </c>
      <c r="C74" s="24" t="s">
        <v>34</v>
      </c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210">
        <v>4</v>
      </c>
      <c r="T74" s="210">
        <v>272</v>
      </c>
      <c r="U74" s="268">
        <f t="shared" si="12"/>
        <v>68</v>
      </c>
      <c r="V74" s="310">
        <v>44</v>
      </c>
      <c r="W74" s="310">
        <v>2984</v>
      </c>
      <c r="X74" s="102">
        <f t="shared" si="13"/>
        <v>746</v>
      </c>
      <c r="Y74" s="310">
        <v>45</v>
      </c>
      <c r="Z74" s="310">
        <v>2955</v>
      </c>
      <c r="AA74" s="102">
        <f t="shared" si="14"/>
        <v>738.75</v>
      </c>
      <c r="AB74" s="310">
        <v>62</v>
      </c>
      <c r="AC74" s="310">
        <v>3570</v>
      </c>
      <c r="AD74" s="102">
        <f t="shared" si="15"/>
        <v>892.5</v>
      </c>
      <c r="AE74" s="310">
        <v>71</v>
      </c>
      <c r="AF74" s="310">
        <v>4481</v>
      </c>
      <c r="AG74" s="102">
        <f t="shared" si="16"/>
        <v>1120.25</v>
      </c>
      <c r="AH74" s="310">
        <v>60</v>
      </c>
      <c r="AI74" s="310">
        <v>3524</v>
      </c>
      <c r="AJ74" s="102">
        <f t="shared" si="17"/>
        <v>881</v>
      </c>
    </row>
    <row r="75" spans="1:36">
      <c r="A75" s="195" t="s">
        <v>2822</v>
      </c>
      <c r="B75" s="383" t="s">
        <v>2704</v>
      </c>
      <c r="C75" s="24" t="s">
        <v>5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210">
        <v>16</v>
      </c>
      <c r="T75" s="210">
        <v>1312</v>
      </c>
      <c r="U75" s="268">
        <f t="shared" si="12"/>
        <v>328</v>
      </c>
      <c r="V75" s="310">
        <v>170</v>
      </c>
      <c r="W75" s="310">
        <v>11474</v>
      </c>
      <c r="X75" s="102">
        <f t="shared" si="13"/>
        <v>2868.5</v>
      </c>
      <c r="Y75" s="310">
        <v>238</v>
      </c>
      <c r="Z75" s="310">
        <v>16574</v>
      </c>
      <c r="AA75" s="102">
        <f t="shared" si="14"/>
        <v>4143.5</v>
      </c>
      <c r="AB75" s="310">
        <v>241</v>
      </c>
      <c r="AC75" s="310">
        <v>17047</v>
      </c>
      <c r="AD75" s="102">
        <f t="shared" si="15"/>
        <v>4261.75</v>
      </c>
      <c r="AE75" s="310">
        <v>317</v>
      </c>
      <c r="AF75" s="310">
        <v>21859</v>
      </c>
      <c r="AG75" s="102">
        <f t="shared" si="16"/>
        <v>5464.75</v>
      </c>
      <c r="AH75" s="310">
        <v>356</v>
      </c>
      <c r="AI75" s="310">
        <v>25764</v>
      </c>
      <c r="AJ75" s="102">
        <f t="shared" si="17"/>
        <v>6441</v>
      </c>
    </row>
    <row r="76" spans="1:36" hidden="1">
      <c r="A76" s="195" t="s">
        <v>2823</v>
      </c>
      <c r="B76" s="383" t="s">
        <v>2705</v>
      </c>
      <c r="C76" s="24" t="s">
        <v>501</v>
      </c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210">
        <v>7</v>
      </c>
      <c r="T76" s="210">
        <v>365</v>
      </c>
      <c r="U76" s="268">
        <f t="shared" si="12"/>
        <v>91.25</v>
      </c>
      <c r="V76" s="310">
        <v>53</v>
      </c>
      <c r="W76" s="310">
        <v>3907</v>
      </c>
      <c r="X76" s="102">
        <f t="shared" si="13"/>
        <v>976.75</v>
      </c>
      <c r="Y76" s="310">
        <v>66</v>
      </c>
      <c r="Z76" s="310">
        <v>5306</v>
      </c>
      <c r="AA76" s="102">
        <f t="shared" si="14"/>
        <v>1326.5</v>
      </c>
      <c r="AB76" s="310">
        <v>69</v>
      </c>
      <c r="AC76" s="310">
        <v>4823</v>
      </c>
      <c r="AD76" s="102">
        <f t="shared" si="15"/>
        <v>1205.75</v>
      </c>
      <c r="AE76" s="310">
        <v>83</v>
      </c>
      <c r="AF76" s="310">
        <v>5829</v>
      </c>
      <c r="AG76" s="102">
        <f t="shared" si="16"/>
        <v>1457.25</v>
      </c>
      <c r="AH76" s="310">
        <v>82</v>
      </c>
      <c r="AI76" s="310">
        <v>6506</v>
      </c>
      <c r="AJ76" s="102">
        <f t="shared" si="17"/>
        <v>1626.5</v>
      </c>
    </row>
    <row r="77" spans="1:36" hidden="1">
      <c r="A77" s="195" t="s">
        <v>2824</v>
      </c>
      <c r="B77" s="383" t="s">
        <v>2706</v>
      </c>
      <c r="C77" s="24" t="s">
        <v>637</v>
      </c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210">
        <v>5</v>
      </c>
      <c r="T77" s="210">
        <v>307</v>
      </c>
      <c r="U77" s="268">
        <f t="shared" si="12"/>
        <v>76.75</v>
      </c>
      <c r="V77" s="310">
        <v>127</v>
      </c>
      <c r="W77" s="310">
        <v>9273</v>
      </c>
      <c r="X77" s="102">
        <f t="shared" si="13"/>
        <v>2318.25</v>
      </c>
      <c r="Y77" s="310">
        <v>192</v>
      </c>
      <c r="Z77" s="310">
        <v>12960</v>
      </c>
      <c r="AA77" s="102">
        <f t="shared" si="14"/>
        <v>3240</v>
      </c>
      <c r="AB77" s="310">
        <v>219</v>
      </c>
      <c r="AC77" s="310">
        <v>14197</v>
      </c>
      <c r="AD77" s="102">
        <f t="shared" si="15"/>
        <v>3549.25</v>
      </c>
      <c r="AE77" s="310">
        <v>293</v>
      </c>
      <c r="AF77" s="310">
        <v>18635</v>
      </c>
      <c r="AG77" s="102">
        <f t="shared" si="16"/>
        <v>4658.75</v>
      </c>
      <c r="AH77" s="310">
        <v>312</v>
      </c>
      <c r="AI77" s="310">
        <v>19768</v>
      </c>
      <c r="AJ77" s="102">
        <f t="shared" si="17"/>
        <v>4942</v>
      </c>
    </row>
    <row r="78" spans="1:36">
      <c r="A78" s="195" t="s">
        <v>2825</v>
      </c>
      <c r="B78" s="383" t="s">
        <v>2707</v>
      </c>
      <c r="C78" s="24" t="s">
        <v>5</v>
      </c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210">
        <v>7</v>
      </c>
      <c r="T78" s="210">
        <v>673</v>
      </c>
      <c r="U78" s="268">
        <f t="shared" si="12"/>
        <v>168.25</v>
      </c>
      <c r="V78" s="310">
        <v>77</v>
      </c>
      <c r="W78" s="310">
        <v>5523</v>
      </c>
      <c r="X78" s="102">
        <f t="shared" si="13"/>
        <v>1380.75</v>
      </c>
      <c r="Y78" s="310">
        <v>132</v>
      </c>
      <c r="Z78" s="310">
        <v>9768</v>
      </c>
      <c r="AA78" s="102">
        <f t="shared" si="14"/>
        <v>2442</v>
      </c>
      <c r="AB78" s="310">
        <v>104</v>
      </c>
      <c r="AC78" s="310">
        <v>7152</v>
      </c>
      <c r="AD78" s="102">
        <f t="shared" si="15"/>
        <v>1788</v>
      </c>
      <c r="AE78" s="310">
        <v>75</v>
      </c>
      <c r="AF78" s="310">
        <v>5417</v>
      </c>
      <c r="AG78" s="102">
        <f t="shared" si="16"/>
        <v>1354.25</v>
      </c>
      <c r="AH78" s="310">
        <v>105</v>
      </c>
      <c r="AI78" s="310">
        <v>7547</v>
      </c>
      <c r="AJ78" s="102">
        <f t="shared" si="17"/>
        <v>1886.75</v>
      </c>
    </row>
    <row r="79" spans="1:36" hidden="1">
      <c r="A79" s="195" t="s">
        <v>2826</v>
      </c>
      <c r="B79" s="383" t="s">
        <v>2708</v>
      </c>
      <c r="C79" s="24" t="s">
        <v>34</v>
      </c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210">
        <v>1</v>
      </c>
      <c r="T79" s="210">
        <v>119</v>
      </c>
      <c r="U79" s="268">
        <f t="shared" si="12"/>
        <v>29.75</v>
      </c>
      <c r="V79" s="310">
        <v>38</v>
      </c>
      <c r="W79" s="310">
        <v>2454</v>
      </c>
      <c r="X79" s="102">
        <f t="shared" si="13"/>
        <v>613.5</v>
      </c>
      <c r="Y79" s="310">
        <v>57</v>
      </c>
      <c r="Z79" s="310">
        <v>3147</v>
      </c>
      <c r="AA79" s="102">
        <f t="shared" si="14"/>
        <v>786.75</v>
      </c>
      <c r="AB79" s="310">
        <v>96</v>
      </c>
      <c r="AC79" s="310">
        <v>4960</v>
      </c>
      <c r="AD79" s="102">
        <f t="shared" si="15"/>
        <v>1240</v>
      </c>
      <c r="AE79" s="310">
        <v>55</v>
      </c>
      <c r="AF79" s="310">
        <v>3005</v>
      </c>
      <c r="AG79" s="102">
        <f t="shared" si="16"/>
        <v>751.25</v>
      </c>
      <c r="AH79" s="310">
        <v>55</v>
      </c>
      <c r="AI79" s="310">
        <v>3293</v>
      </c>
      <c r="AJ79" s="102">
        <f t="shared" si="17"/>
        <v>823.25</v>
      </c>
    </row>
    <row r="80" spans="1:36">
      <c r="A80" s="195" t="s">
        <v>2827</v>
      </c>
      <c r="B80" s="383" t="s">
        <v>2709</v>
      </c>
      <c r="C80" s="24" t="s">
        <v>5</v>
      </c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210">
        <v>2</v>
      </c>
      <c r="T80" s="210">
        <v>198</v>
      </c>
      <c r="U80" s="268">
        <f t="shared" si="12"/>
        <v>49.5</v>
      </c>
      <c r="V80" s="310">
        <v>49</v>
      </c>
      <c r="W80" s="310">
        <v>3199</v>
      </c>
      <c r="X80" s="102">
        <f t="shared" si="13"/>
        <v>799.75</v>
      </c>
      <c r="Y80" s="310">
        <v>32</v>
      </c>
      <c r="Z80" s="310">
        <v>2224</v>
      </c>
      <c r="AA80" s="102">
        <f t="shared" si="14"/>
        <v>556</v>
      </c>
      <c r="AB80" s="310">
        <v>35</v>
      </c>
      <c r="AC80" s="310">
        <v>2521</v>
      </c>
      <c r="AD80" s="102">
        <f t="shared" si="15"/>
        <v>630.25</v>
      </c>
      <c r="AE80" s="310">
        <v>51</v>
      </c>
      <c r="AF80" s="310">
        <v>3313</v>
      </c>
      <c r="AG80" s="102">
        <f t="shared" si="16"/>
        <v>828.25</v>
      </c>
      <c r="AH80" s="310">
        <v>56</v>
      </c>
      <c r="AI80" s="310">
        <v>3764</v>
      </c>
      <c r="AJ80" s="102">
        <f t="shared" si="17"/>
        <v>941</v>
      </c>
    </row>
    <row r="81" spans="1:36" hidden="1">
      <c r="A81" s="195" t="s">
        <v>2828</v>
      </c>
      <c r="B81" s="383" t="s">
        <v>2710</v>
      </c>
      <c r="C81" s="24" t="s">
        <v>935</v>
      </c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210">
        <v>4</v>
      </c>
      <c r="T81" s="210">
        <v>184</v>
      </c>
      <c r="U81" s="268">
        <f t="shared" si="12"/>
        <v>46</v>
      </c>
      <c r="V81" s="310">
        <v>28</v>
      </c>
      <c r="W81" s="310">
        <v>2048</v>
      </c>
      <c r="X81" s="102">
        <f t="shared" si="13"/>
        <v>512</v>
      </c>
      <c r="Y81" s="310">
        <v>14</v>
      </c>
      <c r="Z81" s="310">
        <v>970</v>
      </c>
      <c r="AA81" s="102">
        <f t="shared" si="14"/>
        <v>242.5</v>
      </c>
      <c r="AB81" s="310">
        <v>31</v>
      </c>
      <c r="AC81" s="310">
        <v>1769</v>
      </c>
      <c r="AD81" s="102">
        <f t="shared" si="15"/>
        <v>442.25</v>
      </c>
      <c r="AE81" s="310">
        <v>40</v>
      </c>
      <c r="AF81" s="310">
        <v>2876</v>
      </c>
      <c r="AG81" s="102">
        <f t="shared" si="16"/>
        <v>719</v>
      </c>
      <c r="AH81" s="310">
        <v>30</v>
      </c>
      <c r="AI81" s="310">
        <v>2078</v>
      </c>
      <c r="AJ81" s="102">
        <f t="shared" si="17"/>
        <v>519.5</v>
      </c>
    </row>
    <row r="82" spans="1:36" hidden="1">
      <c r="A82" s="195" t="s">
        <v>2829</v>
      </c>
      <c r="B82" s="383" t="s">
        <v>2711</v>
      </c>
      <c r="C82" s="24" t="s">
        <v>261</v>
      </c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210">
        <v>5</v>
      </c>
      <c r="T82" s="210">
        <v>287</v>
      </c>
      <c r="U82" s="268">
        <f t="shared" si="12"/>
        <v>71.75</v>
      </c>
      <c r="V82" s="310">
        <v>15</v>
      </c>
      <c r="W82" s="310">
        <v>1049</v>
      </c>
      <c r="X82" s="102">
        <f t="shared" si="13"/>
        <v>262.25</v>
      </c>
      <c r="Y82" s="310">
        <v>30</v>
      </c>
      <c r="Z82" s="310">
        <v>2134</v>
      </c>
      <c r="AA82" s="102">
        <f t="shared" si="14"/>
        <v>533.5</v>
      </c>
      <c r="AB82" s="310">
        <v>25</v>
      </c>
      <c r="AC82" s="310">
        <v>1899</v>
      </c>
      <c r="AD82" s="102">
        <f t="shared" si="15"/>
        <v>474.75</v>
      </c>
      <c r="AE82" s="310">
        <v>25</v>
      </c>
      <c r="AF82" s="310">
        <v>1611</v>
      </c>
      <c r="AG82" s="102">
        <f t="shared" si="16"/>
        <v>402.75</v>
      </c>
      <c r="AH82" s="310">
        <v>12</v>
      </c>
      <c r="AI82" s="310">
        <v>832</v>
      </c>
      <c r="AJ82" s="102">
        <f t="shared" si="17"/>
        <v>208</v>
      </c>
    </row>
    <row r="83" spans="1:36" hidden="1">
      <c r="A83" s="195" t="s">
        <v>2830</v>
      </c>
      <c r="B83" s="383" t="s">
        <v>2712</v>
      </c>
      <c r="C83" s="24" t="s">
        <v>261</v>
      </c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210">
        <v>9</v>
      </c>
      <c r="T83" s="210">
        <v>559</v>
      </c>
      <c r="U83" s="268">
        <f t="shared" si="12"/>
        <v>139.75</v>
      </c>
      <c r="V83" s="310">
        <v>14</v>
      </c>
      <c r="W83" s="310">
        <v>1066</v>
      </c>
      <c r="X83" s="102">
        <f t="shared" si="13"/>
        <v>266.5</v>
      </c>
      <c r="Y83" s="310">
        <v>17</v>
      </c>
      <c r="Z83" s="310">
        <v>1387</v>
      </c>
      <c r="AA83" s="102">
        <f t="shared" si="14"/>
        <v>346.75</v>
      </c>
      <c r="AB83" s="310">
        <v>10</v>
      </c>
      <c r="AC83" s="310">
        <v>806</v>
      </c>
      <c r="AD83" s="102">
        <f t="shared" si="15"/>
        <v>201.5</v>
      </c>
      <c r="AE83" s="310">
        <v>19</v>
      </c>
      <c r="AF83" s="310">
        <v>1549</v>
      </c>
      <c r="AG83" s="102">
        <f t="shared" si="16"/>
        <v>387.25</v>
      </c>
      <c r="AH83" s="310">
        <v>20</v>
      </c>
      <c r="AI83" s="310">
        <v>1624</v>
      </c>
      <c r="AJ83" s="102">
        <f t="shared" si="17"/>
        <v>406</v>
      </c>
    </row>
    <row r="84" spans="1:36" hidden="1">
      <c r="A84" s="195" t="s">
        <v>2831</v>
      </c>
      <c r="B84" s="383" t="s">
        <v>2713</v>
      </c>
      <c r="C84" s="24" t="s">
        <v>204</v>
      </c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210">
        <v>9</v>
      </c>
      <c r="T84" s="210">
        <v>847</v>
      </c>
      <c r="U84" s="268">
        <f t="shared" si="12"/>
        <v>211.75</v>
      </c>
      <c r="V84" s="310">
        <v>87</v>
      </c>
      <c r="W84" s="310">
        <v>6369</v>
      </c>
      <c r="X84" s="102">
        <f t="shared" si="13"/>
        <v>1592.25</v>
      </c>
      <c r="Y84" s="310">
        <v>77</v>
      </c>
      <c r="Z84" s="310">
        <v>5607</v>
      </c>
      <c r="AA84" s="102">
        <f t="shared" si="14"/>
        <v>1401.75</v>
      </c>
      <c r="AB84" s="310">
        <v>183</v>
      </c>
      <c r="AC84" s="310">
        <v>12109</v>
      </c>
      <c r="AD84" s="102">
        <f t="shared" si="15"/>
        <v>3027.25</v>
      </c>
      <c r="AE84" s="310">
        <v>231</v>
      </c>
      <c r="AF84" s="310">
        <v>14909</v>
      </c>
      <c r="AG84" s="102">
        <f t="shared" si="16"/>
        <v>3727.25</v>
      </c>
      <c r="AH84" s="310">
        <v>194</v>
      </c>
      <c r="AI84" s="310">
        <v>11910</v>
      </c>
      <c r="AJ84" s="102">
        <f t="shared" si="17"/>
        <v>2977.5</v>
      </c>
    </row>
    <row r="85" spans="1:36" hidden="1">
      <c r="A85" s="195" t="s">
        <v>2832</v>
      </c>
      <c r="B85" s="383" t="s">
        <v>2714</v>
      </c>
      <c r="C85" s="24" t="s">
        <v>302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210">
        <v>6</v>
      </c>
      <c r="T85" s="210">
        <v>350</v>
      </c>
      <c r="U85" s="268">
        <f t="shared" si="12"/>
        <v>87.5</v>
      </c>
      <c r="V85" s="310">
        <v>44</v>
      </c>
      <c r="W85" s="310">
        <v>2840</v>
      </c>
      <c r="X85" s="102">
        <f t="shared" si="13"/>
        <v>710</v>
      </c>
      <c r="Y85" s="310">
        <v>17</v>
      </c>
      <c r="Z85" s="310">
        <v>1187</v>
      </c>
      <c r="AA85" s="102">
        <f t="shared" si="14"/>
        <v>296.75</v>
      </c>
      <c r="AB85" s="310">
        <v>64</v>
      </c>
      <c r="AC85" s="310">
        <v>3300</v>
      </c>
      <c r="AD85" s="102">
        <f t="shared" si="15"/>
        <v>825</v>
      </c>
      <c r="AE85" s="310">
        <v>85</v>
      </c>
      <c r="AF85" s="310">
        <v>4983</v>
      </c>
      <c r="AG85" s="102">
        <f t="shared" si="16"/>
        <v>1245.75</v>
      </c>
      <c r="AH85" s="310">
        <v>24</v>
      </c>
      <c r="AI85" s="310">
        <v>1576</v>
      </c>
      <c r="AJ85" s="102">
        <f t="shared" si="17"/>
        <v>394</v>
      </c>
    </row>
    <row r="86" spans="1:36" hidden="1">
      <c r="A86" s="195" t="s">
        <v>2833</v>
      </c>
      <c r="B86" s="383" t="s">
        <v>2715</v>
      </c>
      <c r="C86" s="24" t="s">
        <v>29</v>
      </c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210">
        <v>2</v>
      </c>
      <c r="T86" s="210">
        <v>118</v>
      </c>
      <c r="U86" s="268">
        <f t="shared" si="12"/>
        <v>29.5</v>
      </c>
      <c r="V86" s="310">
        <v>26</v>
      </c>
      <c r="W86" s="310">
        <v>1778</v>
      </c>
      <c r="X86" s="102">
        <f t="shared" si="13"/>
        <v>444.5</v>
      </c>
      <c r="Y86" s="310">
        <v>28</v>
      </c>
      <c r="Z86" s="310">
        <v>1856</v>
      </c>
      <c r="AA86" s="102">
        <f t="shared" si="14"/>
        <v>464</v>
      </c>
      <c r="AB86" s="310">
        <v>29</v>
      </c>
      <c r="AC86" s="310">
        <v>2063</v>
      </c>
      <c r="AD86" s="102">
        <f t="shared" si="15"/>
        <v>515.75</v>
      </c>
      <c r="AE86" s="310">
        <v>32</v>
      </c>
      <c r="AF86" s="310">
        <v>2380</v>
      </c>
      <c r="AG86" s="102">
        <f t="shared" si="16"/>
        <v>595</v>
      </c>
      <c r="AH86" s="310">
        <v>61</v>
      </c>
      <c r="AI86" s="310">
        <v>3903</v>
      </c>
      <c r="AJ86" s="102">
        <f t="shared" si="17"/>
        <v>975.75</v>
      </c>
    </row>
    <row r="87" spans="1:36" hidden="1">
      <c r="A87" s="195" t="s">
        <v>2834</v>
      </c>
      <c r="B87" s="383" t="s">
        <v>2716</v>
      </c>
      <c r="C87" s="24" t="s">
        <v>341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210">
        <v>1</v>
      </c>
      <c r="T87" s="210">
        <v>59</v>
      </c>
      <c r="U87" s="268">
        <f t="shared" si="12"/>
        <v>14.75</v>
      </c>
      <c r="V87" s="310">
        <v>1</v>
      </c>
      <c r="W87" s="310">
        <v>59</v>
      </c>
      <c r="X87" s="102">
        <f t="shared" si="13"/>
        <v>14.75</v>
      </c>
      <c r="Y87" s="310">
        <v>1</v>
      </c>
      <c r="Z87" s="310">
        <v>59</v>
      </c>
      <c r="AA87" s="102">
        <f t="shared" si="14"/>
        <v>14.75</v>
      </c>
      <c r="AB87" s="310">
        <v>6</v>
      </c>
      <c r="AC87" s="310">
        <v>510</v>
      </c>
      <c r="AD87" s="102">
        <f t="shared" si="15"/>
        <v>127.5</v>
      </c>
      <c r="AE87" s="310">
        <v>9</v>
      </c>
      <c r="AF87" s="310">
        <v>611</v>
      </c>
      <c r="AG87" s="102">
        <f t="shared" si="16"/>
        <v>152.75</v>
      </c>
      <c r="AH87" s="310">
        <v>7</v>
      </c>
      <c r="AI87" s="310">
        <v>397</v>
      </c>
      <c r="AJ87" s="102">
        <f t="shared" si="17"/>
        <v>99.25</v>
      </c>
    </row>
    <row r="88" spans="1:36" hidden="1">
      <c r="A88" s="195" t="s">
        <v>2835</v>
      </c>
      <c r="B88" s="383" t="s">
        <v>2717</v>
      </c>
      <c r="C88" s="24" t="s">
        <v>297</v>
      </c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210">
        <v>1</v>
      </c>
      <c r="T88" s="210">
        <v>119</v>
      </c>
      <c r="U88" s="268">
        <f t="shared" si="12"/>
        <v>29.75</v>
      </c>
      <c r="V88" s="310">
        <v>12</v>
      </c>
      <c r="W88" s="310">
        <v>980</v>
      </c>
      <c r="X88" s="102">
        <f t="shared" si="13"/>
        <v>245</v>
      </c>
      <c r="Y88" s="310">
        <v>10</v>
      </c>
      <c r="Z88" s="310">
        <v>806</v>
      </c>
      <c r="AA88" s="102">
        <f t="shared" si="14"/>
        <v>201.5</v>
      </c>
      <c r="AB88" s="310">
        <v>30</v>
      </c>
      <c r="AC88" s="310">
        <v>2330</v>
      </c>
      <c r="AD88" s="102">
        <f t="shared" si="15"/>
        <v>582.5</v>
      </c>
      <c r="AE88" s="310">
        <v>16</v>
      </c>
      <c r="AF88" s="310">
        <v>1088</v>
      </c>
      <c r="AG88" s="102">
        <f t="shared" si="16"/>
        <v>272</v>
      </c>
      <c r="AH88" s="310">
        <v>16</v>
      </c>
      <c r="AI88" s="310">
        <v>1192</v>
      </c>
      <c r="AJ88" s="102">
        <f t="shared" si="17"/>
        <v>298</v>
      </c>
    </row>
    <row r="89" spans="1:36" hidden="1">
      <c r="A89" s="195" t="s">
        <v>2836</v>
      </c>
      <c r="B89" s="383" t="s">
        <v>2718</v>
      </c>
      <c r="C89" s="24" t="s">
        <v>545</v>
      </c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210">
        <v>5</v>
      </c>
      <c r="T89" s="210">
        <v>375</v>
      </c>
      <c r="U89" s="268">
        <f t="shared" si="12"/>
        <v>93.75</v>
      </c>
      <c r="V89" s="310">
        <v>33</v>
      </c>
      <c r="W89" s="310">
        <v>2303</v>
      </c>
      <c r="X89" s="102">
        <f t="shared" si="13"/>
        <v>575.75</v>
      </c>
      <c r="Y89" s="310">
        <v>47</v>
      </c>
      <c r="Z89" s="310">
        <v>3473</v>
      </c>
      <c r="AA89" s="102">
        <f t="shared" si="14"/>
        <v>868.25</v>
      </c>
      <c r="AB89" s="310">
        <v>34</v>
      </c>
      <c r="AC89" s="310">
        <v>2442</v>
      </c>
      <c r="AD89" s="102">
        <f t="shared" si="15"/>
        <v>610.5</v>
      </c>
      <c r="AE89" s="310">
        <v>63</v>
      </c>
      <c r="AF89" s="310">
        <v>4741</v>
      </c>
      <c r="AG89" s="102">
        <f t="shared" si="16"/>
        <v>1185.25</v>
      </c>
      <c r="AH89" s="310">
        <v>122</v>
      </c>
      <c r="AI89" s="310">
        <v>8702</v>
      </c>
      <c r="AJ89" s="102">
        <f t="shared" si="17"/>
        <v>2175.5</v>
      </c>
    </row>
    <row r="90" spans="1:36" hidden="1">
      <c r="A90" s="195" t="s">
        <v>2837</v>
      </c>
      <c r="B90" s="383" t="s">
        <v>2719</v>
      </c>
      <c r="C90" s="24" t="s">
        <v>191</v>
      </c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210">
        <v>5</v>
      </c>
      <c r="T90" s="210">
        <v>287</v>
      </c>
      <c r="U90" s="268">
        <f t="shared" si="12"/>
        <v>71.75</v>
      </c>
      <c r="V90" s="310">
        <v>21</v>
      </c>
      <c r="W90" s="310">
        <v>1095</v>
      </c>
      <c r="X90" s="102">
        <f t="shared" si="13"/>
        <v>273.75</v>
      </c>
      <c r="Y90" s="310">
        <v>100</v>
      </c>
      <c r="Z90" s="310">
        <v>5892</v>
      </c>
      <c r="AA90" s="102">
        <f t="shared" si="14"/>
        <v>1473</v>
      </c>
      <c r="AB90" s="310">
        <v>124</v>
      </c>
      <c r="AC90" s="310">
        <v>7748</v>
      </c>
      <c r="AD90" s="102">
        <f t="shared" si="15"/>
        <v>1937</v>
      </c>
      <c r="AE90" s="310">
        <v>139</v>
      </c>
      <c r="AF90" s="310">
        <v>9529</v>
      </c>
      <c r="AG90" s="102">
        <f t="shared" si="16"/>
        <v>2382.25</v>
      </c>
      <c r="AH90" s="310">
        <v>84</v>
      </c>
      <c r="AI90" s="310">
        <v>6064</v>
      </c>
      <c r="AJ90" s="102">
        <f t="shared" si="17"/>
        <v>1516</v>
      </c>
    </row>
    <row r="91" spans="1:36">
      <c r="A91" s="195" t="s">
        <v>2838</v>
      </c>
      <c r="B91" s="383" t="s">
        <v>2720</v>
      </c>
      <c r="C91" s="24" t="s">
        <v>5</v>
      </c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210">
        <v>12</v>
      </c>
      <c r="T91" s="210">
        <v>860</v>
      </c>
      <c r="U91" s="268">
        <f t="shared" si="12"/>
        <v>215</v>
      </c>
      <c r="V91" s="310">
        <v>57</v>
      </c>
      <c r="W91" s="310">
        <v>3823</v>
      </c>
      <c r="X91" s="102">
        <f t="shared" si="13"/>
        <v>955.75</v>
      </c>
      <c r="Y91" s="310">
        <v>58</v>
      </c>
      <c r="Z91" s="310">
        <v>4642</v>
      </c>
      <c r="AA91" s="102">
        <f t="shared" si="14"/>
        <v>1160.5</v>
      </c>
      <c r="AB91" s="310">
        <v>41</v>
      </c>
      <c r="AC91" s="310">
        <v>3243</v>
      </c>
      <c r="AD91" s="102">
        <f t="shared" si="15"/>
        <v>810.75</v>
      </c>
      <c r="AE91" s="310">
        <v>44</v>
      </c>
      <c r="AF91" s="310">
        <v>2996</v>
      </c>
      <c r="AG91" s="102">
        <f t="shared" si="16"/>
        <v>749</v>
      </c>
      <c r="AH91" s="310">
        <v>45</v>
      </c>
      <c r="AI91" s="310">
        <v>3455</v>
      </c>
      <c r="AJ91" s="102">
        <f t="shared" si="17"/>
        <v>863.75</v>
      </c>
    </row>
    <row r="92" spans="1:36" hidden="1">
      <c r="A92" s="195" t="s">
        <v>2839</v>
      </c>
      <c r="B92" s="383" t="s">
        <v>2721</v>
      </c>
      <c r="C92" s="24" t="s">
        <v>313</v>
      </c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210">
        <v>1</v>
      </c>
      <c r="T92" s="210">
        <v>35</v>
      </c>
      <c r="U92" s="268">
        <f t="shared" si="12"/>
        <v>8.75</v>
      </c>
      <c r="V92" s="310">
        <v>26</v>
      </c>
      <c r="W92" s="310">
        <v>1626</v>
      </c>
      <c r="X92" s="102">
        <f t="shared" si="13"/>
        <v>406.5</v>
      </c>
      <c r="Y92" s="310">
        <v>19</v>
      </c>
      <c r="Z92" s="310">
        <v>1149</v>
      </c>
      <c r="AA92" s="102">
        <f t="shared" si="14"/>
        <v>287.25</v>
      </c>
      <c r="AB92" s="310">
        <v>22</v>
      </c>
      <c r="AC92" s="310">
        <v>1478</v>
      </c>
      <c r="AD92" s="102">
        <f t="shared" si="15"/>
        <v>369.5</v>
      </c>
      <c r="AE92" s="310">
        <v>25</v>
      </c>
      <c r="AF92" s="310">
        <v>1447</v>
      </c>
      <c r="AG92" s="102">
        <f t="shared" si="16"/>
        <v>361.75</v>
      </c>
      <c r="AH92" s="310">
        <v>30</v>
      </c>
      <c r="AI92" s="310">
        <v>1686</v>
      </c>
      <c r="AJ92" s="102">
        <f t="shared" si="17"/>
        <v>421.5</v>
      </c>
    </row>
    <row r="93" spans="1:36" hidden="1">
      <c r="A93" s="195" t="s">
        <v>2840</v>
      </c>
      <c r="B93" s="383" t="s">
        <v>2722</v>
      </c>
      <c r="C93" s="24" t="s">
        <v>207</v>
      </c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210">
        <v>29</v>
      </c>
      <c r="T93" s="210">
        <v>1727</v>
      </c>
      <c r="U93" s="268">
        <f t="shared" si="12"/>
        <v>431.75</v>
      </c>
      <c r="V93" s="310">
        <v>24</v>
      </c>
      <c r="W93" s="310">
        <v>1752</v>
      </c>
      <c r="X93" s="102">
        <f t="shared" si="13"/>
        <v>438</v>
      </c>
      <c r="Y93" s="310">
        <v>20</v>
      </c>
      <c r="Z93" s="310">
        <v>1384</v>
      </c>
      <c r="AA93" s="102">
        <f t="shared" si="14"/>
        <v>346</v>
      </c>
      <c r="AB93" s="310">
        <v>38</v>
      </c>
      <c r="AC93" s="310">
        <v>2622</v>
      </c>
      <c r="AD93" s="102">
        <f t="shared" si="15"/>
        <v>655.5</v>
      </c>
      <c r="AE93" s="310">
        <v>51</v>
      </c>
      <c r="AF93" s="310">
        <v>3601</v>
      </c>
      <c r="AG93" s="102">
        <f t="shared" si="16"/>
        <v>900.25</v>
      </c>
      <c r="AH93" s="310">
        <v>28</v>
      </c>
      <c r="AI93" s="310">
        <v>2124</v>
      </c>
      <c r="AJ93" s="102">
        <f t="shared" si="17"/>
        <v>531</v>
      </c>
    </row>
    <row r="94" spans="1:36">
      <c r="A94" s="195" t="s">
        <v>2841</v>
      </c>
      <c r="B94" s="383" t="s">
        <v>2723</v>
      </c>
      <c r="C94" s="24" t="s">
        <v>5</v>
      </c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210">
        <v>3</v>
      </c>
      <c r="T94" s="210">
        <v>217</v>
      </c>
      <c r="U94" s="268">
        <f t="shared" si="12"/>
        <v>54.25</v>
      </c>
      <c r="V94" s="310">
        <v>48</v>
      </c>
      <c r="W94" s="310">
        <v>3688</v>
      </c>
      <c r="X94" s="102">
        <f t="shared" si="13"/>
        <v>922</v>
      </c>
      <c r="Y94" s="310">
        <v>106</v>
      </c>
      <c r="Z94" s="310">
        <v>6906</v>
      </c>
      <c r="AA94" s="102">
        <f t="shared" si="14"/>
        <v>1726.5</v>
      </c>
      <c r="AB94" s="310">
        <v>105</v>
      </c>
      <c r="AC94" s="310">
        <v>7099</v>
      </c>
      <c r="AD94" s="102">
        <f t="shared" si="15"/>
        <v>1774.75</v>
      </c>
      <c r="AE94" s="310">
        <v>95</v>
      </c>
      <c r="AF94" s="310">
        <v>6761</v>
      </c>
      <c r="AG94" s="102">
        <f t="shared" si="16"/>
        <v>1690.25</v>
      </c>
      <c r="AH94" s="310">
        <v>90</v>
      </c>
      <c r="AI94" s="310">
        <v>6430</v>
      </c>
      <c r="AJ94" s="102">
        <f t="shared" si="17"/>
        <v>1607.5</v>
      </c>
    </row>
    <row r="95" spans="1:36">
      <c r="A95" s="195" t="s">
        <v>2842</v>
      </c>
      <c r="B95" s="383" t="s">
        <v>2724</v>
      </c>
      <c r="C95" s="24" t="s">
        <v>5</v>
      </c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210">
        <v>4</v>
      </c>
      <c r="T95" s="210">
        <v>140</v>
      </c>
      <c r="U95" s="268">
        <f t="shared" si="12"/>
        <v>35</v>
      </c>
      <c r="V95" s="310">
        <v>86</v>
      </c>
      <c r="W95" s="310">
        <v>5314</v>
      </c>
      <c r="X95" s="102">
        <f t="shared" si="13"/>
        <v>1328.5</v>
      </c>
      <c r="Y95" s="310">
        <v>90</v>
      </c>
      <c r="Z95" s="310">
        <v>6374</v>
      </c>
      <c r="AA95" s="102">
        <f t="shared" si="14"/>
        <v>1593.5</v>
      </c>
      <c r="AB95" s="310">
        <v>91</v>
      </c>
      <c r="AC95" s="310">
        <v>5693</v>
      </c>
      <c r="AD95" s="102">
        <f t="shared" si="15"/>
        <v>1423.25</v>
      </c>
      <c r="AE95" s="310">
        <v>117</v>
      </c>
      <c r="AF95" s="310">
        <v>8699</v>
      </c>
      <c r="AG95" s="102">
        <f t="shared" si="16"/>
        <v>2174.75</v>
      </c>
      <c r="AH95" s="310">
        <v>83</v>
      </c>
      <c r="AI95" s="310">
        <v>6425</v>
      </c>
      <c r="AJ95" s="102">
        <f t="shared" si="17"/>
        <v>1606.25</v>
      </c>
    </row>
    <row r="96" spans="1:36" hidden="1">
      <c r="A96" s="195" t="s">
        <v>2843</v>
      </c>
      <c r="B96" s="383" t="s">
        <v>2725</v>
      </c>
      <c r="C96" s="24" t="s">
        <v>14</v>
      </c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210">
        <v>10</v>
      </c>
      <c r="T96" s="210">
        <v>618</v>
      </c>
      <c r="U96" s="268">
        <f t="shared" si="12"/>
        <v>154.5</v>
      </c>
      <c r="V96" s="310">
        <v>48</v>
      </c>
      <c r="W96" s="310">
        <v>3348</v>
      </c>
      <c r="X96" s="102">
        <f t="shared" si="13"/>
        <v>837</v>
      </c>
      <c r="Y96" s="310">
        <v>43</v>
      </c>
      <c r="Z96" s="310">
        <v>2481</v>
      </c>
      <c r="AA96" s="102">
        <f t="shared" si="14"/>
        <v>620.25</v>
      </c>
      <c r="AB96" s="310">
        <v>41</v>
      </c>
      <c r="AC96" s="310">
        <v>2451</v>
      </c>
      <c r="AD96" s="102">
        <f t="shared" si="15"/>
        <v>612.75</v>
      </c>
      <c r="AE96" s="310">
        <v>35</v>
      </c>
      <c r="AF96" s="310">
        <v>2305</v>
      </c>
      <c r="AG96" s="102">
        <f t="shared" si="16"/>
        <v>576.25</v>
      </c>
      <c r="AH96" s="310">
        <v>48</v>
      </c>
      <c r="AI96" s="310">
        <v>3288</v>
      </c>
      <c r="AJ96" s="102">
        <f t="shared" si="17"/>
        <v>822</v>
      </c>
    </row>
    <row r="97" spans="1:36" hidden="1">
      <c r="A97" s="195" t="s">
        <v>2844</v>
      </c>
      <c r="B97" s="383" t="s">
        <v>2726</v>
      </c>
      <c r="C97" s="24" t="s">
        <v>38</v>
      </c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210">
        <v>4</v>
      </c>
      <c r="T97" s="210">
        <v>252</v>
      </c>
      <c r="U97" s="268">
        <f t="shared" si="12"/>
        <v>63</v>
      </c>
      <c r="V97" s="310">
        <v>44</v>
      </c>
      <c r="W97" s="310">
        <v>2960</v>
      </c>
      <c r="X97" s="102">
        <f t="shared" si="13"/>
        <v>740</v>
      </c>
      <c r="Y97" s="310">
        <v>45</v>
      </c>
      <c r="Z97" s="310">
        <v>2739</v>
      </c>
      <c r="AA97" s="102">
        <f t="shared" si="14"/>
        <v>684.75</v>
      </c>
      <c r="AB97" s="310">
        <v>37</v>
      </c>
      <c r="AC97" s="310">
        <v>2567</v>
      </c>
      <c r="AD97" s="102">
        <f t="shared" si="15"/>
        <v>641.75</v>
      </c>
      <c r="AE97" s="310">
        <v>28</v>
      </c>
      <c r="AF97" s="310">
        <v>2032</v>
      </c>
      <c r="AG97" s="102">
        <f t="shared" si="16"/>
        <v>508</v>
      </c>
      <c r="AH97" s="310">
        <v>33</v>
      </c>
      <c r="AI97" s="310">
        <v>2503</v>
      </c>
      <c r="AJ97" s="102">
        <f t="shared" si="17"/>
        <v>625.75</v>
      </c>
    </row>
    <row r="98" spans="1:36" hidden="1">
      <c r="A98" s="195" t="s">
        <v>2845</v>
      </c>
      <c r="B98" s="383" t="s">
        <v>2727</v>
      </c>
      <c r="C98" s="24" t="s">
        <v>23</v>
      </c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210">
        <v>2</v>
      </c>
      <c r="T98" s="210">
        <v>94</v>
      </c>
      <c r="U98" s="268">
        <f t="shared" si="12"/>
        <v>23.5</v>
      </c>
      <c r="V98" s="310">
        <v>83</v>
      </c>
      <c r="W98" s="310">
        <v>4473</v>
      </c>
      <c r="X98" s="102">
        <f t="shared" si="13"/>
        <v>1118.25</v>
      </c>
      <c r="Y98" s="310">
        <v>53</v>
      </c>
      <c r="Z98" s="310">
        <v>3027</v>
      </c>
      <c r="AA98" s="102">
        <f t="shared" si="14"/>
        <v>756.75</v>
      </c>
      <c r="AB98" s="310">
        <v>89</v>
      </c>
      <c r="AC98" s="310">
        <v>5187</v>
      </c>
      <c r="AD98" s="102">
        <f t="shared" si="15"/>
        <v>1296.75</v>
      </c>
      <c r="AE98" s="310">
        <v>78</v>
      </c>
      <c r="AF98" s="310">
        <v>4406</v>
      </c>
      <c r="AG98" s="102">
        <f t="shared" si="16"/>
        <v>1101.5</v>
      </c>
      <c r="AH98" s="310">
        <v>78</v>
      </c>
      <c r="AI98" s="310">
        <v>5198</v>
      </c>
      <c r="AJ98" s="102">
        <f t="shared" si="17"/>
        <v>1299.5</v>
      </c>
    </row>
    <row r="99" spans="1:36">
      <c r="A99" s="195" t="s">
        <v>2846</v>
      </c>
      <c r="B99" s="383" t="s">
        <v>2728</v>
      </c>
      <c r="C99" s="24" t="s">
        <v>5</v>
      </c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210">
        <v>4</v>
      </c>
      <c r="T99" s="210">
        <v>336</v>
      </c>
      <c r="U99" s="268">
        <f t="shared" si="12"/>
        <v>84</v>
      </c>
      <c r="V99" s="310">
        <v>21</v>
      </c>
      <c r="W99" s="310">
        <v>1611</v>
      </c>
      <c r="X99" s="102">
        <f t="shared" si="13"/>
        <v>402.75</v>
      </c>
      <c r="Y99" s="310">
        <v>31</v>
      </c>
      <c r="Z99" s="310">
        <v>1905</v>
      </c>
      <c r="AA99" s="102">
        <f t="shared" si="14"/>
        <v>476.25</v>
      </c>
      <c r="AB99" s="310">
        <v>27</v>
      </c>
      <c r="AC99" s="310">
        <v>2097</v>
      </c>
      <c r="AD99" s="102">
        <f t="shared" si="15"/>
        <v>524.25</v>
      </c>
      <c r="AE99" s="310">
        <v>52</v>
      </c>
      <c r="AF99" s="310">
        <v>3956</v>
      </c>
      <c r="AG99" s="102">
        <f t="shared" si="16"/>
        <v>989</v>
      </c>
      <c r="AH99" s="310">
        <v>91</v>
      </c>
      <c r="AI99" s="310">
        <v>6433</v>
      </c>
      <c r="AJ99" s="102">
        <f t="shared" si="17"/>
        <v>1608.25</v>
      </c>
    </row>
    <row r="100" spans="1:36" hidden="1">
      <c r="A100" s="195" t="s">
        <v>2847</v>
      </c>
      <c r="B100" s="383" t="s">
        <v>2729</v>
      </c>
      <c r="C100" s="24" t="s">
        <v>480</v>
      </c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210">
        <v>1</v>
      </c>
      <c r="T100" s="210">
        <v>99</v>
      </c>
      <c r="U100" s="268">
        <f t="shared" si="12"/>
        <v>24.75</v>
      </c>
      <c r="V100" s="310">
        <v>22</v>
      </c>
      <c r="W100" s="310">
        <v>1282</v>
      </c>
      <c r="X100" s="102">
        <f t="shared" si="13"/>
        <v>320.5</v>
      </c>
      <c r="Y100" s="310">
        <v>30</v>
      </c>
      <c r="Z100" s="310">
        <v>1962</v>
      </c>
      <c r="AA100" s="102">
        <f t="shared" si="14"/>
        <v>490.5</v>
      </c>
      <c r="AB100" s="310">
        <v>23</v>
      </c>
      <c r="AC100" s="310">
        <v>1649</v>
      </c>
      <c r="AD100" s="102">
        <f t="shared" si="15"/>
        <v>412.25</v>
      </c>
      <c r="AE100" s="310">
        <v>18</v>
      </c>
      <c r="AF100" s="310">
        <v>1238</v>
      </c>
      <c r="AG100" s="102">
        <f t="shared" si="16"/>
        <v>309.5</v>
      </c>
      <c r="AH100" s="310">
        <v>36</v>
      </c>
      <c r="AI100" s="310">
        <v>2192</v>
      </c>
      <c r="AJ100" s="102">
        <f t="shared" si="17"/>
        <v>548</v>
      </c>
    </row>
    <row r="101" spans="1:36" hidden="1">
      <c r="A101" s="195" t="s">
        <v>2848</v>
      </c>
      <c r="B101" s="383" t="s">
        <v>2730</v>
      </c>
      <c r="C101" s="24" t="s">
        <v>3</v>
      </c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210">
        <v>17</v>
      </c>
      <c r="T101" s="210">
        <v>1143</v>
      </c>
      <c r="U101" s="268">
        <f t="shared" si="12"/>
        <v>285.75</v>
      </c>
      <c r="V101" s="310">
        <v>94</v>
      </c>
      <c r="W101" s="310">
        <v>6450</v>
      </c>
      <c r="X101" s="102">
        <f t="shared" si="13"/>
        <v>1612.5</v>
      </c>
      <c r="Y101" s="310">
        <v>149</v>
      </c>
      <c r="Z101" s="310">
        <v>9627</v>
      </c>
      <c r="AA101" s="102">
        <f t="shared" si="14"/>
        <v>2406.75</v>
      </c>
      <c r="AB101" s="310">
        <v>126</v>
      </c>
      <c r="AC101" s="310">
        <v>7150</v>
      </c>
      <c r="AD101" s="102">
        <f t="shared" si="15"/>
        <v>1787.5</v>
      </c>
      <c r="AE101" s="310">
        <v>104</v>
      </c>
      <c r="AF101" s="310">
        <v>6636</v>
      </c>
      <c r="AG101" s="102">
        <f t="shared" si="16"/>
        <v>1659</v>
      </c>
      <c r="AH101" s="310">
        <v>116</v>
      </c>
      <c r="AI101" s="310">
        <v>7336</v>
      </c>
      <c r="AJ101" s="102">
        <f t="shared" si="17"/>
        <v>1834</v>
      </c>
    </row>
    <row r="102" spans="1:36">
      <c r="A102" s="195" t="s">
        <v>2849</v>
      </c>
      <c r="B102" s="383" t="s">
        <v>2731</v>
      </c>
      <c r="C102" s="24" t="s">
        <v>5</v>
      </c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210">
        <v>3</v>
      </c>
      <c r="T102" s="210">
        <v>217</v>
      </c>
      <c r="U102" s="268">
        <f t="shared" si="12"/>
        <v>54.25</v>
      </c>
      <c r="V102" s="310">
        <v>20</v>
      </c>
      <c r="W102" s="310">
        <v>1892</v>
      </c>
      <c r="X102" s="102">
        <f t="shared" si="13"/>
        <v>473</v>
      </c>
      <c r="Y102" s="310">
        <v>25</v>
      </c>
      <c r="Z102" s="310">
        <v>2007</v>
      </c>
      <c r="AA102" s="102">
        <f t="shared" si="14"/>
        <v>501.75</v>
      </c>
      <c r="AB102" s="310">
        <v>63</v>
      </c>
      <c r="AC102" s="310">
        <v>4049</v>
      </c>
      <c r="AD102" s="102">
        <f t="shared" si="15"/>
        <v>1012.25</v>
      </c>
      <c r="AE102" s="310">
        <v>83</v>
      </c>
      <c r="AF102" s="310">
        <v>5545</v>
      </c>
      <c r="AG102" s="102">
        <f t="shared" si="16"/>
        <v>1386.25</v>
      </c>
      <c r="AH102" s="310">
        <v>77</v>
      </c>
      <c r="AI102" s="310">
        <v>5483</v>
      </c>
      <c r="AJ102" s="102">
        <f t="shared" si="17"/>
        <v>1370.75</v>
      </c>
    </row>
    <row r="103" spans="1:36" hidden="1">
      <c r="A103" s="195" t="s">
        <v>2850</v>
      </c>
      <c r="B103" s="383" t="s">
        <v>2732</v>
      </c>
      <c r="C103" s="24" t="s">
        <v>515</v>
      </c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210">
        <v>3</v>
      </c>
      <c r="T103" s="210">
        <v>193</v>
      </c>
      <c r="U103" s="268">
        <f t="shared" si="12"/>
        <v>48.25</v>
      </c>
      <c r="V103" s="310">
        <v>21</v>
      </c>
      <c r="W103" s="310">
        <v>1499</v>
      </c>
      <c r="X103" s="102">
        <f t="shared" si="13"/>
        <v>374.75</v>
      </c>
      <c r="Y103" s="310">
        <v>24</v>
      </c>
      <c r="Z103" s="310">
        <v>1336</v>
      </c>
      <c r="AA103" s="102">
        <f t="shared" si="14"/>
        <v>334</v>
      </c>
      <c r="AB103" s="310">
        <v>15</v>
      </c>
      <c r="AC103" s="310">
        <v>885</v>
      </c>
      <c r="AD103" s="102">
        <f t="shared" si="15"/>
        <v>221.25</v>
      </c>
      <c r="AE103" s="310">
        <v>23</v>
      </c>
      <c r="AF103" s="310">
        <v>1221</v>
      </c>
      <c r="AG103" s="102">
        <f t="shared" si="16"/>
        <v>305.25</v>
      </c>
      <c r="AH103" s="310">
        <v>17</v>
      </c>
      <c r="AI103" s="310">
        <v>1091</v>
      </c>
      <c r="AJ103" s="102">
        <f t="shared" si="17"/>
        <v>272.75</v>
      </c>
    </row>
    <row r="104" spans="1:36" hidden="1">
      <c r="A104" s="195" t="s">
        <v>2851</v>
      </c>
      <c r="B104" s="383" t="s">
        <v>2733</v>
      </c>
      <c r="C104" s="24" t="s">
        <v>515</v>
      </c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210">
        <v>10</v>
      </c>
      <c r="T104" s="210">
        <v>726</v>
      </c>
      <c r="U104" s="268">
        <f t="shared" si="12"/>
        <v>181.5</v>
      </c>
      <c r="V104" s="310">
        <v>32</v>
      </c>
      <c r="W104" s="310">
        <v>2136</v>
      </c>
      <c r="X104" s="102">
        <f t="shared" si="13"/>
        <v>534</v>
      </c>
      <c r="Y104" s="310">
        <v>38</v>
      </c>
      <c r="Z104" s="310">
        <v>2574</v>
      </c>
      <c r="AA104" s="102">
        <f t="shared" si="14"/>
        <v>643.5</v>
      </c>
      <c r="AB104" s="310">
        <v>38</v>
      </c>
      <c r="AC104" s="310">
        <v>2578</v>
      </c>
      <c r="AD104" s="102">
        <f t="shared" si="15"/>
        <v>644.5</v>
      </c>
      <c r="AE104" s="310">
        <v>67</v>
      </c>
      <c r="AF104" s="310">
        <v>4033</v>
      </c>
      <c r="AG104" s="102">
        <f t="shared" si="16"/>
        <v>1008.25</v>
      </c>
      <c r="AH104" s="310">
        <v>62</v>
      </c>
      <c r="AI104" s="310">
        <v>3622</v>
      </c>
      <c r="AJ104" s="102">
        <f t="shared" si="17"/>
        <v>905.5</v>
      </c>
    </row>
    <row r="105" spans="1:36" hidden="1">
      <c r="A105" s="195" t="s">
        <v>2852</v>
      </c>
      <c r="B105" s="383" t="s">
        <v>2734</v>
      </c>
      <c r="C105" s="24" t="s">
        <v>552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210">
        <v>9</v>
      </c>
      <c r="T105" s="210">
        <v>511</v>
      </c>
      <c r="U105" s="268">
        <f t="shared" si="12"/>
        <v>127.75</v>
      </c>
      <c r="V105" s="310">
        <v>46</v>
      </c>
      <c r="W105" s="310">
        <v>3214</v>
      </c>
      <c r="X105" s="102">
        <f t="shared" si="13"/>
        <v>803.5</v>
      </c>
      <c r="Y105" s="310">
        <v>60</v>
      </c>
      <c r="Z105" s="310">
        <v>4308</v>
      </c>
      <c r="AA105" s="102">
        <f t="shared" si="14"/>
        <v>1077</v>
      </c>
      <c r="AB105" s="310">
        <v>86</v>
      </c>
      <c r="AC105" s="310">
        <v>5882</v>
      </c>
      <c r="AD105" s="102">
        <f t="shared" si="15"/>
        <v>1470.5</v>
      </c>
      <c r="AE105" s="310">
        <v>57</v>
      </c>
      <c r="AF105" s="310">
        <v>4195</v>
      </c>
      <c r="AG105" s="102">
        <f t="shared" si="16"/>
        <v>1048.75</v>
      </c>
      <c r="AH105" s="310">
        <v>69</v>
      </c>
      <c r="AI105" s="310">
        <v>5171</v>
      </c>
      <c r="AJ105" s="102">
        <f t="shared" si="17"/>
        <v>1292.75</v>
      </c>
    </row>
    <row r="106" spans="1:36" hidden="1">
      <c r="A106" s="195" t="s">
        <v>2853</v>
      </c>
      <c r="B106" s="383" t="s">
        <v>2735</v>
      </c>
      <c r="C106" s="24" t="s">
        <v>16</v>
      </c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210">
        <v>7</v>
      </c>
      <c r="T106" s="210">
        <v>505</v>
      </c>
      <c r="U106" s="268">
        <f t="shared" si="12"/>
        <v>126.25</v>
      </c>
      <c r="V106" s="310">
        <v>50</v>
      </c>
      <c r="W106" s="310">
        <v>3566</v>
      </c>
      <c r="X106" s="102">
        <f t="shared" si="13"/>
        <v>891.5</v>
      </c>
      <c r="Y106" s="310">
        <v>41</v>
      </c>
      <c r="Z106" s="310">
        <v>2927</v>
      </c>
      <c r="AA106" s="102">
        <f t="shared" si="14"/>
        <v>731.75</v>
      </c>
      <c r="AB106" s="310">
        <v>22</v>
      </c>
      <c r="AC106" s="310">
        <v>1750</v>
      </c>
      <c r="AD106" s="102">
        <f t="shared" si="15"/>
        <v>437.5</v>
      </c>
      <c r="AE106" s="310">
        <v>60</v>
      </c>
      <c r="AF106" s="310">
        <v>3440</v>
      </c>
      <c r="AG106" s="102">
        <f t="shared" si="16"/>
        <v>860</v>
      </c>
      <c r="AH106" s="310">
        <v>69</v>
      </c>
      <c r="AI106" s="310">
        <v>5227</v>
      </c>
      <c r="AJ106" s="102">
        <f t="shared" si="17"/>
        <v>1306.75</v>
      </c>
    </row>
    <row r="107" spans="1:36" hidden="1">
      <c r="A107" s="195" t="s">
        <v>2854</v>
      </c>
      <c r="B107" s="383" t="s">
        <v>2736</v>
      </c>
      <c r="C107" s="24" t="s">
        <v>23</v>
      </c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210">
        <v>4</v>
      </c>
      <c r="T107" s="210">
        <v>356</v>
      </c>
      <c r="U107" s="268">
        <f t="shared" si="12"/>
        <v>89</v>
      </c>
      <c r="V107" s="310">
        <v>117</v>
      </c>
      <c r="W107" s="310">
        <v>7743</v>
      </c>
      <c r="X107" s="102">
        <f t="shared" si="13"/>
        <v>1935.75</v>
      </c>
      <c r="Y107" s="310">
        <v>146</v>
      </c>
      <c r="Z107" s="310">
        <v>10110</v>
      </c>
      <c r="AA107" s="102">
        <f t="shared" si="14"/>
        <v>2527.5</v>
      </c>
      <c r="AB107" s="310">
        <v>175</v>
      </c>
      <c r="AC107" s="310">
        <v>12257</v>
      </c>
      <c r="AD107" s="102">
        <f t="shared" si="15"/>
        <v>3064.25</v>
      </c>
      <c r="AE107" s="310">
        <v>208</v>
      </c>
      <c r="AF107" s="310">
        <v>14852</v>
      </c>
      <c r="AG107" s="102">
        <f t="shared" si="16"/>
        <v>3713</v>
      </c>
      <c r="AH107" s="310">
        <v>258</v>
      </c>
      <c r="AI107" s="310">
        <v>19206</v>
      </c>
      <c r="AJ107" s="102">
        <f t="shared" si="17"/>
        <v>4801.5</v>
      </c>
    </row>
    <row r="108" spans="1:36" hidden="1">
      <c r="A108" s="195" t="s">
        <v>2855</v>
      </c>
      <c r="B108" s="383" t="s">
        <v>2737</v>
      </c>
      <c r="C108" s="24" t="s">
        <v>23</v>
      </c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210">
        <v>2</v>
      </c>
      <c r="T108" s="210">
        <v>114</v>
      </c>
      <c r="U108" s="268">
        <f t="shared" si="12"/>
        <v>28.5</v>
      </c>
      <c r="V108" s="310">
        <v>56</v>
      </c>
      <c r="W108" s="310">
        <v>3904</v>
      </c>
      <c r="X108" s="102">
        <f t="shared" si="13"/>
        <v>976</v>
      </c>
      <c r="Y108" s="310">
        <v>54</v>
      </c>
      <c r="Z108" s="310">
        <v>4074</v>
      </c>
      <c r="AA108" s="102">
        <f t="shared" si="14"/>
        <v>1018.5</v>
      </c>
      <c r="AB108" s="310">
        <v>75</v>
      </c>
      <c r="AC108" s="310">
        <v>4997</v>
      </c>
      <c r="AD108" s="102">
        <f t="shared" si="15"/>
        <v>1249.25</v>
      </c>
      <c r="AE108" s="310">
        <v>107</v>
      </c>
      <c r="AF108" s="310">
        <v>7101</v>
      </c>
      <c r="AG108" s="102">
        <f t="shared" si="16"/>
        <v>1775.25</v>
      </c>
      <c r="AH108" s="310">
        <v>89</v>
      </c>
      <c r="AI108" s="310">
        <v>5503</v>
      </c>
      <c r="AJ108" s="102">
        <f t="shared" si="17"/>
        <v>1375.75</v>
      </c>
    </row>
    <row r="109" spans="1:36">
      <c r="A109" s="195" t="s">
        <v>2856</v>
      </c>
      <c r="B109" s="383" t="s">
        <v>2738</v>
      </c>
      <c r="C109" s="24" t="s">
        <v>5</v>
      </c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210">
        <v>19</v>
      </c>
      <c r="T109" s="210">
        <v>1185</v>
      </c>
      <c r="U109" s="268">
        <f t="shared" si="12"/>
        <v>296.25</v>
      </c>
      <c r="V109" s="310">
        <v>53</v>
      </c>
      <c r="W109" s="310">
        <v>4023</v>
      </c>
      <c r="X109" s="102">
        <f t="shared" si="13"/>
        <v>1005.75</v>
      </c>
      <c r="Y109" s="310">
        <v>31</v>
      </c>
      <c r="Z109" s="310">
        <v>2057</v>
      </c>
      <c r="AA109" s="102">
        <f t="shared" si="14"/>
        <v>514.25</v>
      </c>
      <c r="AB109" s="310">
        <v>61</v>
      </c>
      <c r="AC109" s="310">
        <v>4495</v>
      </c>
      <c r="AD109" s="102">
        <f t="shared" si="15"/>
        <v>1123.75</v>
      </c>
      <c r="AE109" s="310">
        <v>57</v>
      </c>
      <c r="AF109" s="310">
        <v>3779</v>
      </c>
      <c r="AG109" s="102">
        <f t="shared" si="16"/>
        <v>944.75</v>
      </c>
      <c r="AH109" s="310">
        <v>76</v>
      </c>
      <c r="AI109" s="310">
        <v>5540</v>
      </c>
      <c r="AJ109" s="102">
        <f t="shared" si="17"/>
        <v>1385</v>
      </c>
    </row>
    <row r="110" spans="1:36" hidden="1">
      <c r="A110" s="195" t="s">
        <v>2857</v>
      </c>
      <c r="B110" s="383" t="s">
        <v>2739</v>
      </c>
      <c r="C110" s="24" t="s">
        <v>84</v>
      </c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210">
        <v>5</v>
      </c>
      <c r="T110" s="210">
        <v>435</v>
      </c>
      <c r="U110" s="268">
        <f t="shared" si="12"/>
        <v>108.75</v>
      </c>
      <c r="V110" s="310">
        <v>29</v>
      </c>
      <c r="W110" s="310">
        <v>2163</v>
      </c>
      <c r="X110" s="102">
        <f t="shared" si="13"/>
        <v>540.75</v>
      </c>
      <c r="Y110" s="310">
        <v>32</v>
      </c>
      <c r="Z110" s="310">
        <v>2300</v>
      </c>
      <c r="AA110" s="102">
        <f t="shared" si="14"/>
        <v>575</v>
      </c>
      <c r="AB110" s="310">
        <v>44</v>
      </c>
      <c r="AC110" s="310">
        <v>3340</v>
      </c>
      <c r="AD110" s="102">
        <f t="shared" si="15"/>
        <v>835</v>
      </c>
      <c r="AE110" s="310">
        <v>48</v>
      </c>
      <c r="AF110" s="310">
        <v>3608</v>
      </c>
      <c r="AG110" s="102">
        <f t="shared" si="16"/>
        <v>902</v>
      </c>
      <c r="AH110" s="310">
        <v>68</v>
      </c>
      <c r="AI110" s="310">
        <v>5252</v>
      </c>
      <c r="AJ110" s="102">
        <f t="shared" si="17"/>
        <v>1313</v>
      </c>
    </row>
    <row r="111" spans="1:36" hidden="1">
      <c r="A111" s="195" t="s">
        <v>2858</v>
      </c>
      <c r="B111" s="383" t="s">
        <v>2740</v>
      </c>
      <c r="C111" s="24" t="s">
        <v>12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210">
        <v>1</v>
      </c>
      <c r="T111" s="210">
        <v>59</v>
      </c>
      <c r="U111" s="268">
        <f t="shared" si="12"/>
        <v>14.75</v>
      </c>
      <c r="V111" s="310">
        <v>3</v>
      </c>
      <c r="W111" s="310">
        <v>153</v>
      </c>
      <c r="X111" s="102">
        <f t="shared" si="13"/>
        <v>38.25</v>
      </c>
      <c r="Y111" s="310">
        <v>7</v>
      </c>
      <c r="Z111" s="310">
        <v>509</v>
      </c>
      <c r="AA111" s="102">
        <f t="shared" si="14"/>
        <v>127.25</v>
      </c>
      <c r="AB111" s="310">
        <v>14</v>
      </c>
      <c r="AC111" s="310">
        <v>826</v>
      </c>
      <c r="AD111" s="102">
        <f t="shared" si="15"/>
        <v>206.5</v>
      </c>
      <c r="AE111" s="310">
        <v>14</v>
      </c>
      <c r="AF111" s="310">
        <v>962</v>
      </c>
      <c r="AG111" s="102">
        <f t="shared" si="16"/>
        <v>240.5</v>
      </c>
      <c r="AH111" s="310">
        <v>10</v>
      </c>
      <c r="AI111" s="310">
        <v>870</v>
      </c>
      <c r="AJ111" s="102">
        <f t="shared" si="17"/>
        <v>217.5</v>
      </c>
    </row>
    <row r="112" spans="1:36" hidden="1">
      <c r="A112" s="195" t="s">
        <v>2859</v>
      </c>
      <c r="B112" s="383" t="s">
        <v>2741</v>
      </c>
      <c r="C112" s="24" t="s">
        <v>12</v>
      </c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210">
        <v>2</v>
      </c>
      <c r="T112" s="210">
        <v>70</v>
      </c>
      <c r="U112" s="268">
        <f t="shared" si="12"/>
        <v>17.5</v>
      </c>
      <c r="V112" s="310">
        <v>15</v>
      </c>
      <c r="W112" s="310">
        <v>881</v>
      </c>
      <c r="X112" s="102">
        <f t="shared" si="13"/>
        <v>220.25</v>
      </c>
      <c r="Y112" s="310">
        <v>11</v>
      </c>
      <c r="Z112" s="310">
        <v>737</v>
      </c>
      <c r="AA112" s="102">
        <f t="shared" si="14"/>
        <v>184.25</v>
      </c>
      <c r="AB112" s="310">
        <v>19</v>
      </c>
      <c r="AC112" s="310">
        <v>1201</v>
      </c>
      <c r="AD112" s="102">
        <f t="shared" si="15"/>
        <v>300.25</v>
      </c>
      <c r="AE112" s="310">
        <v>15</v>
      </c>
      <c r="AF112" s="310">
        <v>1133</v>
      </c>
      <c r="AG112" s="102">
        <f t="shared" si="16"/>
        <v>283.25</v>
      </c>
      <c r="AH112" s="310">
        <v>13</v>
      </c>
      <c r="AI112" s="310">
        <v>871</v>
      </c>
      <c r="AJ112" s="102">
        <f t="shared" si="17"/>
        <v>217.75</v>
      </c>
    </row>
    <row r="113" spans="1:36">
      <c r="A113" s="195" t="s">
        <v>2860</v>
      </c>
      <c r="B113" s="383" t="s">
        <v>2742</v>
      </c>
      <c r="C113" s="24" t="s">
        <v>5</v>
      </c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210">
        <v>14</v>
      </c>
      <c r="T113" s="210">
        <v>1030</v>
      </c>
      <c r="U113" s="268">
        <f t="shared" si="12"/>
        <v>257.5</v>
      </c>
      <c r="V113" s="310">
        <v>58</v>
      </c>
      <c r="W113" s="310">
        <v>4026</v>
      </c>
      <c r="X113" s="102">
        <f t="shared" si="13"/>
        <v>1006.5</v>
      </c>
      <c r="Y113" s="310">
        <v>86</v>
      </c>
      <c r="Z113" s="310">
        <v>5318</v>
      </c>
      <c r="AA113" s="102">
        <f t="shared" si="14"/>
        <v>1329.5</v>
      </c>
      <c r="AB113" s="310">
        <v>74</v>
      </c>
      <c r="AC113" s="310">
        <v>5166</v>
      </c>
      <c r="AD113" s="102">
        <f t="shared" si="15"/>
        <v>1291.5</v>
      </c>
      <c r="AE113" s="310">
        <v>60</v>
      </c>
      <c r="AF113" s="310">
        <v>4428</v>
      </c>
      <c r="AG113" s="102">
        <f t="shared" si="16"/>
        <v>1107</v>
      </c>
      <c r="AH113" s="310">
        <v>51</v>
      </c>
      <c r="AI113" s="310">
        <v>3569</v>
      </c>
      <c r="AJ113" s="102">
        <f t="shared" si="17"/>
        <v>892.25</v>
      </c>
    </row>
    <row r="114" spans="1:36" hidden="1">
      <c r="A114" s="195" t="s">
        <v>2861</v>
      </c>
      <c r="B114" s="383" t="s">
        <v>2743</v>
      </c>
      <c r="C114" s="24" t="s">
        <v>390</v>
      </c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210">
        <v>7</v>
      </c>
      <c r="T114" s="210">
        <v>421</v>
      </c>
      <c r="U114" s="268">
        <f t="shared" si="12"/>
        <v>105.25</v>
      </c>
      <c r="V114" s="310">
        <v>36</v>
      </c>
      <c r="W114" s="310">
        <v>2172</v>
      </c>
      <c r="X114" s="102">
        <f t="shared" si="13"/>
        <v>543</v>
      </c>
      <c r="Y114" s="310">
        <v>43</v>
      </c>
      <c r="Z114" s="310">
        <v>2989</v>
      </c>
      <c r="AA114" s="102">
        <f t="shared" si="14"/>
        <v>747.25</v>
      </c>
      <c r="AB114" s="310">
        <v>66</v>
      </c>
      <c r="AC114" s="310">
        <v>4562</v>
      </c>
      <c r="AD114" s="102">
        <f t="shared" si="15"/>
        <v>1140.5</v>
      </c>
      <c r="AE114" s="310">
        <v>68</v>
      </c>
      <c r="AF114" s="310">
        <v>5512</v>
      </c>
      <c r="AG114" s="102">
        <f t="shared" si="16"/>
        <v>1378</v>
      </c>
      <c r="AH114" s="310">
        <v>62</v>
      </c>
      <c r="AI114" s="310">
        <v>4446</v>
      </c>
      <c r="AJ114" s="102">
        <f t="shared" si="17"/>
        <v>1111.5</v>
      </c>
    </row>
    <row r="115" spans="1:36" hidden="1">
      <c r="A115" s="195" t="s">
        <v>2862</v>
      </c>
      <c r="B115" s="383" t="s">
        <v>2744</v>
      </c>
      <c r="C115" s="24" t="s">
        <v>25</v>
      </c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210">
        <v>7</v>
      </c>
      <c r="T115" s="210">
        <v>269</v>
      </c>
      <c r="U115" s="268">
        <f t="shared" si="12"/>
        <v>67.25</v>
      </c>
      <c r="V115" s="310">
        <v>43</v>
      </c>
      <c r="W115" s="310">
        <v>2901</v>
      </c>
      <c r="X115" s="102">
        <f t="shared" si="13"/>
        <v>725.25</v>
      </c>
      <c r="Y115" s="310">
        <v>60</v>
      </c>
      <c r="Z115" s="310">
        <v>3596</v>
      </c>
      <c r="AA115" s="102">
        <f t="shared" si="14"/>
        <v>899</v>
      </c>
      <c r="AB115" s="310">
        <v>72</v>
      </c>
      <c r="AC115" s="310">
        <v>4224</v>
      </c>
      <c r="AD115" s="102">
        <f t="shared" si="15"/>
        <v>1056</v>
      </c>
      <c r="AE115" s="310">
        <v>121</v>
      </c>
      <c r="AF115" s="310">
        <v>7155</v>
      </c>
      <c r="AG115" s="102">
        <f t="shared" si="16"/>
        <v>1788.75</v>
      </c>
      <c r="AH115" s="310">
        <v>126</v>
      </c>
      <c r="AI115" s="310">
        <v>8234</v>
      </c>
      <c r="AJ115" s="102">
        <f t="shared" si="17"/>
        <v>2058.5</v>
      </c>
    </row>
    <row r="116" spans="1:36" hidden="1">
      <c r="A116" s="195" t="s">
        <v>2863</v>
      </c>
      <c r="B116" s="383" t="s">
        <v>2745</v>
      </c>
      <c r="C116" s="24" t="s">
        <v>501</v>
      </c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210">
        <v>14</v>
      </c>
      <c r="T116" s="210">
        <v>966</v>
      </c>
      <c r="U116" s="268">
        <f t="shared" si="12"/>
        <v>241.5</v>
      </c>
      <c r="V116" s="310">
        <v>48</v>
      </c>
      <c r="W116" s="310">
        <v>3892</v>
      </c>
      <c r="X116" s="102">
        <f t="shared" si="13"/>
        <v>973</v>
      </c>
      <c r="Y116" s="310">
        <v>70</v>
      </c>
      <c r="Z116" s="310">
        <v>5014</v>
      </c>
      <c r="AA116" s="102">
        <f t="shared" si="14"/>
        <v>1253.5</v>
      </c>
      <c r="AB116" s="310">
        <v>63</v>
      </c>
      <c r="AC116" s="310">
        <v>4857</v>
      </c>
      <c r="AD116" s="102">
        <f t="shared" si="15"/>
        <v>1214.25</v>
      </c>
      <c r="AE116" s="310">
        <v>63</v>
      </c>
      <c r="AF116" s="310">
        <v>4109</v>
      </c>
      <c r="AG116" s="102">
        <f t="shared" si="16"/>
        <v>1027.25</v>
      </c>
      <c r="AH116" s="310">
        <v>76</v>
      </c>
      <c r="AI116" s="310">
        <v>5800</v>
      </c>
      <c r="AJ116" s="102">
        <f t="shared" si="17"/>
        <v>1450</v>
      </c>
    </row>
    <row r="117" spans="1:36" hidden="1">
      <c r="A117" s="195" t="s">
        <v>2864</v>
      </c>
      <c r="B117" s="383" t="s">
        <v>2746</v>
      </c>
      <c r="C117" s="24" t="s">
        <v>552</v>
      </c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210">
        <v>15</v>
      </c>
      <c r="T117" s="210">
        <v>1157</v>
      </c>
      <c r="U117" s="268">
        <f t="shared" si="12"/>
        <v>289.25</v>
      </c>
      <c r="V117" s="310">
        <v>45</v>
      </c>
      <c r="W117" s="310">
        <v>3083</v>
      </c>
      <c r="X117" s="102">
        <f t="shared" si="13"/>
        <v>770.75</v>
      </c>
      <c r="Y117" s="310">
        <v>63</v>
      </c>
      <c r="Z117" s="310">
        <v>4945</v>
      </c>
      <c r="AA117" s="102">
        <f t="shared" si="14"/>
        <v>1236.25</v>
      </c>
      <c r="AB117" s="310">
        <v>56</v>
      </c>
      <c r="AC117" s="310">
        <v>3712</v>
      </c>
      <c r="AD117" s="102">
        <f t="shared" si="15"/>
        <v>928</v>
      </c>
      <c r="AE117" s="310">
        <v>60</v>
      </c>
      <c r="AF117" s="310">
        <v>3668</v>
      </c>
      <c r="AG117" s="102">
        <f t="shared" si="16"/>
        <v>917</v>
      </c>
      <c r="AH117" s="310">
        <v>71</v>
      </c>
      <c r="AI117" s="310">
        <v>4613</v>
      </c>
      <c r="AJ117" s="102">
        <f t="shared" si="17"/>
        <v>1153.25</v>
      </c>
    </row>
    <row r="118" spans="1:36" hidden="1">
      <c r="A118" s="195" t="s">
        <v>2865</v>
      </c>
      <c r="B118" s="383" t="s">
        <v>2747</v>
      </c>
      <c r="C118" s="24" t="s">
        <v>25</v>
      </c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210">
        <v>14</v>
      </c>
      <c r="T118" s="210">
        <v>862</v>
      </c>
      <c r="U118" s="268">
        <f t="shared" si="12"/>
        <v>215.5</v>
      </c>
      <c r="V118" s="310">
        <v>71</v>
      </c>
      <c r="W118" s="310">
        <v>4521</v>
      </c>
      <c r="X118" s="102">
        <f t="shared" si="13"/>
        <v>1130.25</v>
      </c>
      <c r="Y118" s="310">
        <v>109</v>
      </c>
      <c r="Z118" s="310">
        <v>7655</v>
      </c>
      <c r="AA118" s="102">
        <f t="shared" si="14"/>
        <v>1913.75</v>
      </c>
      <c r="AB118" s="310">
        <v>78</v>
      </c>
      <c r="AC118" s="310">
        <v>5202</v>
      </c>
      <c r="AD118" s="102">
        <f t="shared" si="15"/>
        <v>1300.5</v>
      </c>
      <c r="AE118" s="310">
        <v>86</v>
      </c>
      <c r="AF118" s="310">
        <v>6478</v>
      </c>
      <c r="AG118" s="102">
        <f t="shared" si="16"/>
        <v>1619.5</v>
      </c>
      <c r="AH118" s="310">
        <v>85</v>
      </c>
      <c r="AI118" s="310">
        <v>6727</v>
      </c>
      <c r="AJ118" s="102">
        <f t="shared" si="17"/>
        <v>1681.75</v>
      </c>
    </row>
    <row r="119" spans="1:36" hidden="1">
      <c r="A119" s="195" t="s">
        <v>2866</v>
      </c>
      <c r="B119" s="383" t="s">
        <v>2748</v>
      </c>
      <c r="C119" s="24" t="s">
        <v>36</v>
      </c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210">
        <v>12</v>
      </c>
      <c r="T119" s="210">
        <v>812</v>
      </c>
      <c r="U119" s="268">
        <f t="shared" si="12"/>
        <v>203</v>
      </c>
      <c r="V119" s="310">
        <v>55</v>
      </c>
      <c r="W119" s="310">
        <v>3741</v>
      </c>
      <c r="X119" s="102">
        <f t="shared" si="13"/>
        <v>935.25</v>
      </c>
      <c r="Y119" s="310">
        <v>50</v>
      </c>
      <c r="Z119" s="310">
        <v>3614</v>
      </c>
      <c r="AA119" s="102">
        <f t="shared" si="14"/>
        <v>903.5</v>
      </c>
      <c r="AB119" s="310">
        <v>116</v>
      </c>
      <c r="AC119" s="310">
        <v>7944</v>
      </c>
      <c r="AD119" s="102">
        <f t="shared" si="15"/>
        <v>1986</v>
      </c>
      <c r="AE119" s="310">
        <v>102</v>
      </c>
      <c r="AF119" s="310">
        <v>7530</v>
      </c>
      <c r="AG119" s="102">
        <f t="shared" si="16"/>
        <v>1882.5</v>
      </c>
      <c r="AH119" s="310">
        <v>103</v>
      </c>
      <c r="AI119" s="310">
        <v>7741</v>
      </c>
      <c r="AJ119" s="102">
        <f t="shared" si="17"/>
        <v>1935.25</v>
      </c>
    </row>
    <row r="120" spans="1:36" hidden="1">
      <c r="A120" s="195" t="s">
        <v>2867</v>
      </c>
      <c r="B120" s="383" t="s">
        <v>2749</v>
      </c>
      <c r="C120" s="24" t="s">
        <v>204</v>
      </c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210">
        <v>5</v>
      </c>
      <c r="T120" s="210">
        <v>367</v>
      </c>
      <c r="U120" s="268">
        <f t="shared" si="12"/>
        <v>91.75</v>
      </c>
      <c r="V120" s="310">
        <v>47</v>
      </c>
      <c r="W120" s="310">
        <v>2957</v>
      </c>
      <c r="X120" s="102">
        <f t="shared" si="13"/>
        <v>739.25</v>
      </c>
      <c r="Y120" s="310">
        <v>76</v>
      </c>
      <c r="Z120" s="310">
        <v>5040</v>
      </c>
      <c r="AA120" s="102">
        <f t="shared" si="14"/>
        <v>1260</v>
      </c>
      <c r="AB120" s="310">
        <v>95</v>
      </c>
      <c r="AC120" s="310">
        <v>6097</v>
      </c>
      <c r="AD120" s="102">
        <f t="shared" si="15"/>
        <v>1524.25</v>
      </c>
      <c r="AE120" s="310">
        <v>71</v>
      </c>
      <c r="AF120" s="310">
        <v>4813</v>
      </c>
      <c r="AG120" s="102">
        <f t="shared" si="16"/>
        <v>1203.25</v>
      </c>
      <c r="AH120" s="310">
        <v>104</v>
      </c>
      <c r="AI120" s="310">
        <v>7016</v>
      </c>
      <c r="AJ120" s="102">
        <f t="shared" si="17"/>
        <v>1754</v>
      </c>
    </row>
    <row r="121" spans="1:36" hidden="1">
      <c r="A121" s="195" t="s">
        <v>2868</v>
      </c>
      <c r="B121" s="383" t="s">
        <v>2750</v>
      </c>
      <c r="C121" s="24" t="s">
        <v>216</v>
      </c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210">
        <v>2</v>
      </c>
      <c r="T121" s="210">
        <v>218</v>
      </c>
      <c r="U121" s="268">
        <f t="shared" si="12"/>
        <v>54.5</v>
      </c>
      <c r="V121" s="310">
        <v>35</v>
      </c>
      <c r="W121" s="310">
        <v>2869</v>
      </c>
      <c r="X121" s="102">
        <f t="shared" si="13"/>
        <v>717.25</v>
      </c>
      <c r="Y121" s="310">
        <v>48</v>
      </c>
      <c r="Z121" s="310">
        <v>4228</v>
      </c>
      <c r="AA121" s="102">
        <f t="shared" si="14"/>
        <v>1057</v>
      </c>
      <c r="AB121" s="310">
        <v>42</v>
      </c>
      <c r="AC121" s="310">
        <v>3098</v>
      </c>
      <c r="AD121" s="102">
        <f t="shared" si="15"/>
        <v>774.5</v>
      </c>
      <c r="AE121" s="310">
        <v>67</v>
      </c>
      <c r="AF121" s="310">
        <v>5049</v>
      </c>
      <c r="AG121" s="102">
        <f t="shared" si="16"/>
        <v>1262.25</v>
      </c>
      <c r="AH121" s="310">
        <v>75</v>
      </c>
      <c r="AI121" s="310">
        <v>5301</v>
      </c>
      <c r="AJ121" s="102">
        <f t="shared" si="17"/>
        <v>1325.25</v>
      </c>
    </row>
    <row r="122" spans="1:36">
      <c r="A122" s="195" t="s">
        <v>2869</v>
      </c>
      <c r="B122" s="383" t="s">
        <v>2751</v>
      </c>
      <c r="C122" s="24" t="s">
        <v>5</v>
      </c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210">
        <v>1</v>
      </c>
      <c r="T122" s="210">
        <v>99</v>
      </c>
      <c r="U122" s="268">
        <f t="shared" si="12"/>
        <v>24.75</v>
      </c>
      <c r="V122" s="310">
        <v>8</v>
      </c>
      <c r="W122" s="310">
        <v>528</v>
      </c>
      <c r="X122" s="102">
        <f t="shared" si="13"/>
        <v>132</v>
      </c>
      <c r="Y122" s="310">
        <v>15</v>
      </c>
      <c r="Z122" s="310">
        <v>1141</v>
      </c>
      <c r="AA122" s="102">
        <f t="shared" si="14"/>
        <v>285.25</v>
      </c>
      <c r="AB122" s="310">
        <v>10</v>
      </c>
      <c r="AC122" s="310">
        <v>622</v>
      </c>
      <c r="AD122" s="102">
        <f t="shared" si="15"/>
        <v>155.5</v>
      </c>
      <c r="AE122" s="310">
        <v>6</v>
      </c>
      <c r="AF122" s="310">
        <v>494</v>
      </c>
      <c r="AG122" s="102">
        <f t="shared" si="16"/>
        <v>123.5</v>
      </c>
      <c r="AH122" s="310">
        <v>25</v>
      </c>
      <c r="AI122" s="310">
        <v>2235</v>
      </c>
      <c r="AJ122" s="102">
        <f t="shared" si="17"/>
        <v>558.75</v>
      </c>
    </row>
    <row r="123" spans="1:36" hidden="1">
      <c r="A123" s="195" t="s">
        <v>2870</v>
      </c>
      <c r="B123" s="383" t="s">
        <v>2752</v>
      </c>
      <c r="C123" s="24" t="s">
        <v>148</v>
      </c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210">
        <v>10</v>
      </c>
      <c r="T123" s="210">
        <v>638</v>
      </c>
      <c r="U123" s="268">
        <f t="shared" si="12"/>
        <v>159.5</v>
      </c>
      <c r="V123" s="310">
        <v>45</v>
      </c>
      <c r="W123" s="310">
        <v>3283</v>
      </c>
      <c r="X123" s="102">
        <f t="shared" si="13"/>
        <v>820.75</v>
      </c>
      <c r="Y123" s="310">
        <v>39</v>
      </c>
      <c r="Z123" s="310">
        <v>2633</v>
      </c>
      <c r="AA123" s="102">
        <f t="shared" si="14"/>
        <v>658.25</v>
      </c>
      <c r="AB123" s="310">
        <v>35</v>
      </c>
      <c r="AC123" s="310">
        <v>2473</v>
      </c>
      <c r="AD123" s="102">
        <f t="shared" si="15"/>
        <v>618.25</v>
      </c>
      <c r="AE123" s="310">
        <v>98</v>
      </c>
      <c r="AF123" s="310">
        <v>5994</v>
      </c>
      <c r="AG123" s="102">
        <f t="shared" si="16"/>
        <v>1498.5</v>
      </c>
      <c r="AH123" s="310">
        <v>68</v>
      </c>
      <c r="AI123" s="310">
        <v>4360</v>
      </c>
      <c r="AJ123" s="102">
        <f t="shared" si="17"/>
        <v>1090</v>
      </c>
    </row>
    <row r="124" spans="1:36" hidden="1">
      <c r="A124" s="195" t="s">
        <v>2871</v>
      </c>
      <c r="B124" s="383" t="s">
        <v>2753</v>
      </c>
      <c r="C124" s="24" t="s">
        <v>341</v>
      </c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210">
        <v>9</v>
      </c>
      <c r="T124" s="210">
        <v>507</v>
      </c>
      <c r="U124" s="268">
        <f t="shared" si="12"/>
        <v>126.75</v>
      </c>
      <c r="V124" s="310">
        <v>31</v>
      </c>
      <c r="W124" s="310">
        <v>1941</v>
      </c>
      <c r="X124" s="102">
        <f t="shared" si="13"/>
        <v>485.25</v>
      </c>
      <c r="Y124" s="310">
        <v>71</v>
      </c>
      <c r="Z124" s="310">
        <v>4365</v>
      </c>
      <c r="AA124" s="102">
        <f t="shared" si="14"/>
        <v>1091.25</v>
      </c>
      <c r="AB124" s="310">
        <v>89</v>
      </c>
      <c r="AC124" s="310">
        <v>6359</v>
      </c>
      <c r="AD124" s="102">
        <f t="shared" si="15"/>
        <v>1589.75</v>
      </c>
      <c r="AE124" s="310">
        <v>154</v>
      </c>
      <c r="AF124" s="310">
        <v>9014</v>
      </c>
      <c r="AG124" s="102">
        <f t="shared" si="16"/>
        <v>2253.5</v>
      </c>
      <c r="AH124" s="310">
        <v>76</v>
      </c>
      <c r="AI124" s="310">
        <v>5544</v>
      </c>
      <c r="AJ124" s="102">
        <f t="shared" si="17"/>
        <v>1386</v>
      </c>
    </row>
    <row r="125" spans="1:36" hidden="1">
      <c r="A125" s="195" t="s">
        <v>2872</v>
      </c>
      <c r="B125" s="383" t="s">
        <v>2754</v>
      </c>
      <c r="C125" s="24" t="s">
        <v>207</v>
      </c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210">
        <v>24</v>
      </c>
      <c r="T125" s="210">
        <v>1128</v>
      </c>
      <c r="U125" s="268">
        <f t="shared" si="12"/>
        <v>282</v>
      </c>
      <c r="V125" s="310">
        <v>53</v>
      </c>
      <c r="W125" s="310">
        <v>3335</v>
      </c>
      <c r="X125" s="102">
        <f t="shared" si="13"/>
        <v>833.75</v>
      </c>
      <c r="Y125" s="310">
        <v>105</v>
      </c>
      <c r="Z125" s="310">
        <v>6207</v>
      </c>
      <c r="AA125" s="102">
        <f t="shared" si="14"/>
        <v>1551.75</v>
      </c>
      <c r="AB125" s="310">
        <v>78</v>
      </c>
      <c r="AC125" s="310">
        <v>4886</v>
      </c>
      <c r="AD125" s="102">
        <f t="shared" si="15"/>
        <v>1221.5</v>
      </c>
      <c r="AE125" s="310">
        <v>79</v>
      </c>
      <c r="AF125" s="310">
        <v>5193</v>
      </c>
      <c r="AG125" s="102">
        <f t="shared" si="16"/>
        <v>1298.25</v>
      </c>
      <c r="AH125" s="310">
        <v>83</v>
      </c>
      <c r="AI125" s="310">
        <v>5705</v>
      </c>
      <c r="AJ125" s="102">
        <f t="shared" si="17"/>
        <v>1426.25</v>
      </c>
    </row>
    <row r="126" spans="1:36" hidden="1">
      <c r="A126" s="195" t="s">
        <v>2873</v>
      </c>
      <c r="B126" s="383" t="s">
        <v>2755</v>
      </c>
      <c r="C126" s="24" t="s">
        <v>261</v>
      </c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210">
        <v>2</v>
      </c>
      <c r="T126" s="210">
        <v>158</v>
      </c>
      <c r="U126" s="268">
        <f t="shared" si="12"/>
        <v>39.5</v>
      </c>
      <c r="V126" s="310">
        <v>34</v>
      </c>
      <c r="W126" s="310">
        <v>2518</v>
      </c>
      <c r="X126" s="102">
        <f t="shared" si="13"/>
        <v>629.5</v>
      </c>
      <c r="Y126" s="310">
        <v>47</v>
      </c>
      <c r="Z126" s="310">
        <v>3397</v>
      </c>
      <c r="AA126" s="102">
        <f t="shared" si="14"/>
        <v>849.25</v>
      </c>
      <c r="AB126" s="310">
        <v>57</v>
      </c>
      <c r="AC126" s="310">
        <v>4147</v>
      </c>
      <c r="AD126" s="102">
        <f t="shared" si="15"/>
        <v>1036.75</v>
      </c>
      <c r="AE126" s="310">
        <v>61</v>
      </c>
      <c r="AF126" s="310">
        <v>4363</v>
      </c>
      <c r="AG126" s="102">
        <f t="shared" si="16"/>
        <v>1090.75</v>
      </c>
      <c r="AH126" s="310">
        <v>77</v>
      </c>
      <c r="AI126" s="310">
        <v>4787</v>
      </c>
      <c r="AJ126" s="102">
        <f t="shared" si="17"/>
        <v>1196.75</v>
      </c>
    </row>
    <row r="127" spans="1:36">
      <c r="A127" s="195" t="s">
        <v>2874</v>
      </c>
      <c r="B127" s="383" t="s">
        <v>2756</v>
      </c>
      <c r="C127" s="24" t="s">
        <v>5</v>
      </c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210">
        <v>1</v>
      </c>
      <c r="T127" s="210">
        <v>35</v>
      </c>
      <c r="U127" s="268">
        <f t="shared" si="12"/>
        <v>8.75</v>
      </c>
      <c r="V127" s="310">
        <v>55</v>
      </c>
      <c r="W127" s="310">
        <v>3921</v>
      </c>
      <c r="X127" s="102">
        <f t="shared" si="13"/>
        <v>980.25</v>
      </c>
      <c r="Y127" s="310">
        <v>78</v>
      </c>
      <c r="Z127" s="310">
        <v>6414</v>
      </c>
      <c r="AA127" s="102">
        <f t="shared" si="14"/>
        <v>1603.5</v>
      </c>
      <c r="AB127" s="310">
        <v>89</v>
      </c>
      <c r="AC127" s="310">
        <v>6911</v>
      </c>
      <c r="AD127" s="102">
        <f t="shared" si="15"/>
        <v>1727.75</v>
      </c>
      <c r="AE127" s="310">
        <v>107</v>
      </c>
      <c r="AF127" s="310">
        <v>8433</v>
      </c>
      <c r="AG127" s="102">
        <f t="shared" si="16"/>
        <v>2108.25</v>
      </c>
      <c r="AH127" s="310">
        <v>81</v>
      </c>
      <c r="AI127" s="310">
        <v>6683</v>
      </c>
      <c r="AJ127" s="102">
        <f t="shared" si="17"/>
        <v>1670.75</v>
      </c>
    </row>
    <row r="128" spans="1:36" hidden="1">
      <c r="A128" s="195" t="s">
        <v>2875</v>
      </c>
      <c r="B128" s="383" t="s">
        <v>2757</v>
      </c>
      <c r="C128" s="24" t="s">
        <v>23</v>
      </c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210">
        <v>1</v>
      </c>
      <c r="T128" s="210">
        <v>35</v>
      </c>
      <c r="U128" s="268">
        <f t="shared" si="12"/>
        <v>8.75</v>
      </c>
      <c r="V128" s="310">
        <v>26</v>
      </c>
      <c r="W128" s="310">
        <v>1922</v>
      </c>
      <c r="X128" s="102">
        <f t="shared" si="13"/>
        <v>480.5</v>
      </c>
      <c r="Y128" s="310">
        <v>28</v>
      </c>
      <c r="Z128" s="310">
        <v>1672</v>
      </c>
      <c r="AA128" s="102">
        <f t="shared" si="14"/>
        <v>418</v>
      </c>
      <c r="AB128" s="310">
        <v>45</v>
      </c>
      <c r="AC128" s="310">
        <v>3143</v>
      </c>
      <c r="AD128" s="102">
        <f t="shared" si="15"/>
        <v>785.75</v>
      </c>
      <c r="AE128" s="310">
        <v>68</v>
      </c>
      <c r="AF128" s="310">
        <v>4604</v>
      </c>
      <c r="AG128" s="102">
        <f t="shared" si="16"/>
        <v>1151</v>
      </c>
      <c r="AH128" s="310">
        <v>81</v>
      </c>
      <c r="AI128" s="310">
        <v>5775</v>
      </c>
      <c r="AJ128" s="102">
        <f t="shared" si="17"/>
        <v>1443.75</v>
      </c>
    </row>
    <row r="129" spans="1:36">
      <c r="A129" s="195" t="s">
        <v>2876</v>
      </c>
      <c r="B129" s="383" t="s">
        <v>2758</v>
      </c>
      <c r="C129" s="24" t="s">
        <v>5</v>
      </c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210">
        <v>10</v>
      </c>
      <c r="T129" s="210">
        <v>678</v>
      </c>
      <c r="U129" s="268">
        <f t="shared" si="12"/>
        <v>169.5</v>
      </c>
      <c r="V129" s="310">
        <v>45</v>
      </c>
      <c r="W129" s="310">
        <v>3343</v>
      </c>
      <c r="X129" s="102">
        <f t="shared" si="13"/>
        <v>835.75</v>
      </c>
      <c r="Y129" s="310">
        <v>35</v>
      </c>
      <c r="Z129" s="310">
        <v>2549</v>
      </c>
      <c r="AA129" s="102">
        <f t="shared" si="14"/>
        <v>637.25</v>
      </c>
      <c r="AB129" s="310">
        <v>61</v>
      </c>
      <c r="AC129" s="310">
        <v>4435</v>
      </c>
      <c r="AD129" s="102">
        <f t="shared" si="15"/>
        <v>1108.75</v>
      </c>
      <c r="AE129" s="310">
        <v>84</v>
      </c>
      <c r="AF129" s="310">
        <v>6436</v>
      </c>
      <c r="AG129" s="102">
        <f t="shared" si="16"/>
        <v>1609</v>
      </c>
      <c r="AH129" s="310">
        <v>61</v>
      </c>
      <c r="AI129" s="310">
        <v>4967</v>
      </c>
      <c r="AJ129" s="102">
        <f t="shared" si="17"/>
        <v>1241.75</v>
      </c>
    </row>
    <row r="130" spans="1:36">
      <c r="A130" s="195" t="s">
        <v>2877</v>
      </c>
      <c r="B130" s="383" t="s">
        <v>2759</v>
      </c>
      <c r="C130" s="24" t="s">
        <v>5</v>
      </c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210">
        <v>9</v>
      </c>
      <c r="T130" s="210">
        <v>603</v>
      </c>
      <c r="U130" s="268">
        <f t="shared" si="12"/>
        <v>150.75</v>
      </c>
      <c r="V130" s="310">
        <v>109</v>
      </c>
      <c r="W130" s="310">
        <v>8199</v>
      </c>
      <c r="X130" s="102">
        <f t="shared" si="13"/>
        <v>2049.75</v>
      </c>
      <c r="Y130" s="310">
        <v>108</v>
      </c>
      <c r="Z130" s="310">
        <v>8348</v>
      </c>
      <c r="AA130" s="102">
        <f t="shared" si="14"/>
        <v>2087</v>
      </c>
      <c r="AB130" s="310">
        <v>178</v>
      </c>
      <c r="AC130" s="310">
        <v>12790</v>
      </c>
      <c r="AD130" s="102">
        <f t="shared" si="15"/>
        <v>3197.5</v>
      </c>
      <c r="AE130" s="310">
        <v>130</v>
      </c>
      <c r="AF130" s="310">
        <v>9622</v>
      </c>
      <c r="AG130" s="102">
        <f t="shared" si="16"/>
        <v>2405.5</v>
      </c>
      <c r="AH130" s="310">
        <v>173</v>
      </c>
      <c r="AI130" s="310">
        <v>12907</v>
      </c>
      <c r="AJ130" s="102">
        <f t="shared" si="17"/>
        <v>3226.75</v>
      </c>
    </row>
    <row r="131" spans="1:36" hidden="1">
      <c r="A131" s="195" t="s">
        <v>2878</v>
      </c>
      <c r="B131" s="383" t="s">
        <v>2760</v>
      </c>
      <c r="C131" s="24" t="s">
        <v>29</v>
      </c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210">
        <v>24</v>
      </c>
      <c r="T131" s="210">
        <v>1652</v>
      </c>
      <c r="U131" s="268">
        <f t="shared" si="12"/>
        <v>413</v>
      </c>
      <c r="V131" s="310">
        <v>104</v>
      </c>
      <c r="W131" s="310">
        <v>6544</v>
      </c>
      <c r="X131" s="102">
        <f t="shared" si="13"/>
        <v>1636</v>
      </c>
      <c r="Y131" s="310">
        <v>86</v>
      </c>
      <c r="Z131" s="310">
        <v>5894</v>
      </c>
      <c r="AA131" s="102">
        <f t="shared" si="14"/>
        <v>1473.5</v>
      </c>
      <c r="AB131" s="310">
        <v>114</v>
      </c>
      <c r="AC131" s="310">
        <v>7862</v>
      </c>
      <c r="AD131" s="102">
        <f t="shared" si="15"/>
        <v>1965.5</v>
      </c>
      <c r="AE131" s="310">
        <v>101</v>
      </c>
      <c r="AF131" s="310">
        <v>6811</v>
      </c>
      <c r="AG131" s="102">
        <f t="shared" si="16"/>
        <v>1702.75</v>
      </c>
      <c r="AH131" s="310">
        <v>77</v>
      </c>
      <c r="AI131" s="310">
        <v>5959</v>
      </c>
      <c r="AJ131" s="102">
        <f t="shared" si="17"/>
        <v>1489.75</v>
      </c>
    </row>
    <row r="132" spans="1:36" hidden="1">
      <c r="A132" s="195" t="s">
        <v>2879</v>
      </c>
      <c r="B132" s="383" t="s">
        <v>2761</v>
      </c>
      <c r="C132" s="24" t="s">
        <v>36</v>
      </c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210">
        <v>17</v>
      </c>
      <c r="T132" s="210">
        <v>1083</v>
      </c>
      <c r="U132" s="268">
        <f t="shared" ref="U132:U189" si="18">T132*25%</f>
        <v>270.75</v>
      </c>
      <c r="V132" s="310">
        <v>50</v>
      </c>
      <c r="W132" s="310">
        <v>3534</v>
      </c>
      <c r="X132" s="102">
        <f t="shared" ref="X132:X195" si="19">W132*25%</f>
        <v>883.5</v>
      </c>
      <c r="Y132" s="310">
        <v>103</v>
      </c>
      <c r="Z132" s="310">
        <v>6525</v>
      </c>
      <c r="AA132" s="102">
        <f t="shared" ref="AA132:AA195" si="20">Z132*25%</f>
        <v>1631.25</v>
      </c>
      <c r="AB132" s="310">
        <v>49</v>
      </c>
      <c r="AC132" s="310">
        <v>3291</v>
      </c>
      <c r="AD132" s="102">
        <f t="shared" ref="AD132:AD195" si="21">AC132*25%</f>
        <v>822.75</v>
      </c>
      <c r="AE132" s="310">
        <v>139</v>
      </c>
      <c r="AF132" s="310">
        <v>8945</v>
      </c>
      <c r="AG132" s="102">
        <f t="shared" ref="AG132:AG195" si="22">AF132*25%</f>
        <v>2236.25</v>
      </c>
      <c r="AH132" s="310">
        <v>134</v>
      </c>
      <c r="AI132" s="310">
        <v>9278</v>
      </c>
      <c r="AJ132" s="102">
        <f t="shared" ref="AJ132:AJ195" si="23">AI132*25%</f>
        <v>2319.5</v>
      </c>
    </row>
    <row r="133" spans="1:36" hidden="1">
      <c r="A133" s="195" t="s">
        <v>2880</v>
      </c>
      <c r="B133" s="383" t="s">
        <v>2762</v>
      </c>
      <c r="C133" s="24" t="s">
        <v>372</v>
      </c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210">
        <v>18</v>
      </c>
      <c r="T133" s="210">
        <v>974</v>
      </c>
      <c r="U133" s="268">
        <f t="shared" si="18"/>
        <v>243.5</v>
      </c>
      <c r="V133" s="310">
        <v>105</v>
      </c>
      <c r="W133" s="310">
        <v>6091</v>
      </c>
      <c r="X133" s="102">
        <f t="shared" si="19"/>
        <v>1522.75</v>
      </c>
      <c r="Y133" s="310">
        <v>101</v>
      </c>
      <c r="Z133" s="310">
        <v>6195</v>
      </c>
      <c r="AA133" s="102">
        <f t="shared" si="20"/>
        <v>1548.75</v>
      </c>
      <c r="AB133" s="310">
        <v>83</v>
      </c>
      <c r="AC133" s="310">
        <v>5109</v>
      </c>
      <c r="AD133" s="102">
        <f t="shared" si="21"/>
        <v>1277.25</v>
      </c>
      <c r="AE133" s="310">
        <v>172</v>
      </c>
      <c r="AF133" s="310">
        <v>10300</v>
      </c>
      <c r="AG133" s="102">
        <f t="shared" si="22"/>
        <v>2575</v>
      </c>
      <c r="AH133" s="310">
        <v>186</v>
      </c>
      <c r="AI133" s="310">
        <v>11266</v>
      </c>
      <c r="AJ133" s="102">
        <f t="shared" si="23"/>
        <v>2816.5</v>
      </c>
    </row>
    <row r="134" spans="1:36" hidden="1">
      <c r="A134" s="195" t="s">
        <v>2881</v>
      </c>
      <c r="B134" s="383" t="s">
        <v>2763</v>
      </c>
      <c r="C134" s="24" t="s">
        <v>259</v>
      </c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210">
        <v>1</v>
      </c>
      <c r="T134" s="210">
        <v>59</v>
      </c>
      <c r="U134" s="268">
        <f t="shared" si="18"/>
        <v>14.75</v>
      </c>
      <c r="V134" s="310">
        <v>31</v>
      </c>
      <c r="W134" s="310">
        <v>1817</v>
      </c>
      <c r="X134" s="102">
        <f t="shared" si="19"/>
        <v>454.25</v>
      </c>
      <c r="Y134" s="310">
        <v>33</v>
      </c>
      <c r="Z134" s="310">
        <v>1979</v>
      </c>
      <c r="AA134" s="102">
        <f t="shared" si="20"/>
        <v>494.75</v>
      </c>
      <c r="AB134" s="310">
        <v>52</v>
      </c>
      <c r="AC134" s="310">
        <v>2712</v>
      </c>
      <c r="AD134" s="102">
        <f t="shared" si="21"/>
        <v>678</v>
      </c>
      <c r="AE134" s="310">
        <v>53</v>
      </c>
      <c r="AF134" s="310">
        <v>3743</v>
      </c>
      <c r="AG134" s="102">
        <f t="shared" si="22"/>
        <v>935.75</v>
      </c>
      <c r="AH134" s="310">
        <v>78</v>
      </c>
      <c r="AI134" s="310">
        <v>5826</v>
      </c>
      <c r="AJ134" s="102">
        <f t="shared" si="23"/>
        <v>1456.5</v>
      </c>
    </row>
    <row r="135" spans="1:36">
      <c r="A135" s="195" t="s">
        <v>2882</v>
      </c>
      <c r="B135" s="383" t="s">
        <v>2764</v>
      </c>
      <c r="C135" s="24" t="s">
        <v>5</v>
      </c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210">
        <v>41</v>
      </c>
      <c r="T135" s="210">
        <v>2383</v>
      </c>
      <c r="U135" s="268">
        <f t="shared" si="18"/>
        <v>595.75</v>
      </c>
      <c r="V135" s="310">
        <v>112</v>
      </c>
      <c r="W135" s="310">
        <v>7296</v>
      </c>
      <c r="X135" s="102">
        <f t="shared" si="19"/>
        <v>1824</v>
      </c>
      <c r="Y135" s="310">
        <v>137</v>
      </c>
      <c r="Z135" s="310">
        <v>8155</v>
      </c>
      <c r="AA135" s="102">
        <f t="shared" si="20"/>
        <v>2038.75</v>
      </c>
      <c r="AB135" s="310">
        <v>220</v>
      </c>
      <c r="AC135" s="310">
        <v>13864</v>
      </c>
      <c r="AD135" s="102">
        <f t="shared" si="21"/>
        <v>3466</v>
      </c>
      <c r="AE135" s="310">
        <v>290</v>
      </c>
      <c r="AF135" s="310">
        <v>17166</v>
      </c>
      <c r="AG135" s="102">
        <f t="shared" si="22"/>
        <v>4291.5</v>
      </c>
      <c r="AH135" s="310">
        <v>243</v>
      </c>
      <c r="AI135" s="310">
        <v>15641</v>
      </c>
      <c r="AJ135" s="102">
        <f t="shared" si="23"/>
        <v>3910.25</v>
      </c>
    </row>
    <row r="136" spans="1:36" hidden="1">
      <c r="A136" s="195" t="s">
        <v>2883</v>
      </c>
      <c r="B136" s="383" t="s">
        <v>2765</v>
      </c>
      <c r="C136" s="24" t="s">
        <v>259</v>
      </c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210">
        <v>41</v>
      </c>
      <c r="T136" s="210">
        <v>2571</v>
      </c>
      <c r="U136" s="268">
        <f t="shared" si="18"/>
        <v>642.75</v>
      </c>
      <c r="V136" s="310">
        <v>88</v>
      </c>
      <c r="W136" s="310">
        <v>6732</v>
      </c>
      <c r="X136" s="102">
        <f t="shared" si="19"/>
        <v>1683</v>
      </c>
      <c r="Y136" s="310">
        <v>87</v>
      </c>
      <c r="Z136" s="310">
        <v>5921</v>
      </c>
      <c r="AA136" s="102">
        <f t="shared" si="20"/>
        <v>1480.25</v>
      </c>
      <c r="AB136" s="310">
        <v>112</v>
      </c>
      <c r="AC136" s="310">
        <v>7652</v>
      </c>
      <c r="AD136" s="102">
        <f t="shared" si="21"/>
        <v>1913</v>
      </c>
      <c r="AE136" s="310">
        <v>135</v>
      </c>
      <c r="AF136" s="310">
        <v>8613</v>
      </c>
      <c r="AG136" s="102">
        <f t="shared" si="22"/>
        <v>2153.25</v>
      </c>
      <c r="AH136" s="310">
        <v>120</v>
      </c>
      <c r="AI136" s="310">
        <v>8060</v>
      </c>
      <c r="AJ136" s="102">
        <f t="shared" si="23"/>
        <v>2015</v>
      </c>
    </row>
    <row r="137" spans="1:36">
      <c r="A137" s="195" t="s">
        <v>2884</v>
      </c>
      <c r="B137" s="383" t="s">
        <v>2766</v>
      </c>
      <c r="C137" s="24" t="s">
        <v>5</v>
      </c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210">
        <v>3</v>
      </c>
      <c r="T137" s="210">
        <v>153</v>
      </c>
      <c r="U137" s="268">
        <f t="shared" si="18"/>
        <v>38.25</v>
      </c>
      <c r="V137" s="310">
        <v>48</v>
      </c>
      <c r="W137" s="310">
        <v>3368</v>
      </c>
      <c r="X137" s="102">
        <f t="shared" si="19"/>
        <v>842</v>
      </c>
      <c r="Y137" s="310">
        <v>97</v>
      </c>
      <c r="Z137" s="310">
        <v>7391</v>
      </c>
      <c r="AA137" s="102">
        <f t="shared" si="20"/>
        <v>1847.75</v>
      </c>
      <c r="AB137" s="310">
        <v>71</v>
      </c>
      <c r="AC137" s="310">
        <v>5105</v>
      </c>
      <c r="AD137" s="102">
        <f t="shared" si="21"/>
        <v>1276.25</v>
      </c>
      <c r="AE137" s="310">
        <v>119</v>
      </c>
      <c r="AF137" s="310">
        <v>8529</v>
      </c>
      <c r="AG137" s="102">
        <f t="shared" si="22"/>
        <v>2132.25</v>
      </c>
      <c r="AH137" s="310">
        <v>116</v>
      </c>
      <c r="AI137" s="310">
        <v>7712</v>
      </c>
      <c r="AJ137" s="102">
        <f t="shared" si="23"/>
        <v>1928</v>
      </c>
    </row>
    <row r="138" spans="1:36" hidden="1">
      <c r="A138" s="195" t="s">
        <v>2885</v>
      </c>
      <c r="B138" s="383" t="s">
        <v>2767</v>
      </c>
      <c r="C138" s="24" t="s">
        <v>383</v>
      </c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210">
        <v>19</v>
      </c>
      <c r="T138" s="210">
        <v>1137</v>
      </c>
      <c r="U138" s="268">
        <f t="shared" si="18"/>
        <v>284.25</v>
      </c>
      <c r="V138" s="310">
        <v>30</v>
      </c>
      <c r="W138" s="310">
        <v>2330</v>
      </c>
      <c r="X138" s="102">
        <f t="shared" si="19"/>
        <v>582.5</v>
      </c>
      <c r="Y138" s="310">
        <v>35</v>
      </c>
      <c r="Z138" s="310">
        <v>2469</v>
      </c>
      <c r="AA138" s="102">
        <f t="shared" si="20"/>
        <v>617.25</v>
      </c>
      <c r="AB138" s="310">
        <v>21</v>
      </c>
      <c r="AC138" s="310">
        <v>1659</v>
      </c>
      <c r="AD138" s="102">
        <f t="shared" si="21"/>
        <v>414.75</v>
      </c>
      <c r="AE138" s="310">
        <v>23</v>
      </c>
      <c r="AF138" s="310">
        <v>1677</v>
      </c>
      <c r="AG138" s="102">
        <f t="shared" si="22"/>
        <v>419.25</v>
      </c>
      <c r="AH138" s="310">
        <v>25</v>
      </c>
      <c r="AI138" s="310">
        <v>1767</v>
      </c>
      <c r="AJ138" s="102">
        <f t="shared" si="23"/>
        <v>441.75</v>
      </c>
    </row>
    <row r="139" spans="1:36" hidden="1">
      <c r="A139" s="195" t="s">
        <v>2886</v>
      </c>
      <c r="B139" s="383" t="s">
        <v>2768</v>
      </c>
      <c r="C139" s="24" t="s">
        <v>3</v>
      </c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210">
        <v>6</v>
      </c>
      <c r="T139" s="210">
        <v>446</v>
      </c>
      <c r="U139" s="268">
        <f t="shared" si="18"/>
        <v>111.5</v>
      </c>
      <c r="V139" s="310">
        <v>14</v>
      </c>
      <c r="W139" s="310">
        <v>914</v>
      </c>
      <c r="X139" s="102">
        <f t="shared" si="19"/>
        <v>228.5</v>
      </c>
      <c r="Y139" s="310">
        <v>19</v>
      </c>
      <c r="Z139" s="310">
        <v>1305</v>
      </c>
      <c r="AA139" s="102">
        <f t="shared" si="20"/>
        <v>326.25</v>
      </c>
      <c r="AB139" s="310">
        <v>20</v>
      </c>
      <c r="AC139" s="310">
        <v>1228</v>
      </c>
      <c r="AD139" s="102">
        <f t="shared" si="21"/>
        <v>307</v>
      </c>
      <c r="AE139" s="310">
        <v>18</v>
      </c>
      <c r="AF139" s="310">
        <v>1134</v>
      </c>
      <c r="AG139" s="102">
        <f t="shared" si="22"/>
        <v>283.5</v>
      </c>
      <c r="AH139" s="310">
        <v>18</v>
      </c>
      <c r="AI139" s="310">
        <v>1074</v>
      </c>
      <c r="AJ139" s="102">
        <f t="shared" si="23"/>
        <v>268.5</v>
      </c>
    </row>
    <row r="140" spans="1:36">
      <c r="A140" s="195" t="s">
        <v>2887</v>
      </c>
      <c r="B140" s="383" t="s">
        <v>2769</v>
      </c>
      <c r="C140" s="24" t="s">
        <v>5</v>
      </c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210">
        <v>1</v>
      </c>
      <c r="T140" s="210">
        <v>35</v>
      </c>
      <c r="U140" s="268">
        <f t="shared" si="18"/>
        <v>8.75</v>
      </c>
      <c r="V140" s="310">
        <v>78</v>
      </c>
      <c r="W140" s="310">
        <v>5450</v>
      </c>
      <c r="X140" s="102">
        <f t="shared" si="19"/>
        <v>1362.5</v>
      </c>
      <c r="Y140" s="310">
        <v>106</v>
      </c>
      <c r="Z140" s="310">
        <v>6918</v>
      </c>
      <c r="AA140" s="102">
        <f t="shared" si="20"/>
        <v>1729.5</v>
      </c>
      <c r="AB140" s="310">
        <v>118</v>
      </c>
      <c r="AC140" s="310">
        <v>7934</v>
      </c>
      <c r="AD140" s="102">
        <f t="shared" si="21"/>
        <v>1983.5</v>
      </c>
      <c r="AE140" s="310">
        <v>121</v>
      </c>
      <c r="AF140" s="310">
        <v>8699</v>
      </c>
      <c r="AG140" s="102">
        <f t="shared" si="22"/>
        <v>2174.75</v>
      </c>
      <c r="AH140" s="310">
        <v>143</v>
      </c>
      <c r="AI140" s="310">
        <v>10913</v>
      </c>
      <c r="AJ140" s="102">
        <f t="shared" si="23"/>
        <v>2728.25</v>
      </c>
    </row>
    <row r="141" spans="1:36" hidden="1">
      <c r="A141" s="195" t="s">
        <v>2888</v>
      </c>
      <c r="B141" s="383" t="s">
        <v>2770</v>
      </c>
      <c r="C141" s="24" t="s">
        <v>66</v>
      </c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210">
        <v>3</v>
      </c>
      <c r="T141" s="210">
        <v>193</v>
      </c>
      <c r="U141" s="268">
        <f t="shared" si="18"/>
        <v>48.25</v>
      </c>
      <c r="V141" s="310">
        <v>61</v>
      </c>
      <c r="W141" s="310">
        <v>4235</v>
      </c>
      <c r="X141" s="102">
        <f t="shared" si="19"/>
        <v>1058.75</v>
      </c>
      <c r="Y141" s="310">
        <v>93</v>
      </c>
      <c r="Z141" s="310">
        <v>5719</v>
      </c>
      <c r="AA141" s="102">
        <f t="shared" si="20"/>
        <v>1429.75</v>
      </c>
      <c r="AB141" s="310">
        <v>126</v>
      </c>
      <c r="AC141" s="310">
        <v>8706</v>
      </c>
      <c r="AD141" s="102">
        <f t="shared" si="21"/>
        <v>2176.5</v>
      </c>
      <c r="AE141" s="310">
        <v>125</v>
      </c>
      <c r="AF141" s="310">
        <v>8183</v>
      </c>
      <c r="AG141" s="102">
        <f t="shared" si="22"/>
        <v>2045.75</v>
      </c>
      <c r="AH141" s="310">
        <v>151</v>
      </c>
      <c r="AI141" s="310">
        <v>9861</v>
      </c>
      <c r="AJ141" s="102">
        <f t="shared" si="23"/>
        <v>2465.25</v>
      </c>
    </row>
    <row r="142" spans="1:36" hidden="1">
      <c r="A142" s="195" t="s">
        <v>2889</v>
      </c>
      <c r="B142" s="383" t="s">
        <v>2771</v>
      </c>
      <c r="C142" s="24" t="s">
        <v>216</v>
      </c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210">
        <v>2</v>
      </c>
      <c r="T142" s="210">
        <v>178</v>
      </c>
      <c r="U142" s="268">
        <f t="shared" si="18"/>
        <v>44.5</v>
      </c>
      <c r="V142" s="310">
        <v>40</v>
      </c>
      <c r="W142" s="310">
        <v>3568</v>
      </c>
      <c r="X142" s="102">
        <f t="shared" si="19"/>
        <v>892</v>
      </c>
      <c r="Y142" s="310">
        <v>47</v>
      </c>
      <c r="Z142" s="310">
        <v>3513</v>
      </c>
      <c r="AA142" s="102">
        <f t="shared" si="20"/>
        <v>878.25</v>
      </c>
      <c r="AB142" s="310">
        <v>82</v>
      </c>
      <c r="AC142" s="310">
        <v>5834</v>
      </c>
      <c r="AD142" s="102">
        <f t="shared" si="21"/>
        <v>1458.5</v>
      </c>
      <c r="AE142" s="310">
        <v>71</v>
      </c>
      <c r="AF142" s="310">
        <v>5337</v>
      </c>
      <c r="AG142" s="102">
        <f t="shared" si="22"/>
        <v>1334.25</v>
      </c>
      <c r="AH142" s="310">
        <v>94</v>
      </c>
      <c r="AI142" s="310">
        <v>7190</v>
      </c>
      <c r="AJ142" s="102">
        <f t="shared" si="23"/>
        <v>1797.5</v>
      </c>
    </row>
    <row r="143" spans="1:36" hidden="1">
      <c r="A143" s="195" t="s">
        <v>2890</v>
      </c>
      <c r="B143" s="383" t="s">
        <v>2772</v>
      </c>
      <c r="C143" s="24" t="s">
        <v>932</v>
      </c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210">
        <v>24</v>
      </c>
      <c r="T143" s="210">
        <v>1748</v>
      </c>
      <c r="U143" s="268">
        <f t="shared" si="18"/>
        <v>437</v>
      </c>
      <c r="V143" s="310">
        <v>48</v>
      </c>
      <c r="W143" s="310">
        <v>3284</v>
      </c>
      <c r="X143" s="102">
        <f t="shared" si="19"/>
        <v>821</v>
      </c>
      <c r="Y143" s="310">
        <v>32</v>
      </c>
      <c r="Z143" s="310">
        <v>2404</v>
      </c>
      <c r="AA143" s="102">
        <f t="shared" si="20"/>
        <v>601</v>
      </c>
      <c r="AB143" s="310">
        <v>43</v>
      </c>
      <c r="AC143" s="310">
        <v>2993</v>
      </c>
      <c r="AD143" s="102">
        <f t="shared" si="21"/>
        <v>748.25</v>
      </c>
      <c r="AE143" s="310">
        <v>41</v>
      </c>
      <c r="AF143" s="310">
        <v>2863</v>
      </c>
      <c r="AG143" s="102">
        <f t="shared" si="22"/>
        <v>715.75</v>
      </c>
      <c r="AH143" s="310">
        <v>39</v>
      </c>
      <c r="AI143" s="310">
        <v>2945</v>
      </c>
      <c r="AJ143" s="102">
        <f t="shared" si="23"/>
        <v>736.25</v>
      </c>
    </row>
    <row r="144" spans="1:36">
      <c r="A144" s="195" t="s">
        <v>2891</v>
      </c>
      <c r="B144" s="383" t="s">
        <v>2773</v>
      </c>
      <c r="C144" s="24" t="s">
        <v>5</v>
      </c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210">
        <v>2</v>
      </c>
      <c r="T144" s="210">
        <v>158</v>
      </c>
      <c r="U144" s="268">
        <f t="shared" si="18"/>
        <v>39.5</v>
      </c>
      <c r="V144" s="310">
        <v>17</v>
      </c>
      <c r="W144" s="310">
        <v>1523</v>
      </c>
      <c r="X144" s="102">
        <f t="shared" si="19"/>
        <v>380.75</v>
      </c>
      <c r="Y144" s="310">
        <v>16</v>
      </c>
      <c r="Z144" s="310">
        <v>1344</v>
      </c>
      <c r="AA144" s="102">
        <f t="shared" si="20"/>
        <v>336</v>
      </c>
      <c r="AB144" s="310">
        <v>17</v>
      </c>
      <c r="AC144" s="310">
        <v>1499</v>
      </c>
      <c r="AD144" s="102">
        <f t="shared" si="21"/>
        <v>374.75</v>
      </c>
      <c r="AE144" s="310">
        <v>16</v>
      </c>
      <c r="AF144" s="310">
        <v>1296</v>
      </c>
      <c r="AG144" s="102">
        <f t="shared" si="22"/>
        <v>324</v>
      </c>
      <c r="AH144" s="310">
        <v>14</v>
      </c>
      <c r="AI144" s="310">
        <v>1042</v>
      </c>
      <c r="AJ144" s="102">
        <f t="shared" si="23"/>
        <v>260.5</v>
      </c>
    </row>
    <row r="145" spans="1:36" hidden="1">
      <c r="A145" s="195" t="s">
        <v>2892</v>
      </c>
      <c r="B145" s="383" t="s">
        <v>2774</v>
      </c>
      <c r="C145" s="24" t="s">
        <v>23</v>
      </c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210">
        <v>6</v>
      </c>
      <c r="T145" s="210">
        <v>306</v>
      </c>
      <c r="U145" s="268">
        <f t="shared" si="18"/>
        <v>76.5</v>
      </c>
      <c r="V145" s="310">
        <v>81</v>
      </c>
      <c r="W145" s="310">
        <v>5583</v>
      </c>
      <c r="X145" s="102">
        <f t="shared" si="19"/>
        <v>1395.75</v>
      </c>
      <c r="Y145" s="310">
        <v>48</v>
      </c>
      <c r="Z145" s="310">
        <v>2968</v>
      </c>
      <c r="AA145" s="102">
        <f t="shared" si="20"/>
        <v>742</v>
      </c>
      <c r="AB145" s="310">
        <v>57</v>
      </c>
      <c r="AC145" s="310">
        <v>4171</v>
      </c>
      <c r="AD145" s="102">
        <f t="shared" si="21"/>
        <v>1042.75</v>
      </c>
      <c r="AE145" s="310">
        <v>39</v>
      </c>
      <c r="AF145" s="310">
        <v>3181</v>
      </c>
      <c r="AG145" s="102">
        <f t="shared" si="22"/>
        <v>795.25</v>
      </c>
      <c r="AH145" s="310">
        <v>41</v>
      </c>
      <c r="AI145" s="310">
        <v>2995</v>
      </c>
      <c r="AJ145" s="102">
        <f t="shared" si="23"/>
        <v>748.75</v>
      </c>
    </row>
    <row r="146" spans="1:36" hidden="1">
      <c r="A146" s="195" t="s">
        <v>2893</v>
      </c>
      <c r="B146" s="383" t="s">
        <v>2775</v>
      </c>
      <c r="C146" s="24" t="s">
        <v>259</v>
      </c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210">
        <v>2</v>
      </c>
      <c r="T146" s="210">
        <v>218</v>
      </c>
      <c r="U146" s="268">
        <f t="shared" si="18"/>
        <v>54.5</v>
      </c>
      <c r="V146" s="310">
        <v>31</v>
      </c>
      <c r="W146" s="310">
        <v>2305</v>
      </c>
      <c r="X146" s="102">
        <f t="shared" si="19"/>
        <v>576.25</v>
      </c>
      <c r="Y146" s="310">
        <v>40</v>
      </c>
      <c r="Z146" s="310">
        <v>2608</v>
      </c>
      <c r="AA146" s="102">
        <f t="shared" si="20"/>
        <v>652</v>
      </c>
      <c r="AB146" s="310">
        <v>115</v>
      </c>
      <c r="AC146" s="310">
        <v>6685</v>
      </c>
      <c r="AD146" s="102">
        <f t="shared" si="21"/>
        <v>1671.25</v>
      </c>
      <c r="AE146" s="310">
        <v>110</v>
      </c>
      <c r="AF146" s="310">
        <v>7666</v>
      </c>
      <c r="AG146" s="102">
        <f t="shared" si="22"/>
        <v>1916.5</v>
      </c>
      <c r="AH146" s="310">
        <v>92</v>
      </c>
      <c r="AI146" s="310">
        <v>6584</v>
      </c>
      <c r="AJ146" s="102">
        <f t="shared" si="23"/>
        <v>1646</v>
      </c>
    </row>
    <row r="147" spans="1:36" hidden="1">
      <c r="A147" s="195" t="s">
        <v>2894</v>
      </c>
      <c r="B147" s="383" t="s">
        <v>2776</v>
      </c>
      <c r="C147" s="24" t="s">
        <v>12</v>
      </c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210">
        <v>4</v>
      </c>
      <c r="T147" s="210">
        <v>248</v>
      </c>
      <c r="U147" s="268">
        <f t="shared" si="18"/>
        <v>62</v>
      </c>
      <c r="V147" s="310">
        <v>6</v>
      </c>
      <c r="W147" s="310">
        <v>594</v>
      </c>
      <c r="X147" s="102">
        <f t="shared" si="19"/>
        <v>148.5</v>
      </c>
      <c r="Y147" s="310">
        <v>14</v>
      </c>
      <c r="Z147" s="310">
        <v>1110</v>
      </c>
      <c r="AA147" s="102">
        <f t="shared" si="20"/>
        <v>277.5</v>
      </c>
      <c r="AB147" s="310">
        <v>55</v>
      </c>
      <c r="AC147" s="310">
        <v>3733</v>
      </c>
      <c r="AD147" s="102">
        <f t="shared" si="21"/>
        <v>933.25</v>
      </c>
      <c r="AE147" s="310">
        <v>56</v>
      </c>
      <c r="AF147" s="310">
        <v>3688</v>
      </c>
      <c r="AG147" s="102">
        <f t="shared" si="22"/>
        <v>922</v>
      </c>
      <c r="AH147" s="310">
        <v>117</v>
      </c>
      <c r="AI147" s="310">
        <v>8363</v>
      </c>
      <c r="AJ147" s="102">
        <f t="shared" si="23"/>
        <v>2090.75</v>
      </c>
    </row>
    <row r="148" spans="1:36" hidden="1">
      <c r="A148" s="195" t="s">
        <v>2895</v>
      </c>
      <c r="B148" s="383" t="s">
        <v>2777</v>
      </c>
      <c r="C148" s="24" t="s">
        <v>66</v>
      </c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210">
        <v>27</v>
      </c>
      <c r="T148" s="210">
        <v>1473</v>
      </c>
      <c r="U148" s="268">
        <f t="shared" si="18"/>
        <v>368.25</v>
      </c>
      <c r="V148" s="310">
        <v>157</v>
      </c>
      <c r="W148" s="310">
        <v>8727</v>
      </c>
      <c r="X148" s="102">
        <f t="shared" si="19"/>
        <v>2181.75</v>
      </c>
      <c r="Y148" s="310">
        <v>324</v>
      </c>
      <c r="Z148" s="310">
        <v>18732</v>
      </c>
      <c r="AA148" s="102">
        <f t="shared" si="20"/>
        <v>4683</v>
      </c>
      <c r="AB148" s="310">
        <v>344</v>
      </c>
      <c r="AC148" s="310">
        <v>22400</v>
      </c>
      <c r="AD148" s="102">
        <f t="shared" si="21"/>
        <v>5600</v>
      </c>
      <c r="AE148" s="310">
        <v>273</v>
      </c>
      <c r="AF148" s="310">
        <v>19183</v>
      </c>
      <c r="AG148" s="102">
        <f t="shared" si="22"/>
        <v>4795.75</v>
      </c>
      <c r="AH148" s="310">
        <v>426</v>
      </c>
      <c r="AI148" s="310">
        <v>27826</v>
      </c>
      <c r="AJ148" s="102">
        <f t="shared" si="23"/>
        <v>6956.5</v>
      </c>
    </row>
    <row r="149" spans="1:36">
      <c r="A149" s="195" t="s">
        <v>2896</v>
      </c>
      <c r="B149" s="383" t="s">
        <v>2778</v>
      </c>
      <c r="C149" s="24" t="s">
        <v>5</v>
      </c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210">
        <v>3</v>
      </c>
      <c r="T149" s="210">
        <v>169</v>
      </c>
      <c r="U149" s="268">
        <f t="shared" si="18"/>
        <v>42.25</v>
      </c>
      <c r="V149" s="310">
        <v>110</v>
      </c>
      <c r="W149" s="310">
        <v>8038</v>
      </c>
      <c r="X149" s="102">
        <f t="shared" si="19"/>
        <v>2009.5</v>
      </c>
      <c r="Y149" s="310">
        <v>206</v>
      </c>
      <c r="Z149" s="310">
        <v>15402</v>
      </c>
      <c r="AA149" s="102">
        <f t="shared" si="20"/>
        <v>3850.5</v>
      </c>
      <c r="AB149" s="310">
        <v>263</v>
      </c>
      <c r="AC149" s="310">
        <v>18149</v>
      </c>
      <c r="AD149" s="102">
        <f t="shared" si="21"/>
        <v>4537.25</v>
      </c>
      <c r="AE149" s="310">
        <v>461</v>
      </c>
      <c r="AF149" s="310">
        <v>33239</v>
      </c>
      <c r="AG149" s="102">
        <f t="shared" si="22"/>
        <v>8309.75</v>
      </c>
      <c r="AH149" s="310">
        <v>551</v>
      </c>
      <c r="AI149" s="310">
        <v>36293</v>
      </c>
      <c r="AJ149" s="102">
        <f t="shared" si="23"/>
        <v>9073.25</v>
      </c>
    </row>
    <row r="150" spans="1:36" hidden="1">
      <c r="A150" s="195" t="s">
        <v>2897</v>
      </c>
      <c r="B150" s="383" t="s">
        <v>2779</v>
      </c>
      <c r="C150" s="24" t="s">
        <v>23</v>
      </c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210">
        <v>4</v>
      </c>
      <c r="T150" s="210">
        <v>312</v>
      </c>
      <c r="U150" s="268">
        <f t="shared" si="18"/>
        <v>78</v>
      </c>
      <c r="V150" s="310">
        <v>193</v>
      </c>
      <c r="W150" s="310">
        <v>13159</v>
      </c>
      <c r="X150" s="102">
        <f t="shared" si="19"/>
        <v>3289.75</v>
      </c>
      <c r="Y150" s="310">
        <v>254</v>
      </c>
      <c r="Z150" s="310">
        <v>18138</v>
      </c>
      <c r="AA150" s="102">
        <f t="shared" si="20"/>
        <v>4534.5</v>
      </c>
      <c r="AB150" s="310">
        <v>231</v>
      </c>
      <c r="AC150" s="310">
        <v>15929</v>
      </c>
      <c r="AD150" s="102">
        <f t="shared" si="21"/>
        <v>3982.25</v>
      </c>
      <c r="AE150" s="310">
        <v>266</v>
      </c>
      <c r="AF150" s="310">
        <v>18082</v>
      </c>
      <c r="AG150" s="102">
        <f t="shared" si="22"/>
        <v>4520.5</v>
      </c>
      <c r="AH150" s="310">
        <v>274</v>
      </c>
      <c r="AI150" s="310">
        <v>18702</v>
      </c>
      <c r="AJ150" s="102">
        <f t="shared" si="23"/>
        <v>4675.5</v>
      </c>
    </row>
    <row r="151" spans="1:36" hidden="1">
      <c r="A151" s="195" t="s">
        <v>2898</v>
      </c>
      <c r="B151" s="383" t="s">
        <v>2780</v>
      </c>
      <c r="C151" s="24" t="s">
        <v>372</v>
      </c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210">
        <v>5</v>
      </c>
      <c r="T151" s="210">
        <v>331</v>
      </c>
      <c r="U151" s="268">
        <f t="shared" si="18"/>
        <v>82.75</v>
      </c>
      <c r="V151" s="310">
        <v>103</v>
      </c>
      <c r="W151" s="310">
        <v>7185</v>
      </c>
      <c r="X151" s="102">
        <f t="shared" si="19"/>
        <v>1796.25</v>
      </c>
      <c r="Y151" s="310">
        <v>182</v>
      </c>
      <c r="Z151" s="310">
        <v>10986</v>
      </c>
      <c r="AA151" s="102">
        <f t="shared" si="20"/>
        <v>2746.5</v>
      </c>
      <c r="AB151" s="310">
        <v>197</v>
      </c>
      <c r="AC151" s="310">
        <v>12411</v>
      </c>
      <c r="AD151" s="102">
        <f t="shared" si="21"/>
        <v>3102.75</v>
      </c>
      <c r="AE151" s="310">
        <v>177</v>
      </c>
      <c r="AF151" s="310">
        <v>11555</v>
      </c>
      <c r="AG151" s="102">
        <f t="shared" si="22"/>
        <v>2888.75</v>
      </c>
      <c r="AH151" s="310">
        <v>254</v>
      </c>
      <c r="AI151" s="310">
        <v>17054</v>
      </c>
      <c r="AJ151" s="102">
        <f t="shared" si="23"/>
        <v>4263.5</v>
      </c>
    </row>
    <row r="152" spans="1:36" hidden="1">
      <c r="A152" s="195" t="s">
        <v>2899</v>
      </c>
      <c r="B152" s="383" t="s">
        <v>2781</v>
      </c>
      <c r="C152" s="24" t="s">
        <v>34</v>
      </c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210">
        <v>22</v>
      </c>
      <c r="T152" s="210">
        <v>1450</v>
      </c>
      <c r="U152" s="268">
        <f t="shared" si="18"/>
        <v>362.5</v>
      </c>
      <c r="V152" s="310">
        <v>60</v>
      </c>
      <c r="W152" s="310">
        <v>3688</v>
      </c>
      <c r="X152" s="102">
        <f t="shared" si="19"/>
        <v>922</v>
      </c>
      <c r="Y152" s="310">
        <v>87</v>
      </c>
      <c r="Z152" s="310">
        <v>5425</v>
      </c>
      <c r="AA152" s="102">
        <f t="shared" si="20"/>
        <v>1356.25</v>
      </c>
      <c r="AB152" s="310">
        <v>90</v>
      </c>
      <c r="AC152" s="310">
        <v>4954</v>
      </c>
      <c r="AD152" s="102">
        <f t="shared" si="21"/>
        <v>1238.5</v>
      </c>
      <c r="AE152" s="310">
        <v>123</v>
      </c>
      <c r="AF152" s="310">
        <v>7917</v>
      </c>
      <c r="AG152" s="102">
        <f t="shared" si="22"/>
        <v>1979.25</v>
      </c>
      <c r="AH152" s="310">
        <v>91</v>
      </c>
      <c r="AI152" s="310">
        <v>5985</v>
      </c>
      <c r="AJ152" s="102">
        <f t="shared" si="23"/>
        <v>1496.25</v>
      </c>
    </row>
    <row r="153" spans="1:36" hidden="1">
      <c r="A153" s="195" t="s">
        <v>2900</v>
      </c>
      <c r="B153" s="383" t="s">
        <v>2782</v>
      </c>
      <c r="C153" s="24" t="s">
        <v>34</v>
      </c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210">
        <v>2</v>
      </c>
      <c r="T153" s="210">
        <v>94</v>
      </c>
      <c r="U153" s="268">
        <f t="shared" si="18"/>
        <v>23.5</v>
      </c>
      <c r="V153" s="310">
        <v>10</v>
      </c>
      <c r="W153" s="310">
        <v>698</v>
      </c>
      <c r="X153" s="102">
        <f t="shared" si="19"/>
        <v>174.5</v>
      </c>
      <c r="Y153" s="310">
        <v>6</v>
      </c>
      <c r="Z153" s="310">
        <v>494</v>
      </c>
      <c r="AA153" s="102">
        <f t="shared" si="20"/>
        <v>123.5</v>
      </c>
      <c r="AB153" s="310">
        <v>23</v>
      </c>
      <c r="AC153" s="310">
        <v>1681</v>
      </c>
      <c r="AD153" s="102">
        <f t="shared" si="21"/>
        <v>420.25</v>
      </c>
      <c r="AE153" s="310">
        <v>6</v>
      </c>
      <c r="AF153" s="310">
        <v>486</v>
      </c>
      <c r="AG153" s="102">
        <f t="shared" si="22"/>
        <v>121.5</v>
      </c>
      <c r="AH153" s="310">
        <v>10</v>
      </c>
      <c r="AI153" s="310">
        <v>658</v>
      </c>
      <c r="AJ153" s="102">
        <f t="shared" si="23"/>
        <v>164.5</v>
      </c>
    </row>
    <row r="154" spans="1:36" hidden="1">
      <c r="A154" s="195" t="s">
        <v>2901</v>
      </c>
      <c r="B154" s="383" t="s">
        <v>2783</v>
      </c>
      <c r="C154" s="24" t="s">
        <v>501</v>
      </c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210">
        <v>19</v>
      </c>
      <c r="T154" s="210">
        <v>1409</v>
      </c>
      <c r="U154" s="268">
        <f t="shared" si="18"/>
        <v>352.25</v>
      </c>
      <c r="V154" s="310">
        <v>148</v>
      </c>
      <c r="W154" s="310">
        <v>9872</v>
      </c>
      <c r="X154" s="102">
        <f t="shared" si="19"/>
        <v>2468</v>
      </c>
      <c r="Y154" s="310">
        <v>190</v>
      </c>
      <c r="Z154" s="310">
        <v>12606</v>
      </c>
      <c r="AA154" s="102">
        <f t="shared" si="20"/>
        <v>3151.5</v>
      </c>
      <c r="AB154" s="310">
        <v>219</v>
      </c>
      <c r="AC154" s="310">
        <v>14793</v>
      </c>
      <c r="AD154" s="102">
        <f t="shared" si="21"/>
        <v>3698.25</v>
      </c>
      <c r="AE154" s="310">
        <v>246</v>
      </c>
      <c r="AF154" s="310">
        <v>15602</v>
      </c>
      <c r="AG154" s="102">
        <f t="shared" si="22"/>
        <v>3900.5</v>
      </c>
      <c r="AH154" s="310">
        <v>247</v>
      </c>
      <c r="AI154" s="310">
        <v>16341</v>
      </c>
      <c r="AJ154" s="102">
        <f t="shared" si="23"/>
        <v>4085.25</v>
      </c>
    </row>
    <row r="155" spans="1:36" hidden="1">
      <c r="A155" s="195" t="s">
        <v>2902</v>
      </c>
      <c r="B155" s="383" t="s">
        <v>2784</v>
      </c>
      <c r="C155" s="24" t="s">
        <v>501</v>
      </c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210">
        <v>9</v>
      </c>
      <c r="T155" s="210">
        <v>807</v>
      </c>
      <c r="U155" s="268">
        <f t="shared" si="18"/>
        <v>201.75</v>
      </c>
      <c r="V155" s="310">
        <v>112</v>
      </c>
      <c r="W155" s="310">
        <v>6632</v>
      </c>
      <c r="X155" s="102">
        <f t="shared" si="19"/>
        <v>1658</v>
      </c>
      <c r="Y155" s="310">
        <v>160</v>
      </c>
      <c r="Z155" s="310">
        <v>10920</v>
      </c>
      <c r="AA155" s="102">
        <f t="shared" si="20"/>
        <v>2730</v>
      </c>
      <c r="AB155" s="310">
        <v>303</v>
      </c>
      <c r="AC155" s="310">
        <v>19965</v>
      </c>
      <c r="AD155" s="102">
        <f t="shared" si="21"/>
        <v>4991.25</v>
      </c>
      <c r="AE155" s="310">
        <v>288</v>
      </c>
      <c r="AF155" s="310">
        <v>18480</v>
      </c>
      <c r="AG155" s="102">
        <f t="shared" si="22"/>
        <v>4620</v>
      </c>
      <c r="AH155" s="310">
        <v>357</v>
      </c>
      <c r="AI155" s="310">
        <v>22359</v>
      </c>
      <c r="AJ155" s="102">
        <f t="shared" si="23"/>
        <v>5589.75</v>
      </c>
    </row>
    <row r="156" spans="1:36" hidden="1">
      <c r="A156" s="195" t="s">
        <v>2903</v>
      </c>
      <c r="B156" s="383" t="s">
        <v>2785</v>
      </c>
      <c r="C156" s="24" t="s">
        <v>14</v>
      </c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210">
        <v>75</v>
      </c>
      <c r="T156" s="210">
        <v>6445</v>
      </c>
      <c r="U156" s="268">
        <f t="shared" si="18"/>
        <v>1611.25</v>
      </c>
      <c r="V156" s="310">
        <v>46</v>
      </c>
      <c r="W156" s="310">
        <v>4134</v>
      </c>
      <c r="X156" s="102">
        <f t="shared" si="19"/>
        <v>1033.5</v>
      </c>
      <c r="Y156" s="310">
        <v>56</v>
      </c>
      <c r="Z156" s="310">
        <v>4980</v>
      </c>
      <c r="AA156" s="102">
        <f t="shared" si="20"/>
        <v>1245</v>
      </c>
      <c r="AB156" s="310">
        <v>100</v>
      </c>
      <c r="AC156" s="310">
        <v>8956</v>
      </c>
      <c r="AD156" s="102">
        <f t="shared" si="21"/>
        <v>2239</v>
      </c>
      <c r="AE156" s="310">
        <v>76</v>
      </c>
      <c r="AF156" s="310">
        <v>5364</v>
      </c>
      <c r="AG156" s="102">
        <f t="shared" si="22"/>
        <v>1341</v>
      </c>
      <c r="AH156" s="310">
        <v>77</v>
      </c>
      <c r="AI156" s="310">
        <v>6723</v>
      </c>
      <c r="AJ156" s="102">
        <f t="shared" si="23"/>
        <v>1680.75</v>
      </c>
    </row>
    <row r="157" spans="1:36" hidden="1">
      <c r="A157" s="195" t="s">
        <v>2904</v>
      </c>
      <c r="B157" s="383" t="s">
        <v>2786</v>
      </c>
      <c r="C157" s="24" t="s">
        <v>23</v>
      </c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210">
        <v>5</v>
      </c>
      <c r="T157" s="210">
        <v>335</v>
      </c>
      <c r="U157" s="268">
        <f t="shared" si="18"/>
        <v>83.75</v>
      </c>
      <c r="V157" s="310">
        <v>13</v>
      </c>
      <c r="W157" s="310">
        <v>751</v>
      </c>
      <c r="X157" s="102">
        <f t="shared" si="19"/>
        <v>187.75</v>
      </c>
      <c r="Y157" s="310">
        <v>199</v>
      </c>
      <c r="Z157" s="310">
        <v>12309</v>
      </c>
      <c r="AA157" s="102">
        <f t="shared" si="20"/>
        <v>3077.25</v>
      </c>
      <c r="AB157" s="310">
        <v>154</v>
      </c>
      <c r="AC157" s="310">
        <v>10870</v>
      </c>
      <c r="AD157" s="102">
        <f t="shared" si="21"/>
        <v>2717.5</v>
      </c>
      <c r="AE157" s="310">
        <v>142</v>
      </c>
      <c r="AF157" s="310">
        <v>10082</v>
      </c>
      <c r="AG157" s="102">
        <f t="shared" si="22"/>
        <v>2520.5</v>
      </c>
      <c r="AH157" s="310">
        <v>210</v>
      </c>
      <c r="AI157" s="310">
        <v>14694</v>
      </c>
      <c r="AJ157" s="102">
        <f t="shared" si="23"/>
        <v>3673.5</v>
      </c>
    </row>
    <row r="158" spans="1:36" hidden="1">
      <c r="A158" s="195" t="s">
        <v>2905</v>
      </c>
      <c r="B158" s="383" t="s">
        <v>2787</v>
      </c>
      <c r="C158" s="24" t="s">
        <v>25</v>
      </c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210">
        <v>5</v>
      </c>
      <c r="T158" s="210">
        <v>223</v>
      </c>
      <c r="U158" s="268">
        <f t="shared" si="18"/>
        <v>55.75</v>
      </c>
      <c r="V158" s="310">
        <v>75</v>
      </c>
      <c r="W158" s="310">
        <v>4465</v>
      </c>
      <c r="X158" s="102">
        <f t="shared" si="19"/>
        <v>1116.25</v>
      </c>
      <c r="Y158" s="310">
        <v>89</v>
      </c>
      <c r="Z158" s="310">
        <v>5295</v>
      </c>
      <c r="AA158" s="102">
        <f t="shared" si="20"/>
        <v>1323.75</v>
      </c>
      <c r="AB158" s="310">
        <v>105</v>
      </c>
      <c r="AC158" s="310">
        <v>7175</v>
      </c>
      <c r="AD158" s="102">
        <f t="shared" si="21"/>
        <v>1793.75</v>
      </c>
      <c r="AE158" s="310">
        <v>104</v>
      </c>
      <c r="AF158" s="310">
        <v>6924</v>
      </c>
      <c r="AG158" s="102">
        <f t="shared" si="22"/>
        <v>1731</v>
      </c>
      <c r="AH158" s="310">
        <v>96</v>
      </c>
      <c r="AI158" s="310">
        <v>7500</v>
      </c>
      <c r="AJ158" s="102">
        <f t="shared" si="23"/>
        <v>1875</v>
      </c>
    </row>
    <row r="159" spans="1:36" hidden="1">
      <c r="A159" s="195" t="s">
        <v>2906</v>
      </c>
      <c r="B159" s="383" t="s">
        <v>2788</v>
      </c>
      <c r="C159" s="24" t="s">
        <v>313</v>
      </c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210">
        <v>16</v>
      </c>
      <c r="T159" s="210">
        <v>968</v>
      </c>
      <c r="U159" s="268">
        <f t="shared" si="18"/>
        <v>242</v>
      </c>
      <c r="V159" s="310">
        <v>58</v>
      </c>
      <c r="W159" s="310">
        <v>4138</v>
      </c>
      <c r="X159" s="102">
        <f t="shared" si="19"/>
        <v>1034.5</v>
      </c>
      <c r="Y159" s="310">
        <v>43</v>
      </c>
      <c r="Z159" s="310">
        <v>2557</v>
      </c>
      <c r="AA159" s="102">
        <f t="shared" si="20"/>
        <v>639.25</v>
      </c>
      <c r="AB159" s="310">
        <v>48</v>
      </c>
      <c r="AC159" s="310">
        <v>2988</v>
      </c>
      <c r="AD159" s="102">
        <f t="shared" si="21"/>
        <v>747</v>
      </c>
      <c r="AE159" s="310">
        <v>36</v>
      </c>
      <c r="AF159" s="310">
        <v>2612</v>
      </c>
      <c r="AG159" s="102">
        <f t="shared" si="22"/>
        <v>653</v>
      </c>
      <c r="AH159" s="310">
        <v>41</v>
      </c>
      <c r="AI159" s="310">
        <v>2831</v>
      </c>
      <c r="AJ159" s="102">
        <f t="shared" si="23"/>
        <v>707.75</v>
      </c>
    </row>
    <row r="160" spans="1:36" hidden="1">
      <c r="A160" s="195" t="s">
        <v>2907</v>
      </c>
      <c r="B160" s="383" t="s">
        <v>2789</v>
      </c>
      <c r="C160" s="24" t="s">
        <v>148</v>
      </c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210">
        <v>6</v>
      </c>
      <c r="T160" s="210">
        <v>258</v>
      </c>
      <c r="U160" s="268">
        <f t="shared" si="18"/>
        <v>64.5</v>
      </c>
      <c r="V160" s="310">
        <v>61</v>
      </c>
      <c r="W160" s="310">
        <v>4175</v>
      </c>
      <c r="X160" s="102">
        <f t="shared" si="19"/>
        <v>1043.75</v>
      </c>
      <c r="Y160" s="310">
        <v>60</v>
      </c>
      <c r="Z160" s="310">
        <v>4292</v>
      </c>
      <c r="AA160" s="102">
        <f t="shared" si="20"/>
        <v>1073</v>
      </c>
      <c r="AB160" s="310">
        <v>73</v>
      </c>
      <c r="AC160" s="310">
        <v>5903</v>
      </c>
      <c r="AD160" s="102">
        <f t="shared" si="21"/>
        <v>1475.75</v>
      </c>
      <c r="AE160" s="310">
        <v>89</v>
      </c>
      <c r="AF160" s="310">
        <v>6491</v>
      </c>
      <c r="AG160" s="102">
        <f t="shared" si="22"/>
        <v>1622.75</v>
      </c>
      <c r="AH160" s="310">
        <v>76</v>
      </c>
      <c r="AI160" s="310">
        <v>5884</v>
      </c>
      <c r="AJ160" s="102">
        <f t="shared" si="23"/>
        <v>1471</v>
      </c>
    </row>
    <row r="161" spans="1:36">
      <c r="A161" s="195" t="s">
        <v>2908</v>
      </c>
      <c r="B161" s="383" t="s">
        <v>2790</v>
      </c>
      <c r="C161" s="24" t="s">
        <v>5</v>
      </c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210">
        <v>7</v>
      </c>
      <c r="T161" s="210">
        <v>425</v>
      </c>
      <c r="U161" s="268">
        <f t="shared" si="18"/>
        <v>106.25</v>
      </c>
      <c r="V161" s="310">
        <v>199</v>
      </c>
      <c r="W161" s="310">
        <v>12669</v>
      </c>
      <c r="X161" s="102">
        <f t="shared" si="19"/>
        <v>3167.25</v>
      </c>
      <c r="Y161" s="310">
        <v>307</v>
      </c>
      <c r="Z161" s="310">
        <v>20653</v>
      </c>
      <c r="AA161" s="102">
        <f t="shared" si="20"/>
        <v>5163.25</v>
      </c>
      <c r="AB161" s="310">
        <v>281</v>
      </c>
      <c r="AC161" s="310">
        <v>19563</v>
      </c>
      <c r="AD161" s="102">
        <f t="shared" si="21"/>
        <v>4890.75</v>
      </c>
      <c r="AE161" s="310">
        <v>329</v>
      </c>
      <c r="AF161" s="310">
        <v>23819</v>
      </c>
      <c r="AG161" s="102">
        <f t="shared" si="22"/>
        <v>5954.75</v>
      </c>
      <c r="AH161" s="310">
        <v>337</v>
      </c>
      <c r="AI161" s="310">
        <v>21963</v>
      </c>
      <c r="AJ161" s="102">
        <f t="shared" si="23"/>
        <v>5490.75</v>
      </c>
    </row>
    <row r="162" spans="1:36" hidden="1">
      <c r="A162" s="195" t="s">
        <v>2909</v>
      </c>
      <c r="B162" s="383" t="s">
        <v>2791</v>
      </c>
      <c r="C162" s="24" t="s">
        <v>948</v>
      </c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210">
        <v>4</v>
      </c>
      <c r="T162" s="210">
        <v>336</v>
      </c>
      <c r="U162" s="268">
        <f t="shared" si="18"/>
        <v>84</v>
      </c>
      <c r="V162" s="310">
        <v>29</v>
      </c>
      <c r="W162" s="310">
        <v>1891</v>
      </c>
      <c r="X162" s="102">
        <f t="shared" si="19"/>
        <v>472.75</v>
      </c>
      <c r="Y162" s="310">
        <v>31</v>
      </c>
      <c r="Z162" s="310">
        <v>2349</v>
      </c>
      <c r="AA162" s="102">
        <f t="shared" si="20"/>
        <v>587.25</v>
      </c>
      <c r="AB162" s="310">
        <v>39</v>
      </c>
      <c r="AC162" s="310">
        <v>2325</v>
      </c>
      <c r="AD162" s="102">
        <f t="shared" si="21"/>
        <v>581.25</v>
      </c>
      <c r="AE162" s="310">
        <v>45</v>
      </c>
      <c r="AF162" s="310">
        <v>2883</v>
      </c>
      <c r="AG162" s="102">
        <f t="shared" si="22"/>
        <v>720.75</v>
      </c>
      <c r="AH162" s="310">
        <v>52</v>
      </c>
      <c r="AI162" s="310">
        <v>3828</v>
      </c>
      <c r="AJ162" s="102">
        <f t="shared" si="23"/>
        <v>957</v>
      </c>
    </row>
    <row r="163" spans="1:36">
      <c r="A163" s="195" t="s">
        <v>2910</v>
      </c>
      <c r="B163" s="383" t="s">
        <v>2792</v>
      </c>
      <c r="C163" s="24" t="s">
        <v>5</v>
      </c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210">
        <v>3</v>
      </c>
      <c r="T163" s="210">
        <v>277</v>
      </c>
      <c r="U163" s="268">
        <f t="shared" si="18"/>
        <v>69.25</v>
      </c>
      <c r="V163" s="310">
        <v>12</v>
      </c>
      <c r="W163" s="310">
        <v>1108</v>
      </c>
      <c r="X163" s="102">
        <f t="shared" si="19"/>
        <v>277</v>
      </c>
      <c r="Y163" s="310">
        <v>17</v>
      </c>
      <c r="Z163" s="310">
        <v>1071</v>
      </c>
      <c r="AA163" s="102">
        <f t="shared" si="20"/>
        <v>267.75</v>
      </c>
      <c r="AB163" s="310">
        <v>17</v>
      </c>
      <c r="AC163" s="310">
        <v>1111</v>
      </c>
      <c r="AD163" s="102">
        <f t="shared" si="21"/>
        <v>277.75</v>
      </c>
      <c r="AE163" s="310">
        <v>35</v>
      </c>
      <c r="AF163" s="310">
        <v>2345</v>
      </c>
      <c r="AG163" s="102">
        <f t="shared" si="22"/>
        <v>586.25</v>
      </c>
      <c r="AH163" s="310">
        <v>27</v>
      </c>
      <c r="AI163" s="310">
        <v>2053</v>
      </c>
      <c r="AJ163" s="102">
        <f t="shared" si="23"/>
        <v>513.25</v>
      </c>
    </row>
    <row r="164" spans="1:36" hidden="1">
      <c r="A164" s="195" t="s">
        <v>2911</v>
      </c>
      <c r="B164" s="383" t="s">
        <v>2793</v>
      </c>
      <c r="C164" s="24" t="s">
        <v>66</v>
      </c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210">
        <v>5</v>
      </c>
      <c r="T164" s="210">
        <v>331</v>
      </c>
      <c r="U164" s="268">
        <f t="shared" si="18"/>
        <v>82.75</v>
      </c>
      <c r="V164" s="310">
        <v>46</v>
      </c>
      <c r="W164" s="310">
        <v>3494</v>
      </c>
      <c r="X164" s="102">
        <f t="shared" si="19"/>
        <v>873.5</v>
      </c>
      <c r="Y164" s="310">
        <v>75</v>
      </c>
      <c r="Z164" s="310">
        <v>4565</v>
      </c>
      <c r="AA164" s="102">
        <f t="shared" si="20"/>
        <v>1141.25</v>
      </c>
      <c r="AB164" s="310">
        <v>99</v>
      </c>
      <c r="AC164" s="310">
        <v>6745</v>
      </c>
      <c r="AD164" s="102">
        <f t="shared" si="21"/>
        <v>1686.25</v>
      </c>
      <c r="AE164" s="310">
        <v>85</v>
      </c>
      <c r="AF164" s="310">
        <v>5471</v>
      </c>
      <c r="AG164" s="102">
        <f t="shared" si="22"/>
        <v>1367.75</v>
      </c>
      <c r="AH164" s="310">
        <v>108</v>
      </c>
      <c r="AI164" s="310">
        <v>7112</v>
      </c>
      <c r="AJ164" s="102">
        <f t="shared" si="23"/>
        <v>1778</v>
      </c>
    </row>
    <row r="165" spans="1:36" hidden="1">
      <c r="A165" s="195" t="s">
        <v>2912</v>
      </c>
      <c r="B165" s="383" t="s">
        <v>2794</v>
      </c>
      <c r="C165" s="24" t="s">
        <v>207</v>
      </c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210">
        <v>3</v>
      </c>
      <c r="T165" s="210">
        <v>257</v>
      </c>
      <c r="U165" s="268">
        <f t="shared" si="18"/>
        <v>64.25</v>
      </c>
      <c r="V165" s="310">
        <v>15</v>
      </c>
      <c r="W165" s="310">
        <v>1073</v>
      </c>
      <c r="X165" s="102">
        <f t="shared" si="19"/>
        <v>268.25</v>
      </c>
      <c r="Y165" s="310">
        <v>25</v>
      </c>
      <c r="Z165" s="310">
        <v>1879</v>
      </c>
      <c r="AA165" s="102">
        <f t="shared" si="20"/>
        <v>469.75</v>
      </c>
      <c r="AB165" s="310">
        <v>26</v>
      </c>
      <c r="AC165" s="310">
        <v>1998</v>
      </c>
      <c r="AD165" s="102">
        <f t="shared" si="21"/>
        <v>499.5</v>
      </c>
      <c r="AE165" s="310">
        <v>33</v>
      </c>
      <c r="AF165" s="310">
        <v>2143</v>
      </c>
      <c r="AG165" s="102">
        <f t="shared" si="22"/>
        <v>535.75</v>
      </c>
      <c r="AH165" s="310">
        <v>39</v>
      </c>
      <c r="AI165" s="310">
        <v>2429</v>
      </c>
      <c r="AJ165" s="102">
        <f t="shared" si="23"/>
        <v>607.25</v>
      </c>
    </row>
    <row r="166" spans="1:36" hidden="1">
      <c r="A166" s="195" t="s">
        <v>2913</v>
      </c>
      <c r="B166" s="383" t="s">
        <v>2795</v>
      </c>
      <c r="C166" s="24" t="s">
        <v>36</v>
      </c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210">
        <v>7</v>
      </c>
      <c r="T166" s="210">
        <v>449</v>
      </c>
      <c r="U166" s="268">
        <f t="shared" si="18"/>
        <v>112.25</v>
      </c>
      <c r="V166" s="310">
        <v>49</v>
      </c>
      <c r="W166" s="310">
        <v>2751</v>
      </c>
      <c r="X166" s="102">
        <f t="shared" si="19"/>
        <v>687.75</v>
      </c>
      <c r="Y166" s="310">
        <v>37</v>
      </c>
      <c r="Z166" s="310">
        <v>1931</v>
      </c>
      <c r="AA166" s="102">
        <f t="shared" si="20"/>
        <v>482.75</v>
      </c>
      <c r="AB166" s="310">
        <v>28</v>
      </c>
      <c r="AC166" s="310">
        <v>1676</v>
      </c>
      <c r="AD166" s="102">
        <f t="shared" si="21"/>
        <v>419</v>
      </c>
      <c r="AE166" s="310">
        <v>30</v>
      </c>
      <c r="AF166" s="310">
        <v>1986</v>
      </c>
      <c r="AG166" s="102">
        <f t="shared" si="22"/>
        <v>496.5</v>
      </c>
      <c r="AH166" s="310">
        <v>37</v>
      </c>
      <c r="AI166" s="310">
        <v>2903</v>
      </c>
      <c r="AJ166" s="102">
        <f t="shared" si="23"/>
        <v>725.75</v>
      </c>
    </row>
    <row r="167" spans="1:36">
      <c r="A167" s="195" t="s">
        <v>2914</v>
      </c>
      <c r="B167" s="383" t="s">
        <v>2796</v>
      </c>
      <c r="C167" s="24" t="s">
        <v>5</v>
      </c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210">
        <v>9</v>
      </c>
      <c r="T167" s="210">
        <v>603</v>
      </c>
      <c r="U167" s="268">
        <f t="shared" si="18"/>
        <v>150.75</v>
      </c>
      <c r="V167" s="310">
        <v>192</v>
      </c>
      <c r="W167" s="310">
        <v>14732</v>
      </c>
      <c r="X167" s="102">
        <f t="shared" si="19"/>
        <v>3683</v>
      </c>
      <c r="Y167" s="310">
        <v>290</v>
      </c>
      <c r="Z167" s="310">
        <v>24154</v>
      </c>
      <c r="AA167" s="102">
        <f t="shared" si="20"/>
        <v>6038.5</v>
      </c>
      <c r="AB167" s="310">
        <v>366</v>
      </c>
      <c r="AC167" s="310">
        <v>27838</v>
      </c>
      <c r="AD167" s="102">
        <f t="shared" si="21"/>
        <v>6959.5</v>
      </c>
      <c r="AE167" s="310">
        <v>298</v>
      </c>
      <c r="AF167" s="310">
        <v>23886</v>
      </c>
      <c r="AG167" s="102">
        <f t="shared" si="22"/>
        <v>5971.5</v>
      </c>
      <c r="AH167" s="310">
        <v>192</v>
      </c>
      <c r="AI167" s="310">
        <v>15052</v>
      </c>
      <c r="AJ167" s="102">
        <f t="shared" si="23"/>
        <v>3763</v>
      </c>
    </row>
    <row r="168" spans="1:36" hidden="1">
      <c r="A168" s="195" t="s">
        <v>2915</v>
      </c>
      <c r="B168" s="383" t="s">
        <v>2797</v>
      </c>
      <c r="C168" s="24" t="s">
        <v>372</v>
      </c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210">
        <v>48</v>
      </c>
      <c r="T168" s="210">
        <v>2892</v>
      </c>
      <c r="U168" s="268">
        <f t="shared" si="18"/>
        <v>723</v>
      </c>
      <c r="V168" s="310">
        <v>116</v>
      </c>
      <c r="W168" s="310">
        <v>6648</v>
      </c>
      <c r="X168" s="102">
        <f t="shared" si="19"/>
        <v>1662</v>
      </c>
      <c r="Y168" s="310">
        <v>121</v>
      </c>
      <c r="Z168" s="310">
        <v>7319</v>
      </c>
      <c r="AA168" s="102">
        <f t="shared" si="20"/>
        <v>1829.75</v>
      </c>
      <c r="AB168" s="310">
        <v>118</v>
      </c>
      <c r="AC168" s="310">
        <v>8018</v>
      </c>
      <c r="AD168" s="102">
        <f t="shared" si="21"/>
        <v>2004.5</v>
      </c>
      <c r="AE168" s="310">
        <v>214</v>
      </c>
      <c r="AF168" s="310">
        <v>13730</v>
      </c>
      <c r="AG168" s="102">
        <f t="shared" si="22"/>
        <v>3432.5</v>
      </c>
      <c r="AH168" s="310">
        <v>191</v>
      </c>
      <c r="AI168" s="310">
        <v>12225</v>
      </c>
      <c r="AJ168" s="102">
        <f t="shared" si="23"/>
        <v>3056.25</v>
      </c>
    </row>
    <row r="169" spans="1:36">
      <c r="A169" s="195" t="s">
        <v>2916</v>
      </c>
      <c r="B169" s="383" t="s">
        <v>2798</v>
      </c>
      <c r="C169" s="24" t="s">
        <v>5</v>
      </c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210">
        <v>35</v>
      </c>
      <c r="T169" s="210">
        <v>2845</v>
      </c>
      <c r="U169" s="268">
        <f t="shared" si="18"/>
        <v>711.25</v>
      </c>
      <c r="V169" s="310">
        <v>122</v>
      </c>
      <c r="W169" s="310">
        <v>9654</v>
      </c>
      <c r="X169" s="102">
        <f t="shared" si="19"/>
        <v>2413.5</v>
      </c>
      <c r="Y169" s="310">
        <v>122</v>
      </c>
      <c r="Z169" s="310">
        <v>8054</v>
      </c>
      <c r="AA169" s="102">
        <f t="shared" si="20"/>
        <v>2013.5</v>
      </c>
      <c r="AB169" s="310">
        <v>125</v>
      </c>
      <c r="AC169" s="310">
        <v>8271</v>
      </c>
      <c r="AD169" s="102">
        <f t="shared" si="21"/>
        <v>2067.75</v>
      </c>
      <c r="AE169" s="310">
        <v>145</v>
      </c>
      <c r="AF169" s="310">
        <v>9627</v>
      </c>
      <c r="AG169" s="102">
        <f t="shared" si="22"/>
        <v>2406.75</v>
      </c>
      <c r="AH169" s="310">
        <v>117</v>
      </c>
      <c r="AI169" s="310">
        <v>8315</v>
      </c>
      <c r="AJ169" s="102">
        <f t="shared" si="23"/>
        <v>2078.75</v>
      </c>
    </row>
    <row r="170" spans="1:36">
      <c r="A170" s="195" t="s">
        <v>2917</v>
      </c>
      <c r="B170" s="383" t="s">
        <v>2799</v>
      </c>
      <c r="C170" s="24" t="s">
        <v>5</v>
      </c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210">
        <v>4</v>
      </c>
      <c r="T170" s="210">
        <v>184</v>
      </c>
      <c r="U170" s="268">
        <f t="shared" si="18"/>
        <v>46</v>
      </c>
      <c r="V170" s="310">
        <v>65</v>
      </c>
      <c r="W170" s="310">
        <v>4539</v>
      </c>
      <c r="X170" s="102">
        <f t="shared" si="19"/>
        <v>1134.75</v>
      </c>
      <c r="Y170" s="310">
        <v>99</v>
      </c>
      <c r="Z170" s="310">
        <v>7901</v>
      </c>
      <c r="AA170" s="102">
        <f t="shared" si="20"/>
        <v>1975.25</v>
      </c>
      <c r="AB170" s="310">
        <v>128</v>
      </c>
      <c r="AC170" s="310">
        <v>9408</v>
      </c>
      <c r="AD170" s="102">
        <f t="shared" si="21"/>
        <v>2352</v>
      </c>
      <c r="AE170" s="310">
        <v>117</v>
      </c>
      <c r="AF170" s="310">
        <v>9015</v>
      </c>
      <c r="AG170" s="102">
        <f t="shared" si="22"/>
        <v>2253.75</v>
      </c>
      <c r="AH170" s="310">
        <v>136</v>
      </c>
      <c r="AI170" s="310">
        <v>10704</v>
      </c>
      <c r="AJ170" s="102">
        <f t="shared" si="23"/>
        <v>2676</v>
      </c>
    </row>
    <row r="171" spans="1:36" hidden="1">
      <c r="A171" s="195" t="s">
        <v>2918</v>
      </c>
      <c r="B171" s="383" t="s">
        <v>2800</v>
      </c>
      <c r="C171" s="24" t="s">
        <v>390</v>
      </c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210">
        <v>5</v>
      </c>
      <c r="T171" s="210">
        <v>271</v>
      </c>
      <c r="U171" s="268">
        <f t="shared" si="18"/>
        <v>67.75</v>
      </c>
      <c r="V171" s="310">
        <v>93</v>
      </c>
      <c r="W171" s="310">
        <v>6031</v>
      </c>
      <c r="X171" s="102">
        <f t="shared" si="19"/>
        <v>1507.75</v>
      </c>
      <c r="Y171" s="310">
        <v>144</v>
      </c>
      <c r="Z171" s="310">
        <v>9752</v>
      </c>
      <c r="AA171" s="102">
        <f t="shared" si="20"/>
        <v>2438</v>
      </c>
      <c r="AB171" s="310">
        <v>152</v>
      </c>
      <c r="AC171" s="310">
        <v>10200</v>
      </c>
      <c r="AD171" s="102">
        <f t="shared" si="21"/>
        <v>2550</v>
      </c>
      <c r="AE171" s="310">
        <v>202</v>
      </c>
      <c r="AF171" s="310">
        <v>13326</v>
      </c>
      <c r="AG171" s="102">
        <f t="shared" si="22"/>
        <v>3331.5</v>
      </c>
      <c r="AH171" s="310">
        <v>132</v>
      </c>
      <c r="AI171" s="310">
        <v>8972</v>
      </c>
      <c r="AJ171" s="102">
        <f t="shared" si="23"/>
        <v>2243</v>
      </c>
    </row>
    <row r="172" spans="1:36">
      <c r="A172" s="195" t="s">
        <v>2919</v>
      </c>
      <c r="B172" s="383" t="s">
        <v>2801</v>
      </c>
      <c r="C172" s="24" t="s">
        <v>5</v>
      </c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210">
        <v>21</v>
      </c>
      <c r="T172" s="210">
        <v>1423</v>
      </c>
      <c r="U172" s="268">
        <f t="shared" si="18"/>
        <v>355.75</v>
      </c>
      <c r="V172" s="310">
        <v>78</v>
      </c>
      <c r="W172" s="310">
        <v>4490</v>
      </c>
      <c r="X172" s="102">
        <f t="shared" si="19"/>
        <v>1122.5</v>
      </c>
      <c r="Y172" s="310">
        <v>105</v>
      </c>
      <c r="Z172" s="310">
        <v>6311</v>
      </c>
      <c r="AA172" s="102">
        <f t="shared" si="20"/>
        <v>1577.75</v>
      </c>
      <c r="AB172" s="310">
        <v>143</v>
      </c>
      <c r="AC172" s="310">
        <v>9721</v>
      </c>
      <c r="AD172" s="102">
        <f t="shared" si="21"/>
        <v>2430.25</v>
      </c>
      <c r="AE172" s="310">
        <v>123</v>
      </c>
      <c r="AF172" s="310">
        <v>7921</v>
      </c>
      <c r="AG172" s="102">
        <f t="shared" si="22"/>
        <v>1980.25</v>
      </c>
      <c r="AH172" s="310">
        <v>151</v>
      </c>
      <c r="AI172" s="310">
        <v>9745</v>
      </c>
      <c r="AJ172" s="102">
        <f t="shared" si="23"/>
        <v>2436.25</v>
      </c>
    </row>
    <row r="173" spans="1:36" hidden="1">
      <c r="A173" s="195" t="s">
        <v>2920</v>
      </c>
      <c r="B173" s="383" t="s">
        <v>2802</v>
      </c>
      <c r="C173" s="24" t="s">
        <v>23</v>
      </c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210">
        <v>15</v>
      </c>
      <c r="T173" s="210">
        <v>1129</v>
      </c>
      <c r="U173" s="268">
        <f t="shared" si="18"/>
        <v>282.25</v>
      </c>
      <c r="V173" s="310">
        <v>75</v>
      </c>
      <c r="W173" s="310">
        <v>4905</v>
      </c>
      <c r="X173" s="102">
        <f t="shared" si="19"/>
        <v>1226.25</v>
      </c>
      <c r="Y173" s="310">
        <v>90</v>
      </c>
      <c r="Z173" s="310">
        <v>5810</v>
      </c>
      <c r="AA173" s="102">
        <f t="shared" si="20"/>
        <v>1452.5</v>
      </c>
      <c r="AB173" s="310">
        <v>108</v>
      </c>
      <c r="AC173" s="310">
        <v>7412</v>
      </c>
      <c r="AD173" s="102">
        <f t="shared" si="21"/>
        <v>1853</v>
      </c>
      <c r="AE173" s="310">
        <v>136</v>
      </c>
      <c r="AF173" s="310">
        <v>9424</v>
      </c>
      <c r="AG173" s="102">
        <f t="shared" si="22"/>
        <v>2356</v>
      </c>
      <c r="AH173" s="310">
        <v>166</v>
      </c>
      <c r="AI173" s="310">
        <v>12190</v>
      </c>
      <c r="AJ173" s="102">
        <f t="shared" si="23"/>
        <v>3047.5</v>
      </c>
    </row>
    <row r="174" spans="1:36" hidden="1">
      <c r="A174" s="195" t="s">
        <v>2921</v>
      </c>
      <c r="B174" s="383" t="s">
        <v>2803</v>
      </c>
      <c r="C174" s="24" t="s">
        <v>23</v>
      </c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210">
        <v>7</v>
      </c>
      <c r="T174" s="210">
        <v>693</v>
      </c>
      <c r="U174" s="268">
        <f t="shared" si="18"/>
        <v>173.25</v>
      </c>
      <c r="V174" s="310">
        <v>91</v>
      </c>
      <c r="W174" s="310">
        <v>5729</v>
      </c>
      <c r="X174" s="102">
        <f t="shared" si="19"/>
        <v>1432.25</v>
      </c>
      <c r="Y174" s="310">
        <v>117</v>
      </c>
      <c r="Z174" s="310">
        <v>7455</v>
      </c>
      <c r="AA174" s="102">
        <f t="shared" si="20"/>
        <v>1863.75</v>
      </c>
      <c r="AB174" s="310">
        <v>150</v>
      </c>
      <c r="AC174" s="310">
        <v>9694</v>
      </c>
      <c r="AD174" s="102">
        <f t="shared" si="21"/>
        <v>2423.5</v>
      </c>
      <c r="AE174" s="310">
        <v>147</v>
      </c>
      <c r="AF174" s="310">
        <v>10549</v>
      </c>
      <c r="AG174" s="102">
        <f t="shared" si="22"/>
        <v>2637.25</v>
      </c>
      <c r="AH174" s="310">
        <v>121</v>
      </c>
      <c r="AI174" s="310">
        <v>9791</v>
      </c>
      <c r="AJ174" s="102">
        <f t="shared" si="23"/>
        <v>2447.75</v>
      </c>
    </row>
    <row r="175" spans="1:36" hidden="1">
      <c r="A175" s="195" t="s">
        <v>2922</v>
      </c>
      <c r="B175" s="383" t="s">
        <v>2804</v>
      </c>
      <c r="C175" s="24" t="s">
        <v>932</v>
      </c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210">
        <v>7</v>
      </c>
      <c r="T175" s="210">
        <v>385</v>
      </c>
      <c r="U175" s="268">
        <f t="shared" si="18"/>
        <v>96.25</v>
      </c>
      <c r="V175" s="310">
        <v>29</v>
      </c>
      <c r="W175" s="310">
        <v>2427</v>
      </c>
      <c r="X175" s="102">
        <f t="shared" si="19"/>
        <v>606.75</v>
      </c>
      <c r="Y175" s="310">
        <v>71</v>
      </c>
      <c r="Z175" s="310">
        <v>4465</v>
      </c>
      <c r="AA175" s="102">
        <f t="shared" si="20"/>
        <v>1116.25</v>
      </c>
      <c r="AB175" s="310">
        <v>78</v>
      </c>
      <c r="AC175" s="310">
        <v>5518</v>
      </c>
      <c r="AD175" s="102">
        <f t="shared" si="21"/>
        <v>1379.5</v>
      </c>
      <c r="AE175" s="310">
        <v>63</v>
      </c>
      <c r="AF175" s="310">
        <v>4873</v>
      </c>
      <c r="AG175" s="102">
        <f t="shared" si="22"/>
        <v>1218.25</v>
      </c>
      <c r="AH175" s="310">
        <v>53</v>
      </c>
      <c r="AI175" s="310">
        <v>4055</v>
      </c>
      <c r="AJ175" s="102">
        <f t="shared" si="23"/>
        <v>1013.75</v>
      </c>
    </row>
    <row r="176" spans="1:36">
      <c r="A176" s="195" t="s">
        <v>2923</v>
      </c>
      <c r="B176" s="383" t="s">
        <v>2805</v>
      </c>
      <c r="C176" s="24" t="s">
        <v>5</v>
      </c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210">
        <v>10</v>
      </c>
      <c r="T176" s="210">
        <v>782</v>
      </c>
      <c r="U176" s="268">
        <f t="shared" si="18"/>
        <v>195.5</v>
      </c>
      <c r="V176" s="310">
        <v>71</v>
      </c>
      <c r="W176" s="310">
        <v>5429</v>
      </c>
      <c r="X176" s="102">
        <f t="shared" si="19"/>
        <v>1357.25</v>
      </c>
      <c r="Y176" s="310">
        <v>64</v>
      </c>
      <c r="Z176" s="310">
        <v>4420</v>
      </c>
      <c r="AA176" s="102">
        <f t="shared" si="20"/>
        <v>1105</v>
      </c>
      <c r="AB176" s="310">
        <v>113</v>
      </c>
      <c r="AC176" s="310">
        <v>8615</v>
      </c>
      <c r="AD176" s="102">
        <f t="shared" si="21"/>
        <v>2153.75</v>
      </c>
      <c r="AE176" s="310">
        <v>135</v>
      </c>
      <c r="AF176" s="310">
        <v>10013</v>
      </c>
      <c r="AG176" s="102">
        <f t="shared" si="22"/>
        <v>2503.25</v>
      </c>
      <c r="AH176" s="310">
        <v>138</v>
      </c>
      <c r="AI176" s="310">
        <v>10894</v>
      </c>
      <c r="AJ176" s="102">
        <f t="shared" si="23"/>
        <v>2723.5</v>
      </c>
    </row>
    <row r="177" spans="1:36">
      <c r="A177" s="195" t="s">
        <v>2924</v>
      </c>
      <c r="B177" s="383" t="s">
        <v>2806</v>
      </c>
      <c r="C177" s="24" t="s">
        <v>5</v>
      </c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210">
        <v>9</v>
      </c>
      <c r="T177" s="210">
        <v>571</v>
      </c>
      <c r="U177" s="268">
        <f t="shared" si="18"/>
        <v>142.75</v>
      </c>
      <c r="V177" s="310">
        <v>76</v>
      </c>
      <c r="W177" s="310">
        <v>5936</v>
      </c>
      <c r="X177" s="102">
        <f t="shared" si="19"/>
        <v>1484</v>
      </c>
      <c r="Y177" s="310">
        <v>126</v>
      </c>
      <c r="Z177" s="310">
        <v>9762</v>
      </c>
      <c r="AA177" s="102">
        <f t="shared" si="20"/>
        <v>2440.5</v>
      </c>
      <c r="AB177" s="310">
        <v>200</v>
      </c>
      <c r="AC177" s="310">
        <v>14532</v>
      </c>
      <c r="AD177" s="102">
        <f t="shared" si="21"/>
        <v>3633</v>
      </c>
      <c r="AE177" s="310">
        <v>269</v>
      </c>
      <c r="AF177" s="310">
        <v>19079</v>
      </c>
      <c r="AG177" s="102">
        <f t="shared" si="22"/>
        <v>4769.75</v>
      </c>
      <c r="AH177" s="310">
        <v>244</v>
      </c>
      <c r="AI177" s="310">
        <v>17956</v>
      </c>
      <c r="AJ177" s="102">
        <f t="shared" si="23"/>
        <v>4489</v>
      </c>
    </row>
    <row r="178" spans="1:36">
      <c r="A178" s="195" t="s">
        <v>2925</v>
      </c>
      <c r="B178" s="383" t="s">
        <v>2807</v>
      </c>
      <c r="C178" s="24" t="s">
        <v>5</v>
      </c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210">
        <v>10</v>
      </c>
      <c r="T178" s="210">
        <v>846</v>
      </c>
      <c r="U178" s="268">
        <f t="shared" si="18"/>
        <v>211.5</v>
      </c>
      <c r="V178" s="310">
        <v>55</v>
      </c>
      <c r="W178" s="310">
        <v>4209</v>
      </c>
      <c r="X178" s="102">
        <f t="shared" si="19"/>
        <v>1052.25</v>
      </c>
      <c r="Y178" s="310">
        <v>74</v>
      </c>
      <c r="Z178" s="310">
        <v>5142</v>
      </c>
      <c r="AA178" s="102">
        <f t="shared" si="20"/>
        <v>1285.5</v>
      </c>
      <c r="AB178" s="310">
        <v>168</v>
      </c>
      <c r="AC178" s="310">
        <v>10780</v>
      </c>
      <c r="AD178" s="102">
        <f t="shared" si="21"/>
        <v>2695</v>
      </c>
      <c r="AE178" s="310">
        <v>130</v>
      </c>
      <c r="AF178" s="310">
        <v>9690</v>
      </c>
      <c r="AG178" s="102">
        <f t="shared" si="22"/>
        <v>2422.5</v>
      </c>
      <c r="AH178" s="310">
        <v>168</v>
      </c>
      <c r="AI178" s="310">
        <v>13376</v>
      </c>
      <c r="AJ178" s="102">
        <f t="shared" si="23"/>
        <v>3344</v>
      </c>
    </row>
    <row r="179" spans="1:36" hidden="1">
      <c r="A179" s="195" t="s">
        <v>2926</v>
      </c>
      <c r="B179" s="383" t="s">
        <v>2808</v>
      </c>
      <c r="C179" s="24" t="s">
        <v>501</v>
      </c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210">
        <v>3</v>
      </c>
      <c r="T179" s="210">
        <v>237</v>
      </c>
      <c r="U179" s="268">
        <f t="shared" si="18"/>
        <v>59.25</v>
      </c>
      <c r="V179" s="310">
        <v>51</v>
      </c>
      <c r="W179" s="310">
        <v>4061</v>
      </c>
      <c r="X179" s="102">
        <f t="shared" si="19"/>
        <v>1015.25</v>
      </c>
      <c r="Y179" s="310">
        <v>131</v>
      </c>
      <c r="Z179" s="310">
        <v>8961</v>
      </c>
      <c r="AA179" s="102">
        <f t="shared" si="20"/>
        <v>2240.25</v>
      </c>
      <c r="AB179" s="310">
        <v>158</v>
      </c>
      <c r="AC179" s="310">
        <v>10762</v>
      </c>
      <c r="AD179" s="102">
        <f t="shared" si="21"/>
        <v>2690.5</v>
      </c>
      <c r="AE179" s="310">
        <v>121</v>
      </c>
      <c r="AF179" s="310">
        <v>8723</v>
      </c>
      <c r="AG179" s="102">
        <f t="shared" si="22"/>
        <v>2180.75</v>
      </c>
      <c r="AH179" s="310">
        <v>89</v>
      </c>
      <c r="AI179" s="310">
        <v>6031</v>
      </c>
      <c r="AJ179" s="102">
        <f t="shared" si="23"/>
        <v>1507.75</v>
      </c>
    </row>
    <row r="180" spans="1:36" hidden="1">
      <c r="A180" s="195" t="s">
        <v>2927</v>
      </c>
      <c r="B180" s="383" t="s">
        <v>2809</v>
      </c>
      <c r="C180" s="24" t="s">
        <v>207</v>
      </c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210">
        <v>10</v>
      </c>
      <c r="T180" s="210">
        <v>650</v>
      </c>
      <c r="U180" s="268">
        <f t="shared" si="18"/>
        <v>162.5</v>
      </c>
      <c r="V180" s="310">
        <v>116</v>
      </c>
      <c r="W180" s="310">
        <v>8604</v>
      </c>
      <c r="X180" s="102">
        <f t="shared" si="19"/>
        <v>2151</v>
      </c>
      <c r="Y180" s="310">
        <v>155</v>
      </c>
      <c r="Z180" s="310">
        <v>10469</v>
      </c>
      <c r="AA180" s="102">
        <f t="shared" si="20"/>
        <v>2617.25</v>
      </c>
      <c r="AB180" s="310">
        <v>214</v>
      </c>
      <c r="AC180" s="310">
        <v>14158</v>
      </c>
      <c r="AD180" s="102">
        <f t="shared" si="21"/>
        <v>3539.5</v>
      </c>
      <c r="AE180" s="310">
        <v>203</v>
      </c>
      <c r="AF180" s="310">
        <v>13229</v>
      </c>
      <c r="AG180" s="102">
        <f t="shared" si="22"/>
        <v>3307.25</v>
      </c>
      <c r="AH180" s="310">
        <v>221</v>
      </c>
      <c r="AI180" s="310">
        <v>15035</v>
      </c>
      <c r="AJ180" s="102">
        <f t="shared" si="23"/>
        <v>3758.75</v>
      </c>
    </row>
    <row r="181" spans="1:36">
      <c r="A181" s="195" t="s">
        <v>2928</v>
      </c>
      <c r="B181" s="383" t="s">
        <v>2810</v>
      </c>
      <c r="C181" s="24" t="s">
        <v>5</v>
      </c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210">
        <v>18</v>
      </c>
      <c r="T181" s="210">
        <v>1558</v>
      </c>
      <c r="U181" s="268">
        <f t="shared" si="18"/>
        <v>389.5</v>
      </c>
      <c r="V181" s="310">
        <v>58</v>
      </c>
      <c r="W181" s="310">
        <v>3938</v>
      </c>
      <c r="X181" s="102">
        <f t="shared" si="19"/>
        <v>984.5</v>
      </c>
      <c r="Y181" s="310">
        <v>77</v>
      </c>
      <c r="Z181" s="310">
        <v>5299</v>
      </c>
      <c r="AA181" s="102">
        <f t="shared" si="20"/>
        <v>1324.75</v>
      </c>
      <c r="AB181" s="310">
        <v>92</v>
      </c>
      <c r="AC181" s="310">
        <v>6540</v>
      </c>
      <c r="AD181" s="102">
        <f t="shared" si="21"/>
        <v>1635</v>
      </c>
      <c r="AE181" s="310">
        <v>137</v>
      </c>
      <c r="AF181" s="310">
        <v>8775</v>
      </c>
      <c r="AG181" s="102">
        <f t="shared" si="22"/>
        <v>2193.75</v>
      </c>
      <c r="AH181" s="310">
        <v>114</v>
      </c>
      <c r="AI181" s="310">
        <v>9122</v>
      </c>
      <c r="AJ181" s="102">
        <f t="shared" si="23"/>
        <v>2280.5</v>
      </c>
    </row>
    <row r="182" spans="1:36" hidden="1">
      <c r="A182" s="195" t="s">
        <v>2929</v>
      </c>
      <c r="B182" s="383" t="s">
        <v>2811</v>
      </c>
      <c r="C182" s="24" t="s">
        <v>3</v>
      </c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210">
        <v>15</v>
      </c>
      <c r="T182" s="210">
        <v>805</v>
      </c>
      <c r="U182" s="268">
        <f t="shared" si="18"/>
        <v>201.25</v>
      </c>
      <c r="V182" s="310">
        <v>61</v>
      </c>
      <c r="W182" s="310">
        <v>4603</v>
      </c>
      <c r="X182" s="102">
        <f t="shared" si="19"/>
        <v>1150.75</v>
      </c>
      <c r="Y182" s="310">
        <v>107</v>
      </c>
      <c r="Z182" s="310">
        <v>7757</v>
      </c>
      <c r="AA182" s="102">
        <f t="shared" si="20"/>
        <v>1939.25</v>
      </c>
      <c r="AB182" s="310">
        <v>170</v>
      </c>
      <c r="AC182" s="310">
        <v>11602</v>
      </c>
      <c r="AD182" s="102">
        <f t="shared" si="21"/>
        <v>2900.5</v>
      </c>
      <c r="AE182" s="310">
        <v>274</v>
      </c>
      <c r="AF182" s="310">
        <v>19954</v>
      </c>
      <c r="AG182" s="102">
        <f t="shared" si="22"/>
        <v>4988.5</v>
      </c>
      <c r="AH182" s="310">
        <v>283</v>
      </c>
      <c r="AI182" s="310">
        <v>21173</v>
      </c>
      <c r="AJ182" s="102">
        <f t="shared" si="23"/>
        <v>5293.25</v>
      </c>
    </row>
    <row r="183" spans="1:36" hidden="1">
      <c r="A183" s="195" t="s">
        <v>2930</v>
      </c>
      <c r="B183" s="383" t="s">
        <v>2812</v>
      </c>
      <c r="C183" s="24" t="s">
        <v>310</v>
      </c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210">
        <v>34</v>
      </c>
      <c r="T183" s="210">
        <v>1774</v>
      </c>
      <c r="U183" s="268">
        <f t="shared" si="18"/>
        <v>443.5</v>
      </c>
      <c r="V183" s="310">
        <v>90</v>
      </c>
      <c r="W183" s="310">
        <v>5278</v>
      </c>
      <c r="X183" s="102">
        <f t="shared" si="19"/>
        <v>1319.5</v>
      </c>
      <c r="Y183" s="310">
        <v>59</v>
      </c>
      <c r="Z183" s="310">
        <v>4125</v>
      </c>
      <c r="AA183" s="102">
        <f t="shared" si="20"/>
        <v>1031.25</v>
      </c>
      <c r="AB183" s="310">
        <v>90</v>
      </c>
      <c r="AC183" s="310">
        <v>6030</v>
      </c>
      <c r="AD183" s="102">
        <f t="shared" si="21"/>
        <v>1507.5</v>
      </c>
      <c r="AE183" s="310">
        <v>93</v>
      </c>
      <c r="AF183" s="310">
        <v>5699</v>
      </c>
      <c r="AG183" s="102">
        <f t="shared" si="22"/>
        <v>1424.75</v>
      </c>
      <c r="AH183" s="310">
        <v>121</v>
      </c>
      <c r="AI183" s="310">
        <v>8267</v>
      </c>
      <c r="AJ183" s="102">
        <f t="shared" si="23"/>
        <v>2066.75</v>
      </c>
    </row>
    <row r="184" spans="1:36" hidden="1">
      <c r="A184" s="195" t="s">
        <v>2931</v>
      </c>
      <c r="B184" s="383" t="s">
        <v>2813</v>
      </c>
      <c r="C184" s="24" t="s">
        <v>515</v>
      </c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210">
        <v>3</v>
      </c>
      <c r="T184" s="210">
        <v>129</v>
      </c>
      <c r="U184" s="268">
        <f t="shared" si="18"/>
        <v>32.25</v>
      </c>
      <c r="V184" s="310">
        <v>107</v>
      </c>
      <c r="W184" s="310">
        <v>5785</v>
      </c>
      <c r="X184" s="102">
        <f t="shared" si="19"/>
        <v>1446.25</v>
      </c>
      <c r="Y184" s="310">
        <v>87</v>
      </c>
      <c r="Z184" s="310">
        <v>5465</v>
      </c>
      <c r="AA184" s="102">
        <f t="shared" si="20"/>
        <v>1366.25</v>
      </c>
      <c r="AB184" s="310">
        <v>132</v>
      </c>
      <c r="AC184" s="310">
        <v>7348</v>
      </c>
      <c r="AD184" s="102">
        <f t="shared" si="21"/>
        <v>1837</v>
      </c>
      <c r="AE184" s="310">
        <v>159</v>
      </c>
      <c r="AF184" s="310">
        <v>9849</v>
      </c>
      <c r="AG184" s="102">
        <f t="shared" si="22"/>
        <v>2462.25</v>
      </c>
      <c r="AH184" s="310">
        <v>190</v>
      </c>
      <c r="AI184" s="310">
        <v>11718</v>
      </c>
      <c r="AJ184" s="102">
        <f t="shared" si="23"/>
        <v>2929.5</v>
      </c>
    </row>
    <row r="185" spans="1:36" hidden="1">
      <c r="A185" s="195" t="s">
        <v>2932</v>
      </c>
      <c r="B185" s="383" t="s">
        <v>2814</v>
      </c>
      <c r="C185" s="24" t="s">
        <v>284</v>
      </c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210">
        <v>3</v>
      </c>
      <c r="T185" s="210">
        <v>193</v>
      </c>
      <c r="U185" s="268">
        <f t="shared" si="18"/>
        <v>48.25</v>
      </c>
      <c r="V185" s="310">
        <v>73</v>
      </c>
      <c r="W185" s="310">
        <v>5475</v>
      </c>
      <c r="X185" s="102">
        <f t="shared" si="19"/>
        <v>1368.75</v>
      </c>
      <c r="Y185" s="310">
        <v>118</v>
      </c>
      <c r="Z185" s="310">
        <v>8810</v>
      </c>
      <c r="AA185" s="102">
        <f t="shared" si="20"/>
        <v>2202.5</v>
      </c>
      <c r="AB185" s="310">
        <v>141</v>
      </c>
      <c r="AC185" s="310">
        <v>10331</v>
      </c>
      <c r="AD185" s="102">
        <f t="shared" si="21"/>
        <v>2582.75</v>
      </c>
      <c r="AE185" s="310">
        <v>163</v>
      </c>
      <c r="AF185" s="310">
        <v>11841</v>
      </c>
      <c r="AG185" s="102">
        <f t="shared" si="22"/>
        <v>2960.25</v>
      </c>
      <c r="AH185" s="310">
        <v>206</v>
      </c>
      <c r="AI185" s="310">
        <v>16222</v>
      </c>
      <c r="AJ185" s="102">
        <f t="shared" si="23"/>
        <v>4055.5</v>
      </c>
    </row>
    <row r="186" spans="1:36" hidden="1">
      <c r="A186" s="195" t="s">
        <v>2933</v>
      </c>
      <c r="B186" s="383" t="s">
        <v>2815</v>
      </c>
      <c r="C186" s="24" t="s">
        <v>29</v>
      </c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210">
        <v>8</v>
      </c>
      <c r="T186" s="210">
        <v>444</v>
      </c>
      <c r="U186" s="268">
        <f t="shared" si="18"/>
        <v>111</v>
      </c>
      <c r="V186" s="310">
        <v>10</v>
      </c>
      <c r="W186" s="310">
        <v>666</v>
      </c>
      <c r="X186" s="102">
        <f t="shared" si="19"/>
        <v>166.5</v>
      </c>
      <c r="Y186" s="310">
        <v>8</v>
      </c>
      <c r="Z186" s="310">
        <v>752</v>
      </c>
      <c r="AA186" s="102">
        <f t="shared" si="20"/>
        <v>188</v>
      </c>
      <c r="AB186" s="310">
        <v>14</v>
      </c>
      <c r="AC186" s="310">
        <v>1030</v>
      </c>
      <c r="AD186" s="102">
        <f t="shared" si="21"/>
        <v>257.5</v>
      </c>
      <c r="AE186" s="310">
        <v>16</v>
      </c>
      <c r="AF186" s="310">
        <v>784</v>
      </c>
      <c r="AG186" s="102">
        <f t="shared" si="22"/>
        <v>196</v>
      </c>
      <c r="AH186" s="310">
        <v>11</v>
      </c>
      <c r="AI186" s="310">
        <v>777</v>
      </c>
      <c r="AJ186" s="102">
        <f t="shared" si="23"/>
        <v>194.25</v>
      </c>
    </row>
    <row r="187" spans="1:36" hidden="1">
      <c r="A187" s="195" t="s">
        <v>2934</v>
      </c>
      <c r="B187" s="383" t="s">
        <v>2816</v>
      </c>
      <c r="C187" s="24" t="s">
        <v>512</v>
      </c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210">
        <v>8</v>
      </c>
      <c r="T187" s="210">
        <v>504</v>
      </c>
      <c r="U187" s="268">
        <f t="shared" si="18"/>
        <v>126</v>
      </c>
      <c r="V187" s="310">
        <v>33</v>
      </c>
      <c r="W187" s="310">
        <v>2179</v>
      </c>
      <c r="X187" s="102">
        <f t="shared" si="19"/>
        <v>544.75</v>
      </c>
      <c r="Y187" s="310">
        <v>20</v>
      </c>
      <c r="Z187" s="310">
        <v>1332</v>
      </c>
      <c r="AA187" s="102">
        <f t="shared" si="20"/>
        <v>333</v>
      </c>
      <c r="AB187" s="310">
        <v>44</v>
      </c>
      <c r="AC187" s="310">
        <v>2688</v>
      </c>
      <c r="AD187" s="102">
        <f t="shared" si="21"/>
        <v>672</v>
      </c>
      <c r="AE187" s="310">
        <v>33</v>
      </c>
      <c r="AF187" s="310">
        <v>2063</v>
      </c>
      <c r="AG187" s="102">
        <f t="shared" si="22"/>
        <v>515.75</v>
      </c>
      <c r="AH187" s="310">
        <v>55</v>
      </c>
      <c r="AI187" s="310">
        <v>3601</v>
      </c>
      <c r="AJ187" s="102">
        <f t="shared" si="23"/>
        <v>900.25</v>
      </c>
    </row>
    <row r="188" spans="1:36">
      <c r="A188" s="195" t="s">
        <v>2935</v>
      </c>
      <c r="B188" s="383" t="s">
        <v>2817</v>
      </c>
      <c r="C188" s="24" t="s">
        <v>5</v>
      </c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210">
        <v>8</v>
      </c>
      <c r="T188" s="210">
        <v>352</v>
      </c>
      <c r="U188" s="268">
        <f t="shared" si="18"/>
        <v>88</v>
      </c>
      <c r="V188" s="310">
        <v>69</v>
      </c>
      <c r="W188" s="310">
        <v>4315</v>
      </c>
      <c r="X188" s="102">
        <f t="shared" si="19"/>
        <v>1078.75</v>
      </c>
      <c r="Y188" s="310">
        <v>43</v>
      </c>
      <c r="Z188" s="310">
        <v>2517</v>
      </c>
      <c r="AA188" s="102">
        <f t="shared" si="20"/>
        <v>629.25</v>
      </c>
      <c r="AB188" s="310">
        <v>71</v>
      </c>
      <c r="AC188" s="310">
        <v>4749</v>
      </c>
      <c r="AD188" s="102">
        <f t="shared" si="21"/>
        <v>1187.25</v>
      </c>
      <c r="AE188" s="310">
        <v>67</v>
      </c>
      <c r="AF188" s="310">
        <v>3997</v>
      </c>
      <c r="AG188" s="102">
        <f t="shared" si="22"/>
        <v>999.25</v>
      </c>
      <c r="AH188" s="310">
        <v>47</v>
      </c>
      <c r="AI188" s="310">
        <v>2929</v>
      </c>
      <c r="AJ188" s="102">
        <f t="shared" si="23"/>
        <v>732.25</v>
      </c>
    </row>
    <row r="189" spans="1:36" hidden="1">
      <c r="A189" s="195" t="s">
        <v>2936</v>
      </c>
      <c r="B189" s="383" t="s">
        <v>2818</v>
      </c>
      <c r="C189" s="24" t="s">
        <v>207</v>
      </c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210">
        <v>20</v>
      </c>
      <c r="T189" s="210">
        <v>1340</v>
      </c>
      <c r="U189" s="268">
        <f t="shared" si="18"/>
        <v>335</v>
      </c>
      <c r="V189" s="310">
        <v>28</v>
      </c>
      <c r="W189" s="310">
        <v>2136</v>
      </c>
      <c r="X189" s="102">
        <f t="shared" si="19"/>
        <v>534</v>
      </c>
      <c r="Y189" s="310">
        <v>63</v>
      </c>
      <c r="Z189" s="310">
        <v>4609</v>
      </c>
      <c r="AA189" s="102">
        <f t="shared" si="20"/>
        <v>1152.25</v>
      </c>
      <c r="AB189" s="310">
        <v>56</v>
      </c>
      <c r="AC189" s="310">
        <v>4132</v>
      </c>
      <c r="AD189" s="102">
        <f t="shared" si="21"/>
        <v>1033</v>
      </c>
      <c r="AE189" s="310">
        <v>81</v>
      </c>
      <c r="AF189" s="310">
        <v>6179</v>
      </c>
      <c r="AG189" s="102">
        <f t="shared" si="22"/>
        <v>1544.75</v>
      </c>
      <c r="AH189" s="310">
        <v>74</v>
      </c>
      <c r="AI189" s="310">
        <v>5142</v>
      </c>
      <c r="AJ189" s="102">
        <f t="shared" si="23"/>
        <v>1285.5</v>
      </c>
    </row>
    <row r="190" spans="1:36">
      <c r="A190" s="195" t="s">
        <v>3993</v>
      </c>
      <c r="B190" s="19" t="s">
        <v>3372</v>
      </c>
      <c r="C190" s="227" t="s">
        <v>5</v>
      </c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02">
        <v>3</v>
      </c>
      <c r="W190" s="102">
        <v>237</v>
      </c>
      <c r="X190" s="102">
        <f t="shared" si="19"/>
        <v>59.25</v>
      </c>
      <c r="Y190" s="102">
        <v>23</v>
      </c>
      <c r="Z190" s="102">
        <v>1785</v>
      </c>
      <c r="AA190" s="102">
        <f t="shared" si="20"/>
        <v>446.25</v>
      </c>
      <c r="AB190" s="102">
        <v>42</v>
      </c>
      <c r="AC190" s="102">
        <v>3422</v>
      </c>
      <c r="AD190" s="102">
        <f t="shared" si="21"/>
        <v>855.5</v>
      </c>
      <c r="AE190" s="102">
        <v>24</v>
      </c>
      <c r="AF190" s="102">
        <v>1684</v>
      </c>
      <c r="AG190" s="102">
        <f t="shared" si="22"/>
        <v>421</v>
      </c>
      <c r="AH190" s="102">
        <v>47</v>
      </c>
      <c r="AI190" s="102">
        <v>3737</v>
      </c>
      <c r="AJ190" s="102">
        <f t="shared" si="23"/>
        <v>934.25</v>
      </c>
    </row>
    <row r="191" spans="1:36">
      <c r="A191" s="195" t="s">
        <v>3994</v>
      </c>
      <c r="B191" s="19" t="s">
        <v>3373</v>
      </c>
      <c r="C191" s="227" t="s">
        <v>5</v>
      </c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02">
        <v>117</v>
      </c>
      <c r="W191" s="102">
        <v>7427</v>
      </c>
      <c r="X191" s="102">
        <f t="shared" si="19"/>
        <v>1856.75</v>
      </c>
      <c r="Y191" s="102">
        <v>171</v>
      </c>
      <c r="Z191" s="102">
        <v>12153</v>
      </c>
      <c r="AA191" s="102">
        <f t="shared" si="20"/>
        <v>3038.25</v>
      </c>
      <c r="AB191" s="102">
        <v>185</v>
      </c>
      <c r="AC191" s="102">
        <v>11895</v>
      </c>
      <c r="AD191" s="102">
        <f t="shared" si="21"/>
        <v>2973.75</v>
      </c>
      <c r="AE191" s="102">
        <v>171</v>
      </c>
      <c r="AF191" s="102">
        <v>12265</v>
      </c>
      <c r="AG191" s="102">
        <f t="shared" si="22"/>
        <v>3066.25</v>
      </c>
      <c r="AH191" s="102">
        <v>205</v>
      </c>
      <c r="AI191" s="102">
        <v>15087</v>
      </c>
      <c r="AJ191" s="102">
        <f t="shared" si="23"/>
        <v>3771.75</v>
      </c>
    </row>
    <row r="192" spans="1:36" hidden="1">
      <c r="A192" s="195" t="s">
        <v>3995</v>
      </c>
      <c r="B192" s="19" t="s">
        <v>3374</v>
      </c>
      <c r="C192" s="227" t="s">
        <v>12</v>
      </c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02">
        <v>12</v>
      </c>
      <c r="W192" s="102">
        <v>720</v>
      </c>
      <c r="X192" s="102">
        <f t="shared" si="19"/>
        <v>180</v>
      </c>
      <c r="Y192" s="102">
        <v>80</v>
      </c>
      <c r="Z192" s="102">
        <v>5312</v>
      </c>
      <c r="AA192" s="102">
        <f t="shared" si="20"/>
        <v>1328</v>
      </c>
      <c r="AB192" s="102">
        <v>75</v>
      </c>
      <c r="AC192" s="102">
        <v>4937</v>
      </c>
      <c r="AD192" s="102">
        <f t="shared" si="21"/>
        <v>1234.25</v>
      </c>
      <c r="AE192" s="102">
        <v>127</v>
      </c>
      <c r="AF192" s="102">
        <v>8557</v>
      </c>
      <c r="AG192" s="102">
        <f t="shared" si="22"/>
        <v>2139.25</v>
      </c>
      <c r="AH192" s="102">
        <v>144</v>
      </c>
      <c r="AI192" s="102">
        <v>9932</v>
      </c>
      <c r="AJ192" s="102">
        <f t="shared" si="23"/>
        <v>2483</v>
      </c>
    </row>
    <row r="193" spans="1:36" hidden="1">
      <c r="A193" s="195" t="s">
        <v>3996</v>
      </c>
      <c r="B193" s="19" t="s">
        <v>3375</v>
      </c>
      <c r="C193" s="227" t="s">
        <v>961</v>
      </c>
      <c r="D193" s="19"/>
      <c r="E193" s="19"/>
      <c r="F193" s="19"/>
      <c r="G193" s="19"/>
      <c r="H193" s="19"/>
      <c r="I193" s="19"/>
      <c r="J193" s="19"/>
      <c r="K193" s="19"/>
      <c r="L193" s="19"/>
      <c r="M193" s="19"/>
      <c r="N193" s="19"/>
      <c r="O193" s="19"/>
      <c r="P193" s="19"/>
      <c r="Q193" s="19"/>
      <c r="R193" s="19"/>
      <c r="S193" s="19"/>
      <c r="T193" s="19"/>
      <c r="U193" s="19"/>
      <c r="V193" s="102">
        <v>19</v>
      </c>
      <c r="W193" s="102">
        <v>1533</v>
      </c>
      <c r="X193" s="102">
        <f t="shared" si="19"/>
        <v>383.25</v>
      </c>
      <c r="Y193" s="102">
        <v>34</v>
      </c>
      <c r="Z193" s="102">
        <v>2594</v>
      </c>
      <c r="AA193" s="102">
        <f t="shared" si="20"/>
        <v>648.5</v>
      </c>
      <c r="AB193" s="102">
        <v>39</v>
      </c>
      <c r="AC193" s="102">
        <v>2993</v>
      </c>
      <c r="AD193" s="102">
        <f t="shared" si="21"/>
        <v>748.25</v>
      </c>
      <c r="AE193" s="102">
        <v>67</v>
      </c>
      <c r="AF193" s="102">
        <v>5537</v>
      </c>
      <c r="AG193" s="102">
        <f t="shared" si="22"/>
        <v>1384.25</v>
      </c>
      <c r="AH193" s="102">
        <v>74</v>
      </c>
      <c r="AI193" s="102">
        <v>5074</v>
      </c>
      <c r="AJ193" s="102">
        <f t="shared" si="23"/>
        <v>1268.5</v>
      </c>
    </row>
    <row r="194" spans="1:36">
      <c r="A194" s="195" t="s">
        <v>3997</v>
      </c>
      <c r="B194" s="19" t="s">
        <v>3376</v>
      </c>
      <c r="C194" s="227" t="s">
        <v>5</v>
      </c>
      <c r="D194" s="19"/>
      <c r="E194" s="19"/>
      <c r="F194" s="19"/>
      <c r="G194" s="19"/>
      <c r="H194" s="19"/>
      <c r="I194" s="19"/>
      <c r="J194" s="19"/>
      <c r="K194" s="19"/>
      <c r="L194" s="19"/>
      <c r="M194" s="19"/>
      <c r="N194" s="19"/>
      <c r="O194" s="19"/>
      <c r="P194" s="19"/>
      <c r="Q194" s="19"/>
      <c r="R194" s="19"/>
      <c r="S194" s="19"/>
      <c r="T194" s="19"/>
      <c r="U194" s="19"/>
      <c r="V194" s="102">
        <v>4</v>
      </c>
      <c r="W194" s="102">
        <v>352</v>
      </c>
      <c r="X194" s="102">
        <f t="shared" si="19"/>
        <v>88</v>
      </c>
      <c r="Y194" s="102">
        <v>8</v>
      </c>
      <c r="Z194" s="102">
        <v>532</v>
      </c>
      <c r="AA194" s="102">
        <f t="shared" si="20"/>
        <v>133</v>
      </c>
      <c r="AB194" s="102">
        <v>8</v>
      </c>
      <c r="AC194" s="102">
        <v>592</v>
      </c>
      <c r="AD194" s="102">
        <f t="shared" si="21"/>
        <v>148</v>
      </c>
      <c r="AE194" s="102">
        <v>13</v>
      </c>
      <c r="AF194" s="102">
        <v>999</v>
      </c>
      <c r="AG194" s="102">
        <f t="shared" si="22"/>
        <v>249.75</v>
      </c>
      <c r="AH194" s="102">
        <v>12</v>
      </c>
      <c r="AI194" s="102">
        <v>780</v>
      </c>
      <c r="AJ194" s="102">
        <f t="shared" si="23"/>
        <v>195</v>
      </c>
    </row>
    <row r="195" spans="1:36">
      <c r="A195" s="195" t="s">
        <v>3998</v>
      </c>
      <c r="B195" s="19" t="s">
        <v>3377</v>
      </c>
      <c r="C195" s="227" t="s">
        <v>5</v>
      </c>
      <c r="D195" s="19"/>
      <c r="E195" s="19"/>
      <c r="F195" s="19"/>
      <c r="G195" s="19"/>
      <c r="H195" s="19"/>
      <c r="I195" s="19"/>
      <c r="J195" s="19"/>
      <c r="K195" s="19"/>
      <c r="L195" s="19"/>
      <c r="M195" s="19"/>
      <c r="N195" s="19"/>
      <c r="O195" s="19"/>
      <c r="P195" s="19"/>
      <c r="Q195" s="19"/>
      <c r="R195" s="19"/>
      <c r="S195" s="19"/>
      <c r="T195" s="19"/>
      <c r="U195" s="19"/>
      <c r="V195" s="102">
        <v>10</v>
      </c>
      <c r="W195" s="102">
        <v>666</v>
      </c>
      <c r="X195" s="102">
        <f t="shared" si="19"/>
        <v>166.5</v>
      </c>
      <c r="Y195" s="102">
        <v>39</v>
      </c>
      <c r="Z195" s="102">
        <v>2965</v>
      </c>
      <c r="AA195" s="102">
        <f t="shared" si="20"/>
        <v>741.25</v>
      </c>
      <c r="AB195" s="102">
        <v>34</v>
      </c>
      <c r="AC195" s="102">
        <v>2674</v>
      </c>
      <c r="AD195" s="102">
        <f t="shared" si="21"/>
        <v>668.5</v>
      </c>
      <c r="AE195" s="102">
        <v>25</v>
      </c>
      <c r="AF195" s="102">
        <v>1727</v>
      </c>
      <c r="AG195" s="102">
        <f t="shared" si="22"/>
        <v>431.75</v>
      </c>
      <c r="AH195" s="102">
        <v>49</v>
      </c>
      <c r="AI195" s="102">
        <v>3739</v>
      </c>
      <c r="AJ195" s="102">
        <f t="shared" si="23"/>
        <v>934.75</v>
      </c>
    </row>
    <row r="196" spans="1:36">
      <c r="A196" s="195" t="s">
        <v>3999</v>
      </c>
      <c r="B196" s="19" t="s">
        <v>3378</v>
      </c>
      <c r="C196" s="227" t="s">
        <v>5</v>
      </c>
      <c r="D196" s="19"/>
      <c r="E196" s="19"/>
      <c r="F196" s="19"/>
      <c r="G196" s="19"/>
      <c r="H196" s="19"/>
      <c r="I196" s="19"/>
      <c r="J196" s="19"/>
      <c r="K196" s="19"/>
      <c r="L196" s="19"/>
      <c r="M196" s="19"/>
      <c r="N196" s="19"/>
      <c r="O196" s="19"/>
      <c r="P196" s="19"/>
      <c r="Q196" s="19"/>
      <c r="R196" s="19"/>
      <c r="S196" s="19"/>
      <c r="T196" s="19"/>
      <c r="U196" s="19"/>
      <c r="V196" s="102">
        <v>1</v>
      </c>
      <c r="W196" s="102">
        <v>79</v>
      </c>
      <c r="X196" s="102">
        <f t="shared" ref="X196:X259" si="24">W196*25%</f>
        <v>19.75</v>
      </c>
      <c r="Y196" s="102">
        <v>1</v>
      </c>
      <c r="Z196" s="102">
        <v>35</v>
      </c>
      <c r="AA196" s="102">
        <f t="shared" ref="AA196:AA259" si="25">Z196*25%</f>
        <v>8.75</v>
      </c>
      <c r="AB196" s="102">
        <v>5</v>
      </c>
      <c r="AC196" s="102">
        <v>391</v>
      </c>
      <c r="AD196" s="102">
        <f t="shared" ref="AD196:AD259" si="26">AC196*25%</f>
        <v>97.75</v>
      </c>
      <c r="AE196" s="102">
        <v>4</v>
      </c>
      <c r="AF196" s="102">
        <v>312</v>
      </c>
      <c r="AG196" s="102">
        <f t="shared" ref="AG196:AG259" si="27">AF196*25%</f>
        <v>78</v>
      </c>
      <c r="AH196" s="102">
        <v>7</v>
      </c>
      <c r="AI196" s="102">
        <v>445</v>
      </c>
      <c r="AJ196" s="102">
        <f t="shared" ref="AJ196:AJ259" si="28">AI196*25%</f>
        <v>111.25</v>
      </c>
    </row>
    <row r="197" spans="1:36" hidden="1">
      <c r="A197" s="195" t="s">
        <v>4000</v>
      </c>
      <c r="B197" s="19" t="s">
        <v>3379</v>
      </c>
      <c r="C197" s="227" t="s">
        <v>940</v>
      </c>
      <c r="D197" s="19"/>
      <c r="E197" s="19"/>
      <c r="F197" s="19"/>
      <c r="G197" s="19"/>
      <c r="H197" s="19"/>
      <c r="I197" s="19"/>
      <c r="J197" s="19"/>
      <c r="K197" s="19"/>
      <c r="L197" s="19"/>
      <c r="M197" s="19"/>
      <c r="N197" s="19"/>
      <c r="O197" s="19"/>
      <c r="P197" s="19"/>
      <c r="Q197" s="19"/>
      <c r="R197" s="19"/>
      <c r="S197" s="19"/>
      <c r="T197" s="19"/>
      <c r="U197" s="19"/>
      <c r="V197" s="102">
        <v>7</v>
      </c>
      <c r="W197" s="102">
        <v>593</v>
      </c>
      <c r="X197" s="102">
        <f t="shared" si="24"/>
        <v>148.25</v>
      </c>
      <c r="Y197" s="102">
        <v>70</v>
      </c>
      <c r="Z197" s="102">
        <v>5034</v>
      </c>
      <c r="AA197" s="102">
        <f t="shared" si="25"/>
        <v>1258.5</v>
      </c>
      <c r="AB197" s="102">
        <v>185</v>
      </c>
      <c r="AC197" s="102">
        <v>12403</v>
      </c>
      <c r="AD197" s="102">
        <f t="shared" si="26"/>
        <v>3100.75</v>
      </c>
      <c r="AE197" s="102">
        <v>212</v>
      </c>
      <c r="AF197" s="102">
        <v>14796</v>
      </c>
      <c r="AG197" s="102">
        <f t="shared" si="27"/>
        <v>3699</v>
      </c>
      <c r="AH197" s="102">
        <v>160</v>
      </c>
      <c r="AI197" s="102">
        <v>11612</v>
      </c>
      <c r="AJ197" s="102">
        <f t="shared" si="28"/>
        <v>2903</v>
      </c>
    </row>
    <row r="198" spans="1:36" hidden="1">
      <c r="A198" s="195" t="s">
        <v>4001</v>
      </c>
      <c r="B198" s="19" t="s">
        <v>3380</v>
      </c>
      <c r="C198" s="227" t="s">
        <v>390</v>
      </c>
      <c r="D198" s="19"/>
      <c r="E198" s="19"/>
      <c r="F198" s="19"/>
      <c r="G198" s="19"/>
      <c r="H198" s="19"/>
      <c r="I198" s="19"/>
      <c r="J198" s="19"/>
      <c r="K198" s="19"/>
      <c r="L198" s="19"/>
      <c r="M198" s="19"/>
      <c r="N198" s="19"/>
      <c r="O198" s="19"/>
      <c r="P198" s="19"/>
      <c r="Q198" s="19"/>
      <c r="R198" s="19"/>
      <c r="S198" s="19"/>
      <c r="T198" s="19"/>
      <c r="U198" s="19"/>
      <c r="V198" s="102">
        <v>26</v>
      </c>
      <c r="W198" s="102">
        <v>2390</v>
      </c>
      <c r="X198" s="102">
        <f t="shared" si="24"/>
        <v>597.5</v>
      </c>
      <c r="Y198" s="102">
        <v>85</v>
      </c>
      <c r="Z198" s="102">
        <v>6019</v>
      </c>
      <c r="AA198" s="102">
        <f t="shared" si="25"/>
        <v>1504.75</v>
      </c>
      <c r="AB198" s="102">
        <v>95</v>
      </c>
      <c r="AC198" s="102">
        <v>6301</v>
      </c>
      <c r="AD198" s="102">
        <f t="shared" si="26"/>
        <v>1575.25</v>
      </c>
      <c r="AE198" s="102">
        <v>136</v>
      </c>
      <c r="AF198" s="102">
        <v>9484</v>
      </c>
      <c r="AG198" s="102">
        <f t="shared" si="27"/>
        <v>2371</v>
      </c>
      <c r="AH198" s="102">
        <v>136</v>
      </c>
      <c r="AI198" s="102">
        <v>8832</v>
      </c>
      <c r="AJ198" s="102">
        <f t="shared" si="28"/>
        <v>2208</v>
      </c>
    </row>
    <row r="199" spans="1:36">
      <c r="A199" s="195" t="s">
        <v>4002</v>
      </c>
      <c r="B199" s="19" t="s">
        <v>3381</v>
      </c>
      <c r="C199" s="227" t="s">
        <v>5</v>
      </c>
      <c r="D199" s="19"/>
      <c r="E199" s="19"/>
      <c r="F199" s="19"/>
      <c r="G199" s="19"/>
      <c r="H199" s="19"/>
      <c r="I199" s="19"/>
      <c r="J199" s="19"/>
      <c r="K199" s="19"/>
      <c r="L199" s="19"/>
      <c r="M199" s="19"/>
      <c r="N199" s="19"/>
      <c r="O199" s="19"/>
      <c r="P199" s="19"/>
      <c r="Q199" s="19"/>
      <c r="R199" s="19"/>
      <c r="S199" s="19"/>
      <c r="T199" s="19"/>
      <c r="U199" s="19"/>
      <c r="V199" s="102">
        <v>3</v>
      </c>
      <c r="W199" s="102">
        <v>253</v>
      </c>
      <c r="X199" s="102">
        <f t="shared" si="24"/>
        <v>63.25</v>
      </c>
      <c r="Y199" s="102">
        <v>16</v>
      </c>
      <c r="Z199" s="102">
        <v>1080</v>
      </c>
      <c r="AA199" s="102">
        <f t="shared" si="25"/>
        <v>270</v>
      </c>
      <c r="AB199" s="102">
        <v>32</v>
      </c>
      <c r="AC199" s="102">
        <v>2544</v>
      </c>
      <c r="AD199" s="102">
        <f t="shared" si="26"/>
        <v>636</v>
      </c>
      <c r="AE199" s="102">
        <v>33</v>
      </c>
      <c r="AF199" s="102">
        <v>2679</v>
      </c>
      <c r="AG199" s="102">
        <f t="shared" si="27"/>
        <v>669.75</v>
      </c>
      <c r="AH199" s="102">
        <v>20</v>
      </c>
      <c r="AI199" s="102">
        <v>1740</v>
      </c>
      <c r="AJ199" s="102">
        <f t="shared" si="28"/>
        <v>435</v>
      </c>
    </row>
    <row r="200" spans="1:36">
      <c r="A200" s="195" t="s">
        <v>4003</v>
      </c>
      <c r="B200" s="19" t="s">
        <v>3382</v>
      </c>
      <c r="C200" s="227" t="s">
        <v>5</v>
      </c>
      <c r="D200" s="19"/>
      <c r="E200" s="19"/>
      <c r="F200" s="19"/>
      <c r="G200" s="19"/>
      <c r="H200" s="19"/>
      <c r="I200" s="19"/>
      <c r="J200" s="19"/>
      <c r="K200" s="19"/>
      <c r="L200" s="19"/>
      <c r="M200" s="19"/>
      <c r="N200" s="19"/>
      <c r="O200" s="19"/>
      <c r="P200" s="19"/>
      <c r="Q200" s="19"/>
      <c r="R200" s="19"/>
      <c r="S200" s="19"/>
      <c r="T200" s="19"/>
      <c r="U200" s="19"/>
      <c r="V200" s="102">
        <v>32</v>
      </c>
      <c r="W200" s="102">
        <v>2120</v>
      </c>
      <c r="X200" s="102">
        <f t="shared" si="24"/>
        <v>530</v>
      </c>
      <c r="Y200" s="102">
        <v>44</v>
      </c>
      <c r="Z200" s="102">
        <v>2656</v>
      </c>
      <c r="AA200" s="102">
        <f t="shared" si="25"/>
        <v>664</v>
      </c>
      <c r="AB200" s="102">
        <v>42</v>
      </c>
      <c r="AC200" s="102">
        <v>2982</v>
      </c>
      <c r="AD200" s="102">
        <f t="shared" si="26"/>
        <v>745.5</v>
      </c>
      <c r="AE200" s="102">
        <v>51</v>
      </c>
      <c r="AF200" s="102">
        <v>3905</v>
      </c>
      <c r="AG200" s="102">
        <f t="shared" si="27"/>
        <v>976.25</v>
      </c>
      <c r="AH200" s="102">
        <v>47</v>
      </c>
      <c r="AI200" s="102">
        <v>3377</v>
      </c>
      <c r="AJ200" s="102">
        <f t="shared" si="28"/>
        <v>844.25</v>
      </c>
    </row>
    <row r="201" spans="1:36" hidden="1">
      <c r="A201" s="195" t="s">
        <v>4004</v>
      </c>
      <c r="B201" s="19" t="s">
        <v>3383</v>
      </c>
      <c r="C201" s="227" t="s">
        <v>951</v>
      </c>
      <c r="D201" s="19"/>
      <c r="E201" s="19"/>
      <c r="F201" s="19"/>
      <c r="G201" s="19"/>
      <c r="H201" s="19"/>
      <c r="I201" s="19"/>
      <c r="J201" s="19"/>
      <c r="K201" s="19"/>
      <c r="L201" s="19"/>
      <c r="M201" s="19"/>
      <c r="N201" s="19"/>
      <c r="O201" s="19"/>
      <c r="P201" s="19"/>
      <c r="Q201" s="19"/>
      <c r="R201" s="19"/>
      <c r="S201" s="19"/>
      <c r="T201" s="19"/>
      <c r="U201" s="19"/>
      <c r="V201" s="102">
        <v>1</v>
      </c>
      <c r="W201" s="102">
        <v>35</v>
      </c>
      <c r="X201" s="102">
        <f t="shared" si="24"/>
        <v>8.75</v>
      </c>
      <c r="Y201" s="102">
        <v>6</v>
      </c>
      <c r="Z201" s="102">
        <v>454</v>
      </c>
      <c r="AA201" s="102">
        <f t="shared" si="25"/>
        <v>113.5</v>
      </c>
      <c r="AB201" s="102">
        <v>5</v>
      </c>
      <c r="AC201" s="102">
        <v>375</v>
      </c>
      <c r="AD201" s="102">
        <f t="shared" si="26"/>
        <v>93.75</v>
      </c>
      <c r="AE201" s="102">
        <v>16</v>
      </c>
      <c r="AF201" s="102">
        <v>1224</v>
      </c>
      <c r="AG201" s="102">
        <f t="shared" si="27"/>
        <v>306</v>
      </c>
      <c r="AH201" s="102">
        <v>17</v>
      </c>
      <c r="AI201" s="102">
        <v>1219</v>
      </c>
      <c r="AJ201" s="102">
        <f t="shared" si="28"/>
        <v>304.75</v>
      </c>
    </row>
    <row r="202" spans="1:36">
      <c r="A202" s="195" t="s">
        <v>4005</v>
      </c>
      <c r="B202" s="19" t="s">
        <v>3384</v>
      </c>
      <c r="C202" s="227" t="s">
        <v>5</v>
      </c>
      <c r="D202" s="19"/>
      <c r="E202" s="19"/>
      <c r="F202" s="19"/>
      <c r="G202" s="19"/>
      <c r="H202" s="19"/>
      <c r="I202" s="19"/>
      <c r="J202" s="19"/>
      <c r="K202" s="19"/>
      <c r="L202" s="19"/>
      <c r="M202" s="19"/>
      <c r="N202" s="19"/>
      <c r="O202" s="19"/>
      <c r="P202" s="19"/>
      <c r="Q202" s="19"/>
      <c r="R202" s="19"/>
      <c r="S202" s="19"/>
      <c r="T202" s="19"/>
      <c r="U202" s="19"/>
      <c r="V202" s="102">
        <v>10</v>
      </c>
      <c r="W202" s="102">
        <v>810</v>
      </c>
      <c r="X202" s="102">
        <f t="shared" si="24"/>
        <v>202.5</v>
      </c>
      <c r="Y202" s="102">
        <v>25</v>
      </c>
      <c r="Z202" s="102">
        <v>1819</v>
      </c>
      <c r="AA202" s="102">
        <f t="shared" si="25"/>
        <v>454.75</v>
      </c>
      <c r="AB202" s="102">
        <v>42</v>
      </c>
      <c r="AC202" s="102">
        <v>3486</v>
      </c>
      <c r="AD202" s="102">
        <f t="shared" si="26"/>
        <v>871.5</v>
      </c>
      <c r="AE202" s="102">
        <v>50</v>
      </c>
      <c r="AF202" s="102">
        <v>3866</v>
      </c>
      <c r="AG202" s="102">
        <f t="shared" si="27"/>
        <v>966.5</v>
      </c>
      <c r="AH202" s="102">
        <v>36</v>
      </c>
      <c r="AI202" s="102">
        <v>2728</v>
      </c>
      <c r="AJ202" s="102">
        <f t="shared" si="28"/>
        <v>682</v>
      </c>
    </row>
    <row r="203" spans="1:36">
      <c r="A203" s="195" t="s">
        <v>4006</v>
      </c>
      <c r="B203" s="19" t="s">
        <v>3385</v>
      </c>
      <c r="C203" s="227" t="s">
        <v>5</v>
      </c>
      <c r="D203" s="19"/>
      <c r="E203" s="19"/>
      <c r="F203" s="19"/>
      <c r="G203" s="19"/>
      <c r="H203" s="19"/>
      <c r="I203" s="19"/>
      <c r="J203" s="19"/>
      <c r="K203" s="19"/>
      <c r="L203" s="19"/>
      <c r="M203" s="19"/>
      <c r="N203" s="19"/>
      <c r="O203" s="19"/>
      <c r="P203" s="19"/>
      <c r="Q203" s="19"/>
      <c r="R203" s="19"/>
      <c r="S203" s="19"/>
      <c r="T203" s="19"/>
      <c r="U203" s="19"/>
      <c r="V203" s="102">
        <v>7</v>
      </c>
      <c r="W203" s="102">
        <v>381</v>
      </c>
      <c r="X203" s="102">
        <f t="shared" si="24"/>
        <v>95.25</v>
      </c>
      <c r="Y203" s="102">
        <v>19</v>
      </c>
      <c r="Z203" s="102">
        <v>1329</v>
      </c>
      <c r="AA203" s="102">
        <f t="shared" si="25"/>
        <v>332.25</v>
      </c>
      <c r="AB203" s="102">
        <v>57</v>
      </c>
      <c r="AC203" s="102">
        <v>4171</v>
      </c>
      <c r="AD203" s="102">
        <f t="shared" si="26"/>
        <v>1042.75</v>
      </c>
      <c r="AE203" s="102">
        <v>102</v>
      </c>
      <c r="AF203" s="102">
        <v>7338</v>
      </c>
      <c r="AG203" s="102">
        <f t="shared" si="27"/>
        <v>1834.5</v>
      </c>
      <c r="AH203" s="102">
        <v>66</v>
      </c>
      <c r="AI203" s="102">
        <v>4714</v>
      </c>
      <c r="AJ203" s="102">
        <f t="shared" si="28"/>
        <v>1178.5</v>
      </c>
    </row>
    <row r="204" spans="1:36" hidden="1">
      <c r="A204" s="195" t="s">
        <v>4007</v>
      </c>
      <c r="B204" s="19" t="s">
        <v>3386</v>
      </c>
      <c r="C204" s="227" t="s">
        <v>957</v>
      </c>
      <c r="D204" s="19"/>
      <c r="E204" s="19"/>
      <c r="F204" s="19"/>
      <c r="G204" s="19"/>
      <c r="H204" s="19"/>
      <c r="I204" s="19"/>
      <c r="J204" s="19"/>
      <c r="K204" s="19"/>
      <c r="L204" s="19"/>
      <c r="M204" s="19"/>
      <c r="N204" s="19"/>
      <c r="O204" s="19"/>
      <c r="P204" s="19"/>
      <c r="Q204" s="19"/>
      <c r="R204" s="19"/>
      <c r="S204" s="19"/>
      <c r="T204" s="19"/>
      <c r="U204" s="19"/>
      <c r="V204" s="102">
        <v>3</v>
      </c>
      <c r="W204" s="102">
        <v>213</v>
      </c>
      <c r="X204" s="102">
        <f t="shared" si="24"/>
        <v>53.25</v>
      </c>
      <c r="Y204" s="102">
        <v>21</v>
      </c>
      <c r="Z204" s="102">
        <v>1467</v>
      </c>
      <c r="AA204" s="102">
        <f t="shared" si="25"/>
        <v>366.75</v>
      </c>
      <c r="AB204" s="102">
        <v>28</v>
      </c>
      <c r="AC204" s="102">
        <v>1948</v>
      </c>
      <c r="AD204" s="102">
        <f t="shared" si="26"/>
        <v>487</v>
      </c>
      <c r="AE204" s="102">
        <v>19</v>
      </c>
      <c r="AF204" s="102">
        <v>1553</v>
      </c>
      <c r="AG204" s="102">
        <f t="shared" si="27"/>
        <v>388.25</v>
      </c>
      <c r="AH204" s="102">
        <v>24</v>
      </c>
      <c r="AI204" s="102">
        <v>1656</v>
      </c>
      <c r="AJ204" s="102">
        <f t="shared" si="28"/>
        <v>414</v>
      </c>
    </row>
    <row r="205" spans="1:36">
      <c r="A205" s="195" t="s">
        <v>4008</v>
      </c>
      <c r="B205" s="19" t="s">
        <v>3387</v>
      </c>
      <c r="C205" s="227" t="s">
        <v>5</v>
      </c>
      <c r="D205" s="19"/>
      <c r="E205" s="19"/>
      <c r="F205" s="19"/>
      <c r="G205" s="19"/>
      <c r="H205" s="19"/>
      <c r="I205" s="19"/>
      <c r="J205" s="19"/>
      <c r="K205" s="19"/>
      <c r="L205" s="19"/>
      <c r="M205" s="19"/>
      <c r="N205" s="19"/>
      <c r="O205" s="19"/>
      <c r="P205" s="19"/>
      <c r="Q205" s="19"/>
      <c r="R205" s="19"/>
      <c r="S205" s="19"/>
      <c r="T205" s="19"/>
      <c r="U205" s="19"/>
      <c r="V205" s="102">
        <v>7</v>
      </c>
      <c r="W205" s="102">
        <v>449</v>
      </c>
      <c r="X205" s="102">
        <f t="shared" si="24"/>
        <v>112.25</v>
      </c>
      <c r="Y205" s="102">
        <v>38</v>
      </c>
      <c r="Z205" s="102">
        <v>2178</v>
      </c>
      <c r="AA205" s="102">
        <f t="shared" si="25"/>
        <v>544.5</v>
      </c>
      <c r="AB205" s="102">
        <v>69</v>
      </c>
      <c r="AC205" s="102">
        <v>4367</v>
      </c>
      <c r="AD205" s="102">
        <f t="shared" si="26"/>
        <v>1091.75</v>
      </c>
      <c r="AE205" s="102">
        <v>78</v>
      </c>
      <c r="AF205" s="102">
        <v>5342</v>
      </c>
      <c r="AG205" s="102">
        <f t="shared" si="27"/>
        <v>1335.5</v>
      </c>
      <c r="AH205" s="102">
        <v>67</v>
      </c>
      <c r="AI205" s="102">
        <v>4497</v>
      </c>
      <c r="AJ205" s="102">
        <f t="shared" si="28"/>
        <v>1124.25</v>
      </c>
    </row>
    <row r="206" spans="1:36" hidden="1">
      <c r="A206" s="195" t="s">
        <v>4009</v>
      </c>
      <c r="B206" s="19" t="s">
        <v>3388</v>
      </c>
      <c r="C206" s="227" t="s">
        <v>952</v>
      </c>
      <c r="D206" s="19"/>
      <c r="E206" s="19"/>
      <c r="F206" s="19"/>
      <c r="G206" s="19"/>
      <c r="H206" s="19"/>
      <c r="I206" s="19"/>
      <c r="J206" s="19"/>
      <c r="K206" s="19"/>
      <c r="L206" s="19"/>
      <c r="M206" s="19"/>
      <c r="N206" s="19"/>
      <c r="O206" s="19"/>
      <c r="P206" s="19"/>
      <c r="Q206" s="19"/>
      <c r="R206" s="19"/>
      <c r="S206" s="19"/>
      <c r="T206" s="19"/>
      <c r="U206" s="19"/>
      <c r="V206" s="102">
        <v>3</v>
      </c>
      <c r="W206" s="102">
        <v>153</v>
      </c>
      <c r="X206" s="102">
        <f t="shared" si="24"/>
        <v>38.25</v>
      </c>
      <c r="Y206" s="102">
        <v>13</v>
      </c>
      <c r="Z206" s="102">
        <v>1059</v>
      </c>
      <c r="AA206" s="102">
        <f t="shared" si="25"/>
        <v>264.75</v>
      </c>
      <c r="AB206" s="102">
        <v>16</v>
      </c>
      <c r="AC206" s="102">
        <v>1008</v>
      </c>
      <c r="AD206" s="102">
        <f t="shared" si="26"/>
        <v>252</v>
      </c>
      <c r="AE206" s="102">
        <v>13</v>
      </c>
      <c r="AF206" s="102">
        <v>919</v>
      </c>
      <c r="AG206" s="102">
        <f t="shared" si="27"/>
        <v>229.75</v>
      </c>
      <c r="AH206" s="102">
        <v>18</v>
      </c>
      <c r="AI206" s="102">
        <v>1250</v>
      </c>
      <c r="AJ206" s="102">
        <f t="shared" si="28"/>
        <v>312.5</v>
      </c>
    </row>
    <row r="207" spans="1:36" hidden="1">
      <c r="A207" s="195" t="s">
        <v>4010</v>
      </c>
      <c r="B207" s="19" t="s">
        <v>3389</v>
      </c>
      <c r="C207" s="227" t="s">
        <v>961</v>
      </c>
      <c r="D207" s="19"/>
      <c r="E207" s="19"/>
      <c r="F207" s="19"/>
      <c r="G207" s="19"/>
      <c r="H207" s="19"/>
      <c r="I207" s="19"/>
      <c r="J207" s="19"/>
      <c r="K207" s="19"/>
      <c r="L207" s="19"/>
      <c r="M207" s="19"/>
      <c r="N207" s="19"/>
      <c r="O207" s="19"/>
      <c r="P207" s="19"/>
      <c r="Q207" s="19"/>
      <c r="R207" s="19"/>
      <c r="S207" s="19"/>
      <c r="T207" s="19"/>
      <c r="U207" s="19"/>
      <c r="V207" s="102">
        <v>3</v>
      </c>
      <c r="W207" s="102">
        <v>217</v>
      </c>
      <c r="X207" s="102">
        <f t="shared" si="24"/>
        <v>54.25</v>
      </c>
      <c r="Y207" s="102">
        <v>15</v>
      </c>
      <c r="Z207" s="102">
        <v>921</v>
      </c>
      <c r="AA207" s="102">
        <f t="shared" si="25"/>
        <v>230.25</v>
      </c>
      <c r="AB207" s="102">
        <v>17</v>
      </c>
      <c r="AC207" s="102">
        <v>1067</v>
      </c>
      <c r="AD207" s="102">
        <f t="shared" si="26"/>
        <v>266.75</v>
      </c>
      <c r="AE207" s="102">
        <v>23</v>
      </c>
      <c r="AF207" s="102">
        <v>1825</v>
      </c>
      <c r="AG207" s="102">
        <f t="shared" si="27"/>
        <v>456.25</v>
      </c>
      <c r="AH207" s="102">
        <v>17</v>
      </c>
      <c r="AI207" s="102">
        <v>1375</v>
      </c>
      <c r="AJ207" s="102">
        <f t="shared" si="28"/>
        <v>343.75</v>
      </c>
    </row>
    <row r="208" spans="1:36" hidden="1">
      <c r="A208" s="195" t="s">
        <v>4011</v>
      </c>
      <c r="B208" s="19" t="s">
        <v>3390</v>
      </c>
      <c r="C208" s="227" t="s">
        <v>43</v>
      </c>
      <c r="D208" s="19"/>
      <c r="E208" s="19"/>
      <c r="F208" s="19"/>
      <c r="G208" s="19"/>
      <c r="H208" s="19"/>
      <c r="I208" s="19"/>
      <c r="J208" s="19"/>
      <c r="K208" s="19"/>
      <c r="L208" s="19"/>
      <c r="M208" s="19"/>
      <c r="N208" s="19"/>
      <c r="O208" s="19"/>
      <c r="P208" s="19"/>
      <c r="Q208" s="19"/>
      <c r="R208" s="19"/>
      <c r="S208" s="19"/>
      <c r="T208" s="19"/>
      <c r="U208" s="19"/>
      <c r="V208" s="102">
        <v>13</v>
      </c>
      <c r="W208" s="102">
        <v>1159</v>
      </c>
      <c r="X208" s="102">
        <f t="shared" si="24"/>
        <v>289.75</v>
      </c>
      <c r="Y208" s="102">
        <v>23</v>
      </c>
      <c r="Z208" s="102">
        <v>1405</v>
      </c>
      <c r="AA208" s="102">
        <f t="shared" si="25"/>
        <v>351.25</v>
      </c>
      <c r="AB208" s="102">
        <v>27</v>
      </c>
      <c r="AC208" s="102">
        <v>1965</v>
      </c>
      <c r="AD208" s="102">
        <f t="shared" si="26"/>
        <v>491.25</v>
      </c>
      <c r="AE208" s="102">
        <v>38</v>
      </c>
      <c r="AF208" s="102">
        <v>2578</v>
      </c>
      <c r="AG208" s="102">
        <f t="shared" si="27"/>
        <v>644.5</v>
      </c>
      <c r="AH208" s="102">
        <v>35</v>
      </c>
      <c r="AI208" s="102">
        <v>2649</v>
      </c>
      <c r="AJ208" s="102">
        <f t="shared" si="28"/>
        <v>662.25</v>
      </c>
    </row>
    <row r="209" spans="1:36" hidden="1">
      <c r="A209" s="195" t="s">
        <v>4012</v>
      </c>
      <c r="B209" s="19" t="s">
        <v>3391</v>
      </c>
      <c r="C209" s="227" t="s">
        <v>43</v>
      </c>
      <c r="D209" s="1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02">
        <v>11</v>
      </c>
      <c r="W209" s="102">
        <v>861</v>
      </c>
      <c r="X209" s="102">
        <f t="shared" si="24"/>
        <v>215.25</v>
      </c>
      <c r="Y209" s="102">
        <v>29</v>
      </c>
      <c r="Z209" s="102">
        <v>1883</v>
      </c>
      <c r="AA209" s="102">
        <f t="shared" si="25"/>
        <v>470.75</v>
      </c>
      <c r="AB209" s="102">
        <v>43</v>
      </c>
      <c r="AC209" s="102">
        <v>2837</v>
      </c>
      <c r="AD209" s="102">
        <f t="shared" si="26"/>
        <v>709.25</v>
      </c>
      <c r="AE209" s="102">
        <v>70</v>
      </c>
      <c r="AF209" s="102">
        <v>4742</v>
      </c>
      <c r="AG209" s="102">
        <f t="shared" si="27"/>
        <v>1185.5</v>
      </c>
      <c r="AH209" s="102">
        <v>90</v>
      </c>
      <c r="AI209" s="102">
        <v>5910</v>
      </c>
      <c r="AJ209" s="102">
        <f t="shared" si="28"/>
        <v>1477.5</v>
      </c>
    </row>
    <row r="210" spans="1:36">
      <c r="A210" s="195" t="s">
        <v>4013</v>
      </c>
      <c r="B210" s="19" t="s">
        <v>3392</v>
      </c>
      <c r="C210" s="227" t="s">
        <v>5</v>
      </c>
      <c r="D210" s="19"/>
      <c r="E210" s="19"/>
      <c r="F210" s="19"/>
      <c r="G210" s="19"/>
      <c r="H210" s="19"/>
      <c r="I210" s="19"/>
      <c r="J210" s="19"/>
      <c r="K210" s="19"/>
      <c r="L210" s="19"/>
      <c r="M210" s="19"/>
      <c r="N210" s="19"/>
      <c r="O210" s="19"/>
      <c r="P210" s="19"/>
      <c r="Q210" s="19"/>
      <c r="R210" s="19"/>
      <c r="S210" s="19"/>
      <c r="T210" s="19"/>
      <c r="U210" s="19"/>
      <c r="V210" s="102">
        <v>5</v>
      </c>
      <c r="W210" s="102">
        <v>351</v>
      </c>
      <c r="X210" s="102">
        <f t="shared" si="24"/>
        <v>87.75</v>
      </c>
      <c r="Y210" s="102">
        <v>47</v>
      </c>
      <c r="Z210" s="102">
        <v>3321</v>
      </c>
      <c r="AA210" s="102">
        <f t="shared" si="25"/>
        <v>830.25</v>
      </c>
      <c r="AB210" s="102">
        <v>62</v>
      </c>
      <c r="AC210" s="102">
        <v>4494</v>
      </c>
      <c r="AD210" s="102">
        <f t="shared" si="26"/>
        <v>1123.5</v>
      </c>
      <c r="AE210" s="102">
        <v>73</v>
      </c>
      <c r="AF210" s="102">
        <v>5763</v>
      </c>
      <c r="AG210" s="102">
        <f t="shared" si="27"/>
        <v>1440.75</v>
      </c>
      <c r="AH210" s="102">
        <v>66</v>
      </c>
      <c r="AI210" s="102">
        <v>4978</v>
      </c>
      <c r="AJ210" s="102">
        <f t="shared" si="28"/>
        <v>1244.5</v>
      </c>
    </row>
    <row r="211" spans="1:36">
      <c r="A211" s="195" t="s">
        <v>4014</v>
      </c>
      <c r="B211" s="19" t="s">
        <v>3393</v>
      </c>
      <c r="C211" s="227" t="s">
        <v>5</v>
      </c>
      <c r="D211" s="19"/>
      <c r="E211" s="19"/>
      <c r="F211" s="19"/>
      <c r="G211" s="19"/>
      <c r="H211" s="19"/>
      <c r="I211" s="19"/>
      <c r="J211" s="19"/>
      <c r="K211" s="19"/>
      <c r="L211" s="19"/>
      <c r="M211" s="19"/>
      <c r="N211" s="19"/>
      <c r="O211" s="19"/>
      <c r="P211" s="19"/>
      <c r="Q211" s="19"/>
      <c r="R211" s="19"/>
      <c r="S211" s="19"/>
      <c r="T211" s="19"/>
      <c r="U211" s="19"/>
      <c r="V211" s="102">
        <v>4</v>
      </c>
      <c r="W211" s="102">
        <v>336</v>
      </c>
      <c r="X211" s="102">
        <f t="shared" si="24"/>
        <v>84</v>
      </c>
      <c r="Y211" s="102">
        <v>59</v>
      </c>
      <c r="Z211" s="102">
        <v>3961</v>
      </c>
      <c r="AA211" s="102">
        <f t="shared" si="25"/>
        <v>990.25</v>
      </c>
      <c r="AB211" s="102">
        <v>71</v>
      </c>
      <c r="AC211" s="102">
        <v>4861</v>
      </c>
      <c r="AD211" s="102">
        <f t="shared" si="26"/>
        <v>1215.25</v>
      </c>
      <c r="AE211" s="102">
        <v>125</v>
      </c>
      <c r="AF211" s="102">
        <v>8175</v>
      </c>
      <c r="AG211" s="102">
        <f t="shared" si="27"/>
        <v>2043.75</v>
      </c>
      <c r="AH211" s="102">
        <v>121</v>
      </c>
      <c r="AI211" s="102">
        <v>7803</v>
      </c>
      <c r="AJ211" s="102">
        <f t="shared" si="28"/>
        <v>1950.75</v>
      </c>
    </row>
    <row r="212" spans="1:36" hidden="1">
      <c r="A212" s="195" t="s">
        <v>4015</v>
      </c>
      <c r="B212" s="19" t="s">
        <v>3394</v>
      </c>
      <c r="C212" s="227" t="s">
        <v>29</v>
      </c>
      <c r="D212" s="19"/>
      <c r="E212" s="19"/>
      <c r="F212" s="19"/>
      <c r="G212" s="19"/>
      <c r="H212" s="19"/>
      <c r="I212" s="19"/>
      <c r="J212" s="19"/>
      <c r="K212" s="19"/>
      <c r="L212" s="19"/>
      <c r="M212" s="19"/>
      <c r="N212" s="19"/>
      <c r="O212" s="19"/>
      <c r="P212" s="19"/>
      <c r="Q212" s="19"/>
      <c r="R212" s="19"/>
      <c r="S212" s="19"/>
      <c r="T212" s="19"/>
      <c r="U212" s="19"/>
      <c r="V212" s="102">
        <v>57</v>
      </c>
      <c r="W212" s="102">
        <v>4235</v>
      </c>
      <c r="X212" s="102">
        <f t="shared" si="24"/>
        <v>1058.75</v>
      </c>
      <c r="Y212" s="102">
        <v>88</v>
      </c>
      <c r="Z212" s="102">
        <v>6400</v>
      </c>
      <c r="AA212" s="102">
        <f t="shared" si="25"/>
        <v>1600</v>
      </c>
      <c r="AB212" s="102">
        <v>145</v>
      </c>
      <c r="AC212" s="102">
        <v>8339</v>
      </c>
      <c r="AD212" s="102">
        <f t="shared" si="26"/>
        <v>2084.75</v>
      </c>
      <c r="AE212" s="102">
        <v>135</v>
      </c>
      <c r="AF212" s="102">
        <v>7985</v>
      </c>
      <c r="AG212" s="102">
        <f t="shared" si="27"/>
        <v>1996.25</v>
      </c>
      <c r="AH212" s="102">
        <v>92</v>
      </c>
      <c r="AI212" s="102">
        <v>6880</v>
      </c>
      <c r="AJ212" s="102">
        <f t="shared" si="28"/>
        <v>1720</v>
      </c>
    </row>
    <row r="213" spans="1:36">
      <c r="A213" s="195" t="s">
        <v>4016</v>
      </c>
      <c r="B213" s="19" t="s">
        <v>3395</v>
      </c>
      <c r="C213" s="227" t="s">
        <v>5</v>
      </c>
      <c r="D213" s="19"/>
      <c r="E213" s="19"/>
      <c r="F213" s="19"/>
      <c r="G213" s="19"/>
      <c r="H213" s="19"/>
      <c r="I213" s="19"/>
      <c r="J213" s="19"/>
      <c r="K213" s="19"/>
      <c r="L213" s="19"/>
      <c r="M213" s="19"/>
      <c r="N213" s="19"/>
      <c r="O213" s="19"/>
      <c r="P213" s="19"/>
      <c r="Q213" s="19"/>
      <c r="R213" s="19"/>
      <c r="S213" s="19"/>
      <c r="T213" s="19"/>
      <c r="U213" s="19"/>
      <c r="V213" s="102">
        <v>2</v>
      </c>
      <c r="W213" s="102">
        <v>118</v>
      </c>
      <c r="X213" s="102">
        <f t="shared" si="24"/>
        <v>29.5</v>
      </c>
      <c r="Y213" s="102">
        <v>11</v>
      </c>
      <c r="Z213" s="102">
        <v>961</v>
      </c>
      <c r="AA213" s="102">
        <f t="shared" si="25"/>
        <v>240.25</v>
      </c>
      <c r="AB213" s="102">
        <v>12</v>
      </c>
      <c r="AC213" s="102">
        <v>904</v>
      </c>
      <c r="AD213" s="102">
        <f t="shared" si="26"/>
        <v>226</v>
      </c>
      <c r="AE213" s="102">
        <v>15</v>
      </c>
      <c r="AF213" s="102">
        <v>1305</v>
      </c>
      <c r="AG213" s="102">
        <f t="shared" si="27"/>
        <v>326.25</v>
      </c>
      <c r="AH213" s="102">
        <v>25</v>
      </c>
      <c r="AI213" s="102">
        <v>2211</v>
      </c>
      <c r="AJ213" s="102">
        <f t="shared" si="28"/>
        <v>552.75</v>
      </c>
    </row>
    <row r="214" spans="1:36" hidden="1">
      <c r="A214" s="195" t="s">
        <v>4017</v>
      </c>
      <c r="B214" s="19" t="s">
        <v>3396</v>
      </c>
      <c r="C214" s="227" t="s">
        <v>3</v>
      </c>
      <c r="D214" s="19"/>
      <c r="E214" s="19"/>
      <c r="F214" s="19"/>
      <c r="G214" s="19"/>
      <c r="H214" s="19"/>
      <c r="I214" s="19"/>
      <c r="J214" s="19"/>
      <c r="K214" s="19"/>
      <c r="L214" s="19"/>
      <c r="M214" s="19"/>
      <c r="N214" s="19"/>
      <c r="O214" s="19"/>
      <c r="P214" s="19"/>
      <c r="Q214" s="19"/>
      <c r="R214" s="19"/>
      <c r="S214" s="19"/>
      <c r="T214" s="19"/>
      <c r="U214" s="19"/>
      <c r="V214" s="102">
        <v>2</v>
      </c>
      <c r="W214" s="102">
        <v>94</v>
      </c>
      <c r="X214" s="102">
        <f t="shared" si="24"/>
        <v>23.5</v>
      </c>
      <c r="Y214" s="102">
        <v>3</v>
      </c>
      <c r="Z214" s="102">
        <v>129</v>
      </c>
      <c r="AA214" s="102">
        <f t="shared" si="25"/>
        <v>32.25</v>
      </c>
      <c r="AB214" s="102">
        <v>12</v>
      </c>
      <c r="AC214" s="102">
        <v>808</v>
      </c>
      <c r="AD214" s="102">
        <f t="shared" si="26"/>
        <v>202</v>
      </c>
      <c r="AE214" s="102">
        <v>23</v>
      </c>
      <c r="AF214" s="102">
        <v>1289</v>
      </c>
      <c r="AG214" s="102">
        <f t="shared" si="27"/>
        <v>322.25</v>
      </c>
      <c r="AH214" s="102">
        <v>43</v>
      </c>
      <c r="AI214" s="102">
        <v>2377</v>
      </c>
      <c r="AJ214" s="102">
        <f t="shared" si="28"/>
        <v>594.25</v>
      </c>
    </row>
    <row r="215" spans="1:36">
      <c r="A215" s="195" t="s">
        <v>4018</v>
      </c>
      <c r="B215" s="19" t="s">
        <v>3397</v>
      </c>
      <c r="C215" s="227" t="s">
        <v>5</v>
      </c>
      <c r="D215" s="19"/>
      <c r="E215" s="19"/>
      <c r="F215" s="19"/>
      <c r="G215" s="19"/>
      <c r="H215" s="19"/>
      <c r="I215" s="19"/>
      <c r="J215" s="19"/>
      <c r="K215" s="19"/>
      <c r="L215" s="19"/>
      <c r="M215" s="19"/>
      <c r="N215" s="19"/>
      <c r="O215" s="19"/>
      <c r="P215" s="19"/>
      <c r="Q215" s="19"/>
      <c r="R215" s="19"/>
      <c r="S215" s="19"/>
      <c r="T215" s="19"/>
      <c r="U215" s="19"/>
      <c r="V215" s="102">
        <v>3</v>
      </c>
      <c r="W215" s="102">
        <v>177</v>
      </c>
      <c r="X215" s="102">
        <f t="shared" si="24"/>
        <v>44.25</v>
      </c>
      <c r="Y215" s="102">
        <v>4</v>
      </c>
      <c r="Z215" s="102">
        <v>164</v>
      </c>
      <c r="AA215" s="102">
        <f t="shared" si="25"/>
        <v>41</v>
      </c>
      <c r="AB215" s="102">
        <v>3</v>
      </c>
      <c r="AC215" s="102">
        <v>237</v>
      </c>
      <c r="AD215" s="102">
        <f t="shared" si="26"/>
        <v>59.25</v>
      </c>
      <c r="AE215" s="102">
        <v>4</v>
      </c>
      <c r="AF215" s="102">
        <v>188</v>
      </c>
      <c r="AG215" s="102">
        <f t="shared" si="27"/>
        <v>47</v>
      </c>
      <c r="AH215" s="102">
        <v>9</v>
      </c>
      <c r="AI215" s="102">
        <v>647</v>
      </c>
      <c r="AJ215" s="102">
        <f t="shared" si="28"/>
        <v>161.75</v>
      </c>
    </row>
    <row r="216" spans="1:36">
      <c r="A216" s="195" t="s">
        <v>4019</v>
      </c>
      <c r="B216" s="19" t="s">
        <v>3398</v>
      </c>
      <c r="C216" s="227" t="s">
        <v>5</v>
      </c>
      <c r="D216" s="19"/>
      <c r="E216" s="19"/>
      <c r="F216" s="19"/>
      <c r="G216" s="19"/>
      <c r="H216" s="19"/>
      <c r="I216" s="19"/>
      <c r="J216" s="19"/>
      <c r="K216" s="19"/>
      <c r="L216" s="19"/>
      <c r="M216" s="19"/>
      <c r="N216" s="19"/>
      <c r="O216" s="19"/>
      <c r="P216" s="19"/>
      <c r="Q216" s="19"/>
      <c r="R216" s="19"/>
      <c r="S216" s="19"/>
      <c r="T216" s="19"/>
      <c r="U216" s="19"/>
      <c r="V216" s="102">
        <v>4</v>
      </c>
      <c r="W216" s="102">
        <v>396</v>
      </c>
      <c r="X216" s="102">
        <f t="shared" si="24"/>
        <v>99</v>
      </c>
      <c r="Y216" s="102">
        <v>25</v>
      </c>
      <c r="Z216" s="102">
        <v>1487</v>
      </c>
      <c r="AA216" s="102">
        <f t="shared" si="25"/>
        <v>371.75</v>
      </c>
      <c r="AB216" s="102">
        <v>40</v>
      </c>
      <c r="AC216" s="102">
        <v>2536</v>
      </c>
      <c r="AD216" s="102">
        <f t="shared" si="26"/>
        <v>634</v>
      </c>
      <c r="AE216" s="102">
        <v>32</v>
      </c>
      <c r="AF216" s="102">
        <v>2492</v>
      </c>
      <c r="AG216" s="102">
        <f t="shared" si="27"/>
        <v>623</v>
      </c>
      <c r="AH216" s="102">
        <v>28</v>
      </c>
      <c r="AI216" s="102">
        <v>2044</v>
      </c>
      <c r="AJ216" s="102">
        <f t="shared" si="28"/>
        <v>511</v>
      </c>
    </row>
    <row r="217" spans="1:36">
      <c r="A217" s="195" t="s">
        <v>4020</v>
      </c>
      <c r="B217" s="19" t="s">
        <v>3399</v>
      </c>
      <c r="C217" s="227" t="s">
        <v>5</v>
      </c>
      <c r="D217" s="19"/>
      <c r="E217" s="19"/>
      <c r="F217" s="19"/>
      <c r="G217" s="19"/>
      <c r="H217" s="19"/>
      <c r="I217" s="19"/>
      <c r="J217" s="19"/>
      <c r="K217" s="19"/>
      <c r="L217" s="19"/>
      <c r="M217" s="19"/>
      <c r="N217" s="19"/>
      <c r="O217" s="19"/>
      <c r="P217" s="19"/>
      <c r="Q217" s="19"/>
      <c r="R217" s="19"/>
      <c r="S217" s="19"/>
      <c r="T217" s="19"/>
      <c r="U217" s="19"/>
      <c r="V217" s="102">
        <v>2</v>
      </c>
      <c r="W217" s="102">
        <v>94</v>
      </c>
      <c r="X217" s="102">
        <f t="shared" si="24"/>
        <v>23.5</v>
      </c>
      <c r="Y217" s="102">
        <v>8</v>
      </c>
      <c r="Z217" s="102">
        <v>652</v>
      </c>
      <c r="AA217" s="102">
        <f t="shared" si="25"/>
        <v>163</v>
      </c>
      <c r="AB217" s="102">
        <v>26</v>
      </c>
      <c r="AC217" s="102">
        <v>1746</v>
      </c>
      <c r="AD217" s="102">
        <f t="shared" si="26"/>
        <v>436.5</v>
      </c>
      <c r="AE217" s="102">
        <v>30</v>
      </c>
      <c r="AF217" s="102">
        <v>2086</v>
      </c>
      <c r="AG217" s="102">
        <f t="shared" si="27"/>
        <v>521.5</v>
      </c>
      <c r="AH217" s="102">
        <v>22</v>
      </c>
      <c r="AI217" s="102">
        <v>1738</v>
      </c>
      <c r="AJ217" s="102">
        <f t="shared" si="28"/>
        <v>434.5</v>
      </c>
    </row>
    <row r="218" spans="1:36">
      <c r="A218" s="195" t="s">
        <v>4021</v>
      </c>
      <c r="B218" s="19" t="s">
        <v>3400</v>
      </c>
      <c r="C218" s="227" t="s">
        <v>5</v>
      </c>
      <c r="D218" s="19"/>
      <c r="E218" s="19"/>
      <c r="F218" s="19"/>
      <c r="G218" s="19"/>
      <c r="H218" s="19"/>
      <c r="I218" s="19"/>
      <c r="J218" s="19"/>
      <c r="K218" s="19"/>
      <c r="L218" s="19"/>
      <c r="M218" s="19"/>
      <c r="N218" s="19"/>
      <c r="O218" s="19"/>
      <c r="P218" s="19"/>
      <c r="Q218" s="19"/>
      <c r="R218" s="19"/>
      <c r="S218" s="19"/>
      <c r="T218" s="19"/>
      <c r="U218" s="19"/>
      <c r="V218" s="102">
        <v>1</v>
      </c>
      <c r="W218" s="102">
        <v>99</v>
      </c>
      <c r="X218" s="102">
        <f t="shared" si="24"/>
        <v>24.75</v>
      </c>
      <c r="Y218" s="102">
        <v>3</v>
      </c>
      <c r="Z218" s="102">
        <v>233</v>
      </c>
      <c r="AA218" s="102">
        <f t="shared" si="25"/>
        <v>58.25</v>
      </c>
      <c r="AB218" s="102">
        <v>3</v>
      </c>
      <c r="AC218" s="102">
        <v>153</v>
      </c>
      <c r="AD218" s="102">
        <f t="shared" si="26"/>
        <v>38.25</v>
      </c>
      <c r="AE218" s="102"/>
      <c r="AF218" s="102"/>
      <c r="AG218" s="102">
        <f t="shared" si="27"/>
        <v>0</v>
      </c>
      <c r="AH218" s="102"/>
      <c r="AI218" s="102"/>
      <c r="AJ218" s="102">
        <f t="shared" si="28"/>
        <v>0</v>
      </c>
    </row>
    <row r="219" spans="1:36">
      <c r="A219" s="195" t="s">
        <v>4022</v>
      </c>
      <c r="B219" s="19" t="s">
        <v>3401</v>
      </c>
      <c r="C219" s="227" t="s">
        <v>5</v>
      </c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  <c r="O219" s="19"/>
      <c r="P219" s="19"/>
      <c r="Q219" s="19"/>
      <c r="R219" s="19"/>
      <c r="S219" s="19"/>
      <c r="T219" s="19"/>
      <c r="U219" s="19"/>
      <c r="V219" s="102">
        <v>1</v>
      </c>
      <c r="W219" s="102">
        <v>119</v>
      </c>
      <c r="X219" s="102">
        <f t="shared" si="24"/>
        <v>29.75</v>
      </c>
      <c r="Y219" s="102">
        <v>8</v>
      </c>
      <c r="Z219" s="102">
        <v>500</v>
      </c>
      <c r="AA219" s="102">
        <f t="shared" si="25"/>
        <v>125</v>
      </c>
      <c r="AB219" s="102">
        <v>10</v>
      </c>
      <c r="AC219" s="102">
        <v>922</v>
      </c>
      <c r="AD219" s="102">
        <f t="shared" si="26"/>
        <v>230.5</v>
      </c>
      <c r="AE219" s="102">
        <v>11</v>
      </c>
      <c r="AF219" s="102">
        <v>641</v>
      </c>
      <c r="AG219" s="102">
        <f t="shared" si="27"/>
        <v>160.25</v>
      </c>
      <c r="AH219" s="102">
        <v>8</v>
      </c>
      <c r="AI219" s="102">
        <v>488</v>
      </c>
      <c r="AJ219" s="102">
        <f t="shared" si="28"/>
        <v>122</v>
      </c>
    </row>
    <row r="220" spans="1:36">
      <c r="A220" s="195" t="s">
        <v>4023</v>
      </c>
      <c r="B220" s="19" t="s">
        <v>3402</v>
      </c>
      <c r="C220" s="227" t="s">
        <v>5</v>
      </c>
      <c r="D220" s="19"/>
      <c r="E220" s="19"/>
      <c r="F220" s="19"/>
      <c r="G220" s="19"/>
      <c r="H220" s="19"/>
      <c r="I220" s="19"/>
      <c r="J220" s="19"/>
      <c r="K220" s="19"/>
      <c r="L220" s="19"/>
      <c r="M220" s="19"/>
      <c r="N220" s="19"/>
      <c r="O220" s="19"/>
      <c r="P220" s="19"/>
      <c r="Q220" s="19"/>
      <c r="R220" s="19"/>
      <c r="S220" s="19"/>
      <c r="T220" s="19"/>
      <c r="U220" s="19"/>
      <c r="V220" s="102">
        <v>51</v>
      </c>
      <c r="W220" s="102">
        <v>3489</v>
      </c>
      <c r="X220" s="102">
        <f t="shared" si="24"/>
        <v>872.25</v>
      </c>
      <c r="Y220" s="102">
        <v>93</v>
      </c>
      <c r="Z220" s="102">
        <v>6747</v>
      </c>
      <c r="AA220" s="102">
        <f t="shared" si="25"/>
        <v>1686.75</v>
      </c>
      <c r="AB220" s="102">
        <v>81</v>
      </c>
      <c r="AC220" s="102">
        <v>5943</v>
      </c>
      <c r="AD220" s="102">
        <f t="shared" si="26"/>
        <v>1485.75</v>
      </c>
      <c r="AE220" s="102">
        <v>128</v>
      </c>
      <c r="AF220" s="102">
        <v>8844</v>
      </c>
      <c r="AG220" s="102">
        <f t="shared" si="27"/>
        <v>2211</v>
      </c>
      <c r="AH220" s="102">
        <v>89</v>
      </c>
      <c r="AI220" s="102">
        <v>6407</v>
      </c>
      <c r="AJ220" s="102">
        <f t="shared" si="28"/>
        <v>1601.75</v>
      </c>
    </row>
    <row r="221" spans="1:36">
      <c r="A221" s="195" t="s">
        <v>4024</v>
      </c>
      <c r="B221" s="19" t="s">
        <v>3403</v>
      </c>
      <c r="C221" s="227" t="s">
        <v>5</v>
      </c>
      <c r="D221" s="19"/>
      <c r="E221" s="19"/>
      <c r="F221" s="19"/>
      <c r="G221" s="19"/>
      <c r="H221" s="19"/>
      <c r="I221" s="19"/>
      <c r="J221" s="19"/>
      <c r="K221" s="19"/>
      <c r="L221" s="19"/>
      <c r="M221" s="19"/>
      <c r="N221" s="19"/>
      <c r="O221" s="19"/>
      <c r="P221" s="19"/>
      <c r="Q221" s="19"/>
      <c r="R221" s="19"/>
      <c r="S221" s="19"/>
      <c r="T221" s="19"/>
      <c r="U221" s="19"/>
      <c r="V221" s="102">
        <v>4</v>
      </c>
      <c r="W221" s="102">
        <v>268</v>
      </c>
      <c r="X221" s="102">
        <f t="shared" si="24"/>
        <v>67</v>
      </c>
      <c r="Y221" s="102">
        <v>22</v>
      </c>
      <c r="Z221" s="102">
        <v>2070</v>
      </c>
      <c r="AA221" s="102">
        <f t="shared" si="25"/>
        <v>517.5</v>
      </c>
      <c r="AB221" s="102">
        <v>21</v>
      </c>
      <c r="AC221" s="102">
        <v>1711</v>
      </c>
      <c r="AD221" s="102">
        <f t="shared" si="26"/>
        <v>427.75</v>
      </c>
      <c r="AE221" s="102">
        <v>36</v>
      </c>
      <c r="AF221" s="102">
        <v>2340</v>
      </c>
      <c r="AG221" s="102">
        <f t="shared" si="27"/>
        <v>585</v>
      </c>
      <c r="AH221" s="102">
        <v>66</v>
      </c>
      <c r="AI221" s="102">
        <v>4534</v>
      </c>
      <c r="AJ221" s="102">
        <f t="shared" si="28"/>
        <v>1133.5</v>
      </c>
    </row>
    <row r="222" spans="1:36" hidden="1">
      <c r="A222" s="195" t="s">
        <v>4025</v>
      </c>
      <c r="B222" s="19" t="s">
        <v>3404</v>
      </c>
      <c r="C222" s="227" t="s">
        <v>84</v>
      </c>
      <c r="D222" s="19"/>
      <c r="E222" s="19"/>
      <c r="F222" s="19"/>
      <c r="G222" s="19"/>
      <c r="H222" s="19"/>
      <c r="I222" s="19"/>
      <c r="J222" s="19"/>
      <c r="K222" s="19"/>
      <c r="L222" s="19"/>
      <c r="M222" s="19"/>
      <c r="N222" s="19"/>
      <c r="O222" s="19"/>
      <c r="P222" s="19"/>
      <c r="Q222" s="19"/>
      <c r="R222" s="19"/>
      <c r="S222" s="19"/>
      <c r="T222" s="19"/>
      <c r="U222" s="19"/>
      <c r="V222" s="102">
        <v>13</v>
      </c>
      <c r="W222" s="102">
        <v>1059</v>
      </c>
      <c r="X222" s="102">
        <f t="shared" si="24"/>
        <v>264.75</v>
      </c>
      <c r="Y222" s="102">
        <v>82</v>
      </c>
      <c r="Z222" s="102">
        <v>6034</v>
      </c>
      <c r="AA222" s="102">
        <f t="shared" si="25"/>
        <v>1508.5</v>
      </c>
      <c r="AB222" s="102">
        <v>74</v>
      </c>
      <c r="AC222" s="102">
        <v>5986</v>
      </c>
      <c r="AD222" s="102">
        <f t="shared" si="26"/>
        <v>1496.5</v>
      </c>
      <c r="AE222" s="102">
        <v>94</v>
      </c>
      <c r="AF222" s="102">
        <v>7806</v>
      </c>
      <c r="AG222" s="102">
        <f t="shared" si="27"/>
        <v>1951.5</v>
      </c>
      <c r="AH222" s="102">
        <v>101</v>
      </c>
      <c r="AI222" s="102">
        <v>8059</v>
      </c>
      <c r="AJ222" s="102">
        <f t="shared" si="28"/>
        <v>2014.75</v>
      </c>
    </row>
    <row r="223" spans="1:36" hidden="1">
      <c r="A223" s="195" t="s">
        <v>4026</v>
      </c>
      <c r="B223" s="19" t="s">
        <v>3405</v>
      </c>
      <c r="C223" s="227" t="s">
        <v>955</v>
      </c>
      <c r="D223" s="19"/>
      <c r="E223" s="19"/>
      <c r="F223" s="19"/>
      <c r="G223" s="19"/>
      <c r="H223" s="19"/>
      <c r="I223" s="19"/>
      <c r="J223" s="19"/>
      <c r="K223" s="19"/>
      <c r="L223" s="19"/>
      <c r="M223" s="19"/>
      <c r="N223" s="19"/>
      <c r="O223" s="19"/>
      <c r="P223" s="19"/>
      <c r="Q223" s="19"/>
      <c r="R223" s="19"/>
      <c r="S223" s="19"/>
      <c r="T223" s="19"/>
      <c r="U223" s="19"/>
      <c r="V223" s="102">
        <v>11</v>
      </c>
      <c r="W223" s="102">
        <v>681</v>
      </c>
      <c r="X223" s="102">
        <f t="shared" si="24"/>
        <v>170.25</v>
      </c>
      <c r="Y223" s="102">
        <v>51</v>
      </c>
      <c r="Z223" s="102">
        <v>3381</v>
      </c>
      <c r="AA223" s="102">
        <f t="shared" si="25"/>
        <v>845.25</v>
      </c>
      <c r="AB223" s="102">
        <v>48</v>
      </c>
      <c r="AC223" s="102">
        <v>3632</v>
      </c>
      <c r="AD223" s="102">
        <f t="shared" si="26"/>
        <v>908</v>
      </c>
      <c r="AE223" s="102">
        <v>47</v>
      </c>
      <c r="AF223" s="102">
        <v>3785</v>
      </c>
      <c r="AG223" s="102">
        <f t="shared" si="27"/>
        <v>946.25</v>
      </c>
      <c r="AH223" s="102">
        <v>46</v>
      </c>
      <c r="AI223" s="102">
        <v>3682</v>
      </c>
      <c r="AJ223" s="102">
        <f t="shared" si="28"/>
        <v>920.5</v>
      </c>
    </row>
    <row r="224" spans="1:36" hidden="1">
      <c r="A224" s="195" t="s">
        <v>4027</v>
      </c>
      <c r="B224" s="19" t="s">
        <v>3406</v>
      </c>
      <c r="C224" s="227" t="s">
        <v>955</v>
      </c>
      <c r="D224" s="19"/>
      <c r="E224" s="19"/>
      <c r="F224" s="19"/>
      <c r="G224" s="19"/>
      <c r="H224" s="19"/>
      <c r="I224" s="19"/>
      <c r="J224" s="19"/>
      <c r="K224" s="19"/>
      <c r="L224" s="19"/>
      <c r="M224" s="19"/>
      <c r="N224" s="19"/>
      <c r="O224" s="19"/>
      <c r="P224" s="19"/>
      <c r="Q224" s="19"/>
      <c r="R224" s="19"/>
      <c r="S224" s="19"/>
      <c r="T224" s="19"/>
      <c r="U224" s="19"/>
      <c r="V224" s="102">
        <v>13</v>
      </c>
      <c r="W224" s="102">
        <v>843</v>
      </c>
      <c r="X224" s="102">
        <f t="shared" si="24"/>
        <v>210.75</v>
      </c>
      <c r="Y224" s="102">
        <v>29</v>
      </c>
      <c r="Z224" s="102">
        <v>1863</v>
      </c>
      <c r="AA224" s="102">
        <f t="shared" si="25"/>
        <v>465.75</v>
      </c>
      <c r="AB224" s="102">
        <v>29</v>
      </c>
      <c r="AC224" s="102">
        <v>2147</v>
      </c>
      <c r="AD224" s="102">
        <f t="shared" si="26"/>
        <v>536.75</v>
      </c>
      <c r="AE224" s="102">
        <v>41</v>
      </c>
      <c r="AF224" s="102">
        <v>3103</v>
      </c>
      <c r="AG224" s="102">
        <f t="shared" si="27"/>
        <v>775.75</v>
      </c>
      <c r="AH224" s="102">
        <v>38</v>
      </c>
      <c r="AI224" s="102">
        <v>2778</v>
      </c>
      <c r="AJ224" s="102">
        <f t="shared" si="28"/>
        <v>694.5</v>
      </c>
    </row>
    <row r="225" spans="1:36" hidden="1">
      <c r="A225" s="195" t="s">
        <v>4028</v>
      </c>
      <c r="B225" s="19" t="s">
        <v>3407</v>
      </c>
      <c r="C225" s="227" t="s">
        <v>954</v>
      </c>
      <c r="D225" s="19"/>
      <c r="E225" s="19"/>
      <c r="F225" s="19"/>
      <c r="G225" s="19"/>
      <c r="H225" s="19"/>
      <c r="I225" s="19"/>
      <c r="J225" s="19"/>
      <c r="K225" s="19"/>
      <c r="L225" s="19"/>
      <c r="M225" s="19"/>
      <c r="N225" s="19"/>
      <c r="O225" s="19"/>
      <c r="P225" s="19"/>
      <c r="Q225" s="19"/>
      <c r="R225" s="19"/>
      <c r="S225" s="19"/>
      <c r="T225" s="19"/>
      <c r="U225" s="19"/>
      <c r="V225" s="102">
        <v>3</v>
      </c>
      <c r="W225" s="102">
        <v>217</v>
      </c>
      <c r="X225" s="102">
        <f t="shared" si="24"/>
        <v>54.25</v>
      </c>
      <c r="Y225" s="102">
        <v>14</v>
      </c>
      <c r="Z225" s="102">
        <v>1262</v>
      </c>
      <c r="AA225" s="102">
        <f t="shared" si="25"/>
        <v>315.5</v>
      </c>
      <c r="AB225" s="102">
        <v>15</v>
      </c>
      <c r="AC225" s="102">
        <v>1197</v>
      </c>
      <c r="AD225" s="102">
        <f t="shared" si="26"/>
        <v>299.25</v>
      </c>
      <c r="AE225" s="102">
        <v>13</v>
      </c>
      <c r="AF225" s="102">
        <v>747</v>
      </c>
      <c r="AG225" s="102">
        <f t="shared" si="27"/>
        <v>186.75</v>
      </c>
      <c r="AH225" s="102">
        <v>10</v>
      </c>
      <c r="AI225" s="102">
        <v>666</v>
      </c>
      <c r="AJ225" s="102">
        <f t="shared" si="28"/>
        <v>166.5</v>
      </c>
    </row>
    <row r="226" spans="1:36">
      <c r="A226" s="195" t="s">
        <v>4029</v>
      </c>
      <c r="B226" s="19" t="s">
        <v>3408</v>
      </c>
      <c r="C226" s="227" t="s">
        <v>5</v>
      </c>
      <c r="D226" s="19"/>
      <c r="E226" s="19"/>
      <c r="F226" s="19"/>
      <c r="G226" s="19"/>
      <c r="H226" s="19"/>
      <c r="I226" s="19"/>
      <c r="J226" s="19"/>
      <c r="K226" s="19"/>
      <c r="L226" s="19"/>
      <c r="M226" s="19"/>
      <c r="N226" s="19"/>
      <c r="O226" s="19"/>
      <c r="P226" s="19"/>
      <c r="Q226" s="19"/>
      <c r="R226" s="19"/>
      <c r="S226" s="19"/>
      <c r="T226" s="19"/>
      <c r="U226" s="19"/>
      <c r="V226" s="102">
        <v>8</v>
      </c>
      <c r="W226" s="102">
        <v>444</v>
      </c>
      <c r="X226" s="102">
        <f t="shared" si="24"/>
        <v>111</v>
      </c>
      <c r="Y226" s="102">
        <v>9</v>
      </c>
      <c r="Z226" s="102">
        <v>459</v>
      </c>
      <c r="AA226" s="102">
        <f t="shared" si="25"/>
        <v>114.75</v>
      </c>
      <c r="AB226" s="102">
        <v>7</v>
      </c>
      <c r="AC226" s="102">
        <v>593</v>
      </c>
      <c r="AD226" s="102">
        <f t="shared" si="26"/>
        <v>148.25</v>
      </c>
      <c r="AE226" s="102">
        <v>13</v>
      </c>
      <c r="AF226" s="102">
        <v>755</v>
      </c>
      <c r="AG226" s="102">
        <f t="shared" si="27"/>
        <v>188.75</v>
      </c>
      <c r="AH226" s="102">
        <v>18</v>
      </c>
      <c r="AI226" s="102">
        <v>1170</v>
      </c>
      <c r="AJ226" s="102">
        <f t="shared" si="28"/>
        <v>292.5</v>
      </c>
    </row>
    <row r="227" spans="1:36">
      <c r="A227" s="195" t="s">
        <v>4030</v>
      </c>
      <c r="B227" s="19" t="s">
        <v>3409</v>
      </c>
      <c r="C227" s="227" t="s">
        <v>5</v>
      </c>
      <c r="D227" s="19"/>
      <c r="E227" s="19"/>
      <c r="F227" s="19"/>
      <c r="G227" s="19"/>
      <c r="H227" s="19"/>
      <c r="I227" s="19"/>
      <c r="J227" s="19"/>
      <c r="K227" s="19"/>
      <c r="L227" s="19"/>
      <c r="M227" s="19"/>
      <c r="N227" s="19"/>
      <c r="O227" s="19"/>
      <c r="P227" s="19"/>
      <c r="Q227" s="19"/>
      <c r="R227" s="19"/>
      <c r="S227" s="19"/>
      <c r="T227" s="19"/>
      <c r="U227" s="19"/>
      <c r="V227" s="102">
        <v>3</v>
      </c>
      <c r="W227" s="102">
        <v>153</v>
      </c>
      <c r="X227" s="102">
        <f t="shared" si="24"/>
        <v>38.25</v>
      </c>
      <c r="Y227" s="102">
        <v>20</v>
      </c>
      <c r="Z227" s="102">
        <v>1276</v>
      </c>
      <c r="AA227" s="102">
        <f t="shared" si="25"/>
        <v>319</v>
      </c>
      <c r="AB227" s="102">
        <v>19</v>
      </c>
      <c r="AC227" s="102">
        <v>1517</v>
      </c>
      <c r="AD227" s="102">
        <f t="shared" si="26"/>
        <v>379.25</v>
      </c>
      <c r="AE227" s="102">
        <v>31</v>
      </c>
      <c r="AF227" s="102">
        <v>1837</v>
      </c>
      <c r="AG227" s="102">
        <f t="shared" si="27"/>
        <v>459.25</v>
      </c>
      <c r="AH227" s="102">
        <v>16</v>
      </c>
      <c r="AI227" s="102">
        <v>1300</v>
      </c>
      <c r="AJ227" s="102">
        <f t="shared" si="28"/>
        <v>325</v>
      </c>
    </row>
    <row r="228" spans="1:36">
      <c r="A228" s="195" t="s">
        <v>4031</v>
      </c>
      <c r="B228" s="19" t="s">
        <v>3410</v>
      </c>
      <c r="C228" s="227" t="s">
        <v>5</v>
      </c>
      <c r="D228" s="19"/>
      <c r="E228" s="19"/>
      <c r="F228" s="19"/>
      <c r="G228" s="19"/>
      <c r="H228" s="19"/>
      <c r="I228" s="19"/>
      <c r="J228" s="19"/>
      <c r="K228" s="19"/>
      <c r="L228" s="19"/>
      <c r="M228" s="19"/>
      <c r="N228" s="19"/>
      <c r="O228" s="19"/>
      <c r="P228" s="19"/>
      <c r="Q228" s="19"/>
      <c r="R228" s="19"/>
      <c r="S228" s="19"/>
      <c r="T228" s="19"/>
      <c r="U228" s="19"/>
      <c r="V228" s="102">
        <v>1</v>
      </c>
      <c r="W228" s="102">
        <v>59</v>
      </c>
      <c r="X228" s="102">
        <f t="shared" si="24"/>
        <v>14.75</v>
      </c>
      <c r="Y228" s="102">
        <v>15</v>
      </c>
      <c r="Z228" s="102">
        <v>993</v>
      </c>
      <c r="AA228" s="102">
        <f t="shared" si="25"/>
        <v>248.25</v>
      </c>
      <c r="AB228" s="102">
        <v>15</v>
      </c>
      <c r="AC228" s="102">
        <v>1057</v>
      </c>
      <c r="AD228" s="102">
        <f t="shared" si="26"/>
        <v>264.25</v>
      </c>
      <c r="AE228" s="102">
        <v>41</v>
      </c>
      <c r="AF228" s="102">
        <v>2823</v>
      </c>
      <c r="AG228" s="102">
        <f t="shared" si="27"/>
        <v>705.75</v>
      </c>
      <c r="AH228" s="102">
        <v>27</v>
      </c>
      <c r="AI228" s="102">
        <v>2021</v>
      </c>
      <c r="AJ228" s="102">
        <f t="shared" si="28"/>
        <v>505.25</v>
      </c>
    </row>
    <row r="229" spans="1:36">
      <c r="A229" s="195" t="s">
        <v>4032</v>
      </c>
      <c r="B229" s="19" t="s">
        <v>3411</v>
      </c>
      <c r="C229" s="227" t="s">
        <v>5</v>
      </c>
      <c r="D229" s="19"/>
      <c r="E229" s="19"/>
      <c r="F229" s="19"/>
      <c r="G229" s="19"/>
      <c r="H229" s="19"/>
      <c r="I229" s="19"/>
      <c r="J229" s="19"/>
      <c r="K229" s="19"/>
      <c r="L229" s="19"/>
      <c r="M229" s="19"/>
      <c r="N229" s="19"/>
      <c r="O229" s="19"/>
      <c r="P229" s="19"/>
      <c r="Q229" s="19"/>
      <c r="R229" s="19"/>
      <c r="S229" s="19"/>
      <c r="T229" s="19"/>
      <c r="U229" s="19"/>
      <c r="V229" s="102">
        <v>17</v>
      </c>
      <c r="W229" s="102">
        <v>1147</v>
      </c>
      <c r="X229" s="102">
        <f t="shared" si="24"/>
        <v>286.75</v>
      </c>
      <c r="Y229" s="102">
        <v>54</v>
      </c>
      <c r="Z229" s="102">
        <v>3722</v>
      </c>
      <c r="AA229" s="102">
        <f t="shared" si="25"/>
        <v>930.5</v>
      </c>
      <c r="AB229" s="102">
        <v>49</v>
      </c>
      <c r="AC229" s="102">
        <v>3135</v>
      </c>
      <c r="AD229" s="102">
        <f t="shared" si="26"/>
        <v>783.75</v>
      </c>
      <c r="AE229" s="102">
        <v>85</v>
      </c>
      <c r="AF229" s="102">
        <v>5615</v>
      </c>
      <c r="AG229" s="102">
        <f t="shared" si="27"/>
        <v>1403.75</v>
      </c>
      <c r="AH229" s="102">
        <v>84</v>
      </c>
      <c r="AI229" s="102">
        <v>5568</v>
      </c>
      <c r="AJ229" s="102">
        <f t="shared" si="28"/>
        <v>1392</v>
      </c>
    </row>
    <row r="230" spans="1:36">
      <c r="A230" s="195" t="s">
        <v>4033</v>
      </c>
      <c r="B230" s="19" t="s">
        <v>3412</v>
      </c>
      <c r="C230" s="227" t="s">
        <v>5</v>
      </c>
      <c r="D230" s="19"/>
      <c r="E230" s="19"/>
      <c r="F230" s="19"/>
      <c r="G230" s="19"/>
      <c r="H230" s="19"/>
      <c r="I230" s="19"/>
      <c r="J230" s="19"/>
      <c r="K230" s="19"/>
      <c r="L230" s="19"/>
      <c r="M230" s="19"/>
      <c r="N230" s="19"/>
      <c r="O230" s="19"/>
      <c r="P230" s="19"/>
      <c r="Q230" s="19"/>
      <c r="R230" s="19"/>
      <c r="S230" s="19"/>
      <c r="T230" s="19"/>
      <c r="U230" s="19"/>
      <c r="V230" s="102">
        <v>23</v>
      </c>
      <c r="W230" s="102">
        <v>1805</v>
      </c>
      <c r="X230" s="102">
        <f t="shared" si="24"/>
        <v>451.25</v>
      </c>
      <c r="Y230" s="102">
        <v>86</v>
      </c>
      <c r="Z230" s="102">
        <v>6394</v>
      </c>
      <c r="AA230" s="102">
        <f t="shared" si="25"/>
        <v>1598.5</v>
      </c>
      <c r="AB230" s="102">
        <v>100</v>
      </c>
      <c r="AC230" s="102">
        <v>7604</v>
      </c>
      <c r="AD230" s="102">
        <f t="shared" si="26"/>
        <v>1901</v>
      </c>
      <c r="AE230" s="102">
        <v>85</v>
      </c>
      <c r="AF230" s="102">
        <v>7235</v>
      </c>
      <c r="AG230" s="102">
        <f t="shared" si="27"/>
        <v>1808.75</v>
      </c>
      <c r="AH230" s="102">
        <v>73</v>
      </c>
      <c r="AI230" s="102">
        <v>5615</v>
      </c>
      <c r="AJ230" s="102">
        <f t="shared" si="28"/>
        <v>1403.75</v>
      </c>
    </row>
    <row r="231" spans="1:36">
      <c r="A231" s="195" t="s">
        <v>4034</v>
      </c>
      <c r="B231" s="19" t="s">
        <v>3413</v>
      </c>
      <c r="C231" s="227" t="s">
        <v>5</v>
      </c>
      <c r="D231" s="19"/>
      <c r="E231" s="19"/>
      <c r="F231" s="19"/>
      <c r="G231" s="19"/>
      <c r="H231" s="19"/>
      <c r="I231" s="19"/>
      <c r="J231" s="19"/>
      <c r="K231" s="19"/>
      <c r="L231" s="19"/>
      <c r="M231" s="19"/>
      <c r="N231" s="19"/>
      <c r="O231" s="19"/>
      <c r="P231" s="19"/>
      <c r="Q231" s="19"/>
      <c r="R231" s="19"/>
      <c r="S231" s="19"/>
      <c r="T231" s="19"/>
      <c r="U231" s="19"/>
      <c r="V231" s="102">
        <v>7</v>
      </c>
      <c r="W231" s="102">
        <v>609</v>
      </c>
      <c r="X231" s="102">
        <f t="shared" si="24"/>
        <v>152.25</v>
      </c>
      <c r="Y231" s="102">
        <v>98</v>
      </c>
      <c r="Z231" s="102">
        <v>7962</v>
      </c>
      <c r="AA231" s="102">
        <f t="shared" si="25"/>
        <v>1990.5</v>
      </c>
      <c r="AB231" s="102">
        <v>134</v>
      </c>
      <c r="AC231" s="102">
        <v>9422</v>
      </c>
      <c r="AD231" s="102">
        <f t="shared" si="26"/>
        <v>2355.5</v>
      </c>
      <c r="AE231" s="102">
        <v>199</v>
      </c>
      <c r="AF231" s="102">
        <v>14557</v>
      </c>
      <c r="AG231" s="102">
        <f t="shared" si="27"/>
        <v>3639.25</v>
      </c>
      <c r="AH231" s="102">
        <v>146</v>
      </c>
      <c r="AI231" s="102">
        <v>9850</v>
      </c>
      <c r="AJ231" s="102">
        <f t="shared" si="28"/>
        <v>2462.5</v>
      </c>
    </row>
    <row r="232" spans="1:36" hidden="1">
      <c r="A232" s="195" t="s">
        <v>4035</v>
      </c>
      <c r="B232" s="19" t="s">
        <v>3414</v>
      </c>
      <c r="C232" s="227" t="s">
        <v>23</v>
      </c>
      <c r="D232" s="19"/>
      <c r="E232" s="19"/>
      <c r="F232" s="19"/>
      <c r="G232" s="19"/>
      <c r="H232" s="19"/>
      <c r="I232" s="19"/>
      <c r="J232" s="19"/>
      <c r="K232" s="19"/>
      <c r="L232" s="19"/>
      <c r="M232" s="19"/>
      <c r="N232" s="19"/>
      <c r="O232" s="19"/>
      <c r="P232" s="19"/>
      <c r="Q232" s="19"/>
      <c r="R232" s="19"/>
      <c r="S232" s="19"/>
      <c r="T232" s="19"/>
      <c r="U232" s="19"/>
      <c r="V232" s="102">
        <v>25</v>
      </c>
      <c r="W232" s="102">
        <v>1839</v>
      </c>
      <c r="X232" s="102">
        <f t="shared" si="24"/>
        <v>459.75</v>
      </c>
      <c r="Y232" s="102">
        <v>57</v>
      </c>
      <c r="Z232" s="102">
        <v>4075</v>
      </c>
      <c r="AA232" s="102">
        <f t="shared" si="25"/>
        <v>1018.75</v>
      </c>
      <c r="AB232" s="102">
        <v>69</v>
      </c>
      <c r="AC232" s="102">
        <v>4819</v>
      </c>
      <c r="AD232" s="102">
        <f t="shared" si="26"/>
        <v>1204.75</v>
      </c>
      <c r="AE232" s="102">
        <v>49</v>
      </c>
      <c r="AF232" s="102">
        <v>3707</v>
      </c>
      <c r="AG232" s="102">
        <f t="shared" si="27"/>
        <v>926.75</v>
      </c>
      <c r="AH232" s="102">
        <v>43</v>
      </c>
      <c r="AI232" s="102">
        <v>3021</v>
      </c>
      <c r="AJ232" s="102">
        <f t="shared" si="28"/>
        <v>755.25</v>
      </c>
    </row>
    <row r="233" spans="1:36" hidden="1">
      <c r="A233" s="195" t="s">
        <v>4036</v>
      </c>
      <c r="B233" s="19" t="s">
        <v>3415</v>
      </c>
      <c r="C233" s="227" t="s">
        <v>16</v>
      </c>
      <c r="D233" s="19"/>
      <c r="E233" s="19"/>
      <c r="F233" s="19"/>
      <c r="G233" s="19"/>
      <c r="H233" s="19"/>
      <c r="I233" s="19"/>
      <c r="J233" s="19"/>
      <c r="K233" s="19"/>
      <c r="L233" s="19"/>
      <c r="M233" s="19"/>
      <c r="N233" s="19"/>
      <c r="O233" s="19"/>
      <c r="P233" s="19"/>
      <c r="Q233" s="19"/>
      <c r="R233" s="19"/>
      <c r="S233" s="19"/>
      <c r="T233" s="19"/>
      <c r="U233" s="19"/>
      <c r="V233" s="102">
        <v>16</v>
      </c>
      <c r="W233" s="102">
        <v>800</v>
      </c>
      <c r="X233" s="102">
        <f t="shared" si="24"/>
        <v>200</v>
      </c>
      <c r="Y233" s="102">
        <v>82</v>
      </c>
      <c r="Z233" s="102">
        <v>5106</v>
      </c>
      <c r="AA233" s="102">
        <f t="shared" si="25"/>
        <v>1276.5</v>
      </c>
      <c r="AB233" s="102">
        <v>91</v>
      </c>
      <c r="AC233" s="102">
        <v>5885</v>
      </c>
      <c r="AD233" s="102">
        <f t="shared" si="26"/>
        <v>1471.25</v>
      </c>
      <c r="AE233" s="102">
        <v>65</v>
      </c>
      <c r="AF233" s="102">
        <v>4387</v>
      </c>
      <c r="AG233" s="102">
        <f t="shared" si="27"/>
        <v>1096.75</v>
      </c>
      <c r="AH233" s="102">
        <v>70</v>
      </c>
      <c r="AI233" s="102">
        <v>4850</v>
      </c>
      <c r="AJ233" s="102">
        <f t="shared" si="28"/>
        <v>1212.5</v>
      </c>
    </row>
    <row r="234" spans="1:36" hidden="1">
      <c r="A234" s="195" t="s">
        <v>4037</v>
      </c>
      <c r="B234" s="19" t="s">
        <v>3416</v>
      </c>
      <c r="C234" s="227" t="s">
        <v>932</v>
      </c>
      <c r="D234" s="19"/>
      <c r="E234" s="19"/>
      <c r="F234" s="19"/>
      <c r="G234" s="19"/>
      <c r="H234" s="19"/>
      <c r="I234" s="19"/>
      <c r="J234" s="19"/>
      <c r="K234" s="19"/>
      <c r="L234" s="19"/>
      <c r="M234" s="19"/>
      <c r="N234" s="19"/>
      <c r="O234" s="19"/>
      <c r="P234" s="19"/>
      <c r="Q234" s="19"/>
      <c r="R234" s="19"/>
      <c r="S234" s="19"/>
      <c r="T234" s="19"/>
      <c r="U234" s="19"/>
      <c r="V234" s="102">
        <v>8</v>
      </c>
      <c r="W234" s="102">
        <v>668</v>
      </c>
      <c r="X234" s="102">
        <f t="shared" si="24"/>
        <v>167</v>
      </c>
      <c r="Y234" s="102">
        <v>43</v>
      </c>
      <c r="Z234" s="102">
        <v>3169</v>
      </c>
      <c r="AA234" s="102">
        <f t="shared" si="25"/>
        <v>792.25</v>
      </c>
      <c r="AB234" s="102">
        <v>72</v>
      </c>
      <c r="AC234" s="102">
        <v>4664</v>
      </c>
      <c r="AD234" s="102">
        <f t="shared" si="26"/>
        <v>1166</v>
      </c>
      <c r="AE234" s="102">
        <v>54</v>
      </c>
      <c r="AF234" s="102">
        <v>3762</v>
      </c>
      <c r="AG234" s="102">
        <f t="shared" si="27"/>
        <v>940.5</v>
      </c>
      <c r="AH234" s="102">
        <v>50</v>
      </c>
      <c r="AI234" s="102">
        <v>3722</v>
      </c>
      <c r="AJ234" s="102">
        <f t="shared" si="28"/>
        <v>930.5</v>
      </c>
    </row>
    <row r="235" spans="1:36">
      <c r="A235" s="195" t="s">
        <v>4038</v>
      </c>
      <c r="B235" s="19" t="s">
        <v>3417</v>
      </c>
      <c r="C235" s="227" t="s">
        <v>5</v>
      </c>
      <c r="D235" s="19"/>
      <c r="E235" s="19"/>
      <c r="F235" s="19"/>
      <c r="G235" s="19"/>
      <c r="H235" s="19"/>
      <c r="I235" s="19"/>
      <c r="J235" s="19"/>
      <c r="K235" s="19"/>
      <c r="L235" s="19"/>
      <c r="M235" s="19"/>
      <c r="N235" s="19"/>
      <c r="O235" s="19"/>
      <c r="P235" s="19"/>
      <c r="Q235" s="19"/>
      <c r="R235" s="19"/>
      <c r="S235" s="19"/>
      <c r="T235" s="19"/>
      <c r="U235" s="19"/>
      <c r="V235" s="102">
        <v>33</v>
      </c>
      <c r="W235" s="102">
        <v>2223</v>
      </c>
      <c r="X235" s="102">
        <f t="shared" si="24"/>
        <v>555.75</v>
      </c>
      <c r="Y235" s="102">
        <v>39</v>
      </c>
      <c r="Z235" s="102">
        <v>2769</v>
      </c>
      <c r="AA235" s="102">
        <f t="shared" si="25"/>
        <v>692.25</v>
      </c>
      <c r="AB235" s="102">
        <v>40</v>
      </c>
      <c r="AC235" s="102">
        <v>2744</v>
      </c>
      <c r="AD235" s="102">
        <f t="shared" si="26"/>
        <v>686</v>
      </c>
      <c r="AE235" s="102">
        <v>82</v>
      </c>
      <c r="AF235" s="102">
        <v>4958</v>
      </c>
      <c r="AG235" s="102">
        <f t="shared" si="27"/>
        <v>1239.5</v>
      </c>
      <c r="AH235" s="102">
        <v>60</v>
      </c>
      <c r="AI235" s="102">
        <v>3988</v>
      </c>
      <c r="AJ235" s="102">
        <f t="shared" si="28"/>
        <v>997</v>
      </c>
    </row>
    <row r="236" spans="1:36">
      <c r="A236" s="195" t="s">
        <v>4039</v>
      </c>
      <c r="B236" s="19" t="s">
        <v>3418</v>
      </c>
      <c r="C236" s="227" t="s">
        <v>5</v>
      </c>
      <c r="D236" s="19"/>
      <c r="E236" s="19"/>
      <c r="F236" s="19"/>
      <c r="G236" s="19"/>
      <c r="H236" s="19"/>
      <c r="I236" s="19"/>
      <c r="J236" s="19"/>
      <c r="K236" s="19"/>
      <c r="L236" s="19"/>
      <c r="M236" s="19"/>
      <c r="N236" s="19"/>
      <c r="O236" s="19"/>
      <c r="P236" s="19"/>
      <c r="Q236" s="19"/>
      <c r="R236" s="19"/>
      <c r="S236" s="19"/>
      <c r="T236" s="19"/>
      <c r="U236" s="19"/>
      <c r="V236" s="102">
        <v>9</v>
      </c>
      <c r="W236" s="102">
        <v>707</v>
      </c>
      <c r="X236" s="102">
        <f t="shared" si="24"/>
        <v>176.75</v>
      </c>
      <c r="Y236" s="102">
        <v>90</v>
      </c>
      <c r="Z236" s="102">
        <v>6778</v>
      </c>
      <c r="AA236" s="102">
        <f t="shared" si="25"/>
        <v>1694.5</v>
      </c>
      <c r="AB236" s="102">
        <v>175</v>
      </c>
      <c r="AC236" s="102">
        <v>13789</v>
      </c>
      <c r="AD236" s="102">
        <f t="shared" si="26"/>
        <v>3447.25</v>
      </c>
      <c r="AE236" s="102">
        <v>180</v>
      </c>
      <c r="AF236" s="102">
        <v>12728</v>
      </c>
      <c r="AG236" s="102">
        <f t="shared" si="27"/>
        <v>3182</v>
      </c>
      <c r="AH236" s="102">
        <v>298</v>
      </c>
      <c r="AI236" s="102">
        <v>21486</v>
      </c>
      <c r="AJ236" s="102">
        <f t="shared" si="28"/>
        <v>5371.5</v>
      </c>
    </row>
    <row r="237" spans="1:36">
      <c r="A237" s="195" t="s">
        <v>4040</v>
      </c>
      <c r="B237" s="19" t="s">
        <v>3419</v>
      </c>
      <c r="C237" s="227" t="s">
        <v>5</v>
      </c>
      <c r="D237" s="19"/>
      <c r="E237" s="19"/>
      <c r="F237" s="19"/>
      <c r="G237" s="19"/>
      <c r="H237" s="19"/>
      <c r="I237" s="19"/>
      <c r="J237" s="19"/>
      <c r="K237" s="19"/>
      <c r="L237" s="19"/>
      <c r="M237" s="19"/>
      <c r="N237" s="19"/>
      <c r="O237" s="19"/>
      <c r="P237" s="19"/>
      <c r="Q237" s="19"/>
      <c r="R237" s="19"/>
      <c r="S237" s="19"/>
      <c r="T237" s="19"/>
      <c r="U237" s="19"/>
      <c r="V237" s="102">
        <v>7</v>
      </c>
      <c r="W237" s="102">
        <v>401</v>
      </c>
      <c r="X237" s="102">
        <f t="shared" si="24"/>
        <v>100.25</v>
      </c>
      <c r="Y237" s="102">
        <v>19</v>
      </c>
      <c r="Z237" s="102">
        <v>1329</v>
      </c>
      <c r="AA237" s="102">
        <f t="shared" si="25"/>
        <v>332.25</v>
      </c>
      <c r="AB237" s="102">
        <v>26</v>
      </c>
      <c r="AC237" s="102">
        <v>1786</v>
      </c>
      <c r="AD237" s="102">
        <f t="shared" si="26"/>
        <v>446.5</v>
      </c>
      <c r="AE237" s="102">
        <v>40</v>
      </c>
      <c r="AF237" s="102">
        <v>2764</v>
      </c>
      <c r="AG237" s="102">
        <f t="shared" si="27"/>
        <v>691</v>
      </c>
      <c r="AH237" s="102">
        <v>46</v>
      </c>
      <c r="AI237" s="102">
        <v>3418</v>
      </c>
      <c r="AJ237" s="102">
        <f t="shared" si="28"/>
        <v>854.5</v>
      </c>
    </row>
    <row r="238" spans="1:36">
      <c r="A238" s="195" t="s">
        <v>4041</v>
      </c>
      <c r="B238" s="19" t="s">
        <v>3420</v>
      </c>
      <c r="C238" s="227" t="s">
        <v>5</v>
      </c>
      <c r="D238" s="19"/>
      <c r="E238" s="19"/>
      <c r="F238" s="19"/>
      <c r="G238" s="19"/>
      <c r="H238" s="19"/>
      <c r="I238" s="19"/>
      <c r="J238" s="19"/>
      <c r="K238" s="19"/>
      <c r="L238" s="19"/>
      <c r="M238" s="19"/>
      <c r="N238" s="19"/>
      <c r="O238" s="19"/>
      <c r="P238" s="19"/>
      <c r="Q238" s="19"/>
      <c r="R238" s="19"/>
      <c r="S238" s="19"/>
      <c r="T238" s="19"/>
      <c r="U238" s="19"/>
      <c r="V238" s="102">
        <v>4</v>
      </c>
      <c r="W238" s="102">
        <v>236</v>
      </c>
      <c r="X238" s="102">
        <f t="shared" si="24"/>
        <v>59</v>
      </c>
      <c r="Y238" s="102">
        <v>16</v>
      </c>
      <c r="Z238" s="102">
        <v>964</v>
      </c>
      <c r="AA238" s="102">
        <f t="shared" si="25"/>
        <v>241</v>
      </c>
      <c r="AB238" s="102">
        <v>19</v>
      </c>
      <c r="AC238" s="102">
        <v>1381</v>
      </c>
      <c r="AD238" s="102">
        <f t="shared" si="26"/>
        <v>345.25</v>
      </c>
      <c r="AE238" s="102">
        <v>27</v>
      </c>
      <c r="AF238" s="102">
        <v>1865</v>
      </c>
      <c r="AG238" s="102">
        <f t="shared" si="27"/>
        <v>466.25</v>
      </c>
      <c r="AH238" s="102">
        <v>33</v>
      </c>
      <c r="AI238" s="102">
        <v>2179</v>
      </c>
      <c r="AJ238" s="102">
        <f t="shared" si="28"/>
        <v>544.75</v>
      </c>
    </row>
    <row r="239" spans="1:36">
      <c r="A239" s="195" t="s">
        <v>4042</v>
      </c>
      <c r="B239" s="19" t="s">
        <v>3421</v>
      </c>
      <c r="C239" s="227" t="s">
        <v>5</v>
      </c>
      <c r="D239" s="19"/>
      <c r="E239" s="19"/>
      <c r="F239" s="19"/>
      <c r="G239" s="19"/>
      <c r="H239" s="19"/>
      <c r="I239" s="19"/>
      <c r="J239" s="19"/>
      <c r="K239" s="19"/>
      <c r="L239" s="19"/>
      <c r="M239" s="19"/>
      <c r="N239" s="19"/>
      <c r="O239" s="19"/>
      <c r="P239" s="19"/>
      <c r="Q239" s="19"/>
      <c r="R239" s="19"/>
      <c r="S239" s="19"/>
      <c r="T239" s="19"/>
      <c r="U239" s="19"/>
      <c r="V239" s="102">
        <v>1</v>
      </c>
      <c r="W239" s="102">
        <v>119</v>
      </c>
      <c r="X239" s="102">
        <f t="shared" si="24"/>
        <v>29.75</v>
      </c>
      <c r="Y239" s="102">
        <v>0</v>
      </c>
      <c r="Z239" s="102">
        <v>0</v>
      </c>
      <c r="AA239" s="102">
        <f t="shared" si="25"/>
        <v>0</v>
      </c>
      <c r="AB239" s="102">
        <v>18</v>
      </c>
      <c r="AC239" s="102">
        <v>846</v>
      </c>
      <c r="AD239" s="102">
        <f t="shared" si="26"/>
        <v>211.5</v>
      </c>
      <c r="AE239" s="102">
        <v>13</v>
      </c>
      <c r="AF239" s="102">
        <v>759</v>
      </c>
      <c r="AG239" s="102">
        <f t="shared" si="27"/>
        <v>189.75</v>
      </c>
      <c r="AH239" s="102">
        <v>12</v>
      </c>
      <c r="AI239" s="102">
        <v>652</v>
      </c>
      <c r="AJ239" s="102">
        <f t="shared" si="28"/>
        <v>163</v>
      </c>
    </row>
    <row r="240" spans="1:36" hidden="1">
      <c r="A240" s="195" t="s">
        <v>4043</v>
      </c>
      <c r="B240" s="19" t="s">
        <v>3422</v>
      </c>
      <c r="C240" s="227" t="s">
        <v>43</v>
      </c>
      <c r="D240" s="19"/>
      <c r="E240" s="19"/>
      <c r="F240" s="19"/>
      <c r="G240" s="19"/>
      <c r="H240" s="19"/>
      <c r="I240" s="19"/>
      <c r="J240" s="19"/>
      <c r="K240" s="19"/>
      <c r="L240" s="19"/>
      <c r="M240" s="19"/>
      <c r="N240" s="19"/>
      <c r="O240" s="19"/>
      <c r="P240" s="19"/>
      <c r="Q240" s="19"/>
      <c r="R240" s="19"/>
      <c r="S240" s="19"/>
      <c r="T240" s="19"/>
      <c r="U240" s="19"/>
      <c r="V240" s="102">
        <v>33</v>
      </c>
      <c r="W240" s="102">
        <v>2307</v>
      </c>
      <c r="X240" s="102">
        <f t="shared" si="24"/>
        <v>576.75</v>
      </c>
      <c r="Y240" s="102">
        <v>48</v>
      </c>
      <c r="Z240" s="102">
        <v>2944</v>
      </c>
      <c r="AA240" s="102">
        <f t="shared" si="25"/>
        <v>736</v>
      </c>
      <c r="AB240" s="102">
        <v>27</v>
      </c>
      <c r="AC240" s="102">
        <v>1449</v>
      </c>
      <c r="AD240" s="102">
        <f t="shared" si="26"/>
        <v>362.25</v>
      </c>
      <c r="AE240" s="102">
        <v>39</v>
      </c>
      <c r="AF240" s="102">
        <v>2261</v>
      </c>
      <c r="AG240" s="102">
        <f t="shared" si="27"/>
        <v>565.25</v>
      </c>
      <c r="AH240" s="102">
        <v>54</v>
      </c>
      <c r="AI240" s="102">
        <v>3290</v>
      </c>
      <c r="AJ240" s="102">
        <f t="shared" si="28"/>
        <v>822.5</v>
      </c>
    </row>
    <row r="241" spans="1:36" hidden="1">
      <c r="A241" s="195" t="s">
        <v>4044</v>
      </c>
      <c r="B241" s="19" t="s">
        <v>3423</v>
      </c>
      <c r="C241" s="227" t="s">
        <v>123</v>
      </c>
      <c r="D241" s="19"/>
      <c r="E241" s="19"/>
      <c r="F241" s="19"/>
      <c r="G241" s="19"/>
      <c r="H241" s="19"/>
      <c r="I241" s="19"/>
      <c r="J241" s="19"/>
      <c r="K241" s="19"/>
      <c r="L241" s="19"/>
      <c r="M241" s="19"/>
      <c r="N241" s="19"/>
      <c r="O241" s="19"/>
      <c r="P241" s="19"/>
      <c r="Q241" s="19"/>
      <c r="R241" s="19"/>
      <c r="S241" s="19"/>
      <c r="T241" s="19"/>
      <c r="U241" s="19"/>
      <c r="V241" s="102">
        <v>14</v>
      </c>
      <c r="W241" s="102">
        <v>906</v>
      </c>
      <c r="X241" s="102">
        <f t="shared" si="24"/>
        <v>226.5</v>
      </c>
      <c r="Y241" s="102">
        <v>58</v>
      </c>
      <c r="Z241" s="102">
        <v>3550</v>
      </c>
      <c r="AA241" s="102">
        <f t="shared" si="25"/>
        <v>887.5</v>
      </c>
      <c r="AB241" s="102">
        <v>96</v>
      </c>
      <c r="AC241" s="102">
        <v>6048</v>
      </c>
      <c r="AD241" s="102">
        <f t="shared" si="26"/>
        <v>1512</v>
      </c>
      <c r="AE241" s="102">
        <v>103</v>
      </c>
      <c r="AF241" s="102">
        <v>6321</v>
      </c>
      <c r="AG241" s="102">
        <f t="shared" si="27"/>
        <v>1580.25</v>
      </c>
      <c r="AH241" s="102">
        <v>119</v>
      </c>
      <c r="AI241" s="102">
        <v>9437</v>
      </c>
      <c r="AJ241" s="102">
        <f t="shared" si="28"/>
        <v>2359.25</v>
      </c>
    </row>
    <row r="242" spans="1:36">
      <c r="A242" s="195" t="s">
        <v>4045</v>
      </c>
      <c r="B242" s="19" t="s">
        <v>3424</v>
      </c>
      <c r="C242" s="227" t="s">
        <v>5</v>
      </c>
      <c r="D242" s="19"/>
      <c r="E242" s="19"/>
      <c r="F242" s="19"/>
      <c r="G242" s="19"/>
      <c r="H242" s="19"/>
      <c r="I242" s="19"/>
      <c r="J242" s="19"/>
      <c r="K242" s="19"/>
      <c r="L242" s="19"/>
      <c r="M242" s="19"/>
      <c r="N242" s="19"/>
      <c r="O242" s="19"/>
      <c r="P242" s="19"/>
      <c r="Q242" s="19"/>
      <c r="R242" s="19"/>
      <c r="S242" s="19"/>
      <c r="T242" s="19"/>
      <c r="U242" s="19"/>
      <c r="V242" s="102">
        <v>158</v>
      </c>
      <c r="W242" s="102">
        <v>15218</v>
      </c>
      <c r="X242" s="102">
        <f t="shared" si="24"/>
        <v>3804.5</v>
      </c>
      <c r="Y242" s="102">
        <v>790</v>
      </c>
      <c r="Z242" s="102">
        <v>75286</v>
      </c>
      <c r="AA242" s="102">
        <f t="shared" si="25"/>
        <v>18821.5</v>
      </c>
      <c r="AB242" s="102">
        <v>929</v>
      </c>
      <c r="AC242" s="102">
        <v>88383</v>
      </c>
      <c r="AD242" s="102">
        <f t="shared" si="26"/>
        <v>22095.75</v>
      </c>
      <c r="AE242" s="102">
        <v>893</v>
      </c>
      <c r="AF242" s="102">
        <v>81651</v>
      </c>
      <c r="AG242" s="102">
        <f t="shared" si="27"/>
        <v>20412.75</v>
      </c>
      <c r="AH242" s="102">
        <v>360</v>
      </c>
      <c r="AI242" s="102">
        <v>25060</v>
      </c>
      <c r="AJ242" s="102">
        <f t="shared" si="28"/>
        <v>6265</v>
      </c>
    </row>
    <row r="243" spans="1:36" hidden="1">
      <c r="A243" s="195" t="s">
        <v>4046</v>
      </c>
      <c r="B243" s="19" t="s">
        <v>3425</v>
      </c>
      <c r="C243" s="227" t="s">
        <v>955</v>
      </c>
      <c r="D243" s="19"/>
      <c r="E243" s="19"/>
      <c r="F243" s="19"/>
      <c r="G243" s="19"/>
      <c r="H243" s="19"/>
      <c r="I243" s="19"/>
      <c r="J243" s="19"/>
      <c r="K243" s="19"/>
      <c r="L243" s="19"/>
      <c r="M243" s="19"/>
      <c r="N243" s="19"/>
      <c r="O243" s="19"/>
      <c r="P243" s="19"/>
      <c r="Q243" s="19"/>
      <c r="R243" s="19"/>
      <c r="S243" s="19"/>
      <c r="T243" s="19"/>
      <c r="U243" s="19"/>
      <c r="V243" s="102">
        <v>1</v>
      </c>
      <c r="W243" s="102">
        <v>35</v>
      </c>
      <c r="X243" s="102">
        <f t="shared" si="24"/>
        <v>8.75</v>
      </c>
      <c r="Y243" s="102">
        <v>20</v>
      </c>
      <c r="Z243" s="102">
        <v>1372</v>
      </c>
      <c r="AA243" s="102">
        <f t="shared" si="25"/>
        <v>343</v>
      </c>
      <c r="AB243" s="102">
        <v>20</v>
      </c>
      <c r="AC243" s="102">
        <v>1408</v>
      </c>
      <c r="AD243" s="102">
        <f t="shared" si="26"/>
        <v>352</v>
      </c>
      <c r="AE243" s="102">
        <v>38</v>
      </c>
      <c r="AF243" s="102">
        <v>2694</v>
      </c>
      <c r="AG243" s="102">
        <f t="shared" si="27"/>
        <v>673.5</v>
      </c>
      <c r="AH243" s="102">
        <v>43</v>
      </c>
      <c r="AI243" s="102">
        <v>2845</v>
      </c>
      <c r="AJ243" s="102">
        <f t="shared" si="28"/>
        <v>711.25</v>
      </c>
    </row>
    <row r="244" spans="1:36">
      <c r="A244" s="195" t="s">
        <v>4047</v>
      </c>
      <c r="B244" s="19" t="s">
        <v>3426</v>
      </c>
      <c r="C244" s="227" t="s">
        <v>5</v>
      </c>
      <c r="D244" s="19"/>
      <c r="E244" s="19"/>
      <c r="F244" s="19"/>
      <c r="G244" s="19"/>
      <c r="H244" s="19"/>
      <c r="I244" s="19"/>
      <c r="J244" s="19"/>
      <c r="K244" s="19"/>
      <c r="L244" s="19"/>
      <c r="M244" s="19"/>
      <c r="N244" s="19"/>
      <c r="O244" s="19"/>
      <c r="P244" s="19"/>
      <c r="Q244" s="19"/>
      <c r="R244" s="19"/>
      <c r="S244" s="19"/>
      <c r="T244" s="19"/>
      <c r="U244" s="19"/>
      <c r="V244" s="102">
        <v>1</v>
      </c>
      <c r="W244" s="102">
        <v>99</v>
      </c>
      <c r="X244" s="102">
        <f t="shared" si="24"/>
        <v>24.75</v>
      </c>
      <c r="Y244" s="102">
        <v>22</v>
      </c>
      <c r="Z244" s="102">
        <v>1506</v>
      </c>
      <c r="AA244" s="102">
        <f t="shared" si="25"/>
        <v>376.5</v>
      </c>
      <c r="AB244" s="102">
        <v>47</v>
      </c>
      <c r="AC244" s="102">
        <v>3525</v>
      </c>
      <c r="AD244" s="102">
        <f t="shared" si="26"/>
        <v>881.25</v>
      </c>
      <c r="AE244" s="102">
        <v>73</v>
      </c>
      <c r="AF244" s="102">
        <v>5943</v>
      </c>
      <c r="AG244" s="102">
        <f t="shared" si="27"/>
        <v>1485.75</v>
      </c>
      <c r="AH244" s="102">
        <v>67</v>
      </c>
      <c r="AI244" s="102">
        <v>4885</v>
      </c>
      <c r="AJ244" s="102">
        <f t="shared" si="28"/>
        <v>1221.25</v>
      </c>
    </row>
    <row r="245" spans="1:36">
      <c r="A245" s="195" t="s">
        <v>4048</v>
      </c>
      <c r="B245" s="19" t="s">
        <v>3427</v>
      </c>
      <c r="C245" s="227" t="s">
        <v>5</v>
      </c>
      <c r="D245" s="19"/>
      <c r="E245" s="19"/>
      <c r="F245" s="19"/>
      <c r="G245" s="19"/>
      <c r="H245" s="19"/>
      <c r="I245" s="19"/>
      <c r="J245" s="19"/>
      <c r="K245" s="19"/>
      <c r="L245" s="19"/>
      <c r="M245" s="19"/>
      <c r="N245" s="19"/>
      <c r="O245" s="19"/>
      <c r="P245" s="19"/>
      <c r="Q245" s="19"/>
      <c r="R245" s="19"/>
      <c r="S245" s="19"/>
      <c r="T245" s="19"/>
      <c r="U245" s="19"/>
      <c r="V245" s="102">
        <v>2</v>
      </c>
      <c r="W245" s="102">
        <v>118</v>
      </c>
      <c r="X245" s="102">
        <f t="shared" si="24"/>
        <v>29.5</v>
      </c>
      <c r="Y245" s="102">
        <v>11</v>
      </c>
      <c r="Z245" s="102">
        <v>805</v>
      </c>
      <c r="AA245" s="102">
        <f t="shared" si="25"/>
        <v>201.25</v>
      </c>
      <c r="AB245" s="102">
        <v>24</v>
      </c>
      <c r="AC245" s="102">
        <v>1808</v>
      </c>
      <c r="AD245" s="102">
        <f t="shared" si="26"/>
        <v>452</v>
      </c>
      <c r="AE245" s="102">
        <v>40</v>
      </c>
      <c r="AF245" s="102">
        <v>2832</v>
      </c>
      <c r="AG245" s="102">
        <f t="shared" si="27"/>
        <v>708</v>
      </c>
      <c r="AH245" s="102">
        <v>44</v>
      </c>
      <c r="AI245" s="102">
        <v>2984</v>
      </c>
      <c r="AJ245" s="102">
        <f t="shared" si="28"/>
        <v>746</v>
      </c>
    </row>
    <row r="246" spans="1:36">
      <c r="A246" s="195" t="s">
        <v>4049</v>
      </c>
      <c r="B246" s="19" t="s">
        <v>3428</v>
      </c>
      <c r="C246" s="227" t="s">
        <v>5</v>
      </c>
      <c r="D246" s="19"/>
      <c r="E246" s="19"/>
      <c r="F246" s="19"/>
      <c r="G246" s="19"/>
      <c r="H246" s="19"/>
      <c r="I246" s="19"/>
      <c r="J246" s="19"/>
      <c r="K246" s="19"/>
      <c r="L246" s="19"/>
      <c r="M246" s="19"/>
      <c r="N246" s="19"/>
      <c r="O246" s="19"/>
      <c r="P246" s="19"/>
      <c r="Q246" s="19"/>
      <c r="R246" s="19"/>
      <c r="S246" s="19"/>
      <c r="T246" s="19"/>
      <c r="U246" s="19"/>
      <c r="V246" s="102">
        <v>8</v>
      </c>
      <c r="W246" s="102">
        <v>512</v>
      </c>
      <c r="X246" s="102">
        <f t="shared" si="24"/>
        <v>128</v>
      </c>
      <c r="Y246" s="102">
        <v>38</v>
      </c>
      <c r="Z246" s="102">
        <v>2518</v>
      </c>
      <c r="AA246" s="102">
        <f t="shared" si="25"/>
        <v>629.5</v>
      </c>
      <c r="AB246" s="102">
        <v>39</v>
      </c>
      <c r="AC246" s="102">
        <v>2461</v>
      </c>
      <c r="AD246" s="102">
        <f t="shared" si="26"/>
        <v>615.25</v>
      </c>
      <c r="AE246" s="102">
        <v>38</v>
      </c>
      <c r="AF246" s="102">
        <v>2702</v>
      </c>
      <c r="AG246" s="102">
        <f t="shared" si="27"/>
        <v>675.5</v>
      </c>
      <c r="AH246" s="102">
        <v>35</v>
      </c>
      <c r="AI246" s="102">
        <v>2569</v>
      </c>
      <c r="AJ246" s="102">
        <f t="shared" si="28"/>
        <v>642.25</v>
      </c>
    </row>
    <row r="247" spans="1:36" hidden="1">
      <c r="A247" s="195" t="s">
        <v>4050</v>
      </c>
      <c r="B247" s="19" t="s">
        <v>3429</v>
      </c>
      <c r="C247" s="227" t="s">
        <v>952</v>
      </c>
      <c r="D247" s="19"/>
      <c r="E247" s="19"/>
      <c r="F247" s="19"/>
      <c r="G247" s="19"/>
      <c r="H247" s="19"/>
      <c r="I247" s="19"/>
      <c r="J247" s="19"/>
      <c r="K247" s="19"/>
      <c r="L247" s="19"/>
      <c r="M247" s="19"/>
      <c r="N247" s="19"/>
      <c r="O247" s="19"/>
      <c r="P247" s="19"/>
      <c r="Q247" s="19"/>
      <c r="R247" s="19"/>
      <c r="S247" s="19"/>
      <c r="T247" s="19"/>
      <c r="U247" s="19"/>
      <c r="V247" s="102">
        <v>20</v>
      </c>
      <c r="W247" s="102">
        <v>1636</v>
      </c>
      <c r="X247" s="102">
        <f t="shared" si="24"/>
        <v>409</v>
      </c>
      <c r="Y247" s="102">
        <v>111</v>
      </c>
      <c r="Z247" s="102">
        <v>8989</v>
      </c>
      <c r="AA247" s="102">
        <f t="shared" si="25"/>
        <v>2247.25</v>
      </c>
      <c r="AB247" s="102">
        <v>158</v>
      </c>
      <c r="AC247" s="102">
        <v>12926</v>
      </c>
      <c r="AD247" s="102">
        <f t="shared" si="26"/>
        <v>3231.5</v>
      </c>
      <c r="AE247" s="102">
        <v>145</v>
      </c>
      <c r="AF247" s="102">
        <v>11303</v>
      </c>
      <c r="AG247" s="102">
        <f t="shared" si="27"/>
        <v>2825.75</v>
      </c>
      <c r="AH247" s="102">
        <v>194</v>
      </c>
      <c r="AI247" s="102">
        <v>14902</v>
      </c>
      <c r="AJ247" s="102">
        <f t="shared" si="28"/>
        <v>3725.5</v>
      </c>
    </row>
    <row r="248" spans="1:36" hidden="1">
      <c r="A248" s="195" t="s">
        <v>4051</v>
      </c>
      <c r="B248" s="19" t="s">
        <v>3430</v>
      </c>
      <c r="C248" s="227" t="s">
        <v>952</v>
      </c>
      <c r="D248" s="19"/>
      <c r="E248" s="19"/>
      <c r="F248" s="19"/>
      <c r="G248" s="19"/>
      <c r="H248" s="19"/>
      <c r="I248" s="19"/>
      <c r="J248" s="19"/>
      <c r="K248" s="19"/>
      <c r="L248" s="19"/>
      <c r="M248" s="19"/>
      <c r="N248" s="19"/>
      <c r="O248" s="19"/>
      <c r="P248" s="19"/>
      <c r="Q248" s="19"/>
      <c r="R248" s="19"/>
      <c r="S248" s="19"/>
      <c r="T248" s="19"/>
      <c r="U248" s="19"/>
      <c r="V248" s="102">
        <v>15</v>
      </c>
      <c r="W248" s="102">
        <v>1361</v>
      </c>
      <c r="X248" s="102">
        <f t="shared" si="24"/>
        <v>340.25</v>
      </c>
      <c r="Y248" s="102">
        <v>51</v>
      </c>
      <c r="Z248" s="102">
        <v>3601</v>
      </c>
      <c r="AA248" s="102">
        <f t="shared" si="25"/>
        <v>900.25</v>
      </c>
      <c r="AB248" s="102">
        <v>69</v>
      </c>
      <c r="AC248" s="102">
        <v>5227</v>
      </c>
      <c r="AD248" s="102">
        <f t="shared" si="26"/>
        <v>1306.75</v>
      </c>
      <c r="AE248" s="102">
        <v>79</v>
      </c>
      <c r="AF248" s="102">
        <v>6165</v>
      </c>
      <c r="AG248" s="102">
        <f t="shared" si="27"/>
        <v>1541.25</v>
      </c>
      <c r="AH248" s="102">
        <v>66</v>
      </c>
      <c r="AI248" s="102">
        <v>5050</v>
      </c>
      <c r="AJ248" s="102">
        <f t="shared" si="28"/>
        <v>1262.5</v>
      </c>
    </row>
    <row r="249" spans="1:36">
      <c r="A249" s="195" t="s">
        <v>4052</v>
      </c>
      <c r="B249" s="19" t="s">
        <v>3431</v>
      </c>
      <c r="C249" s="227" t="s">
        <v>5</v>
      </c>
      <c r="D249" s="19"/>
      <c r="E249" s="19"/>
      <c r="F249" s="19"/>
      <c r="G249" s="19"/>
      <c r="H249" s="19"/>
      <c r="I249" s="19"/>
      <c r="J249" s="19"/>
      <c r="K249" s="19"/>
      <c r="L249" s="19"/>
      <c r="M249" s="19"/>
      <c r="N249" s="19"/>
      <c r="O249" s="19"/>
      <c r="P249" s="19"/>
      <c r="Q249" s="19"/>
      <c r="R249" s="19"/>
      <c r="S249" s="19"/>
      <c r="T249" s="19"/>
      <c r="U249" s="19"/>
      <c r="V249" s="102">
        <v>2</v>
      </c>
      <c r="W249" s="102">
        <v>134</v>
      </c>
      <c r="X249" s="102">
        <f t="shared" si="24"/>
        <v>33.5</v>
      </c>
      <c r="Y249" s="102">
        <v>11</v>
      </c>
      <c r="Z249" s="102">
        <v>1109</v>
      </c>
      <c r="AA249" s="102">
        <f t="shared" si="25"/>
        <v>277.25</v>
      </c>
      <c r="AB249" s="102">
        <v>36</v>
      </c>
      <c r="AC249" s="102">
        <v>2948</v>
      </c>
      <c r="AD249" s="102">
        <f t="shared" si="26"/>
        <v>737</v>
      </c>
      <c r="AE249" s="102">
        <v>40</v>
      </c>
      <c r="AF249" s="102">
        <v>3192</v>
      </c>
      <c r="AG249" s="102">
        <f t="shared" si="27"/>
        <v>798</v>
      </c>
      <c r="AH249" s="102">
        <v>35</v>
      </c>
      <c r="AI249" s="102">
        <v>2489</v>
      </c>
      <c r="AJ249" s="102">
        <f t="shared" si="28"/>
        <v>622.25</v>
      </c>
    </row>
    <row r="250" spans="1:36">
      <c r="A250" s="195" t="s">
        <v>4053</v>
      </c>
      <c r="B250" s="19" t="s">
        <v>3432</v>
      </c>
      <c r="C250" s="227" t="s">
        <v>5</v>
      </c>
      <c r="D250" s="19"/>
      <c r="E250" s="19"/>
      <c r="F250" s="19"/>
      <c r="G250" s="19"/>
      <c r="H250" s="19"/>
      <c r="I250" s="19"/>
      <c r="J250" s="19"/>
      <c r="K250" s="19"/>
      <c r="L250" s="19"/>
      <c r="M250" s="19"/>
      <c r="N250" s="19"/>
      <c r="O250" s="19"/>
      <c r="P250" s="19"/>
      <c r="Q250" s="19"/>
      <c r="R250" s="19"/>
      <c r="S250" s="19"/>
      <c r="T250" s="19"/>
      <c r="U250" s="19"/>
      <c r="V250" s="102">
        <v>9</v>
      </c>
      <c r="W250" s="102">
        <v>711</v>
      </c>
      <c r="X250" s="102">
        <f t="shared" si="24"/>
        <v>177.75</v>
      </c>
      <c r="Y250" s="102">
        <v>163</v>
      </c>
      <c r="Z250" s="102">
        <v>13385</v>
      </c>
      <c r="AA250" s="102">
        <f t="shared" si="25"/>
        <v>3346.25</v>
      </c>
      <c r="AB250" s="102">
        <v>289</v>
      </c>
      <c r="AC250" s="102">
        <v>22503</v>
      </c>
      <c r="AD250" s="102">
        <f t="shared" si="26"/>
        <v>5625.75</v>
      </c>
      <c r="AE250" s="102">
        <v>379</v>
      </c>
      <c r="AF250" s="102">
        <v>32105</v>
      </c>
      <c r="AG250" s="102">
        <f t="shared" si="27"/>
        <v>8026.25</v>
      </c>
      <c r="AH250" s="102">
        <v>391</v>
      </c>
      <c r="AI250" s="102">
        <v>32789</v>
      </c>
      <c r="AJ250" s="102">
        <f t="shared" si="28"/>
        <v>8197.25</v>
      </c>
    </row>
    <row r="251" spans="1:36" hidden="1">
      <c r="A251" s="195" t="s">
        <v>4054</v>
      </c>
      <c r="B251" s="19" t="s">
        <v>3433</v>
      </c>
      <c r="C251" s="227" t="s">
        <v>545</v>
      </c>
      <c r="D251" s="19"/>
      <c r="E251" s="19"/>
      <c r="F251" s="19"/>
      <c r="G251" s="19"/>
      <c r="H251" s="19"/>
      <c r="I251" s="19"/>
      <c r="J251" s="19"/>
      <c r="K251" s="19"/>
      <c r="L251" s="19"/>
      <c r="M251" s="19"/>
      <c r="N251" s="19"/>
      <c r="O251" s="19"/>
      <c r="P251" s="19"/>
      <c r="Q251" s="19"/>
      <c r="R251" s="19"/>
      <c r="S251" s="19"/>
      <c r="T251" s="19"/>
      <c r="U251" s="19"/>
      <c r="V251" s="102">
        <v>97</v>
      </c>
      <c r="W251" s="102">
        <v>6479</v>
      </c>
      <c r="X251" s="102">
        <f t="shared" si="24"/>
        <v>1619.75</v>
      </c>
      <c r="Y251" s="102">
        <v>250</v>
      </c>
      <c r="Z251" s="102">
        <v>15930</v>
      </c>
      <c r="AA251" s="102">
        <f t="shared" si="25"/>
        <v>3982.5</v>
      </c>
      <c r="AB251" s="102">
        <v>282</v>
      </c>
      <c r="AC251" s="102">
        <v>18126</v>
      </c>
      <c r="AD251" s="102">
        <f t="shared" si="26"/>
        <v>4531.5</v>
      </c>
      <c r="AE251" s="102">
        <v>359</v>
      </c>
      <c r="AF251" s="102">
        <v>23477</v>
      </c>
      <c r="AG251" s="102">
        <f t="shared" si="27"/>
        <v>5869.25</v>
      </c>
      <c r="AH251" s="102">
        <v>381</v>
      </c>
      <c r="AI251" s="102">
        <v>25763</v>
      </c>
      <c r="AJ251" s="102">
        <f t="shared" si="28"/>
        <v>6440.75</v>
      </c>
    </row>
    <row r="252" spans="1:36">
      <c r="A252" s="195" t="s">
        <v>4055</v>
      </c>
      <c r="B252" s="19" t="s">
        <v>3434</v>
      </c>
      <c r="C252" s="227" t="s">
        <v>5</v>
      </c>
      <c r="D252" s="19"/>
      <c r="E252" s="19"/>
      <c r="F252" s="19"/>
      <c r="G252" s="19"/>
      <c r="H252" s="19"/>
      <c r="I252" s="19"/>
      <c r="J252" s="19"/>
      <c r="K252" s="19"/>
      <c r="L252" s="19"/>
      <c r="M252" s="19"/>
      <c r="N252" s="19"/>
      <c r="O252" s="19"/>
      <c r="P252" s="19"/>
      <c r="Q252" s="19"/>
      <c r="R252" s="19"/>
      <c r="S252" s="19"/>
      <c r="T252" s="19"/>
      <c r="U252" s="19"/>
      <c r="V252" s="102">
        <v>13</v>
      </c>
      <c r="W252" s="102">
        <v>923</v>
      </c>
      <c r="X252" s="102">
        <f t="shared" si="24"/>
        <v>230.75</v>
      </c>
      <c r="Y252" s="102">
        <v>86</v>
      </c>
      <c r="Z252" s="102">
        <v>5338</v>
      </c>
      <c r="AA252" s="102">
        <f t="shared" si="25"/>
        <v>1334.5</v>
      </c>
      <c r="AB252" s="102">
        <v>101</v>
      </c>
      <c r="AC252" s="102">
        <v>6839</v>
      </c>
      <c r="AD252" s="102">
        <f t="shared" si="26"/>
        <v>1709.75</v>
      </c>
      <c r="AE252" s="102">
        <v>122</v>
      </c>
      <c r="AF252" s="102">
        <v>8990</v>
      </c>
      <c r="AG252" s="102">
        <f t="shared" si="27"/>
        <v>2247.5</v>
      </c>
      <c r="AH252" s="102">
        <v>83</v>
      </c>
      <c r="AI252" s="102">
        <v>5985</v>
      </c>
      <c r="AJ252" s="102">
        <f t="shared" si="28"/>
        <v>1496.25</v>
      </c>
    </row>
    <row r="253" spans="1:36">
      <c r="A253" s="195" t="s">
        <v>4056</v>
      </c>
      <c r="B253" s="19" t="s">
        <v>3435</v>
      </c>
      <c r="C253" s="227" t="s">
        <v>5</v>
      </c>
      <c r="D253" s="19"/>
      <c r="E253" s="19"/>
      <c r="F253" s="19"/>
      <c r="G253" s="19"/>
      <c r="H253" s="19"/>
      <c r="I253" s="19"/>
      <c r="J253" s="19"/>
      <c r="K253" s="19"/>
      <c r="L253" s="19"/>
      <c r="M253" s="19"/>
      <c r="N253" s="19"/>
      <c r="O253" s="19"/>
      <c r="P253" s="19"/>
      <c r="Q253" s="19"/>
      <c r="R253" s="19"/>
      <c r="S253" s="19"/>
      <c r="T253" s="19"/>
      <c r="U253" s="19"/>
      <c r="V253" s="102">
        <v>32</v>
      </c>
      <c r="W253" s="102">
        <v>2292</v>
      </c>
      <c r="X253" s="102">
        <f t="shared" si="24"/>
        <v>573</v>
      </c>
      <c r="Y253" s="102">
        <v>137</v>
      </c>
      <c r="Z253" s="102">
        <v>10771</v>
      </c>
      <c r="AA253" s="102">
        <f t="shared" si="25"/>
        <v>2692.75</v>
      </c>
      <c r="AB253" s="102">
        <v>108</v>
      </c>
      <c r="AC253" s="102">
        <v>8396</v>
      </c>
      <c r="AD253" s="102">
        <f t="shared" si="26"/>
        <v>2099</v>
      </c>
      <c r="AE253" s="102">
        <v>125</v>
      </c>
      <c r="AF253" s="102">
        <v>9643</v>
      </c>
      <c r="AG253" s="102">
        <f t="shared" si="27"/>
        <v>2410.75</v>
      </c>
      <c r="AH253" s="102">
        <v>121</v>
      </c>
      <c r="AI253" s="102">
        <v>9243</v>
      </c>
      <c r="AJ253" s="102">
        <f t="shared" si="28"/>
        <v>2310.75</v>
      </c>
    </row>
    <row r="254" spans="1:36">
      <c r="A254" s="195" t="s">
        <v>4057</v>
      </c>
      <c r="B254" s="19" t="s">
        <v>3436</v>
      </c>
      <c r="C254" s="227" t="s">
        <v>5</v>
      </c>
      <c r="D254" s="19"/>
      <c r="E254" s="19"/>
      <c r="F254" s="19"/>
      <c r="G254" s="19"/>
      <c r="H254" s="19"/>
      <c r="I254" s="19"/>
      <c r="J254" s="19"/>
      <c r="K254" s="19"/>
      <c r="L254" s="19"/>
      <c r="M254" s="19"/>
      <c r="N254" s="19"/>
      <c r="O254" s="19"/>
      <c r="P254" s="19"/>
      <c r="Q254" s="19"/>
      <c r="R254" s="19"/>
      <c r="S254" s="19"/>
      <c r="T254" s="19"/>
      <c r="U254" s="19"/>
      <c r="V254" s="102">
        <v>10</v>
      </c>
      <c r="W254" s="102">
        <v>678</v>
      </c>
      <c r="X254" s="102">
        <f t="shared" si="24"/>
        <v>169.5</v>
      </c>
      <c r="Y254" s="102">
        <v>32</v>
      </c>
      <c r="Z254" s="102">
        <v>2784</v>
      </c>
      <c r="AA254" s="102">
        <f t="shared" si="25"/>
        <v>696</v>
      </c>
      <c r="AB254" s="102">
        <v>56</v>
      </c>
      <c r="AC254" s="102">
        <v>3896</v>
      </c>
      <c r="AD254" s="102">
        <f t="shared" si="26"/>
        <v>974</v>
      </c>
      <c r="AE254" s="102">
        <v>36</v>
      </c>
      <c r="AF254" s="102">
        <v>2376</v>
      </c>
      <c r="AG254" s="102">
        <f t="shared" si="27"/>
        <v>594</v>
      </c>
      <c r="AH254" s="102">
        <v>47</v>
      </c>
      <c r="AI254" s="102">
        <v>3237</v>
      </c>
      <c r="AJ254" s="102">
        <f t="shared" si="28"/>
        <v>809.25</v>
      </c>
    </row>
    <row r="255" spans="1:36">
      <c r="A255" s="195" t="s">
        <v>4058</v>
      </c>
      <c r="B255" s="19" t="s">
        <v>3437</v>
      </c>
      <c r="C255" s="227" t="s">
        <v>5</v>
      </c>
      <c r="D255" s="19"/>
      <c r="E255" s="19"/>
      <c r="F255" s="19"/>
      <c r="G255" s="19"/>
      <c r="H255" s="19"/>
      <c r="I255" s="19"/>
      <c r="J255" s="19"/>
      <c r="K255" s="19"/>
      <c r="L255" s="19"/>
      <c r="M255" s="19"/>
      <c r="N255" s="19"/>
      <c r="O255" s="19"/>
      <c r="P255" s="19"/>
      <c r="Q255" s="19"/>
      <c r="R255" s="19"/>
      <c r="S255" s="19"/>
      <c r="T255" s="19"/>
      <c r="U255" s="19"/>
      <c r="V255" s="102">
        <v>9</v>
      </c>
      <c r="W255" s="102">
        <v>767</v>
      </c>
      <c r="X255" s="102">
        <f t="shared" si="24"/>
        <v>191.75</v>
      </c>
      <c r="Y255" s="102">
        <v>74</v>
      </c>
      <c r="Z255" s="102">
        <v>5334</v>
      </c>
      <c r="AA255" s="102">
        <f t="shared" si="25"/>
        <v>1333.5</v>
      </c>
      <c r="AB255" s="102">
        <v>44</v>
      </c>
      <c r="AC255" s="102">
        <v>3096</v>
      </c>
      <c r="AD255" s="102">
        <f t="shared" si="26"/>
        <v>774</v>
      </c>
      <c r="AE255" s="102">
        <v>62</v>
      </c>
      <c r="AF255" s="102">
        <v>4882</v>
      </c>
      <c r="AG255" s="102">
        <f t="shared" si="27"/>
        <v>1220.5</v>
      </c>
      <c r="AH255" s="102">
        <v>62</v>
      </c>
      <c r="AI255" s="102">
        <v>4026</v>
      </c>
      <c r="AJ255" s="102">
        <f t="shared" si="28"/>
        <v>1006.5</v>
      </c>
    </row>
    <row r="256" spans="1:36">
      <c r="A256" s="195" t="s">
        <v>4059</v>
      </c>
      <c r="B256" s="19" t="s">
        <v>3438</v>
      </c>
      <c r="C256" s="227" t="s">
        <v>5</v>
      </c>
      <c r="D256" s="19"/>
      <c r="E256" s="19"/>
      <c r="F256" s="19"/>
      <c r="G256" s="19"/>
      <c r="H256" s="19"/>
      <c r="I256" s="19"/>
      <c r="J256" s="19"/>
      <c r="K256" s="19"/>
      <c r="L256" s="19"/>
      <c r="M256" s="19"/>
      <c r="N256" s="19"/>
      <c r="O256" s="19"/>
      <c r="P256" s="19"/>
      <c r="Q256" s="19"/>
      <c r="R256" s="19"/>
      <c r="S256" s="19"/>
      <c r="T256" s="19"/>
      <c r="U256" s="19"/>
      <c r="V256" s="102">
        <v>14</v>
      </c>
      <c r="W256" s="102">
        <v>1042</v>
      </c>
      <c r="X256" s="102">
        <f t="shared" si="24"/>
        <v>260.5</v>
      </c>
      <c r="Y256" s="102">
        <v>44</v>
      </c>
      <c r="Z256" s="102">
        <v>3100</v>
      </c>
      <c r="AA256" s="102">
        <f t="shared" si="25"/>
        <v>775</v>
      </c>
      <c r="AB256" s="102">
        <v>91</v>
      </c>
      <c r="AC256" s="102">
        <v>6297</v>
      </c>
      <c r="AD256" s="102">
        <f t="shared" si="26"/>
        <v>1574.25</v>
      </c>
      <c r="AE256" s="102">
        <v>115</v>
      </c>
      <c r="AF256" s="102">
        <v>8165</v>
      </c>
      <c r="AG256" s="102">
        <f t="shared" si="27"/>
        <v>2041.25</v>
      </c>
      <c r="AH256" s="102">
        <v>128</v>
      </c>
      <c r="AI256" s="102">
        <v>9240</v>
      </c>
      <c r="AJ256" s="102">
        <f t="shared" si="28"/>
        <v>2310</v>
      </c>
    </row>
    <row r="257" spans="1:36">
      <c r="A257" s="195" t="s">
        <v>4060</v>
      </c>
      <c r="B257" s="19" t="s">
        <v>3439</v>
      </c>
      <c r="C257" s="227" t="s">
        <v>5</v>
      </c>
      <c r="D257" s="19"/>
      <c r="E257" s="19"/>
      <c r="F257" s="19"/>
      <c r="G257" s="19"/>
      <c r="H257" s="19"/>
      <c r="I257" s="19"/>
      <c r="J257" s="19"/>
      <c r="K257" s="19"/>
      <c r="L257" s="19"/>
      <c r="M257" s="19"/>
      <c r="N257" s="19"/>
      <c r="O257" s="19"/>
      <c r="P257" s="19"/>
      <c r="Q257" s="19"/>
      <c r="R257" s="19"/>
      <c r="S257" s="19"/>
      <c r="T257" s="19"/>
      <c r="U257" s="19"/>
      <c r="V257" s="102">
        <v>53</v>
      </c>
      <c r="W257" s="102">
        <v>4059</v>
      </c>
      <c r="X257" s="102">
        <f t="shared" si="24"/>
        <v>1014.75</v>
      </c>
      <c r="Y257" s="102">
        <v>107</v>
      </c>
      <c r="Z257" s="102">
        <v>8781</v>
      </c>
      <c r="AA257" s="102">
        <f t="shared" si="25"/>
        <v>2195.25</v>
      </c>
      <c r="AB257" s="102">
        <v>169</v>
      </c>
      <c r="AC257" s="102">
        <v>12411</v>
      </c>
      <c r="AD257" s="102">
        <f t="shared" si="26"/>
        <v>3102.75</v>
      </c>
      <c r="AE257" s="102">
        <v>167</v>
      </c>
      <c r="AF257" s="102">
        <v>13165</v>
      </c>
      <c r="AG257" s="102">
        <f t="shared" si="27"/>
        <v>3291.25</v>
      </c>
      <c r="AH257" s="102">
        <v>124</v>
      </c>
      <c r="AI257" s="102">
        <v>10108</v>
      </c>
      <c r="AJ257" s="102">
        <f t="shared" si="28"/>
        <v>2527</v>
      </c>
    </row>
    <row r="258" spans="1:36">
      <c r="A258" s="195" t="s">
        <v>4061</v>
      </c>
      <c r="B258" s="19" t="s">
        <v>3440</v>
      </c>
      <c r="C258" s="227" t="s">
        <v>5</v>
      </c>
      <c r="D258" s="19"/>
      <c r="E258" s="19"/>
      <c r="F258" s="19"/>
      <c r="G258" s="19"/>
      <c r="H258" s="19"/>
      <c r="I258" s="19"/>
      <c r="J258" s="19"/>
      <c r="K258" s="19"/>
      <c r="L258" s="19"/>
      <c r="M258" s="19"/>
      <c r="N258" s="19"/>
      <c r="O258" s="19"/>
      <c r="P258" s="19"/>
      <c r="Q258" s="19"/>
      <c r="R258" s="19"/>
      <c r="S258" s="19"/>
      <c r="T258" s="19"/>
      <c r="U258" s="19"/>
      <c r="V258" s="102">
        <v>6</v>
      </c>
      <c r="W258" s="102">
        <v>394</v>
      </c>
      <c r="X258" s="102">
        <f t="shared" si="24"/>
        <v>98.5</v>
      </c>
      <c r="Y258" s="102">
        <v>20</v>
      </c>
      <c r="Z258" s="102">
        <v>1340</v>
      </c>
      <c r="AA258" s="102">
        <f t="shared" si="25"/>
        <v>335</v>
      </c>
      <c r="AB258" s="102">
        <v>17</v>
      </c>
      <c r="AC258" s="102">
        <v>1275</v>
      </c>
      <c r="AD258" s="102">
        <f t="shared" si="26"/>
        <v>318.75</v>
      </c>
      <c r="AE258" s="102">
        <v>23</v>
      </c>
      <c r="AF258" s="102">
        <v>1649</v>
      </c>
      <c r="AG258" s="102">
        <f t="shared" si="27"/>
        <v>412.25</v>
      </c>
      <c r="AH258" s="102">
        <v>39</v>
      </c>
      <c r="AI258" s="102">
        <v>3021</v>
      </c>
      <c r="AJ258" s="102">
        <f t="shared" si="28"/>
        <v>755.25</v>
      </c>
    </row>
    <row r="259" spans="1:36">
      <c r="A259" s="195" t="s">
        <v>4062</v>
      </c>
      <c r="B259" s="19" t="s">
        <v>3441</v>
      </c>
      <c r="C259" s="227" t="s">
        <v>5</v>
      </c>
      <c r="D259" s="19"/>
      <c r="E259" s="19"/>
      <c r="F259" s="19"/>
      <c r="G259" s="19"/>
      <c r="H259" s="19"/>
      <c r="I259" s="19"/>
      <c r="J259" s="19"/>
      <c r="K259" s="19"/>
      <c r="L259" s="19"/>
      <c r="M259" s="19"/>
      <c r="N259" s="19"/>
      <c r="O259" s="19"/>
      <c r="P259" s="19"/>
      <c r="Q259" s="19"/>
      <c r="R259" s="19"/>
      <c r="S259" s="19"/>
      <c r="T259" s="19"/>
      <c r="U259" s="19"/>
      <c r="V259" s="102">
        <v>3</v>
      </c>
      <c r="W259" s="102">
        <v>237</v>
      </c>
      <c r="X259" s="102">
        <f t="shared" si="24"/>
        <v>59.25</v>
      </c>
      <c r="Y259" s="102">
        <v>22</v>
      </c>
      <c r="Z259" s="102">
        <v>1794</v>
      </c>
      <c r="AA259" s="102">
        <f t="shared" si="25"/>
        <v>448.5</v>
      </c>
      <c r="AB259" s="102">
        <v>34</v>
      </c>
      <c r="AC259" s="102">
        <v>2810</v>
      </c>
      <c r="AD259" s="102">
        <f t="shared" si="26"/>
        <v>702.5</v>
      </c>
      <c r="AE259" s="102">
        <v>67</v>
      </c>
      <c r="AF259" s="102">
        <v>5293</v>
      </c>
      <c r="AG259" s="102">
        <f t="shared" si="27"/>
        <v>1323.25</v>
      </c>
      <c r="AH259" s="102">
        <v>69</v>
      </c>
      <c r="AI259" s="102">
        <v>5783</v>
      </c>
      <c r="AJ259" s="102">
        <f t="shared" si="28"/>
        <v>1445.75</v>
      </c>
    </row>
    <row r="260" spans="1:36">
      <c r="A260" s="195" t="s">
        <v>4063</v>
      </c>
      <c r="B260" s="19" t="s">
        <v>3442</v>
      </c>
      <c r="C260" s="227" t="s">
        <v>5</v>
      </c>
      <c r="D260" s="19"/>
      <c r="E260" s="19"/>
      <c r="F260" s="19"/>
      <c r="G260" s="19"/>
      <c r="H260" s="19"/>
      <c r="I260" s="19"/>
      <c r="J260" s="19"/>
      <c r="K260" s="19"/>
      <c r="L260" s="19"/>
      <c r="M260" s="19"/>
      <c r="N260" s="19"/>
      <c r="O260" s="19"/>
      <c r="P260" s="19"/>
      <c r="Q260" s="19"/>
      <c r="R260" s="19"/>
      <c r="S260" s="19"/>
      <c r="T260" s="19"/>
      <c r="U260" s="19"/>
      <c r="V260" s="102">
        <v>18</v>
      </c>
      <c r="W260" s="102">
        <v>1378</v>
      </c>
      <c r="X260" s="102">
        <f t="shared" ref="X260:X323" si="29">W260*25%</f>
        <v>344.5</v>
      </c>
      <c r="Y260" s="102">
        <v>78</v>
      </c>
      <c r="Z260" s="102">
        <v>5122</v>
      </c>
      <c r="AA260" s="102">
        <f t="shared" ref="AA260:AA323" si="30">Z260*25%</f>
        <v>1280.5</v>
      </c>
      <c r="AB260" s="102">
        <v>98</v>
      </c>
      <c r="AC260" s="102">
        <v>6150</v>
      </c>
      <c r="AD260" s="102">
        <f t="shared" ref="AD260:AD323" si="31">AC260*25%</f>
        <v>1537.5</v>
      </c>
      <c r="AE260" s="102">
        <v>62</v>
      </c>
      <c r="AF260" s="102">
        <v>4766</v>
      </c>
      <c r="AG260" s="102">
        <f t="shared" ref="AG260:AG323" si="32">AF260*25%</f>
        <v>1191.5</v>
      </c>
      <c r="AH260" s="102">
        <v>69</v>
      </c>
      <c r="AI260" s="102">
        <v>5155</v>
      </c>
      <c r="AJ260" s="102">
        <f t="shared" ref="AJ260:AJ323" si="33">AI260*25%</f>
        <v>1288.75</v>
      </c>
    </row>
    <row r="261" spans="1:36">
      <c r="A261" s="195" t="s">
        <v>4064</v>
      </c>
      <c r="B261" s="19" t="s">
        <v>3443</v>
      </c>
      <c r="C261" s="227" t="s">
        <v>5</v>
      </c>
      <c r="D261" s="19"/>
      <c r="E261" s="19"/>
      <c r="F261" s="19"/>
      <c r="G261" s="19"/>
      <c r="H261" s="19"/>
      <c r="I261" s="19"/>
      <c r="J261" s="19"/>
      <c r="K261" s="19"/>
      <c r="L261" s="19"/>
      <c r="M261" s="19"/>
      <c r="N261" s="19"/>
      <c r="O261" s="19"/>
      <c r="P261" s="19"/>
      <c r="Q261" s="19"/>
      <c r="R261" s="19"/>
      <c r="S261" s="19"/>
      <c r="T261" s="19"/>
      <c r="U261" s="19"/>
      <c r="V261" s="102">
        <v>13</v>
      </c>
      <c r="W261" s="102">
        <v>979</v>
      </c>
      <c r="X261" s="102">
        <f t="shared" si="29"/>
        <v>244.75</v>
      </c>
      <c r="Y261" s="102">
        <v>31</v>
      </c>
      <c r="Z261" s="102">
        <v>2117</v>
      </c>
      <c r="AA261" s="102">
        <f t="shared" si="30"/>
        <v>529.25</v>
      </c>
      <c r="AB261" s="102">
        <v>23</v>
      </c>
      <c r="AC261" s="102">
        <v>1889</v>
      </c>
      <c r="AD261" s="102">
        <f t="shared" si="31"/>
        <v>472.25</v>
      </c>
      <c r="AE261" s="102">
        <v>66</v>
      </c>
      <c r="AF261" s="102">
        <v>4554</v>
      </c>
      <c r="AG261" s="102">
        <f t="shared" si="32"/>
        <v>1138.5</v>
      </c>
      <c r="AH261" s="102">
        <v>66</v>
      </c>
      <c r="AI261" s="102">
        <v>4586</v>
      </c>
      <c r="AJ261" s="102">
        <f t="shared" si="33"/>
        <v>1146.5</v>
      </c>
    </row>
    <row r="262" spans="1:36">
      <c r="A262" s="195" t="s">
        <v>4065</v>
      </c>
      <c r="B262" s="19" t="s">
        <v>3444</v>
      </c>
      <c r="C262" s="227" t="s">
        <v>5</v>
      </c>
      <c r="D262" s="19"/>
      <c r="E262" s="19"/>
      <c r="F262" s="19"/>
      <c r="G262" s="19"/>
      <c r="H262" s="19"/>
      <c r="I262" s="19"/>
      <c r="J262" s="19"/>
      <c r="K262" s="19"/>
      <c r="L262" s="19"/>
      <c r="M262" s="19"/>
      <c r="N262" s="19"/>
      <c r="O262" s="19"/>
      <c r="P262" s="19"/>
      <c r="Q262" s="19"/>
      <c r="R262" s="19"/>
      <c r="S262" s="19"/>
      <c r="T262" s="19"/>
      <c r="U262" s="19"/>
      <c r="V262" s="102">
        <v>13</v>
      </c>
      <c r="W262" s="102">
        <v>1019</v>
      </c>
      <c r="X262" s="102">
        <f t="shared" si="29"/>
        <v>254.75</v>
      </c>
      <c r="Y262" s="102">
        <v>13</v>
      </c>
      <c r="Z262" s="102">
        <v>1079</v>
      </c>
      <c r="AA262" s="102">
        <f t="shared" si="30"/>
        <v>269.75</v>
      </c>
      <c r="AB262" s="102">
        <v>20</v>
      </c>
      <c r="AC262" s="102">
        <v>1716</v>
      </c>
      <c r="AD262" s="102">
        <f t="shared" si="31"/>
        <v>429</v>
      </c>
      <c r="AE262" s="102">
        <v>27</v>
      </c>
      <c r="AF262" s="102">
        <v>1833</v>
      </c>
      <c r="AG262" s="102">
        <f t="shared" si="32"/>
        <v>458.25</v>
      </c>
      <c r="AH262" s="102">
        <v>36</v>
      </c>
      <c r="AI262" s="102">
        <v>2732</v>
      </c>
      <c r="AJ262" s="102">
        <f t="shared" si="33"/>
        <v>683</v>
      </c>
    </row>
    <row r="263" spans="1:36">
      <c r="A263" s="195" t="s">
        <v>4066</v>
      </c>
      <c r="B263" s="19" t="s">
        <v>3445</v>
      </c>
      <c r="C263" s="227" t="s">
        <v>5</v>
      </c>
      <c r="D263" s="19"/>
      <c r="E263" s="19"/>
      <c r="F263" s="19"/>
      <c r="G263" s="19"/>
      <c r="H263" s="19"/>
      <c r="I263" s="19"/>
      <c r="J263" s="19"/>
      <c r="K263" s="19"/>
      <c r="L263" s="19"/>
      <c r="M263" s="19"/>
      <c r="N263" s="19"/>
      <c r="O263" s="19"/>
      <c r="P263" s="19"/>
      <c r="Q263" s="19"/>
      <c r="R263" s="19"/>
      <c r="S263" s="19"/>
      <c r="T263" s="19"/>
      <c r="U263" s="19"/>
      <c r="V263" s="102">
        <v>14</v>
      </c>
      <c r="W263" s="102">
        <v>1098</v>
      </c>
      <c r="X263" s="102">
        <f t="shared" si="29"/>
        <v>274.5</v>
      </c>
      <c r="Y263" s="102">
        <v>39</v>
      </c>
      <c r="Z263" s="102">
        <v>2813</v>
      </c>
      <c r="AA263" s="102">
        <f t="shared" si="30"/>
        <v>703.25</v>
      </c>
      <c r="AB263" s="102">
        <v>66</v>
      </c>
      <c r="AC263" s="102">
        <v>5174</v>
      </c>
      <c r="AD263" s="102">
        <f t="shared" si="31"/>
        <v>1293.5</v>
      </c>
      <c r="AE263" s="102">
        <v>77</v>
      </c>
      <c r="AF263" s="102">
        <v>6519</v>
      </c>
      <c r="AG263" s="102">
        <f t="shared" si="32"/>
        <v>1629.75</v>
      </c>
      <c r="AH263" s="102">
        <v>72</v>
      </c>
      <c r="AI263" s="102">
        <v>5600</v>
      </c>
      <c r="AJ263" s="102">
        <f t="shared" si="33"/>
        <v>1400</v>
      </c>
    </row>
    <row r="264" spans="1:36">
      <c r="A264" s="195" t="s">
        <v>4067</v>
      </c>
      <c r="B264" s="19" t="s">
        <v>3446</v>
      </c>
      <c r="C264" s="227" t="s">
        <v>5</v>
      </c>
      <c r="D264" s="19"/>
      <c r="E264" s="19"/>
      <c r="F264" s="19"/>
      <c r="G264" s="19"/>
      <c r="H264" s="19"/>
      <c r="I264" s="19"/>
      <c r="J264" s="19"/>
      <c r="K264" s="19"/>
      <c r="L264" s="19"/>
      <c r="M264" s="19"/>
      <c r="N264" s="19"/>
      <c r="O264" s="19"/>
      <c r="P264" s="19"/>
      <c r="Q264" s="19"/>
      <c r="R264" s="19"/>
      <c r="S264" s="19"/>
      <c r="T264" s="19"/>
      <c r="U264" s="19"/>
      <c r="V264" s="102">
        <v>6</v>
      </c>
      <c r="W264" s="102">
        <v>454</v>
      </c>
      <c r="X264" s="102">
        <f t="shared" si="29"/>
        <v>113.5</v>
      </c>
      <c r="Y264" s="102">
        <v>29</v>
      </c>
      <c r="Z264" s="102">
        <v>1967</v>
      </c>
      <c r="AA264" s="102">
        <f t="shared" si="30"/>
        <v>491.75</v>
      </c>
      <c r="AB264" s="102">
        <v>60</v>
      </c>
      <c r="AC264" s="102">
        <v>4668</v>
      </c>
      <c r="AD264" s="102">
        <f t="shared" si="31"/>
        <v>1167</v>
      </c>
      <c r="AE264" s="102">
        <v>99</v>
      </c>
      <c r="AF264" s="102">
        <v>7865</v>
      </c>
      <c r="AG264" s="102">
        <f t="shared" si="32"/>
        <v>1966.25</v>
      </c>
      <c r="AH264" s="102">
        <v>82</v>
      </c>
      <c r="AI264" s="102">
        <v>6110</v>
      </c>
      <c r="AJ264" s="102">
        <f t="shared" si="33"/>
        <v>1527.5</v>
      </c>
    </row>
    <row r="265" spans="1:36">
      <c r="A265" s="195" t="s">
        <v>4068</v>
      </c>
      <c r="B265" s="19" t="s">
        <v>3447</v>
      </c>
      <c r="C265" s="227" t="s">
        <v>5</v>
      </c>
      <c r="D265" s="19"/>
      <c r="E265" s="19"/>
      <c r="F265" s="19"/>
      <c r="G265" s="19"/>
      <c r="H265" s="19"/>
      <c r="I265" s="19"/>
      <c r="J265" s="19"/>
      <c r="K265" s="19"/>
      <c r="L265" s="19"/>
      <c r="M265" s="19"/>
      <c r="N265" s="19"/>
      <c r="O265" s="19"/>
      <c r="P265" s="19"/>
      <c r="Q265" s="19"/>
      <c r="R265" s="19"/>
      <c r="S265" s="19"/>
      <c r="T265" s="19"/>
      <c r="U265" s="19"/>
      <c r="V265" s="102">
        <v>3</v>
      </c>
      <c r="W265" s="102">
        <v>193</v>
      </c>
      <c r="X265" s="102">
        <f t="shared" si="29"/>
        <v>48.25</v>
      </c>
      <c r="Y265" s="102">
        <v>35</v>
      </c>
      <c r="Z265" s="102">
        <v>2905</v>
      </c>
      <c r="AA265" s="102">
        <f t="shared" si="30"/>
        <v>726.25</v>
      </c>
      <c r="AB265" s="102">
        <v>52</v>
      </c>
      <c r="AC265" s="102">
        <v>4168</v>
      </c>
      <c r="AD265" s="102">
        <f t="shared" si="31"/>
        <v>1042</v>
      </c>
      <c r="AE265" s="102">
        <v>87</v>
      </c>
      <c r="AF265" s="102">
        <v>7557</v>
      </c>
      <c r="AG265" s="102">
        <f t="shared" si="32"/>
        <v>1889.25</v>
      </c>
      <c r="AH265" s="102">
        <v>76</v>
      </c>
      <c r="AI265" s="102">
        <v>6396</v>
      </c>
      <c r="AJ265" s="102">
        <f t="shared" si="33"/>
        <v>1599</v>
      </c>
    </row>
    <row r="266" spans="1:36">
      <c r="A266" s="195" t="s">
        <v>4069</v>
      </c>
      <c r="B266" s="19" t="s">
        <v>3448</v>
      </c>
      <c r="C266" s="227" t="s">
        <v>5</v>
      </c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  <c r="O266" s="19"/>
      <c r="P266" s="19"/>
      <c r="Q266" s="19"/>
      <c r="R266" s="19"/>
      <c r="S266" s="19"/>
      <c r="T266" s="19"/>
      <c r="U266" s="19"/>
      <c r="V266" s="102">
        <v>40</v>
      </c>
      <c r="W266" s="102">
        <v>2764</v>
      </c>
      <c r="X266" s="102">
        <f t="shared" si="29"/>
        <v>691</v>
      </c>
      <c r="Y266" s="102">
        <v>160</v>
      </c>
      <c r="Z266" s="102">
        <v>11536</v>
      </c>
      <c r="AA266" s="102">
        <f t="shared" si="30"/>
        <v>2884</v>
      </c>
      <c r="AB266" s="102">
        <v>205</v>
      </c>
      <c r="AC266" s="102">
        <v>14735</v>
      </c>
      <c r="AD266" s="102">
        <f t="shared" si="31"/>
        <v>3683.75</v>
      </c>
      <c r="AE266" s="102">
        <v>233</v>
      </c>
      <c r="AF266" s="102">
        <v>17851</v>
      </c>
      <c r="AG266" s="102">
        <f t="shared" si="32"/>
        <v>4462.75</v>
      </c>
      <c r="AH266" s="102">
        <v>227</v>
      </c>
      <c r="AI266" s="102">
        <v>17329</v>
      </c>
      <c r="AJ266" s="102">
        <f t="shared" si="33"/>
        <v>4332.25</v>
      </c>
    </row>
    <row r="267" spans="1:36">
      <c r="A267" s="195" t="s">
        <v>4070</v>
      </c>
      <c r="B267" s="19" t="s">
        <v>3449</v>
      </c>
      <c r="C267" s="227" t="s">
        <v>5</v>
      </c>
      <c r="D267" s="19"/>
      <c r="E267" s="19"/>
      <c r="F267" s="19"/>
      <c r="G267" s="19"/>
      <c r="H267" s="19"/>
      <c r="I267" s="19"/>
      <c r="J267" s="19"/>
      <c r="K267" s="19"/>
      <c r="L267" s="19"/>
      <c r="M267" s="19"/>
      <c r="N267" s="19"/>
      <c r="O267" s="19"/>
      <c r="P267" s="19"/>
      <c r="Q267" s="19"/>
      <c r="R267" s="19"/>
      <c r="S267" s="19"/>
      <c r="T267" s="19"/>
      <c r="U267" s="19"/>
      <c r="V267" s="102">
        <v>1</v>
      </c>
      <c r="W267" s="102">
        <v>35</v>
      </c>
      <c r="X267" s="102">
        <f t="shared" si="29"/>
        <v>8.75</v>
      </c>
      <c r="Y267" s="102">
        <v>1</v>
      </c>
      <c r="Z267" s="102">
        <v>59</v>
      </c>
      <c r="AA267" s="102">
        <f t="shared" si="30"/>
        <v>14.75</v>
      </c>
      <c r="AB267" s="102">
        <v>1</v>
      </c>
      <c r="AC267" s="102">
        <v>119</v>
      </c>
      <c r="AD267" s="102">
        <f t="shared" si="31"/>
        <v>29.75</v>
      </c>
      <c r="AE267" s="102"/>
      <c r="AF267" s="102"/>
      <c r="AG267" s="102">
        <f t="shared" si="32"/>
        <v>0</v>
      </c>
      <c r="AH267" s="102">
        <v>1</v>
      </c>
      <c r="AI267" s="102">
        <v>119</v>
      </c>
      <c r="AJ267" s="102">
        <f t="shared" si="33"/>
        <v>29.75</v>
      </c>
    </row>
    <row r="268" spans="1:36" hidden="1">
      <c r="A268" s="195" t="s">
        <v>4071</v>
      </c>
      <c r="B268" s="19" t="s">
        <v>3450</v>
      </c>
      <c r="C268" s="227" t="s">
        <v>38</v>
      </c>
      <c r="D268" s="19"/>
      <c r="E268" s="19"/>
      <c r="F268" s="19"/>
      <c r="G268" s="19"/>
      <c r="H268" s="19"/>
      <c r="I268" s="19"/>
      <c r="J268" s="19"/>
      <c r="K268" s="19"/>
      <c r="L268" s="19"/>
      <c r="M268" s="19"/>
      <c r="N268" s="19"/>
      <c r="O268" s="19"/>
      <c r="P268" s="19"/>
      <c r="Q268" s="19"/>
      <c r="R268" s="19"/>
      <c r="S268" s="19"/>
      <c r="T268" s="19"/>
      <c r="U268" s="19"/>
      <c r="V268" s="102">
        <v>81</v>
      </c>
      <c r="W268" s="102">
        <v>5847</v>
      </c>
      <c r="X268" s="102">
        <f t="shared" si="29"/>
        <v>1461.75</v>
      </c>
      <c r="Y268" s="102">
        <v>72</v>
      </c>
      <c r="Z268" s="102">
        <v>4696</v>
      </c>
      <c r="AA268" s="102">
        <f t="shared" si="30"/>
        <v>1174</v>
      </c>
      <c r="AB268" s="102">
        <v>121</v>
      </c>
      <c r="AC268" s="102">
        <v>7179</v>
      </c>
      <c r="AD268" s="102">
        <f t="shared" si="31"/>
        <v>1794.75</v>
      </c>
      <c r="AE268" s="102">
        <v>157</v>
      </c>
      <c r="AF268" s="102">
        <v>10507</v>
      </c>
      <c r="AG268" s="102">
        <f t="shared" si="32"/>
        <v>2626.75</v>
      </c>
      <c r="AH268" s="102">
        <v>138</v>
      </c>
      <c r="AI268" s="102">
        <v>8318</v>
      </c>
      <c r="AJ268" s="102">
        <f t="shared" si="33"/>
        <v>2079.5</v>
      </c>
    </row>
    <row r="269" spans="1:36">
      <c r="A269" s="195" t="s">
        <v>4072</v>
      </c>
      <c r="B269" s="19" t="s">
        <v>3451</v>
      </c>
      <c r="C269" s="227" t="s">
        <v>5</v>
      </c>
      <c r="D269" s="19"/>
      <c r="E269" s="19"/>
      <c r="F269" s="19"/>
      <c r="G269" s="19"/>
      <c r="H269" s="19"/>
      <c r="I269" s="19"/>
      <c r="J269" s="19"/>
      <c r="K269" s="19"/>
      <c r="L269" s="19"/>
      <c r="M269" s="19"/>
      <c r="N269" s="19"/>
      <c r="O269" s="19"/>
      <c r="P269" s="19"/>
      <c r="Q269" s="19"/>
      <c r="R269" s="19"/>
      <c r="S269" s="19"/>
      <c r="T269" s="19"/>
      <c r="U269" s="19"/>
      <c r="V269" s="102">
        <v>31</v>
      </c>
      <c r="W269" s="102">
        <v>2173</v>
      </c>
      <c r="X269" s="102">
        <f t="shared" si="29"/>
        <v>543.25</v>
      </c>
      <c r="Y269" s="102">
        <v>102</v>
      </c>
      <c r="Z269" s="102">
        <v>7186</v>
      </c>
      <c r="AA269" s="102">
        <f t="shared" si="30"/>
        <v>1796.5</v>
      </c>
      <c r="AB269" s="102">
        <v>131</v>
      </c>
      <c r="AC269" s="102">
        <v>10117</v>
      </c>
      <c r="AD269" s="102">
        <f t="shared" si="31"/>
        <v>2529.25</v>
      </c>
      <c r="AE269" s="102">
        <v>179</v>
      </c>
      <c r="AF269" s="102">
        <v>13369</v>
      </c>
      <c r="AG269" s="102">
        <f t="shared" si="32"/>
        <v>3342.25</v>
      </c>
      <c r="AH269" s="102">
        <v>103</v>
      </c>
      <c r="AI269" s="102">
        <v>7433</v>
      </c>
      <c r="AJ269" s="102">
        <f t="shared" si="33"/>
        <v>1858.25</v>
      </c>
    </row>
    <row r="270" spans="1:36">
      <c r="A270" s="195" t="s">
        <v>4073</v>
      </c>
      <c r="B270" s="19" t="s">
        <v>3452</v>
      </c>
      <c r="C270" s="227" t="s">
        <v>5</v>
      </c>
      <c r="D270" s="19"/>
      <c r="E270" s="19"/>
      <c r="F270" s="19"/>
      <c r="G270" s="19"/>
      <c r="H270" s="19"/>
      <c r="I270" s="19"/>
      <c r="J270" s="19"/>
      <c r="K270" s="19"/>
      <c r="L270" s="19"/>
      <c r="M270" s="19"/>
      <c r="N270" s="19"/>
      <c r="O270" s="19"/>
      <c r="P270" s="19"/>
      <c r="Q270" s="19"/>
      <c r="R270" s="19"/>
      <c r="S270" s="19"/>
      <c r="T270" s="19"/>
      <c r="U270" s="19"/>
      <c r="V270" s="102">
        <v>13</v>
      </c>
      <c r="W270" s="102">
        <v>803</v>
      </c>
      <c r="X270" s="102">
        <f t="shared" si="29"/>
        <v>200.75</v>
      </c>
      <c r="Y270" s="102">
        <v>239</v>
      </c>
      <c r="Z270" s="102">
        <v>15593</v>
      </c>
      <c r="AA270" s="102">
        <f t="shared" si="30"/>
        <v>3898.25</v>
      </c>
      <c r="AB270" s="102">
        <v>177</v>
      </c>
      <c r="AC270" s="102">
        <v>10875</v>
      </c>
      <c r="AD270" s="102">
        <f t="shared" si="31"/>
        <v>2718.75</v>
      </c>
      <c r="AE270" s="102">
        <v>97</v>
      </c>
      <c r="AF270" s="102">
        <v>5847</v>
      </c>
      <c r="AG270" s="102">
        <f t="shared" si="32"/>
        <v>1461.75</v>
      </c>
      <c r="AH270" s="102">
        <v>120</v>
      </c>
      <c r="AI270" s="102">
        <v>7388</v>
      </c>
      <c r="AJ270" s="102">
        <f t="shared" si="33"/>
        <v>1847</v>
      </c>
    </row>
    <row r="271" spans="1:36">
      <c r="A271" s="195" t="s">
        <v>4074</v>
      </c>
      <c r="B271" s="19" t="s">
        <v>3453</v>
      </c>
      <c r="C271" s="227" t="s">
        <v>5</v>
      </c>
      <c r="D271" s="19"/>
      <c r="E271" s="19"/>
      <c r="F271" s="19"/>
      <c r="G271" s="19"/>
      <c r="H271" s="19"/>
      <c r="I271" s="19"/>
      <c r="J271" s="19"/>
      <c r="K271" s="19"/>
      <c r="L271" s="19"/>
      <c r="M271" s="19"/>
      <c r="N271" s="19"/>
      <c r="O271" s="19"/>
      <c r="P271" s="19"/>
      <c r="Q271" s="19"/>
      <c r="R271" s="19"/>
      <c r="S271" s="19"/>
      <c r="T271" s="19"/>
      <c r="U271" s="19"/>
      <c r="V271" s="102">
        <v>1</v>
      </c>
      <c r="W271" s="102">
        <v>59</v>
      </c>
      <c r="X271" s="102">
        <f t="shared" si="29"/>
        <v>14.75</v>
      </c>
      <c r="Y271" s="102">
        <v>7</v>
      </c>
      <c r="Z271" s="102">
        <v>469</v>
      </c>
      <c r="AA271" s="102">
        <f t="shared" si="30"/>
        <v>117.25</v>
      </c>
      <c r="AB271" s="102">
        <v>9</v>
      </c>
      <c r="AC271" s="102">
        <v>435</v>
      </c>
      <c r="AD271" s="102">
        <f t="shared" si="31"/>
        <v>108.75</v>
      </c>
      <c r="AE271" s="102">
        <v>17</v>
      </c>
      <c r="AF271" s="102">
        <v>1099</v>
      </c>
      <c r="AG271" s="102">
        <f t="shared" si="32"/>
        <v>274.75</v>
      </c>
      <c r="AH271" s="102">
        <v>22</v>
      </c>
      <c r="AI271" s="102">
        <v>1642</v>
      </c>
      <c r="AJ271" s="102">
        <f t="shared" si="33"/>
        <v>410.5</v>
      </c>
    </row>
    <row r="272" spans="1:36">
      <c r="A272" s="195" t="s">
        <v>4075</v>
      </c>
      <c r="B272" s="19" t="s">
        <v>3454</v>
      </c>
      <c r="C272" s="227" t="s">
        <v>5</v>
      </c>
      <c r="D272" s="19"/>
      <c r="E272" s="19"/>
      <c r="F272" s="19"/>
      <c r="G272" s="19"/>
      <c r="H272" s="19"/>
      <c r="I272" s="19"/>
      <c r="J272" s="19"/>
      <c r="K272" s="19"/>
      <c r="L272" s="19"/>
      <c r="M272" s="19"/>
      <c r="N272" s="19"/>
      <c r="O272" s="19"/>
      <c r="P272" s="19"/>
      <c r="Q272" s="19"/>
      <c r="R272" s="19"/>
      <c r="S272" s="19"/>
      <c r="T272" s="19"/>
      <c r="U272" s="19"/>
      <c r="V272" s="102">
        <v>54</v>
      </c>
      <c r="W272" s="102">
        <v>3590</v>
      </c>
      <c r="X272" s="102">
        <f t="shared" si="29"/>
        <v>897.5</v>
      </c>
      <c r="Y272" s="102">
        <v>137</v>
      </c>
      <c r="Z272" s="102">
        <v>9663</v>
      </c>
      <c r="AA272" s="102">
        <f t="shared" si="30"/>
        <v>2415.75</v>
      </c>
      <c r="AB272" s="102">
        <v>116</v>
      </c>
      <c r="AC272" s="102">
        <v>9044</v>
      </c>
      <c r="AD272" s="102">
        <f t="shared" si="31"/>
        <v>2261</v>
      </c>
      <c r="AE272" s="102">
        <v>128</v>
      </c>
      <c r="AF272" s="102">
        <v>9028</v>
      </c>
      <c r="AG272" s="102">
        <f t="shared" si="32"/>
        <v>2257</v>
      </c>
      <c r="AH272" s="102">
        <v>128</v>
      </c>
      <c r="AI272" s="102">
        <v>9388</v>
      </c>
      <c r="AJ272" s="102">
        <f t="shared" si="33"/>
        <v>2347</v>
      </c>
    </row>
    <row r="273" spans="1:36">
      <c r="A273" s="195" t="s">
        <v>4076</v>
      </c>
      <c r="B273" s="19" t="s">
        <v>3455</v>
      </c>
      <c r="C273" s="227" t="s">
        <v>5</v>
      </c>
      <c r="D273" s="19"/>
      <c r="E273" s="19"/>
      <c r="F273" s="19"/>
      <c r="G273" s="19"/>
      <c r="H273" s="19"/>
      <c r="I273" s="19"/>
      <c r="J273" s="19"/>
      <c r="K273" s="19"/>
      <c r="L273" s="19"/>
      <c r="M273" s="19"/>
      <c r="N273" s="19"/>
      <c r="O273" s="19"/>
      <c r="P273" s="19"/>
      <c r="Q273" s="19"/>
      <c r="R273" s="19"/>
      <c r="S273" s="19"/>
      <c r="T273" s="19"/>
      <c r="U273" s="19"/>
      <c r="V273" s="102">
        <v>7</v>
      </c>
      <c r="W273" s="102">
        <v>533</v>
      </c>
      <c r="X273" s="102">
        <f t="shared" si="29"/>
        <v>133.25</v>
      </c>
      <c r="Y273" s="102">
        <v>41</v>
      </c>
      <c r="Z273" s="102">
        <v>2743</v>
      </c>
      <c r="AA273" s="102">
        <f t="shared" si="30"/>
        <v>685.75</v>
      </c>
      <c r="AB273" s="102">
        <v>25</v>
      </c>
      <c r="AC273" s="102">
        <v>2211</v>
      </c>
      <c r="AD273" s="102">
        <f t="shared" si="31"/>
        <v>552.75</v>
      </c>
      <c r="AE273" s="102">
        <v>32</v>
      </c>
      <c r="AF273" s="102">
        <v>1968</v>
      </c>
      <c r="AG273" s="102">
        <f t="shared" si="32"/>
        <v>492</v>
      </c>
      <c r="AH273" s="102">
        <v>30</v>
      </c>
      <c r="AI273" s="102">
        <v>2082</v>
      </c>
      <c r="AJ273" s="102">
        <f t="shared" si="33"/>
        <v>520.5</v>
      </c>
    </row>
    <row r="274" spans="1:36">
      <c r="A274" s="195" t="s">
        <v>4077</v>
      </c>
      <c r="B274" s="19" t="s">
        <v>3456</v>
      </c>
      <c r="C274" s="227" t="s">
        <v>5</v>
      </c>
      <c r="D274" s="19"/>
      <c r="E274" s="19"/>
      <c r="F274" s="19"/>
      <c r="G274" s="19"/>
      <c r="H274" s="19"/>
      <c r="I274" s="19"/>
      <c r="J274" s="19"/>
      <c r="K274" s="19"/>
      <c r="L274" s="19"/>
      <c r="M274" s="19"/>
      <c r="N274" s="19"/>
      <c r="O274" s="19"/>
      <c r="P274" s="19"/>
      <c r="Q274" s="19"/>
      <c r="R274" s="19"/>
      <c r="S274" s="19"/>
      <c r="T274" s="19"/>
      <c r="U274" s="19"/>
      <c r="V274" s="102">
        <v>15</v>
      </c>
      <c r="W274" s="102">
        <v>1385</v>
      </c>
      <c r="X274" s="102">
        <f t="shared" si="29"/>
        <v>346.25</v>
      </c>
      <c r="Y274" s="102">
        <v>53</v>
      </c>
      <c r="Z274" s="102">
        <v>3907</v>
      </c>
      <c r="AA274" s="102">
        <f t="shared" si="30"/>
        <v>976.75</v>
      </c>
      <c r="AB274" s="102">
        <v>47</v>
      </c>
      <c r="AC274" s="102">
        <v>3421</v>
      </c>
      <c r="AD274" s="102">
        <f t="shared" si="31"/>
        <v>855.25</v>
      </c>
      <c r="AE274" s="102">
        <v>83</v>
      </c>
      <c r="AF274" s="102">
        <v>6181</v>
      </c>
      <c r="AG274" s="102">
        <f t="shared" si="32"/>
        <v>1545.25</v>
      </c>
      <c r="AH274" s="102">
        <v>65</v>
      </c>
      <c r="AI274" s="102">
        <v>4743</v>
      </c>
      <c r="AJ274" s="102">
        <f t="shared" si="33"/>
        <v>1185.75</v>
      </c>
    </row>
    <row r="275" spans="1:36">
      <c r="A275" s="195" t="s">
        <v>4078</v>
      </c>
      <c r="B275" s="19" t="s">
        <v>3457</v>
      </c>
      <c r="C275" s="227" t="s">
        <v>5</v>
      </c>
      <c r="D275" s="19"/>
      <c r="E275" s="19"/>
      <c r="F275" s="19"/>
      <c r="G275" s="19"/>
      <c r="H275" s="19"/>
      <c r="I275" s="19"/>
      <c r="J275" s="19"/>
      <c r="K275" s="19"/>
      <c r="L275" s="19"/>
      <c r="M275" s="19"/>
      <c r="N275" s="19"/>
      <c r="O275" s="19"/>
      <c r="P275" s="19"/>
      <c r="Q275" s="19"/>
      <c r="R275" s="19"/>
      <c r="S275" s="19"/>
      <c r="T275" s="19"/>
      <c r="U275" s="19"/>
      <c r="V275" s="102">
        <v>13</v>
      </c>
      <c r="W275" s="102">
        <v>695</v>
      </c>
      <c r="X275" s="102">
        <f t="shared" si="29"/>
        <v>173.75</v>
      </c>
      <c r="Y275" s="102">
        <v>30</v>
      </c>
      <c r="Z275" s="102">
        <v>2254</v>
      </c>
      <c r="AA275" s="102">
        <f t="shared" si="30"/>
        <v>563.5</v>
      </c>
      <c r="AB275" s="102">
        <v>109</v>
      </c>
      <c r="AC275" s="102">
        <v>7227</v>
      </c>
      <c r="AD275" s="102">
        <f t="shared" si="31"/>
        <v>1806.75</v>
      </c>
      <c r="AE275" s="102">
        <v>117</v>
      </c>
      <c r="AF275" s="102">
        <v>8127</v>
      </c>
      <c r="AG275" s="102">
        <f t="shared" si="32"/>
        <v>2031.75</v>
      </c>
      <c r="AH275" s="102">
        <v>115</v>
      </c>
      <c r="AI275" s="102">
        <v>7785</v>
      </c>
      <c r="AJ275" s="102">
        <f t="shared" si="33"/>
        <v>1946.25</v>
      </c>
    </row>
    <row r="276" spans="1:36">
      <c r="A276" s="195" t="s">
        <v>4079</v>
      </c>
      <c r="B276" s="19" t="s">
        <v>3458</v>
      </c>
      <c r="C276" s="227" t="s">
        <v>5</v>
      </c>
      <c r="D276" s="19"/>
      <c r="E276" s="19"/>
      <c r="F276" s="19"/>
      <c r="G276" s="19"/>
      <c r="H276" s="19"/>
      <c r="I276" s="19"/>
      <c r="J276" s="19"/>
      <c r="K276" s="19"/>
      <c r="L276" s="19"/>
      <c r="M276" s="19"/>
      <c r="N276" s="19"/>
      <c r="O276" s="19"/>
      <c r="P276" s="19"/>
      <c r="Q276" s="19"/>
      <c r="R276" s="19"/>
      <c r="S276" s="19"/>
      <c r="T276" s="19"/>
      <c r="U276" s="19"/>
      <c r="V276" s="102">
        <v>19</v>
      </c>
      <c r="W276" s="102">
        <v>1361</v>
      </c>
      <c r="X276" s="102">
        <f t="shared" si="29"/>
        <v>340.25</v>
      </c>
      <c r="Y276" s="102">
        <v>33</v>
      </c>
      <c r="Z276" s="102">
        <v>2419</v>
      </c>
      <c r="AA276" s="102">
        <f t="shared" si="30"/>
        <v>604.75</v>
      </c>
      <c r="AB276" s="102">
        <v>51</v>
      </c>
      <c r="AC276" s="102">
        <v>3665</v>
      </c>
      <c r="AD276" s="102">
        <f t="shared" si="31"/>
        <v>916.25</v>
      </c>
      <c r="AE276" s="102">
        <v>59</v>
      </c>
      <c r="AF276" s="102">
        <v>3749</v>
      </c>
      <c r="AG276" s="102">
        <f t="shared" si="32"/>
        <v>937.25</v>
      </c>
      <c r="AH276" s="102">
        <v>95</v>
      </c>
      <c r="AI276" s="102">
        <v>5821</v>
      </c>
      <c r="AJ276" s="102">
        <f t="shared" si="33"/>
        <v>1455.25</v>
      </c>
    </row>
    <row r="277" spans="1:36" hidden="1">
      <c r="A277" s="195" t="s">
        <v>4080</v>
      </c>
      <c r="B277" s="19" t="s">
        <v>3459</v>
      </c>
      <c r="C277" s="227" t="s">
        <v>955</v>
      </c>
      <c r="D277" s="19"/>
      <c r="E277" s="19"/>
      <c r="F277" s="19"/>
      <c r="G277" s="19"/>
      <c r="H277" s="19"/>
      <c r="I277" s="19"/>
      <c r="J277" s="19"/>
      <c r="K277" s="19"/>
      <c r="L277" s="19"/>
      <c r="M277" s="19"/>
      <c r="N277" s="19"/>
      <c r="O277" s="19"/>
      <c r="P277" s="19"/>
      <c r="Q277" s="19"/>
      <c r="R277" s="19"/>
      <c r="S277" s="19"/>
      <c r="T277" s="19"/>
      <c r="U277" s="19"/>
      <c r="V277" s="102">
        <v>6</v>
      </c>
      <c r="W277" s="102">
        <v>454</v>
      </c>
      <c r="X277" s="102">
        <f t="shared" si="29"/>
        <v>113.5</v>
      </c>
      <c r="Y277" s="102">
        <v>17</v>
      </c>
      <c r="Z277" s="102">
        <v>1259</v>
      </c>
      <c r="AA277" s="102">
        <f t="shared" si="30"/>
        <v>314.75</v>
      </c>
      <c r="AB277" s="102">
        <v>30</v>
      </c>
      <c r="AC277" s="102">
        <v>2030</v>
      </c>
      <c r="AD277" s="102">
        <f t="shared" si="31"/>
        <v>507.5</v>
      </c>
      <c r="AE277" s="102">
        <v>32</v>
      </c>
      <c r="AF277" s="102">
        <v>2452</v>
      </c>
      <c r="AG277" s="102">
        <f t="shared" si="32"/>
        <v>613</v>
      </c>
      <c r="AH277" s="102">
        <v>30</v>
      </c>
      <c r="AI277" s="102">
        <v>2342</v>
      </c>
      <c r="AJ277" s="102">
        <f t="shared" si="33"/>
        <v>585.5</v>
      </c>
    </row>
    <row r="278" spans="1:36">
      <c r="A278" s="195" t="s">
        <v>4081</v>
      </c>
      <c r="B278" s="19" t="s">
        <v>3460</v>
      </c>
      <c r="C278" s="227" t="s">
        <v>5</v>
      </c>
      <c r="D278" s="19"/>
      <c r="E278" s="19"/>
      <c r="F278" s="19"/>
      <c r="G278" s="19"/>
      <c r="H278" s="19"/>
      <c r="I278" s="19"/>
      <c r="J278" s="19"/>
      <c r="K278" s="19"/>
      <c r="L278" s="19"/>
      <c r="M278" s="19"/>
      <c r="N278" s="19"/>
      <c r="O278" s="19"/>
      <c r="P278" s="19"/>
      <c r="Q278" s="19"/>
      <c r="R278" s="19"/>
      <c r="S278" s="19"/>
      <c r="T278" s="19"/>
      <c r="U278" s="19"/>
      <c r="V278" s="102">
        <v>11</v>
      </c>
      <c r="W278" s="102">
        <v>1089</v>
      </c>
      <c r="X278" s="102">
        <f t="shared" si="29"/>
        <v>272.25</v>
      </c>
      <c r="Y278" s="102">
        <v>79</v>
      </c>
      <c r="Z278" s="102">
        <v>5617</v>
      </c>
      <c r="AA278" s="102">
        <f t="shared" si="30"/>
        <v>1404.25</v>
      </c>
      <c r="AB278" s="102">
        <v>86</v>
      </c>
      <c r="AC278" s="102">
        <v>5762</v>
      </c>
      <c r="AD278" s="102">
        <f t="shared" si="31"/>
        <v>1440.5</v>
      </c>
      <c r="AE278" s="102">
        <v>112</v>
      </c>
      <c r="AF278" s="102">
        <v>8248</v>
      </c>
      <c r="AG278" s="102">
        <f t="shared" si="32"/>
        <v>2062</v>
      </c>
      <c r="AH278" s="102">
        <v>100</v>
      </c>
      <c r="AI278" s="102">
        <v>7600</v>
      </c>
      <c r="AJ278" s="102">
        <f t="shared" si="33"/>
        <v>1900</v>
      </c>
    </row>
    <row r="279" spans="1:36">
      <c r="A279" s="195" t="s">
        <v>4082</v>
      </c>
      <c r="B279" s="19" t="s">
        <v>3461</v>
      </c>
      <c r="C279" s="227" t="s">
        <v>5</v>
      </c>
      <c r="D279" s="19"/>
      <c r="E279" s="19"/>
      <c r="F279" s="19"/>
      <c r="G279" s="19"/>
      <c r="H279" s="19"/>
      <c r="I279" s="19"/>
      <c r="J279" s="19"/>
      <c r="K279" s="19"/>
      <c r="L279" s="19"/>
      <c r="M279" s="19"/>
      <c r="N279" s="19"/>
      <c r="O279" s="19"/>
      <c r="P279" s="19"/>
      <c r="Q279" s="19"/>
      <c r="R279" s="19"/>
      <c r="S279" s="19"/>
      <c r="T279" s="19"/>
      <c r="U279" s="19"/>
      <c r="V279" s="102">
        <v>5</v>
      </c>
      <c r="W279" s="102">
        <v>451</v>
      </c>
      <c r="X279" s="102">
        <f t="shared" si="29"/>
        <v>112.75</v>
      </c>
      <c r="Y279" s="102">
        <v>45</v>
      </c>
      <c r="Z279" s="102">
        <v>3383</v>
      </c>
      <c r="AA279" s="102">
        <f t="shared" si="30"/>
        <v>845.75</v>
      </c>
      <c r="AB279" s="102">
        <v>66</v>
      </c>
      <c r="AC279" s="102">
        <v>4466</v>
      </c>
      <c r="AD279" s="102">
        <f t="shared" si="31"/>
        <v>1116.5</v>
      </c>
      <c r="AE279" s="102">
        <v>50</v>
      </c>
      <c r="AF279" s="102">
        <v>3730</v>
      </c>
      <c r="AG279" s="102">
        <f t="shared" si="32"/>
        <v>932.5</v>
      </c>
      <c r="AH279" s="102">
        <v>56</v>
      </c>
      <c r="AI279" s="102">
        <v>4880</v>
      </c>
      <c r="AJ279" s="102">
        <f t="shared" si="33"/>
        <v>1220</v>
      </c>
    </row>
    <row r="280" spans="1:36">
      <c r="A280" s="195" t="s">
        <v>4083</v>
      </c>
      <c r="B280" s="19" t="s">
        <v>3462</v>
      </c>
      <c r="C280" s="227" t="s">
        <v>5</v>
      </c>
      <c r="D280" s="19"/>
      <c r="E280" s="19"/>
      <c r="F280" s="19"/>
      <c r="G280" s="19"/>
      <c r="H280" s="19"/>
      <c r="I280" s="19"/>
      <c r="J280" s="19"/>
      <c r="K280" s="19"/>
      <c r="L280" s="19"/>
      <c r="M280" s="19"/>
      <c r="N280" s="19"/>
      <c r="O280" s="19"/>
      <c r="P280" s="19"/>
      <c r="Q280" s="19"/>
      <c r="R280" s="19"/>
      <c r="S280" s="19"/>
      <c r="T280" s="19"/>
      <c r="U280" s="19"/>
      <c r="V280" s="102">
        <v>10</v>
      </c>
      <c r="W280" s="102">
        <v>698</v>
      </c>
      <c r="X280" s="102">
        <f t="shared" si="29"/>
        <v>174.5</v>
      </c>
      <c r="Y280" s="102">
        <v>19</v>
      </c>
      <c r="Z280" s="102">
        <v>1257</v>
      </c>
      <c r="AA280" s="102">
        <f t="shared" si="30"/>
        <v>314.25</v>
      </c>
      <c r="AB280" s="102">
        <v>26</v>
      </c>
      <c r="AC280" s="102">
        <v>1922</v>
      </c>
      <c r="AD280" s="102">
        <f t="shared" si="31"/>
        <v>480.5</v>
      </c>
      <c r="AE280" s="102">
        <v>22</v>
      </c>
      <c r="AF280" s="102">
        <v>1710</v>
      </c>
      <c r="AG280" s="102">
        <f t="shared" si="32"/>
        <v>427.5</v>
      </c>
      <c r="AH280" s="102">
        <v>33</v>
      </c>
      <c r="AI280" s="102">
        <v>2087</v>
      </c>
      <c r="AJ280" s="102">
        <f t="shared" si="33"/>
        <v>521.75</v>
      </c>
    </row>
    <row r="281" spans="1:36">
      <c r="A281" s="195" t="s">
        <v>4084</v>
      </c>
      <c r="B281" s="19" t="s">
        <v>3463</v>
      </c>
      <c r="C281" s="227" t="s">
        <v>5</v>
      </c>
      <c r="D281" s="19"/>
      <c r="E281" s="19"/>
      <c r="F281" s="19"/>
      <c r="G281" s="19"/>
      <c r="H281" s="19"/>
      <c r="I281" s="19"/>
      <c r="J281" s="19"/>
      <c r="K281" s="19"/>
      <c r="L281" s="19"/>
      <c r="M281" s="19"/>
      <c r="N281" s="19"/>
      <c r="O281" s="19"/>
      <c r="P281" s="19"/>
      <c r="Q281" s="19"/>
      <c r="R281" s="19"/>
      <c r="S281" s="19"/>
      <c r="T281" s="19"/>
      <c r="U281" s="19"/>
      <c r="V281" s="102">
        <v>8</v>
      </c>
      <c r="W281" s="102">
        <v>508</v>
      </c>
      <c r="X281" s="102">
        <f t="shared" si="29"/>
        <v>127</v>
      </c>
      <c r="Y281" s="102">
        <v>33</v>
      </c>
      <c r="Z281" s="102">
        <v>2615</v>
      </c>
      <c r="AA281" s="102">
        <f t="shared" si="30"/>
        <v>653.75</v>
      </c>
      <c r="AB281" s="102">
        <v>47</v>
      </c>
      <c r="AC281" s="102">
        <v>3285</v>
      </c>
      <c r="AD281" s="102">
        <f t="shared" si="31"/>
        <v>821.25</v>
      </c>
      <c r="AE281" s="102">
        <v>68</v>
      </c>
      <c r="AF281" s="102">
        <v>4968</v>
      </c>
      <c r="AG281" s="102">
        <f t="shared" si="32"/>
        <v>1242</v>
      </c>
      <c r="AH281" s="102">
        <v>62</v>
      </c>
      <c r="AI281" s="102">
        <v>4122</v>
      </c>
      <c r="AJ281" s="102">
        <f t="shared" si="33"/>
        <v>1030.5</v>
      </c>
    </row>
    <row r="282" spans="1:36">
      <c r="A282" s="195" t="s">
        <v>4085</v>
      </c>
      <c r="B282" s="19" t="s">
        <v>3464</v>
      </c>
      <c r="C282" s="227" t="s">
        <v>5</v>
      </c>
      <c r="D282" s="19"/>
      <c r="E282" s="19"/>
      <c r="F282" s="19"/>
      <c r="G282" s="19"/>
      <c r="H282" s="19"/>
      <c r="I282" s="19"/>
      <c r="J282" s="19"/>
      <c r="K282" s="19"/>
      <c r="L282" s="19"/>
      <c r="M282" s="19"/>
      <c r="N282" s="19"/>
      <c r="O282" s="19"/>
      <c r="P282" s="19"/>
      <c r="Q282" s="19"/>
      <c r="R282" s="19"/>
      <c r="S282" s="19"/>
      <c r="T282" s="19"/>
      <c r="U282" s="19"/>
      <c r="V282" s="102">
        <v>5</v>
      </c>
      <c r="W282" s="102">
        <v>307</v>
      </c>
      <c r="X282" s="102">
        <f t="shared" si="29"/>
        <v>76.75</v>
      </c>
      <c r="Y282" s="102">
        <v>35</v>
      </c>
      <c r="Z282" s="102">
        <v>2037</v>
      </c>
      <c r="AA282" s="102">
        <f t="shared" si="30"/>
        <v>509.25</v>
      </c>
      <c r="AB282" s="102">
        <v>14</v>
      </c>
      <c r="AC282" s="102">
        <v>894</v>
      </c>
      <c r="AD282" s="102">
        <f t="shared" si="31"/>
        <v>223.5</v>
      </c>
      <c r="AE282" s="102">
        <v>23</v>
      </c>
      <c r="AF282" s="102">
        <v>1629</v>
      </c>
      <c r="AG282" s="102">
        <f t="shared" si="32"/>
        <v>407.25</v>
      </c>
      <c r="AH282" s="102">
        <v>19</v>
      </c>
      <c r="AI282" s="102">
        <v>1137</v>
      </c>
      <c r="AJ282" s="102">
        <f t="shared" si="33"/>
        <v>284.25</v>
      </c>
    </row>
    <row r="283" spans="1:36">
      <c r="A283" s="195" t="s">
        <v>4086</v>
      </c>
      <c r="B283" s="19" t="s">
        <v>3465</v>
      </c>
      <c r="C283" s="227" t="s">
        <v>5</v>
      </c>
      <c r="D283" s="19"/>
      <c r="E283" s="19"/>
      <c r="F283" s="19"/>
      <c r="G283" s="19"/>
      <c r="H283" s="19"/>
      <c r="I283" s="19"/>
      <c r="J283" s="19"/>
      <c r="K283" s="19"/>
      <c r="L283" s="19"/>
      <c r="M283" s="19"/>
      <c r="N283" s="19"/>
      <c r="O283" s="19"/>
      <c r="P283" s="19"/>
      <c r="Q283" s="19"/>
      <c r="R283" s="19"/>
      <c r="S283" s="19"/>
      <c r="T283" s="19"/>
      <c r="U283" s="19"/>
      <c r="V283" s="102">
        <v>10</v>
      </c>
      <c r="W283" s="102">
        <v>826</v>
      </c>
      <c r="X283" s="102">
        <f t="shared" si="29"/>
        <v>206.5</v>
      </c>
      <c r="Y283" s="102">
        <v>24</v>
      </c>
      <c r="Z283" s="102">
        <v>1952</v>
      </c>
      <c r="AA283" s="102">
        <f t="shared" si="30"/>
        <v>488</v>
      </c>
      <c r="AB283" s="102">
        <v>45</v>
      </c>
      <c r="AC283" s="102">
        <v>3159</v>
      </c>
      <c r="AD283" s="102">
        <f t="shared" si="31"/>
        <v>789.75</v>
      </c>
      <c r="AE283" s="102">
        <v>50</v>
      </c>
      <c r="AF283" s="102">
        <v>3678</v>
      </c>
      <c r="AG283" s="102">
        <f t="shared" si="32"/>
        <v>919.5</v>
      </c>
      <c r="AH283" s="102">
        <v>50</v>
      </c>
      <c r="AI283" s="102">
        <v>3606</v>
      </c>
      <c r="AJ283" s="102">
        <f t="shared" si="33"/>
        <v>901.5</v>
      </c>
    </row>
    <row r="284" spans="1:36">
      <c r="A284" s="195" t="s">
        <v>4087</v>
      </c>
      <c r="B284" s="19" t="s">
        <v>3466</v>
      </c>
      <c r="C284" s="227" t="s">
        <v>5</v>
      </c>
      <c r="D284" s="19"/>
      <c r="E284" s="19"/>
      <c r="F284" s="19"/>
      <c r="G284" s="19"/>
      <c r="H284" s="19"/>
      <c r="I284" s="19"/>
      <c r="J284" s="19"/>
      <c r="K284" s="19"/>
      <c r="L284" s="19"/>
      <c r="M284" s="19"/>
      <c r="N284" s="19"/>
      <c r="O284" s="19"/>
      <c r="P284" s="19"/>
      <c r="Q284" s="19"/>
      <c r="R284" s="19"/>
      <c r="S284" s="19"/>
      <c r="T284" s="19"/>
      <c r="U284" s="19"/>
      <c r="V284" s="102">
        <v>37</v>
      </c>
      <c r="W284" s="102">
        <v>2775</v>
      </c>
      <c r="X284" s="102">
        <f t="shared" si="29"/>
        <v>693.75</v>
      </c>
      <c r="Y284" s="102">
        <v>62</v>
      </c>
      <c r="Z284" s="102">
        <v>4406</v>
      </c>
      <c r="AA284" s="102">
        <f t="shared" si="30"/>
        <v>1101.5</v>
      </c>
      <c r="AB284" s="102">
        <v>52</v>
      </c>
      <c r="AC284" s="102">
        <v>3948</v>
      </c>
      <c r="AD284" s="102">
        <f t="shared" si="31"/>
        <v>987</v>
      </c>
      <c r="AE284" s="102">
        <v>55</v>
      </c>
      <c r="AF284" s="102">
        <v>3873</v>
      </c>
      <c r="AG284" s="102">
        <f t="shared" si="32"/>
        <v>968.25</v>
      </c>
      <c r="AH284" s="102">
        <v>75</v>
      </c>
      <c r="AI284" s="102">
        <v>4937</v>
      </c>
      <c r="AJ284" s="102">
        <f t="shared" si="33"/>
        <v>1234.25</v>
      </c>
    </row>
    <row r="285" spans="1:36">
      <c r="A285" s="195" t="s">
        <v>4088</v>
      </c>
      <c r="B285" s="19" t="s">
        <v>3467</v>
      </c>
      <c r="C285" s="227" t="s">
        <v>5</v>
      </c>
      <c r="D285" s="19"/>
      <c r="E285" s="19"/>
      <c r="F285" s="19"/>
      <c r="G285" s="19"/>
      <c r="H285" s="19"/>
      <c r="I285" s="19"/>
      <c r="J285" s="19"/>
      <c r="K285" s="19"/>
      <c r="L285" s="19"/>
      <c r="M285" s="19"/>
      <c r="N285" s="19"/>
      <c r="O285" s="19"/>
      <c r="P285" s="19"/>
      <c r="Q285" s="19"/>
      <c r="R285" s="19"/>
      <c r="S285" s="19"/>
      <c r="T285" s="19"/>
      <c r="U285" s="19"/>
      <c r="V285" s="102">
        <v>26</v>
      </c>
      <c r="W285" s="102">
        <v>2610</v>
      </c>
      <c r="X285" s="102">
        <f t="shared" si="29"/>
        <v>652.5</v>
      </c>
      <c r="Y285" s="102">
        <v>25</v>
      </c>
      <c r="Z285" s="102">
        <v>2391</v>
      </c>
      <c r="AA285" s="102">
        <f t="shared" si="30"/>
        <v>597.75</v>
      </c>
      <c r="AB285" s="102">
        <v>13</v>
      </c>
      <c r="AC285" s="102">
        <v>1011</v>
      </c>
      <c r="AD285" s="102">
        <f t="shared" si="31"/>
        <v>252.75</v>
      </c>
      <c r="AE285" s="102">
        <v>119</v>
      </c>
      <c r="AF285" s="102">
        <v>12929</v>
      </c>
      <c r="AG285" s="102">
        <f t="shared" si="32"/>
        <v>3232.25</v>
      </c>
      <c r="AH285" s="102">
        <v>50</v>
      </c>
      <c r="AI285" s="102">
        <v>5206</v>
      </c>
      <c r="AJ285" s="102">
        <f t="shared" si="33"/>
        <v>1301.5</v>
      </c>
    </row>
    <row r="286" spans="1:36">
      <c r="A286" s="195" t="s">
        <v>4089</v>
      </c>
      <c r="B286" s="19" t="s">
        <v>3468</v>
      </c>
      <c r="C286" s="227" t="s">
        <v>5</v>
      </c>
      <c r="D286" s="19"/>
      <c r="E286" s="19"/>
      <c r="F286" s="19"/>
      <c r="G286" s="19"/>
      <c r="H286" s="19"/>
      <c r="I286" s="19"/>
      <c r="J286" s="19"/>
      <c r="K286" s="19"/>
      <c r="L286" s="19"/>
      <c r="M286" s="19"/>
      <c r="N286" s="19"/>
      <c r="O286" s="19"/>
      <c r="P286" s="19"/>
      <c r="Q286" s="19"/>
      <c r="R286" s="19"/>
      <c r="S286" s="19"/>
      <c r="T286" s="19"/>
      <c r="U286" s="19"/>
      <c r="V286" s="102">
        <v>2</v>
      </c>
      <c r="W286" s="102">
        <v>158</v>
      </c>
      <c r="X286" s="102">
        <f t="shared" si="29"/>
        <v>39.5</v>
      </c>
      <c r="Y286" s="102">
        <v>22</v>
      </c>
      <c r="Z286" s="102">
        <v>1458</v>
      </c>
      <c r="AA286" s="102">
        <f t="shared" si="30"/>
        <v>364.5</v>
      </c>
      <c r="AB286" s="102">
        <v>38</v>
      </c>
      <c r="AC286" s="102">
        <v>2810</v>
      </c>
      <c r="AD286" s="102">
        <f t="shared" si="31"/>
        <v>702.5</v>
      </c>
      <c r="AE286" s="102">
        <v>61</v>
      </c>
      <c r="AF286" s="102">
        <v>4187</v>
      </c>
      <c r="AG286" s="102">
        <f t="shared" si="32"/>
        <v>1046.75</v>
      </c>
      <c r="AH286" s="102">
        <v>24</v>
      </c>
      <c r="AI286" s="102">
        <v>1888</v>
      </c>
      <c r="AJ286" s="102">
        <f t="shared" si="33"/>
        <v>472</v>
      </c>
    </row>
    <row r="287" spans="1:36">
      <c r="A287" s="195" t="s">
        <v>4090</v>
      </c>
      <c r="B287" s="19" t="s">
        <v>3469</v>
      </c>
      <c r="C287" s="227" t="s">
        <v>5</v>
      </c>
      <c r="D287" s="19"/>
      <c r="E287" s="19"/>
      <c r="F287" s="19"/>
      <c r="G287" s="19"/>
      <c r="H287" s="19"/>
      <c r="I287" s="19"/>
      <c r="J287" s="19"/>
      <c r="K287" s="19"/>
      <c r="L287" s="19"/>
      <c r="M287" s="19"/>
      <c r="N287" s="19"/>
      <c r="O287" s="19"/>
      <c r="P287" s="19"/>
      <c r="Q287" s="19"/>
      <c r="R287" s="19"/>
      <c r="S287" s="19"/>
      <c r="T287" s="19"/>
      <c r="U287" s="19"/>
      <c r="V287" s="102">
        <v>3</v>
      </c>
      <c r="W287" s="102">
        <v>213</v>
      </c>
      <c r="X287" s="102">
        <f t="shared" si="29"/>
        <v>53.25</v>
      </c>
      <c r="Y287" s="102">
        <v>38</v>
      </c>
      <c r="Z287" s="102">
        <v>3330</v>
      </c>
      <c r="AA287" s="102">
        <f t="shared" si="30"/>
        <v>832.5</v>
      </c>
      <c r="AB287" s="102">
        <v>55</v>
      </c>
      <c r="AC287" s="102">
        <v>4845</v>
      </c>
      <c r="AD287" s="102">
        <f t="shared" si="31"/>
        <v>1211.25</v>
      </c>
      <c r="AE287" s="102">
        <v>22</v>
      </c>
      <c r="AF287" s="102">
        <v>1650</v>
      </c>
      <c r="AG287" s="102">
        <f t="shared" si="32"/>
        <v>412.5</v>
      </c>
      <c r="AH287" s="102">
        <v>11</v>
      </c>
      <c r="AI287" s="102">
        <v>965</v>
      </c>
      <c r="AJ287" s="102">
        <f t="shared" si="33"/>
        <v>241.25</v>
      </c>
    </row>
    <row r="288" spans="1:36">
      <c r="A288" s="195" t="s">
        <v>4091</v>
      </c>
      <c r="B288" s="19" t="s">
        <v>3470</v>
      </c>
      <c r="C288" s="227" t="s">
        <v>5</v>
      </c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02">
        <v>1</v>
      </c>
      <c r="W288" s="102">
        <v>59</v>
      </c>
      <c r="X288" s="102">
        <f t="shared" si="29"/>
        <v>14.75</v>
      </c>
      <c r="Y288" s="102">
        <v>2</v>
      </c>
      <c r="Z288" s="102">
        <v>118</v>
      </c>
      <c r="AA288" s="102">
        <f t="shared" si="30"/>
        <v>29.5</v>
      </c>
      <c r="AB288" s="102">
        <v>19</v>
      </c>
      <c r="AC288" s="102">
        <v>1273</v>
      </c>
      <c r="AD288" s="102">
        <f t="shared" si="31"/>
        <v>318.25</v>
      </c>
      <c r="AE288" s="102">
        <v>18</v>
      </c>
      <c r="AF288" s="102">
        <v>1158</v>
      </c>
      <c r="AG288" s="102">
        <f t="shared" si="32"/>
        <v>289.5</v>
      </c>
      <c r="AH288" s="102">
        <v>25</v>
      </c>
      <c r="AI288" s="102">
        <v>1603</v>
      </c>
      <c r="AJ288" s="102">
        <f t="shared" si="33"/>
        <v>400.75</v>
      </c>
    </row>
    <row r="289" spans="1:36">
      <c r="A289" s="195" t="s">
        <v>4092</v>
      </c>
      <c r="B289" s="19" t="s">
        <v>3471</v>
      </c>
      <c r="C289" s="227" t="s">
        <v>5</v>
      </c>
      <c r="D289" s="19"/>
      <c r="E289" s="19"/>
      <c r="F289" s="19"/>
      <c r="G289" s="19"/>
      <c r="H289" s="19"/>
      <c r="I289" s="19"/>
      <c r="J289" s="19"/>
      <c r="K289" s="19"/>
      <c r="L289" s="19"/>
      <c r="M289" s="19"/>
      <c r="N289" s="19"/>
      <c r="O289" s="19"/>
      <c r="P289" s="19"/>
      <c r="Q289" s="19"/>
      <c r="R289" s="19"/>
      <c r="S289" s="19"/>
      <c r="T289" s="19"/>
      <c r="U289" s="19"/>
      <c r="V289" s="102">
        <v>6</v>
      </c>
      <c r="W289" s="102">
        <v>474</v>
      </c>
      <c r="X289" s="102">
        <f t="shared" si="29"/>
        <v>118.5</v>
      </c>
      <c r="Y289" s="102">
        <v>48</v>
      </c>
      <c r="Z289" s="102">
        <v>3672</v>
      </c>
      <c r="AA289" s="102">
        <f t="shared" si="30"/>
        <v>918</v>
      </c>
      <c r="AB289" s="102">
        <v>77</v>
      </c>
      <c r="AC289" s="102">
        <v>5479</v>
      </c>
      <c r="AD289" s="102">
        <f t="shared" si="31"/>
        <v>1369.75</v>
      </c>
      <c r="AE289" s="102">
        <v>82</v>
      </c>
      <c r="AF289" s="102">
        <v>6766</v>
      </c>
      <c r="AG289" s="102">
        <f t="shared" si="32"/>
        <v>1691.5</v>
      </c>
      <c r="AH289" s="102">
        <v>64</v>
      </c>
      <c r="AI289" s="102">
        <v>4192</v>
      </c>
      <c r="AJ289" s="102">
        <f t="shared" si="33"/>
        <v>1048</v>
      </c>
    </row>
    <row r="290" spans="1:36">
      <c r="A290" s="195" t="s">
        <v>4093</v>
      </c>
      <c r="B290" s="19" t="s">
        <v>3472</v>
      </c>
      <c r="C290" s="227" t="s">
        <v>5</v>
      </c>
      <c r="D290" s="19"/>
      <c r="E290" s="19"/>
      <c r="F290" s="19"/>
      <c r="G290" s="19"/>
      <c r="H290" s="19"/>
      <c r="I290" s="19"/>
      <c r="J290" s="19"/>
      <c r="K290" s="19"/>
      <c r="L290" s="19"/>
      <c r="M290" s="19"/>
      <c r="N290" s="19"/>
      <c r="O290" s="19"/>
      <c r="P290" s="19"/>
      <c r="Q290" s="19"/>
      <c r="R290" s="19"/>
      <c r="S290" s="19"/>
      <c r="T290" s="19"/>
      <c r="U290" s="19"/>
      <c r="V290" s="102">
        <v>6</v>
      </c>
      <c r="W290" s="102">
        <v>450</v>
      </c>
      <c r="X290" s="102">
        <f t="shared" si="29"/>
        <v>112.5</v>
      </c>
      <c r="Y290" s="102">
        <v>29</v>
      </c>
      <c r="Z290" s="102">
        <v>2227</v>
      </c>
      <c r="AA290" s="102">
        <f t="shared" si="30"/>
        <v>556.75</v>
      </c>
      <c r="AB290" s="102">
        <v>31</v>
      </c>
      <c r="AC290" s="102">
        <v>2285</v>
      </c>
      <c r="AD290" s="102">
        <f t="shared" si="31"/>
        <v>571.25</v>
      </c>
      <c r="AE290" s="102">
        <v>21</v>
      </c>
      <c r="AF290" s="102">
        <v>1627</v>
      </c>
      <c r="AG290" s="102">
        <f t="shared" si="32"/>
        <v>406.75</v>
      </c>
      <c r="AH290" s="102">
        <v>32</v>
      </c>
      <c r="AI290" s="102">
        <v>2296</v>
      </c>
      <c r="AJ290" s="102">
        <f t="shared" si="33"/>
        <v>574</v>
      </c>
    </row>
    <row r="291" spans="1:36">
      <c r="A291" s="195" t="s">
        <v>4094</v>
      </c>
      <c r="B291" s="19" t="s">
        <v>3473</v>
      </c>
      <c r="C291" s="227" t="s">
        <v>5</v>
      </c>
      <c r="D291" s="19"/>
      <c r="E291" s="19"/>
      <c r="F291" s="19"/>
      <c r="G291" s="19"/>
      <c r="H291" s="19"/>
      <c r="I291" s="19"/>
      <c r="J291" s="19"/>
      <c r="K291" s="19"/>
      <c r="L291" s="19"/>
      <c r="M291" s="19"/>
      <c r="N291" s="19"/>
      <c r="O291" s="19"/>
      <c r="P291" s="19"/>
      <c r="Q291" s="19"/>
      <c r="R291" s="19"/>
      <c r="S291" s="19"/>
      <c r="T291" s="19"/>
      <c r="U291" s="19"/>
      <c r="V291" s="102">
        <v>5</v>
      </c>
      <c r="W291" s="102">
        <v>415</v>
      </c>
      <c r="X291" s="102">
        <f t="shared" si="29"/>
        <v>103.75</v>
      </c>
      <c r="Y291" s="102">
        <v>28</v>
      </c>
      <c r="Z291" s="102">
        <v>2508</v>
      </c>
      <c r="AA291" s="102">
        <f t="shared" si="30"/>
        <v>627</v>
      </c>
      <c r="AB291" s="102">
        <v>38</v>
      </c>
      <c r="AC291" s="102">
        <v>2602</v>
      </c>
      <c r="AD291" s="102">
        <f t="shared" si="31"/>
        <v>650.5</v>
      </c>
      <c r="AE291" s="102">
        <v>57</v>
      </c>
      <c r="AF291" s="102">
        <v>4579</v>
      </c>
      <c r="AG291" s="102">
        <f t="shared" si="32"/>
        <v>1144.75</v>
      </c>
      <c r="AH291" s="102">
        <v>65</v>
      </c>
      <c r="AI291" s="102">
        <v>4995</v>
      </c>
      <c r="AJ291" s="102">
        <f t="shared" si="33"/>
        <v>1248.75</v>
      </c>
    </row>
    <row r="292" spans="1:36">
      <c r="A292" s="195" t="s">
        <v>4095</v>
      </c>
      <c r="B292" s="19" t="s">
        <v>3474</v>
      </c>
      <c r="C292" s="227" t="s">
        <v>5</v>
      </c>
      <c r="D292" s="19"/>
      <c r="E292" s="19"/>
      <c r="F292" s="19"/>
      <c r="G292" s="19"/>
      <c r="H292" s="19"/>
      <c r="I292" s="19"/>
      <c r="J292" s="19"/>
      <c r="K292" s="19"/>
      <c r="L292" s="19"/>
      <c r="M292" s="19"/>
      <c r="N292" s="19"/>
      <c r="O292" s="19"/>
      <c r="P292" s="19"/>
      <c r="Q292" s="19"/>
      <c r="R292" s="19"/>
      <c r="S292" s="19"/>
      <c r="T292" s="19"/>
      <c r="U292" s="19"/>
      <c r="V292" s="102">
        <v>34</v>
      </c>
      <c r="W292" s="102">
        <v>2214</v>
      </c>
      <c r="X292" s="102">
        <f t="shared" si="29"/>
        <v>553.5</v>
      </c>
      <c r="Y292" s="102">
        <v>60</v>
      </c>
      <c r="Z292" s="102">
        <v>3684</v>
      </c>
      <c r="AA292" s="102">
        <f t="shared" si="30"/>
        <v>921</v>
      </c>
      <c r="AB292" s="102">
        <v>79</v>
      </c>
      <c r="AC292" s="102">
        <v>4337</v>
      </c>
      <c r="AD292" s="102">
        <f t="shared" si="31"/>
        <v>1084.25</v>
      </c>
      <c r="AE292" s="102">
        <v>92</v>
      </c>
      <c r="AF292" s="102">
        <v>6188</v>
      </c>
      <c r="AG292" s="102">
        <f t="shared" si="32"/>
        <v>1547</v>
      </c>
      <c r="AH292" s="102">
        <v>123</v>
      </c>
      <c r="AI292" s="102">
        <v>9293</v>
      </c>
      <c r="AJ292" s="102">
        <f t="shared" si="33"/>
        <v>2323.25</v>
      </c>
    </row>
    <row r="293" spans="1:36">
      <c r="A293" s="195" t="s">
        <v>4096</v>
      </c>
      <c r="B293" s="19" t="s">
        <v>3475</v>
      </c>
      <c r="C293" s="227" t="s">
        <v>5</v>
      </c>
      <c r="D293" s="19"/>
      <c r="E293" s="19"/>
      <c r="F293" s="19"/>
      <c r="G293" s="19"/>
      <c r="H293" s="19"/>
      <c r="I293" s="19"/>
      <c r="J293" s="19"/>
      <c r="K293" s="19"/>
      <c r="L293" s="19"/>
      <c r="M293" s="19"/>
      <c r="N293" s="19"/>
      <c r="O293" s="19"/>
      <c r="P293" s="19"/>
      <c r="Q293" s="19"/>
      <c r="R293" s="19"/>
      <c r="S293" s="19"/>
      <c r="T293" s="19"/>
      <c r="U293" s="19"/>
      <c r="V293" s="102">
        <v>7</v>
      </c>
      <c r="W293" s="102">
        <v>573</v>
      </c>
      <c r="X293" s="102">
        <f t="shared" si="29"/>
        <v>143.25</v>
      </c>
      <c r="Y293" s="102">
        <v>11</v>
      </c>
      <c r="Z293" s="102">
        <v>889</v>
      </c>
      <c r="AA293" s="102">
        <f t="shared" si="30"/>
        <v>222.25</v>
      </c>
      <c r="AB293" s="102">
        <v>4</v>
      </c>
      <c r="AC293" s="102">
        <v>276</v>
      </c>
      <c r="AD293" s="102">
        <f t="shared" si="31"/>
        <v>69</v>
      </c>
      <c r="AE293" s="102">
        <v>6</v>
      </c>
      <c r="AF293" s="102">
        <v>450</v>
      </c>
      <c r="AG293" s="102">
        <f t="shared" si="32"/>
        <v>112.5</v>
      </c>
      <c r="AH293" s="102">
        <v>2</v>
      </c>
      <c r="AI293" s="102">
        <v>118</v>
      </c>
      <c r="AJ293" s="102">
        <f t="shared" si="33"/>
        <v>29.5</v>
      </c>
    </row>
    <row r="294" spans="1:36">
      <c r="A294" s="195" t="s">
        <v>4097</v>
      </c>
      <c r="B294" s="19" t="s">
        <v>3476</v>
      </c>
      <c r="C294" s="227" t="s">
        <v>5</v>
      </c>
      <c r="D294" s="19"/>
      <c r="E294" s="19"/>
      <c r="F294" s="19"/>
      <c r="G294" s="19"/>
      <c r="H294" s="19"/>
      <c r="I294" s="19"/>
      <c r="J294" s="19"/>
      <c r="K294" s="19"/>
      <c r="L294" s="19"/>
      <c r="M294" s="19"/>
      <c r="N294" s="19"/>
      <c r="O294" s="19"/>
      <c r="P294" s="19"/>
      <c r="Q294" s="19"/>
      <c r="R294" s="19"/>
      <c r="S294" s="19"/>
      <c r="T294" s="19"/>
      <c r="U294" s="19"/>
      <c r="V294" s="102">
        <v>5</v>
      </c>
      <c r="W294" s="102">
        <v>263</v>
      </c>
      <c r="X294" s="102">
        <f t="shared" si="29"/>
        <v>65.75</v>
      </c>
      <c r="Y294" s="102">
        <v>9</v>
      </c>
      <c r="Z294" s="102">
        <v>535</v>
      </c>
      <c r="AA294" s="102">
        <f t="shared" si="30"/>
        <v>133.75</v>
      </c>
      <c r="AB294" s="102">
        <v>27</v>
      </c>
      <c r="AC294" s="102">
        <v>1881</v>
      </c>
      <c r="AD294" s="102">
        <f t="shared" si="31"/>
        <v>470.25</v>
      </c>
      <c r="AE294" s="102">
        <v>40</v>
      </c>
      <c r="AF294" s="102">
        <v>2508</v>
      </c>
      <c r="AG294" s="102">
        <f t="shared" si="32"/>
        <v>627</v>
      </c>
      <c r="AH294" s="102">
        <v>29</v>
      </c>
      <c r="AI294" s="102">
        <v>1775</v>
      </c>
      <c r="AJ294" s="102">
        <f t="shared" si="33"/>
        <v>443.75</v>
      </c>
    </row>
    <row r="295" spans="1:36">
      <c r="A295" s="195" t="s">
        <v>4098</v>
      </c>
      <c r="B295" s="19" t="s">
        <v>3477</v>
      </c>
      <c r="C295" s="227" t="s">
        <v>5</v>
      </c>
      <c r="D295" s="19"/>
      <c r="E295" s="19"/>
      <c r="F295" s="19"/>
      <c r="G295" s="19"/>
      <c r="H295" s="19"/>
      <c r="I295" s="19"/>
      <c r="J295" s="19"/>
      <c r="K295" s="19"/>
      <c r="L295" s="19"/>
      <c r="M295" s="19"/>
      <c r="N295" s="19"/>
      <c r="O295" s="19"/>
      <c r="P295" s="19"/>
      <c r="Q295" s="19"/>
      <c r="R295" s="19"/>
      <c r="S295" s="19"/>
      <c r="T295" s="19"/>
      <c r="U295" s="19"/>
      <c r="V295" s="102">
        <v>13</v>
      </c>
      <c r="W295" s="102">
        <v>923</v>
      </c>
      <c r="X295" s="102">
        <f t="shared" si="29"/>
        <v>230.75</v>
      </c>
      <c r="Y295" s="102">
        <v>22</v>
      </c>
      <c r="Z295" s="102">
        <v>1682</v>
      </c>
      <c r="AA295" s="102">
        <f t="shared" si="30"/>
        <v>420.5</v>
      </c>
      <c r="AB295" s="102">
        <v>27</v>
      </c>
      <c r="AC295" s="102">
        <v>2149</v>
      </c>
      <c r="AD295" s="102">
        <f t="shared" si="31"/>
        <v>537.25</v>
      </c>
      <c r="AE295" s="102">
        <v>45</v>
      </c>
      <c r="AF295" s="102">
        <v>3811</v>
      </c>
      <c r="AG295" s="102">
        <f t="shared" si="32"/>
        <v>952.75</v>
      </c>
      <c r="AH295" s="102">
        <v>39</v>
      </c>
      <c r="AI295" s="102">
        <v>3121</v>
      </c>
      <c r="AJ295" s="102">
        <f t="shared" si="33"/>
        <v>780.25</v>
      </c>
    </row>
    <row r="296" spans="1:36">
      <c r="A296" s="195" t="s">
        <v>4099</v>
      </c>
      <c r="B296" s="19" t="s">
        <v>3478</v>
      </c>
      <c r="C296" s="227" t="s">
        <v>5</v>
      </c>
      <c r="D296" s="19"/>
      <c r="E296" s="19"/>
      <c r="F296" s="19"/>
      <c r="G296" s="19"/>
      <c r="H296" s="19"/>
      <c r="I296" s="19"/>
      <c r="J296" s="19"/>
      <c r="K296" s="19"/>
      <c r="L296" s="19"/>
      <c r="M296" s="19"/>
      <c r="N296" s="19"/>
      <c r="O296" s="19"/>
      <c r="P296" s="19"/>
      <c r="Q296" s="19"/>
      <c r="R296" s="19"/>
      <c r="S296" s="19"/>
      <c r="T296" s="19"/>
      <c r="U296" s="19"/>
      <c r="V296" s="102">
        <v>19</v>
      </c>
      <c r="W296" s="102">
        <v>1341</v>
      </c>
      <c r="X296" s="102">
        <f t="shared" si="29"/>
        <v>335.25</v>
      </c>
      <c r="Y296" s="102">
        <v>48</v>
      </c>
      <c r="Z296" s="102">
        <v>3552</v>
      </c>
      <c r="AA296" s="102">
        <f t="shared" si="30"/>
        <v>888</v>
      </c>
      <c r="AB296" s="102">
        <v>107</v>
      </c>
      <c r="AC296" s="102">
        <v>6609</v>
      </c>
      <c r="AD296" s="102">
        <f t="shared" si="31"/>
        <v>1652.25</v>
      </c>
      <c r="AE296" s="102">
        <v>120</v>
      </c>
      <c r="AF296" s="102">
        <v>8264</v>
      </c>
      <c r="AG296" s="102">
        <f t="shared" si="32"/>
        <v>2066</v>
      </c>
      <c r="AH296" s="102">
        <v>135</v>
      </c>
      <c r="AI296" s="102">
        <v>8961</v>
      </c>
      <c r="AJ296" s="102">
        <f t="shared" si="33"/>
        <v>2240.25</v>
      </c>
    </row>
    <row r="297" spans="1:36">
      <c r="A297" s="195" t="s">
        <v>4100</v>
      </c>
      <c r="B297" s="19" t="s">
        <v>3479</v>
      </c>
      <c r="C297" s="227" t="s">
        <v>5</v>
      </c>
      <c r="D297" s="19"/>
      <c r="E297" s="19"/>
      <c r="F297" s="19"/>
      <c r="G297" s="19"/>
      <c r="H297" s="19"/>
      <c r="I297" s="19"/>
      <c r="J297" s="19"/>
      <c r="K297" s="19"/>
      <c r="L297" s="19"/>
      <c r="M297" s="19"/>
      <c r="N297" s="19"/>
      <c r="O297" s="19"/>
      <c r="P297" s="19"/>
      <c r="Q297" s="19"/>
      <c r="R297" s="19"/>
      <c r="S297" s="19"/>
      <c r="T297" s="19"/>
      <c r="U297" s="19"/>
      <c r="V297" s="102">
        <v>10</v>
      </c>
      <c r="W297" s="102">
        <v>678</v>
      </c>
      <c r="X297" s="102">
        <f t="shared" si="29"/>
        <v>169.5</v>
      </c>
      <c r="Y297" s="102">
        <v>35</v>
      </c>
      <c r="Z297" s="102">
        <v>2581</v>
      </c>
      <c r="AA297" s="102">
        <f t="shared" si="30"/>
        <v>645.25</v>
      </c>
      <c r="AB297" s="102">
        <v>47</v>
      </c>
      <c r="AC297" s="102">
        <v>3757</v>
      </c>
      <c r="AD297" s="102">
        <f t="shared" si="31"/>
        <v>939.25</v>
      </c>
      <c r="AE297" s="102">
        <v>64</v>
      </c>
      <c r="AF297" s="102">
        <v>4804</v>
      </c>
      <c r="AG297" s="102">
        <f t="shared" si="32"/>
        <v>1201</v>
      </c>
      <c r="AH297" s="102">
        <v>47</v>
      </c>
      <c r="AI297" s="102">
        <v>3273</v>
      </c>
      <c r="AJ297" s="102">
        <f t="shared" si="33"/>
        <v>818.25</v>
      </c>
    </row>
    <row r="298" spans="1:36">
      <c r="A298" s="195" t="s">
        <v>4101</v>
      </c>
      <c r="B298" s="19" t="s">
        <v>3480</v>
      </c>
      <c r="C298" s="227" t="s">
        <v>5</v>
      </c>
      <c r="D298" s="19"/>
      <c r="E298" s="19"/>
      <c r="F298" s="19"/>
      <c r="G298" s="19"/>
      <c r="H298" s="19"/>
      <c r="I298" s="19"/>
      <c r="J298" s="19"/>
      <c r="K298" s="19"/>
      <c r="L298" s="19"/>
      <c r="M298" s="19"/>
      <c r="N298" s="19"/>
      <c r="O298" s="19"/>
      <c r="P298" s="19"/>
      <c r="Q298" s="19"/>
      <c r="R298" s="19"/>
      <c r="S298" s="19"/>
      <c r="T298" s="19"/>
      <c r="U298" s="19"/>
      <c r="V298" s="102">
        <v>8</v>
      </c>
      <c r="W298" s="102">
        <v>424</v>
      </c>
      <c r="X298" s="102">
        <f t="shared" si="29"/>
        <v>106</v>
      </c>
      <c r="Y298" s="102">
        <v>34</v>
      </c>
      <c r="Z298" s="102">
        <v>2718</v>
      </c>
      <c r="AA298" s="102">
        <f t="shared" si="30"/>
        <v>679.5</v>
      </c>
      <c r="AB298" s="102">
        <v>61</v>
      </c>
      <c r="AC298" s="102">
        <v>4755</v>
      </c>
      <c r="AD298" s="102">
        <f t="shared" si="31"/>
        <v>1188.75</v>
      </c>
      <c r="AE298" s="102">
        <v>55</v>
      </c>
      <c r="AF298" s="102">
        <v>4549</v>
      </c>
      <c r="AG298" s="102">
        <f t="shared" si="32"/>
        <v>1137.25</v>
      </c>
      <c r="AH298" s="102">
        <v>76</v>
      </c>
      <c r="AI298" s="102">
        <v>6412</v>
      </c>
      <c r="AJ298" s="102">
        <f t="shared" si="33"/>
        <v>1603</v>
      </c>
    </row>
    <row r="299" spans="1:36">
      <c r="A299" s="195" t="s">
        <v>4102</v>
      </c>
      <c r="B299" s="19" t="s">
        <v>3481</v>
      </c>
      <c r="C299" s="227" t="s">
        <v>5</v>
      </c>
      <c r="D299" s="19"/>
      <c r="E299" s="19"/>
      <c r="F299" s="19"/>
      <c r="G299" s="19"/>
      <c r="H299" s="19"/>
      <c r="I299" s="19"/>
      <c r="J299" s="19"/>
      <c r="K299" s="19"/>
      <c r="L299" s="19"/>
      <c r="M299" s="19"/>
      <c r="N299" s="19"/>
      <c r="O299" s="19"/>
      <c r="P299" s="19"/>
      <c r="Q299" s="19"/>
      <c r="R299" s="19"/>
      <c r="S299" s="19"/>
      <c r="T299" s="19"/>
      <c r="U299" s="19"/>
      <c r="V299" s="102">
        <v>65</v>
      </c>
      <c r="W299" s="102">
        <v>4303</v>
      </c>
      <c r="X299" s="102">
        <f t="shared" si="29"/>
        <v>1075.75</v>
      </c>
      <c r="Y299" s="102">
        <v>90</v>
      </c>
      <c r="Z299" s="102">
        <v>6690</v>
      </c>
      <c r="AA299" s="102">
        <f t="shared" si="30"/>
        <v>1672.5</v>
      </c>
      <c r="AB299" s="102">
        <v>81</v>
      </c>
      <c r="AC299" s="102">
        <v>5903</v>
      </c>
      <c r="AD299" s="102">
        <f t="shared" si="31"/>
        <v>1475.75</v>
      </c>
      <c r="AE299" s="102">
        <v>87</v>
      </c>
      <c r="AF299" s="102">
        <v>6217</v>
      </c>
      <c r="AG299" s="102">
        <f t="shared" si="32"/>
        <v>1554.25</v>
      </c>
      <c r="AH299" s="102">
        <v>83</v>
      </c>
      <c r="AI299" s="102">
        <v>5769</v>
      </c>
      <c r="AJ299" s="102">
        <f t="shared" si="33"/>
        <v>1442.25</v>
      </c>
    </row>
    <row r="300" spans="1:36">
      <c r="A300" s="195" t="s">
        <v>4103</v>
      </c>
      <c r="B300" s="19" t="s">
        <v>3482</v>
      </c>
      <c r="C300" s="227" t="s">
        <v>5</v>
      </c>
      <c r="D300" s="19"/>
      <c r="E300" s="19"/>
      <c r="F300" s="19"/>
      <c r="G300" s="19"/>
      <c r="H300" s="19"/>
      <c r="I300" s="19"/>
      <c r="J300" s="19"/>
      <c r="K300" s="19"/>
      <c r="L300" s="19"/>
      <c r="M300" s="19"/>
      <c r="N300" s="19"/>
      <c r="O300" s="19"/>
      <c r="P300" s="19"/>
      <c r="Q300" s="19"/>
      <c r="R300" s="19"/>
      <c r="S300" s="19"/>
      <c r="T300" s="19"/>
      <c r="U300" s="19"/>
      <c r="V300" s="102">
        <v>1</v>
      </c>
      <c r="W300" s="102">
        <v>119</v>
      </c>
      <c r="X300" s="102">
        <f t="shared" si="29"/>
        <v>29.75</v>
      </c>
      <c r="Y300" s="102">
        <v>7</v>
      </c>
      <c r="Z300" s="102">
        <v>669</v>
      </c>
      <c r="AA300" s="102">
        <f t="shared" si="30"/>
        <v>167.25</v>
      </c>
      <c r="AB300" s="102">
        <v>7</v>
      </c>
      <c r="AC300" s="102">
        <v>449</v>
      </c>
      <c r="AD300" s="102">
        <f t="shared" si="31"/>
        <v>112.25</v>
      </c>
      <c r="AE300" s="102">
        <v>4</v>
      </c>
      <c r="AF300" s="102">
        <v>276</v>
      </c>
      <c r="AG300" s="102">
        <f t="shared" si="32"/>
        <v>69</v>
      </c>
      <c r="AH300" s="102">
        <v>9</v>
      </c>
      <c r="AI300" s="102">
        <v>771</v>
      </c>
      <c r="AJ300" s="102">
        <f t="shared" si="33"/>
        <v>192.75</v>
      </c>
    </row>
    <row r="301" spans="1:36">
      <c r="A301" s="195" t="s">
        <v>4104</v>
      </c>
      <c r="B301" s="19" t="s">
        <v>3483</v>
      </c>
      <c r="C301" s="227" t="s">
        <v>5</v>
      </c>
      <c r="D301" s="19"/>
      <c r="E301" s="19"/>
      <c r="F301" s="19"/>
      <c r="G301" s="19"/>
      <c r="H301" s="19"/>
      <c r="I301" s="19"/>
      <c r="J301" s="19"/>
      <c r="K301" s="19"/>
      <c r="L301" s="19"/>
      <c r="M301" s="19"/>
      <c r="N301" s="19"/>
      <c r="O301" s="19"/>
      <c r="P301" s="19"/>
      <c r="Q301" s="19"/>
      <c r="R301" s="19"/>
      <c r="S301" s="19"/>
      <c r="T301" s="19"/>
      <c r="U301" s="19"/>
      <c r="V301" s="102">
        <v>7</v>
      </c>
      <c r="W301" s="102">
        <v>653</v>
      </c>
      <c r="X301" s="102">
        <f t="shared" si="29"/>
        <v>163.25</v>
      </c>
      <c r="Y301" s="102">
        <v>66</v>
      </c>
      <c r="Z301" s="102">
        <v>5582</v>
      </c>
      <c r="AA301" s="102">
        <f t="shared" si="30"/>
        <v>1395.5</v>
      </c>
      <c r="AB301" s="102">
        <v>55</v>
      </c>
      <c r="AC301" s="102">
        <v>4389</v>
      </c>
      <c r="AD301" s="102">
        <f t="shared" si="31"/>
        <v>1097.25</v>
      </c>
      <c r="AE301" s="102">
        <v>143</v>
      </c>
      <c r="AF301" s="102">
        <v>10637</v>
      </c>
      <c r="AG301" s="102">
        <f t="shared" si="32"/>
        <v>2659.25</v>
      </c>
      <c r="AH301" s="102">
        <v>138</v>
      </c>
      <c r="AI301" s="102">
        <v>10294</v>
      </c>
      <c r="AJ301" s="102">
        <f t="shared" si="33"/>
        <v>2573.5</v>
      </c>
    </row>
    <row r="302" spans="1:36">
      <c r="A302" s="195" t="s">
        <v>4105</v>
      </c>
      <c r="B302" s="19" t="s">
        <v>3484</v>
      </c>
      <c r="C302" s="227" t="s">
        <v>5</v>
      </c>
      <c r="D302" s="19"/>
      <c r="E302" s="19"/>
      <c r="F302" s="19"/>
      <c r="G302" s="19"/>
      <c r="H302" s="19"/>
      <c r="I302" s="19"/>
      <c r="J302" s="19"/>
      <c r="K302" s="19"/>
      <c r="L302" s="19"/>
      <c r="M302" s="19"/>
      <c r="N302" s="19"/>
      <c r="O302" s="19"/>
      <c r="P302" s="19"/>
      <c r="Q302" s="19"/>
      <c r="R302" s="19"/>
      <c r="S302" s="19"/>
      <c r="T302" s="19"/>
      <c r="U302" s="19"/>
      <c r="V302" s="102">
        <v>15</v>
      </c>
      <c r="W302" s="102">
        <v>1113</v>
      </c>
      <c r="X302" s="102">
        <f t="shared" si="29"/>
        <v>278.25</v>
      </c>
      <c r="Y302" s="102">
        <v>48</v>
      </c>
      <c r="Z302" s="102">
        <v>3872</v>
      </c>
      <c r="AA302" s="102">
        <f t="shared" si="30"/>
        <v>968</v>
      </c>
      <c r="AB302" s="102">
        <v>61</v>
      </c>
      <c r="AC302" s="102">
        <v>4619</v>
      </c>
      <c r="AD302" s="102">
        <f t="shared" si="31"/>
        <v>1154.75</v>
      </c>
      <c r="AE302" s="102">
        <v>51</v>
      </c>
      <c r="AF302" s="102">
        <v>3917</v>
      </c>
      <c r="AG302" s="102">
        <f t="shared" si="32"/>
        <v>979.25</v>
      </c>
      <c r="AH302" s="102">
        <v>58</v>
      </c>
      <c r="AI302" s="102">
        <v>4702</v>
      </c>
      <c r="AJ302" s="102">
        <f t="shared" si="33"/>
        <v>1175.5</v>
      </c>
    </row>
    <row r="303" spans="1:36">
      <c r="A303" s="195" t="s">
        <v>4106</v>
      </c>
      <c r="B303" s="19" t="s">
        <v>3485</v>
      </c>
      <c r="C303" s="227" t="s">
        <v>5</v>
      </c>
      <c r="D303" s="19"/>
      <c r="E303" s="19"/>
      <c r="F303" s="19"/>
      <c r="G303" s="19"/>
      <c r="H303" s="19"/>
      <c r="I303" s="19"/>
      <c r="J303" s="19"/>
      <c r="K303" s="19"/>
      <c r="L303" s="19"/>
      <c r="M303" s="19"/>
      <c r="N303" s="19"/>
      <c r="O303" s="19"/>
      <c r="P303" s="19"/>
      <c r="Q303" s="19"/>
      <c r="R303" s="19"/>
      <c r="S303" s="19"/>
      <c r="T303" s="19"/>
      <c r="U303" s="19"/>
      <c r="V303" s="102">
        <v>7</v>
      </c>
      <c r="W303" s="102">
        <v>429</v>
      </c>
      <c r="X303" s="102">
        <f t="shared" si="29"/>
        <v>107.25</v>
      </c>
      <c r="Y303" s="102">
        <v>72</v>
      </c>
      <c r="Z303" s="102">
        <v>4804</v>
      </c>
      <c r="AA303" s="102">
        <f t="shared" si="30"/>
        <v>1201</v>
      </c>
      <c r="AB303" s="102">
        <v>91</v>
      </c>
      <c r="AC303" s="102">
        <v>5773</v>
      </c>
      <c r="AD303" s="102">
        <f t="shared" si="31"/>
        <v>1443.25</v>
      </c>
      <c r="AE303" s="102">
        <v>79</v>
      </c>
      <c r="AF303" s="102">
        <v>5785</v>
      </c>
      <c r="AG303" s="102">
        <f t="shared" si="32"/>
        <v>1446.25</v>
      </c>
      <c r="AH303" s="102">
        <v>89</v>
      </c>
      <c r="AI303" s="102">
        <v>6119</v>
      </c>
      <c r="AJ303" s="102">
        <f t="shared" si="33"/>
        <v>1529.75</v>
      </c>
    </row>
    <row r="304" spans="1:36">
      <c r="A304" s="195" t="s">
        <v>4107</v>
      </c>
      <c r="B304" s="19" t="s">
        <v>3486</v>
      </c>
      <c r="C304" s="227" t="s">
        <v>5</v>
      </c>
      <c r="D304" s="19"/>
      <c r="E304" s="19"/>
      <c r="F304" s="19"/>
      <c r="G304" s="19"/>
      <c r="H304" s="19"/>
      <c r="I304" s="19"/>
      <c r="J304" s="19"/>
      <c r="K304" s="19"/>
      <c r="L304" s="19"/>
      <c r="M304" s="19"/>
      <c r="N304" s="19"/>
      <c r="O304" s="19"/>
      <c r="P304" s="19"/>
      <c r="Q304" s="19"/>
      <c r="R304" s="19"/>
      <c r="S304" s="19"/>
      <c r="T304" s="19"/>
      <c r="U304" s="19"/>
      <c r="V304" s="102">
        <v>2</v>
      </c>
      <c r="W304" s="102">
        <v>178</v>
      </c>
      <c r="X304" s="102">
        <f t="shared" si="29"/>
        <v>44.5</v>
      </c>
      <c r="Y304" s="102">
        <v>2</v>
      </c>
      <c r="Z304" s="102">
        <v>218</v>
      </c>
      <c r="AA304" s="102">
        <f t="shared" si="30"/>
        <v>54.5</v>
      </c>
      <c r="AB304" s="102">
        <v>8</v>
      </c>
      <c r="AC304" s="102">
        <v>592</v>
      </c>
      <c r="AD304" s="102">
        <f t="shared" si="31"/>
        <v>148</v>
      </c>
      <c r="AE304" s="102">
        <v>7</v>
      </c>
      <c r="AF304" s="102">
        <v>593</v>
      </c>
      <c r="AG304" s="102">
        <f t="shared" si="32"/>
        <v>148.25</v>
      </c>
      <c r="AH304" s="102">
        <v>15</v>
      </c>
      <c r="AI304" s="102">
        <v>1361</v>
      </c>
      <c r="AJ304" s="102">
        <f t="shared" si="33"/>
        <v>340.25</v>
      </c>
    </row>
    <row r="305" spans="1:36">
      <c r="A305" s="195" t="s">
        <v>4108</v>
      </c>
      <c r="B305" s="19" t="s">
        <v>3487</v>
      </c>
      <c r="C305" s="227" t="s">
        <v>5</v>
      </c>
      <c r="D305" s="19"/>
      <c r="E305" s="19"/>
      <c r="F305" s="19"/>
      <c r="G305" s="19"/>
      <c r="H305" s="19"/>
      <c r="I305" s="19"/>
      <c r="J305" s="19"/>
      <c r="K305" s="19"/>
      <c r="L305" s="19"/>
      <c r="M305" s="19"/>
      <c r="N305" s="19"/>
      <c r="O305" s="19"/>
      <c r="P305" s="19"/>
      <c r="Q305" s="19"/>
      <c r="R305" s="19"/>
      <c r="S305" s="19"/>
      <c r="T305" s="19"/>
      <c r="U305" s="19"/>
      <c r="V305" s="102">
        <v>6</v>
      </c>
      <c r="W305" s="102">
        <v>534</v>
      </c>
      <c r="X305" s="102">
        <f t="shared" si="29"/>
        <v>133.5</v>
      </c>
      <c r="Y305" s="102">
        <v>28</v>
      </c>
      <c r="Z305" s="102">
        <v>2040</v>
      </c>
      <c r="AA305" s="102">
        <f t="shared" si="30"/>
        <v>510</v>
      </c>
      <c r="AB305" s="102">
        <v>25</v>
      </c>
      <c r="AC305" s="102">
        <v>2007</v>
      </c>
      <c r="AD305" s="102">
        <f t="shared" si="31"/>
        <v>501.75</v>
      </c>
      <c r="AE305" s="102">
        <v>14</v>
      </c>
      <c r="AF305" s="102">
        <v>1002</v>
      </c>
      <c r="AG305" s="102">
        <f t="shared" si="32"/>
        <v>250.5</v>
      </c>
      <c r="AH305" s="102">
        <v>26</v>
      </c>
      <c r="AI305" s="102">
        <v>2022</v>
      </c>
      <c r="AJ305" s="102">
        <f t="shared" si="33"/>
        <v>505.5</v>
      </c>
    </row>
    <row r="306" spans="1:36">
      <c r="A306" s="195" t="s">
        <v>4109</v>
      </c>
      <c r="B306" s="19" t="s">
        <v>3488</v>
      </c>
      <c r="C306" s="227" t="s">
        <v>5</v>
      </c>
      <c r="D306" s="19"/>
      <c r="E306" s="19"/>
      <c r="F306" s="19"/>
      <c r="G306" s="19"/>
      <c r="H306" s="19"/>
      <c r="I306" s="19"/>
      <c r="J306" s="19"/>
      <c r="K306" s="19"/>
      <c r="L306" s="19"/>
      <c r="M306" s="19"/>
      <c r="N306" s="19"/>
      <c r="O306" s="19"/>
      <c r="P306" s="19"/>
      <c r="Q306" s="19"/>
      <c r="R306" s="19"/>
      <c r="S306" s="19"/>
      <c r="T306" s="19"/>
      <c r="U306" s="19"/>
      <c r="V306" s="102">
        <v>14</v>
      </c>
      <c r="W306" s="102">
        <v>1322</v>
      </c>
      <c r="X306" s="102">
        <f t="shared" si="29"/>
        <v>330.5</v>
      </c>
      <c r="Y306" s="102">
        <v>23</v>
      </c>
      <c r="Z306" s="102">
        <v>1501</v>
      </c>
      <c r="AA306" s="102">
        <f t="shared" si="30"/>
        <v>375.25</v>
      </c>
      <c r="AB306" s="102">
        <v>31</v>
      </c>
      <c r="AC306" s="102">
        <v>1945</v>
      </c>
      <c r="AD306" s="102">
        <f t="shared" si="31"/>
        <v>486.25</v>
      </c>
      <c r="AE306" s="102">
        <v>17</v>
      </c>
      <c r="AF306" s="102">
        <v>955</v>
      </c>
      <c r="AG306" s="102">
        <f t="shared" si="32"/>
        <v>238.75</v>
      </c>
      <c r="AH306" s="102">
        <v>16</v>
      </c>
      <c r="AI306" s="102">
        <v>1112</v>
      </c>
      <c r="AJ306" s="102">
        <f t="shared" si="33"/>
        <v>278</v>
      </c>
    </row>
    <row r="307" spans="1:36">
      <c r="A307" s="195" t="s">
        <v>4110</v>
      </c>
      <c r="B307" s="19" t="s">
        <v>3489</v>
      </c>
      <c r="C307" s="227" t="s">
        <v>5</v>
      </c>
      <c r="D307" s="19"/>
      <c r="E307" s="19"/>
      <c r="F307" s="19"/>
      <c r="G307" s="19"/>
      <c r="H307" s="19"/>
      <c r="I307" s="19"/>
      <c r="J307" s="19"/>
      <c r="K307" s="19"/>
      <c r="L307" s="19"/>
      <c r="M307" s="19"/>
      <c r="N307" s="19"/>
      <c r="O307" s="19"/>
      <c r="P307" s="19"/>
      <c r="Q307" s="19"/>
      <c r="R307" s="19"/>
      <c r="S307" s="19"/>
      <c r="T307" s="19"/>
      <c r="U307" s="19"/>
      <c r="V307" s="102">
        <v>3</v>
      </c>
      <c r="W307" s="102">
        <v>277</v>
      </c>
      <c r="X307" s="102">
        <f t="shared" si="29"/>
        <v>69.25</v>
      </c>
      <c r="Y307" s="102">
        <v>13</v>
      </c>
      <c r="Z307" s="102">
        <v>943</v>
      </c>
      <c r="AA307" s="102">
        <f t="shared" si="30"/>
        <v>235.75</v>
      </c>
      <c r="AB307" s="102">
        <v>42</v>
      </c>
      <c r="AC307" s="102">
        <v>3326</v>
      </c>
      <c r="AD307" s="102">
        <f t="shared" si="31"/>
        <v>831.5</v>
      </c>
      <c r="AE307" s="102">
        <v>36</v>
      </c>
      <c r="AF307" s="102">
        <v>2464</v>
      </c>
      <c r="AG307" s="102">
        <f t="shared" si="32"/>
        <v>616</v>
      </c>
      <c r="AH307" s="102">
        <v>33</v>
      </c>
      <c r="AI307" s="102">
        <v>2659</v>
      </c>
      <c r="AJ307" s="102">
        <f t="shared" si="33"/>
        <v>664.75</v>
      </c>
    </row>
    <row r="308" spans="1:36">
      <c r="A308" s="195" t="s">
        <v>4111</v>
      </c>
      <c r="B308" s="19" t="s">
        <v>3490</v>
      </c>
      <c r="C308" s="227" t="s">
        <v>5</v>
      </c>
      <c r="D308" s="19"/>
      <c r="E308" s="19"/>
      <c r="F308" s="19"/>
      <c r="G308" s="19"/>
      <c r="H308" s="19"/>
      <c r="I308" s="19"/>
      <c r="J308" s="19"/>
      <c r="K308" s="19"/>
      <c r="L308" s="19"/>
      <c r="M308" s="19"/>
      <c r="N308" s="19"/>
      <c r="O308" s="19"/>
      <c r="P308" s="19"/>
      <c r="Q308" s="19"/>
      <c r="R308" s="19"/>
      <c r="S308" s="19"/>
      <c r="T308" s="19"/>
      <c r="U308" s="19"/>
      <c r="V308" s="102">
        <v>19</v>
      </c>
      <c r="W308" s="102">
        <v>1637</v>
      </c>
      <c r="X308" s="102">
        <f t="shared" si="29"/>
        <v>409.25</v>
      </c>
      <c r="Y308" s="102">
        <v>43</v>
      </c>
      <c r="Z308" s="102">
        <v>3549</v>
      </c>
      <c r="AA308" s="102">
        <f t="shared" si="30"/>
        <v>887.25</v>
      </c>
      <c r="AB308" s="102">
        <v>108</v>
      </c>
      <c r="AC308" s="102">
        <v>7972</v>
      </c>
      <c r="AD308" s="102">
        <f t="shared" si="31"/>
        <v>1993</v>
      </c>
      <c r="AE308" s="102">
        <v>165</v>
      </c>
      <c r="AF308" s="102">
        <v>13235</v>
      </c>
      <c r="AG308" s="102">
        <f t="shared" si="32"/>
        <v>3308.75</v>
      </c>
      <c r="AH308" s="102">
        <v>143</v>
      </c>
      <c r="AI308" s="102">
        <v>10729</v>
      </c>
      <c r="AJ308" s="102">
        <f t="shared" si="33"/>
        <v>2682.25</v>
      </c>
    </row>
    <row r="309" spans="1:36">
      <c r="A309" s="195" t="s">
        <v>4112</v>
      </c>
      <c r="B309" s="19" t="s">
        <v>3491</v>
      </c>
      <c r="C309" s="227" t="s">
        <v>5</v>
      </c>
      <c r="D309" s="19"/>
      <c r="E309" s="19"/>
      <c r="F309" s="19"/>
      <c r="G309" s="19"/>
      <c r="H309" s="19"/>
      <c r="I309" s="19"/>
      <c r="J309" s="19"/>
      <c r="K309" s="19"/>
      <c r="L309" s="19"/>
      <c r="M309" s="19"/>
      <c r="N309" s="19"/>
      <c r="O309" s="19"/>
      <c r="P309" s="19"/>
      <c r="Q309" s="19"/>
      <c r="R309" s="19"/>
      <c r="S309" s="19"/>
      <c r="T309" s="19"/>
      <c r="U309" s="19"/>
      <c r="V309" s="102">
        <v>5</v>
      </c>
      <c r="W309" s="102">
        <v>391</v>
      </c>
      <c r="X309" s="102">
        <f t="shared" si="29"/>
        <v>97.75</v>
      </c>
      <c r="Y309" s="102">
        <v>17</v>
      </c>
      <c r="Z309" s="102">
        <v>1299</v>
      </c>
      <c r="AA309" s="102">
        <f t="shared" si="30"/>
        <v>324.75</v>
      </c>
      <c r="AB309" s="102">
        <v>4</v>
      </c>
      <c r="AC309" s="102">
        <v>188</v>
      </c>
      <c r="AD309" s="102">
        <f t="shared" si="31"/>
        <v>47</v>
      </c>
      <c r="AE309" s="102">
        <v>13</v>
      </c>
      <c r="AF309" s="102">
        <v>915</v>
      </c>
      <c r="AG309" s="102">
        <f t="shared" si="32"/>
        <v>228.75</v>
      </c>
      <c r="AH309" s="102">
        <v>13</v>
      </c>
      <c r="AI309" s="102">
        <v>1143</v>
      </c>
      <c r="AJ309" s="102">
        <f t="shared" si="33"/>
        <v>285.75</v>
      </c>
    </row>
    <row r="310" spans="1:36">
      <c r="A310" s="195" t="s">
        <v>4113</v>
      </c>
      <c r="B310" s="19" t="s">
        <v>3492</v>
      </c>
      <c r="C310" s="227" t="s">
        <v>5</v>
      </c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02">
        <v>15</v>
      </c>
      <c r="W310" s="102">
        <v>1281</v>
      </c>
      <c r="X310" s="102">
        <f t="shared" si="29"/>
        <v>320.25</v>
      </c>
      <c r="Y310" s="102">
        <v>55</v>
      </c>
      <c r="Z310" s="102">
        <v>3857</v>
      </c>
      <c r="AA310" s="102">
        <f t="shared" si="30"/>
        <v>964.25</v>
      </c>
      <c r="AB310" s="102">
        <v>75</v>
      </c>
      <c r="AC310" s="102">
        <v>4549</v>
      </c>
      <c r="AD310" s="102">
        <f t="shared" si="31"/>
        <v>1137.25</v>
      </c>
      <c r="AE310" s="102">
        <v>75</v>
      </c>
      <c r="AF310" s="102">
        <v>5209</v>
      </c>
      <c r="AG310" s="102">
        <f t="shared" si="32"/>
        <v>1302.25</v>
      </c>
      <c r="AH310" s="102">
        <v>74</v>
      </c>
      <c r="AI310" s="102">
        <v>5334</v>
      </c>
      <c r="AJ310" s="102">
        <f t="shared" si="33"/>
        <v>1333.5</v>
      </c>
    </row>
    <row r="311" spans="1:36">
      <c r="A311" s="195" t="s">
        <v>4114</v>
      </c>
      <c r="B311" s="19" t="s">
        <v>3493</v>
      </c>
      <c r="C311" s="227" t="s">
        <v>5</v>
      </c>
      <c r="D311" s="19"/>
      <c r="E311" s="19"/>
      <c r="F311" s="19"/>
      <c r="G311" s="19"/>
      <c r="H311" s="19"/>
      <c r="I311" s="19"/>
      <c r="J311" s="19"/>
      <c r="K311" s="19"/>
      <c r="L311" s="19"/>
      <c r="M311" s="19"/>
      <c r="N311" s="19"/>
      <c r="O311" s="19"/>
      <c r="P311" s="19"/>
      <c r="Q311" s="19"/>
      <c r="R311" s="19"/>
      <c r="S311" s="19"/>
      <c r="T311" s="19"/>
      <c r="U311" s="19"/>
      <c r="V311" s="102">
        <v>2</v>
      </c>
      <c r="W311" s="102">
        <v>118</v>
      </c>
      <c r="X311" s="102">
        <f t="shared" si="29"/>
        <v>29.5</v>
      </c>
      <c r="Y311" s="102">
        <v>8</v>
      </c>
      <c r="Z311" s="102">
        <v>528</v>
      </c>
      <c r="AA311" s="102">
        <f t="shared" si="30"/>
        <v>132</v>
      </c>
      <c r="AB311" s="102">
        <v>5</v>
      </c>
      <c r="AC311" s="102">
        <v>375</v>
      </c>
      <c r="AD311" s="102">
        <f t="shared" si="31"/>
        <v>93.75</v>
      </c>
      <c r="AE311" s="102">
        <v>19</v>
      </c>
      <c r="AF311" s="102">
        <v>1557</v>
      </c>
      <c r="AG311" s="102">
        <f t="shared" si="32"/>
        <v>389.25</v>
      </c>
      <c r="AH311" s="102">
        <v>16</v>
      </c>
      <c r="AI311" s="102">
        <v>1204</v>
      </c>
      <c r="AJ311" s="102">
        <f t="shared" si="33"/>
        <v>301</v>
      </c>
    </row>
    <row r="312" spans="1:36">
      <c r="A312" s="195" t="s">
        <v>4115</v>
      </c>
      <c r="B312" s="19" t="s">
        <v>3494</v>
      </c>
      <c r="C312" s="227" t="s">
        <v>5</v>
      </c>
      <c r="D312" s="19"/>
      <c r="E312" s="19"/>
      <c r="F312" s="19"/>
      <c r="G312" s="19"/>
      <c r="H312" s="19"/>
      <c r="I312" s="19"/>
      <c r="J312" s="19"/>
      <c r="K312" s="19"/>
      <c r="L312" s="19"/>
      <c r="M312" s="19"/>
      <c r="N312" s="19"/>
      <c r="O312" s="19"/>
      <c r="P312" s="19"/>
      <c r="Q312" s="19"/>
      <c r="R312" s="19"/>
      <c r="S312" s="19"/>
      <c r="T312" s="19"/>
      <c r="U312" s="19"/>
      <c r="V312" s="102">
        <v>4</v>
      </c>
      <c r="W312" s="102">
        <v>276</v>
      </c>
      <c r="X312" s="102">
        <f t="shared" si="29"/>
        <v>69</v>
      </c>
      <c r="Y312" s="102">
        <v>24</v>
      </c>
      <c r="Z312" s="102">
        <v>1748</v>
      </c>
      <c r="AA312" s="102">
        <f t="shared" si="30"/>
        <v>437</v>
      </c>
      <c r="AB312" s="102">
        <v>23</v>
      </c>
      <c r="AC312" s="102">
        <v>1889</v>
      </c>
      <c r="AD312" s="102">
        <f t="shared" si="31"/>
        <v>472.25</v>
      </c>
      <c r="AE312" s="102">
        <v>31</v>
      </c>
      <c r="AF312" s="102">
        <v>2429</v>
      </c>
      <c r="AG312" s="102">
        <f t="shared" si="32"/>
        <v>607.25</v>
      </c>
      <c r="AH312" s="102">
        <v>27</v>
      </c>
      <c r="AI312" s="102">
        <v>2065</v>
      </c>
      <c r="AJ312" s="102">
        <f t="shared" si="33"/>
        <v>516.25</v>
      </c>
    </row>
    <row r="313" spans="1:36">
      <c r="A313" s="195" t="s">
        <v>4116</v>
      </c>
      <c r="B313" s="19" t="s">
        <v>3495</v>
      </c>
      <c r="C313" s="227" t="s">
        <v>5</v>
      </c>
      <c r="D313" s="19"/>
      <c r="E313" s="19"/>
      <c r="F313" s="19"/>
      <c r="G313" s="19"/>
      <c r="H313" s="19"/>
      <c r="I313" s="19"/>
      <c r="J313" s="19"/>
      <c r="K313" s="19"/>
      <c r="L313" s="19"/>
      <c r="M313" s="19"/>
      <c r="N313" s="19"/>
      <c r="O313" s="19"/>
      <c r="P313" s="19"/>
      <c r="Q313" s="19"/>
      <c r="R313" s="19"/>
      <c r="S313" s="19"/>
      <c r="T313" s="19"/>
      <c r="U313" s="19"/>
      <c r="V313" s="102">
        <v>1</v>
      </c>
      <c r="W313" s="102">
        <v>59</v>
      </c>
      <c r="X313" s="102">
        <f t="shared" si="29"/>
        <v>14.75</v>
      </c>
      <c r="Y313" s="102">
        <v>12</v>
      </c>
      <c r="Z313" s="102">
        <v>800</v>
      </c>
      <c r="AA313" s="102">
        <f t="shared" si="30"/>
        <v>200</v>
      </c>
      <c r="AB313" s="102">
        <v>13</v>
      </c>
      <c r="AC313" s="102">
        <v>947</v>
      </c>
      <c r="AD313" s="102">
        <f t="shared" si="31"/>
        <v>236.75</v>
      </c>
      <c r="AE313" s="102">
        <v>9</v>
      </c>
      <c r="AF313" s="102">
        <v>727</v>
      </c>
      <c r="AG313" s="102">
        <f t="shared" si="32"/>
        <v>181.75</v>
      </c>
      <c r="AH313" s="102">
        <v>4</v>
      </c>
      <c r="AI313" s="102">
        <v>396</v>
      </c>
      <c r="AJ313" s="102">
        <f t="shared" si="33"/>
        <v>99</v>
      </c>
    </row>
    <row r="314" spans="1:36">
      <c r="A314" s="195" t="s">
        <v>4117</v>
      </c>
      <c r="B314" s="19" t="s">
        <v>3496</v>
      </c>
      <c r="C314" s="227" t="s">
        <v>5</v>
      </c>
      <c r="D314" s="19"/>
      <c r="E314" s="19"/>
      <c r="F314" s="19"/>
      <c r="G314" s="19"/>
      <c r="H314" s="19"/>
      <c r="I314" s="19"/>
      <c r="J314" s="19"/>
      <c r="K314" s="19"/>
      <c r="L314" s="19"/>
      <c r="M314" s="19"/>
      <c r="N314" s="19"/>
      <c r="O314" s="19"/>
      <c r="P314" s="19"/>
      <c r="Q314" s="19"/>
      <c r="R314" s="19"/>
      <c r="S314" s="19"/>
      <c r="T314" s="19"/>
      <c r="U314" s="19"/>
      <c r="V314" s="102">
        <v>10</v>
      </c>
      <c r="W314" s="102">
        <v>870</v>
      </c>
      <c r="X314" s="102">
        <f t="shared" si="29"/>
        <v>217.5</v>
      </c>
      <c r="Y314" s="102">
        <v>102</v>
      </c>
      <c r="Z314" s="102">
        <v>7406</v>
      </c>
      <c r="AA314" s="102">
        <f t="shared" si="30"/>
        <v>1851.5</v>
      </c>
      <c r="AB314" s="102">
        <v>196</v>
      </c>
      <c r="AC314" s="102">
        <v>15216</v>
      </c>
      <c r="AD314" s="102">
        <f t="shared" si="31"/>
        <v>3804</v>
      </c>
      <c r="AE314" s="102">
        <v>264</v>
      </c>
      <c r="AF314" s="102">
        <v>20632</v>
      </c>
      <c r="AG314" s="102">
        <f t="shared" si="32"/>
        <v>5158</v>
      </c>
      <c r="AH314" s="102">
        <v>314</v>
      </c>
      <c r="AI314" s="102">
        <v>24094</v>
      </c>
      <c r="AJ314" s="102">
        <f t="shared" si="33"/>
        <v>6023.5</v>
      </c>
    </row>
    <row r="315" spans="1:36">
      <c r="A315" s="195" t="s">
        <v>4118</v>
      </c>
      <c r="B315" s="19" t="s">
        <v>3497</v>
      </c>
      <c r="C315" s="227" t="s">
        <v>5</v>
      </c>
      <c r="D315" s="19"/>
      <c r="E315" s="19"/>
      <c r="F315" s="19"/>
      <c r="G315" s="19"/>
      <c r="H315" s="19"/>
      <c r="I315" s="19"/>
      <c r="J315" s="19"/>
      <c r="K315" s="19"/>
      <c r="L315" s="19"/>
      <c r="M315" s="19"/>
      <c r="N315" s="19"/>
      <c r="O315" s="19"/>
      <c r="P315" s="19"/>
      <c r="Q315" s="19"/>
      <c r="R315" s="19"/>
      <c r="S315" s="19"/>
      <c r="T315" s="19"/>
      <c r="U315" s="19"/>
      <c r="V315" s="102">
        <v>19</v>
      </c>
      <c r="W315" s="102">
        <v>1393</v>
      </c>
      <c r="X315" s="102">
        <f t="shared" si="29"/>
        <v>348.25</v>
      </c>
      <c r="Y315" s="102">
        <v>49</v>
      </c>
      <c r="Z315" s="102">
        <v>3591</v>
      </c>
      <c r="AA315" s="102">
        <f t="shared" si="30"/>
        <v>897.75</v>
      </c>
      <c r="AB315" s="102">
        <v>46</v>
      </c>
      <c r="AC315" s="102">
        <v>3774</v>
      </c>
      <c r="AD315" s="102">
        <f t="shared" si="31"/>
        <v>943.5</v>
      </c>
      <c r="AE315" s="102">
        <v>59</v>
      </c>
      <c r="AF315" s="102">
        <v>4881</v>
      </c>
      <c r="AG315" s="102">
        <f t="shared" si="32"/>
        <v>1220.25</v>
      </c>
      <c r="AH315" s="102">
        <v>38</v>
      </c>
      <c r="AI315" s="102">
        <v>2682</v>
      </c>
      <c r="AJ315" s="102">
        <f t="shared" si="33"/>
        <v>670.5</v>
      </c>
    </row>
    <row r="316" spans="1:36">
      <c r="A316" s="195" t="s">
        <v>4119</v>
      </c>
      <c r="B316" s="19" t="s">
        <v>3498</v>
      </c>
      <c r="C316" s="227" t="s">
        <v>5</v>
      </c>
      <c r="D316" s="19"/>
      <c r="E316" s="19"/>
      <c r="F316" s="19"/>
      <c r="G316" s="19"/>
      <c r="H316" s="19"/>
      <c r="I316" s="19"/>
      <c r="J316" s="19"/>
      <c r="K316" s="19"/>
      <c r="L316" s="19"/>
      <c r="M316" s="19"/>
      <c r="N316" s="19"/>
      <c r="O316" s="19"/>
      <c r="P316" s="19"/>
      <c r="Q316" s="19"/>
      <c r="R316" s="19"/>
      <c r="S316" s="19"/>
      <c r="T316" s="19"/>
      <c r="U316" s="19"/>
      <c r="V316" s="102">
        <v>3</v>
      </c>
      <c r="W316" s="102">
        <v>277</v>
      </c>
      <c r="X316" s="102">
        <f t="shared" si="29"/>
        <v>69.25</v>
      </c>
      <c r="Y316" s="102">
        <v>27</v>
      </c>
      <c r="Z316" s="102">
        <v>2469</v>
      </c>
      <c r="AA316" s="102">
        <f t="shared" si="30"/>
        <v>617.25</v>
      </c>
      <c r="AB316" s="102">
        <v>70</v>
      </c>
      <c r="AC316" s="102">
        <v>5982</v>
      </c>
      <c r="AD316" s="102">
        <f t="shared" si="31"/>
        <v>1495.5</v>
      </c>
      <c r="AE316" s="102">
        <v>35</v>
      </c>
      <c r="AF316" s="102">
        <v>2777</v>
      </c>
      <c r="AG316" s="102">
        <f t="shared" si="32"/>
        <v>694.25</v>
      </c>
      <c r="AH316" s="102">
        <v>44</v>
      </c>
      <c r="AI316" s="102">
        <v>3212</v>
      </c>
      <c r="AJ316" s="102">
        <f t="shared" si="33"/>
        <v>803</v>
      </c>
    </row>
    <row r="317" spans="1:36">
      <c r="A317" s="195" t="s">
        <v>4120</v>
      </c>
      <c r="B317" s="19" t="s">
        <v>3499</v>
      </c>
      <c r="C317" s="227" t="s">
        <v>5</v>
      </c>
      <c r="D317" s="19"/>
      <c r="E317" s="19"/>
      <c r="F317" s="19"/>
      <c r="G317" s="19"/>
      <c r="H317" s="19"/>
      <c r="I317" s="19"/>
      <c r="J317" s="19"/>
      <c r="K317" s="19"/>
      <c r="L317" s="19"/>
      <c r="M317" s="19"/>
      <c r="N317" s="19"/>
      <c r="O317" s="19"/>
      <c r="P317" s="19"/>
      <c r="Q317" s="19"/>
      <c r="R317" s="19"/>
      <c r="S317" s="19"/>
      <c r="T317" s="19"/>
      <c r="U317" s="19"/>
      <c r="V317" s="102">
        <v>4</v>
      </c>
      <c r="W317" s="102">
        <v>292</v>
      </c>
      <c r="X317" s="102">
        <f t="shared" si="29"/>
        <v>73</v>
      </c>
      <c r="Y317" s="102">
        <v>14</v>
      </c>
      <c r="Z317" s="102">
        <v>1202</v>
      </c>
      <c r="AA317" s="102">
        <f t="shared" si="30"/>
        <v>300.5</v>
      </c>
      <c r="AB317" s="102">
        <v>19</v>
      </c>
      <c r="AC317" s="102">
        <v>1637</v>
      </c>
      <c r="AD317" s="102">
        <f t="shared" si="31"/>
        <v>409.25</v>
      </c>
      <c r="AE317" s="102">
        <v>25</v>
      </c>
      <c r="AF317" s="102">
        <v>2091</v>
      </c>
      <c r="AG317" s="102">
        <f t="shared" si="32"/>
        <v>522.75</v>
      </c>
      <c r="AH317" s="102">
        <v>25</v>
      </c>
      <c r="AI317" s="102">
        <v>2007</v>
      </c>
      <c r="AJ317" s="102">
        <f t="shared" si="33"/>
        <v>501.75</v>
      </c>
    </row>
    <row r="318" spans="1:36">
      <c r="A318" s="195" t="s">
        <v>4121</v>
      </c>
      <c r="B318" s="19" t="s">
        <v>3500</v>
      </c>
      <c r="C318" s="227" t="s">
        <v>5</v>
      </c>
      <c r="D318" s="19"/>
      <c r="E318" s="19"/>
      <c r="F318" s="19"/>
      <c r="G318" s="19"/>
      <c r="H318" s="19"/>
      <c r="I318" s="19"/>
      <c r="J318" s="19"/>
      <c r="K318" s="19"/>
      <c r="L318" s="19"/>
      <c r="M318" s="19"/>
      <c r="N318" s="19"/>
      <c r="O318" s="19"/>
      <c r="P318" s="19"/>
      <c r="Q318" s="19"/>
      <c r="R318" s="19"/>
      <c r="S318" s="19"/>
      <c r="T318" s="19"/>
      <c r="U318" s="19"/>
      <c r="V318" s="102">
        <v>7</v>
      </c>
      <c r="W318" s="102">
        <v>389</v>
      </c>
      <c r="X318" s="102">
        <f t="shared" si="29"/>
        <v>97.25</v>
      </c>
      <c r="Y318" s="102">
        <v>65</v>
      </c>
      <c r="Z318" s="102">
        <v>5359</v>
      </c>
      <c r="AA318" s="102">
        <f t="shared" si="30"/>
        <v>1339.75</v>
      </c>
      <c r="AB318" s="102">
        <v>68</v>
      </c>
      <c r="AC318" s="102">
        <v>4292</v>
      </c>
      <c r="AD318" s="102">
        <f t="shared" si="31"/>
        <v>1073</v>
      </c>
      <c r="AE318" s="102">
        <v>127</v>
      </c>
      <c r="AF318" s="102">
        <v>10137</v>
      </c>
      <c r="AG318" s="102">
        <f t="shared" si="32"/>
        <v>2534.25</v>
      </c>
      <c r="AH318" s="102">
        <v>85</v>
      </c>
      <c r="AI318" s="102">
        <v>7299</v>
      </c>
      <c r="AJ318" s="102">
        <f t="shared" si="33"/>
        <v>1824.75</v>
      </c>
    </row>
    <row r="319" spans="1:36">
      <c r="A319" s="195" t="s">
        <v>4122</v>
      </c>
      <c r="B319" s="19" t="s">
        <v>3501</v>
      </c>
      <c r="C319" s="227" t="s">
        <v>5</v>
      </c>
      <c r="D319" s="19"/>
      <c r="E319" s="19"/>
      <c r="F319" s="19"/>
      <c r="G319" s="19"/>
      <c r="H319" s="19"/>
      <c r="I319" s="19"/>
      <c r="J319" s="19"/>
      <c r="K319" s="19"/>
      <c r="L319" s="19"/>
      <c r="M319" s="19"/>
      <c r="N319" s="19"/>
      <c r="O319" s="19"/>
      <c r="P319" s="19"/>
      <c r="Q319" s="19"/>
      <c r="R319" s="19"/>
      <c r="S319" s="19"/>
      <c r="T319" s="19"/>
      <c r="U319" s="19"/>
      <c r="V319" s="102">
        <v>1</v>
      </c>
      <c r="W319" s="102">
        <v>59</v>
      </c>
      <c r="X319" s="102">
        <f t="shared" si="29"/>
        <v>14.75</v>
      </c>
      <c r="Y319" s="102">
        <v>13</v>
      </c>
      <c r="Z319" s="102">
        <v>863</v>
      </c>
      <c r="AA319" s="102">
        <f t="shared" si="30"/>
        <v>215.75</v>
      </c>
      <c r="AB319" s="102">
        <v>25</v>
      </c>
      <c r="AC319" s="102">
        <v>2047</v>
      </c>
      <c r="AD319" s="102">
        <f t="shared" si="31"/>
        <v>511.75</v>
      </c>
      <c r="AE319" s="102">
        <v>35</v>
      </c>
      <c r="AF319" s="102">
        <v>3117</v>
      </c>
      <c r="AG319" s="102">
        <f t="shared" si="32"/>
        <v>779.25</v>
      </c>
      <c r="AH319" s="102">
        <v>40</v>
      </c>
      <c r="AI319" s="102">
        <v>3612</v>
      </c>
      <c r="AJ319" s="102">
        <f t="shared" si="33"/>
        <v>903</v>
      </c>
    </row>
    <row r="320" spans="1:36">
      <c r="A320" s="195" t="s">
        <v>4123</v>
      </c>
      <c r="B320" s="19" t="s">
        <v>3502</v>
      </c>
      <c r="C320" s="227" t="s">
        <v>5</v>
      </c>
      <c r="D320" s="19"/>
      <c r="E320" s="19"/>
      <c r="F320" s="19"/>
      <c r="G320" s="19"/>
      <c r="H320" s="19"/>
      <c r="I320" s="19"/>
      <c r="J320" s="19"/>
      <c r="K320" s="19"/>
      <c r="L320" s="19"/>
      <c r="M320" s="19"/>
      <c r="N320" s="19"/>
      <c r="O320" s="19"/>
      <c r="P320" s="19"/>
      <c r="Q320" s="19"/>
      <c r="R320" s="19"/>
      <c r="S320" s="19"/>
      <c r="T320" s="19"/>
      <c r="U320" s="19"/>
      <c r="V320" s="102">
        <v>19</v>
      </c>
      <c r="W320" s="102">
        <v>881</v>
      </c>
      <c r="X320" s="102">
        <f t="shared" si="29"/>
        <v>220.25</v>
      </c>
      <c r="Y320" s="102">
        <v>27</v>
      </c>
      <c r="Z320" s="102">
        <v>1645</v>
      </c>
      <c r="AA320" s="102">
        <f t="shared" si="30"/>
        <v>411.25</v>
      </c>
      <c r="AB320" s="102">
        <v>43</v>
      </c>
      <c r="AC320" s="102">
        <v>2661</v>
      </c>
      <c r="AD320" s="102">
        <f t="shared" si="31"/>
        <v>665.25</v>
      </c>
      <c r="AE320" s="102">
        <v>65</v>
      </c>
      <c r="AF320" s="102">
        <v>4343</v>
      </c>
      <c r="AG320" s="102">
        <f t="shared" si="32"/>
        <v>1085.75</v>
      </c>
      <c r="AH320" s="102">
        <v>97</v>
      </c>
      <c r="AI320" s="102">
        <v>7375</v>
      </c>
      <c r="AJ320" s="102">
        <f t="shared" si="33"/>
        <v>1843.75</v>
      </c>
    </row>
    <row r="321" spans="1:36">
      <c r="A321" s="195" t="s">
        <v>4124</v>
      </c>
      <c r="B321" s="19" t="s">
        <v>3503</v>
      </c>
      <c r="C321" s="227" t="s">
        <v>5</v>
      </c>
      <c r="D321" s="19"/>
      <c r="E321" s="19"/>
      <c r="F321" s="19"/>
      <c r="G321" s="19"/>
      <c r="H321" s="19"/>
      <c r="I321" s="19"/>
      <c r="J321" s="19"/>
      <c r="K321" s="19"/>
      <c r="L321" s="19"/>
      <c r="M321" s="19"/>
      <c r="N321" s="19"/>
      <c r="O321" s="19"/>
      <c r="P321" s="19"/>
      <c r="Q321" s="19"/>
      <c r="R321" s="19"/>
      <c r="S321" s="19"/>
      <c r="T321" s="19"/>
      <c r="U321" s="19"/>
      <c r="V321" s="102">
        <v>16</v>
      </c>
      <c r="W321" s="102">
        <v>1148</v>
      </c>
      <c r="X321" s="102">
        <f t="shared" si="29"/>
        <v>287</v>
      </c>
      <c r="Y321" s="102">
        <v>23</v>
      </c>
      <c r="Z321" s="102">
        <v>1537</v>
      </c>
      <c r="AA321" s="102">
        <f t="shared" si="30"/>
        <v>384.25</v>
      </c>
      <c r="AB321" s="102">
        <v>39</v>
      </c>
      <c r="AC321" s="102">
        <v>2861</v>
      </c>
      <c r="AD321" s="102">
        <f t="shared" si="31"/>
        <v>715.25</v>
      </c>
      <c r="AE321" s="102">
        <v>57</v>
      </c>
      <c r="AF321" s="102">
        <v>4011</v>
      </c>
      <c r="AG321" s="102">
        <f t="shared" si="32"/>
        <v>1002.75</v>
      </c>
      <c r="AH321" s="102">
        <v>46</v>
      </c>
      <c r="AI321" s="102">
        <v>3234</v>
      </c>
      <c r="AJ321" s="102">
        <f t="shared" si="33"/>
        <v>808.5</v>
      </c>
    </row>
    <row r="322" spans="1:36">
      <c r="A322" s="195" t="s">
        <v>4125</v>
      </c>
      <c r="B322" s="19" t="s">
        <v>3504</v>
      </c>
      <c r="C322" s="227" t="s">
        <v>5</v>
      </c>
      <c r="D322" s="19"/>
      <c r="E322" s="19"/>
      <c r="F322" s="19"/>
      <c r="G322" s="19"/>
      <c r="H322" s="19"/>
      <c r="I322" s="19"/>
      <c r="J322" s="19"/>
      <c r="K322" s="19"/>
      <c r="L322" s="19"/>
      <c r="M322" s="19"/>
      <c r="N322" s="19"/>
      <c r="O322" s="19"/>
      <c r="P322" s="19"/>
      <c r="Q322" s="19"/>
      <c r="R322" s="19"/>
      <c r="S322" s="19"/>
      <c r="T322" s="19"/>
      <c r="U322" s="19"/>
      <c r="V322" s="102">
        <v>20</v>
      </c>
      <c r="W322" s="102">
        <v>1796</v>
      </c>
      <c r="X322" s="102">
        <f t="shared" si="29"/>
        <v>449</v>
      </c>
      <c r="Y322" s="102">
        <v>67</v>
      </c>
      <c r="Z322" s="102">
        <v>4789</v>
      </c>
      <c r="AA322" s="102">
        <f t="shared" si="30"/>
        <v>1197.25</v>
      </c>
      <c r="AB322" s="102">
        <v>89</v>
      </c>
      <c r="AC322" s="102">
        <v>6295</v>
      </c>
      <c r="AD322" s="102">
        <f t="shared" si="31"/>
        <v>1573.75</v>
      </c>
      <c r="AE322" s="102">
        <v>91</v>
      </c>
      <c r="AF322" s="102">
        <v>7029</v>
      </c>
      <c r="AG322" s="102">
        <f t="shared" si="32"/>
        <v>1757.25</v>
      </c>
      <c r="AH322" s="102">
        <v>86</v>
      </c>
      <c r="AI322" s="102">
        <v>7218</v>
      </c>
      <c r="AJ322" s="102">
        <f t="shared" si="33"/>
        <v>1804.5</v>
      </c>
    </row>
    <row r="323" spans="1:36">
      <c r="A323" s="195" t="s">
        <v>4126</v>
      </c>
      <c r="B323" s="19" t="s">
        <v>3505</v>
      </c>
      <c r="C323" s="227" t="s">
        <v>5</v>
      </c>
      <c r="D323" s="19"/>
      <c r="E323" s="19"/>
      <c r="F323" s="19"/>
      <c r="G323" s="19"/>
      <c r="H323" s="19"/>
      <c r="I323" s="19"/>
      <c r="J323" s="19"/>
      <c r="K323" s="19"/>
      <c r="L323" s="19"/>
      <c r="M323" s="19"/>
      <c r="N323" s="19"/>
      <c r="O323" s="19"/>
      <c r="P323" s="19"/>
      <c r="Q323" s="19"/>
      <c r="R323" s="19"/>
      <c r="S323" s="19"/>
      <c r="T323" s="19"/>
      <c r="U323" s="19"/>
      <c r="V323" s="102">
        <v>36</v>
      </c>
      <c r="W323" s="102">
        <v>2144</v>
      </c>
      <c r="X323" s="102">
        <f t="shared" si="29"/>
        <v>536</v>
      </c>
      <c r="Y323" s="102">
        <v>27</v>
      </c>
      <c r="Z323" s="102">
        <v>2345</v>
      </c>
      <c r="AA323" s="102">
        <f t="shared" si="30"/>
        <v>586.25</v>
      </c>
      <c r="AB323" s="102">
        <v>40</v>
      </c>
      <c r="AC323" s="102">
        <v>3176</v>
      </c>
      <c r="AD323" s="102">
        <f t="shared" si="31"/>
        <v>794</v>
      </c>
      <c r="AE323" s="102">
        <v>50</v>
      </c>
      <c r="AF323" s="102">
        <v>3290</v>
      </c>
      <c r="AG323" s="102">
        <f t="shared" si="32"/>
        <v>822.5</v>
      </c>
      <c r="AH323" s="102">
        <v>60</v>
      </c>
      <c r="AI323" s="102">
        <v>4468</v>
      </c>
      <c r="AJ323" s="102">
        <f t="shared" si="33"/>
        <v>1117</v>
      </c>
    </row>
    <row r="324" spans="1:36">
      <c r="A324" s="195" t="s">
        <v>4127</v>
      </c>
      <c r="B324" s="19" t="s">
        <v>3506</v>
      </c>
      <c r="C324" s="227" t="s">
        <v>5</v>
      </c>
      <c r="D324" s="19"/>
      <c r="E324" s="19"/>
      <c r="F324" s="19"/>
      <c r="G324" s="19"/>
      <c r="H324" s="19"/>
      <c r="I324" s="19"/>
      <c r="J324" s="19"/>
      <c r="K324" s="19"/>
      <c r="L324" s="19"/>
      <c r="M324" s="19"/>
      <c r="N324" s="19"/>
      <c r="O324" s="19"/>
      <c r="P324" s="19"/>
      <c r="Q324" s="19"/>
      <c r="R324" s="19"/>
      <c r="S324" s="19"/>
      <c r="T324" s="19"/>
      <c r="U324" s="19"/>
      <c r="V324" s="102">
        <v>6</v>
      </c>
      <c r="W324" s="102">
        <v>342</v>
      </c>
      <c r="X324" s="102">
        <f t="shared" ref="X324:X333" si="34">W324*25%</f>
        <v>85.5</v>
      </c>
      <c r="Y324" s="102">
        <v>58</v>
      </c>
      <c r="Z324" s="102">
        <v>3718</v>
      </c>
      <c r="AA324" s="102">
        <f t="shared" ref="AA324:AA387" si="35">Z324*25%</f>
        <v>929.5</v>
      </c>
      <c r="AB324" s="102">
        <v>68</v>
      </c>
      <c r="AC324" s="102">
        <v>5632</v>
      </c>
      <c r="AD324" s="102">
        <f t="shared" ref="AD324:AD387" si="36">AC324*25%</f>
        <v>1408</v>
      </c>
      <c r="AE324" s="102">
        <v>87</v>
      </c>
      <c r="AF324" s="102">
        <v>5285</v>
      </c>
      <c r="AG324" s="102">
        <f t="shared" ref="AG324:AG387" si="37">AF324*25%</f>
        <v>1321.25</v>
      </c>
      <c r="AH324" s="102">
        <v>67</v>
      </c>
      <c r="AI324" s="102">
        <v>4201</v>
      </c>
      <c r="AJ324" s="102">
        <f t="shared" ref="AJ324:AJ387" si="38">AI324*25%</f>
        <v>1050.25</v>
      </c>
    </row>
    <row r="325" spans="1:36">
      <c r="A325" s="195" t="s">
        <v>4128</v>
      </c>
      <c r="B325" s="19" t="s">
        <v>3507</v>
      </c>
      <c r="C325" s="227" t="s">
        <v>5</v>
      </c>
      <c r="D325" s="19"/>
      <c r="E325" s="19"/>
      <c r="F325" s="19"/>
      <c r="G325" s="19"/>
      <c r="H325" s="19"/>
      <c r="I325" s="19"/>
      <c r="J325" s="19"/>
      <c r="K325" s="19"/>
      <c r="L325" s="19"/>
      <c r="M325" s="19"/>
      <c r="N325" s="19"/>
      <c r="O325" s="19"/>
      <c r="P325" s="19"/>
      <c r="Q325" s="19"/>
      <c r="R325" s="19"/>
      <c r="S325" s="19"/>
      <c r="T325" s="19"/>
      <c r="U325" s="19"/>
      <c r="V325" s="102">
        <v>11</v>
      </c>
      <c r="W325" s="102">
        <v>909</v>
      </c>
      <c r="X325" s="102">
        <f t="shared" si="34"/>
        <v>227.25</v>
      </c>
      <c r="Y325" s="102">
        <v>32</v>
      </c>
      <c r="Z325" s="102">
        <v>2496</v>
      </c>
      <c r="AA325" s="102">
        <f t="shared" si="35"/>
        <v>624</v>
      </c>
      <c r="AB325" s="102">
        <v>79</v>
      </c>
      <c r="AC325" s="102">
        <v>5705</v>
      </c>
      <c r="AD325" s="102">
        <f t="shared" si="36"/>
        <v>1426.25</v>
      </c>
      <c r="AE325" s="102">
        <v>110</v>
      </c>
      <c r="AF325" s="102">
        <v>8426</v>
      </c>
      <c r="AG325" s="102">
        <f t="shared" si="37"/>
        <v>2106.5</v>
      </c>
      <c r="AH325" s="102">
        <v>113</v>
      </c>
      <c r="AI325" s="102">
        <v>8743</v>
      </c>
      <c r="AJ325" s="102">
        <f t="shared" si="38"/>
        <v>2185.75</v>
      </c>
    </row>
    <row r="326" spans="1:36">
      <c r="A326" s="195" t="s">
        <v>4129</v>
      </c>
      <c r="B326" s="19" t="s">
        <v>3508</v>
      </c>
      <c r="C326" s="227" t="s">
        <v>5</v>
      </c>
      <c r="D326" s="19"/>
      <c r="E326" s="19"/>
      <c r="F326" s="19"/>
      <c r="G326" s="19"/>
      <c r="H326" s="19"/>
      <c r="I326" s="19"/>
      <c r="J326" s="19"/>
      <c r="K326" s="19"/>
      <c r="L326" s="19"/>
      <c r="M326" s="19"/>
      <c r="N326" s="19"/>
      <c r="O326" s="19"/>
      <c r="P326" s="19"/>
      <c r="Q326" s="19"/>
      <c r="R326" s="19"/>
      <c r="S326" s="19"/>
      <c r="T326" s="19"/>
      <c r="U326" s="19"/>
      <c r="V326" s="102">
        <v>21</v>
      </c>
      <c r="W326" s="102">
        <v>1571</v>
      </c>
      <c r="X326" s="102">
        <f t="shared" si="34"/>
        <v>392.75</v>
      </c>
      <c r="Y326" s="102">
        <v>28</v>
      </c>
      <c r="Z326" s="102">
        <v>1956</v>
      </c>
      <c r="AA326" s="102">
        <f t="shared" si="35"/>
        <v>489</v>
      </c>
      <c r="AB326" s="102">
        <v>18</v>
      </c>
      <c r="AC326" s="102">
        <v>1282</v>
      </c>
      <c r="AD326" s="102">
        <f t="shared" si="36"/>
        <v>320.5</v>
      </c>
      <c r="AE326" s="102">
        <v>18</v>
      </c>
      <c r="AF326" s="102">
        <v>1434</v>
      </c>
      <c r="AG326" s="102">
        <f t="shared" si="37"/>
        <v>358.5</v>
      </c>
      <c r="AH326" s="102">
        <v>25</v>
      </c>
      <c r="AI326" s="102">
        <v>1607</v>
      </c>
      <c r="AJ326" s="102">
        <f t="shared" si="38"/>
        <v>401.75</v>
      </c>
    </row>
    <row r="327" spans="1:36">
      <c r="A327" s="195" t="s">
        <v>4130</v>
      </c>
      <c r="B327" s="19" t="s">
        <v>3509</v>
      </c>
      <c r="C327" s="227" t="s">
        <v>5</v>
      </c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9"/>
      <c r="S327" s="19"/>
      <c r="T327" s="19"/>
      <c r="U327" s="19"/>
      <c r="V327" s="102">
        <v>3</v>
      </c>
      <c r="W327" s="102">
        <v>297</v>
      </c>
      <c r="X327" s="102">
        <f t="shared" si="34"/>
        <v>74.25</v>
      </c>
      <c r="Y327" s="102">
        <v>42</v>
      </c>
      <c r="Z327" s="102">
        <v>3286</v>
      </c>
      <c r="AA327" s="102">
        <f t="shared" si="35"/>
        <v>821.5</v>
      </c>
      <c r="AB327" s="102">
        <v>28</v>
      </c>
      <c r="AC327" s="102">
        <v>2096</v>
      </c>
      <c r="AD327" s="102">
        <f t="shared" si="36"/>
        <v>524</v>
      </c>
      <c r="AE327" s="102">
        <v>29</v>
      </c>
      <c r="AF327" s="102">
        <v>2303</v>
      </c>
      <c r="AG327" s="102">
        <f t="shared" si="37"/>
        <v>575.75</v>
      </c>
      <c r="AH327" s="102">
        <v>46</v>
      </c>
      <c r="AI327" s="102">
        <v>3738</v>
      </c>
      <c r="AJ327" s="102">
        <f t="shared" si="38"/>
        <v>934.5</v>
      </c>
    </row>
    <row r="328" spans="1:36">
      <c r="A328" s="195" t="s">
        <v>4131</v>
      </c>
      <c r="B328" s="19" t="s">
        <v>3510</v>
      </c>
      <c r="C328" s="227" t="s">
        <v>5</v>
      </c>
      <c r="D328" s="19"/>
      <c r="E328" s="19"/>
      <c r="F328" s="19"/>
      <c r="G328" s="19"/>
      <c r="H328" s="19"/>
      <c r="I328" s="19"/>
      <c r="J328" s="19"/>
      <c r="K328" s="19"/>
      <c r="L328" s="19"/>
      <c r="M328" s="19"/>
      <c r="N328" s="19"/>
      <c r="O328" s="19"/>
      <c r="P328" s="19"/>
      <c r="Q328" s="19"/>
      <c r="R328" s="19"/>
      <c r="S328" s="19"/>
      <c r="T328" s="19"/>
      <c r="U328" s="19"/>
      <c r="V328" s="102">
        <v>14</v>
      </c>
      <c r="W328" s="102">
        <v>1282</v>
      </c>
      <c r="X328" s="102">
        <f t="shared" si="34"/>
        <v>320.5</v>
      </c>
      <c r="Y328" s="102">
        <v>54</v>
      </c>
      <c r="Z328" s="102">
        <v>4382</v>
      </c>
      <c r="AA328" s="102">
        <f t="shared" si="35"/>
        <v>1095.5</v>
      </c>
      <c r="AB328" s="102">
        <v>48</v>
      </c>
      <c r="AC328" s="102">
        <v>3788</v>
      </c>
      <c r="AD328" s="102">
        <f t="shared" si="36"/>
        <v>947</v>
      </c>
      <c r="AE328" s="102">
        <v>53</v>
      </c>
      <c r="AF328" s="102">
        <v>3975</v>
      </c>
      <c r="AG328" s="102">
        <f t="shared" si="37"/>
        <v>993.75</v>
      </c>
      <c r="AH328" s="102">
        <v>81</v>
      </c>
      <c r="AI328" s="102">
        <v>5399</v>
      </c>
      <c r="AJ328" s="102">
        <f t="shared" si="38"/>
        <v>1349.75</v>
      </c>
    </row>
    <row r="329" spans="1:36">
      <c r="A329" s="195" t="s">
        <v>4132</v>
      </c>
      <c r="B329" s="19" t="s">
        <v>3511</v>
      </c>
      <c r="C329" s="227" t="s">
        <v>5</v>
      </c>
      <c r="D329" s="19"/>
      <c r="E329" s="19"/>
      <c r="F329" s="19"/>
      <c r="G329" s="19"/>
      <c r="H329" s="19"/>
      <c r="I329" s="19"/>
      <c r="J329" s="19"/>
      <c r="K329" s="19"/>
      <c r="L329" s="19"/>
      <c r="M329" s="19"/>
      <c r="N329" s="19"/>
      <c r="O329" s="19"/>
      <c r="P329" s="19"/>
      <c r="Q329" s="19"/>
      <c r="R329" s="19"/>
      <c r="S329" s="19"/>
      <c r="T329" s="19"/>
      <c r="U329" s="19"/>
      <c r="V329" s="102">
        <v>6</v>
      </c>
      <c r="W329" s="102">
        <v>402</v>
      </c>
      <c r="X329" s="102">
        <f t="shared" si="34"/>
        <v>100.5</v>
      </c>
      <c r="Y329" s="102">
        <v>38</v>
      </c>
      <c r="Z329" s="102">
        <v>3042</v>
      </c>
      <c r="AA329" s="102">
        <f t="shared" si="35"/>
        <v>760.5</v>
      </c>
      <c r="AB329" s="102">
        <v>69</v>
      </c>
      <c r="AC329" s="102">
        <v>5235</v>
      </c>
      <c r="AD329" s="102">
        <f t="shared" si="36"/>
        <v>1308.75</v>
      </c>
      <c r="AE329" s="102">
        <v>38</v>
      </c>
      <c r="AF329" s="102">
        <v>2878</v>
      </c>
      <c r="AG329" s="102">
        <f t="shared" si="37"/>
        <v>719.5</v>
      </c>
      <c r="AH329" s="102">
        <v>51</v>
      </c>
      <c r="AI329" s="102">
        <v>3769</v>
      </c>
      <c r="AJ329" s="102">
        <f t="shared" si="38"/>
        <v>942.25</v>
      </c>
    </row>
    <row r="330" spans="1:36">
      <c r="A330" s="195" t="s">
        <v>4133</v>
      </c>
      <c r="B330" s="19" t="s">
        <v>3512</v>
      </c>
      <c r="C330" s="227" t="s">
        <v>5</v>
      </c>
      <c r="D330" s="19"/>
      <c r="E330" s="19"/>
      <c r="F330" s="19"/>
      <c r="G330" s="19"/>
      <c r="H330" s="19"/>
      <c r="I330" s="19"/>
      <c r="J330" s="19"/>
      <c r="K330" s="19"/>
      <c r="L330" s="19"/>
      <c r="M330" s="19"/>
      <c r="N330" s="19"/>
      <c r="O330" s="19"/>
      <c r="P330" s="19"/>
      <c r="Q330" s="19"/>
      <c r="R330" s="19"/>
      <c r="S330" s="19"/>
      <c r="T330" s="19"/>
      <c r="U330" s="19"/>
      <c r="V330" s="102">
        <v>15</v>
      </c>
      <c r="W330" s="102">
        <v>1057</v>
      </c>
      <c r="X330" s="102">
        <f t="shared" si="34"/>
        <v>264.25</v>
      </c>
      <c r="Y330" s="102">
        <v>30</v>
      </c>
      <c r="Z330" s="102">
        <v>2298</v>
      </c>
      <c r="AA330" s="102">
        <f t="shared" si="35"/>
        <v>574.5</v>
      </c>
      <c r="AB330" s="102">
        <v>29</v>
      </c>
      <c r="AC330" s="102">
        <v>2407</v>
      </c>
      <c r="AD330" s="102">
        <f t="shared" si="36"/>
        <v>601.75</v>
      </c>
      <c r="AE330" s="102">
        <v>31</v>
      </c>
      <c r="AF330" s="102">
        <v>2437</v>
      </c>
      <c r="AG330" s="102">
        <f t="shared" si="37"/>
        <v>609.25</v>
      </c>
      <c r="AH330" s="102">
        <v>28</v>
      </c>
      <c r="AI330" s="102">
        <v>2444</v>
      </c>
      <c r="AJ330" s="102">
        <f t="shared" si="38"/>
        <v>611</v>
      </c>
    </row>
    <row r="331" spans="1:36">
      <c r="A331" s="195" t="s">
        <v>4134</v>
      </c>
      <c r="B331" s="19" t="s">
        <v>3513</v>
      </c>
      <c r="C331" s="227" t="s">
        <v>5</v>
      </c>
      <c r="D331" s="19"/>
      <c r="E331" s="19"/>
      <c r="F331" s="19"/>
      <c r="G331" s="19"/>
      <c r="H331" s="19"/>
      <c r="I331" s="19"/>
      <c r="J331" s="19"/>
      <c r="K331" s="19"/>
      <c r="L331" s="19"/>
      <c r="M331" s="19"/>
      <c r="N331" s="19"/>
      <c r="O331" s="19"/>
      <c r="P331" s="19"/>
      <c r="Q331" s="19"/>
      <c r="R331" s="19"/>
      <c r="S331" s="19"/>
      <c r="T331" s="19"/>
      <c r="U331" s="19"/>
      <c r="V331" s="102">
        <v>40</v>
      </c>
      <c r="W331" s="102">
        <v>3112</v>
      </c>
      <c r="X331" s="102">
        <f t="shared" si="34"/>
        <v>778</v>
      </c>
      <c r="Y331" s="102">
        <v>126</v>
      </c>
      <c r="Z331" s="102">
        <v>9590</v>
      </c>
      <c r="AA331" s="102">
        <f t="shared" si="35"/>
        <v>2397.5</v>
      </c>
      <c r="AB331" s="102">
        <v>163</v>
      </c>
      <c r="AC331" s="102">
        <v>12845</v>
      </c>
      <c r="AD331" s="102">
        <f t="shared" si="36"/>
        <v>3211.25</v>
      </c>
      <c r="AE331" s="102">
        <v>121</v>
      </c>
      <c r="AF331" s="102">
        <v>9043</v>
      </c>
      <c r="AG331" s="102">
        <f t="shared" si="37"/>
        <v>2260.75</v>
      </c>
      <c r="AH331" s="102">
        <v>110</v>
      </c>
      <c r="AI331" s="102">
        <v>8042</v>
      </c>
      <c r="AJ331" s="102">
        <f t="shared" si="38"/>
        <v>2010.5</v>
      </c>
    </row>
    <row r="332" spans="1:36">
      <c r="A332" s="195" t="s">
        <v>4135</v>
      </c>
      <c r="B332" s="19" t="s">
        <v>3514</v>
      </c>
      <c r="C332" s="227" t="s">
        <v>5</v>
      </c>
      <c r="D332" s="19"/>
      <c r="E332" s="19"/>
      <c r="F332" s="19"/>
      <c r="G332" s="19"/>
      <c r="H332" s="19"/>
      <c r="I332" s="19"/>
      <c r="J332" s="19"/>
      <c r="K332" s="19"/>
      <c r="L332" s="19"/>
      <c r="M332" s="19"/>
      <c r="N332" s="19"/>
      <c r="O332" s="19"/>
      <c r="P332" s="19"/>
      <c r="Q332" s="19"/>
      <c r="R332" s="19"/>
      <c r="S332" s="19"/>
      <c r="T332" s="19"/>
      <c r="U332" s="19"/>
      <c r="V332" s="102">
        <v>2</v>
      </c>
      <c r="W332" s="102">
        <v>178</v>
      </c>
      <c r="X332" s="102">
        <f t="shared" si="34"/>
        <v>44.5</v>
      </c>
      <c r="Y332" s="102">
        <v>9</v>
      </c>
      <c r="Z332" s="102">
        <v>851</v>
      </c>
      <c r="AA332" s="102">
        <f t="shared" si="35"/>
        <v>212.75</v>
      </c>
      <c r="AB332" s="102">
        <v>7</v>
      </c>
      <c r="AC332" s="102">
        <v>361</v>
      </c>
      <c r="AD332" s="102">
        <f t="shared" si="36"/>
        <v>90.25</v>
      </c>
      <c r="AE332" s="102">
        <v>3</v>
      </c>
      <c r="AF332" s="102">
        <v>213</v>
      </c>
      <c r="AG332" s="102">
        <f t="shared" si="37"/>
        <v>53.25</v>
      </c>
      <c r="AH332" s="102">
        <v>14</v>
      </c>
      <c r="AI332" s="102">
        <v>774</v>
      </c>
      <c r="AJ332" s="102">
        <f t="shared" si="38"/>
        <v>193.5</v>
      </c>
    </row>
    <row r="333" spans="1:36">
      <c r="A333" s="195" t="s">
        <v>4136</v>
      </c>
      <c r="B333" s="19" t="s">
        <v>3515</v>
      </c>
      <c r="C333" s="227" t="s">
        <v>5</v>
      </c>
      <c r="D333" s="19"/>
      <c r="E333" s="19"/>
      <c r="F333" s="19"/>
      <c r="G333" s="19"/>
      <c r="H333" s="19"/>
      <c r="I333" s="19"/>
      <c r="J333" s="19"/>
      <c r="K333" s="19"/>
      <c r="L333" s="19"/>
      <c r="M333" s="19"/>
      <c r="N333" s="19"/>
      <c r="O333" s="19"/>
      <c r="P333" s="19"/>
      <c r="Q333" s="19"/>
      <c r="R333" s="19"/>
      <c r="S333" s="19"/>
      <c r="T333" s="19"/>
      <c r="U333" s="19"/>
      <c r="V333" s="102">
        <v>2</v>
      </c>
      <c r="W333" s="102">
        <v>158</v>
      </c>
      <c r="X333" s="102">
        <f t="shared" si="34"/>
        <v>39.5</v>
      </c>
      <c r="Y333" s="102">
        <v>10</v>
      </c>
      <c r="Z333" s="102">
        <v>846</v>
      </c>
      <c r="AA333" s="102">
        <f t="shared" si="35"/>
        <v>211.5</v>
      </c>
      <c r="AB333" s="102">
        <v>29</v>
      </c>
      <c r="AC333" s="102">
        <v>2183</v>
      </c>
      <c r="AD333" s="102">
        <f t="shared" si="36"/>
        <v>545.75</v>
      </c>
      <c r="AE333" s="102">
        <v>29</v>
      </c>
      <c r="AF333" s="102">
        <v>1891</v>
      </c>
      <c r="AG333" s="102">
        <f t="shared" si="37"/>
        <v>472.75</v>
      </c>
      <c r="AH333" s="102">
        <v>24</v>
      </c>
      <c r="AI333" s="102">
        <v>1880</v>
      </c>
      <c r="AJ333" s="102">
        <f t="shared" si="38"/>
        <v>470</v>
      </c>
    </row>
    <row r="334" spans="1:36" hidden="1">
      <c r="A334" s="195" t="s">
        <v>4137</v>
      </c>
      <c r="B334" s="19" t="s">
        <v>3860</v>
      </c>
      <c r="C334" s="227" t="s">
        <v>933</v>
      </c>
      <c r="D334" s="19"/>
      <c r="E334" s="19"/>
      <c r="F334" s="19"/>
      <c r="G334" s="19"/>
      <c r="H334" s="19"/>
      <c r="I334" s="19"/>
      <c r="J334" s="19"/>
      <c r="K334" s="19"/>
      <c r="L334" s="19"/>
      <c r="M334" s="19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02">
        <v>21</v>
      </c>
      <c r="Z334" s="102">
        <v>1571</v>
      </c>
      <c r="AA334" s="102">
        <f t="shared" si="35"/>
        <v>392.75</v>
      </c>
      <c r="AB334" s="102">
        <v>55</v>
      </c>
      <c r="AC334" s="102">
        <v>3733</v>
      </c>
      <c r="AD334" s="102">
        <f t="shared" si="36"/>
        <v>933.25</v>
      </c>
      <c r="AE334" s="102">
        <v>79</v>
      </c>
      <c r="AF334" s="102">
        <v>5529</v>
      </c>
      <c r="AG334" s="102">
        <f t="shared" si="37"/>
        <v>1382.25</v>
      </c>
      <c r="AH334" s="102">
        <v>96</v>
      </c>
      <c r="AI334" s="102">
        <v>6952</v>
      </c>
      <c r="AJ334" s="102">
        <f t="shared" si="38"/>
        <v>1738</v>
      </c>
    </row>
    <row r="335" spans="1:36">
      <c r="A335" s="195" t="s">
        <v>4138</v>
      </c>
      <c r="B335" s="19" t="s">
        <v>3861</v>
      </c>
      <c r="C335" s="227" t="s">
        <v>5</v>
      </c>
      <c r="D335" s="19"/>
      <c r="E335" s="19"/>
      <c r="F335" s="19"/>
      <c r="G335" s="19"/>
      <c r="H335" s="19"/>
      <c r="I335" s="19"/>
      <c r="J335" s="19"/>
      <c r="K335" s="19"/>
      <c r="L335" s="19"/>
      <c r="M335" s="19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02">
        <v>1</v>
      </c>
      <c r="Z335" s="102">
        <v>59</v>
      </c>
      <c r="AA335" s="102">
        <f t="shared" si="35"/>
        <v>14.75</v>
      </c>
      <c r="AB335" s="102">
        <v>15</v>
      </c>
      <c r="AC335" s="102">
        <v>1257</v>
      </c>
      <c r="AD335" s="102">
        <f t="shared" si="36"/>
        <v>314.25</v>
      </c>
      <c r="AE335" s="102">
        <v>29</v>
      </c>
      <c r="AF335" s="102">
        <v>2367</v>
      </c>
      <c r="AG335" s="102">
        <f t="shared" si="37"/>
        <v>591.75</v>
      </c>
      <c r="AH335" s="102">
        <v>38</v>
      </c>
      <c r="AI335" s="102">
        <v>3162</v>
      </c>
      <c r="AJ335" s="102">
        <f t="shared" si="38"/>
        <v>790.5</v>
      </c>
    </row>
    <row r="336" spans="1:36">
      <c r="A336" s="195" t="s">
        <v>4139</v>
      </c>
      <c r="B336" s="19" t="s">
        <v>3862</v>
      </c>
      <c r="C336" s="227" t="s">
        <v>5</v>
      </c>
      <c r="D336" s="19"/>
      <c r="E336" s="19"/>
      <c r="F336" s="19"/>
      <c r="G336" s="19"/>
      <c r="H336" s="19"/>
      <c r="I336" s="19"/>
      <c r="J336" s="19"/>
      <c r="K336" s="19"/>
      <c r="L336" s="19"/>
      <c r="M336" s="19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02">
        <v>3</v>
      </c>
      <c r="Z336" s="102">
        <v>177</v>
      </c>
      <c r="AA336" s="102">
        <f t="shared" si="35"/>
        <v>44.25</v>
      </c>
      <c r="AB336" s="102">
        <v>32</v>
      </c>
      <c r="AC336" s="102">
        <v>1740</v>
      </c>
      <c r="AD336" s="102">
        <f t="shared" si="36"/>
        <v>435</v>
      </c>
      <c r="AE336" s="102">
        <v>48</v>
      </c>
      <c r="AF336" s="102">
        <v>3944</v>
      </c>
      <c r="AG336" s="102">
        <f t="shared" si="37"/>
        <v>986</v>
      </c>
      <c r="AH336" s="102">
        <v>48</v>
      </c>
      <c r="AI336" s="102">
        <v>4048</v>
      </c>
      <c r="AJ336" s="102">
        <f t="shared" si="38"/>
        <v>1012</v>
      </c>
    </row>
    <row r="337" spans="1:36">
      <c r="A337" s="195" t="s">
        <v>4140</v>
      </c>
      <c r="B337" s="19" t="s">
        <v>3863</v>
      </c>
      <c r="C337" s="227" t="s">
        <v>5</v>
      </c>
      <c r="D337" s="19"/>
      <c r="E337" s="19"/>
      <c r="F337" s="19"/>
      <c r="G337" s="19"/>
      <c r="H337" s="19"/>
      <c r="I337" s="19"/>
      <c r="J337" s="19"/>
      <c r="K337" s="19"/>
      <c r="L337" s="19"/>
      <c r="M337" s="19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02">
        <v>5</v>
      </c>
      <c r="Z337" s="102">
        <v>311</v>
      </c>
      <c r="AA337" s="102">
        <f t="shared" si="35"/>
        <v>77.75</v>
      </c>
      <c r="AB337" s="102">
        <v>104</v>
      </c>
      <c r="AC337" s="102">
        <v>7612</v>
      </c>
      <c r="AD337" s="102">
        <f t="shared" si="36"/>
        <v>1903</v>
      </c>
      <c r="AE337" s="102">
        <v>124</v>
      </c>
      <c r="AF337" s="102">
        <v>9268</v>
      </c>
      <c r="AG337" s="102">
        <f t="shared" si="37"/>
        <v>2317</v>
      </c>
      <c r="AH337" s="102">
        <v>172</v>
      </c>
      <c r="AI337" s="102">
        <v>11528</v>
      </c>
      <c r="AJ337" s="102">
        <f t="shared" si="38"/>
        <v>2882</v>
      </c>
    </row>
    <row r="338" spans="1:36" hidden="1">
      <c r="A338" s="195" t="s">
        <v>4141</v>
      </c>
      <c r="B338" s="19" t="s">
        <v>3864</v>
      </c>
      <c r="C338" s="227" t="s">
        <v>364</v>
      </c>
      <c r="D338" s="19"/>
      <c r="E338" s="19"/>
      <c r="F338" s="19"/>
      <c r="G338" s="19"/>
      <c r="H338" s="19"/>
      <c r="I338" s="19"/>
      <c r="J338" s="19"/>
      <c r="K338" s="19"/>
      <c r="L338" s="19"/>
      <c r="M338" s="19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02">
        <v>17</v>
      </c>
      <c r="Z338" s="102">
        <v>1411</v>
      </c>
      <c r="AA338" s="102">
        <f t="shared" si="35"/>
        <v>352.75</v>
      </c>
      <c r="AB338" s="102">
        <v>38</v>
      </c>
      <c r="AC338" s="102">
        <v>3094</v>
      </c>
      <c r="AD338" s="102">
        <f t="shared" si="36"/>
        <v>773.5</v>
      </c>
      <c r="AE338" s="102">
        <v>49</v>
      </c>
      <c r="AF338" s="102">
        <v>4091</v>
      </c>
      <c r="AG338" s="102">
        <f t="shared" si="37"/>
        <v>1022.75</v>
      </c>
      <c r="AH338" s="102">
        <v>52</v>
      </c>
      <c r="AI338" s="102">
        <v>4212</v>
      </c>
      <c r="AJ338" s="102">
        <f t="shared" si="38"/>
        <v>1053</v>
      </c>
    </row>
    <row r="339" spans="1:36">
      <c r="A339" s="195" t="s">
        <v>4142</v>
      </c>
      <c r="B339" s="19" t="s">
        <v>3865</v>
      </c>
      <c r="C339" s="227" t="s">
        <v>5</v>
      </c>
      <c r="D339" s="19"/>
      <c r="E339" s="19"/>
      <c r="F339" s="19"/>
      <c r="G339" s="19"/>
      <c r="H339" s="19"/>
      <c r="I339" s="19"/>
      <c r="J339" s="19"/>
      <c r="K339" s="19"/>
      <c r="L339" s="19"/>
      <c r="M339" s="19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02">
        <v>1</v>
      </c>
      <c r="Z339" s="102">
        <v>59</v>
      </c>
      <c r="AA339" s="102">
        <f t="shared" si="35"/>
        <v>14.75</v>
      </c>
      <c r="AB339" s="102">
        <v>6</v>
      </c>
      <c r="AC339" s="102">
        <v>374</v>
      </c>
      <c r="AD339" s="102">
        <f t="shared" si="36"/>
        <v>93.5</v>
      </c>
      <c r="AE339" s="102">
        <v>11</v>
      </c>
      <c r="AF339" s="102">
        <v>709</v>
      </c>
      <c r="AG339" s="102">
        <f t="shared" si="37"/>
        <v>177.25</v>
      </c>
      <c r="AH339" s="102">
        <v>8</v>
      </c>
      <c r="AI339" s="102">
        <v>672</v>
      </c>
      <c r="AJ339" s="102">
        <f t="shared" si="38"/>
        <v>168</v>
      </c>
    </row>
    <row r="340" spans="1:36">
      <c r="A340" s="195" t="s">
        <v>4143</v>
      </c>
      <c r="B340" s="19" t="s">
        <v>3866</v>
      </c>
      <c r="C340" s="227" t="s">
        <v>5</v>
      </c>
      <c r="D340" s="19"/>
      <c r="E340" s="19"/>
      <c r="F340" s="19"/>
      <c r="G340" s="19"/>
      <c r="H340" s="19"/>
      <c r="I340" s="19"/>
      <c r="J340" s="19"/>
      <c r="K340" s="19"/>
      <c r="L340" s="19"/>
      <c r="M340" s="19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02">
        <v>4</v>
      </c>
      <c r="Z340" s="102">
        <v>232</v>
      </c>
      <c r="AA340" s="102">
        <f t="shared" si="35"/>
        <v>58</v>
      </c>
      <c r="AB340" s="102">
        <v>48</v>
      </c>
      <c r="AC340" s="102">
        <v>3308</v>
      </c>
      <c r="AD340" s="102">
        <f t="shared" si="36"/>
        <v>827</v>
      </c>
      <c r="AE340" s="102">
        <v>48</v>
      </c>
      <c r="AF340" s="102">
        <v>4108</v>
      </c>
      <c r="AG340" s="102">
        <f t="shared" si="37"/>
        <v>1027</v>
      </c>
      <c r="AH340" s="102">
        <v>49</v>
      </c>
      <c r="AI340" s="102">
        <v>3383</v>
      </c>
      <c r="AJ340" s="102">
        <f t="shared" si="38"/>
        <v>845.75</v>
      </c>
    </row>
    <row r="341" spans="1:36">
      <c r="A341" s="195" t="s">
        <v>4144</v>
      </c>
      <c r="B341" s="19" t="s">
        <v>3867</v>
      </c>
      <c r="C341" s="227" t="s">
        <v>5</v>
      </c>
      <c r="D341" s="19"/>
      <c r="E341" s="19"/>
      <c r="F341" s="19"/>
      <c r="G341" s="19"/>
      <c r="H341" s="19"/>
      <c r="I341" s="19"/>
      <c r="J341" s="19"/>
      <c r="K341" s="19"/>
      <c r="L341" s="19"/>
      <c r="M341" s="19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02">
        <v>3</v>
      </c>
      <c r="Z341" s="102">
        <v>233</v>
      </c>
      <c r="AA341" s="102">
        <f t="shared" si="35"/>
        <v>58.25</v>
      </c>
      <c r="AB341" s="102">
        <v>26</v>
      </c>
      <c r="AC341" s="102">
        <v>1786</v>
      </c>
      <c r="AD341" s="102">
        <f t="shared" si="36"/>
        <v>446.5</v>
      </c>
      <c r="AE341" s="102">
        <v>23</v>
      </c>
      <c r="AF341" s="102">
        <v>1625</v>
      </c>
      <c r="AG341" s="102">
        <f t="shared" si="37"/>
        <v>406.25</v>
      </c>
      <c r="AH341" s="102">
        <v>31</v>
      </c>
      <c r="AI341" s="102">
        <v>2229</v>
      </c>
      <c r="AJ341" s="102">
        <f t="shared" si="38"/>
        <v>557.25</v>
      </c>
    </row>
    <row r="342" spans="1:36">
      <c r="A342" s="195" t="s">
        <v>4145</v>
      </c>
      <c r="B342" s="19" t="s">
        <v>3868</v>
      </c>
      <c r="C342" s="227" t="s">
        <v>5</v>
      </c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02">
        <v>10</v>
      </c>
      <c r="Z342" s="102">
        <v>770</v>
      </c>
      <c r="AA342" s="102">
        <f t="shared" si="35"/>
        <v>192.5</v>
      </c>
      <c r="AB342" s="102">
        <v>75</v>
      </c>
      <c r="AC342" s="102">
        <v>5169</v>
      </c>
      <c r="AD342" s="102">
        <f t="shared" si="36"/>
        <v>1292.25</v>
      </c>
      <c r="AE342" s="102">
        <v>79</v>
      </c>
      <c r="AF342" s="102">
        <v>5885</v>
      </c>
      <c r="AG342" s="102">
        <f t="shared" si="37"/>
        <v>1471.25</v>
      </c>
      <c r="AH342" s="102">
        <v>50</v>
      </c>
      <c r="AI342" s="102">
        <v>3806</v>
      </c>
      <c r="AJ342" s="102">
        <f t="shared" si="38"/>
        <v>951.5</v>
      </c>
    </row>
    <row r="343" spans="1:36">
      <c r="A343" s="195" t="s">
        <v>4146</v>
      </c>
      <c r="B343" s="19" t="s">
        <v>3869</v>
      </c>
      <c r="C343" s="227" t="s">
        <v>5</v>
      </c>
      <c r="D343" s="19"/>
      <c r="E343" s="19"/>
      <c r="F343" s="19"/>
      <c r="G343" s="19"/>
      <c r="H343" s="19"/>
      <c r="I343" s="19"/>
      <c r="J343" s="19"/>
      <c r="K343" s="19"/>
      <c r="L343" s="19"/>
      <c r="M343" s="19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02">
        <v>7</v>
      </c>
      <c r="Z343" s="102">
        <v>505</v>
      </c>
      <c r="AA343" s="102">
        <f t="shared" si="35"/>
        <v>126.25</v>
      </c>
      <c r="AB343" s="102">
        <v>39</v>
      </c>
      <c r="AC343" s="102">
        <v>2377</v>
      </c>
      <c r="AD343" s="102">
        <f t="shared" si="36"/>
        <v>594.25</v>
      </c>
      <c r="AE343" s="102">
        <v>53</v>
      </c>
      <c r="AF343" s="102">
        <v>3651</v>
      </c>
      <c r="AG343" s="102">
        <f t="shared" si="37"/>
        <v>912.75</v>
      </c>
      <c r="AH343" s="102">
        <v>47</v>
      </c>
      <c r="AI343" s="102">
        <v>2801</v>
      </c>
      <c r="AJ343" s="102">
        <f t="shared" si="38"/>
        <v>700.25</v>
      </c>
    </row>
    <row r="344" spans="1:36" hidden="1">
      <c r="A344" s="195" t="s">
        <v>4147</v>
      </c>
      <c r="B344" s="19" t="s">
        <v>3870</v>
      </c>
      <c r="C344" s="227" t="s">
        <v>961</v>
      </c>
      <c r="D344" s="19"/>
      <c r="E344" s="19"/>
      <c r="F344" s="19"/>
      <c r="G344" s="19"/>
      <c r="H344" s="19"/>
      <c r="I344" s="19"/>
      <c r="J344" s="19"/>
      <c r="K344" s="19"/>
      <c r="L344" s="19"/>
      <c r="M344" s="19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02">
        <v>4</v>
      </c>
      <c r="Z344" s="102">
        <v>372</v>
      </c>
      <c r="AA344" s="102">
        <f t="shared" si="35"/>
        <v>93</v>
      </c>
      <c r="AB344" s="102">
        <v>26</v>
      </c>
      <c r="AC344" s="102">
        <v>1986</v>
      </c>
      <c r="AD344" s="102">
        <f t="shared" si="36"/>
        <v>496.5</v>
      </c>
      <c r="AE344" s="102">
        <v>47</v>
      </c>
      <c r="AF344" s="102">
        <v>3181</v>
      </c>
      <c r="AG344" s="102">
        <f t="shared" si="37"/>
        <v>795.25</v>
      </c>
      <c r="AH344" s="102">
        <v>51</v>
      </c>
      <c r="AI344" s="102">
        <v>3665</v>
      </c>
      <c r="AJ344" s="102">
        <f t="shared" si="38"/>
        <v>916.25</v>
      </c>
    </row>
    <row r="345" spans="1:36">
      <c r="A345" s="195" t="s">
        <v>4148</v>
      </c>
      <c r="B345" s="19" t="s">
        <v>3871</v>
      </c>
      <c r="C345" s="227" t="s">
        <v>5</v>
      </c>
      <c r="D345" s="19"/>
      <c r="E345" s="19"/>
      <c r="F345" s="19"/>
      <c r="G345" s="19"/>
      <c r="H345" s="19"/>
      <c r="I345" s="19"/>
      <c r="J345" s="19"/>
      <c r="K345" s="19"/>
      <c r="L345" s="19"/>
      <c r="M345" s="19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02">
        <v>12</v>
      </c>
      <c r="Z345" s="102">
        <v>804</v>
      </c>
      <c r="AA345" s="102">
        <f t="shared" si="35"/>
        <v>201</v>
      </c>
      <c r="AB345" s="102">
        <v>33</v>
      </c>
      <c r="AC345" s="102">
        <v>2451</v>
      </c>
      <c r="AD345" s="102">
        <f t="shared" si="36"/>
        <v>612.75</v>
      </c>
      <c r="AE345" s="102">
        <v>28</v>
      </c>
      <c r="AF345" s="102">
        <v>2072</v>
      </c>
      <c r="AG345" s="102">
        <f t="shared" si="37"/>
        <v>518</v>
      </c>
      <c r="AH345" s="102">
        <v>48</v>
      </c>
      <c r="AI345" s="102">
        <v>3284</v>
      </c>
      <c r="AJ345" s="102">
        <f t="shared" si="38"/>
        <v>821</v>
      </c>
    </row>
    <row r="346" spans="1:36">
      <c r="A346" s="195" t="s">
        <v>4149</v>
      </c>
      <c r="B346" s="19" t="s">
        <v>3872</v>
      </c>
      <c r="C346" s="227" t="s">
        <v>5</v>
      </c>
      <c r="D346" s="19"/>
      <c r="E346" s="19"/>
      <c r="F346" s="19"/>
      <c r="G346" s="19"/>
      <c r="H346" s="19"/>
      <c r="I346" s="19"/>
      <c r="J346" s="19"/>
      <c r="K346" s="19"/>
      <c r="L346" s="19"/>
      <c r="M346" s="19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02">
        <v>1</v>
      </c>
      <c r="Z346" s="102">
        <v>35</v>
      </c>
      <c r="AA346" s="102">
        <f t="shared" si="35"/>
        <v>8.75</v>
      </c>
      <c r="AB346" s="102">
        <v>12</v>
      </c>
      <c r="AC346" s="102">
        <v>636</v>
      </c>
      <c r="AD346" s="102">
        <f t="shared" si="36"/>
        <v>159</v>
      </c>
      <c r="AE346" s="102">
        <v>17</v>
      </c>
      <c r="AF346" s="102">
        <v>1059</v>
      </c>
      <c r="AG346" s="102">
        <f t="shared" si="37"/>
        <v>264.75</v>
      </c>
      <c r="AH346" s="102">
        <v>16</v>
      </c>
      <c r="AI346" s="102">
        <v>800</v>
      </c>
      <c r="AJ346" s="102">
        <f t="shared" si="38"/>
        <v>200</v>
      </c>
    </row>
    <row r="347" spans="1:36">
      <c r="A347" s="195" t="s">
        <v>4150</v>
      </c>
      <c r="B347" s="19" t="s">
        <v>3873</v>
      </c>
      <c r="C347" s="227" t="s">
        <v>5</v>
      </c>
      <c r="D347" s="19"/>
      <c r="E347" s="19"/>
      <c r="F347" s="19"/>
      <c r="G347" s="19"/>
      <c r="H347" s="19"/>
      <c r="I347" s="19"/>
      <c r="J347" s="19"/>
      <c r="K347" s="19"/>
      <c r="L347" s="19"/>
      <c r="M347" s="19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02">
        <v>7</v>
      </c>
      <c r="Z347" s="102">
        <v>493</v>
      </c>
      <c r="AA347" s="102">
        <f t="shared" si="35"/>
        <v>123.25</v>
      </c>
      <c r="AB347" s="102">
        <v>29</v>
      </c>
      <c r="AC347" s="102">
        <v>2023</v>
      </c>
      <c r="AD347" s="102">
        <f t="shared" si="36"/>
        <v>505.75</v>
      </c>
      <c r="AE347" s="102">
        <v>46</v>
      </c>
      <c r="AF347" s="102">
        <v>3714</v>
      </c>
      <c r="AG347" s="102">
        <f t="shared" si="37"/>
        <v>928.5</v>
      </c>
      <c r="AH347" s="102">
        <v>59</v>
      </c>
      <c r="AI347" s="102">
        <v>4813</v>
      </c>
      <c r="AJ347" s="102">
        <f t="shared" si="38"/>
        <v>1203.25</v>
      </c>
    </row>
    <row r="348" spans="1:36">
      <c r="A348" s="195" t="s">
        <v>4151</v>
      </c>
      <c r="B348" s="19" t="s">
        <v>3874</v>
      </c>
      <c r="C348" s="227" t="s">
        <v>5</v>
      </c>
      <c r="D348" s="19"/>
      <c r="E348" s="19"/>
      <c r="F348" s="19"/>
      <c r="G348" s="19"/>
      <c r="H348" s="19"/>
      <c r="I348" s="19"/>
      <c r="J348" s="19"/>
      <c r="K348" s="19"/>
      <c r="L348" s="19"/>
      <c r="M348" s="19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02">
        <v>1</v>
      </c>
      <c r="Z348" s="102">
        <v>59</v>
      </c>
      <c r="AA348" s="102">
        <f t="shared" si="35"/>
        <v>14.75</v>
      </c>
      <c r="AB348" s="102">
        <v>43</v>
      </c>
      <c r="AC348" s="102">
        <v>3169</v>
      </c>
      <c r="AD348" s="102">
        <f t="shared" si="36"/>
        <v>792.25</v>
      </c>
      <c r="AE348" s="102">
        <v>18</v>
      </c>
      <c r="AF348" s="102">
        <v>1182</v>
      </c>
      <c r="AG348" s="102">
        <f t="shared" si="37"/>
        <v>295.5</v>
      </c>
      <c r="AH348" s="102">
        <v>21</v>
      </c>
      <c r="AI348" s="102">
        <v>1407</v>
      </c>
      <c r="AJ348" s="102">
        <f t="shared" si="38"/>
        <v>351.75</v>
      </c>
    </row>
    <row r="349" spans="1:36">
      <c r="A349" s="195" t="s">
        <v>4152</v>
      </c>
      <c r="B349" s="19" t="s">
        <v>3875</v>
      </c>
      <c r="C349" s="227" t="s">
        <v>5</v>
      </c>
      <c r="D349" s="19"/>
      <c r="E349" s="19"/>
      <c r="F349" s="19"/>
      <c r="G349" s="19"/>
      <c r="H349" s="19"/>
      <c r="I349" s="19"/>
      <c r="J349" s="19"/>
      <c r="K349" s="19"/>
      <c r="L349" s="19"/>
      <c r="M349" s="19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02">
        <v>11</v>
      </c>
      <c r="Z349" s="102">
        <v>985</v>
      </c>
      <c r="AA349" s="102">
        <f t="shared" si="35"/>
        <v>246.25</v>
      </c>
      <c r="AB349" s="102">
        <v>33</v>
      </c>
      <c r="AC349" s="102">
        <v>2671</v>
      </c>
      <c r="AD349" s="102">
        <f t="shared" si="36"/>
        <v>667.75</v>
      </c>
      <c r="AE349" s="102">
        <v>42</v>
      </c>
      <c r="AF349" s="102">
        <v>3906</v>
      </c>
      <c r="AG349" s="102">
        <f t="shared" si="37"/>
        <v>976.5</v>
      </c>
      <c r="AH349" s="102">
        <v>29</v>
      </c>
      <c r="AI349" s="102">
        <v>2511</v>
      </c>
      <c r="AJ349" s="102">
        <f t="shared" si="38"/>
        <v>627.75</v>
      </c>
    </row>
    <row r="350" spans="1:36">
      <c r="A350" s="195" t="s">
        <v>4153</v>
      </c>
      <c r="B350" s="19" t="s">
        <v>3876</v>
      </c>
      <c r="C350" s="227" t="s">
        <v>5</v>
      </c>
      <c r="D350" s="19"/>
      <c r="E350" s="19"/>
      <c r="F350" s="19"/>
      <c r="G350" s="19"/>
      <c r="H350" s="19"/>
      <c r="I350" s="19"/>
      <c r="J350" s="19"/>
      <c r="K350" s="19"/>
      <c r="L350" s="19"/>
      <c r="M350" s="19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02">
        <v>1</v>
      </c>
      <c r="Z350" s="102">
        <v>59</v>
      </c>
      <c r="AA350" s="102">
        <f t="shared" si="35"/>
        <v>14.75</v>
      </c>
      <c r="AB350" s="102">
        <v>2</v>
      </c>
      <c r="AC350" s="102">
        <v>118</v>
      </c>
      <c r="AD350" s="102">
        <f t="shared" si="36"/>
        <v>29.5</v>
      </c>
      <c r="AE350" s="102">
        <v>11</v>
      </c>
      <c r="AF350" s="102">
        <v>781</v>
      </c>
      <c r="AG350" s="102">
        <f t="shared" si="37"/>
        <v>195.25</v>
      </c>
      <c r="AH350" s="102">
        <v>6</v>
      </c>
      <c r="AI350" s="102">
        <v>390</v>
      </c>
      <c r="AJ350" s="102">
        <f t="shared" si="38"/>
        <v>97.5</v>
      </c>
    </row>
    <row r="351" spans="1:36">
      <c r="A351" s="195" t="s">
        <v>4154</v>
      </c>
      <c r="B351" s="19" t="s">
        <v>3877</v>
      </c>
      <c r="C351" s="227" t="s">
        <v>5</v>
      </c>
      <c r="D351" s="19"/>
      <c r="E351" s="19"/>
      <c r="F351" s="19"/>
      <c r="G351" s="19"/>
      <c r="H351" s="19"/>
      <c r="I351" s="19"/>
      <c r="J351" s="19"/>
      <c r="K351" s="19"/>
      <c r="L351" s="19"/>
      <c r="M351" s="19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02">
        <v>1</v>
      </c>
      <c r="Z351" s="102">
        <v>59</v>
      </c>
      <c r="AA351" s="102">
        <f t="shared" si="35"/>
        <v>14.75</v>
      </c>
      <c r="AB351" s="102">
        <v>4</v>
      </c>
      <c r="AC351" s="102">
        <v>272</v>
      </c>
      <c r="AD351" s="102">
        <f t="shared" si="36"/>
        <v>68</v>
      </c>
      <c r="AE351" s="102">
        <v>11</v>
      </c>
      <c r="AF351" s="102">
        <v>793</v>
      </c>
      <c r="AG351" s="102">
        <f t="shared" si="37"/>
        <v>198.25</v>
      </c>
      <c r="AH351" s="102">
        <v>36</v>
      </c>
      <c r="AI351" s="102">
        <v>2472</v>
      </c>
      <c r="AJ351" s="102">
        <f t="shared" si="38"/>
        <v>618</v>
      </c>
    </row>
    <row r="352" spans="1:36">
      <c r="A352" s="195" t="s">
        <v>4155</v>
      </c>
      <c r="B352" s="19" t="s">
        <v>3878</v>
      </c>
      <c r="C352" s="227" t="s">
        <v>5</v>
      </c>
      <c r="D352" s="19"/>
      <c r="E352" s="19"/>
      <c r="F352" s="19"/>
      <c r="G352" s="19"/>
      <c r="H352" s="19"/>
      <c r="I352" s="19"/>
      <c r="J352" s="19"/>
      <c r="K352" s="19"/>
      <c r="L352" s="19"/>
      <c r="M352" s="19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02">
        <v>14</v>
      </c>
      <c r="Z352" s="102">
        <v>810</v>
      </c>
      <c r="AA352" s="102">
        <f t="shared" si="35"/>
        <v>202.5</v>
      </c>
      <c r="AB352" s="102">
        <v>20</v>
      </c>
      <c r="AC352" s="102">
        <v>1208</v>
      </c>
      <c r="AD352" s="102">
        <f t="shared" si="36"/>
        <v>302</v>
      </c>
      <c r="AE352" s="102">
        <v>20</v>
      </c>
      <c r="AF352" s="102">
        <v>1236</v>
      </c>
      <c r="AG352" s="102">
        <f t="shared" si="37"/>
        <v>309</v>
      </c>
      <c r="AH352" s="102">
        <v>22</v>
      </c>
      <c r="AI352" s="102">
        <v>1430</v>
      </c>
      <c r="AJ352" s="102">
        <f t="shared" si="38"/>
        <v>357.5</v>
      </c>
    </row>
    <row r="353" spans="1:36">
      <c r="A353" s="195" t="s">
        <v>4156</v>
      </c>
      <c r="B353" s="19" t="s">
        <v>3879</v>
      </c>
      <c r="C353" s="227" t="s">
        <v>5</v>
      </c>
      <c r="D353" s="19"/>
      <c r="E353" s="19"/>
      <c r="F353" s="19"/>
      <c r="G353" s="19"/>
      <c r="H353" s="19"/>
      <c r="I353" s="19"/>
      <c r="J353" s="19"/>
      <c r="K353" s="19"/>
      <c r="L353" s="19"/>
      <c r="M353" s="19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02">
        <v>7</v>
      </c>
      <c r="Z353" s="102">
        <v>569</v>
      </c>
      <c r="AA353" s="102">
        <f t="shared" si="35"/>
        <v>142.25</v>
      </c>
      <c r="AB353" s="102">
        <v>9</v>
      </c>
      <c r="AC353" s="102">
        <v>659</v>
      </c>
      <c r="AD353" s="102">
        <f t="shared" si="36"/>
        <v>164.75</v>
      </c>
      <c r="AE353" s="102">
        <v>15</v>
      </c>
      <c r="AF353" s="102">
        <v>1345</v>
      </c>
      <c r="AG353" s="102">
        <f t="shared" si="37"/>
        <v>336.25</v>
      </c>
      <c r="AH353" s="102">
        <v>19</v>
      </c>
      <c r="AI353" s="102">
        <v>1517</v>
      </c>
      <c r="AJ353" s="102">
        <f t="shared" si="38"/>
        <v>379.25</v>
      </c>
    </row>
    <row r="354" spans="1:36">
      <c r="A354" s="195" t="s">
        <v>4157</v>
      </c>
      <c r="B354" s="19" t="s">
        <v>3880</v>
      </c>
      <c r="C354" s="227" t="s">
        <v>5</v>
      </c>
      <c r="D354" s="19"/>
      <c r="E354" s="19"/>
      <c r="F354" s="19"/>
      <c r="G354" s="19"/>
      <c r="H354" s="19"/>
      <c r="I354" s="19"/>
      <c r="J354" s="19"/>
      <c r="K354" s="19"/>
      <c r="L354" s="19"/>
      <c r="M354" s="19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02">
        <v>6</v>
      </c>
      <c r="Z354" s="102">
        <v>594</v>
      </c>
      <c r="AA354" s="102">
        <f t="shared" si="35"/>
        <v>148.5</v>
      </c>
      <c r="AB354" s="102">
        <v>14</v>
      </c>
      <c r="AC354" s="102">
        <v>1066</v>
      </c>
      <c r="AD354" s="102">
        <f t="shared" si="36"/>
        <v>266.5</v>
      </c>
      <c r="AE354" s="102">
        <v>34</v>
      </c>
      <c r="AF354" s="102">
        <v>2274</v>
      </c>
      <c r="AG354" s="102">
        <f t="shared" si="37"/>
        <v>568.5</v>
      </c>
      <c r="AH354" s="102">
        <v>24</v>
      </c>
      <c r="AI354" s="102">
        <v>1696</v>
      </c>
      <c r="AJ354" s="102">
        <f t="shared" si="38"/>
        <v>424</v>
      </c>
    </row>
    <row r="355" spans="1:36">
      <c r="A355" s="195" t="s">
        <v>4158</v>
      </c>
      <c r="B355" s="19" t="s">
        <v>3881</v>
      </c>
      <c r="C355" s="227" t="s">
        <v>5</v>
      </c>
      <c r="D355" s="19"/>
      <c r="E355" s="19"/>
      <c r="F355" s="19"/>
      <c r="G355" s="19"/>
      <c r="H355" s="19"/>
      <c r="I355" s="19"/>
      <c r="J355" s="19"/>
      <c r="K355" s="19"/>
      <c r="L355" s="19"/>
      <c r="M355" s="19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02">
        <v>3</v>
      </c>
      <c r="Z355" s="102">
        <v>277</v>
      </c>
      <c r="AA355" s="102">
        <f t="shared" si="35"/>
        <v>69.25</v>
      </c>
      <c r="AB355" s="102">
        <v>0</v>
      </c>
      <c r="AC355" s="102">
        <v>0</v>
      </c>
      <c r="AD355" s="102">
        <f t="shared" si="36"/>
        <v>0</v>
      </c>
      <c r="AE355" s="102">
        <v>16</v>
      </c>
      <c r="AF355" s="102">
        <v>1104</v>
      </c>
      <c r="AG355" s="102">
        <f t="shared" si="37"/>
        <v>276</v>
      </c>
      <c r="AH355" s="102">
        <v>26</v>
      </c>
      <c r="AI355" s="102">
        <v>1826</v>
      </c>
      <c r="AJ355" s="102">
        <f t="shared" si="38"/>
        <v>456.5</v>
      </c>
    </row>
    <row r="356" spans="1:36">
      <c r="A356" s="195" t="s">
        <v>4159</v>
      </c>
      <c r="B356" s="19" t="s">
        <v>3882</v>
      </c>
      <c r="C356" s="227" t="s">
        <v>5</v>
      </c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02">
        <v>21</v>
      </c>
      <c r="Z356" s="102">
        <v>1203</v>
      </c>
      <c r="AA356" s="102">
        <f t="shared" si="35"/>
        <v>300.75</v>
      </c>
      <c r="AB356" s="102">
        <v>63</v>
      </c>
      <c r="AC356" s="102">
        <v>3625</v>
      </c>
      <c r="AD356" s="102">
        <f t="shared" si="36"/>
        <v>906.25</v>
      </c>
      <c r="AE356" s="102">
        <v>309</v>
      </c>
      <c r="AF356" s="102">
        <v>20087</v>
      </c>
      <c r="AG356" s="102">
        <f t="shared" si="37"/>
        <v>5021.75</v>
      </c>
      <c r="AH356" s="102">
        <v>268</v>
      </c>
      <c r="AI356" s="102">
        <v>17460</v>
      </c>
      <c r="AJ356" s="102">
        <f t="shared" si="38"/>
        <v>4365</v>
      </c>
    </row>
    <row r="357" spans="1:36">
      <c r="A357" s="195" t="s">
        <v>4160</v>
      </c>
      <c r="B357" s="19" t="s">
        <v>3883</v>
      </c>
      <c r="C357" s="227" t="s">
        <v>5</v>
      </c>
      <c r="D357" s="19"/>
      <c r="E357" s="19"/>
      <c r="F357" s="19"/>
      <c r="G357" s="19"/>
      <c r="H357" s="19"/>
      <c r="I357" s="19"/>
      <c r="J357" s="19"/>
      <c r="K357" s="19"/>
      <c r="L357" s="19"/>
      <c r="M357" s="19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02">
        <v>7</v>
      </c>
      <c r="Z357" s="102">
        <v>481</v>
      </c>
      <c r="AA357" s="102">
        <f t="shared" si="35"/>
        <v>120.25</v>
      </c>
      <c r="AB357" s="102">
        <v>53</v>
      </c>
      <c r="AC357" s="102">
        <v>4667</v>
      </c>
      <c r="AD357" s="102">
        <f t="shared" si="36"/>
        <v>1166.75</v>
      </c>
      <c r="AE357" s="102">
        <v>54</v>
      </c>
      <c r="AF357" s="102">
        <v>4878</v>
      </c>
      <c r="AG357" s="102">
        <f t="shared" si="37"/>
        <v>1219.5</v>
      </c>
      <c r="AH357" s="102">
        <v>76</v>
      </c>
      <c r="AI357" s="102">
        <v>5316</v>
      </c>
      <c r="AJ357" s="102">
        <f t="shared" si="38"/>
        <v>1329</v>
      </c>
    </row>
    <row r="358" spans="1:36">
      <c r="A358" s="195" t="s">
        <v>4161</v>
      </c>
      <c r="B358" s="19" t="s">
        <v>3884</v>
      </c>
      <c r="C358" s="227" t="s">
        <v>5</v>
      </c>
      <c r="D358" s="19"/>
      <c r="E358" s="19"/>
      <c r="F358" s="19"/>
      <c r="G358" s="19"/>
      <c r="H358" s="19"/>
      <c r="I358" s="19"/>
      <c r="J358" s="19"/>
      <c r="K358" s="19"/>
      <c r="L358" s="19"/>
      <c r="M358" s="19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02">
        <v>2</v>
      </c>
      <c r="Z358" s="102">
        <v>138</v>
      </c>
      <c r="AA358" s="102">
        <f t="shared" si="35"/>
        <v>34.5</v>
      </c>
      <c r="AB358" s="102">
        <v>21</v>
      </c>
      <c r="AC358" s="102">
        <v>1315</v>
      </c>
      <c r="AD358" s="102">
        <f t="shared" si="36"/>
        <v>328.75</v>
      </c>
      <c r="AE358" s="102">
        <v>28</v>
      </c>
      <c r="AF358" s="102">
        <v>1440</v>
      </c>
      <c r="AG358" s="102">
        <f t="shared" si="37"/>
        <v>360</v>
      </c>
      <c r="AH358" s="102">
        <v>50</v>
      </c>
      <c r="AI358" s="102">
        <v>2958</v>
      </c>
      <c r="AJ358" s="102">
        <f t="shared" si="38"/>
        <v>739.5</v>
      </c>
    </row>
    <row r="359" spans="1:36">
      <c r="A359" s="195" t="s">
        <v>4162</v>
      </c>
      <c r="B359" s="19" t="s">
        <v>3885</v>
      </c>
      <c r="C359" s="227" t="s">
        <v>5</v>
      </c>
      <c r="D359" s="19"/>
      <c r="E359" s="19"/>
      <c r="F359" s="19"/>
      <c r="G359" s="19"/>
      <c r="H359" s="19"/>
      <c r="I359" s="19"/>
      <c r="J359" s="19"/>
      <c r="K359" s="19"/>
      <c r="L359" s="19"/>
      <c r="M359" s="19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02">
        <v>1</v>
      </c>
      <c r="Z359" s="102">
        <v>99</v>
      </c>
      <c r="AA359" s="102">
        <f t="shared" si="35"/>
        <v>24.75</v>
      </c>
      <c r="AB359" s="102">
        <v>1</v>
      </c>
      <c r="AC359" s="102">
        <v>119</v>
      </c>
      <c r="AD359" s="102">
        <f t="shared" si="36"/>
        <v>29.75</v>
      </c>
      <c r="AE359" s="102">
        <v>2</v>
      </c>
      <c r="AF359" s="102">
        <v>158</v>
      </c>
      <c r="AG359" s="102">
        <f t="shared" si="37"/>
        <v>39.5</v>
      </c>
      <c r="AH359" s="102">
        <v>9</v>
      </c>
      <c r="AI359" s="102">
        <v>499</v>
      </c>
      <c r="AJ359" s="102">
        <f t="shared" si="38"/>
        <v>124.75</v>
      </c>
    </row>
    <row r="360" spans="1:36">
      <c r="A360" s="195" t="s">
        <v>4163</v>
      </c>
      <c r="B360" s="19" t="s">
        <v>3886</v>
      </c>
      <c r="C360" s="227" t="s">
        <v>5</v>
      </c>
      <c r="D360" s="19"/>
      <c r="E360" s="19"/>
      <c r="F360" s="19"/>
      <c r="G360" s="19"/>
      <c r="H360" s="19"/>
      <c r="I360" s="19"/>
      <c r="J360" s="19"/>
      <c r="K360" s="19"/>
      <c r="L360" s="19"/>
      <c r="M360" s="19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02">
        <v>22</v>
      </c>
      <c r="Z360" s="102">
        <v>1430</v>
      </c>
      <c r="AA360" s="102">
        <f t="shared" si="35"/>
        <v>357.5</v>
      </c>
      <c r="AB360" s="102">
        <v>30</v>
      </c>
      <c r="AC360" s="102">
        <v>1934</v>
      </c>
      <c r="AD360" s="102">
        <f t="shared" si="36"/>
        <v>483.5</v>
      </c>
      <c r="AE360" s="102">
        <v>43</v>
      </c>
      <c r="AF360" s="102">
        <v>2645</v>
      </c>
      <c r="AG360" s="102">
        <f t="shared" si="37"/>
        <v>661.25</v>
      </c>
      <c r="AH360" s="102">
        <v>39</v>
      </c>
      <c r="AI360" s="102">
        <v>2721</v>
      </c>
      <c r="AJ360" s="102">
        <f t="shared" si="38"/>
        <v>680.25</v>
      </c>
    </row>
    <row r="361" spans="1:36">
      <c r="A361" s="195" t="s">
        <v>4164</v>
      </c>
      <c r="B361" s="19" t="s">
        <v>3887</v>
      </c>
      <c r="C361" s="227" t="s">
        <v>5</v>
      </c>
      <c r="D361" s="19"/>
      <c r="E361" s="19"/>
      <c r="F361" s="19"/>
      <c r="G361" s="19"/>
      <c r="H361" s="19"/>
      <c r="I361" s="19"/>
      <c r="J361" s="19"/>
      <c r="K361" s="19"/>
      <c r="L361" s="19"/>
      <c r="M361" s="19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02">
        <v>1</v>
      </c>
      <c r="Z361" s="102">
        <v>59</v>
      </c>
      <c r="AA361" s="102">
        <f t="shared" si="35"/>
        <v>14.75</v>
      </c>
      <c r="AB361" s="102">
        <v>59</v>
      </c>
      <c r="AC361" s="102">
        <v>4737</v>
      </c>
      <c r="AD361" s="102">
        <f t="shared" si="36"/>
        <v>1184.25</v>
      </c>
      <c r="AE361" s="102">
        <v>155</v>
      </c>
      <c r="AF361" s="102">
        <v>11661</v>
      </c>
      <c r="AG361" s="102">
        <f t="shared" si="37"/>
        <v>2915.25</v>
      </c>
      <c r="AH361" s="102">
        <v>218</v>
      </c>
      <c r="AI361" s="102">
        <v>17574</v>
      </c>
      <c r="AJ361" s="102">
        <f t="shared" si="38"/>
        <v>4393.5</v>
      </c>
    </row>
    <row r="362" spans="1:36">
      <c r="A362" s="195" t="s">
        <v>4165</v>
      </c>
      <c r="B362" s="19" t="s">
        <v>3888</v>
      </c>
      <c r="C362" s="227" t="s">
        <v>5</v>
      </c>
      <c r="D362" s="19"/>
      <c r="E362" s="19"/>
      <c r="F362" s="19"/>
      <c r="G362" s="19"/>
      <c r="H362" s="19"/>
      <c r="I362" s="19"/>
      <c r="J362" s="19"/>
      <c r="K362" s="19"/>
      <c r="L362" s="19"/>
      <c r="M362" s="19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02">
        <v>3</v>
      </c>
      <c r="Z362" s="102">
        <v>217</v>
      </c>
      <c r="AA362" s="102">
        <f t="shared" si="35"/>
        <v>54.25</v>
      </c>
      <c r="AB362" s="102">
        <v>5</v>
      </c>
      <c r="AC362" s="102">
        <v>175</v>
      </c>
      <c r="AD362" s="102">
        <f t="shared" si="36"/>
        <v>43.75</v>
      </c>
      <c r="AE362" s="102">
        <v>5</v>
      </c>
      <c r="AF362" s="102">
        <v>351</v>
      </c>
      <c r="AG362" s="102">
        <f t="shared" si="37"/>
        <v>87.75</v>
      </c>
      <c r="AH362" s="102">
        <v>3</v>
      </c>
      <c r="AI362" s="102">
        <v>253</v>
      </c>
      <c r="AJ362" s="102">
        <f t="shared" si="38"/>
        <v>63.25</v>
      </c>
    </row>
    <row r="363" spans="1:36">
      <c r="A363" s="195" t="s">
        <v>4166</v>
      </c>
      <c r="B363" s="19" t="s">
        <v>3889</v>
      </c>
      <c r="C363" s="227" t="s">
        <v>5</v>
      </c>
      <c r="D363" s="19"/>
      <c r="E363" s="19"/>
      <c r="F363" s="19"/>
      <c r="G363" s="19"/>
      <c r="H363" s="19"/>
      <c r="I363" s="19"/>
      <c r="J363" s="19"/>
      <c r="K363" s="19"/>
      <c r="L363" s="19"/>
      <c r="M363" s="19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02">
        <v>3</v>
      </c>
      <c r="Z363" s="102">
        <v>277</v>
      </c>
      <c r="AA363" s="102">
        <f t="shared" si="35"/>
        <v>69.25</v>
      </c>
      <c r="AB363" s="102">
        <v>21</v>
      </c>
      <c r="AC363" s="102">
        <v>1467</v>
      </c>
      <c r="AD363" s="102">
        <f t="shared" si="36"/>
        <v>366.75</v>
      </c>
      <c r="AE363" s="102">
        <v>16</v>
      </c>
      <c r="AF363" s="102">
        <v>1088</v>
      </c>
      <c r="AG363" s="102">
        <f t="shared" si="37"/>
        <v>272</v>
      </c>
      <c r="AH363" s="102">
        <v>28</v>
      </c>
      <c r="AI363" s="102">
        <v>2192</v>
      </c>
      <c r="AJ363" s="102">
        <f t="shared" si="38"/>
        <v>548</v>
      </c>
    </row>
    <row r="364" spans="1:36">
      <c r="A364" s="195" t="s">
        <v>4167</v>
      </c>
      <c r="B364" s="19" t="s">
        <v>3890</v>
      </c>
      <c r="C364" s="227" t="s">
        <v>5</v>
      </c>
      <c r="D364" s="19"/>
      <c r="E364" s="19"/>
      <c r="F364" s="19"/>
      <c r="G364" s="19"/>
      <c r="H364" s="19"/>
      <c r="I364" s="19"/>
      <c r="J364" s="19"/>
      <c r="K364" s="19"/>
      <c r="L364" s="19"/>
      <c r="M364" s="19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02">
        <v>9</v>
      </c>
      <c r="Z364" s="102">
        <v>711</v>
      </c>
      <c r="AA364" s="102">
        <f t="shared" si="35"/>
        <v>177.75</v>
      </c>
      <c r="AB364" s="102">
        <v>62</v>
      </c>
      <c r="AC364" s="102">
        <v>4022</v>
      </c>
      <c r="AD364" s="102">
        <f t="shared" si="36"/>
        <v>1005.5</v>
      </c>
      <c r="AE364" s="102">
        <v>52</v>
      </c>
      <c r="AF364" s="102">
        <v>3928</v>
      </c>
      <c r="AG364" s="102">
        <f t="shared" si="37"/>
        <v>982</v>
      </c>
      <c r="AH364" s="102">
        <v>48</v>
      </c>
      <c r="AI364" s="102">
        <v>3684</v>
      </c>
      <c r="AJ364" s="102">
        <f t="shared" si="38"/>
        <v>921</v>
      </c>
    </row>
    <row r="365" spans="1:36">
      <c r="A365" s="195" t="s">
        <v>4168</v>
      </c>
      <c r="B365" s="19" t="s">
        <v>3891</v>
      </c>
      <c r="C365" s="227" t="s">
        <v>5</v>
      </c>
      <c r="D365" s="19"/>
      <c r="E365" s="19"/>
      <c r="F365" s="19"/>
      <c r="G365" s="19"/>
      <c r="H365" s="19"/>
      <c r="I365" s="19"/>
      <c r="J365" s="19"/>
      <c r="K365" s="19"/>
      <c r="L365" s="19"/>
      <c r="M365" s="19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02">
        <v>3</v>
      </c>
      <c r="Z365" s="102">
        <v>217</v>
      </c>
      <c r="AA365" s="102">
        <f t="shared" si="35"/>
        <v>54.25</v>
      </c>
      <c r="AB365" s="102">
        <v>14</v>
      </c>
      <c r="AC365" s="102">
        <v>942</v>
      </c>
      <c r="AD365" s="102">
        <f t="shared" si="36"/>
        <v>235.5</v>
      </c>
      <c r="AE365" s="102">
        <v>9</v>
      </c>
      <c r="AF365" s="102">
        <v>623</v>
      </c>
      <c r="AG365" s="102">
        <f t="shared" si="37"/>
        <v>155.75</v>
      </c>
      <c r="AH365" s="102">
        <v>10</v>
      </c>
      <c r="AI365" s="102">
        <v>618</v>
      </c>
      <c r="AJ365" s="102">
        <f t="shared" si="38"/>
        <v>154.5</v>
      </c>
    </row>
    <row r="366" spans="1:36">
      <c r="A366" s="195" t="s">
        <v>4169</v>
      </c>
      <c r="B366" s="19" t="s">
        <v>3892</v>
      </c>
      <c r="C366" s="227" t="s">
        <v>5</v>
      </c>
      <c r="D366" s="19"/>
      <c r="E366" s="19"/>
      <c r="F366" s="19"/>
      <c r="G366" s="19"/>
      <c r="H366" s="19"/>
      <c r="I366" s="19"/>
      <c r="J366" s="19"/>
      <c r="K366" s="19"/>
      <c r="L366" s="19"/>
      <c r="M366" s="19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02">
        <v>3</v>
      </c>
      <c r="Z366" s="102">
        <v>217</v>
      </c>
      <c r="AA366" s="102">
        <f t="shared" si="35"/>
        <v>54.25</v>
      </c>
      <c r="AB366" s="102">
        <v>13</v>
      </c>
      <c r="AC366" s="102">
        <v>787</v>
      </c>
      <c r="AD366" s="102">
        <f t="shared" si="36"/>
        <v>196.75</v>
      </c>
      <c r="AE366" s="102">
        <v>12</v>
      </c>
      <c r="AF366" s="102">
        <v>792</v>
      </c>
      <c r="AG366" s="102">
        <f t="shared" si="37"/>
        <v>198</v>
      </c>
      <c r="AH366" s="102">
        <v>20</v>
      </c>
      <c r="AI366" s="102">
        <v>1088</v>
      </c>
      <c r="AJ366" s="102">
        <f t="shared" si="38"/>
        <v>272</v>
      </c>
    </row>
    <row r="367" spans="1:36">
      <c r="A367" s="195" t="s">
        <v>4170</v>
      </c>
      <c r="B367" s="19" t="s">
        <v>3893</v>
      </c>
      <c r="C367" s="227" t="s">
        <v>5</v>
      </c>
      <c r="D367" s="19"/>
      <c r="E367" s="19"/>
      <c r="F367" s="19"/>
      <c r="G367" s="19"/>
      <c r="H367" s="19"/>
      <c r="I367" s="19"/>
      <c r="J367" s="19"/>
      <c r="K367" s="19"/>
      <c r="L367" s="19"/>
      <c r="M367" s="19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02">
        <v>2</v>
      </c>
      <c r="Z367" s="102">
        <v>178</v>
      </c>
      <c r="AA367" s="102">
        <f t="shared" si="35"/>
        <v>44.5</v>
      </c>
      <c r="AB367" s="102">
        <v>1</v>
      </c>
      <c r="AC367" s="102">
        <v>59</v>
      </c>
      <c r="AD367" s="102">
        <f t="shared" si="36"/>
        <v>14.75</v>
      </c>
      <c r="AE367" s="102">
        <v>5</v>
      </c>
      <c r="AF367" s="102">
        <v>351</v>
      </c>
      <c r="AG367" s="102">
        <f t="shared" si="37"/>
        <v>87.75</v>
      </c>
      <c r="AH367" s="102">
        <v>5</v>
      </c>
      <c r="AI367" s="102">
        <v>435</v>
      </c>
      <c r="AJ367" s="102">
        <f t="shared" si="38"/>
        <v>108.75</v>
      </c>
    </row>
    <row r="368" spans="1:36">
      <c r="A368" s="195" t="s">
        <v>4171</v>
      </c>
      <c r="B368" s="19" t="s">
        <v>3894</v>
      </c>
      <c r="C368" s="227" t="s">
        <v>5</v>
      </c>
      <c r="D368" s="19"/>
      <c r="E368" s="19"/>
      <c r="F368" s="19"/>
      <c r="G368" s="19"/>
      <c r="H368" s="19"/>
      <c r="I368" s="19"/>
      <c r="J368" s="19"/>
      <c r="K368" s="19"/>
      <c r="L368" s="19"/>
      <c r="M368" s="19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02">
        <v>3</v>
      </c>
      <c r="Z368" s="102">
        <v>217</v>
      </c>
      <c r="AA368" s="102">
        <f t="shared" si="35"/>
        <v>54.25</v>
      </c>
      <c r="AB368" s="102">
        <v>7</v>
      </c>
      <c r="AC368" s="102">
        <v>445</v>
      </c>
      <c r="AD368" s="102">
        <f t="shared" si="36"/>
        <v>111.25</v>
      </c>
      <c r="AE368" s="102">
        <v>4</v>
      </c>
      <c r="AF368" s="102">
        <v>252</v>
      </c>
      <c r="AG368" s="102">
        <f t="shared" si="37"/>
        <v>63</v>
      </c>
      <c r="AH368" s="102">
        <v>2</v>
      </c>
      <c r="AI368" s="102">
        <v>118</v>
      </c>
      <c r="AJ368" s="102">
        <f t="shared" si="38"/>
        <v>29.5</v>
      </c>
    </row>
    <row r="369" spans="1:36">
      <c r="A369" s="195" t="s">
        <v>4172</v>
      </c>
      <c r="B369" s="19" t="s">
        <v>3895</v>
      </c>
      <c r="C369" s="227" t="s">
        <v>5</v>
      </c>
      <c r="D369" s="19"/>
      <c r="E369" s="19"/>
      <c r="F369" s="19"/>
      <c r="G369" s="19"/>
      <c r="H369" s="19"/>
      <c r="I369" s="19"/>
      <c r="J369" s="19"/>
      <c r="K369" s="19"/>
      <c r="L369" s="19"/>
      <c r="M369" s="19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02">
        <v>4</v>
      </c>
      <c r="Z369" s="102">
        <v>252</v>
      </c>
      <c r="AA369" s="102">
        <f t="shared" si="35"/>
        <v>63</v>
      </c>
      <c r="AB369" s="102">
        <v>3</v>
      </c>
      <c r="AC369" s="102">
        <v>177</v>
      </c>
      <c r="AD369" s="102">
        <f t="shared" si="36"/>
        <v>44.25</v>
      </c>
      <c r="AE369" s="102">
        <v>13</v>
      </c>
      <c r="AF369" s="102">
        <v>903</v>
      </c>
      <c r="AG369" s="102">
        <f t="shared" si="37"/>
        <v>225.75</v>
      </c>
      <c r="AH369" s="102">
        <v>9</v>
      </c>
      <c r="AI369" s="102">
        <v>663</v>
      </c>
      <c r="AJ369" s="102">
        <f t="shared" si="38"/>
        <v>165.75</v>
      </c>
    </row>
    <row r="370" spans="1:36">
      <c r="A370" s="195" t="s">
        <v>4173</v>
      </c>
      <c r="B370" s="19" t="s">
        <v>3896</v>
      </c>
      <c r="C370" s="227" t="s">
        <v>5</v>
      </c>
      <c r="D370" s="19"/>
      <c r="E370" s="19"/>
      <c r="F370" s="19"/>
      <c r="G370" s="19"/>
      <c r="H370" s="19"/>
      <c r="I370" s="19"/>
      <c r="J370" s="19"/>
      <c r="K370" s="19"/>
      <c r="L370" s="19"/>
      <c r="M370" s="19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02">
        <v>7</v>
      </c>
      <c r="Z370" s="102">
        <v>549</v>
      </c>
      <c r="AA370" s="102">
        <f t="shared" si="35"/>
        <v>137.25</v>
      </c>
      <c r="AB370" s="102">
        <v>20</v>
      </c>
      <c r="AC370" s="102">
        <v>1748</v>
      </c>
      <c r="AD370" s="102">
        <f t="shared" si="36"/>
        <v>437</v>
      </c>
      <c r="AE370" s="102">
        <v>28</v>
      </c>
      <c r="AF370" s="102">
        <v>2124</v>
      </c>
      <c r="AG370" s="102">
        <f t="shared" si="37"/>
        <v>531</v>
      </c>
      <c r="AH370" s="102">
        <v>33</v>
      </c>
      <c r="AI370" s="102">
        <v>2367</v>
      </c>
      <c r="AJ370" s="102">
        <f t="shared" si="38"/>
        <v>591.75</v>
      </c>
    </row>
    <row r="371" spans="1:36">
      <c r="A371" s="195" t="s">
        <v>4174</v>
      </c>
      <c r="B371" s="19" t="s">
        <v>3897</v>
      </c>
      <c r="C371" s="227" t="s">
        <v>5</v>
      </c>
      <c r="D371" s="19"/>
      <c r="E371" s="19"/>
      <c r="F371" s="19"/>
      <c r="G371" s="19"/>
      <c r="H371" s="19"/>
      <c r="I371" s="19"/>
      <c r="J371" s="19"/>
      <c r="K371" s="19"/>
      <c r="L371" s="19"/>
      <c r="M371" s="19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02">
        <v>12</v>
      </c>
      <c r="Z371" s="102">
        <v>800</v>
      </c>
      <c r="AA371" s="102">
        <f t="shared" si="35"/>
        <v>200</v>
      </c>
      <c r="AB371" s="102">
        <v>16</v>
      </c>
      <c r="AC371" s="102">
        <v>1540</v>
      </c>
      <c r="AD371" s="102">
        <f t="shared" si="36"/>
        <v>385</v>
      </c>
      <c r="AE371" s="102">
        <v>48</v>
      </c>
      <c r="AF371" s="102">
        <v>3840</v>
      </c>
      <c r="AG371" s="102">
        <f t="shared" si="37"/>
        <v>960</v>
      </c>
      <c r="AH371" s="102">
        <v>36</v>
      </c>
      <c r="AI371" s="102">
        <v>2448</v>
      </c>
      <c r="AJ371" s="102">
        <f t="shared" si="38"/>
        <v>612</v>
      </c>
    </row>
    <row r="372" spans="1:36">
      <c r="A372" s="195" t="s">
        <v>4175</v>
      </c>
      <c r="B372" s="19" t="s">
        <v>3898</v>
      </c>
      <c r="C372" s="227" t="s">
        <v>5</v>
      </c>
      <c r="D372" s="19"/>
      <c r="E372" s="19"/>
      <c r="F372" s="19"/>
      <c r="G372" s="19"/>
      <c r="H372" s="19"/>
      <c r="I372" s="19"/>
      <c r="J372" s="19"/>
      <c r="K372" s="19"/>
      <c r="L372" s="19"/>
      <c r="M372" s="19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02">
        <v>4</v>
      </c>
      <c r="Z372" s="102">
        <v>316</v>
      </c>
      <c r="AA372" s="102">
        <f t="shared" si="35"/>
        <v>79</v>
      </c>
      <c r="AB372" s="102">
        <v>5</v>
      </c>
      <c r="AC372" s="102">
        <v>331</v>
      </c>
      <c r="AD372" s="102">
        <f t="shared" si="36"/>
        <v>82.75</v>
      </c>
      <c r="AE372" s="102">
        <v>15</v>
      </c>
      <c r="AF372" s="102">
        <v>949</v>
      </c>
      <c r="AG372" s="102">
        <f t="shared" si="37"/>
        <v>237.25</v>
      </c>
      <c r="AH372" s="102">
        <v>7</v>
      </c>
      <c r="AI372" s="102">
        <v>445</v>
      </c>
      <c r="AJ372" s="102">
        <f t="shared" si="38"/>
        <v>111.25</v>
      </c>
    </row>
    <row r="373" spans="1:36" hidden="1">
      <c r="A373" s="195" t="s">
        <v>4176</v>
      </c>
      <c r="B373" s="19" t="s">
        <v>3899</v>
      </c>
      <c r="C373" s="227" t="s">
        <v>259</v>
      </c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02">
        <v>5</v>
      </c>
      <c r="Z373" s="102">
        <v>287</v>
      </c>
      <c r="AA373" s="102">
        <f t="shared" si="35"/>
        <v>71.75</v>
      </c>
      <c r="AB373" s="102">
        <v>12</v>
      </c>
      <c r="AC373" s="102">
        <v>964</v>
      </c>
      <c r="AD373" s="102">
        <f t="shared" si="36"/>
        <v>241</v>
      </c>
      <c r="AE373" s="102">
        <v>14</v>
      </c>
      <c r="AF373" s="102">
        <v>850</v>
      </c>
      <c r="AG373" s="102">
        <f t="shared" si="37"/>
        <v>212.5</v>
      </c>
      <c r="AH373" s="102">
        <v>21</v>
      </c>
      <c r="AI373" s="102">
        <v>1359</v>
      </c>
      <c r="AJ373" s="102">
        <f t="shared" si="38"/>
        <v>339.75</v>
      </c>
    </row>
    <row r="374" spans="1:36">
      <c r="A374" s="195" t="s">
        <v>4177</v>
      </c>
      <c r="B374" s="19" t="s">
        <v>3900</v>
      </c>
      <c r="C374" s="227" t="s">
        <v>5</v>
      </c>
      <c r="D374" s="19"/>
      <c r="E374" s="19"/>
      <c r="F374" s="19"/>
      <c r="G374" s="19"/>
      <c r="H374" s="19"/>
      <c r="I374" s="19"/>
      <c r="J374" s="19"/>
      <c r="K374" s="19"/>
      <c r="L374" s="19"/>
      <c r="M374" s="19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02">
        <v>7</v>
      </c>
      <c r="Z374" s="102">
        <v>429</v>
      </c>
      <c r="AA374" s="102">
        <f t="shared" si="35"/>
        <v>107.25</v>
      </c>
      <c r="AB374" s="102">
        <v>9</v>
      </c>
      <c r="AC374" s="102">
        <v>727</v>
      </c>
      <c r="AD374" s="102">
        <f t="shared" si="36"/>
        <v>181.75</v>
      </c>
      <c r="AE374" s="102">
        <v>3</v>
      </c>
      <c r="AF374" s="102">
        <v>217</v>
      </c>
      <c r="AG374" s="102">
        <f t="shared" si="37"/>
        <v>54.25</v>
      </c>
      <c r="AH374" s="102">
        <v>14</v>
      </c>
      <c r="AI374" s="102">
        <v>1018</v>
      </c>
      <c r="AJ374" s="102">
        <f t="shared" si="38"/>
        <v>254.5</v>
      </c>
    </row>
    <row r="375" spans="1:36">
      <c r="A375" s="195" t="s">
        <v>4178</v>
      </c>
      <c r="B375" s="19" t="s">
        <v>3901</v>
      </c>
      <c r="C375" s="227" t="s">
        <v>5</v>
      </c>
      <c r="D375" s="19"/>
      <c r="E375" s="19"/>
      <c r="F375" s="19"/>
      <c r="G375" s="19"/>
      <c r="H375" s="19"/>
      <c r="I375" s="19"/>
      <c r="J375" s="19"/>
      <c r="K375" s="19"/>
      <c r="L375" s="19"/>
      <c r="M375" s="19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02">
        <v>7</v>
      </c>
      <c r="Z375" s="102">
        <v>413</v>
      </c>
      <c r="AA375" s="102">
        <f t="shared" si="35"/>
        <v>103.25</v>
      </c>
      <c r="AB375" s="102">
        <v>13</v>
      </c>
      <c r="AC375" s="102">
        <v>875</v>
      </c>
      <c r="AD375" s="102">
        <f t="shared" si="36"/>
        <v>218.75</v>
      </c>
      <c r="AE375" s="102">
        <v>11</v>
      </c>
      <c r="AF375" s="102">
        <v>765</v>
      </c>
      <c r="AG375" s="102">
        <f t="shared" si="37"/>
        <v>191.25</v>
      </c>
      <c r="AH375" s="102">
        <v>28</v>
      </c>
      <c r="AI375" s="102">
        <v>1548</v>
      </c>
      <c r="AJ375" s="102">
        <f t="shared" si="38"/>
        <v>387</v>
      </c>
    </row>
    <row r="376" spans="1:36">
      <c r="A376" s="195" t="s">
        <v>4179</v>
      </c>
      <c r="B376" s="19" t="s">
        <v>3902</v>
      </c>
      <c r="C376" s="227" t="s">
        <v>5</v>
      </c>
      <c r="D376" s="19"/>
      <c r="E376" s="19"/>
      <c r="F376" s="19"/>
      <c r="G376" s="19"/>
      <c r="H376" s="19"/>
      <c r="I376" s="19"/>
      <c r="J376" s="19"/>
      <c r="K376" s="19"/>
      <c r="L376" s="19"/>
      <c r="M376" s="19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02">
        <v>5</v>
      </c>
      <c r="Z376" s="102">
        <v>327</v>
      </c>
      <c r="AA376" s="102">
        <f t="shared" si="35"/>
        <v>81.75</v>
      </c>
      <c r="AB376" s="102">
        <v>21</v>
      </c>
      <c r="AC376" s="102">
        <v>1443</v>
      </c>
      <c r="AD376" s="102">
        <f t="shared" si="36"/>
        <v>360.75</v>
      </c>
      <c r="AE376" s="102">
        <v>14</v>
      </c>
      <c r="AF376" s="102">
        <v>914</v>
      </c>
      <c r="AG376" s="102">
        <f t="shared" si="37"/>
        <v>228.5</v>
      </c>
      <c r="AH376" s="102">
        <v>23</v>
      </c>
      <c r="AI376" s="102">
        <v>1569</v>
      </c>
      <c r="AJ376" s="102">
        <f t="shared" si="38"/>
        <v>392.25</v>
      </c>
    </row>
    <row r="377" spans="1:36">
      <c r="A377" s="195" t="s">
        <v>4180</v>
      </c>
      <c r="B377" s="19" t="s">
        <v>3903</v>
      </c>
      <c r="C377" s="227" t="s">
        <v>5</v>
      </c>
      <c r="D377" s="19"/>
      <c r="E377" s="19"/>
      <c r="F377" s="19"/>
      <c r="G377" s="19"/>
      <c r="H377" s="19"/>
      <c r="I377" s="19"/>
      <c r="J377" s="19"/>
      <c r="K377" s="19"/>
      <c r="L377" s="19"/>
      <c r="M377" s="19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02">
        <v>8</v>
      </c>
      <c r="Z377" s="102">
        <v>488</v>
      </c>
      <c r="AA377" s="102">
        <f t="shared" si="35"/>
        <v>122</v>
      </c>
      <c r="AB377" s="102">
        <v>9</v>
      </c>
      <c r="AC377" s="102">
        <v>667</v>
      </c>
      <c r="AD377" s="102">
        <f t="shared" si="36"/>
        <v>166.75</v>
      </c>
      <c r="AE377" s="102">
        <v>7</v>
      </c>
      <c r="AF377" s="102">
        <v>469</v>
      </c>
      <c r="AG377" s="102">
        <f t="shared" si="37"/>
        <v>117.25</v>
      </c>
      <c r="AH377" s="102">
        <v>8</v>
      </c>
      <c r="AI377" s="102">
        <v>584</v>
      </c>
      <c r="AJ377" s="102">
        <f t="shared" si="38"/>
        <v>146</v>
      </c>
    </row>
    <row r="378" spans="1:36">
      <c r="A378" s="195" t="s">
        <v>4181</v>
      </c>
      <c r="B378" s="19" t="s">
        <v>3904</v>
      </c>
      <c r="C378" s="227" t="s">
        <v>5</v>
      </c>
      <c r="D378" s="19"/>
      <c r="E378" s="19"/>
      <c r="F378" s="19"/>
      <c r="G378" s="19"/>
      <c r="H378" s="19"/>
      <c r="I378" s="19"/>
      <c r="J378" s="19"/>
      <c r="K378" s="19"/>
      <c r="L378" s="19"/>
      <c r="M378" s="19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02">
        <v>6</v>
      </c>
      <c r="Z378" s="102">
        <v>330</v>
      </c>
      <c r="AA378" s="102">
        <f t="shared" si="35"/>
        <v>82.5</v>
      </c>
      <c r="AB378" s="102">
        <v>19</v>
      </c>
      <c r="AC378" s="102">
        <v>1145</v>
      </c>
      <c r="AD378" s="102">
        <f t="shared" si="36"/>
        <v>286.25</v>
      </c>
      <c r="AE378" s="102">
        <v>16</v>
      </c>
      <c r="AF378" s="102">
        <v>1112</v>
      </c>
      <c r="AG378" s="102">
        <f t="shared" si="37"/>
        <v>278</v>
      </c>
      <c r="AH378" s="102">
        <v>22</v>
      </c>
      <c r="AI378" s="102">
        <v>1226</v>
      </c>
      <c r="AJ378" s="102">
        <f t="shared" si="38"/>
        <v>306.5</v>
      </c>
    </row>
    <row r="379" spans="1:36">
      <c r="A379" s="195" t="s">
        <v>4182</v>
      </c>
      <c r="B379" s="19" t="s">
        <v>3905</v>
      </c>
      <c r="C379" s="227" t="s">
        <v>5</v>
      </c>
      <c r="D379" s="19"/>
      <c r="E379" s="19"/>
      <c r="F379" s="19"/>
      <c r="G379" s="19"/>
      <c r="H379" s="19"/>
      <c r="I379" s="19"/>
      <c r="J379" s="19"/>
      <c r="K379" s="19"/>
      <c r="L379" s="19"/>
      <c r="M379" s="19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02">
        <v>4</v>
      </c>
      <c r="Z379" s="102">
        <v>188</v>
      </c>
      <c r="AA379" s="102">
        <f t="shared" si="35"/>
        <v>47</v>
      </c>
      <c r="AB379" s="102">
        <v>12</v>
      </c>
      <c r="AC379" s="102">
        <v>676</v>
      </c>
      <c r="AD379" s="102">
        <f t="shared" si="36"/>
        <v>169</v>
      </c>
      <c r="AE379" s="102">
        <v>18</v>
      </c>
      <c r="AF379" s="102">
        <v>1198</v>
      </c>
      <c r="AG379" s="102">
        <f t="shared" si="37"/>
        <v>299.5</v>
      </c>
      <c r="AH379" s="102">
        <v>42</v>
      </c>
      <c r="AI379" s="102">
        <v>3762</v>
      </c>
      <c r="AJ379" s="102">
        <f t="shared" si="38"/>
        <v>940.5</v>
      </c>
    </row>
    <row r="380" spans="1:36">
      <c r="A380" s="195" t="s">
        <v>4183</v>
      </c>
      <c r="B380" s="19" t="s">
        <v>3906</v>
      </c>
      <c r="C380" s="227" t="s">
        <v>5</v>
      </c>
      <c r="D380" s="19"/>
      <c r="E380" s="19"/>
      <c r="F380" s="19"/>
      <c r="G380" s="19"/>
      <c r="H380" s="19"/>
      <c r="I380" s="19"/>
      <c r="J380" s="19"/>
      <c r="K380" s="19"/>
      <c r="L380" s="19"/>
      <c r="M380" s="19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02">
        <v>11</v>
      </c>
      <c r="Z380" s="102">
        <v>737</v>
      </c>
      <c r="AA380" s="102">
        <f t="shared" si="35"/>
        <v>184.25</v>
      </c>
      <c r="AB380" s="102">
        <v>11</v>
      </c>
      <c r="AC380" s="102">
        <v>733</v>
      </c>
      <c r="AD380" s="102">
        <f t="shared" si="36"/>
        <v>183.25</v>
      </c>
      <c r="AE380" s="102">
        <v>18</v>
      </c>
      <c r="AF380" s="102">
        <v>1678</v>
      </c>
      <c r="AG380" s="102">
        <f t="shared" si="37"/>
        <v>419.5</v>
      </c>
      <c r="AH380" s="102">
        <v>9</v>
      </c>
      <c r="AI380" s="102">
        <v>771</v>
      </c>
      <c r="AJ380" s="102">
        <f t="shared" si="38"/>
        <v>192.75</v>
      </c>
    </row>
    <row r="381" spans="1:36">
      <c r="A381" s="195" t="s">
        <v>4184</v>
      </c>
      <c r="B381" s="19" t="s">
        <v>3907</v>
      </c>
      <c r="C381" s="227" t="s">
        <v>5</v>
      </c>
      <c r="D381" s="19"/>
      <c r="E381" s="19"/>
      <c r="F381" s="19"/>
      <c r="G381" s="19"/>
      <c r="H381" s="19"/>
      <c r="I381" s="19"/>
      <c r="J381" s="19"/>
      <c r="K381" s="19"/>
      <c r="L381" s="19"/>
      <c r="M381" s="19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02">
        <v>20</v>
      </c>
      <c r="Z381" s="102">
        <v>1256</v>
      </c>
      <c r="AA381" s="102">
        <f t="shared" si="35"/>
        <v>314</v>
      </c>
      <c r="AB381" s="102">
        <v>68</v>
      </c>
      <c r="AC381" s="102">
        <v>5472</v>
      </c>
      <c r="AD381" s="102">
        <f t="shared" si="36"/>
        <v>1368</v>
      </c>
      <c r="AE381" s="102">
        <v>115</v>
      </c>
      <c r="AF381" s="102">
        <v>7917</v>
      </c>
      <c r="AG381" s="102">
        <f t="shared" si="37"/>
        <v>1979.25</v>
      </c>
      <c r="AH381" s="102">
        <v>97</v>
      </c>
      <c r="AI381" s="102">
        <v>6707</v>
      </c>
      <c r="AJ381" s="102">
        <f t="shared" si="38"/>
        <v>1676.75</v>
      </c>
    </row>
    <row r="382" spans="1:36" hidden="1">
      <c r="A382" s="195" t="s">
        <v>4185</v>
      </c>
      <c r="B382" s="19" t="s">
        <v>3908</v>
      </c>
      <c r="C382" s="227" t="s">
        <v>367</v>
      </c>
      <c r="D382" s="19"/>
      <c r="E382" s="19"/>
      <c r="F382" s="19"/>
      <c r="G382" s="19"/>
      <c r="H382" s="19"/>
      <c r="I382" s="19"/>
      <c r="J382" s="19"/>
      <c r="K382" s="19"/>
      <c r="L382" s="19"/>
      <c r="M382" s="19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02">
        <v>5</v>
      </c>
      <c r="Z382" s="102">
        <v>295</v>
      </c>
      <c r="AA382" s="102">
        <f t="shared" si="35"/>
        <v>73.75</v>
      </c>
      <c r="AB382" s="102">
        <v>7</v>
      </c>
      <c r="AC382" s="102">
        <v>549</v>
      </c>
      <c r="AD382" s="102">
        <f t="shared" si="36"/>
        <v>137.25</v>
      </c>
      <c r="AE382" s="102">
        <v>3</v>
      </c>
      <c r="AF382" s="102">
        <v>153</v>
      </c>
      <c r="AG382" s="102">
        <f t="shared" si="37"/>
        <v>38.25</v>
      </c>
      <c r="AH382" s="102">
        <v>9</v>
      </c>
      <c r="AI382" s="102">
        <v>731</v>
      </c>
      <c r="AJ382" s="102">
        <f t="shared" si="38"/>
        <v>182.75</v>
      </c>
    </row>
    <row r="383" spans="1:36">
      <c r="A383" s="195" t="s">
        <v>4186</v>
      </c>
      <c r="B383" s="19" t="s">
        <v>3909</v>
      </c>
      <c r="C383" s="227" t="s">
        <v>5</v>
      </c>
      <c r="D383" s="19"/>
      <c r="E383" s="19"/>
      <c r="F383" s="19"/>
      <c r="G383" s="19"/>
      <c r="H383" s="19"/>
      <c r="I383" s="19"/>
      <c r="J383" s="19"/>
      <c r="K383" s="19"/>
      <c r="L383" s="19"/>
      <c r="M383" s="19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02">
        <v>19</v>
      </c>
      <c r="Z383" s="102">
        <v>1249</v>
      </c>
      <c r="AA383" s="102">
        <f t="shared" si="35"/>
        <v>312.25</v>
      </c>
      <c r="AB383" s="102">
        <v>34</v>
      </c>
      <c r="AC383" s="102">
        <v>2494</v>
      </c>
      <c r="AD383" s="102">
        <f t="shared" si="36"/>
        <v>623.5</v>
      </c>
      <c r="AE383" s="102">
        <v>44</v>
      </c>
      <c r="AF383" s="102">
        <v>2984</v>
      </c>
      <c r="AG383" s="102">
        <f t="shared" si="37"/>
        <v>746</v>
      </c>
      <c r="AH383" s="102">
        <v>23</v>
      </c>
      <c r="AI383" s="102">
        <v>1645</v>
      </c>
      <c r="AJ383" s="102">
        <f t="shared" si="38"/>
        <v>411.25</v>
      </c>
    </row>
    <row r="384" spans="1:36">
      <c r="A384" s="195" t="s">
        <v>4187</v>
      </c>
      <c r="B384" s="19" t="s">
        <v>3910</v>
      </c>
      <c r="C384" s="227" t="s">
        <v>5</v>
      </c>
      <c r="D384" s="19"/>
      <c r="E384" s="19"/>
      <c r="F384" s="19"/>
      <c r="G384" s="19"/>
      <c r="H384" s="19"/>
      <c r="I384" s="19"/>
      <c r="J384" s="19"/>
      <c r="K384" s="19"/>
      <c r="L384" s="19"/>
      <c r="M384" s="19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02">
        <v>4</v>
      </c>
      <c r="Z384" s="102">
        <v>236</v>
      </c>
      <c r="AA384" s="102">
        <f t="shared" si="35"/>
        <v>59</v>
      </c>
      <c r="AB384" s="102">
        <v>41</v>
      </c>
      <c r="AC384" s="102">
        <v>2491</v>
      </c>
      <c r="AD384" s="102">
        <f t="shared" si="36"/>
        <v>622.75</v>
      </c>
      <c r="AE384" s="102">
        <v>36</v>
      </c>
      <c r="AF384" s="102">
        <v>2624</v>
      </c>
      <c r="AG384" s="102">
        <f t="shared" si="37"/>
        <v>656</v>
      </c>
      <c r="AH384" s="102">
        <v>84</v>
      </c>
      <c r="AI384" s="102">
        <v>6148</v>
      </c>
      <c r="AJ384" s="102">
        <f t="shared" si="38"/>
        <v>1537</v>
      </c>
    </row>
    <row r="385" spans="1:36">
      <c r="A385" s="195" t="s">
        <v>4188</v>
      </c>
      <c r="B385" s="19" t="s">
        <v>3911</v>
      </c>
      <c r="C385" s="227" t="s">
        <v>5</v>
      </c>
      <c r="D385" s="19"/>
      <c r="E385" s="19"/>
      <c r="F385" s="19"/>
      <c r="G385" s="19"/>
      <c r="H385" s="19"/>
      <c r="I385" s="19"/>
      <c r="J385" s="19"/>
      <c r="K385" s="19"/>
      <c r="L385" s="19"/>
      <c r="M385" s="19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02">
        <v>10</v>
      </c>
      <c r="Z385" s="102">
        <v>582</v>
      </c>
      <c r="AA385" s="102">
        <f t="shared" si="35"/>
        <v>145.5</v>
      </c>
      <c r="AB385" s="102">
        <v>15</v>
      </c>
      <c r="AC385" s="102">
        <v>921</v>
      </c>
      <c r="AD385" s="102">
        <f t="shared" si="36"/>
        <v>230.25</v>
      </c>
      <c r="AE385" s="102">
        <v>25</v>
      </c>
      <c r="AF385" s="102">
        <v>1427</v>
      </c>
      <c r="AG385" s="102">
        <f t="shared" si="37"/>
        <v>356.75</v>
      </c>
      <c r="AH385" s="102">
        <v>27</v>
      </c>
      <c r="AI385" s="102">
        <v>1685</v>
      </c>
      <c r="AJ385" s="102">
        <f t="shared" si="38"/>
        <v>421.25</v>
      </c>
    </row>
    <row r="386" spans="1:36">
      <c r="A386" s="195" t="s">
        <v>4189</v>
      </c>
      <c r="B386" s="19" t="s">
        <v>3912</v>
      </c>
      <c r="C386" s="227" t="s">
        <v>5</v>
      </c>
      <c r="D386" s="19"/>
      <c r="E386" s="19"/>
      <c r="F386" s="19"/>
      <c r="G386" s="19"/>
      <c r="H386" s="19"/>
      <c r="I386" s="19"/>
      <c r="J386" s="19"/>
      <c r="K386" s="19"/>
      <c r="L386" s="19"/>
      <c r="M386" s="19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02">
        <v>8</v>
      </c>
      <c r="Z386" s="102">
        <v>572</v>
      </c>
      <c r="AA386" s="102">
        <f t="shared" si="35"/>
        <v>143</v>
      </c>
      <c r="AB386" s="102">
        <v>13</v>
      </c>
      <c r="AC386" s="102">
        <v>995</v>
      </c>
      <c r="AD386" s="102">
        <f t="shared" si="36"/>
        <v>248.75</v>
      </c>
      <c r="AE386" s="102">
        <v>24</v>
      </c>
      <c r="AF386" s="102">
        <v>1436</v>
      </c>
      <c r="AG386" s="102">
        <f t="shared" si="37"/>
        <v>359</v>
      </c>
      <c r="AH386" s="102">
        <v>12</v>
      </c>
      <c r="AI386" s="102">
        <v>700</v>
      </c>
      <c r="AJ386" s="102">
        <f t="shared" si="38"/>
        <v>175</v>
      </c>
    </row>
    <row r="387" spans="1:36">
      <c r="A387" s="195" t="s">
        <v>4190</v>
      </c>
      <c r="B387" s="19" t="s">
        <v>3913</v>
      </c>
      <c r="C387" s="227" t="s">
        <v>5</v>
      </c>
      <c r="D387" s="19"/>
      <c r="E387" s="19"/>
      <c r="F387" s="19"/>
      <c r="G387" s="19"/>
      <c r="H387" s="19"/>
      <c r="I387" s="19"/>
      <c r="J387" s="19"/>
      <c r="K387" s="19"/>
      <c r="L387" s="19"/>
      <c r="M387" s="19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02">
        <v>8</v>
      </c>
      <c r="Z387" s="102">
        <v>424</v>
      </c>
      <c r="AA387" s="102">
        <f t="shared" si="35"/>
        <v>106</v>
      </c>
      <c r="AB387" s="102">
        <v>19</v>
      </c>
      <c r="AC387" s="102">
        <v>1441</v>
      </c>
      <c r="AD387" s="102">
        <f t="shared" si="36"/>
        <v>360.25</v>
      </c>
      <c r="AE387" s="102">
        <v>36</v>
      </c>
      <c r="AF387" s="102">
        <v>2396</v>
      </c>
      <c r="AG387" s="102">
        <f t="shared" si="37"/>
        <v>599</v>
      </c>
      <c r="AH387" s="102">
        <v>27</v>
      </c>
      <c r="AI387" s="102">
        <v>1765</v>
      </c>
      <c r="AJ387" s="102">
        <f t="shared" si="38"/>
        <v>441.25</v>
      </c>
    </row>
    <row r="388" spans="1:36">
      <c r="A388" s="195" t="s">
        <v>4191</v>
      </c>
      <c r="B388" s="19" t="s">
        <v>3914</v>
      </c>
      <c r="C388" s="227" t="s">
        <v>5</v>
      </c>
      <c r="D388" s="19"/>
      <c r="E388" s="19"/>
      <c r="F388" s="19"/>
      <c r="G388" s="19"/>
      <c r="H388" s="19"/>
      <c r="I388" s="19"/>
      <c r="J388" s="19"/>
      <c r="K388" s="19"/>
      <c r="L388" s="19"/>
      <c r="M388" s="19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02">
        <v>31</v>
      </c>
      <c r="Z388" s="102">
        <v>2097</v>
      </c>
      <c r="AA388" s="102">
        <f t="shared" ref="AA388:AA451" si="39">Z388*25%</f>
        <v>524.25</v>
      </c>
      <c r="AB388" s="102">
        <v>78</v>
      </c>
      <c r="AC388" s="102">
        <v>5250</v>
      </c>
      <c r="AD388" s="102">
        <f t="shared" ref="AD388:AD451" si="40">AC388*25%</f>
        <v>1312.5</v>
      </c>
      <c r="AE388" s="102">
        <v>110</v>
      </c>
      <c r="AF388" s="102">
        <v>9266</v>
      </c>
      <c r="AG388" s="102">
        <f t="shared" ref="AG388:AG451" si="41">AF388*25%</f>
        <v>2316.5</v>
      </c>
      <c r="AH388" s="102">
        <v>83</v>
      </c>
      <c r="AI388" s="102">
        <v>5773</v>
      </c>
      <c r="AJ388" s="102">
        <f t="shared" ref="AJ388:AJ451" si="42">AI388*25%</f>
        <v>1443.25</v>
      </c>
    </row>
    <row r="389" spans="1:36">
      <c r="A389" s="195" t="s">
        <v>4192</v>
      </c>
      <c r="B389" s="19" t="s">
        <v>3915</v>
      </c>
      <c r="C389" s="227" t="s">
        <v>5</v>
      </c>
      <c r="D389" s="19"/>
      <c r="E389" s="19"/>
      <c r="F389" s="19"/>
      <c r="G389" s="19"/>
      <c r="H389" s="19"/>
      <c r="I389" s="19"/>
      <c r="J389" s="19"/>
      <c r="K389" s="19"/>
      <c r="L389" s="19"/>
      <c r="M389" s="19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02">
        <v>3</v>
      </c>
      <c r="Z389" s="102">
        <v>197</v>
      </c>
      <c r="AA389" s="102">
        <f t="shared" si="39"/>
        <v>49.25</v>
      </c>
      <c r="AB389" s="102">
        <v>4</v>
      </c>
      <c r="AC389" s="102">
        <v>212</v>
      </c>
      <c r="AD389" s="102">
        <f t="shared" si="40"/>
        <v>53</v>
      </c>
      <c r="AE389" s="102">
        <v>8</v>
      </c>
      <c r="AF389" s="102">
        <v>588</v>
      </c>
      <c r="AG389" s="102">
        <f t="shared" si="41"/>
        <v>147</v>
      </c>
      <c r="AH389" s="102">
        <v>10</v>
      </c>
      <c r="AI389" s="102">
        <v>926</v>
      </c>
      <c r="AJ389" s="102">
        <f t="shared" si="42"/>
        <v>231.5</v>
      </c>
    </row>
    <row r="390" spans="1:36">
      <c r="A390" s="195" t="s">
        <v>4193</v>
      </c>
      <c r="B390" s="19" t="s">
        <v>3916</v>
      </c>
      <c r="C390" s="227" t="s">
        <v>5</v>
      </c>
      <c r="D390" s="19"/>
      <c r="E390" s="19"/>
      <c r="F390" s="19"/>
      <c r="G390" s="19"/>
      <c r="H390" s="19"/>
      <c r="I390" s="19"/>
      <c r="J390" s="19"/>
      <c r="K390" s="19"/>
      <c r="L390" s="19"/>
      <c r="M390" s="19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02">
        <v>10</v>
      </c>
      <c r="Z390" s="102">
        <v>870</v>
      </c>
      <c r="AA390" s="102">
        <f t="shared" si="39"/>
        <v>217.5</v>
      </c>
      <c r="AB390" s="102">
        <v>43</v>
      </c>
      <c r="AC390" s="102">
        <v>3245</v>
      </c>
      <c r="AD390" s="102">
        <f t="shared" si="40"/>
        <v>811.25</v>
      </c>
      <c r="AE390" s="102">
        <v>52</v>
      </c>
      <c r="AF390" s="102">
        <v>4520</v>
      </c>
      <c r="AG390" s="102">
        <f t="shared" si="41"/>
        <v>1130</v>
      </c>
      <c r="AH390" s="102">
        <v>43</v>
      </c>
      <c r="AI390" s="102">
        <v>3789</v>
      </c>
      <c r="AJ390" s="102">
        <f t="shared" si="42"/>
        <v>947.25</v>
      </c>
    </row>
    <row r="391" spans="1:36">
      <c r="A391" s="195" t="s">
        <v>4194</v>
      </c>
      <c r="B391" s="19" t="s">
        <v>3917</v>
      </c>
      <c r="C391" s="227" t="s">
        <v>5</v>
      </c>
      <c r="D391" s="19"/>
      <c r="E391" s="19"/>
      <c r="F391" s="19"/>
      <c r="G391" s="19"/>
      <c r="H391" s="19"/>
      <c r="I391" s="19"/>
      <c r="J391" s="19"/>
      <c r="K391" s="19"/>
      <c r="L391" s="19"/>
      <c r="M391" s="19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02">
        <v>3</v>
      </c>
      <c r="Z391" s="102">
        <v>153</v>
      </c>
      <c r="AA391" s="102">
        <f t="shared" si="39"/>
        <v>38.25</v>
      </c>
      <c r="AB391" s="102">
        <v>7</v>
      </c>
      <c r="AC391" s="102">
        <v>565</v>
      </c>
      <c r="AD391" s="102">
        <f t="shared" si="40"/>
        <v>141.25</v>
      </c>
      <c r="AE391" s="102">
        <v>12</v>
      </c>
      <c r="AF391" s="102">
        <v>872</v>
      </c>
      <c r="AG391" s="102">
        <f t="shared" si="41"/>
        <v>218</v>
      </c>
      <c r="AH391" s="102">
        <v>9</v>
      </c>
      <c r="AI391" s="102">
        <v>499</v>
      </c>
      <c r="AJ391" s="102">
        <f t="shared" si="42"/>
        <v>124.75</v>
      </c>
    </row>
    <row r="392" spans="1:36">
      <c r="A392" s="195" t="s">
        <v>4195</v>
      </c>
      <c r="B392" s="19" t="s">
        <v>3918</v>
      </c>
      <c r="C392" s="227" t="s">
        <v>5</v>
      </c>
      <c r="D392" s="19"/>
      <c r="E392" s="19"/>
      <c r="F392" s="19"/>
      <c r="G392" s="19"/>
      <c r="H392" s="19"/>
      <c r="I392" s="19"/>
      <c r="J392" s="19"/>
      <c r="K392" s="19"/>
      <c r="L392" s="19"/>
      <c r="M392" s="19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02">
        <v>5</v>
      </c>
      <c r="Z392" s="102">
        <v>415</v>
      </c>
      <c r="AA392" s="102">
        <f t="shared" si="39"/>
        <v>103.75</v>
      </c>
      <c r="AB392" s="102">
        <v>12</v>
      </c>
      <c r="AC392" s="102">
        <v>904</v>
      </c>
      <c r="AD392" s="102">
        <f t="shared" si="40"/>
        <v>226</v>
      </c>
      <c r="AE392" s="102">
        <v>4</v>
      </c>
      <c r="AF392" s="102">
        <v>228</v>
      </c>
      <c r="AG392" s="102">
        <f t="shared" si="41"/>
        <v>57</v>
      </c>
      <c r="AH392" s="102">
        <v>9</v>
      </c>
      <c r="AI392" s="102">
        <v>559</v>
      </c>
      <c r="AJ392" s="102">
        <f t="shared" si="42"/>
        <v>139.75</v>
      </c>
    </row>
    <row r="393" spans="1:36" hidden="1">
      <c r="A393" s="195" t="s">
        <v>4196</v>
      </c>
      <c r="B393" s="19" t="s">
        <v>3919</v>
      </c>
      <c r="C393" s="227" t="s">
        <v>939</v>
      </c>
      <c r="D393" s="19"/>
      <c r="E393" s="19"/>
      <c r="F393" s="19"/>
      <c r="G393" s="19"/>
      <c r="H393" s="19"/>
      <c r="I393" s="19"/>
      <c r="J393" s="19"/>
      <c r="K393" s="19"/>
      <c r="L393" s="19"/>
      <c r="M393" s="19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02">
        <v>3</v>
      </c>
      <c r="Z393" s="102">
        <v>177</v>
      </c>
      <c r="AA393" s="102">
        <f t="shared" si="39"/>
        <v>44.25</v>
      </c>
      <c r="AB393" s="102">
        <v>13</v>
      </c>
      <c r="AC393" s="102">
        <v>1015</v>
      </c>
      <c r="AD393" s="102">
        <f t="shared" si="40"/>
        <v>253.75</v>
      </c>
      <c r="AE393" s="102">
        <v>22</v>
      </c>
      <c r="AF393" s="102">
        <v>1778</v>
      </c>
      <c r="AG393" s="102">
        <f t="shared" si="41"/>
        <v>444.5</v>
      </c>
      <c r="AH393" s="102">
        <v>8</v>
      </c>
      <c r="AI393" s="102">
        <v>400</v>
      </c>
      <c r="AJ393" s="102">
        <f t="shared" si="42"/>
        <v>100</v>
      </c>
    </row>
    <row r="394" spans="1:36">
      <c r="A394" s="195" t="s">
        <v>4197</v>
      </c>
      <c r="B394" s="19" t="s">
        <v>3920</v>
      </c>
      <c r="C394" s="227" t="s">
        <v>5</v>
      </c>
      <c r="D394" s="19"/>
      <c r="E394" s="19"/>
      <c r="F394" s="19"/>
      <c r="G394" s="19"/>
      <c r="H394" s="19"/>
      <c r="I394" s="19"/>
      <c r="J394" s="19"/>
      <c r="K394" s="19"/>
      <c r="L394" s="19"/>
      <c r="M394" s="19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02">
        <v>6</v>
      </c>
      <c r="Z394" s="102">
        <v>394</v>
      </c>
      <c r="AA394" s="102">
        <f t="shared" si="39"/>
        <v>98.5</v>
      </c>
      <c r="AB394" s="102">
        <v>14</v>
      </c>
      <c r="AC394" s="102">
        <v>1054</v>
      </c>
      <c r="AD394" s="102">
        <f t="shared" si="40"/>
        <v>263.5</v>
      </c>
      <c r="AE394" s="102">
        <v>9</v>
      </c>
      <c r="AF394" s="102">
        <v>543</v>
      </c>
      <c r="AG394" s="102">
        <f t="shared" si="41"/>
        <v>135.75</v>
      </c>
      <c r="AH394" s="102">
        <v>21</v>
      </c>
      <c r="AI394" s="102">
        <v>1475</v>
      </c>
      <c r="AJ394" s="102">
        <f t="shared" si="42"/>
        <v>368.75</v>
      </c>
    </row>
    <row r="395" spans="1:36">
      <c r="A395" s="195" t="s">
        <v>4198</v>
      </c>
      <c r="B395" s="19" t="s">
        <v>3921</v>
      </c>
      <c r="C395" s="227" t="s">
        <v>5</v>
      </c>
      <c r="D395" s="19"/>
      <c r="E395" s="19"/>
      <c r="F395" s="19"/>
      <c r="G395" s="19"/>
      <c r="H395" s="19"/>
      <c r="I395" s="19"/>
      <c r="J395" s="19"/>
      <c r="K395" s="19"/>
      <c r="L395" s="19"/>
      <c r="M395" s="19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02">
        <v>2</v>
      </c>
      <c r="Z395" s="102">
        <v>118</v>
      </c>
      <c r="AA395" s="102">
        <f t="shared" si="39"/>
        <v>29.5</v>
      </c>
      <c r="AB395" s="102">
        <v>9</v>
      </c>
      <c r="AC395" s="102">
        <v>551</v>
      </c>
      <c r="AD395" s="102">
        <f t="shared" si="40"/>
        <v>137.75</v>
      </c>
      <c r="AE395" s="102">
        <v>14</v>
      </c>
      <c r="AF395" s="102">
        <v>682</v>
      </c>
      <c r="AG395" s="102">
        <f t="shared" si="41"/>
        <v>170.5</v>
      </c>
      <c r="AH395" s="102">
        <v>23</v>
      </c>
      <c r="AI395" s="102">
        <v>1281</v>
      </c>
      <c r="AJ395" s="102">
        <f t="shared" si="42"/>
        <v>320.25</v>
      </c>
    </row>
    <row r="396" spans="1:36">
      <c r="A396" s="195" t="s">
        <v>4199</v>
      </c>
      <c r="B396" s="19" t="s">
        <v>3922</v>
      </c>
      <c r="C396" s="227" t="s">
        <v>5</v>
      </c>
      <c r="D396" s="19"/>
      <c r="E396" s="19"/>
      <c r="F396" s="19"/>
      <c r="G396" s="19"/>
      <c r="H396" s="19"/>
      <c r="I396" s="19"/>
      <c r="J396" s="19"/>
      <c r="K396" s="19"/>
      <c r="L396" s="19"/>
      <c r="M396" s="19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02">
        <v>10</v>
      </c>
      <c r="Z396" s="102">
        <v>910</v>
      </c>
      <c r="AA396" s="102">
        <f t="shared" si="39"/>
        <v>227.5</v>
      </c>
      <c r="AB396" s="102">
        <v>10</v>
      </c>
      <c r="AC396" s="102">
        <v>594</v>
      </c>
      <c r="AD396" s="102">
        <f t="shared" si="40"/>
        <v>148.5</v>
      </c>
      <c r="AE396" s="102">
        <v>16</v>
      </c>
      <c r="AF396" s="102">
        <v>1300</v>
      </c>
      <c r="AG396" s="102">
        <f t="shared" si="41"/>
        <v>325</v>
      </c>
      <c r="AH396" s="102">
        <v>22</v>
      </c>
      <c r="AI396" s="102">
        <v>1730</v>
      </c>
      <c r="AJ396" s="102">
        <f t="shared" si="42"/>
        <v>432.5</v>
      </c>
    </row>
    <row r="397" spans="1:36">
      <c r="A397" s="195" t="s">
        <v>4200</v>
      </c>
      <c r="B397" s="19" t="s">
        <v>3923</v>
      </c>
      <c r="C397" s="227" t="s">
        <v>5</v>
      </c>
      <c r="D397" s="19"/>
      <c r="E397" s="19"/>
      <c r="F397" s="19"/>
      <c r="G397" s="19"/>
      <c r="H397" s="19"/>
      <c r="I397" s="19"/>
      <c r="J397" s="19"/>
      <c r="K397" s="19"/>
      <c r="L397" s="19"/>
      <c r="M397" s="19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02">
        <v>40</v>
      </c>
      <c r="Z397" s="102">
        <v>3108</v>
      </c>
      <c r="AA397" s="102">
        <f t="shared" si="39"/>
        <v>777</v>
      </c>
      <c r="AB397" s="102">
        <v>96</v>
      </c>
      <c r="AC397" s="102">
        <v>7408</v>
      </c>
      <c r="AD397" s="102">
        <f t="shared" si="40"/>
        <v>1852</v>
      </c>
      <c r="AE397" s="102">
        <v>101</v>
      </c>
      <c r="AF397" s="102">
        <v>7179</v>
      </c>
      <c r="AG397" s="102">
        <f t="shared" si="41"/>
        <v>1794.75</v>
      </c>
      <c r="AH397" s="102">
        <v>124</v>
      </c>
      <c r="AI397" s="102">
        <v>8884</v>
      </c>
      <c r="AJ397" s="102">
        <f t="shared" si="42"/>
        <v>2221</v>
      </c>
    </row>
    <row r="398" spans="1:36">
      <c r="A398" s="195" t="s">
        <v>4201</v>
      </c>
      <c r="B398" s="19" t="s">
        <v>3924</v>
      </c>
      <c r="C398" s="227" t="s">
        <v>5</v>
      </c>
      <c r="D398" s="19"/>
      <c r="E398" s="19"/>
      <c r="F398" s="19"/>
      <c r="G398" s="19"/>
      <c r="H398" s="19"/>
      <c r="I398" s="19"/>
      <c r="J398" s="19"/>
      <c r="K398" s="19"/>
      <c r="L398" s="19"/>
      <c r="M398" s="19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02">
        <v>10</v>
      </c>
      <c r="Z398" s="102">
        <v>698</v>
      </c>
      <c r="AA398" s="102">
        <f t="shared" si="39"/>
        <v>174.5</v>
      </c>
      <c r="AB398" s="102">
        <v>63</v>
      </c>
      <c r="AC398" s="102">
        <v>4161</v>
      </c>
      <c r="AD398" s="102">
        <f t="shared" si="40"/>
        <v>1040.25</v>
      </c>
      <c r="AE398" s="102">
        <v>60</v>
      </c>
      <c r="AF398" s="102">
        <v>4544</v>
      </c>
      <c r="AG398" s="102">
        <f t="shared" si="41"/>
        <v>1136</v>
      </c>
      <c r="AH398" s="102">
        <v>67</v>
      </c>
      <c r="AI398" s="102">
        <v>5265</v>
      </c>
      <c r="AJ398" s="102">
        <f t="shared" si="42"/>
        <v>1316.25</v>
      </c>
    </row>
    <row r="399" spans="1:36">
      <c r="A399" s="195" t="s">
        <v>4202</v>
      </c>
      <c r="B399" s="19" t="s">
        <v>3925</v>
      </c>
      <c r="C399" s="227" t="s">
        <v>5</v>
      </c>
      <c r="D399" s="19"/>
      <c r="E399" s="19"/>
      <c r="F399" s="19"/>
      <c r="G399" s="19"/>
      <c r="H399" s="19"/>
      <c r="I399" s="19"/>
      <c r="J399" s="19"/>
      <c r="K399" s="19"/>
      <c r="L399" s="19"/>
      <c r="M399" s="19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02">
        <v>12</v>
      </c>
      <c r="Z399" s="102">
        <v>688</v>
      </c>
      <c r="AA399" s="102">
        <f t="shared" si="39"/>
        <v>172</v>
      </c>
      <c r="AB399" s="102">
        <v>14</v>
      </c>
      <c r="AC399" s="102">
        <v>1178</v>
      </c>
      <c r="AD399" s="102">
        <f t="shared" si="40"/>
        <v>294.5</v>
      </c>
      <c r="AE399" s="102">
        <v>15</v>
      </c>
      <c r="AF399" s="102">
        <v>1205</v>
      </c>
      <c r="AG399" s="102">
        <f t="shared" si="41"/>
        <v>301.25</v>
      </c>
      <c r="AH399" s="102">
        <v>18</v>
      </c>
      <c r="AI399" s="102">
        <v>1158</v>
      </c>
      <c r="AJ399" s="102">
        <f t="shared" si="42"/>
        <v>289.5</v>
      </c>
    </row>
    <row r="400" spans="1:36">
      <c r="A400" s="195" t="s">
        <v>4203</v>
      </c>
      <c r="B400" s="19" t="s">
        <v>3926</v>
      </c>
      <c r="C400" s="227" t="s">
        <v>5</v>
      </c>
      <c r="D400" s="19"/>
      <c r="E400" s="19"/>
      <c r="F400" s="19"/>
      <c r="G400" s="19"/>
      <c r="H400" s="19"/>
      <c r="I400" s="19"/>
      <c r="J400" s="19"/>
      <c r="K400" s="19"/>
      <c r="L400" s="19"/>
      <c r="M400" s="19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02">
        <v>8</v>
      </c>
      <c r="Z400" s="102">
        <v>548</v>
      </c>
      <c r="AA400" s="102">
        <f t="shared" si="39"/>
        <v>137</v>
      </c>
      <c r="AB400" s="102">
        <v>9</v>
      </c>
      <c r="AC400" s="102">
        <v>499</v>
      </c>
      <c r="AD400" s="102">
        <f t="shared" si="40"/>
        <v>124.75</v>
      </c>
      <c r="AE400" s="102">
        <v>20</v>
      </c>
      <c r="AF400" s="102">
        <v>1364</v>
      </c>
      <c r="AG400" s="102">
        <f t="shared" si="41"/>
        <v>341</v>
      </c>
      <c r="AH400" s="102">
        <v>18</v>
      </c>
      <c r="AI400" s="102">
        <v>1126</v>
      </c>
      <c r="AJ400" s="102">
        <f t="shared" si="42"/>
        <v>281.5</v>
      </c>
    </row>
    <row r="401" spans="1:36">
      <c r="A401" s="195" t="s">
        <v>4204</v>
      </c>
      <c r="B401" s="19" t="s">
        <v>3927</v>
      </c>
      <c r="C401" s="227" t="s">
        <v>5</v>
      </c>
      <c r="D401" s="19"/>
      <c r="E401" s="19"/>
      <c r="F401" s="19"/>
      <c r="G401" s="19"/>
      <c r="H401" s="19"/>
      <c r="I401" s="19"/>
      <c r="J401" s="19"/>
      <c r="K401" s="19"/>
      <c r="L401" s="19"/>
      <c r="M401" s="19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02">
        <v>43</v>
      </c>
      <c r="Z401" s="102">
        <v>3161</v>
      </c>
      <c r="AA401" s="102">
        <f t="shared" si="39"/>
        <v>790.25</v>
      </c>
      <c r="AB401" s="102">
        <v>171</v>
      </c>
      <c r="AC401" s="102">
        <v>14625</v>
      </c>
      <c r="AD401" s="102">
        <f t="shared" si="40"/>
        <v>3656.25</v>
      </c>
      <c r="AE401" s="102">
        <v>149</v>
      </c>
      <c r="AF401" s="102">
        <v>12135</v>
      </c>
      <c r="AG401" s="102">
        <f t="shared" si="41"/>
        <v>3033.75</v>
      </c>
      <c r="AH401" s="102">
        <v>148</v>
      </c>
      <c r="AI401" s="102">
        <v>11692</v>
      </c>
      <c r="AJ401" s="102">
        <f t="shared" si="42"/>
        <v>2923</v>
      </c>
    </row>
    <row r="402" spans="1:36">
      <c r="A402" s="195" t="s">
        <v>4205</v>
      </c>
      <c r="B402" s="19" t="s">
        <v>3928</v>
      </c>
      <c r="C402" s="227" t="s">
        <v>5</v>
      </c>
      <c r="D402" s="19"/>
      <c r="E402" s="19"/>
      <c r="F402" s="19"/>
      <c r="G402" s="19"/>
      <c r="H402" s="19"/>
      <c r="I402" s="19"/>
      <c r="J402" s="19"/>
      <c r="K402" s="19"/>
      <c r="L402" s="19"/>
      <c r="M402" s="19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02">
        <v>4</v>
      </c>
      <c r="Z402" s="102">
        <v>312</v>
      </c>
      <c r="AA402" s="102">
        <f t="shared" si="39"/>
        <v>78</v>
      </c>
      <c r="AB402" s="102">
        <v>18</v>
      </c>
      <c r="AC402" s="102">
        <v>1314</v>
      </c>
      <c r="AD402" s="102">
        <f t="shared" si="40"/>
        <v>328.5</v>
      </c>
      <c r="AE402" s="102">
        <v>32</v>
      </c>
      <c r="AF402" s="102">
        <v>2376</v>
      </c>
      <c r="AG402" s="102">
        <f t="shared" si="41"/>
        <v>594</v>
      </c>
      <c r="AH402" s="102">
        <v>55</v>
      </c>
      <c r="AI402" s="102">
        <v>4249</v>
      </c>
      <c r="AJ402" s="102">
        <f t="shared" si="42"/>
        <v>1062.25</v>
      </c>
    </row>
    <row r="403" spans="1:36">
      <c r="A403" s="195" t="s">
        <v>4206</v>
      </c>
      <c r="B403" s="19" t="s">
        <v>3929</v>
      </c>
      <c r="C403" s="227" t="s">
        <v>5</v>
      </c>
      <c r="D403" s="19"/>
      <c r="E403" s="19"/>
      <c r="F403" s="19"/>
      <c r="G403" s="19"/>
      <c r="H403" s="19"/>
      <c r="I403" s="19"/>
      <c r="J403" s="19"/>
      <c r="K403" s="19"/>
      <c r="L403" s="19"/>
      <c r="M403" s="19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02">
        <v>3</v>
      </c>
      <c r="Z403" s="102">
        <v>217</v>
      </c>
      <c r="AA403" s="102">
        <f t="shared" si="39"/>
        <v>54.25</v>
      </c>
      <c r="AB403" s="102">
        <v>10</v>
      </c>
      <c r="AC403" s="102">
        <v>722</v>
      </c>
      <c r="AD403" s="102">
        <f t="shared" si="40"/>
        <v>180.5</v>
      </c>
      <c r="AE403" s="102">
        <v>10</v>
      </c>
      <c r="AF403" s="102">
        <v>646</v>
      </c>
      <c r="AG403" s="102">
        <f t="shared" si="41"/>
        <v>161.5</v>
      </c>
      <c r="AH403" s="102">
        <v>17</v>
      </c>
      <c r="AI403" s="102">
        <v>1139</v>
      </c>
      <c r="AJ403" s="102">
        <f t="shared" si="42"/>
        <v>284.75</v>
      </c>
    </row>
    <row r="404" spans="1:36">
      <c r="A404" s="195" t="s">
        <v>4207</v>
      </c>
      <c r="B404" s="19" t="s">
        <v>3930</v>
      </c>
      <c r="C404" s="227" t="s">
        <v>5</v>
      </c>
      <c r="D404" s="19"/>
      <c r="E404" s="19"/>
      <c r="F404" s="19"/>
      <c r="G404" s="19"/>
      <c r="H404" s="19"/>
      <c r="I404" s="19"/>
      <c r="J404" s="19"/>
      <c r="K404" s="19"/>
      <c r="L404" s="19"/>
      <c r="M404" s="19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02">
        <v>8</v>
      </c>
      <c r="Z404" s="102">
        <v>488</v>
      </c>
      <c r="AA404" s="102">
        <f t="shared" si="39"/>
        <v>122</v>
      </c>
      <c r="AB404" s="102">
        <v>14</v>
      </c>
      <c r="AC404" s="102">
        <v>946</v>
      </c>
      <c r="AD404" s="102">
        <f t="shared" si="40"/>
        <v>236.5</v>
      </c>
      <c r="AE404" s="102">
        <v>25</v>
      </c>
      <c r="AF404" s="102">
        <v>1667</v>
      </c>
      <c r="AG404" s="102">
        <f t="shared" si="41"/>
        <v>416.75</v>
      </c>
      <c r="AH404" s="102">
        <v>27</v>
      </c>
      <c r="AI404" s="102">
        <v>1749</v>
      </c>
      <c r="AJ404" s="102">
        <f t="shared" si="42"/>
        <v>437.25</v>
      </c>
    </row>
    <row r="405" spans="1:36">
      <c r="A405" s="195" t="s">
        <v>4208</v>
      </c>
      <c r="B405" s="19" t="s">
        <v>3931</v>
      </c>
      <c r="C405" s="227" t="s">
        <v>5</v>
      </c>
      <c r="D405" s="19"/>
      <c r="E405" s="19"/>
      <c r="F405" s="19"/>
      <c r="G405" s="19"/>
      <c r="H405" s="19"/>
      <c r="I405" s="19"/>
      <c r="J405" s="19"/>
      <c r="K405" s="19"/>
      <c r="L405" s="19"/>
      <c r="M405" s="19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02">
        <v>5</v>
      </c>
      <c r="Z405" s="102">
        <v>555</v>
      </c>
      <c r="AA405" s="102">
        <f t="shared" si="39"/>
        <v>138.75</v>
      </c>
      <c r="AB405" s="102">
        <v>24</v>
      </c>
      <c r="AC405" s="102">
        <v>1844</v>
      </c>
      <c r="AD405" s="102">
        <f t="shared" si="40"/>
        <v>461</v>
      </c>
      <c r="AE405" s="102">
        <v>12</v>
      </c>
      <c r="AF405" s="102">
        <v>916</v>
      </c>
      <c r="AG405" s="102">
        <f t="shared" si="41"/>
        <v>229</v>
      </c>
      <c r="AH405" s="102">
        <v>30</v>
      </c>
      <c r="AI405" s="102">
        <v>2530</v>
      </c>
      <c r="AJ405" s="102">
        <f t="shared" si="42"/>
        <v>632.5</v>
      </c>
    </row>
    <row r="406" spans="1:36" hidden="1">
      <c r="A406" s="195" t="s">
        <v>4209</v>
      </c>
      <c r="B406" s="19" t="s">
        <v>3932</v>
      </c>
      <c r="C406" s="227" t="s">
        <v>939</v>
      </c>
      <c r="D406" s="19"/>
      <c r="E406" s="19"/>
      <c r="F406" s="19"/>
      <c r="G406" s="19"/>
      <c r="H406" s="19"/>
      <c r="I406" s="19"/>
      <c r="J406" s="19"/>
      <c r="K406" s="19"/>
      <c r="L406" s="19"/>
      <c r="M406" s="19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02">
        <v>14</v>
      </c>
      <c r="Z406" s="102">
        <v>962</v>
      </c>
      <c r="AA406" s="102">
        <f t="shared" si="39"/>
        <v>240.5</v>
      </c>
      <c r="AB406" s="102">
        <v>18</v>
      </c>
      <c r="AC406" s="102">
        <v>1270</v>
      </c>
      <c r="AD406" s="102">
        <f t="shared" si="40"/>
        <v>317.5</v>
      </c>
      <c r="AE406" s="102">
        <v>26</v>
      </c>
      <c r="AF406" s="102">
        <v>2122</v>
      </c>
      <c r="AG406" s="102">
        <f t="shared" si="41"/>
        <v>530.5</v>
      </c>
      <c r="AH406" s="102">
        <v>15</v>
      </c>
      <c r="AI406" s="102">
        <v>1125</v>
      </c>
      <c r="AJ406" s="102">
        <f t="shared" si="42"/>
        <v>281.25</v>
      </c>
    </row>
    <row r="407" spans="1:36">
      <c r="A407" s="195" t="s">
        <v>4210</v>
      </c>
      <c r="B407" s="19" t="s">
        <v>3933</v>
      </c>
      <c r="C407" s="227" t="s">
        <v>5</v>
      </c>
      <c r="D407" s="19"/>
      <c r="E407" s="19"/>
      <c r="F407" s="19"/>
      <c r="G407" s="19"/>
      <c r="H407" s="19"/>
      <c r="I407" s="19"/>
      <c r="J407" s="19"/>
      <c r="K407" s="19"/>
      <c r="L407" s="19"/>
      <c r="M407" s="19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02">
        <v>44</v>
      </c>
      <c r="Z407" s="102">
        <v>3380</v>
      </c>
      <c r="AA407" s="102">
        <f t="shared" si="39"/>
        <v>845</v>
      </c>
      <c r="AB407" s="102">
        <v>184</v>
      </c>
      <c r="AC407" s="102">
        <v>14292</v>
      </c>
      <c r="AD407" s="102">
        <f t="shared" si="40"/>
        <v>3573</v>
      </c>
      <c r="AE407" s="102">
        <v>260</v>
      </c>
      <c r="AF407" s="102">
        <v>19324</v>
      </c>
      <c r="AG407" s="102">
        <f t="shared" si="41"/>
        <v>4831</v>
      </c>
      <c r="AH407" s="102">
        <v>247</v>
      </c>
      <c r="AI407" s="102">
        <v>19057</v>
      </c>
      <c r="AJ407" s="102">
        <f t="shared" si="42"/>
        <v>4764.25</v>
      </c>
    </row>
    <row r="408" spans="1:36">
      <c r="A408" s="195" t="s">
        <v>4211</v>
      </c>
      <c r="B408" s="19" t="s">
        <v>3934</v>
      </c>
      <c r="C408" s="227" t="s">
        <v>5</v>
      </c>
      <c r="D408" s="19"/>
      <c r="E408" s="19"/>
      <c r="F408" s="19"/>
      <c r="G408" s="19"/>
      <c r="H408" s="19"/>
      <c r="I408" s="19"/>
      <c r="J408" s="19"/>
      <c r="K408" s="19"/>
      <c r="L408" s="19"/>
      <c r="M408" s="19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02">
        <v>4</v>
      </c>
      <c r="Z408" s="102">
        <v>356</v>
      </c>
      <c r="AA408" s="102">
        <f t="shared" si="39"/>
        <v>89</v>
      </c>
      <c r="AB408" s="102">
        <v>12</v>
      </c>
      <c r="AC408" s="102">
        <v>1140</v>
      </c>
      <c r="AD408" s="102">
        <f t="shared" si="40"/>
        <v>285</v>
      </c>
      <c r="AE408" s="102">
        <v>11</v>
      </c>
      <c r="AF408" s="102">
        <v>785</v>
      </c>
      <c r="AG408" s="102">
        <f t="shared" si="41"/>
        <v>196.25</v>
      </c>
      <c r="AH408" s="102">
        <v>13</v>
      </c>
      <c r="AI408" s="102">
        <v>971</v>
      </c>
      <c r="AJ408" s="102">
        <f t="shared" si="42"/>
        <v>242.75</v>
      </c>
    </row>
    <row r="409" spans="1:36">
      <c r="A409" s="195" t="s">
        <v>4212</v>
      </c>
      <c r="B409" s="19" t="s">
        <v>3935</v>
      </c>
      <c r="C409" s="227" t="s">
        <v>5</v>
      </c>
      <c r="D409" s="19"/>
      <c r="E409" s="19"/>
      <c r="F409" s="19"/>
      <c r="G409" s="19"/>
      <c r="H409" s="19"/>
      <c r="I409" s="19"/>
      <c r="J409" s="19"/>
      <c r="K409" s="19"/>
      <c r="L409" s="19"/>
      <c r="M409" s="19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02">
        <v>1</v>
      </c>
      <c r="Z409" s="102">
        <v>59</v>
      </c>
      <c r="AA409" s="102">
        <f t="shared" si="39"/>
        <v>14.75</v>
      </c>
      <c r="AB409" s="102">
        <v>54</v>
      </c>
      <c r="AC409" s="102">
        <v>4118</v>
      </c>
      <c r="AD409" s="102">
        <f t="shared" si="40"/>
        <v>1029.5</v>
      </c>
      <c r="AE409" s="102">
        <v>70</v>
      </c>
      <c r="AF409" s="102">
        <v>5250</v>
      </c>
      <c r="AG409" s="102">
        <f t="shared" si="41"/>
        <v>1312.5</v>
      </c>
      <c r="AH409" s="102">
        <v>65</v>
      </c>
      <c r="AI409" s="102">
        <v>5351</v>
      </c>
      <c r="AJ409" s="102">
        <f t="shared" si="42"/>
        <v>1337.75</v>
      </c>
    </row>
    <row r="410" spans="1:36">
      <c r="A410" s="195" t="s">
        <v>4213</v>
      </c>
      <c r="B410" s="19" t="s">
        <v>3936</v>
      </c>
      <c r="C410" s="227" t="s">
        <v>5</v>
      </c>
      <c r="D410" s="19"/>
      <c r="E410" s="19"/>
      <c r="F410" s="19"/>
      <c r="G410" s="19"/>
      <c r="H410" s="19"/>
      <c r="I410" s="19"/>
      <c r="J410" s="19"/>
      <c r="K410" s="19"/>
      <c r="L410" s="19"/>
      <c r="M410" s="19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02">
        <v>6</v>
      </c>
      <c r="Z410" s="102">
        <v>494</v>
      </c>
      <c r="AA410" s="102">
        <f t="shared" si="39"/>
        <v>123.5</v>
      </c>
      <c r="AB410" s="102">
        <v>42</v>
      </c>
      <c r="AC410" s="102">
        <v>3246</v>
      </c>
      <c r="AD410" s="102">
        <f t="shared" si="40"/>
        <v>811.5</v>
      </c>
      <c r="AE410" s="102">
        <v>45</v>
      </c>
      <c r="AF410" s="102">
        <v>3803</v>
      </c>
      <c r="AG410" s="102">
        <f t="shared" si="41"/>
        <v>950.75</v>
      </c>
      <c r="AH410" s="102">
        <v>55</v>
      </c>
      <c r="AI410" s="102">
        <v>4189</v>
      </c>
      <c r="AJ410" s="102">
        <f t="shared" si="42"/>
        <v>1047.25</v>
      </c>
    </row>
    <row r="411" spans="1:36">
      <c r="A411" s="195" t="s">
        <v>4214</v>
      </c>
      <c r="B411" s="19" t="s">
        <v>3937</v>
      </c>
      <c r="C411" s="227" t="s">
        <v>5</v>
      </c>
      <c r="D411" s="19"/>
      <c r="E411" s="19"/>
      <c r="F411" s="19"/>
      <c r="G411" s="19"/>
      <c r="H411" s="19"/>
      <c r="I411" s="19"/>
      <c r="J411" s="19"/>
      <c r="K411" s="19"/>
      <c r="L411" s="19"/>
      <c r="M411" s="19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02">
        <v>13</v>
      </c>
      <c r="Z411" s="102">
        <v>999</v>
      </c>
      <c r="AA411" s="102">
        <f t="shared" si="39"/>
        <v>249.75</v>
      </c>
      <c r="AB411" s="102">
        <v>139</v>
      </c>
      <c r="AC411" s="102">
        <v>9617</v>
      </c>
      <c r="AD411" s="102">
        <f t="shared" si="40"/>
        <v>2404.25</v>
      </c>
      <c r="AE411" s="102">
        <v>276</v>
      </c>
      <c r="AF411" s="102">
        <v>20772</v>
      </c>
      <c r="AG411" s="102">
        <f t="shared" si="41"/>
        <v>5193</v>
      </c>
      <c r="AH411" s="102">
        <v>322</v>
      </c>
      <c r="AI411" s="102">
        <v>24862</v>
      </c>
      <c r="AJ411" s="102">
        <f t="shared" si="42"/>
        <v>6215.5</v>
      </c>
    </row>
    <row r="412" spans="1:36" hidden="1">
      <c r="A412" s="195" t="s">
        <v>4215</v>
      </c>
      <c r="B412" s="19" t="s">
        <v>3938</v>
      </c>
      <c r="C412" s="227" t="s">
        <v>961</v>
      </c>
      <c r="D412" s="19"/>
      <c r="E412" s="19"/>
      <c r="F412" s="19"/>
      <c r="G412" s="19"/>
      <c r="H412" s="19"/>
      <c r="I412" s="19"/>
      <c r="J412" s="19"/>
      <c r="K412" s="19"/>
      <c r="L412" s="19"/>
      <c r="M412" s="19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02">
        <v>3</v>
      </c>
      <c r="Z412" s="102">
        <v>237</v>
      </c>
      <c r="AA412" s="102">
        <f t="shared" si="39"/>
        <v>59.25</v>
      </c>
      <c r="AB412" s="102">
        <v>21</v>
      </c>
      <c r="AC412" s="102">
        <v>1583</v>
      </c>
      <c r="AD412" s="102">
        <f t="shared" si="40"/>
        <v>395.75</v>
      </c>
      <c r="AE412" s="102">
        <v>37</v>
      </c>
      <c r="AF412" s="102">
        <v>2815</v>
      </c>
      <c r="AG412" s="102">
        <f t="shared" si="41"/>
        <v>703.75</v>
      </c>
      <c r="AH412" s="102">
        <v>18</v>
      </c>
      <c r="AI412" s="102">
        <v>1390</v>
      </c>
      <c r="AJ412" s="102">
        <f t="shared" si="42"/>
        <v>347.5</v>
      </c>
    </row>
    <row r="413" spans="1:36">
      <c r="A413" s="195" t="s">
        <v>4216</v>
      </c>
      <c r="B413" s="19" t="s">
        <v>3939</v>
      </c>
      <c r="C413" s="227" t="s">
        <v>5</v>
      </c>
      <c r="D413" s="19"/>
      <c r="E413" s="19"/>
      <c r="F413" s="19"/>
      <c r="G413" s="19"/>
      <c r="H413" s="19"/>
      <c r="I413" s="19"/>
      <c r="J413" s="19"/>
      <c r="K413" s="19"/>
      <c r="L413" s="19"/>
      <c r="M413" s="19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02">
        <v>7</v>
      </c>
      <c r="Z413" s="102">
        <v>733</v>
      </c>
      <c r="AA413" s="102">
        <f t="shared" si="39"/>
        <v>183.25</v>
      </c>
      <c r="AB413" s="102">
        <v>12</v>
      </c>
      <c r="AC413" s="102">
        <v>964</v>
      </c>
      <c r="AD413" s="102">
        <f t="shared" si="40"/>
        <v>241</v>
      </c>
      <c r="AE413" s="102">
        <v>4</v>
      </c>
      <c r="AF413" s="102">
        <v>372</v>
      </c>
      <c r="AG413" s="102">
        <f t="shared" si="41"/>
        <v>93</v>
      </c>
      <c r="AH413" s="102">
        <v>16</v>
      </c>
      <c r="AI413" s="102">
        <v>1332</v>
      </c>
      <c r="AJ413" s="102">
        <f t="shared" si="42"/>
        <v>333</v>
      </c>
    </row>
    <row r="414" spans="1:36">
      <c r="A414" s="195" t="s">
        <v>4217</v>
      </c>
      <c r="B414" s="19" t="s">
        <v>3940</v>
      </c>
      <c r="C414" s="227" t="s">
        <v>5</v>
      </c>
      <c r="D414" s="19"/>
      <c r="E414" s="19"/>
      <c r="F414" s="19"/>
      <c r="G414" s="19"/>
      <c r="H414" s="19"/>
      <c r="I414" s="19"/>
      <c r="J414" s="19"/>
      <c r="K414" s="19"/>
      <c r="L414" s="19"/>
      <c r="M414" s="19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02">
        <v>2</v>
      </c>
      <c r="Z414" s="102">
        <v>178</v>
      </c>
      <c r="AA414" s="102">
        <f t="shared" si="39"/>
        <v>44.5</v>
      </c>
      <c r="AB414" s="102">
        <v>6</v>
      </c>
      <c r="AC414" s="102">
        <v>326</v>
      </c>
      <c r="AD414" s="102">
        <f t="shared" si="40"/>
        <v>81.5</v>
      </c>
      <c r="AE414" s="102">
        <v>13</v>
      </c>
      <c r="AF414" s="102">
        <v>1103</v>
      </c>
      <c r="AG414" s="102">
        <f t="shared" si="41"/>
        <v>275.75</v>
      </c>
      <c r="AH414" s="102">
        <v>10</v>
      </c>
      <c r="AI414" s="102">
        <v>830</v>
      </c>
      <c r="AJ414" s="102">
        <f t="shared" si="42"/>
        <v>207.5</v>
      </c>
    </row>
    <row r="415" spans="1:36">
      <c r="A415" s="195" t="s">
        <v>4218</v>
      </c>
      <c r="B415" s="19" t="s">
        <v>3941</v>
      </c>
      <c r="C415" s="227" t="s">
        <v>5</v>
      </c>
      <c r="D415" s="19"/>
      <c r="E415" s="19"/>
      <c r="F415" s="19"/>
      <c r="G415" s="19"/>
      <c r="H415" s="19"/>
      <c r="I415" s="19"/>
      <c r="J415" s="19"/>
      <c r="K415" s="19"/>
      <c r="L415" s="19"/>
      <c r="M415" s="19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02">
        <v>18</v>
      </c>
      <c r="Z415" s="102">
        <v>1058</v>
      </c>
      <c r="AA415" s="102">
        <f t="shared" si="39"/>
        <v>264.5</v>
      </c>
      <c r="AB415" s="102">
        <v>114</v>
      </c>
      <c r="AC415" s="102">
        <v>7310</v>
      </c>
      <c r="AD415" s="102">
        <f t="shared" si="40"/>
        <v>1827.5</v>
      </c>
      <c r="AE415" s="102">
        <v>92</v>
      </c>
      <c r="AF415" s="102">
        <v>6460</v>
      </c>
      <c r="AG415" s="102">
        <f t="shared" si="41"/>
        <v>1615</v>
      </c>
      <c r="AH415" s="102">
        <v>75</v>
      </c>
      <c r="AI415" s="102">
        <v>4893</v>
      </c>
      <c r="AJ415" s="102">
        <f t="shared" si="42"/>
        <v>1223.25</v>
      </c>
    </row>
    <row r="416" spans="1:36">
      <c r="A416" s="195" t="s">
        <v>4219</v>
      </c>
      <c r="B416" s="19" t="s">
        <v>3942</v>
      </c>
      <c r="C416" s="227" t="s">
        <v>5</v>
      </c>
      <c r="D416" s="19"/>
      <c r="E416" s="19"/>
      <c r="F416" s="19"/>
      <c r="G416" s="19"/>
      <c r="H416" s="19"/>
      <c r="I416" s="19"/>
      <c r="J416" s="19"/>
      <c r="K416" s="19"/>
      <c r="L416" s="19"/>
      <c r="M416" s="19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02">
        <v>56</v>
      </c>
      <c r="Z416" s="102">
        <v>4636</v>
      </c>
      <c r="AA416" s="102">
        <f t="shared" si="39"/>
        <v>1159</v>
      </c>
      <c r="AB416" s="102">
        <v>76</v>
      </c>
      <c r="AC416" s="102">
        <v>5652</v>
      </c>
      <c r="AD416" s="102">
        <f t="shared" si="40"/>
        <v>1413</v>
      </c>
      <c r="AE416" s="102">
        <v>80</v>
      </c>
      <c r="AF416" s="102">
        <v>6332</v>
      </c>
      <c r="AG416" s="102">
        <f t="shared" si="41"/>
        <v>1583</v>
      </c>
      <c r="AH416" s="102">
        <v>125</v>
      </c>
      <c r="AI416" s="102">
        <v>9631</v>
      </c>
      <c r="AJ416" s="102">
        <f t="shared" si="42"/>
        <v>2407.75</v>
      </c>
    </row>
    <row r="417" spans="1:36">
      <c r="A417" s="195" t="s">
        <v>4220</v>
      </c>
      <c r="B417" s="19" t="s">
        <v>3943</v>
      </c>
      <c r="C417" s="227" t="s">
        <v>5</v>
      </c>
      <c r="D417" s="19"/>
      <c r="E417" s="19"/>
      <c r="F417" s="19"/>
      <c r="G417" s="19"/>
      <c r="H417" s="19"/>
      <c r="I417" s="19"/>
      <c r="J417" s="19"/>
      <c r="K417" s="19"/>
      <c r="L417" s="19"/>
      <c r="M417" s="19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02">
        <v>10</v>
      </c>
      <c r="Z417" s="102">
        <v>766</v>
      </c>
      <c r="AA417" s="102">
        <f t="shared" si="39"/>
        <v>191.5</v>
      </c>
      <c r="AB417" s="102">
        <v>11</v>
      </c>
      <c r="AC417" s="102">
        <v>569</v>
      </c>
      <c r="AD417" s="102">
        <f t="shared" si="40"/>
        <v>142.25</v>
      </c>
      <c r="AE417" s="102">
        <v>1</v>
      </c>
      <c r="AF417" s="102">
        <v>59</v>
      </c>
      <c r="AG417" s="102">
        <f t="shared" si="41"/>
        <v>14.75</v>
      </c>
      <c r="AH417" s="102">
        <v>4</v>
      </c>
      <c r="AI417" s="102">
        <v>232</v>
      </c>
      <c r="AJ417" s="102">
        <f t="shared" si="42"/>
        <v>58</v>
      </c>
    </row>
    <row r="418" spans="1:36">
      <c r="A418" s="195" t="s">
        <v>4221</v>
      </c>
      <c r="B418" s="19" t="s">
        <v>3944</v>
      </c>
      <c r="C418" s="227" t="s">
        <v>5</v>
      </c>
      <c r="D418" s="19"/>
      <c r="E418" s="19"/>
      <c r="F418" s="19"/>
      <c r="G418" s="19"/>
      <c r="H418" s="19"/>
      <c r="I418" s="19"/>
      <c r="J418" s="19"/>
      <c r="K418" s="19"/>
      <c r="L418" s="19"/>
      <c r="M418" s="19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02">
        <v>4</v>
      </c>
      <c r="Z418" s="102">
        <v>316</v>
      </c>
      <c r="AA418" s="102">
        <f t="shared" si="39"/>
        <v>79</v>
      </c>
      <c r="AB418" s="102">
        <v>21</v>
      </c>
      <c r="AC418" s="102">
        <v>1643</v>
      </c>
      <c r="AD418" s="102">
        <f t="shared" si="40"/>
        <v>410.75</v>
      </c>
      <c r="AE418" s="102">
        <v>19</v>
      </c>
      <c r="AF418" s="102">
        <v>1465</v>
      </c>
      <c r="AG418" s="102">
        <f t="shared" si="41"/>
        <v>366.25</v>
      </c>
      <c r="AH418" s="102">
        <v>36</v>
      </c>
      <c r="AI418" s="102">
        <v>2596</v>
      </c>
      <c r="AJ418" s="102">
        <f t="shared" si="42"/>
        <v>649</v>
      </c>
    </row>
    <row r="419" spans="1:36">
      <c r="A419" s="195" t="s">
        <v>4222</v>
      </c>
      <c r="B419" s="19" t="s">
        <v>3945</v>
      </c>
      <c r="C419" s="227" t="s">
        <v>5</v>
      </c>
      <c r="D419" s="19"/>
      <c r="E419" s="19"/>
      <c r="F419" s="19"/>
      <c r="G419" s="19"/>
      <c r="H419" s="19"/>
      <c r="I419" s="19"/>
      <c r="J419" s="19"/>
      <c r="K419" s="19"/>
      <c r="L419" s="19"/>
      <c r="M419" s="19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02">
        <v>2</v>
      </c>
      <c r="Z419" s="102">
        <v>70</v>
      </c>
      <c r="AA419" s="102">
        <f t="shared" si="39"/>
        <v>17.5</v>
      </c>
      <c r="AB419" s="102">
        <v>20</v>
      </c>
      <c r="AC419" s="102">
        <v>1552</v>
      </c>
      <c r="AD419" s="102">
        <f t="shared" si="40"/>
        <v>388</v>
      </c>
      <c r="AE419" s="102">
        <v>41</v>
      </c>
      <c r="AF419" s="102">
        <v>2843</v>
      </c>
      <c r="AG419" s="102">
        <f t="shared" si="41"/>
        <v>710.75</v>
      </c>
      <c r="AH419" s="102">
        <v>62</v>
      </c>
      <c r="AI419" s="102">
        <v>4626</v>
      </c>
      <c r="AJ419" s="102">
        <f t="shared" si="42"/>
        <v>1156.5</v>
      </c>
    </row>
    <row r="420" spans="1:36">
      <c r="A420" s="195" t="s">
        <v>4223</v>
      </c>
      <c r="B420" s="19" t="s">
        <v>3946</v>
      </c>
      <c r="C420" s="227" t="s">
        <v>5</v>
      </c>
      <c r="D420" s="19"/>
      <c r="E420" s="19"/>
      <c r="F420" s="19"/>
      <c r="G420" s="19"/>
      <c r="H420" s="19"/>
      <c r="I420" s="19"/>
      <c r="J420" s="19"/>
      <c r="K420" s="19"/>
      <c r="L420" s="19"/>
      <c r="M420" s="19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02">
        <v>25</v>
      </c>
      <c r="Z420" s="102">
        <v>1823</v>
      </c>
      <c r="AA420" s="102">
        <f t="shared" si="39"/>
        <v>455.75</v>
      </c>
      <c r="AB420" s="102">
        <v>29</v>
      </c>
      <c r="AC420" s="102">
        <v>2367</v>
      </c>
      <c r="AD420" s="102">
        <f t="shared" si="40"/>
        <v>591.75</v>
      </c>
      <c r="AE420" s="102">
        <v>40</v>
      </c>
      <c r="AF420" s="102">
        <v>2660</v>
      </c>
      <c r="AG420" s="102">
        <f t="shared" si="41"/>
        <v>665</v>
      </c>
      <c r="AH420" s="102">
        <v>65</v>
      </c>
      <c r="AI420" s="102">
        <v>3899</v>
      </c>
      <c r="AJ420" s="102">
        <f t="shared" si="42"/>
        <v>974.75</v>
      </c>
    </row>
    <row r="421" spans="1:36">
      <c r="A421" s="195" t="s">
        <v>4224</v>
      </c>
      <c r="B421" s="19" t="s">
        <v>3947</v>
      </c>
      <c r="C421" s="227" t="s">
        <v>5</v>
      </c>
      <c r="D421" s="19"/>
      <c r="E421" s="19"/>
      <c r="F421" s="19"/>
      <c r="G421" s="19"/>
      <c r="H421" s="19"/>
      <c r="I421" s="19"/>
      <c r="J421" s="19"/>
      <c r="K421" s="19"/>
      <c r="L421" s="19"/>
      <c r="M421" s="19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02">
        <v>3</v>
      </c>
      <c r="Z421" s="102">
        <v>297</v>
      </c>
      <c r="AA421" s="102">
        <f t="shared" si="39"/>
        <v>74.25</v>
      </c>
      <c r="AB421" s="102">
        <v>70</v>
      </c>
      <c r="AC421" s="102">
        <v>5150</v>
      </c>
      <c r="AD421" s="102">
        <f t="shared" si="40"/>
        <v>1287.5</v>
      </c>
      <c r="AE421" s="102">
        <v>111</v>
      </c>
      <c r="AF421" s="102">
        <v>8325</v>
      </c>
      <c r="AG421" s="102">
        <f t="shared" si="41"/>
        <v>2081.25</v>
      </c>
      <c r="AH421" s="102">
        <v>156</v>
      </c>
      <c r="AI421" s="102">
        <v>11728</v>
      </c>
      <c r="AJ421" s="102">
        <f t="shared" si="42"/>
        <v>2932</v>
      </c>
    </row>
    <row r="422" spans="1:36">
      <c r="A422" s="195" t="s">
        <v>4225</v>
      </c>
      <c r="B422" s="19" t="s">
        <v>3948</v>
      </c>
      <c r="C422" s="227" t="s">
        <v>5</v>
      </c>
      <c r="D422" s="19"/>
      <c r="E422" s="19"/>
      <c r="F422" s="19"/>
      <c r="G422" s="19"/>
      <c r="H422" s="19"/>
      <c r="I422" s="19"/>
      <c r="J422" s="19"/>
      <c r="K422" s="19"/>
      <c r="L422" s="19"/>
      <c r="M422" s="19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02">
        <v>2</v>
      </c>
      <c r="Z422" s="102">
        <v>198</v>
      </c>
      <c r="AA422" s="102">
        <f t="shared" si="39"/>
        <v>49.5</v>
      </c>
      <c r="AB422" s="102">
        <v>27</v>
      </c>
      <c r="AC422" s="102">
        <v>2093</v>
      </c>
      <c r="AD422" s="102">
        <f t="shared" si="40"/>
        <v>523.25</v>
      </c>
      <c r="AE422" s="102">
        <v>45</v>
      </c>
      <c r="AF422" s="102">
        <v>3479</v>
      </c>
      <c r="AG422" s="102">
        <f t="shared" si="41"/>
        <v>869.75</v>
      </c>
      <c r="AH422" s="102">
        <v>63</v>
      </c>
      <c r="AI422" s="102">
        <v>5085</v>
      </c>
      <c r="AJ422" s="102">
        <f t="shared" si="42"/>
        <v>1271.25</v>
      </c>
    </row>
    <row r="423" spans="1:36">
      <c r="A423" s="195" t="s">
        <v>4226</v>
      </c>
      <c r="B423" s="19" t="s">
        <v>3949</v>
      </c>
      <c r="C423" s="227" t="s">
        <v>5</v>
      </c>
      <c r="D423" s="19"/>
      <c r="E423" s="19"/>
      <c r="F423" s="19"/>
      <c r="G423" s="19"/>
      <c r="H423" s="19"/>
      <c r="I423" s="19"/>
      <c r="J423" s="19"/>
      <c r="K423" s="19"/>
      <c r="L423" s="19"/>
      <c r="M423" s="19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02">
        <v>1</v>
      </c>
      <c r="Z423" s="102">
        <v>59</v>
      </c>
      <c r="AA423" s="102">
        <f t="shared" si="39"/>
        <v>14.75</v>
      </c>
      <c r="AB423" s="102">
        <v>80</v>
      </c>
      <c r="AC423" s="102">
        <v>5464</v>
      </c>
      <c r="AD423" s="102">
        <f t="shared" si="40"/>
        <v>1366</v>
      </c>
      <c r="AE423" s="102">
        <v>169</v>
      </c>
      <c r="AF423" s="102">
        <v>11403</v>
      </c>
      <c r="AG423" s="102">
        <f t="shared" si="41"/>
        <v>2850.75</v>
      </c>
      <c r="AH423" s="102">
        <v>266</v>
      </c>
      <c r="AI423" s="102">
        <v>21458</v>
      </c>
      <c r="AJ423" s="102">
        <f t="shared" si="42"/>
        <v>5364.5</v>
      </c>
    </row>
    <row r="424" spans="1:36" hidden="1">
      <c r="A424" s="195" t="s">
        <v>4227</v>
      </c>
      <c r="B424" s="19" t="s">
        <v>3950</v>
      </c>
      <c r="C424" s="227" t="s">
        <v>939</v>
      </c>
      <c r="D424" s="19"/>
      <c r="E424" s="19"/>
      <c r="F424" s="19"/>
      <c r="G424" s="19"/>
      <c r="H424" s="19"/>
      <c r="I424" s="19"/>
      <c r="J424" s="19"/>
      <c r="K424" s="19"/>
      <c r="L424" s="19"/>
      <c r="M424" s="19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02">
        <v>3</v>
      </c>
      <c r="Z424" s="102">
        <v>153</v>
      </c>
      <c r="AA424" s="102">
        <f t="shared" si="39"/>
        <v>38.25</v>
      </c>
      <c r="AB424" s="102">
        <v>28</v>
      </c>
      <c r="AC424" s="102">
        <v>2000</v>
      </c>
      <c r="AD424" s="102">
        <f t="shared" si="40"/>
        <v>500</v>
      </c>
      <c r="AE424" s="102">
        <v>36</v>
      </c>
      <c r="AF424" s="102">
        <v>2460</v>
      </c>
      <c r="AG424" s="102">
        <f t="shared" si="41"/>
        <v>615</v>
      </c>
      <c r="AH424" s="102">
        <v>38</v>
      </c>
      <c r="AI424" s="102">
        <v>2658</v>
      </c>
      <c r="AJ424" s="102">
        <f t="shared" si="42"/>
        <v>664.5</v>
      </c>
    </row>
    <row r="425" spans="1:36">
      <c r="A425" s="195" t="s">
        <v>4228</v>
      </c>
      <c r="B425" s="19" t="s">
        <v>3951</v>
      </c>
      <c r="C425" s="227" t="s">
        <v>5</v>
      </c>
      <c r="D425" s="19"/>
      <c r="E425" s="19"/>
      <c r="F425" s="19"/>
      <c r="G425" s="19"/>
      <c r="H425" s="19"/>
      <c r="I425" s="19"/>
      <c r="J425" s="19"/>
      <c r="K425" s="19"/>
      <c r="L425" s="19"/>
      <c r="M425" s="19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02">
        <v>48</v>
      </c>
      <c r="Z425" s="102">
        <v>3708</v>
      </c>
      <c r="AA425" s="102">
        <f t="shared" si="39"/>
        <v>927</v>
      </c>
      <c r="AB425" s="102">
        <v>83</v>
      </c>
      <c r="AC425" s="102">
        <v>6325</v>
      </c>
      <c r="AD425" s="102">
        <f t="shared" si="40"/>
        <v>1581.25</v>
      </c>
      <c r="AE425" s="102">
        <v>105</v>
      </c>
      <c r="AF425" s="102">
        <v>7799</v>
      </c>
      <c r="AG425" s="102">
        <f t="shared" si="41"/>
        <v>1949.75</v>
      </c>
      <c r="AH425" s="102">
        <v>111</v>
      </c>
      <c r="AI425" s="102">
        <v>7745</v>
      </c>
      <c r="AJ425" s="102">
        <f t="shared" si="42"/>
        <v>1936.25</v>
      </c>
    </row>
    <row r="426" spans="1:36">
      <c r="A426" s="195" t="s">
        <v>4229</v>
      </c>
      <c r="B426" s="19" t="s">
        <v>3952</v>
      </c>
      <c r="C426" s="227" t="s">
        <v>5</v>
      </c>
      <c r="D426" s="19"/>
      <c r="E426" s="19"/>
      <c r="F426" s="19"/>
      <c r="G426" s="19"/>
      <c r="H426" s="19"/>
      <c r="I426" s="19"/>
      <c r="J426" s="19"/>
      <c r="K426" s="19"/>
      <c r="L426" s="19"/>
      <c r="M426" s="19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02">
        <v>12</v>
      </c>
      <c r="Z426" s="102">
        <v>816</v>
      </c>
      <c r="AA426" s="102">
        <f t="shared" si="39"/>
        <v>204</v>
      </c>
      <c r="AB426" s="102">
        <v>76</v>
      </c>
      <c r="AC426" s="102">
        <v>5560</v>
      </c>
      <c r="AD426" s="102">
        <f t="shared" si="40"/>
        <v>1390</v>
      </c>
      <c r="AE426" s="102">
        <v>101</v>
      </c>
      <c r="AF426" s="102">
        <v>7827</v>
      </c>
      <c r="AG426" s="102">
        <f t="shared" si="41"/>
        <v>1956.75</v>
      </c>
      <c r="AH426" s="102">
        <v>102</v>
      </c>
      <c r="AI426" s="102">
        <v>7398</v>
      </c>
      <c r="AJ426" s="102">
        <f t="shared" si="42"/>
        <v>1849.5</v>
      </c>
    </row>
    <row r="427" spans="1:36">
      <c r="A427" s="195" t="s">
        <v>4230</v>
      </c>
      <c r="B427" s="19" t="s">
        <v>3953</v>
      </c>
      <c r="C427" s="227" t="s">
        <v>5</v>
      </c>
      <c r="D427" s="19"/>
      <c r="E427" s="19"/>
      <c r="F427" s="19"/>
      <c r="G427" s="19"/>
      <c r="H427" s="19"/>
      <c r="I427" s="19"/>
      <c r="J427" s="19"/>
      <c r="K427" s="19"/>
      <c r="L427" s="19"/>
      <c r="M427" s="19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02">
        <v>14</v>
      </c>
      <c r="Z427" s="102">
        <v>878</v>
      </c>
      <c r="AA427" s="102">
        <f t="shared" si="39"/>
        <v>219.5</v>
      </c>
      <c r="AB427" s="102">
        <v>26</v>
      </c>
      <c r="AC427" s="102">
        <v>1878</v>
      </c>
      <c r="AD427" s="102">
        <f t="shared" si="40"/>
        <v>469.5</v>
      </c>
      <c r="AE427" s="102">
        <v>48</v>
      </c>
      <c r="AF427" s="102">
        <v>3356</v>
      </c>
      <c r="AG427" s="102">
        <f t="shared" si="41"/>
        <v>839</v>
      </c>
      <c r="AH427" s="102">
        <v>69</v>
      </c>
      <c r="AI427" s="102">
        <v>5299</v>
      </c>
      <c r="AJ427" s="102">
        <f t="shared" si="42"/>
        <v>1324.75</v>
      </c>
    </row>
    <row r="428" spans="1:36" hidden="1">
      <c r="A428" s="195" t="s">
        <v>4231</v>
      </c>
      <c r="B428" s="19" t="s">
        <v>3954</v>
      </c>
      <c r="C428" s="227" t="s">
        <v>955</v>
      </c>
      <c r="D428" s="19"/>
      <c r="E428" s="19"/>
      <c r="F428" s="19"/>
      <c r="G428" s="19"/>
      <c r="H428" s="19"/>
      <c r="I428" s="19"/>
      <c r="J428" s="19"/>
      <c r="K428" s="19"/>
      <c r="L428" s="19"/>
      <c r="M428" s="19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02">
        <v>3</v>
      </c>
      <c r="Z428" s="102">
        <v>217</v>
      </c>
      <c r="AA428" s="102">
        <f t="shared" si="39"/>
        <v>54.25</v>
      </c>
      <c r="AB428" s="102">
        <v>20</v>
      </c>
      <c r="AC428" s="102">
        <v>1872</v>
      </c>
      <c r="AD428" s="102">
        <f t="shared" si="40"/>
        <v>468</v>
      </c>
      <c r="AE428" s="102">
        <v>47</v>
      </c>
      <c r="AF428" s="102">
        <v>3965</v>
      </c>
      <c r="AG428" s="102">
        <f t="shared" si="41"/>
        <v>991.25</v>
      </c>
      <c r="AH428" s="102">
        <v>43</v>
      </c>
      <c r="AI428" s="102">
        <v>4077</v>
      </c>
      <c r="AJ428" s="102">
        <f t="shared" si="42"/>
        <v>1019.25</v>
      </c>
    </row>
    <row r="429" spans="1:36">
      <c r="A429" s="195" t="s">
        <v>4232</v>
      </c>
      <c r="B429" s="19" t="s">
        <v>3955</v>
      </c>
      <c r="C429" s="227" t="s">
        <v>5</v>
      </c>
      <c r="D429" s="19"/>
      <c r="E429" s="19"/>
      <c r="F429" s="19"/>
      <c r="G429" s="19"/>
      <c r="H429" s="19"/>
      <c r="I429" s="19"/>
      <c r="J429" s="19"/>
      <c r="K429" s="19"/>
      <c r="L429" s="19"/>
      <c r="M429" s="19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02">
        <v>6</v>
      </c>
      <c r="Z429" s="102">
        <v>386</v>
      </c>
      <c r="AA429" s="102">
        <f t="shared" si="39"/>
        <v>96.5</v>
      </c>
      <c r="AB429" s="102">
        <v>14</v>
      </c>
      <c r="AC429" s="102">
        <v>1266</v>
      </c>
      <c r="AD429" s="102">
        <f t="shared" si="40"/>
        <v>316.5</v>
      </c>
      <c r="AE429" s="102">
        <v>28</v>
      </c>
      <c r="AF429" s="102">
        <v>2364</v>
      </c>
      <c r="AG429" s="102">
        <f t="shared" si="41"/>
        <v>591</v>
      </c>
      <c r="AH429" s="102">
        <v>36</v>
      </c>
      <c r="AI429" s="102">
        <v>2800</v>
      </c>
      <c r="AJ429" s="102">
        <f t="shared" si="42"/>
        <v>700</v>
      </c>
    </row>
    <row r="430" spans="1:36">
      <c r="A430" s="195" t="s">
        <v>4233</v>
      </c>
      <c r="B430" s="19" t="s">
        <v>3956</v>
      </c>
      <c r="C430" s="227" t="s">
        <v>5</v>
      </c>
      <c r="D430" s="19"/>
      <c r="E430" s="19"/>
      <c r="F430" s="19"/>
      <c r="G430" s="19"/>
      <c r="H430" s="19"/>
      <c r="I430" s="19"/>
      <c r="J430" s="19"/>
      <c r="K430" s="19"/>
      <c r="L430" s="19"/>
      <c r="M430" s="19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02">
        <v>8</v>
      </c>
      <c r="Z430" s="102">
        <v>460</v>
      </c>
      <c r="AA430" s="102">
        <f t="shared" si="39"/>
        <v>115</v>
      </c>
      <c r="AB430" s="102">
        <v>40</v>
      </c>
      <c r="AC430" s="102">
        <v>2860</v>
      </c>
      <c r="AD430" s="102">
        <f t="shared" si="40"/>
        <v>715</v>
      </c>
      <c r="AE430" s="102">
        <v>43</v>
      </c>
      <c r="AF430" s="102">
        <v>2893</v>
      </c>
      <c r="AG430" s="102">
        <f t="shared" si="41"/>
        <v>723.25</v>
      </c>
      <c r="AH430" s="102">
        <v>40</v>
      </c>
      <c r="AI430" s="102">
        <v>2820</v>
      </c>
      <c r="AJ430" s="102">
        <f t="shared" si="42"/>
        <v>705</v>
      </c>
    </row>
    <row r="431" spans="1:36">
      <c r="A431" s="195" t="s">
        <v>4234</v>
      </c>
      <c r="B431" s="19" t="s">
        <v>3957</v>
      </c>
      <c r="C431" s="227" t="s">
        <v>5</v>
      </c>
      <c r="D431" s="19"/>
      <c r="E431" s="19"/>
      <c r="F431" s="19"/>
      <c r="G431" s="19"/>
      <c r="H431" s="19"/>
      <c r="I431" s="19"/>
      <c r="J431" s="19"/>
      <c r="K431" s="19"/>
      <c r="L431" s="19"/>
      <c r="M431" s="19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02">
        <v>6</v>
      </c>
      <c r="Z431" s="102">
        <v>454</v>
      </c>
      <c r="AA431" s="102">
        <f t="shared" si="39"/>
        <v>113.5</v>
      </c>
      <c r="AB431" s="102">
        <v>69</v>
      </c>
      <c r="AC431" s="102">
        <v>4851</v>
      </c>
      <c r="AD431" s="102">
        <f t="shared" si="40"/>
        <v>1212.75</v>
      </c>
      <c r="AE431" s="102">
        <v>118</v>
      </c>
      <c r="AF431" s="102">
        <v>8210</v>
      </c>
      <c r="AG431" s="102">
        <f t="shared" si="41"/>
        <v>2052.5</v>
      </c>
      <c r="AH431" s="102">
        <v>88</v>
      </c>
      <c r="AI431" s="102">
        <v>5852</v>
      </c>
      <c r="AJ431" s="102">
        <f t="shared" si="42"/>
        <v>1463</v>
      </c>
    </row>
    <row r="432" spans="1:36">
      <c r="A432" s="195" t="s">
        <v>4235</v>
      </c>
      <c r="B432" s="19" t="s">
        <v>3958</v>
      </c>
      <c r="C432" s="227" t="s">
        <v>5</v>
      </c>
      <c r="D432" s="19"/>
      <c r="E432" s="19"/>
      <c r="F432" s="19"/>
      <c r="G432" s="19"/>
      <c r="H432" s="19"/>
      <c r="I432" s="19"/>
      <c r="J432" s="19"/>
      <c r="K432" s="19"/>
      <c r="L432" s="19"/>
      <c r="M432" s="19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02">
        <v>22</v>
      </c>
      <c r="Z432" s="102">
        <v>1326</v>
      </c>
      <c r="AA432" s="102">
        <f t="shared" si="39"/>
        <v>331.5</v>
      </c>
      <c r="AB432" s="102">
        <v>40</v>
      </c>
      <c r="AC432" s="102">
        <v>2736</v>
      </c>
      <c r="AD432" s="102">
        <f t="shared" si="40"/>
        <v>684</v>
      </c>
      <c r="AE432" s="102">
        <v>45</v>
      </c>
      <c r="AF432" s="102">
        <v>3935</v>
      </c>
      <c r="AG432" s="102">
        <f t="shared" si="41"/>
        <v>983.75</v>
      </c>
      <c r="AH432" s="102">
        <v>62</v>
      </c>
      <c r="AI432" s="102">
        <v>4554</v>
      </c>
      <c r="AJ432" s="102">
        <f t="shared" si="42"/>
        <v>1138.5</v>
      </c>
    </row>
    <row r="433" spans="1:36">
      <c r="A433" s="195" t="s">
        <v>4236</v>
      </c>
      <c r="B433" s="19" t="s">
        <v>3959</v>
      </c>
      <c r="C433" s="227" t="s">
        <v>5</v>
      </c>
      <c r="D433" s="19"/>
      <c r="E433" s="19"/>
      <c r="F433" s="19"/>
      <c r="G433" s="19"/>
      <c r="H433" s="19"/>
      <c r="I433" s="19"/>
      <c r="J433" s="19"/>
      <c r="K433" s="19"/>
      <c r="L433" s="19"/>
      <c r="M433" s="19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02">
        <v>5</v>
      </c>
      <c r="Z433" s="102">
        <v>455</v>
      </c>
      <c r="AA433" s="102">
        <f t="shared" si="39"/>
        <v>113.75</v>
      </c>
      <c r="AB433" s="102">
        <v>41</v>
      </c>
      <c r="AC433" s="102">
        <v>3303</v>
      </c>
      <c r="AD433" s="102">
        <f t="shared" si="40"/>
        <v>825.75</v>
      </c>
      <c r="AE433" s="102">
        <v>52</v>
      </c>
      <c r="AF433" s="102">
        <v>4256</v>
      </c>
      <c r="AG433" s="102">
        <f t="shared" si="41"/>
        <v>1064</v>
      </c>
      <c r="AH433" s="102">
        <v>41</v>
      </c>
      <c r="AI433" s="102">
        <v>3287</v>
      </c>
      <c r="AJ433" s="102">
        <f t="shared" si="42"/>
        <v>821.75</v>
      </c>
    </row>
    <row r="434" spans="1:36">
      <c r="A434" s="195" t="s">
        <v>4237</v>
      </c>
      <c r="B434" s="19" t="s">
        <v>3960</v>
      </c>
      <c r="C434" s="227" t="s">
        <v>5</v>
      </c>
      <c r="D434" s="19"/>
      <c r="E434" s="19"/>
      <c r="F434" s="19"/>
      <c r="G434" s="19"/>
      <c r="H434" s="19"/>
      <c r="I434" s="19"/>
      <c r="J434" s="19"/>
      <c r="K434" s="19"/>
      <c r="L434" s="19"/>
      <c r="M434" s="19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02">
        <v>5</v>
      </c>
      <c r="Z434" s="102">
        <v>391</v>
      </c>
      <c r="AA434" s="102">
        <f t="shared" si="39"/>
        <v>97.75</v>
      </c>
      <c r="AB434" s="102">
        <v>28</v>
      </c>
      <c r="AC434" s="102">
        <v>1916</v>
      </c>
      <c r="AD434" s="102">
        <f t="shared" si="40"/>
        <v>479</v>
      </c>
      <c r="AE434" s="102">
        <v>149</v>
      </c>
      <c r="AF434" s="102">
        <v>12323</v>
      </c>
      <c r="AG434" s="102">
        <f t="shared" si="41"/>
        <v>3080.75</v>
      </c>
      <c r="AH434" s="102">
        <v>148</v>
      </c>
      <c r="AI434" s="102">
        <v>11520</v>
      </c>
      <c r="AJ434" s="102">
        <f t="shared" si="42"/>
        <v>2880</v>
      </c>
    </row>
    <row r="435" spans="1:36">
      <c r="A435" s="195" t="s">
        <v>4238</v>
      </c>
      <c r="B435" s="19" t="s">
        <v>3961</v>
      </c>
      <c r="C435" s="227" t="s">
        <v>5</v>
      </c>
      <c r="D435" s="19"/>
      <c r="E435" s="19"/>
      <c r="F435" s="19"/>
      <c r="G435" s="19"/>
      <c r="H435" s="19"/>
      <c r="I435" s="19"/>
      <c r="J435" s="19"/>
      <c r="K435" s="19"/>
      <c r="L435" s="19"/>
      <c r="M435" s="19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02">
        <v>1</v>
      </c>
      <c r="Z435" s="102">
        <v>59</v>
      </c>
      <c r="AA435" s="102">
        <f t="shared" si="39"/>
        <v>14.75</v>
      </c>
      <c r="AB435" s="102">
        <v>8</v>
      </c>
      <c r="AC435" s="102">
        <v>560</v>
      </c>
      <c r="AD435" s="102">
        <f t="shared" si="40"/>
        <v>140</v>
      </c>
      <c r="AE435" s="102">
        <v>9</v>
      </c>
      <c r="AF435" s="102">
        <v>747</v>
      </c>
      <c r="AG435" s="102">
        <f t="shared" si="41"/>
        <v>186.75</v>
      </c>
      <c r="AH435" s="102">
        <v>18</v>
      </c>
      <c r="AI435" s="102">
        <v>1310</v>
      </c>
      <c r="AJ435" s="102">
        <f t="shared" si="42"/>
        <v>327.5</v>
      </c>
    </row>
    <row r="436" spans="1:36">
      <c r="A436" s="195" t="s">
        <v>4239</v>
      </c>
      <c r="B436" s="19" t="s">
        <v>3962</v>
      </c>
      <c r="C436" s="227" t="s">
        <v>5</v>
      </c>
      <c r="D436" s="19"/>
      <c r="E436" s="19"/>
      <c r="F436" s="19"/>
      <c r="G436" s="19"/>
      <c r="H436" s="19"/>
      <c r="I436" s="19"/>
      <c r="J436" s="19"/>
      <c r="K436" s="19"/>
      <c r="L436" s="19"/>
      <c r="M436" s="19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02">
        <v>3</v>
      </c>
      <c r="Z436" s="102">
        <v>257</v>
      </c>
      <c r="AA436" s="102">
        <f t="shared" si="39"/>
        <v>64.25</v>
      </c>
      <c r="AB436" s="102">
        <v>43</v>
      </c>
      <c r="AC436" s="102">
        <v>3245</v>
      </c>
      <c r="AD436" s="102">
        <f t="shared" si="40"/>
        <v>811.25</v>
      </c>
      <c r="AE436" s="102">
        <v>63</v>
      </c>
      <c r="AF436" s="102">
        <v>3861</v>
      </c>
      <c r="AG436" s="102">
        <f t="shared" si="41"/>
        <v>965.25</v>
      </c>
      <c r="AH436" s="102">
        <v>32</v>
      </c>
      <c r="AI436" s="102">
        <v>2204</v>
      </c>
      <c r="AJ436" s="102">
        <f t="shared" si="42"/>
        <v>551</v>
      </c>
    </row>
    <row r="437" spans="1:36">
      <c r="A437" s="195" t="s">
        <v>4240</v>
      </c>
      <c r="B437" s="19" t="s">
        <v>3963</v>
      </c>
      <c r="C437" s="227" t="s">
        <v>5</v>
      </c>
      <c r="D437" s="19"/>
      <c r="E437" s="19"/>
      <c r="F437" s="19"/>
      <c r="G437" s="19"/>
      <c r="H437" s="19"/>
      <c r="I437" s="19"/>
      <c r="J437" s="19"/>
      <c r="K437" s="19"/>
      <c r="L437" s="19"/>
      <c r="M437" s="19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02">
        <v>2</v>
      </c>
      <c r="Z437" s="102">
        <v>238</v>
      </c>
      <c r="AA437" s="102">
        <f t="shared" si="39"/>
        <v>59.5</v>
      </c>
      <c r="AB437" s="102">
        <v>12</v>
      </c>
      <c r="AC437" s="102">
        <v>840</v>
      </c>
      <c r="AD437" s="102">
        <f t="shared" si="40"/>
        <v>210</v>
      </c>
      <c r="AE437" s="102">
        <v>10</v>
      </c>
      <c r="AF437" s="102">
        <v>482</v>
      </c>
      <c r="AG437" s="102">
        <f t="shared" si="41"/>
        <v>120.5</v>
      </c>
      <c r="AH437" s="102">
        <v>16</v>
      </c>
      <c r="AI437" s="102">
        <v>1172</v>
      </c>
      <c r="AJ437" s="102">
        <f t="shared" si="42"/>
        <v>293</v>
      </c>
    </row>
    <row r="438" spans="1:36">
      <c r="A438" s="195" t="s">
        <v>4241</v>
      </c>
      <c r="B438" s="19" t="s">
        <v>3964</v>
      </c>
      <c r="C438" s="227" t="s">
        <v>5</v>
      </c>
      <c r="D438" s="19"/>
      <c r="E438" s="19"/>
      <c r="F438" s="19"/>
      <c r="G438" s="19"/>
      <c r="H438" s="19"/>
      <c r="I438" s="19"/>
      <c r="J438" s="19"/>
      <c r="K438" s="19"/>
      <c r="L438" s="19"/>
      <c r="M438" s="19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02">
        <v>4</v>
      </c>
      <c r="Z438" s="102">
        <v>272</v>
      </c>
      <c r="AA438" s="102">
        <f t="shared" si="39"/>
        <v>68</v>
      </c>
      <c r="AB438" s="102">
        <v>108</v>
      </c>
      <c r="AC438" s="102">
        <v>7212</v>
      </c>
      <c r="AD438" s="102">
        <f t="shared" si="40"/>
        <v>1803</v>
      </c>
      <c r="AE438" s="102">
        <v>175</v>
      </c>
      <c r="AF438" s="102">
        <v>13045</v>
      </c>
      <c r="AG438" s="102">
        <f t="shared" si="41"/>
        <v>3261.25</v>
      </c>
      <c r="AH438" s="102">
        <v>132</v>
      </c>
      <c r="AI438" s="102">
        <v>9384</v>
      </c>
      <c r="AJ438" s="102">
        <f t="shared" si="42"/>
        <v>2346</v>
      </c>
    </row>
    <row r="439" spans="1:36">
      <c r="A439" s="195" t="s">
        <v>4242</v>
      </c>
      <c r="B439" s="19" t="s">
        <v>3965</v>
      </c>
      <c r="C439" s="227" t="s">
        <v>5</v>
      </c>
      <c r="D439" s="19"/>
      <c r="E439" s="19"/>
      <c r="F439" s="19"/>
      <c r="G439" s="19"/>
      <c r="H439" s="19"/>
      <c r="I439" s="19"/>
      <c r="J439" s="19"/>
      <c r="K439" s="19"/>
      <c r="L439" s="19"/>
      <c r="M439" s="19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02">
        <v>12</v>
      </c>
      <c r="Z439" s="102">
        <v>756</v>
      </c>
      <c r="AA439" s="102">
        <f t="shared" si="39"/>
        <v>189</v>
      </c>
      <c r="AB439" s="102">
        <v>43</v>
      </c>
      <c r="AC439" s="102">
        <v>2973</v>
      </c>
      <c r="AD439" s="102">
        <f t="shared" si="40"/>
        <v>743.25</v>
      </c>
      <c r="AE439" s="102">
        <v>48</v>
      </c>
      <c r="AF439" s="102">
        <v>3696</v>
      </c>
      <c r="AG439" s="102">
        <f t="shared" si="41"/>
        <v>924</v>
      </c>
      <c r="AH439" s="102">
        <v>77</v>
      </c>
      <c r="AI439" s="102">
        <v>6303</v>
      </c>
      <c r="AJ439" s="102">
        <f t="shared" si="42"/>
        <v>1575.75</v>
      </c>
    </row>
    <row r="440" spans="1:36">
      <c r="A440" s="1" t="s">
        <v>4243</v>
      </c>
      <c r="B440" s="19" t="s">
        <v>3966</v>
      </c>
      <c r="C440" s="227" t="s">
        <v>5</v>
      </c>
      <c r="D440" s="19"/>
      <c r="E440" s="19"/>
      <c r="F440" s="19"/>
      <c r="G440" s="19"/>
      <c r="H440" s="19"/>
      <c r="I440" s="19"/>
      <c r="J440" s="19"/>
      <c r="K440" s="19"/>
      <c r="L440" s="19"/>
      <c r="M440" s="19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02">
        <v>9</v>
      </c>
      <c r="Z440" s="102">
        <v>579</v>
      </c>
      <c r="AA440" s="102">
        <f t="shared" si="39"/>
        <v>144.75</v>
      </c>
      <c r="AB440" s="102">
        <v>62</v>
      </c>
      <c r="AC440" s="102">
        <v>3762</v>
      </c>
      <c r="AD440" s="102">
        <f t="shared" si="40"/>
        <v>940.5</v>
      </c>
      <c r="AE440" s="102">
        <v>166</v>
      </c>
      <c r="AF440" s="102">
        <v>10986</v>
      </c>
      <c r="AG440" s="102">
        <f t="shared" si="41"/>
        <v>2746.5</v>
      </c>
      <c r="AH440" s="102">
        <v>79</v>
      </c>
      <c r="AI440" s="102">
        <v>5685</v>
      </c>
      <c r="AJ440" s="102">
        <f t="shared" si="42"/>
        <v>1421.25</v>
      </c>
    </row>
    <row r="441" spans="1:36">
      <c r="A441" s="1" t="s">
        <v>4244</v>
      </c>
      <c r="B441" s="19" t="s">
        <v>3967</v>
      </c>
      <c r="C441" s="227" t="s">
        <v>5</v>
      </c>
      <c r="D441" s="19"/>
      <c r="E441" s="19"/>
      <c r="F441" s="19"/>
      <c r="G441" s="19"/>
      <c r="H441" s="19"/>
      <c r="I441" s="19"/>
      <c r="J441" s="19"/>
      <c r="K441" s="19"/>
      <c r="L441" s="19"/>
      <c r="M441" s="19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02">
        <v>5</v>
      </c>
      <c r="Z441" s="102">
        <v>287</v>
      </c>
      <c r="AA441" s="102">
        <f t="shared" si="39"/>
        <v>71.75</v>
      </c>
      <c r="AB441" s="102">
        <v>9</v>
      </c>
      <c r="AC441" s="102">
        <v>667</v>
      </c>
      <c r="AD441" s="102">
        <f t="shared" si="40"/>
        <v>166.75</v>
      </c>
      <c r="AE441" s="102">
        <v>13</v>
      </c>
      <c r="AF441" s="102">
        <v>963</v>
      </c>
      <c r="AG441" s="102">
        <f t="shared" si="41"/>
        <v>240.75</v>
      </c>
      <c r="AH441" s="102">
        <v>6</v>
      </c>
      <c r="AI441" s="102">
        <v>494</v>
      </c>
      <c r="AJ441" s="102">
        <f t="shared" si="42"/>
        <v>123.5</v>
      </c>
    </row>
    <row r="442" spans="1:36">
      <c r="A442" s="1" t="s">
        <v>4245</v>
      </c>
      <c r="B442" s="19" t="s">
        <v>3968</v>
      </c>
      <c r="C442" s="227" t="s">
        <v>5</v>
      </c>
      <c r="D442" s="19"/>
      <c r="E442" s="19"/>
      <c r="F442" s="19"/>
      <c r="G442" s="19"/>
      <c r="H442" s="19"/>
      <c r="I442" s="19"/>
      <c r="J442" s="19"/>
      <c r="K442" s="19"/>
      <c r="L442" s="19"/>
      <c r="M442" s="19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02">
        <v>3</v>
      </c>
      <c r="Z442" s="102">
        <v>237</v>
      </c>
      <c r="AA442" s="102">
        <f t="shared" si="39"/>
        <v>59.25</v>
      </c>
      <c r="AB442" s="102">
        <v>11</v>
      </c>
      <c r="AC442" s="102">
        <v>905</v>
      </c>
      <c r="AD442" s="102">
        <f t="shared" si="40"/>
        <v>226.25</v>
      </c>
      <c r="AE442" s="102">
        <v>20</v>
      </c>
      <c r="AF442" s="102">
        <v>1528</v>
      </c>
      <c r="AG442" s="102">
        <f t="shared" si="41"/>
        <v>382</v>
      </c>
      <c r="AH442" s="102">
        <v>21</v>
      </c>
      <c r="AI442" s="102">
        <v>1743</v>
      </c>
      <c r="AJ442" s="102">
        <f t="shared" si="42"/>
        <v>435.75</v>
      </c>
    </row>
    <row r="443" spans="1:36">
      <c r="A443" s="1" t="s">
        <v>4246</v>
      </c>
      <c r="B443" s="19" t="s">
        <v>3969</v>
      </c>
      <c r="C443" s="227" t="s">
        <v>5</v>
      </c>
      <c r="D443" s="19"/>
      <c r="E443" s="19"/>
      <c r="F443" s="19"/>
      <c r="G443" s="19"/>
      <c r="H443" s="19"/>
      <c r="I443" s="19"/>
      <c r="J443" s="19"/>
      <c r="K443" s="19"/>
      <c r="L443" s="19"/>
      <c r="M443" s="19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02">
        <v>4</v>
      </c>
      <c r="Z443" s="102">
        <v>236</v>
      </c>
      <c r="AA443" s="102">
        <f t="shared" si="39"/>
        <v>59</v>
      </c>
      <c r="AB443" s="102">
        <v>36</v>
      </c>
      <c r="AC443" s="102">
        <v>2824</v>
      </c>
      <c r="AD443" s="102">
        <f t="shared" si="40"/>
        <v>706</v>
      </c>
      <c r="AE443" s="102">
        <v>16</v>
      </c>
      <c r="AF443" s="102">
        <v>1132</v>
      </c>
      <c r="AG443" s="102">
        <f t="shared" si="41"/>
        <v>283</v>
      </c>
      <c r="AH443" s="102">
        <v>29</v>
      </c>
      <c r="AI443" s="102">
        <v>2407</v>
      </c>
      <c r="AJ443" s="102">
        <f t="shared" si="42"/>
        <v>601.75</v>
      </c>
    </row>
    <row r="444" spans="1:36">
      <c r="A444" s="1" t="s">
        <v>4247</v>
      </c>
      <c r="B444" s="19" t="s">
        <v>3970</v>
      </c>
      <c r="C444" s="227" t="s">
        <v>5</v>
      </c>
      <c r="D444" s="19"/>
      <c r="E444" s="19"/>
      <c r="F444" s="19"/>
      <c r="G444" s="19"/>
      <c r="H444" s="19"/>
      <c r="I444" s="19"/>
      <c r="J444" s="19"/>
      <c r="K444" s="19"/>
      <c r="L444" s="19"/>
      <c r="M444" s="19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02">
        <v>5</v>
      </c>
      <c r="Z444" s="102">
        <v>475</v>
      </c>
      <c r="AA444" s="102">
        <f t="shared" si="39"/>
        <v>118.75</v>
      </c>
      <c r="AB444" s="102">
        <v>27</v>
      </c>
      <c r="AC444" s="102">
        <v>1753</v>
      </c>
      <c r="AD444" s="102">
        <f t="shared" si="40"/>
        <v>438.25</v>
      </c>
      <c r="AE444" s="102">
        <v>31</v>
      </c>
      <c r="AF444" s="102">
        <v>2277</v>
      </c>
      <c r="AG444" s="102">
        <f t="shared" si="41"/>
        <v>569.25</v>
      </c>
      <c r="AH444" s="102">
        <v>38</v>
      </c>
      <c r="AI444" s="102">
        <v>2594</v>
      </c>
      <c r="AJ444" s="102">
        <f t="shared" si="42"/>
        <v>648.5</v>
      </c>
    </row>
    <row r="445" spans="1:36">
      <c r="A445" s="1" t="s">
        <v>4248</v>
      </c>
      <c r="B445" s="19" t="s">
        <v>3971</v>
      </c>
      <c r="C445" s="227" t="s">
        <v>5</v>
      </c>
      <c r="D445" s="19"/>
      <c r="E445" s="19"/>
      <c r="F445" s="19"/>
      <c r="G445" s="19"/>
      <c r="H445" s="19"/>
      <c r="I445" s="19"/>
      <c r="J445" s="19"/>
      <c r="K445" s="19"/>
      <c r="L445" s="19"/>
      <c r="M445" s="19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02">
        <v>8</v>
      </c>
      <c r="Z445" s="102">
        <v>560</v>
      </c>
      <c r="AA445" s="102">
        <f t="shared" si="39"/>
        <v>140</v>
      </c>
      <c r="AB445" s="102">
        <v>32</v>
      </c>
      <c r="AC445" s="102">
        <v>1772</v>
      </c>
      <c r="AD445" s="102">
        <f t="shared" si="40"/>
        <v>443</v>
      </c>
      <c r="AE445" s="102">
        <v>61</v>
      </c>
      <c r="AF445" s="102">
        <v>3699</v>
      </c>
      <c r="AG445" s="102">
        <f t="shared" si="41"/>
        <v>924.75</v>
      </c>
      <c r="AH445" s="102">
        <v>69</v>
      </c>
      <c r="AI445" s="102">
        <v>3963</v>
      </c>
      <c r="AJ445" s="102">
        <f t="shared" si="42"/>
        <v>990.75</v>
      </c>
    </row>
    <row r="446" spans="1:36">
      <c r="A446" s="1" t="s">
        <v>4249</v>
      </c>
      <c r="B446" s="19" t="s">
        <v>3972</v>
      </c>
      <c r="C446" s="227" t="s">
        <v>5</v>
      </c>
      <c r="D446" s="19"/>
      <c r="E446" s="19"/>
      <c r="F446" s="19"/>
      <c r="G446" s="19"/>
      <c r="H446" s="19"/>
      <c r="I446" s="19"/>
      <c r="J446" s="19"/>
      <c r="K446" s="19"/>
      <c r="L446" s="19"/>
      <c r="M446" s="19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02">
        <v>19</v>
      </c>
      <c r="Z446" s="102">
        <v>1261</v>
      </c>
      <c r="AA446" s="102">
        <f t="shared" si="39"/>
        <v>315.25</v>
      </c>
      <c r="AB446" s="102">
        <v>88</v>
      </c>
      <c r="AC446" s="102">
        <v>6080</v>
      </c>
      <c r="AD446" s="102">
        <f t="shared" si="40"/>
        <v>1520</v>
      </c>
      <c r="AE446" s="102">
        <v>85</v>
      </c>
      <c r="AF446" s="102">
        <v>7279</v>
      </c>
      <c r="AG446" s="102">
        <f t="shared" si="41"/>
        <v>1819.75</v>
      </c>
      <c r="AH446" s="102">
        <v>61</v>
      </c>
      <c r="AI446" s="102">
        <v>4663</v>
      </c>
      <c r="AJ446" s="102">
        <f t="shared" si="42"/>
        <v>1165.75</v>
      </c>
    </row>
    <row r="447" spans="1:36">
      <c r="A447" s="1" t="s">
        <v>4250</v>
      </c>
      <c r="B447" s="19" t="s">
        <v>3973</v>
      </c>
      <c r="C447" s="227" t="s">
        <v>5</v>
      </c>
      <c r="D447" s="19"/>
      <c r="E447" s="19"/>
      <c r="F447" s="19"/>
      <c r="G447" s="19"/>
      <c r="H447" s="19"/>
      <c r="I447" s="19"/>
      <c r="J447" s="19"/>
      <c r="K447" s="19"/>
      <c r="L447" s="19"/>
      <c r="M447" s="19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02">
        <v>1</v>
      </c>
      <c r="Z447" s="102">
        <v>99</v>
      </c>
      <c r="AA447" s="102">
        <f t="shared" si="39"/>
        <v>24.75</v>
      </c>
      <c r="AB447" s="102">
        <v>19</v>
      </c>
      <c r="AC447" s="102">
        <v>1365</v>
      </c>
      <c r="AD447" s="102">
        <f t="shared" si="40"/>
        <v>341.25</v>
      </c>
      <c r="AE447" s="102">
        <v>34</v>
      </c>
      <c r="AF447" s="102">
        <v>2546</v>
      </c>
      <c r="AG447" s="102">
        <f t="shared" si="41"/>
        <v>636.5</v>
      </c>
      <c r="AH447" s="102">
        <v>32</v>
      </c>
      <c r="AI447" s="102">
        <v>2476</v>
      </c>
      <c r="AJ447" s="102">
        <f t="shared" si="42"/>
        <v>619</v>
      </c>
    </row>
    <row r="448" spans="1:36">
      <c r="A448" s="1" t="s">
        <v>4251</v>
      </c>
      <c r="B448" s="19" t="s">
        <v>3974</v>
      </c>
      <c r="C448" s="227" t="s">
        <v>5</v>
      </c>
      <c r="D448" s="19"/>
      <c r="E448" s="19"/>
      <c r="F448" s="19"/>
      <c r="G448" s="19"/>
      <c r="H448" s="19"/>
      <c r="I448" s="19"/>
      <c r="J448" s="19"/>
      <c r="K448" s="19"/>
      <c r="L448" s="19"/>
      <c r="M448" s="19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02">
        <v>11</v>
      </c>
      <c r="Z448" s="102">
        <v>741</v>
      </c>
      <c r="AA448" s="102">
        <f t="shared" si="39"/>
        <v>185.25</v>
      </c>
      <c r="AB448" s="102">
        <v>43</v>
      </c>
      <c r="AC448" s="102">
        <v>2897</v>
      </c>
      <c r="AD448" s="102">
        <f t="shared" si="40"/>
        <v>724.25</v>
      </c>
      <c r="AE448" s="102">
        <v>44</v>
      </c>
      <c r="AF448" s="102">
        <v>2936</v>
      </c>
      <c r="AG448" s="102">
        <f t="shared" si="41"/>
        <v>734</v>
      </c>
      <c r="AH448" s="102">
        <v>59</v>
      </c>
      <c r="AI448" s="102">
        <v>4637</v>
      </c>
      <c r="AJ448" s="102">
        <f t="shared" si="42"/>
        <v>1159.25</v>
      </c>
    </row>
    <row r="449" spans="1:36">
      <c r="A449" s="1" t="s">
        <v>4252</v>
      </c>
      <c r="B449" s="19" t="s">
        <v>3975</v>
      </c>
      <c r="C449" s="227" t="s">
        <v>5</v>
      </c>
      <c r="D449" s="19"/>
      <c r="E449" s="19"/>
      <c r="F449" s="19"/>
      <c r="G449" s="19"/>
      <c r="H449" s="19"/>
      <c r="I449" s="19"/>
      <c r="J449" s="19"/>
      <c r="K449" s="19"/>
      <c r="L449" s="19"/>
      <c r="M449" s="19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02">
        <v>4</v>
      </c>
      <c r="Z449" s="102">
        <v>252</v>
      </c>
      <c r="AA449" s="102">
        <f t="shared" si="39"/>
        <v>63</v>
      </c>
      <c r="AB449" s="102">
        <v>2</v>
      </c>
      <c r="AC449" s="102">
        <v>158</v>
      </c>
      <c r="AD449" s="102">
        <f t="shared" si="40"/>
        <v>39.5</v>
      </c>
      <c r="AE449" s="102">
        <v>2</v>
      </c>
      <c r="AF449" s="102">
        <v>158</v>
      </c>
      <c r="AG449" s="102">
        <f t="shared" si="41"/>
        <v>39.5</v>
      </c>
      <c r="AH449" s="102">
        <v>4</v>
      </c>
      <c r="AI449" s="102">
        <v>336</v>
      </c>
      <c r="AJ449" s="102">
        <f t="shared" si="42"/>
        <v>84</v>
      </c>
    </row>
    <row r="450" spans="1:36">
      <c r="A450" s="1" t="s">
        <v>4253</v>
      </c>
      <c r="B450" s="19" t="s">
        <v>3976</v>
      </c>
      <c r="C450" s="227" t="s">
        <v>5</v>
      </c>
      <c r="D450" s="19"/>
      <c r="E450" s="19"/>
      <c r="F450" s="19"/>
      <c r="G450" s="19"/>
      <c r="H450" s="19"/>
      <c r="I450" s="19"/>
      <c r="J450" s="19"/>
      <c r="K450" s="19"/>
      <c r="L450" s="19"/>
      <c r="M450" s="19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02">
        <v>2</v>
      </c>
      <c r="Z450" s="102">
        <v>134</v>
      </c>
      <c r="AA450" s="102">
        <f t="shared" si="39"/>
        <v>33.5</v>
      </c>
      <c r="AB450" s="102">
        <v>18</v>
      </c>
      <c r="AC450" s="102">
        <v>1614</v>
      </c>
      <c r="AD450" s="102">
        <f t="shared" si="40"/>
        <v>403.5</v>
      </c>
      <c r="AE450" s="102">
        <v>43</v>
      </c>
      <c r="AF450" s="102">
        <v>3697</v>
      </c>
      <c r="AG450" s="102">
        <f t="shared" si="41"/>
        <v>924.25</v>
      </c>
      <c r="AH450" s="102">
        <v>29</v>
      </c>
      <c r="AI450" s="102">
        <v>2719</v>
      </c>
      <c r="AJ450" s="102">
        <f t="shared" si="42"/>
        <v>679.75</v>
      </c>
    </row>
    <row r="451" spans="1:36">
      <c r="A451" s="1" t="s">
        <v>4254</v>
      </c>
      <c r="B451" s="19" t="s">
        <v>3977</v>
      </c>
      <c r="C451" s="227" t="s">
        <v>5</v>
      </c>
      <c r="D451" s="19"/>
      <c r="E451" s="19"/>
      <c r="F451" s="19"/>
      <c r="G451" s="19"/>
      <c r="H451" s="19"/>
      <c r="I451" s="19"/>
      <c r="J451" s="19"/>
      <c r="K451" s="19"/>
      <c r="L451" s="19"/>
      <c r="M451" s="19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02">
        <v>2</v>
      </c>
      <c r="Z451" s="102">
        <v>94</v>
      </c>
      <c r="AA451" s="102">
        <f t="shared" si="39"/>
        <v>23.5</v>
      </c>
      <c r="AB451" s="102">
        <v>16</v>
      </c>
      <c r="AC451" s="102">
        <v>1360</v>
      </c>
      <c r="AD451" s="102">
        <f t="shared" si="40"/>
        <v>340</v>
      </c>
      <c r="AE451" s="102">
        <v>11</v>
      </c>
      <c r="AF451" s="102">
        <v>1009</v>
      </c>
      <c r="AG451" s="102">
        <f t="shared" si="41"/>
        <v>252.25</v>
      </c>
      <c r="AH451" s="102">
        <v>9</v>
      </c>
      <c r="AI451" s="102">
        <v>851</v>
      </c>
      <c r="AJ451" s="102">
        <f t="shared" si="42"/>
        <v>212.75</v>
      </c>
    </row>
    <row r="452" spans="1:36">
      <c r="A452" s="1" t="s">
        <v>4255</v>
      </c>
      <c r="B452" s="19" t="s">
        <v>3978</v>
      </c>
      <c r="C452" s="227" t="s">
        <v>5</v>
      </c>
      <c r="D452" s="19"/>
      <c r="E452" s="19"/>
      <c r="F452" s="19"/>
      <c r="G452" s="19"/>
      <c r="H452" s="19"/>
      <c r="I452" s="19"/>
      <c r="J452" s="19"/>
      <c r="K452" s="19"/>
      <c r="L452" s="19"/>
      <c r="M452" s="19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02">
        <v>10</v>
      </c>
      <c r="Z452" s="102">
        <v>582</v>
      </c>
      <c r="AA452" s="102">
        <f t="shared" ref="AA452:AA466" si="43">Z452*25%</f>
        <v>145.5</v>
      </c>
      <c r="AB452" s="102">
        <v>24</v>
      </c>
      <c r="AC452" s="102">
        <v>1848</v>
      </c>
      <c r="AD452" s="102">
        <f t="shared" ref="AD452:AD515" si="44">AC452*25%</f>
        <v>462</v>
      </c>
      <c r="AE452" s="102">
        <v>68</v>
      </c>
      <c r="AF452" s="102">
        <v>5664</v>
      </c>
      <c r="AG452" s="102">
        <f t="shared" ref="AG452:AG515" si="45">AF452*25%</f>
        <v>1416</v>
      </c>
      <c r="AH452" s="102">
        <v>43</v>
      </c>
      <c r="AI452" s="102">
        <v>3273</v>
      </c>
      <c r="AJ452" s="102">
        <f t="shared" ref="AJ452:AJ515" si="46">AI452*25%</f>
        <v>818.25</v>
      </c>
    </row>
    <row r="453" spans="1:36">
      <c r="A453" s="1" t="s">
        <v>4256</v>
      </c>
      <c r="B453" s="19" t="s">
        <v>3979</v>
      </c>
      <c r="C453" s="227" t="s">
        <v>5</v>
      </c>
      <c r="D453" s="19"/>
      <c r="E453" s="19"/>
      <c r="F453" s="19"/>
      <c r="G453" s="19"/>
      <c r="H453" s="19"/>
      <c r="I453" s="19"/>
      <c r="J453" s="19"/>
      <c r="K453" s="19"/>
      <c r="L453" s="19"/>
      <c r="M453" s="19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02">
        <v>10</v>
      </c>
      <c r="Z453" s="102">
        <v>850</v>
      </c>
      <c r="AA453" s="102">
        <f t="shared" si="43"/>
        <v>212.5</v>
      </c>
      <c r="AB453" s="102">
        <v>48</v>
      </c>
      <c r="AC453" s="102">
        <v>3420</v>
      </c>
      <c r="AD453" s="102">
        <f t="shared" si="44"/>
        <v>855</v>
      </c>
      <c r="AE453" s="102">
        <v>43</v>
      </c>
      <c r="AF453" s="102">
        <v>2933</v>
      </c>
      <c r="AG453" s="102">
        <f t="shared" si="45"/>
        <v>733.25</v>
      </c>
      <c r="AH453" s="102">
        <v>56</v>
      </c>
      <c r="AI453" s="102">
        <v>3808</v>
      </c>
      <c r="AJ453" s="102">
        <f t="shared" si="46"/>
        <v>952</v>
      </c>
    </row>
    <row r="454" spans="1:36">
      <c r="A454" s="1" t="s">
        <v>4257</v>
      </c>
      <c r="B454" s="19" t="s">
        <v>3980</v>
      </c>
      <c r="C454" s="227" t="s">
        <v>5</v>
      </c>
      <c r="D454" s="19"/>
      <c r="E454" s="19"/>
      <c r="F454" s="19"/>
      <c r="G454" s="19"/>
      <c r="H454" s="19"/>
      <c r="I454" s="19"/>
      <c r="J454" s="19"/>
      <c r="K454" s="19"/>
      <c r="L454" s="19"/>
      <c r="M454" s="19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02">
        <v>11</v>
      </c>
      <c r="Z454" s="102">
        <v>749</v>
      </c>
      <c r="AA454" s="102">
        <f t="shared" si="43"/>
        <v>187.25</v>
      </c>
      <c r="AB454" s="102">
        <v>36</v>
      </c>
      <c r="AC454" s="102">
        <v>2668</v>
      </c>
      <c r="AD454" s="102">
        <f t="shared" si="44"/>
        <v>667</v>
      </c>
      <c r="AE454" s="102">
        <v>44</v>
      </c>
      <c r="AF454" s="102">
        <v>2768</v>
      </c>
      <c r="AG454" s="102">
        <f t="shared" si="45"/>
        <v>692</v>
      </c>
      <c r="AH454" s="102">
        <v>65</v>
      </c>
      <c r="AI454" s="102">
        <v>4747</v>
      </c>
      <c r="AJ454" s="102">
        <f t="shared" si="46"/>
        <v>1186.75</v>
      </c>
    </row>
    <row r="455" spans="1:36">
      <c r="A455" s="1" t="s">
        <v>4258</v>
      </c>
      <c r="B455" s="19" t="s">
        <v>3981</v>
      </c>
      <c r="C455" s="227" t="s">
        <v>5</v>
      </c>
      <c r="D455" s="19"/>
      <c r="E455" s="19"/>
      <c r="F455" s="19"/>
      <c r="G455" s="19"/>
      <c r="H455" s="19"/>
      <c r="I455" s="19"/>
      <c r="J455" s="19"/>
      <c r="K455" s="19"/>
      <c r="L455" s="19"/>
      <c r="M455" s="19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02">
        <v>4</v>
      </c>
      <c r="Z455" s="102">
        <v>276</v>
      </c>
      <c r="AA455" s="102">
        <f t="shared" si="43"/>
        <v>69</v>
      </c>
      <c r="AB455" s="102">
        <v>17</v>
      </c>
      <c r="AC455" s="102">
        <v>1167</v>
      </c>
      <c r="AD455" s="102">
        <f t="shared" si="44"/>
        <v>291.75</v>
      </c>
      <c r="AE455" s="102">
        <v>32</v>
      </c>
      <c r="AF455" s="102">
        <v>2692</v>
      </c>
      <c r="AG455" s="102">
        <f t="shared" si="45"/>
        <v>673</v>
      </c>
      <c r="AH455" s="102">
        <v>39</v>
      </c>
      <c r="AI455" s="102">
        <v>2369</v>
      </c>
      <c r="AJ455" s="102">
        <f t="shared" si="46"/>
        <v>592.25</v>
      </c>
    </row>
    <row r="456" spans="1:36">
      <c r="A456" s="1" t="s">
        <v>4259</v>
      </c>
      <c r="B456" s="19" t="s">
        <v>3982</v>
      </c>
      <c r="C456" s="227" t="s">
        <v>5</v>
      </c>
      <c r="D456" s="19"/>
      <c r="E456" s="19"/>
      <c r="F456" s="19"/>
      <c r="G456" s="19"/>
      <c r="H456" s="19"/>
      <c r="I456" s="19"/>
      <c r="J456" s="19"/>
      <c r="K456" s="19"/>
      <c r="L456" s="19"/>
      <c r="M456" s="19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02">
        <v>6</v>
      </c>
      <c r="Z456" s="102">
        <v>490</v>
      </c>
      <c r="AA456" s="102">
        <f t="shared" si="43"/>
        <v>122.5</v>
      </c>
      <c r="AB456" s="102">
        <v>46</v>
      </c>
      <c r="AC456" s="102">
        <v>3430</v>
      </c>
      <c r="AD456" s="102">
        <f t="shared" si="44"/>
        <v>857.5</v>
      </c>
      <c r="AE456" s="102">
        <v>58</v>
      </c>
      <c r="AF456" s="102">
        <v>4142</v>
      </c>
      <c r="AG456" s="102">
        <f t="shared" si="45"/>
        <v>1035.5</v>
      </c>
      <c r="AH456" s="102">
        <v>86</v>
      </c>
      <c r="AI456" s="102">
        <v>6242</v>
      </c>
      <c r="AJ456" s="102">
        <f t="shared" si="46"/>
        <v>1560.5</v>
      </c>
    </row>
    <row r="457" spans="1:36">
      <c r="A457" s="1" t="s">
        <v>4260</v>
      </c>
      <c r="B457" s="19" t="s">
        <v>3983</v>
      </c>
      <c r="C457" s="227" t="s">
        <v>5</v>
      </c>
      <c r="D457" s="19"/>
      <c r="E457" s="19"/>
      <c r="F457" s="19"/>
      <c r="G457" s="19"/>
      <c r="H457" s="19"/>
      <c r="I457" s="19"/>
      <c r="J457" s="19"/>
      <c r="K457" s="19"/>
      <c r="L457" s="19"/>
      <c r="M457" s="19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02">
        <v>3</v>
      </c>
      <c r="Z457" s="102">
        <v>177</v>
      </c>
      <c r="AA457" s="102">
        <f t="shared" si="43"/>
        <v>44.25</v>
      </c>
      <c r="AB457" s="102">
        <v>12</v>
      </c>
      <c r="AC457" s="102">
        <v>924</v>
      </c>
      <c r="AD457" s="102">
        <f t="shared" si="44"/>
        <v>231</v>
      </c>
      <c r="AE457" s="102">
        <v>38</v>
      </c>
      <c r="AF457" s="102">
        <v>2646</v>
      </c>
      <c r="AG457" s="102">
        <f t="shared" si="45"/>
        <v>661.5</v>
      </c>
      <c r="AH457" s="102">
        <v>66</v>
      </c>
      <c r="AI457" s="102">
        <v>4590</v>
      </c>
      <c r="AJ457" s="102">
        <f t="shared" si="46"/>
        <v>1147.5</v>
      </c>
    </row>
    <row r="458" spans="1:36">
      <c r="A458" s="1" t="s">
        <v>4261</v>
      </c>
      <c r="B458" s="19" t="s">
        <v>3984</v>
      </c>
      <c r="C458" s="227" t="s">
        <v>5</v>
      </c>
      <c r="D458" s="19"/>
      <c r="E458" s="19"/>
      <c r="F458" s="19"/>
      <c r="G458" s="19"/>
      <c r="H458" s="19"/>
      <c r="I458" s="19"/>
      <c r="J458" s="19"/>
      <c r="K458" s="19"/>
      <c r="L458" s="19"/>
      <c r="M458" s="19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02">
        <v>4</v>
      </c>
      <c r="Z458" s="102">
        <v>252</v>
      </c>
      <c r="AA458" s="102">
        <f t="shared" si="43"/>
        <v>63</v>
      </c>
      <c r="AB458" s="102">
        <v>45</v>
      </c>
      <c r="AC458" s="102">
        <v>3179</v>
      </c>
      <c r="AD458" s="102">
        <f t="shared" si="44"/>
        <v>794.75</v>
      </c>
      <c r="AE458" s="102">
        <v>81</v>
      </c>
      <c r="AF458" s="102">
        <v>5011</v>
      </c>
      <c r="AG458" s="102">
        <f t="shared" si="45"/>
        <v>1252.75</v>
      </c>
      <c r="AH458" s="102">
        <v>83</v>
      </c>
      <c r="AI458" s="102">
        <v>5121</v>
      </c>
      <c r="AJ458" s="102">
        <f t="shared" si="46"/>
        <v>1280.25</v>
      </c>
    </row>
    <row r="459" spans="1:36">
      <c r="A459" s="1" t="s">
        <v>4262</v>
      </c>
      <c r="B459" s="19" t="s">
        <v>3985</v>
      </c>
      <c r="C459" s="227" t="s">
        <v>5</v>
      </c>
      <c r="D459" s="19"/>
      <c r="E459" s="19"/>
      <c r="F459" s="19"/>
      <c r="G459" s="19"/>
      <c r="H459" s="19"/>
      <c r="I459" s="19"/>
      <c r="J459" s="19"/>
      <c r="K459" s="19"/>
      <c r="L459" s="19"/>
      <c r="M459" s="19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02">
        <v>13</v>
      </c>
      <c r="Z459" s="102">
        <v>1147</v>
      </c>
      <c r="AA459" s="102">
        <f t="shared" si="43"/>
        <v>286.75</v>
      </c>
      <c r="AB459" s="102">
        <v>17</v>
      </c>
      <c r="AC459" s="102">
        <v>1383</v>
      </c>
      <c r="AD459" s="102">
        <f t="shared" si="44"/>
        <v>345.75</v>
      </c>
      <c r="AE459" s="102">
        <v>23</v>
      </c>
      <c r="AF459" s="102">
        <v>1769</v>
      </c>
      <c r="AG459" s="102">
        <f t="shared" si="45"/>
        <v>442.25</v>
      </c>
      <c r="AH459" s="102">
        <v>19</v>
      </c>
      <c r="AI459" s="102">
        <v>1577</v>
      </c>
      <c r="AJ459" s="102">
        <f t="shared" si="46"/>
        <v>394.25</v>
      </c>
    </row>
    <row r="460" spans="1:36">
      <c r="A460" s="1" t="s">
        <v>4263</v>
      </c>
      <c r="B460" s="19" t="s">
        <v>3986</v>
      </c>
      <c r="C460" s="227" t="s">
        <v>5</v>
      </c>
      <c r="D460" s="19"/>
      <c r="E460" s="19"/>
      <c r="F460" s="19"/>
      <c r="G460" s="19"/>
      <c r="H460" s="19"/>
      <c r="I460" s="19"/>
      <c r="J460" s="19"/>
      <c r="K460" s="19"/>
      <c r="L460" s="19"/>
      <c r="M460" s="19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02">
        <v>2</v>
      </c>
      <c r="Z460" s="102">
        <v>158</v>
      </c>
      <c r="AA460" s="102">
        <f t="shared" si="43"/>
        <v>39.5</v>
      </c>
      <c r="AB460" s="102">
        <v>4</v>
      </c>
      <c r="AC460" s="102">
        <v>228</v>
      </c>
      <c r="AD460" s="102">
        <f t="shared" si="44"/>
        <v>57</v>
      </c>
      <c r="AE460" s="102">
        <v>4</v>
      </c>
      <c r="AF460" s="102">
        <v>296</v>
      </c>
      <c r="AG460" s="102">
        <f t="shared" si="45"/>
        <v>74</v>
      </c>
      <c r="AH460" s="102">
        <v>10</v>
      </c>
      <c r="AI460" s="102">
        <v>686</v>
      </c>
      <c r="AJ460" s="102">
        <f t="shared" si="46"/>
        <v>171.5</v>
      </c>
    </row>
    <row r="461" spans="1:36">
      <c r="A461" s="1" t="s">
        <v>4264</v>
      </c>
      <c r="B461" s="19" t="s">
        <v>3987</v>
      </c>
      <c r="C461" s="227" t="s">
        <v>5</v>
      </c>
      <c r="D461" s="19"/>
      <c r="E461" s="19"/>
      <c r="F461" s="19"/>
      <c r="G461" s="19"/>
      <c r="H461" s="19"/>
      <c r="I461" s="19"/>
      <c r="J461" s="19"/>
      <c r="K461" s="19"/>
      <c r="L461" s="19"/>
      <c r="M461" s="19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02">
        <v>6</v>
      </c>
      <c r="Z461" s="102">
        <v>490</v>
      </c>
      <c r="AA461" s="102">
        <f t="shared" si="43"/>
        <v>122.5</v>
      </c>
      <c r="AB461" s="102">
        <v>2</v>
      </c>
      <c r="AC461" s="102">
        <v>198</v>
      </c>
      <c r="AD461" s="102">
        <f t="shared" si="44"/>
        <v>49.5</v>
      </c>
      <c r="AE461" s="102">
        <v>9</v>
      </c>
      <c r="AF461" s="102">
        <v>811</v>
      </c>
      <c r="AG461" s="102">
        <f t="shared" si="45"/>
        <v>202.75</v>
      </c>
      <c r="AH461" s="102">
        <v>15</v>
      </c>
      <c r="AI461" s="102">
        <v>1081</v>
      </c>
      <c r="AJ461" s="102">
        <f t="shared" si="46"/>
        <v>270.25</v>
      </c>
    </row>
    <row r="462" spans="1:36">
      <c r="A462" s="1" t="s">
        <v>4265</v>
      </c>
      <c r="B462" s="19" t="s">
        <v>3988</v>
      </c>
      <c r="C462" s="227" t="s">
        <v>5</v>
      </c>
      <c r="D462" s="19"/>
      <c r="E462" s="19"/>
      <c r="F462" s="19"/>
      <c r="G462" s="19"/>
      <c r="H462" s="19"/>
      <c r="I462" s="19"/>
      <c r="J462" s="19"/>
      <c r="K462" s="19"/>
      <c r="L462" s="19"/>
      <c r="M462" s="19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02">
        <v>11</v>
      </c>
      <c r="Z462" s="102">
        <v>665</v>
      </c>
      <c r="AA462" s="102">
        <f t="shared" si="43"/>
        <v>166.25</v>
      </c>
      <c r="AB462" s="102">
        <v>27</v>
      </c>
      <c r="AC462" s="102">
        <v>1805</v>
      </c>
      <c r="AD462" s="102">
        <f t="shared" si="44"/>
        <v>451.25</v>
      </c>
      <c r="AE462" s="102">
        <v>27</v>
      </c>
      <c r="AF462" s="102">
        <v>2341</v>
      </c>
      <c r="AG462" s="102">
        <f t="shared" si="45"/>
        <v>585.25</v>
      </c>
      <c r="AH462" s="102">
        <v>38</v>
      </c>
      <c r="AI462" s="102">
        <v>2910</v>
      </c>
      <c r="AJ462" s="102">
        <f t="shared" si="46"/>
        <v>727.5</v>
      </c>
    </row>
    <row r="463" spans="1:36">
      <c r="A463" s="1" t="s">
        <v>4266</v>
      </c>
      <c r="B463" s="19" t="s">
        <v>3989</v>
      </c>
      <c r="C463" s="227" t="s">
        <v>5</v>
      </c>
      <c r="D463" s="19"/>
      <c r="E463" s="19"/>
      <c r="F463" s="19"/>
      <c r="G463" s="19"/>
      <c r="H463" s="19"/>
      <c r="I463" s="19"/>
      <c r="J463" s="19"/>
      <c r="K463" s="19"/>
      <c r="L463" s="19"/>
      <c r="M463" s="19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02">
        <v>11</v>
      </c>
      <c r="Z463" s="102">
        <v>865</v>
      </c>
      <c r="AA463" s="102">
        <f t="shared" si="43"/>
        <v>216.25</v>
      </c>
      <c r="AB463" s="102">
        <v>61</v>
      </c>
      <c r="AC463" s="102">
        <v>5571</v>
      </c>
      <c r="AD463" s="102">
        <f t="shared" si="44"/>
        <v>1392.75</v>
      </c>
      <c r="AE463" s="102">
        <v>94</v>
      </c>
      <c r="AF463" s="102">
        <v>7670</v>
      </c>
      <c r="AG463" s="102">
        <f t="shared" si="45"/>
        <v>1917.5</v>
      </c>
      <c r="AH463" s="102">
        <v>77</v>
      </c>
      <c r="AI463" s="102">
        <v>7011</v>
      </c>
      <c r="AJ463" s="102">
        <f t="shared" si="46"/>
        <v>1752.75</v>
      </c>
    </row>
    <row r="464" spans="1:36">
      <c r="A464" s="1" t="s">
        <v>4267</v>
      </c>
      <c r="B464" s="19" t="s">
        <v>3990</v>
      </c>
      <c r="C464" s="227" t="s">
        <v>5</v>
      </c>
      <c r="D464" s="19"/>
      <c r="E464" s="19"/>
      <c r="F464" s="19"/>
      <c r="G464" s="19"/>
      <c r="H464" s="19"/>
      <c r="I464" s="19"/>
      <c r="J464" s="19"/>
      <c r="K464" s="19"/>
      <c r="L464" s="19"/>
      <c r="M464" s="19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02">
        <v>22</v>
      </c>
      <c r="Z464" s="102">
        <v>1498</v>
      </c>
      <c r="AA464" s="102">
        <f t="shared" si="43"/>
        <v>374.5</v>
      </c>
      <c r="AB464" s="102">
        <v>30</v>
      </c>
      <c r="AC464" s="102">
        <v>2338</v>
      </c>
      <c r="AD464" s="102">
        <f t="shared" si="44"/>
        <v>584.5</v>
      </c>
      <c r="AE464" s="102">
        <v>19</v>
      </c>
      <c r="AF464" s="102">
        <v>1561</v>
      </c>
      <c r="AG464" s="102">
        <f t="shared" si="45"/>
        <v>390.25</v>
      </c>
      <c r="AH464" s="102">
        <v>33</v>
      </c>
      <c r="AI464" s="102">
        <v>2579</v>
      </c>
      <c r="AJ464" s="102">
        <f t="shared" si="46"/>
        <v>644.75</v>
      </c>
    </row>
    <row r="465" spans="1:36">
      <c r="A465" s="1" t="s">
        <v>4268</v>
      </c>
      <c r="B465" s="19" t="s">
        <v>3991</v>
      </c>
      <c r="C465" s="227" t="s">
        <v>5</v>
      </c>
      <c r="D465" s="19"/>
      <c r="E465" s="19"/>
      <c r="F465" s="19"/>
      <c r="G465" s="19"/>
      <c r="H465" s="19"/>
      <c r="I465" s="19"/>
      <c r="J465" s="19"/>
      <c r="K465" s="19"/>
      <c r="L465" s="19"/>
      <c r="M465" s="19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02">
        <v>4</v>
      </c>
      <c r="Z465" s="102">
        <v>336</v>
      </c>
      <c r="AA465" s="102">
        <f t="shared" si="43"/>
        <v>84</v>
      </c>
      <c r="AB465" s="102">
        <v>13</v>
      </c>
      <c r="AC465" s="102">
        <v>899</v>
      </c>
      <c r="AD465" s="102">
        <f t="shared" si="44"/>
        <v>224.75</v>
      </c>
      <c r="AE465" s="102">
        <v>29</v>
      </c>
      <c r="AF465" s="102">
        <v>2019</v>
      </c>
      <c r="AG465" s="102">
        <f t="shared" si="45"/>
        <v>504.75</v>
      </c>
      <c r="AH465" s="102">
        <v>22</v>
      </c>
      <c r="AI465" s="102">
        <v>1442</v>
      </c>
      <c r="AJ465" s="102">
        <f t="shared" si="46"/>
        <v>360.5</v>
      </c>
    </row>
    <row r="466" spans="1:36">
      <c r="A466" s="1" t="s">
        <v>4269</v>
      </c>
      <c r="B466" s="19" t="s">
        <v>3992</v>
      </c>
      <c r="C466" s="227" t="s">
        <v>5</v>
      </c>
      <c r="D466" s="19"/>
      <c r="E466" s="19"/>
      <c r="F466" s="19"/>
      <c r="G466" s="19"/>
      <c r="H466" s="19"/>
      <c r="I466" s="19"/>
      <c r="J466" s="19"/>
      <c r="K466" s="19"/>
      <c r="L466" s="19"/>
      <c r="M466" s="19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02">
        <v>9</v>
      </c>
      <c r="Z466" s="102">
        <v>515</v>
      </c>
      <c r="AA466" s="102">
        <f t="shared" si="43"/>
        <v>128.75</v>
      </c>
      <c r="AB466" s="102">
        <v>63</v>
      </c>
      <c r="AC466" s="102">
        <v>4573</v>
      </c>
      <c r="AD466" s="102">
        <f t="shared" si="44"/>
        <v>1143.25</v>
      </c>
      <c r="AE466" s="102">
        <v>64</v>
      </c>
      <c r="AF466" s="102">
        <v>4232</v>
      </c>
      <c r="AG466" s="102">
        <f t="shared" si="45"/>
        <v>1058</v>
      </c>
      <c r="AH466" s="102">
        <v>90</v>
      </c>
      <c r="AI466" s="102">
        <v>6606</v>
      </c>
      <c r="AJ466" s="102">
        <f t="shared" si="46"/>
        <v>1651.5</v>
      </c>
    </row>
    <row r="467" spans="1:36">
      <c r="A467" s="1" t="s">
        <v>4668</v>
      </c>
      <c r="B467" s="19" t="s">
        <v>4569</v>
      </c>
      <c r="C467" s="227" t="s">
        <v>5</v>
      </c>
      <c r="D467" s="19"/>
      <c r="E467" s="19"/>
      <c r="F467" s="19"/>
      <c r="G467" s="19"/>
      <c r="H467" s="19"/>
      <c r="I467" s="19"/>
      <c r="J467" s="19"/>
      <c r="K467" s="19"/>
      <c r="L467" s="19"/>
      <c r="M467" s="19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>
        <v>6</v>
      </c>
      <c r="AC467" s="19">
        <v>370</v>
      </c>
      <c r="AD467" s="102">
        <f t="shared" si="44"/>
        <v>92.5</v>
      </c>
      <c r="AE467" s="102">
        <v>33</v>
      </c>
      <c r="AF467" s="102">
        <v>2703</v>
      </c>
      <c r="AG467" s="102">
        <f t="shared" si="45"/>
        <v>675.75</v>
      </c>
      <c r="AH467" s="102">
        <v>23</v>
      </c>
      <c r="AI467" s="102">
        <v>1805</v>
      </c>
      <c r="AJ467" s="102">
        <f t="shared" si="46"/>
        <v>451.25</v>
      </c>
    </row>
    <row r="468" spans="1:36">
      <c r="A468" s="1" t="s">
        <v>4669</v>
      </c>
      <c r="B468" s="19" t="s">
        <v>4570</v>
      </c>
      <c r="C468" s="227" t="s">
        <v>5</v>
      </c>
      <c r="D468" s="19"/>
      <c r="E468" s="19"/>
      <c r="F468" s="19"/>
      <c r="G468" s="19"/>
      <c r="H468" s="19"/>
      <c r="I468" s="19"/>
      <c r="J468" s="19"/>
      <c r="K468" s="19"/>
      <c r="L468" s="19"/>
      <c r="M468" s="19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>
        <v>3</v>
      </c>
      <c r="AC468" s="19">
        <v>213</v>
      </c>
      <c r="AD468" s="102">
        <f t="shared" si="44"/>
        <v>53.25</v>
      </c>
      <c r="AE468" s="102">
        <v>33</v>
      </c>
      <c r="AF468" s="102">
        <v>2347</v>
      </c>
      <c r="AG468" s="102">
        <f t="shared" si="45"/>
        <v>586.75</v>
      </c>
      <c r="AH468" s="102">
        <v>58</v>
      </c>
      <c r="AI468" s="102">
        <v>4890</v>
      </c>
      <c r="AJ468" s="102">
        <f t="shared" si="46"/>
        <v>1222.5</v>
      </c>
    </row>
    <row r="469" spans="1:36">
      <c r="A469" s="1" t="s">
        <v>4670</v>
      </c>
      <c r="B469" s="19" t="s">
        <v>4571</v>
      </c>
      <c r="C469" s="227" t="s">
        <v>5</v>
      </c>
      <c r="D469" s="19"/>
      <c r="E469" s="19"/>
      <c r="F469" s="19"/>
      <c r="G469" s="19"/>
      <c r="H469" s="19"/>
      <c r="I469" s="19"/>
      <c r="J469" s="19"/>
      <c r="K469" s="19"/>
      <c r="L469" s="19"/>
      <c r="M469" s="19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>
        <v>2</v>
      </c>
      <c r="AC469" s="19">
        <v>94</v>
      </c>
      <c r="AD469" s="102">
        <f t="shared" si="44"/>
        <v>23.5</v>
      </c>
      <c r="AE469" s="102">
        <v>5</v>
      </c>
      <c r="AF469" s="102">
        <v>375</v>
      </c>
      <c r="AG469" s="102">
        <f t="shared" si="45"/>
        <v>93.75</v>
      </c>
      <c r="AH469" s="102">
        <v>3</v>
      </c>
      <c r="AI469" s="102">
        <v>253</v>
      </c>
      <c r="AJ469" s="102">
        <f t="shared" si="46"/>
        <v>63.25</v>
      </c>
    </row>
    <row r="470" spans="1:36">
      <c r="A470" s="1" t="s">
        <v>4671</v>
      </c>
      <c r="B470" s="19" t="s">
        <v>4572</v>
      </c>
      <c r="C470" s="227" t="s">
        <v>5</v>
      </c>
      <c r="D470" s="19"/>
      <c r="E470" s="19"/>
      <c r="F470" s="19"/>
      <c r="G470" s="19"/>
      <c r="H470" s="19"/>
      <c r="I470" s="19"/>
      <c r="J470" s="19"/>
      <c r="K470" s="19"/>
      <c r="L470" s="19"/>
      <c r="M470" s="19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>
        <v>7</v>
      </c>
      <c r="AC470" s="19">
        <v>533</v>
      </c>
      <c r="AD470" s="102">
        <f t="shared" si="44"/>
        <v>133.25</v>
      </c>
      <c r="AE470" s="102">
        <v>28</v>
      </c>
      <c r="AF470" s="102">
        <v>2104</v>
      </c>
      <c r="AG470" s="102">
        <f t="shared" si="45"/>
        <v>526</v>
      </c>
      <c r="AH470" s="102">
        <v>44</v>
      </c>
      <c r="AI470" s="102">
        <v>3408</v>
      </c>
      <c r="AJ470" s="102">
        <f t="shared" si="46"/>
        <v>852</v>
      </c>
    </row>
    <row r="471" spans="1:36">
      <c r="A471" s="1" t="s">
        <v>4672</v>
      </c>
      <c r="B471" s="19" t="s">
        <v>4573</v>
      </c>
      <c r="C471" s="227" t="s">
        <v>5</v>
      </c>
      <c r="D471" s="19"/>
      <c r="E471" s="19"/>
      <c r="F471" s="19"/>
      <c r="G471" s="19"/>
      <c r="H471" s="19"/>
      <c r="I471" s="19"/>
      <c r="J471" s="19"/>
      <c r="K471" s="19"/>
      <c r="L471" s="19"/>
      <c r="M471" s="19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>
        <v>23</v>
      </c>
      <c r="AC471" s="19">
        <v>1577</v>
      </c>
      <c r="AD471" s="102">
        <f t="shared" si="44"/>
        <v>394.25</v>
      </c>
      <c r="AE471" s="102">
        <v>50</v>
      </c>
      <c r="AF471" s="102">
        <v>3298</v>
      </c>
      <c r="AG471" s="102">
        <f t="shared" si="45"/>
        <v>824.5</v>
      </c>
      <c r="AH471" s="102">
        <v>41</v>
      </c>
      <c r="AI471" s="102">
        <v>2583</v>
      </c>
      <c r="AJ471" s="102">
        <f t="shared" si="46"/>
        <v>645.75</v>
      </c>
    </row>
    <row r="472" spans="1:36">
      <c r="A472" s="1" t="s">
        <v>4673</v>
      </c>
      <c r="B472" s="19" t="s">
        <v>4574</v>
      </c>
      <c r="C472" s="227" t="s">
        <v>5</v>
      </c>
      <c r="D472" s="19"/>
      <c r="E472" s="19"/>
      <c r="F472" s="19"/>
      <c r="G472" s="19"/>
      <c r="H472" s="19"/>
      <c r="I472" s="19"/>
      <c r="J472" s="19"/>
      <c r="K472" s="19"/>
      <c r="L472" s="19"/>
      <c r="M472" s="19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>
        <v>33</v>
      </c>
      <c r="AC472" s="19">
        <v>2859</v>
      </c>
      <c r="AD472" s="102">
        <f t="shared" si="44"/>
        <v>714.75</v>
      </c>
      <c r="AE472" s="102">
        <v>133</v>
      </c>
      <c r="AF472" s="102">
        <v>10231</v>
      </c>
      <c r="AG472" s="102">
        <f t="shared" si="45"/>
        <v>2557.75</v>
      </c>
      <c r="AH472" s="102">
        <v>116</v>
      </c>
      <c r="AI472" s="102">
        <v>8856</v>
      </c>
      <c r="AJ472" s="102">
        <f t="shared" si="46"/>
        <v>2214</v>
      </c>
    </row>
    <row r="473" spans="1:36">
      <c r="A473" s="1" t="s">
        <v>4674</v>
      </c>
      <c r="B473" s="19" t="s">
        <v>4575</v>
      </c>
      <c r="C473" s="227" t="s">
        <v>5</v>
      </c>
      <c r="D473" s="19"/>
      <c r="E473" s="19"/>
      <c r="F473" s="19"/>
      <c r="G473" s="19"/>
      <c r="H473" s="19"/>
      <c r="I473" s="19"/>
      <c r="J473" s="19"/>
      <c r="K473" s="19"/>
      <c r="L473" s="19"/>
      <c r="M473" s="19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>
        <v>11</v>
      </c>
      <c r="AC473" s="19">
        <v>945</v>
      </c>
      <c r="AD473" s="102">
        <f t="shared" si="44"/>
        <v>236.25</v>
      </c>
      <c r="AE473" s="102">
        <v>106</v>
      </c>
      <c r="AF473" s="102">
        <v>8042</v>
      </c>
      <c r="AG473" s="102">
        <f t="shared" si="45"/>
        <v>2010.5</v>
      </c>
      <c r="AH473" s="102">
        <v>116</v>
      </c>
      <c r="AI473" s="102">
        <v>9592</v>
      </c>
      <c r="AJ473" s="102">
        <f t="shared" si="46"/>
        <v>2398</v>
      </c>
    </row>
    <row r="474" spans="1:36">
      <c r="A474" s="1" t="s">
        <v>4675</v>
      </c>
      <c r="B474" s="19" t="s">
        <v>4576</v>
      </c>
      <c r="C474" s="227" t="s">
        <v>5</v>
      </c>
      <c r="D474" s="19"/>
      <c r="E474" s="19"/>
      <c r="F474" s="19"/>
      <c r="G474" s="19"/>
      <c r="H474" s="19"/>
      <c r="I474" s="19"/>
      <c r="J474" s="19"/>
      <c r="K474" s="19"/>
      <c r="L474" s="19"/>
      <c r="M474" s="19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>
        <v>8</v>
      </c>
      <c r="AC474" s="19">
        <v>504</v>
      </c>
      <c r="AD474" s="102">
        <f t="shared" si="44"/>
        <v>126</v>
      </c>
      <c r="AE474" s="102">
        <v>38</v>
      </c>
      <c r="AF474" s="102">
        <v>2782</v>
      </c>
      <c r="AG474" s="102">
        <f t="shared" si="45"/>
        <v>695.5</v>
      </c>
      <c r="AH474" s="102">
        <v>27</v>
      </c>
      <c r="AI474" s="102">
        <v>1993</v>
      </c>
      <c r="AJ474" s="102">
        <f t="shared" si="46"/>
        <v>498.25</v>
      </c>
    </row>
    <row r="475" spans="1:36">
      <c r="A475" s="1" t="s">
        <v>4676</v>
      </c>
      <c r="B475" s="19" t="s">
        <v>4577</v>
      </c>
      <c r="C475" s="227" t="s">
        <v>5</v>
      </c>
      <c r="D475" s="19"/>
      <c r="E475" s="19"/>
      <c r="F475" s="19"/>
      <c r="G475" s="19"/>
      <c r="H475" s="19"/>
      <c r="I475" s="19"/>
      <c r="J475" s="19"/>
      <c r="K475" s="19"/>
      <c r="L475" s="19"/>
      <c r="M475" s="19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>
        <v>6</v>
      </c>
      <c r="AC475" s="19">
        <v>354</v>
      </c>
      <c r="AD475" s="102">
        <f t="shared" si="44"/>
        <v>88.5</v>
      </c>
      <c r="AE475" s="102">
        <v>41</v>
      </c>
      <c r="AF475" s="102">
        <v>3327</v>
      </c>
      <c r="AG475" s="102">
        <f t="shared" si="45"/>
        <v>831.75</v>
      </c>
      <c r="AH475" s="102">
        <v>52</v>
      </c>
      <c r="AI475" s="102">
        <v>3804</v>
      </c>
      <c r="AJ475" s="102">
        <f t="shared" si="46"/>
        <v>951</v>
      </c>
    </row>
    <row r="476" spans="1:36">
      <c r="A476" s="1" t="s">
        <v>4677</v>
      </c>
      <c r="B476" s="19" t="s">
        <v>4578</v>
      </c>
      <c r="C476" s="227" t="s">
        <v>5</v>
      </c>
      <c r="D476" s="19"/>
      <c r="E476" s="19"/>
      <c r="F476" s="19"/>
      <c r="G476" s="19"/>
      <c r="H476" s="19"/>
      <c r="I476" s="19"/>
      <c r="J476" s="19"/>
      <c r="K476" s="19"/>
      <c r="L476" s="19"/>
      <c r="M476" s="19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>
        <v>70</v>
      </c>
      <c r="AC476" s="19">
        <v>5450</v>
      </c>
      <c r="AD476" s="102">
        <f t="shared" si="44"/>
        <v>1362.5</v>
      </c>
      <c r="AE476" s="102">
        <v>106</v>
      </c>
      <c r="AF476" s="102">
        <v>7770</v>
      </c>
      <c r="AG476" s="102">
        <f t="shared" si="45"/>
        <v>1942.5</v>
      </c>
      <c r="AH476" s="102">
        <v>140</v>
      </c>
      <c r="AI476" s="102">
        <v>9580</v>
      </c>
      <c r="AJ476" s="102">
        <f t="shared" si="46"/>
        <v>2395</v>
      </c>
    </row>
    <row r="477" spans="1:36">
      <c r="A477" s="1" t="s">
        <v>4678</v>
      </c>
      <c r="B477" s="19" t="s">
        <v>4579</v>
      </c>
      <c r="C477" s="227" t="s">
        <v>5</v>
      </c>
      <c r="D477" s="19"/>
      <c r="E477" s="19"/>
      <c r="F477" s="19"/>
      <c r="G477" s="19"/>
      <c r="H477" s="19"/>
      <c r="I477" s="19"/>
      <c r="J477" s="19"/>
      <c r="K477" s="19"/>
      <c r="L477" s="19"/>
      <c r="M477" s="19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>
        <v>9</v>
      </c>
      <c r="AC477" s="19">
        <v>459</v>
      </c>
      <c r="AD477" s="102">
        <f t="shared" si="44"/>
        <v>114.75</v>
      </c>
      <c r="AE477" s="102">
        <v>15</v>
      </c>
      <c r="AF477" s="102">
        <v>997</v>
      </c>
      <c r="AG477" s="102">
        <f t="shared" si="45"/>
        <v>249.25</v>
      </c>
      <c r="AH477" s="102">
        <v>15</v>
      </c>
      <c r="AI477" s="102">
        <v>973</v>
      </c>
      <c r="AJ477" s="102">
        <f t="shared" si="46"/>
        <v>243.25</v>
      </c>
    </row>
    <row r="478" spans="1:36">
      <c r="A478" s="1" t="s">
        <v>4679</v>
      </c>
      <c r="B478" s="19" t="s">
        <v>4580</v>
      </c>
      <c r="C478" s="227" t="s">
        <v>5</v>
      </c>
      <c r="D478" s="19"/>
      <c r="E478" s="19"/>
      <c r="F478" s="19"/>
      <c r="G478" s="19"/>
      <c r="H478" s="19"/>
      <c r="I478" s="19"/>
      <c r="J478" s="19"/>
      <c r="K478" s="19"/>
      <c r="L478" s="19"/>
      <c r="M478" s="19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>
        <v>14</v>
      </c>
      <c r="AC478" s="19">
        <v>826</v>
      </c>
      <c r="AD478" s="102">
        <f t="shared" si="44"/>
        <v>206.5</v>
      </c>
      <c r="AE478" s="102">
        <v>30</v>
      </c>
      <c r="AF478" s="102">
        <v>2158</v>
      </c>
      <c r="AG478" s="102">
        <f t="shared" si="45"/>
        <v>539.5</v>
      </c>
      <c r="AH478" s="102">
        <v>20</v>
      </c>
      <c r="AI478" s="102">
        <v>1480</v>
      </c>
      <c r="AJ478" s="102">
        <f t="shared" si="46"/>
        <v>370</v>
      </c>
    </row>
    <row r="479" spans="1:36">
      <c r="A479" s="1" t="s">
        <v>4680</v>
      </c>
      <c r="B479" s="19" t="s">
        <v>4581</v>
      </c>
      <c r="C479" s="227" t="s">
        <v>5</v>
      </c>
      <c r="D479" s="19"/>
      <c r="E479" s="19"/>
      <c r="F479" s="19"/>
      <c r="G479" s="19"/>
      <c r="H479" s="19"/>
      <c r="I479" s="19"/>
      <c r="J479" s="19"/>
      <c r="K479" s="19"/>
      <c r="L479" s="19"/>
      <c r="M479" s="19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>
        <v>1</v>
      </c>
      <c r="AC479" s="19">
        <v>35</v>
      </c>
      <c r="AD479" s="102">
        <f t="shared" si="44"/>
        <v>8.75</v>
      </c>
      <c r="AE479" s="102">
        <v>2</v>
      </c>
      <c r="AF479" s="102">
        <v>158</v>
      </c>
      <c r="AG479" s="102">
        <f t="shared" si="45"/>
        <v>39.5</v>
      </c>
      <c r="AH479" s="102">
        <v>5</v>
      </c>
      <c r="AI479" s="102">
        <v>295</v>
      </c>
      <c r="AJ479" s="102">
        <f t="shared" si="46"/>
        <v>73.75</v>
      </c>
    </row>
    <row r="480" spans="1:36">
      <c r="A480" s="1" t="s">
        <v>4681</v>
      </c>
      <c r="B480" s="19" t="s">
        <v>4582</v>
      </c>
      <c r="C480" s="227" t="s">
        <v>5</v>
      </c>
      <c r="D480" s="19"/>
      <c r="E480" s="19"/>
      <c r="F480" s="19"/>
      <c r="G480" s="19"/>
      <c r="H480" s="19"/>
      <c r="I480" s="19"/>
      <c r="J480" s="19"/>
      <c r="K480" s="19"/>
      <c r="L480" s="19"/>
      <c r="M480" s="19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>
        <v>2</v>
      </c>
      <c r="AC480" s="19">
        <v>70</v>
      </c>
      <c r="AD480" s="102">
        <f t="shared" si="44"/>
        <v>17.5</v>
      </c>
      <c r="AE480" s="102">
        <v>6</v>
      </c>
      <c r="AF480" s="102">
        <v>350</v>
      </c>
      <c r="AG480" s="102">
        <f t="shared" si="45"/>
        <v>87.5</v>
      </c>
      <c r="AH480" s="102">
        <v>7</v>
      </c>
      <c r="AI480" s="102">
        <v>513</v>
      </c>
      <c r="AJ480" s="102">
        <f t="shared" si="46"/>
        <v>128.25</v>
      </c>
    </row>
    <row r="481" spans="1:36" hidden="1">
      <c r="A481" s="1" t="s">
        <v>4682</v>
      </c>
      <c r="B481" s="19" t="s">
        <v>4583</v>
      </c>
      <c r="C481" s="227" t="s">
        <v>3</v>
      </c>
      <c r="D481" s="19"/>
      <c r="E481" s="19"/>
      <c r="F481" s="19"/>
      <c r="G481" s="19"/>
      <c r="H481" s="19"/>
      <c r="I481" s="19"/>
      <c r="J481" s="19"/>
      <c r="K481" s="19"/>
      <c r="L481" s="19"/>
      <c r="M481" s="19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>
        <v>16</v>
      </c>
      <c r="AC481" s="19">
        <v>968</v>
      </c>
      <c r="AD481" s="102">
        <f t="shared" si="44"/>
        <v>242</v>
      </c>
      <c r="AE481" s="102">
        <v>14</v>
      </c>
      <c r="AF481" s="102">
        <v>794</v>
      </c>
      <c r="AG481" s="102">
        <f t="shared" si="45"/>
        <v>198.5</v>
      </c>
      <c r="AH481" s="102">
        <v>22</v>
      </c>
      <c r="AI481" s="102">
        <v>1210</v>
      </c>
      <c r="AJ481" s="102">
        <f t="shared" si="46"/>
        <v>302.5</v>
      </c>
    </row>
    <row r="482" spans="1:36">
      <c r="A482" s="1" t="s">
        <v>4683</v>
      </c>
      <c r="B482" s="19" t="s">
        <v>4584</v>
      </c>
      <c r="C482" s="227" t="s">
        <v>5</v>
      </c>
      <c r="D482" s="19"/>
      <c r="E482" s="19"/>
      <c r="F482" s="19"/>
      <c r="G482" s="19"/>
      <c r="H482" s="19"/>
      <c r="I482" s="19"/>
      <c r="J482" s="19"/>
      <c r="K482" s="19"/>
      <c r="L482" s="19"/>
      <c r="M482" s="19"/>
      <c r="N482" s="19"/>
      <c r="O482" s="19"/>
      <c r="P482" s="19"/>
      <c r="Q482" s="19"/>
      <c r="R482" s="19"/>
      <c r="S482" s="19"/>
      <c r="T482" s="19"/>
      <c r="U482" s="19"/>
      <c r="V482" s="19"/>
      <c r="W482" s="19"/>
      <c r="X482" s="19"/>
      <c r="Y482" s="19"/>
      <c r="Z482" s="19"/>
      <c r="AA482" s="19"/>
      <c r="AB482" s="19">
        <v>5</v>
      </c>
      <c r="AC482" s="19">
        <v>311</v>
      </c>
      <c r="AD482" s="102">
        <f t="shared" si="44"/>
        <v>77.75</v>
      </c>
      <c r="AE482" s="102">
        <v>14</v>
      </c>
      <c r="AF482" s="102">
        <v>898</v>
      </c>
      <c r="AG482" s="102">
        <f t="shared" si="45"/>
        <v>224.5</v>
      </c>
      <c r="AH482" s="102">
        <v>11</v>
      </c>
      <c r="AI482" s="102">
        <v>665</v>
      </c>
      <c r="AJ482" s="102">
        <f t="shared" si="46"/>
        <v>166.25</v>
      </c>
    </row>
    <row r="483" spans="1:36">
      <c r="A483" s="1" t="s">
        <v>4684</v>
      </c>
      <c r="B483" s="19" t="s">
        <v>4585</v>
      </c>
      <c r="C483" s="227" t="s">
        <v>5</v>
      </c>
      <c r="D483" s="19"/>
      <c r="E483" s="19"/>
      <c r="F483" s="19"/>
      <c r="G483" s="19"/>
      <c r="H483" s="19"/>
      <c r="I483" s="19"/>
      <c r="J483" s="19"/>
      <c r="K483" s="19"/>
      <c r="L483" s="19"/>
      <c r="M483" s="19"/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  <c r="AB483" s="19">
        <v>6</v>
      </c>
      <c r="AC483" s="19">
        <v>322</v>
      </c>
      <c r="AD483" s="102">
        <f t="shared" si="44"/>
        <v>80.5</v>
      </c>
      <c r="AE483" s="102">
        <v>14</v>
      </c>
      <c r="AF483" s="102">
        <v>962</v>
      </c>
      <c r="AG483" s="102">
        <f t="shared" si="45"/>
        <v>240.5</v>
      </c>
      <c r="AH483" s="102">
        <v>17</v>
      </c>
      <c r="AI483" s="102">
        <v>1071</v>
      </c>
      <c r="AJ483" s="102">
        <f t="shared" si="46"/>
        <v>267.75</v>
      </c>
    </row>
    <row r="484" spans="1:36">
      <c r="A484" s="1" t="s">
        <v>4685</v>
      </c>
      <c r="B484" s="19" t="s">
        <v>4586</v>
      </c>
      <c r="C484" s="227" t="s">
        <v>5</v>
      </c>
      <c r="D484" s="19"/>
      <c r="E484" s="19"/>
      <c r="F484" s="19"/>
      <c r="G484" s="19"/>
      <c r="H484" s="19"/>
      <c r="I484" s="19"/>
      <c r="J484" s="19"/>
      <c r="K484" s="19"/>
      <c r="L484" s="19"/>
      <c r="M484" s="19"/>
      <c r="N484" s="19"/>
      <c r="O484" s="19"/>
      <c r="P484" s="19"/>
      <c r="Q484" s="19"/>
      <c r="R484" s="19"/>
      <c r="S484" s="19"/>
      <c r="T484" s="19"/>
      <c r="U484" s="19"/>
      <c r="V484" s="19"/>
      <c r="W484" s="19"/>
      <c r="X484" s="19"/>
      <c r="Y484" s="19"/>
      <c r="Z484" s="19"/>
      <c r="AA484" s="19"/>
      <c r="AB484" s="19">
        <v>9</v>
      </c>
      <c r="AC484" s="19">
        <v>567</v>
      </c>
      <c r="AD484" s="102">
        <f t="shared" si="44"/>
        <v>141.75</v>
      </c>
      <c r="AE484" s="102">
        <v>13</v>
      </c>
      <c r="AF484" s="102">
        <v>927</v>
      </c>
      <c r="AG484" s="102">
        <f t="shared" si="45"/>
        <v>231.75</v>
      </c>
      <c r="AH484" s="102">
        <v>14</v>
      </c>
      <c r="AI484" s="102">
        <v>1286</v>
      </c>
      <c r="AJ484" s="102">
        <f t="shared" si="46"/>
        <v>321.5</v>
      </c>
    </row>
    <row r="485" spans="1:36">
      <c r="A485" s="1" t="s">
        <v>4686</v>
      </c>
      <c r="B485" s="19" t="s">
        <v>4587</v>
      </c>
      <c r="C485" s="227" t="s">
        <v>5</v>
      </c>
      <c r="D485" s="19"/>
      <c r="E485" s="19"/>
      <c r="F485" s="19"/>
      <c r="G485" s="19"/>
      <c r="H485" s="19"/>
      <c r="I485" s="19"/>
      <c r="J485" s="19"/>
      <c r="K485" s="19"/>
      <c r="L485" s="19"/>
      <c r="M485" s="19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>
        <v>18</v>
      </c>
      <c r="AC485" s="19">
        <v>1470</v>
      </c>
      <c r="AD485" s="102">
        <f t="shared" si="44"/>
        <v>367.5</v>
      </c>
      <c r="AE485" s="102">
        <v>19</v>
      </c>
      <c r="AF485" s="102">
        <v>1225</v>
      </c>
      <c r="AG485" s="102">
        <f t="shared" si="45"/>
        <v>306.25</v>
      </c>
      <c r="AH485" s="102">
        <v>38</v>
      </c>
      <c r="AI485" s="102">
        <v>2798</v>
      </c>
      <c r="AJ485" s="102">
        <f t="shared" si="46"/>
        <v>699.5</v>
      </c>
    </row>
    <row r="486" spans="1:36">
      <c r="A486" s="1" t="s">
        <v>4687</v>
      </c>
      <c r="B486" s="19" t="s">
        <v>4588</v>
      </c>
      <c r="C486" s="227" t="s">
        <v>5</v>
      </c>
      <c r="D486" s="19"/>
      <c r="E486" s="19"/>
      <c r="F486" s="19"/>
      <c r="G486" s="19"/>
      <c r="H486" s="19"/>
      <c r="I486" s="19"/>
      <c r="J486" s="19"/>
      <c r="K486" s="19"/>
      <c r="L486" s="19"/>
      <c r="M486" s="19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>
        <v>10</v>
      </c>
      <c r="AC486" s="19">
        <v>622</v>
      </c>
      <c r="AD486" s="102">
        <f t="shared" si="44"/>
        <v>155.5</v>
      </c>
      <c r="AE486" s="102">
        <v>19</v>
      </c>
      <c r="AF486" s="102">
        <v>1361</v>
      </c>
      <c r="AG486" s="102">
        <f t="shared" si="45"/>
        <v>340.25</v>
      </c>
      <c r="AH486" s="102">
        <v>7</v>
      </c>
      <c r="AI486" s="102">
        <v>429</v>
      </c>
      <c r="AJ486" s="102">
        <f t="shared" si="46"/>
        <v>107.25</v>
      </c>
    </row>
    <row r="487" spans="1:36">
      <c r="A487" s="1" t="s">
        <v>4688</v>
      </c>
      <c r="B487" s="19" t="s">
        <v>4589</v>
      </c>
      <c r="C487" s="227" t="s">
        <v>5</v>
      </c>
      <c r="D487" s="19"/>
      <c r="E487" s="19"/>
      <c r="F487" s="19"/>
      <c r="G487" s="19"/>
      <c r="H487" s="19"/>
      <c r="I487" s="19"/>
      <c r="J487" s="19"/>
      <c r="K487" s="19"/>
      <c r="L487" s="19"/>
      <c r="M487" s="19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>
        <v>5</v>
      </c>
      <c r="AC487" s="19">
        <v>247</v>
      </c>
      <c r="AD487" s="102">
        <f t="shared" si="44"/>
        <v>61.75</v>
      </c>
      <c r="AE487" s="102">
        <v>3</v>
      </c>
      <c r="AF487" s="102">
        <v>297</v>
      </c>
      <c r="AG487" s="102">
        <f t="shared" si="45"/>
        <v>74.25</v>
      </c>
      <c r="AH487" s="102">
        <v>3</v>
      </c>
      <c r="AI487" s="102">
        <v>317</v>
      </c>
      <c r="AJ487" s="102">
        <f t="shared" si="46"/>
        <v>79.25</v>
      </c>
    </row>
    <row r="488" spans="1:36">
      <c r="A488" s="1" t="s">
        <v>4689</v>
      </c>
      <c r="B488" s="19" t="s">
        <v>4590</v>
      </c>
      <c r="C488" s="227" t="s">
        <v>5</v>
      </c>
      <c r="D488" s="19"/>
      <c r="E488" s="19"/>
      <c r="F488" s="19"/>
      <c r="G488" s="19"/>
      <c r="H488" s="19"/>
      <c r="I488" s="19"/>
      <c r="J488" s="19"/>
      <c r="K488" s="19"/>
      <c r="L488" s="19"/>
      <c r="M488" s="19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>
        <v>6</v>
      </c>
      <c r="AC488" s="19">
        <v>454</v>
      </c>
      <c r="AD488" s="102">
        <f t="shared" si="44"/>
        <v>113.5</v>
      </c>
      <c r="AE488" s="102">
        <v>18</v>
      </c>
      <c r="AF488" s="102">
        <v>1234</v>
      </c>
      <c r="AG488" s="102">
        <f t="shared" si="45"/>
        <v>308.5</v>
      </c>
      <c r="AH488" s="102">
        <v>19</v>
      </c>
      <c r="AI488" s="102">
        <v>1289</v>
      </c>
      <c r="AJ488" s="102">
        <f t="shared" si="46"/>
        <v>322.25</v>
      </c>
    </row>
    <row r="489" spans="1:36">
      <c r="A489" s="1" t="s">
        <v>4690</v>
      </c>
      <c r="B489" s="19" t="s">
        <v>4591</v>
      </c>
      <c r="C489" s="227" t="s">
        <v>5</v>
      </c>
      <c r="D489" s="19"/>
      <c r="E489" s="19"/>
      <c r="F489" s="19"/>
      <c r="G489" s="19"/>
      <c r="H489" s="19"/>
      <c r="I489" s="19"/>
      <c r="J489" s="19"/>
      <c r="K489" s="19"/>
      <c r="L489" s="19"/>
      <c r="M489" s="19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>
        <v>3</v>
      </c>
      <c r="AC489" s="19">
        <v>297</v>
      </c>
      <c r="AD489" s="102">
        <f t="shared" si="44"/>
        <v>74.25</v>
      </c>
      <c r="AE489" s="102">
        <v>12</v>
      </c>
      <c r="AF489" s="102">
        <v>648</v>
      </c>
      <c r="AG489" s="102">
        <f t="shared" si="45"/>
        <v>162</v>
      </c>
      <c r="AH489" s="102">
        <v>10</v>
      </c>
      <c r="AI489" s="102">
        <v>622</v>
      </c>
      <c r="AJ489" s="102">
        <f t="shared" si="46"/>
        <v>155.5</v>
      </c>
    </row>
    <row r="490" spans="1:36">
      <c r="A490" s="1" t="s">
        <v>4691</v>
      </c>
      <c r="B490" s="19" t="s">
        <v>4592</v>
      </c>
      <c r="C490" s="227" t="s">
        <v>5</v>
      </c>
      <c r="D490" s="19"/>
      <c r="E490" s="19"/>
      <c r="F490" s="19"/>
      <c r="G490" s="19"/>
      <c r="H490" s="19"/>
      <c r="I490" s="19"/>
      <c r="J490" s="19"/>
      <c r="K490" s="19"/>
      <c r="L490" s="19"/>
      <c r="M490" s="19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>
        <v>13</v>
      </c>
      <c r="AC490" s="19">
        <v>1043</v>
      </c>
      <c r="AD490" s="102">
        <f t="shared" si="44"/>
        <v>260.75</v>
      </c>
      <c r="AE490" s="102">
        <v>58</v>
      </c>
      <c r="AF490" s="102">
        <v>4490</v>
      </c>
      <c r="AG490" s="102">
        <f t="shared" si="45"/>
        <v>1122.5</v>
      </c>
      <c r="AH490" s="102">
        <v>67</v>
      </c>
      <c r="AI490" s="102">
        <v>5245</v>
      </c>
      <c r="AJ490" s="102">
        <f t="shared" si="46"/>
        <v>1311.25</v>
      </c>
    </row>
    <row r="491" spans="1:36">
      <c r="A491" s="1" t="s">
        <v>4692</v>
      </c>
      <c r="B491" s="19" t="s">
        <v>4593</v>
      </c>
      <c r="C491" s="227" t="s">
        <v>5</v>
      </c>
      <c r="D491" s="19"/>
      <c r="E491" s="19"/>
      <c r="F491" s="19"/>
      <c r="G491" s="19"/>
      <c r="H491" s="19"/>
      <c r="I491" s="19"/>
      <c r="J491" s="19"/>
      <c r="K491" s="19"/>
      <c r="L491" s="19"/>
      <c r="M491" s="19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>
        <v>8</v>
      </c>
      <c r="AC491" s="19">
        <v>480</v>
      </c>
      <c r="AD491" s="102">
        <f t="shared" si="44"/>
        <v>120</v>
      </c>
      <c r="AE491" s="102">
        <v>19</v>
      </c>
      <c r="AF491" s="102">
        <v>1169</v>
      </c>
      <c r="AG491" s="102">
        <f t="shared" si="45"/>
        <v>292.25</v>
      </c>
      <c r="AH491" s="102">
        <v>17</v>
      </c>
      <c r="AI491" s="102">
        <v>1219</v>
      </c>
      <c r="AJ491" s="102">
        <f t="shared" si="46"/>
        <v>304.75</v>
      </c>
    </row>
    <row r="492" spans="1:36">
      <c r="A492" s="1" t="s">
        <v>4693</v>
      </c>
      <c r="B492" s="19" t="s">
        <v>4594</v>
      </c>
      <c r="C492" s="227" t="s">
        <v>5</v>
      </c>
      <c r="D492" s="19"/>
      <c r="E492" s="19"/>
      <c r="F492" s="19"/>
      <c r="G492" s="19"/>
      <c r="H492" s="19"/>
      <c r="I492" s="19"/>
      <c r="J492" s="19"/>
      <c r="K492" s="19"/>
      <c r="L492" s="19"/>
      <c r="M492" s="19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>
        <v>22</v>
      </c>
      <c r="AC492" s="19">
        <v>1650</v>
      </c>
      <c r="AD492" s="102">
        <f t="shared" si="44"/>
        <v>412.5</v>
      </c>
      <c r="AE492" s="102">
        <v>49</v>
      </c>
      <c r="AF492" s="102">
        <v>3491</v>
      </c>
      <c r="AG492" s="102">
        <f t="shared" si="45"/>
        <v>872.75</v>
      </c>
      <c r="AH492" s="102">
        <v>72</v>
      </c>
      <c r="AI492" s="102">
        <v>5276</v>
      </c>
      <c r="AJ492" s="102">
        <f t="shared" si="46"/>
        <v>1319</v>
      </c>
    </row>
    <row r="493" spans="1:36">
      <c r="A493" s="1" t="s">
        <v>4694</v>
      </c>
      <c r="B493" s="19" t="s">
        <v>4595</v>
      </c>
      <c r="C493" s="227" t="s">
        <v>5</v>
      </c>
      <c r="D493" s="19"/>
      <c r="E493" s="19"/>
      <c r="F493" s="19"/>
      <c r="G493" s="19"/>
      <c r="H493" s="19"/>
      <c r="I493" s="19"/>
      <c r="J493" s="19"/>
      <c r="K493" s="19"/>
      <c r="L493" s="19"/>
      <c r="M493" s="19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>
        <v>2</v>
      </c>
      <c r="AC493" s="19">
        <v>118</v>
      </c>
      <c r="AD493" s="102">
        <f t="shared" si="44"/>
        <v>29.5</v>
      </c>
      <c r="AE493" s="102">
        <v>8</v>
      </c>
      <c r="AF493" s="102">
        <v>612</v>
      </c>
      <c r="AG493" s="102">
        <f t="shared" si="45"/>
        <v>153</v>
      </c>
      <c r="AH493" s="102">
        <v>13</v>
      </c>
      <c r="AI493" s="102">
        <v>919</v>
      </c>
      <c r="AJ493" s="102">
        <f t="shared" si="46"/>
        <v>229.75</v>
      </c>
    </row>
    <row r="494" spans="1:36">
      <c r="A494" s="1" t="s">
        <v>4695</v>
      </c>
      <c r="B494" s="19" t="s">
        <v>4596</v>
      </c>
      <c r="C494" s="227" t="s">
        <v>5</v>
      </c>
      <c r="D494" s="19"/>
      <c r="E494" s="19"/>
      <c r="F494" s="19"/>
      <c r="G494" s="19"/>
      <c r="H494" s="19"/>
      <c r="I494" s="19"/>
      <c r="J494" s="19"/>
      <c r="K494" s="19"/>
      <c r="L494" s="19"/>
      <c r="M494" s="19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>
        <v>13</v>
      </c>
      <c r="AC494" s="19">
        <v>863</v>
      </c>
      <c r="AD494" s="102">
        <f t="shared" si="44"/>
        <v>215.75</v>
      </c>
      <c r="AE494" s="102">
        <v>31</v>
      </c>
      <c r="AF494" s="102">
        <v>2013</v>
      </c>
      <c r="AG494" s="102">
        <f t="shared" si="45"/>
        <v>503.25</v>
      </c>
      <c r="AH494" s="102">
        <v>47</v>
      </c>
      <c r="AI494" s="102">
        <v>2853</v>
      </c>
      <c r="AJ494" s="102">
        <f t="shared" si="46"/>
        <v>713.25</v>
      </c>
    </row>
    <row r="495" spans="1:36">
      <c r="A495" s="1" t="s">
        <v>4696</v>
      </c>
      <c r="B495" s="19" t="s">
        <v>4597</v>
      </c>
      <c r="C495" s="227" t="s">
        <v>5</v>
      </c>
      <c r="D495" s="19"/>
      <c r="E495" s="19"/>
      <c r="F495" s="19"/>
      <c r="G495" s="19"/>
      <c r="H495" s="19"/>
      <c r="I495" s="19"/>
      <c r="J495" s="19"/>
      <c r="K495" s="19"/>
      <c r="L495" s="19"/>
      <c r="M495" s="19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>
        <v>3</v>
      </c>
      <c r="AC495" s="19">
        <v>169</v>
      </c>
      <c r="AD495" s="102">
        <f t="shared" si="44"/>
        <v>42.25</v>
      </c>
      <c r="AE495" s="102">
        <v>22</v>
      </c>
      <c r="AF495" s="102">
        <v>1602</v>
      </c>
      <c r="AG495" s="102">
        <f t="shared" si="45"/>
        <v>400.5</v>
      </c>
      <c r="AH495" s="102">
        <v>29</v>
      </c>
      <c r="AI495" s="102">
        <v>2107</v>
      </c>
      <c r="AJ495" s="102">
        <f t="shared" si="46"/>
        <v>526.75</v>
      </c>
    </row>
    <row r="496" spans="1:36">
      <c r="A496" s="1" t="s">
        <v>4697</v>
      </c>
      <c r="B496" s="19" t="s">
        <v>4598</v>
      </c>
      <c r="C496" s="227" t="s">
        <v>5</v>
      </c>
      <c r="D496" s="19"/>
      <c r="E496" s="19"/>
      <c r="F496" s="19"/>
      <c r="G496" s="19"/>
      <c r="H496" s="19"/>
      <c r="I496" s="19"/>
      <c r="J496" s="19"/>
      <c r="K496" s="19"/>
      <c r="L496" s="19"/>
      <c r="M496" s="19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>
        <v>7</v>
      </c>
      <c r="AC496" s="19">
        <v>553</v>
      </c>
      <c r="AD496" s="102">
        <f t="shared" si="44"/>
        <v>138.25</v>
      </c>
      <c r="AE496" s="102">
        <v>32</v>
      </c>
      <c r="AF496" s="102">
        <v>2216</v>
      </c>
      <c r="AG496" s="102">
        <f t="shared" si="45"/>
        <v>554</v>
      </c>
      <c r="AH496" s="102">
        <v>37</v>
      </c>
      <c r="AI496" s="102">
        <v>2523</v>
      </c>
      <c r="AJ496" s="102">
        <f t="shared" si="46"/>
        <v>630.75</v>
      </c>
    </row>
    <row r="497" spans="1:36">
      <c r="A497" s="1" t="s">
        <v>4698</v>
      </c>
      <c r="B497" s="19" t="s">
        <v>4599</v>
      </c>
      <c r="C497" s="227" t="s">
        <v>5</v>
      </c>
      <c r="D497" s="19"/>
      <c r="E497" s="19"/>
      <c r="F497" s="19"/>
      <c r="G497" s="19"/>
      <c r="H497" s="19"/>
      <c r="I497" s="19"/>
      <c r="J497" s="19"/>
      <c r="K497" s="19"/>
      <c r="L497" s="19"/>
      <c r="M497" s="19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>
        <v>24</v>
      </c>
      <c r="AC497" s="19">
        <v>1748</v>
      </c>
      <c r="AD497" s="102">
        <f t="shared" si="44"/>
        <v>437</v>
      </c>
      <c r="AE497" s="102">
        <v>44</v>
      </c>
      <c r="AF497" s="102">
        <v>2748</v>
      </c>
      <c r="AG497" s="102">
        <f t="shared" si="45"/>
        <v>687</v>
      </c>
      <c r="AH497" s="102">
        <v>24</v>
      </c>
      <c r="AI497" s="102">
        <v>1504</v>
      </c>
      <c r="AJ497" s="102">
        <f t="shared" si="46"/>
        <v>376</v>
      </c>
    </row>
    <row r="498" spans="1:36">
      <c r="A498" s="1" t="s">
        <v>4699</v>
      </c>
      <c r="B498" s="19" t="s">
        <v>4600</v>
      </c>
      <c r="C498" s="227" t="s">
        <v>5</v>
      </c>
      <c r="D498" s="19"/>
      <c r="E498" s="19"/>
      <c r="F498" s="19"/>
      <c r="G498" s="19"/>
      <c r="H498" s="19"/>
      <c r="I498" s="19"/>
      <c r="J498" s="19"/>
      <c r="K498" s="19"/>
      <c r="L498" s="19"/>
      <c r="M498" s="19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>
        <v>1</v>
      </c>
      <c r="AC498" s="19">
        <v>35</v>
      </c>
      <c r="AD498" s="102">
        <f t="shared" si="44"/>
        <v>8.75</v>
      </c>
      <c r="AE498" s="102">
        <v>18</v>
      </c>
      <c r="AF498" s="102">
        <v>1178</v>
      </c>
      <c r="AG498" s="102">
        <f t="shared" si="45"/>
        <v>294.5</v>
      </c>
      <c r="AH498" s="102">
        <v>11</v>
      </c>
      <c r="AI498" s="102">
        <v>825</v>
      </c>
      <c r="AJ498" s="102">
        <f t="shared" si="46"/>
        <v>206.25</v>
      </c>
    </row>
    <row r="499" spans="1:36">
      <c r="A499" s="1" t="s">
        <v>4700</v>
      </c>
      <c r="B499" s="19" t="s">
        <v>4601</v>
      </c>
      <c r="C499" s="227" t="s">
        <v>5</v>
      </c>
      <c r="D499" s="19"/>
      <c r="E499" s="19"/>
      <c r="F499" s="19"/>
      <c r="G499" s="19"/>
      <c r="H499" s="19"/>
      <c r="I499" s="19"/>
      <c r="J499" s="19"/>
      <c r="K499" s="19"/>
      <c r="L499" s="19"/>
      <c r="M499" s="19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>
        <v>3</v>
      </c>
      <c r="AC499" s="19">
        <v>129</v>
      </c>
      <c r="AD499" s="102">
        <f t="shared" si="44"/>
        <v>32.25</v>
      </c>
      <c r="AE499" s="102">
        <v>9</v>
      </c>
      <c r="AF499" s="102">
        <v>831</v>
      </c>
      <c r="AG499" s="102">
        <f t="shared" si="45"/>
        <v>207.75</v>
      </c>
      <c r="AH499" s="102">
        <v>7</v>
      </c>
      <c r="AI499" s="102">
        <v>553</v>
      </c>
      <c r="AJ499" s="102">
        <f t="shared" si="46"/>
        <v>138.25</v>
      </c>
    </row>
    <row r="500" spans="1:36">
      <c r="A500" s="1" t="s">
        <v>4701</v>
      </c>
      <c r="B500" s="19" t="s">
        <v>4602</v>
      </c>
      <c r="C500" s="227" t="s">
        <v>5</v>
      </c>
      <c r="D500" s="19"/>
      <c r="E500" s="19"/>
      <c r="F500" s="19"/>
      <c r="G500" s="19"/>
      <c r="H500" s="19"/>
      <c r="I500" s="19"/>
      <c r="J500" s="19"/>
      <c r="K500" s="19"/>
      <c r="L500" s="19"/>
      <c r="M500" s="19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>
        <v>11</v>
      </c>
      <c r="AC500" s="19">
        <v>841</v>
      </c>
      <c r="AD500" s="102">
        <f t="shared" si="44"/>
        <v>210.25</v>
      </c>
      <c r="AE500" s="102">
        <v>49</v>
      </c>
      <c r="AF500" s="102">
        <v>3499</v>
      </c>
      <c r="AG500" s="102">
        <f t="shared" si="45"/>
        <v>874.75</v>
      </c>
      <c r="AH500" s="102">
        <v>53</v>
      </c>
      <c r="AI500" s="102">
        <v>3979</v>
      </c>
      <c r="AJ500" s="102">
        <f t="shared" si="46"/>
        <v>994.75</v>
      </c>
    </row>
    <row r="501" spans="1:36">
      <c r="A501" s="1" t="s">
        <v>4702</v>
      </c>
      <c r="B501" s="19" t="s">
        <v>4603</v>
      </c>
      <c r="C501" s="227" t="s">
        <v>5</v>
      </c>
      <c r="D501" s="19"/>
      <c r="E501" s="19"/>
      <c r="F501" s="19"/>
      <c r="G501" s="19"/>
      <c r="H501" s="19"/>
      <c r="I501" s="19"/>
      <c r="J501" s="19"/>
      <c r="K501" s="19"/>
      <c r="L501" s="19"/>
      <c r="M501" s="19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>
        <v>17</v>
      </c>
      <c r="AC501" s="19">
        <v>1039</v>
      </c>
      <c r="AD501" s="102">
        <f t="shared" si="44"/>
        <v>259.75</v>
      </c>
      <c r="AE501" s="102">
        <v>63</v>
      </c>
      <c r="AF501" s="102">
        <v>3789</v>
      </c>
      <c r="AG501" s="102">
        <f t="shared" si="45"/>
        <v>947.25</v>
      </c>
      <c r="AH501" s="102">
        <v>28</v>
      </c>
      <c r="AI501" s="102">
        <v>1740</v>
      </c>
      <c r="AJ501" s="102">
        <f t="shared" si="46"/>
        <v>435</v>
      </c>
    </row>
    <row r="502" spans="1:36">
      <c r="A502" s="1" t="s">
        <v>4703</v>
      </c>
      <c r="B502" s="19" t="s">
        <v>4604</v>
      </c>
      <c r="C502" s="227" t="s">
        <v>5</v>
      </c>
      <c r="D502" s="19"/>
      <c r="E502" s="19"/>
      <c r="F502" s="19"/>
      <c r="G502" s="19"/>
      <c r="H502" s="19"/>
      <c r="I502" s="19"/>
      <c r="J502" s="19"/>
      <c r="K502" s="19"/>
      <c r="L502" s="19"/>
      <c r="M502" s="19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>
        <v>8</v>
      </c>
      <c r="AC502" s="19">
        <v>572</v>
      </c>
      <c r="AD502" s="102">
        <f t="shared" si="44"/>
        <v>143</v>
      </c>
      <c r="AE502" s="102">
        <v>15</v>
      </c>
      <c r="AF502" s="102">
        <v>977</v>
      </c>
      <c r="AG502" s="102">
        <f t="shared" si="45"/>
        <v>244.25</v>
      </c>
      <c r="AH502" s="102">
        <v>17</v>
      </c>
      <c r="AI502" s="102">
        <v>1203</v>
      </c>
      <c r="AJ502" s="102">
        <f t="shared" si="46"/>
        <v>300.75</v>
      </c>
    </row>
    <row r="503" spans="1:36">
      <c r="A503" s="1" t="s">
        <v>4704</v>
      </c>
      <c r="B503" s="19" t="s">
        <v>4605</v>
      </c>
      <c r="C503" s="227" t="s">
        <v>5</v>
      </c>
      <c r="D503" s="19"/>
      <c r="E503" s="19"/>
      <c r="F503" s="19"/>
      <c r="G503" s="19"/>
      <c r="H503" s="19"/>
      <c r="I503" s="19"/>
      <c r="J503" s="19"/>
      <c r="K503" s="19"/>
      <c r="L503" s="19"/>
      <c r="M503" s="19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>
        <v>17</v>
      </c>
      <c r="AC503" s="19">
        <v>1275</v>
      </c>
      <c r="AD503" s="102">
        <f t="shared" si="44"/>
        <v>318.75</v>
      </c>
      <c r="AE503" s="102">
        <v>25</v>
      </c>
      <c r="AF503" s="102">
        <v>1811</v>
      </c>
      <c r="AG503" s="102">
        <f t="shared" si="45"/>
        <v>452.75</v>
      </c>
      <c r="AH503" s="102">
        <v>28</v>
      </c>
      <c r="AI503" s="102">
        <v>2044</v>
      </c>
      <c r="AJ503" s="102">
        <f t="shared" si="46"/>
        <v>511</v>
      </c>
    </row>
    <row r="504" spans="1:36">
      <c r="A504" s="1" t="s">
        <v>4705</v>
      </c>
      <c r="B504" s="19" t="s">
        <v>4606</v>
      </c>
      <c r="C504" s="227" t="s">
        <v>5</v>
      </c>
      <c r="D504" s="19"/>
      <c r="E504" s="19"/>
      <c r="F504" s="19"/>
      <c r="G504" s="19"/>
      <c r="H504" s="19"/>
      <c r="I504" s="19"/>
      <c r="J504" s="19"/>
      <c r="K504" s="19"/>
      <c r="L504" s="19"/>
      <c r="M504" s="19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>
        <v>41</v>
      </c>
      <c r="AC504" s="19">
        <v>2979</v>
      </c>
      <c r="AD504" s="102">
        <f t="shared" si="44"/>
        <v>744.75</v>
      </c>
      <c r="AE504" s="102">
        <v>90</v>
      </c>
      <c r="AF504" s="102">
        <v>6658</v>
      </c>
      <c r="AG504" s="102">
        <f t="shared" si="45"/>
        <v>1664.5</v>
      </c>
      <c r="AH504" s="102">
        <v>147</v>
      </c>
      <c r="AI504" s="102">
        <v>9769</v>
      </c>
      <c r="AJ504" s="102">
        <f t="shared" si="46"/>
        <v>2442.25</v>
      </c>
    </row>
    <row r="505" spans="1:36">
      <c r="A505" s="1" t="s">
        <v>4706</v>
      </c>
      <c r="B505" s="19" t="s">
        <v>4607</v>
      </c>
      <c r="C505" s="227" t="s">
        <v>5</v>
      </c>
      <c r="D505" s="19"/>
      <c r="E505" s="19"/>
      <c r="F505" s="19"/>
      <c r="G505" s="19"/>
      <c r="H505" s="19"/>
      <c r="I505" s="19"/>
      <c r="J505" s="19"/>
      <c r="K505" s="19"/>
      <c r="L505" s="19"/>
      <c r="M505" s="19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>
        <v>3</v>
      </c>
      <c r="AC505" s="19">
        <v>153</v>
      </c>
      <c r="AD505" s="102">
        <f t="shared" si="44"/>
        <v>38.25</v>
      </c>
      <c r="AE505" s="102">
        <v>8</v>
      </c>
      <c r="AF505" s="102">
        <v>488</v>
      </c>
      <c r="AG505" s="102">
        <f t="shared" si="45"/>
        <v>122</v>
      </c>
      <c r="AH505" s="102">
        <v>14</v>
      </c>
      <c r="AI505" s="102">
        <v>1094</v>
      </c>
      <c r="AJ505" s="102">
        <f t="shared" si="46"/>
        <v>273.5</v>
      </c>
    </row>
    <row r="506" spans="1:36">
      <c r="A506" s="1" t="s">
        <v>4707</v>
      </c>
      <c r="B506" s="19" t="s">
        <v>4608</v>
      </c>
      <c r="C506" s="227" t="s">
        <v>5</v>
      </c>
      <c r="D506" s="19"/>
      <c r="E506" s="19"/>
      <c r="F506" s="19"/>
      <c r="G506" s="19"/>
      <c r="H506" s="19"/>
      <c r="I506" s="19"/>
      <c r="J506" s="19"/>
      <c r="K506" s="19"/>
      <c r="L506" s="19"/>
      <c r="M506" s="19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>
        <v>21</v>
      </c>
      <c r="AC506" s="19">
        <v>1543</v>
      </c>
      <c r="AD506" s="102">
        <f t="shared" si="44"/>
        <v>385.75</v>
      </c>
      <c r="AE506" s="102">
        <v>34</v>
      </c>
      <c r="AF506" s="102">
        <v>2374</v>
      </c>
      <c r="AG506" s="102">
        <f t="shared" si="45"/>
        <v>593.5</v>
      </c>
      <c r="AH506" s="102">
        <v>28</v>
      </c>
      <c r="AI506" s="102">
        <v>2196</v>
      </c>
      <c r="AJ506" s="102">
        <f t="shared" si="46"/>
        <v>549</v>
      </c>
    </row>
    <row r="507" spans="1:36">
      <c r="A507" s="1" t="s">
        <v>4708</v>
      </c>
      <c r="B507" s="19" t="s">
        <v>4609</v>
      </c>
      <c r="C507" s="227" t="s">
        <v>5</v>
      </c>
      <c r="D507" s="19"/>
      <c r="E507" s="19"/>
      <c r="F507" s="19"/>
      <c r="G507" s="19"/>
      <c r="H507" s="19"/>
      <c r="I507" s="19"/>
      <c r="J507" s="19"/>
      <c r="K507" s="19"/>
      <c r="L507" s="19"/>
      <c r="M507" s="19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>
        <v>78</v>
      </c>
      <c r="AC507" s="19">
        <v>6630</v>
      </c>
      <c r="AD507" s="102">
        <f t="shared" si="44"/>
        <v>1657.5</v>
      </c>
      <c r="AE507" s="102">
        <v>79</v>
      </c>
      <c r="AF507" s="102">
        <v>6653</v>
      </c>
      <c r="AG507" s="102">
        <f t="shared" si="45"/>
        <v>1663.25</v>
      </c>
      <c r="AH507" s="102">
        <v>88</v>
      </c>
      <c r="AI507" s="102">
        <v>7876</v>
      </c>
      <c r="AJ507" s="102">
        <f t="shared" si="46"/>
        <v>1969</v>
      </c>
    </row>
    <row r="508" spans="1:36">
      <c r="A508" s="1" t="s">
        <v>4709</v>
      </c>
      <c r="B508" s="19" t="s">
        <v>4610</v>
      </c>
      <c r="C508" s="227" t="s">
        <v>5</v>
      </c>
      <c r="D508" s="19"/>
      <c r="E508" s="19"/>
      <c r="F508" s="19"/>
      <c r="G508" s="19"/>
      <c r="H508" s="19"/>
      <c r="I508" s="19"/>
      <c r="J508" s="19"/>
      <c r="K508" s="19"/>
      <c r="L508" s="19"/>
      <c r="M508" s="19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>
        <v>6</v>
      </c>
      <c r="AC508" s="19">
        <v>434</v>
      </c>
      <c r="AD508" s="102">
        <f t="shared" si="44"/>
        <v>108.5</v>
      </c>
      <c r="AE508" s="102">
        <v>17</v>
      </c>
      <c r="AF508" s="102">
        <v>1095</v>
      </c>
      <c r="AG508" s="102">
        <f t="shared" si="45"/>
        <v>273.75</v>
      </c>
      <c r="AH508" s="102">
        <v>42</v>
      </c>
      <c r="AI508" s="102">
        <v>2906</v>
      </c>
      <c r="AJ508" s="102">
        <f t="shared" si="46"/>
        <v>726.5</v>
      </c>
    </row>
    <row r="509" spans="1:36">
      <c r="A509" s="1" t="s">
        <v>4710</v>
      </c>
      <c r="B509" s="19" t="s">
        <v>4611</v>
      </c>
      <c r="C509" s="227" t="s">
        <v>5</v>
      </c>
      <c r="D509" s="19"/>
      <c r="E509" s="19"/>
      <c r="F509" s="19"/>
      <c r="G509" s="19"/>
      <c r="H509" s="19"/>
      <c r="I509" s="19"/>
      <c r="J509" s="19"/>
      <c r="K509" s="19"/>
      <c r="L509" s="19"/>
      <c r="M509" s="19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>
        <v>23</v>
      </c>
      <c r="AC509" s="19">
        <v>1781</v>
      </c>
      <c r="AD509" s="102">
        <f t="shared" si="44"/>
        <v>445.25</v>
      </c>
      <c r="AE509" s="102">
        <v>60</v>
      </c>
      <c r="AF509" s="102">
        <v>3924</v>
      </c>
      <c r="AG509" s="102">
        <f t="shared" si="45"/>
        <v>981</v>
      </c>
      <c r="AH509" s="102">
        <v>83</v>
      </c>
      <c r="AI509" s="102">
        <v>5301</v>
      </c>
      <c r="AJ509" s="102">
        <f t="shared" si="46"/>
        <v>1325.25</v>
      </c>
    </row>
    <row r="510" spans="1:36">
      <c r="A510" s="1" t="s">
        <v>4711</v>
      </c>
      <c r="B510" s="19" t="s">
        <v>4612</v>
      </c>
      <c r="C510" s="227" t="s">
        <v>5</v>
      </c>
      <c r="D510" s="19"/>
      <c r="E510" s="19"/>
      <c r="F510" s="19"/>
      <c r="G510" s="19"/>
      <c r="H510" s="19"/>
      <c r="I510" s="19"/>
      <c r="J510" s="19"/>
      <c r="K510" s="19"/>
      <c r="L510" s="19"/>
      <c r="M510" s="19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>
        <v>5</v>
      </c>
      <c r="AC510" s="19">
        <v>223</v>
      </c>
      <c r="AD510" s="102">
        <f t="shared" si="44"/>
        <v>55.75</v>
      </c>
      <c r="AE510" s="102">
        <v>1</v>
      </c>
      <c r="AF510" s="102">
        <v>59</v>
      </c>
      <c r="AG510" s="102">
        <f t="shared" si="45"/>
        <v>14.75</v>
      </c>
      <c r="AH510" s="102">
        <v>7</v>
      </c>
      <c r="AI510" s="102">
        <v>425</v>
      </c>
      <c r="AJ510" s="102">
        <f t="shared" si="46"/>
        <v>106.25</v>
      </c>
    </row>
    <row r="511" spans="1:36">
      <c r="A511" s="1" t="s">
        <v>4712</v>
      </c>
      <c r="B511" s="19" t="s">
        <v>4613</v>
      </c>
      <c r="C511" s="227" t="s">
        <v>5</v>
      </c>
      <c r="D511" s="19"/>
      <c r="E511" s="19"/>
      <c r="F511" s="19"/>
      <c r="G511" s="19"/>
      <c r="H511" s="19"/>
      <c r="I511" s="19"/>
      <c r="J511" s="19"/>
      <c r="K511" s="19"/>
      <c r="L511" s="19"/>
      <c r="M511" s="19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>
        <v>5</v>
      </c>
      <c r="AC511" s="19">
        <v>475</v>
      </c>
      <c r="AD511" s="102">
        <f t="shared" si="44"/>
        <v>118.75</v>
      </c>
      <c r="AE511" s="102">
        <v>4</v>
      </c>
      <c r="AF511" s="102">
        <v>332</v>
      </c>
      <c r="AG511" s="102">
        <f t="shared" si="45"/>
        <v>83</v>
      </c>
      <c r="AH511" s="102">
        <v>5</v>
      </c>
      <c r="AI511" s="102">
        <v>375</v>
      </c>
      <c r="AJ511" s="102">
        <f t="shared" si="46"/>
        <v>93.75</v>
      </c>
    </row>
    <row r="512" spans="1:36">
      <c r="A512" s="1" t="s">
        <v>4713</v>
      </c>
      <c r="B512" s="19" t="s">
        <v>4614</v>
      </c>
      <c r="C512" s="227" t="s">
        <v>5</v>
      </c>
      <c r="D512" s="19"/>
      <c r="E512" s="19"/>
      <c r="F512" s="19"/>
      <c r="G512" s="19"/>
      <c r="H512" s="19"/>
      <c r="I512" s="19"/>
      <c r="J512" s="19"/>
      <c r="K512" s="19"/>
      <c r="L512" s="19"/>
      <c r="M512" s="19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>
        <v>19</v>
      </c>
      <c r="AC512" s="19">
        <v>1349</v>
      </c>
      <c r="AD512" s="102">
        <f t="shared" si="44"/>
        <v>337.25</v>
      </c>
      <c r="AE512" s="102">
        <v>36</v>
      </c>
      <c r="AF512" s="102">
        <v>2808</v>
      </c>
      <c r="AG512" s="102">
        <f t="shared" si="45"/>
        <v>702</v>
      </c>
      <c r="AH512" s="102">
        <v>35</v>
      </c>
      <c r="AI512" s="102">
        <v>2641</v>
      </c>
      <c r="AJ512" s="102">
        <f t="shared" si="46"/>
        <v>660.25</v>
      </c>
    </row>
    <row r="513" spans="1:36">
      <c r="A513" s="1" t="s">
        <v>4714</v>
      </c>
      <c r="B513" s="19" t="s">
        <v>4615</v>
      </c>
      <c r="C513" s="227" t="s">
        <v>5</v>
      </c>
      <c r="D513" s="19"/>
      <c r="E513" s="19"/>
      <c r="F513" s="19"/>
      <c r="G513" s="19"/>
      <c r="H513" s="19"/>
      <c r="I513" s="19"/>
      <c r="J513" s="19"/>
      <c r="K513" s="19"/>
      <c r="L513" s="19"/>
      <c r="M513" s="19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>
        <v>3</v>
      </c>
      <c r="AC513" s="19">
        <v>105</v>
      </c>
      <c r="AD513" s="102">
        <f t="shared" si="44"/>
        <v>26.25</v>
      </c>
      <c r="AE513" s="102">
        <v>10</v>
      </c>
      <c r="AF513" s="102">
        <v>678</v>
      </c>
      <c r="AG513" s="102">
        <f t="shared" si="45"/>
        <v>169.5</v>
      </c>
      <c r="AH513" s="102">
        <v>35</v>
      </c>
      <c r="AI513" s="102">
        <v>2433</v>
      </c>
      <c r="AJ513" s="102">
        <f t="shared" si="46"/>
        <v>608.25</v>
      </c>
    </row>
    <row r="514" spans="1:36">
      <c r="A514" s="1" t="s">
        <v>4715</v>
      </c>
      <c r="B514" s="19" t="s">
        <v>4616</v>
      </c>
      <c r="C514" s="227" t="s">
        <v>5</v>
      </c>
      <c r="D514" s="19"/>
      <c r="E514" s="19"/>
      <c r="F514" s="19"/>
      <c r="G514" s="19"/>
      <c r="H514" s="19"/>
      <c r="I514" s="19"/>
      <c r="J514" s="19"/>
      <c r="K514" s="19"/>
      <c r="L514" s="19"/>
      <c r="M514" s="19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>
        <v>28</v>
      </c>
      <c r="AC514" s="19">
        <v>1580</v>
      </c>
      <c r="AD514" s="102">
        <f t="shared" si="44"/>
        <v>395</v>
      </c>
      <c r="AE514" s="102">
        <v>76</v>
      </c>
      <c r="AF514" s="102">
        <v>4336</v>
      </c>
      <c r="AG514" s="102">
        <f t="shared" si="45"/>
        <v>1084</v>
      </c>
      <c r="AH514" s="102">
        <v>85</v>
      </c>
      <c r="AI514" s="102">
        <v>5139</v>
      </c>
      <c r="AJ514" s="102">
        <f t="shared" si="46"/>
        <v>1284.75</v>
      </c>
    </row>
    <row r="515" spans="1:36">
      <c r="A515" s="1" t="s">
        <v>4716</v>
      </c>
      <c r="B515" s="19" t="s">
        <v>4617</v>
      </c>
      <c r="C515" s="227" t="s">
        <v>5</v>
      </c>
      <c r="D515" s="19"/>
      <c r="E515" s="19"/>
      <c r="F515" s="19"/>
      <c r="G515" s="19"/>
      <c r="H515" s="19"/>
      <c r="I515" s="19"/>
      <c r="J515" s="19"/>
      <c r="K515" s="19"/>
      <c r="L515" s="19"/>
      <c r="M515" s="19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>
        <v>57</v>
      </c>
      <c r="AC515" s="19">
        <v>3887</v>
      </c>
      <c r="AD515" s="102">
        <f t="shared" si="44"/>
        <v>971.75</v>
      </c>
      <c r="AE515" s="102">
        <v>90</v>
      </c>
      <c r="AF515" s="102">
        <v>6666</v>
      </c>
      <c r="AG515" s="102">
        <f t="shared" si="45"/>
        <v>1666.5</v>
      </c>
      <c r="AH515" s="102">
        <v>78</v>
      </c>
      <c r="AI515" s="102">
        <v>6094</v>
      </c>
      <c r="AJ515" s="102">
        <f t="shared" si="46"/>
        <v>1523.5</v>
      </c>
    </row>
    <row r="516" spans="1:36">
      <c r="A516" s="1" t="s">
        <v>4717</v>
      </c>
      <c r="B516" s="19" t="s">
        <v>4618</v>
      </c>
      <c r="C516" s="227" t="s">
        <v>5</v>
      </c>
      <c r="D516" s="19"/>
      <c r="E516" s="19"/>
      <c r="F516" s="19"/>
      <c r="G516" s="19"/>
      <c r="H516" s="19"/>
      <c r="I516" s="19"/>
      <c r="J516" s="19"/>
      <c r="K516" s="19"/>
      <c r="L516" s="19"/>
      <c r="M516" s="19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>
        <v>8</v>
      </c>
      <c r="AC516" s="19">
        <v>456</v>
      </c>
      <c r="AD516" s="102">
        <f t="shared" ref="AD516:AD565" si="47">AC516*25%</f>
        <v>114</v>
      </c>
      <c r="AE516" s="102">
        <v>31</v>
      </c>
      <c r="AF516" s="102">
        <v>2057</v>
      </c>
      <c r="AG516" s="102">
        <f t="shared" ref="AG516:AG571" si="48">AF516*25%</f>
        <v>514.25</v>
      </c>
      <c r="AH516" s="102">
        <v>52</v>
      </c>
      <c r="AI516" s="102">
        <v>3912</v>
      </c>
      <c r="AJ516" s="102">
        <f t="shared" ref="AJ516:AJ579" si="49">AI516*25%</f>
        <v>978</v>
      </c>
    </row>
    <row r="517" spans="1:36">
      <c r="A517" s="1" t="s">
        <v>4718</v>
      </c>
      <c r="B517" s="19" t="s">
        <v>4619</v>
      </c>
      <c r="C517" s="227" t="s">
        <v>5</v>
      </c>
      <c r="D517" s="19"/>
      <c r="E517" s="19"/>
      <c r="F517" s="19"/>
      <c r="G517" s="19"/>
      <c r="H517" s="19"/>
      <c r="I517" s="19"/>
      <c r="J517" s="19"/>
      <c r="K517" s="19"/>
      <c r="L517" s="19"/>
      <c r="M517" s="19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>
        <v>35</v>
      </c>
      <c r="AC517" s="19">
        <v>2077</v>
      </c>
      <c r="AD517" s="102">
        <f t="shared" si="47"/>
        <v>519.25</v>
      </c>
      <c r="AE517" s="102">
        <v>72</v>
      </c>
      <c r="AF517" s="102">
        <v>4956</v>
      </c>
      <c r="AG517" s="102">
        <f t="shared" si="48"/>
        <v>1239</v>
      </c>
      <c r="AH517" s="102">
        <v>68</v>
      </c>
      <c r="AI517" s="102">
        <v>4768</v>
      </c>
      <c r="AJ517" s="102">
        <f t="shared" si="49"/>
        <v>1192</v>
      </c>
    </row>
    <row r="518" spans="1:36">
      <c r="A518" s="1" t="s">
        <v>4719</v>
      </c>
      <c r="B518" s="19" t="s">
        <v>4620</v>
      </c>
      <c r="C518" s="227" t="s">
        <v>5</v>
      </c>
      <c r="D518" s="19"/>
      <c r="E518" s="19"/>
      <c r="F518" s="19"/>
      <c r="G518" s="19"/>
      <c r="H518" s="19"/>
      <c r="I518" s="19"/>
      <c r="J518" s="19"/>
      <c r="K518" s="19"/>
      <c r="L518" s="19"/>
      <c r="M518" s="19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>
        <v>11</v>
      </c>
      <c r="AC518" s="19">
        <v>745</v>
      </c>
      <c r="AD518" s="102">
        <f t="shared" si="47"/>
        <v>186.25</v>
      </c>
      <c r="AE518" s="102">
        <v>29</v>
      </c>
      <c r="AF518" s="102">
        <v>2099</v>
      </c>
      <c r="AG518" s="102">
        <f t="shared" si="48"/>
        <v>524.75</v>
      </c>
      <c r="AH518" s="102">
        <v>40</v>
      </c>
      <c r="AI518" s="102">
        <v>3368</v>
      </c>
      <c r="AJ518" s="102">
        <f t="shared" si="49"/>
        <v>842</v>
      </c>
    </row>
    <row r="519" spans="1:36">
      <c r="A519" s="1" t="s">
        <v>4720</v>
      </c>
      <c r="B519" s="19" t="s">
        <v>4621</v>
      </c>
      <c r="C519" s="227" t="s">
        <v>5</v>
      </c>
      <c r="D519" s="19"/>
      <c r="E519" s="19"/>
      <c r="F519" s="19"/>
      <c r="G519" s="19"/>
      <c r="H519" s="19"/>
      <c r="I519" s="19"/>
      <c r="J519" s="19"/>
      <c r="K519" s="19"/>
      <c r="L519" s="19"/>
      <c r="M519" s="19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>
        <v>55</v>
      </c>
      <c r="AC519" s="19">
        <v>3601</v>
      </c>
      <c r="AD519" s="102">
        <f t="shared" si="47"/>
        <v>900.25</v>
      </c>
      <c r="AE519" s="102">
        <v>67</v>
      </c>
      <c r="AF519" s="102">
        <v>5289</v>
      </c>
      <c r="AG519" s="102">
        <f t="shared" si="48"/>
        <v>1322.25</v>
      </c>
      <c r="AH519" s="102">
        <v>68</v>
      </c>
      <c r="AI519" s="102">
        <v>5360</v>
      </c>
      <c r="AJ519" s="102">
        <f t="shared" si="49"/>
        <v>1340</v>
      </c>
    </row>
    <row r="520" spans="1:36">
      <c r="A520" s="1" t="s">
        <v>4721</v>
      </c>
      <c r="B520" s="19" t="s">
        <v>4622</v>
      </c>
      <c r="C520" s="227" t="s">
        <v>5</v>
      </c>
      <c r="D520" s="19"/>
      <c r="E520" s="19"/>
      <c r="F520" s="19"/>
      <c r="G520" s="19"/>
      <c r="H520" s="19"/>
      <c r="I520" s="19"/>
      <c r="J520" s="19"/>
      <c r="K520" s="19"/>
      <c r="L520" s="19"/>
      <c r="M520" s="19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>
        <v>17</v>
      </c>
      <c r="AC520" s="19">
        <v>1135</v>
      </c>
      <c r="AD520" s="102">
        <f t="shared" si="47"/>
        <v>283.75</v>
      </c>
      <c r="AE520" s="102">
        <v>102</v>
      </c>
      <c r="AF520" s="102">
        <v>6522</v>
      </c>
      <c r="AG520" s="102">
        <f t="shared" si="48"/>
        <v>1630.5</v>
      </c>
      <c r="AH520" s="102">
        <v>122</v>
      </c>
      <c r="AI520" s="102">
        <v>8546</v>
      </c>
      <c r="AJ520" s="102">
        <f t="shared" si="49"/>
        <v>2136.5</v>
      </c>
    </row>
    <row r="521" spans="1:36">
      <c r="A521" s="1" t="s">
        <v>4722</v>
      </c>
      <c r="B521" s="19" t="s">
        <v>4623</v>
      </c>
      <c r="C521" s="227" t="s">
        <v>5</v>
      </c>
      <c r="D521" s="19"/>
      <c r="E521" s="19"/>
      <c r="F521" s="19"/>
      <c r="G521" s="19"/>
      <c r="H521" s="19"/>
      <c r="I521" s="19"/>
      <c r="J521" s="19"/>
      <c r="K521" s="19"/>
      <c r="L521" s="19"/>
      <c r="M521" s="19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>
        <v>16</v>
      </c>
      <c r="AC521" s="19">
        <v>1088</v>
      </c>
      <c r="AD521" s="102">
        <f t="shared" si="47"/>
        <v>272</v>
      </c>
      <c r="AE521" s="102">
        <v>66</v>
      </c>
      <c r="AF521" s="102">
        <v>4726</v>
      </c>
      <c r="AG521" s="102">
        <f t="shared" si="48"/>
        <v>1181.5</v>
      </c>
      <c r="AH521" s="102">
        <v>54</v>
      </c>
      <c r="AI521" s="102">
        <v>4210</v>
      </c>
      <c r="AJ521" s="102">
        <f t="shared" si="49"/>
        <v>1052.5</v>
      </c>
    </row>
    <row r="522" spans="1:36">
      <c r="A522" s="1" t="s">
        <v>4723</v>
      </c>
      <c r="B522" s="19" t="s">
        <v>4624</v>
      </c>
      <c r="C522" s="227" t="s">
        <v>5</v>
      </c>
      <c r="D522" s="19"/>
      <c r="E522" s="19"/>
      <c r="F522" s="19"/>
      <c r="G522" s="19"/>
      <c r="H522" s="19"/>
      <c r="I522" s="19"/>
      <c r="J522" s="19"/>
      <c r="K522" s="19"/>
      <c r="L522" s="19"/>
      <c r="M522" s="19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>
        <v>12</v>
      </c>
      <c r="AC522" s="19">
        <v>732</v>
      </c>
      <c r="AD522" s="102">
        <f t="shared" si="47"/>
        <v>183</v>
      </c>
      <c r="AE522" s="102">
        <v>39</v>
      </c>
      <c r="AF522" s="102">
        <v>2853</v>
      </c>
      <c r="AG522" s="102">
        <f t="shared" si="48"/>
        <v>713.25</v>
      </c>
      <c r="AH522" s="102">
        <v>45</v>
      </c>
      <c r="AI522" s="102">
        <v>3243</v>
      </c>
      <c r="AJ522" s="102">
        <f t="shared" si="49"/>
        <v>810.75</v>
      </c>
    </row>
    <row r="523" spans="1:36">
      <c r="A523" s="1" t="s">
        <v>4724</v>
      </c>
      <c r="B523" s="19" t="s">
        <v>4625</v>
      </c>
      <c r="C523" s="227" t="s">
        <v>5</v>
      </c>
      <c r="D523" s="19"/>
      <c r="E523" s="19"/>
      <c r="F523" s="19"/>
      <c r="G523" s="19"/>
      <c r="H523" s="19"/>
      <c r="I523" s="19"/>
      <c r="J523" s="19"/>
      <c r="K523" s="19"/>
      <c r="L523" s="19"/>
      <c r="M523" s="19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>
        <v>2</v>
      </c>
      <c r="AC523" s="19">
        <v>118</v>
      </c>
      <c r="AD523" s="102">
        <f t="shared" si="47"/>
        <v>29.5</v>
      </c>
      <c r="AE523" s="102">
        <v>12</v>
      </c>
      <c r="AF523" s="102">
        <v>868</v>
      </c>
      <c r="AG523" s="102">
        <f t="shared" si="48"/>
        <v>217</v>
      </c>
      <c r="AH523" s="102">
        <v>15</v>
      </c>
      <c r="AI523" s="102">
        <v>1017</v>
      </c>
      <c r="AJ523" s="102">
        <f t="shared" si="49"/>
        <v>254.25</v>
      </c>
    </row>
    <row r="524" spans="1:36">
      <c r="A524" s="1" t="s">
        <v>4725</v>
      </c>
      <c r="B524" s="19" t="s">
        <v>4626</v>
      </c>
      <c r="C524" s="227" t="s">
        <v>5</v>
      </c>
      <c r="D524" s="19"/>
      <c r="E524" s="19"/>
      <c r="F524" s="19"/>
      <c r="G524" s="19"/>
      <c r="H524" s="19"/>
      <c r="I524" s="19"/>
      <c r="J524" s="19"/>
      <c r="K524" s="19"/>
      <c r="L524" s="19"/>
      <c r="M524" s="19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>
        <v>12</v>
      </c>
      <c r="AC524" s="19">
        <v>672</v>
      </c>
      <c r="AD524" s="102">
        <f t="shared" si="47"/>
        <v>168</v>
      </c>
      <c r="AE524" s="102">
        <v>26</v>
      </c>
      <c r="AF524" s="102">
        <v>1370</v>
      </c>
      <c r="AG524" s="102">
        <f t="shared" si="48"/>
        <v>342.5</v>
      </c>
      <c r="AH524" s="102">
        <v>24</v>
      </c>
      <c r="AI524" s="102">
        <v>1316</v>
      </c>
      <c r="AJ524" s="102">
        <f t="shared" si="49"/>
        <v>329</v>
      </c>
    </row>
    <row r="525" spans="1:36">
      <c r="A525" s="1" t="s">
        <v>4726</v>
      </c>
      <c r="B525" s="19" t="s">
        <v>4627</v>
      </c>
      <c r="C525" s="227" t="s">
        <v>5</v>
      </c>
      <c r="D525" s="19"/>
      <c r="E525" s="19"/>
      <c r="F525" s="19"/>
      <c r="G525" s="19"/>
      <c r="H525" s="19"/>
      <c r="I525" s="19"/>
      <c r="J525" s="19"/>
      <c r="K525" s="19"/>
      <c r="L525" s="19"/>
      <c r="M525" s="19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>
        <v>12</v>
      </c>
      <c r="AC525" s="19">
        <v>1028</v>
      </c>
      <c r="AD525" s="102">
        <f t="shared" si="47"/>
        <v>257</v>
      </c>
      <c r="AE525" s="102">
        <v>55</v>
      </c>
      <c r="AF525" s="102">
        <v>4137</v>
      </c>
      <c r="AG525" s="102">
        <f t="shared" si="48"/>
        <v>1034.25</v>
      </c>
      <c r="AH525" s="102">
        <v>61</v>
      </c>
      <c r="AI525" s="102">
        <v>5279</v>
      </c>
      <c r="AJ525" s="102">
        <f t="shared" si="49"/>
        <v>1319.75</v>
      </c>
    </row>
    <row r="526" spans="1:36">
      <c r="A526" s="1" t="s">
        <v>4727</v>
      </c>
      <c r="B526" s="19" t="s">
        <v>4628</v>
      </c>
      <c r="C526" s="227" t="s">
        <v>5</v>
      </c>
      <c r="D526" s="19"/>
      <c r="E526" s="19"/>
      <c r="F526" s="19"/>
      <c r="G526" s="19"/>
      <c r="H526" s="19"/>
      <c r="I526" s="19"/>
      <c r="J526" s="19"/>
      <c r="K526" s="19"/>
      <c r="L526" s="19"/>
      <c r="M526" s="19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>
        <v>26</v>
      </c>
      <c r="AC526" s="19">
        <v>1706</v>
      </c>
      <c r="AD526" s="102">
        <f t="shared" si="47"/>
        <v>426.5</v>
      </c>
      <c r="AE526" s="102">
        <v>40</v>
      </c>
      <c r="AF526" s="102">
        <v>3164</v>
      </c>
      <c r="AG526" s="102">
        <f t="shared" si="48"/>
        <v>791</v>
      </c>
      <c r="AH526" s="102">
        <v>52</v>
      </c>
      <c r="AI526" s="102">
        <v>4108</v>
      </c>
      <c r="AJ526" s="102">
        <f t="shared" si="49"/>
        <v>1027</v>
      </c>
    </row>
    <row r="527" spans="1:36">
      <c r="A527" s="1" t="s">
        <v>4728</v>
      </c>
      <c r="B527" s="19" t="s">
        <v>4629</v>
      </c>
      <c r="C527" s="227" t="s">
        <v>5</v>
      </c>
      <c r="D527" s="19"/>
      <c r="E527" s="19"/>
      <c r="F527" s="19"/>
      <c r="G527" s="19"/>
      <c r="H527" s="19"/>
      <c r="I527" s="19"/>
      <c r="J527" s="19"/>
      <c r="K527" s="19"/>
      <c r="L527" s="19"/>
      <c r="M527" s="19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>
        <v>2</v>
      </c>
      <c r="AC527" s="19">
        <v>94</v>
      </c>
      <c r="AD527" s="102">
        <f t="shared" si="47"/>
        <v>23.5</v>
      </c>
      <c r="AE527" s="102">
        <v>13</v>
      </c>
      <c r="AF527" s="102">
        <v>1043</v>
      </c>
      <c r="AG527" s="102">
        <f t="shared" si="48"/>
        <v>260.75</v>
      </c>
      <c r="AH527" s="102">
        <v>7</v>
      </c>
      <c r="AI527" s="102">
        <v>481</v>
      </c>
      <c r="AJ527" s="102">
        <f t="shared" si="49"/>
        <v>120.25</v>
      </c>
    </row>
    <row r="528" spans="1:36">
      <c r="A528" s="1" t="s">
        <v>4729</v>
      </c>
      <c r="B528" s="19" t="s">
        <v>4630</v>
      </c>
      <c r="C528" s="227" t="s">
        <v>5</v>
      </c>
      <c r="D528" s="19"/>
      <c r="E528" s="19"/>
      <c r="F528" s="19"/>
      <c r="G528" s="19"/>
      <c r="H528" s="19"/>
      <c r="I528" s="19"/>
      <c r="J528" s="19"/>
      <c r="K528" s="19"/>
      <c r="L528" s="19"/>
      <c r="M528" s="19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>
        <v>8</v>
      </c>
      <c r="AC528" s="19">
        <v>584</v>
      </c>
      <c r="AD528" s="102">
        <f t="shared" si="47"/>
        <v>146</v>
      </c>
      <c r="AE528" s="102">
        <v>22</v>
      </c>
      <c r="AF528" s="102">
        <v>1586</v>
      </c>
      <c r="AG528" s="102">
        <f t="shared" si="48"/>
        <v>396.5</v>
      </c>
      <c r="AH528" s="102">
        <v>19</v>
      </c>
      <c r="AI528" s="102">
        <v>1225</v>
      </c>
      <c r="AJ528" s="102">
        <f t="shared" si="49"/>
        <v>306.25</v>
      </c>
    </row>
    <row r="529" spans="1:36">
      <c r="A529" s="1" t="s">
        <v>4730</v>
      </c>
      <c r="B529" s="19" t="s">
        <v>4631</v>
      </c>
      <c r="C529" s="227" t="s">
        <v>5</v>
      </c>
      <c r="D529" s="19"/>
      <c r="E529" s="19"/>
      <c r="F529" s="19"/>
      <c r="G529" s="19"/>
      <c r="H529" s="19"/>
      <c r="I529" s="19"/>
      <c r="J529" s="19"/>
      <c r="K529" s="19"/>
      <c r="L529" s="19"/>
      <c r="M529" s="19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>
        <v>12</v>
      </c>
      <c r="AC529" s="19">
        <v>924</v>
      </c>
      <c r="AD529" s="102">
        <f t="shared" si="47"/>
        <v>231</v>
      </c>
      <c r="AE529" s="102">
        <v>28</v>
      </c>
      <c r="AF529" s="102">
        <v>2148</v>
      </c>
      <c r="AG529" s="102">
        <f t="shared" si="48"/>
        <v>537</v>
      </c>
      <c r="AH529" s="102">
        <v>32</v>
      </c>
      <c r="AI529" s="102">
        <v>2496</v>
      </c>
      <c r="AJ529" s="102">
        <f t="shared" si="49"/>
        <v>624</v>
      </c>
    </row>
    <row r="530" spans="1:36">
      <c r="A530" s="1" t="s">
        <v>4731</v>
      </c>
      <c r="B530" s="19" t="s">
        <v>4632</v>
      </c>
      <c r="C530" s="227" t="s">
        <v>5</v>
      </c>
      <c r="D530" s="19"/>
      <c r="E530" s="19"/>
      <c r="F530" s="19"/>
      <c r="G530" s="19"/>
      <c r="H530" s="19"/>
      <c r="I530" s="19"/>
      <c r="J530" s="19"/>
      <c r="K530" s="19"/>
      <c r="L530" s="19"/>
      <c r="M530" s="19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>
        <v>11</v>
      </c>
      <c r="AC530" s="19">
        <v>813</v>
      </c>
      <c r="AD530" s="102">
        <f t="shared" si="47"/>
        <v>203.25</v>
      </c>
      <c r="AE530" s="102">
        <v>18</v>
      </c>
      <c r="AF530" s="102">
        <v>1334</v>
      </c>
      <c r="AG530" s="102">
        <f t="shared" si="48"/>
        <v>333.5</v>
      </c>
      <c r="AH530" s="102">
        <v>22</v>
      </c>
      <c r="AI530" s="102">
        <v>1474</v>
      </c>
      <c r="AJ530" s="102">
        <f t="shared" si="49"/>
        <v>368.5</v>
      </c>
    </row>
    <row r="531" spans="1:36">
      <c r="A531" s="1" t="s">
        <v>4732</v>
      </c>
      <c r="B531" s="19" t="s">
        <v>4633</v>
      </c>
      <c r="C531" s="227" t="s">
        <v>5</v>
      </c>
      <c r="D531" s="19"/>
      <c r="E531" s="19"/>
      <c r="F531" s="19"/>
      <c r="G531" s="19"/>
      <c r="H531" s="19"/>
      <c r="I531" s="19"/>
      <c r="J531" s="19"/>
      <c r="K531" s="19"/>
      <c r="L531" s="19"/>
      <c r="M531" s="19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>
        <v>7</v>
      </c>
      <c r="AC531" s="19">
        <v>673</v>
      </c>
      <c r="AD531" s="102">
        <f t="shared" si="47"/>
        <v>168.25</v>
      </c>
      <c r="AE531" s="102">
        <v>37</v>
      </c>
      <c r="AF531" s="102">
        <v>2655</v>
      </c>
      <c r="AG531" s="102">
        <f t="shared" si="48"/>
        <v>663.75</v>
      </c>
      <c r="AH531" s="102">
        <v>38</v>
      </c>
      <c r="AI531" s="102">
        <v>3206</v>
      </c>
      <c r="AJ531" s="102">
        <f t="shared" si="49"/>
        <v>801.5</v>
      </c>
    </row>
    <row r="532" spans="1:36">
      <c r="A532" s="1" t="s">
        <v>4733</v>
      </c>
      <c r="B532" s="19" t="s">
        <v>4634</v>
      </c>
      <c r="C532" s="227" t="s">
        <v>5</v>
      </c>
      <c r="D532" s="19"/>
      <c r="E532" s="19"/>
      <c r="F532" s="19"/>
      <c r="G532" s="19"/>
      <c r="H532" s="19"/>
      <c r="I532" s="19"/>
      <c r="J532" s="19"/>
      <c r="K532" s="19"/>
      <c r="L532" s="19"/>
      <c r="M532" s="19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>
        <v>16</v>
      </c>
      <c r="AC532" s="19">
        <v>1208</v>
      </c>
      <c r="AD532" s="102">
        <f t="shared" si="47"/>
        <v>302</v>
      </c>
      <c r="AE532" s="102">
        <v>37</v>
      </c>
      <c r="AF532" s="102">
        <v>2975</v>
      </c>
      <c r="AG532" s="102">
        <f t="shared" si="48"/>
        <v>743.75</v>
      </c>
      <c r="AH532" s="102">
        <v>54</v>
      </c>
      <c r="AI532" s="102">
        <v>4690</v>
      </c>
      <c r="AJ532" s="102">
        <f t="shared" si="49"/>
        <v>1172.5</v>
      </c>
    </row>
    <row r="533" spans="1:36">
      <c r="A533" s="1" t="s">
        <v>4734</v>
      </c>
      <c r="B533" s="19" t="s">
        <v>4635</v>
      </c>
      <c r="C533" s="227" t="s">
        <v>5</v>
      </c>
      <c r="D533" s="19"/>
      <c r="E533" s="19"/>
      <c r="F533" s="19"/>
      <c r="G533" s="19"/>
      <c r="H533" s="19"/>
      <c r="I533" s="19"/>
      <c r="J533" s="19"/>
      <c r="K533" s="19"/>
      <c r="L533" s="19"/>
      <c r="M533" s="19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>
        <v>20</v>
      </c>
      <c r="AC533" s="19">
        <v>1404</v>
      </c>
      <c r="AD533" s="102">
        <f t="shared" si="47"/>
        <v>351</v>
      </c>
      <c r="AE533" s="102">
        <v>86</v>
      </c>
      <c r="AF533" s="102">
        <v>5854</v>
      </c>
      <c r="AG533" s="102">
        <f t="shared" si="48"/>
        <v>1463.5</v>
      </c>
      <c r="AH533" s="102">
        <v>106</v>
      </c>
      <c r="AI533" s="102">
        <v>7166</v>
      </c>
      <c r="AJ533" s="102">
        <f t="shared" si="49"/>
        <v>1791.5</v>
      </c>
    </row>
    <row r="534" spans="1:36">
      <c r="A534" s="1" t="s">
        <v>4735</v>
      </c>
      <c r="B534" s="19" t="s">
        <v>4636</v>
      </c>
      <c r="C534" s="227" t="s">
        <v>5</v>
      </c>
      <c r="D534" s="19"/>
      <c r="E534" s="19"/>
      <c r="F534" s="19"/>
      <c r="G534" s="19"/>
      <c r="H534" s="19"/>
      <c r="I534" s="19"/>
      <c r="J534" s="19"/>
      <c r="K534" s="19"/>
      <c r="L534" s="19"/>
      <c r="M534" s="19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>
        <v>9</v>
      </c>
      <c r="AC534" s="19">
        <v>639</v>
      </c>
      <c r="AD534" s="102">
        <f t="shared" si="47"/>
        <v>159.75</v>
      </c>
      <c r="AE534" s="102">
        <v>7</v>
      </c>
      <c r="AF534" s="102">
        <v>425</v>
      </c>
      <c r="AG534" s="102">
        <f t="shared" si="48"/>
        <v>106.25</v>
      </c>
      <c r="AH534" s="102">
        <v>14</v>
      </c>
      <c r="AI534" s="102">
        <v>894</v>
      </c>
      <c r="AJ534" s="102">
        <f t="shared" si="49"/>
        <v>223.5</v>
      </c>
    </row>
    <row r="535" spans="1:36">
      <c r="A535" s="1" t="s">
        <v>4736</v>
      </c>
      <c r="B535" s="19" t="s">
        <v>4637</v>
      </c>
      <c r="C535" s="227" t="s">
        <v>5</v>
      </c>
      <c r="D535" s="19"/>
      <c r="E535" s="19"/>
      <c r="F535" s="19"/>
      <c r="G535" s="19"/>
      <c r="H535" s="19"/>
      <c r="I535" s="19"/>
      <c r="J535" s="19"/>
      <c r="K535" s="19"/>
      <c r="L535" s="19"/>
      <c r="M535" s="19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>
        <v>14</v>
      </c>
      <c r="AC535" s="19">
        <v>1070</v>
      </c>
      <c r="AD535" s="102">
        <f t="shared" si="47"/>
        <v>267.5</v>
      </c>
      <c r="AE535" s="102">
        <v>38</v>
      </c>
      <c r="AF535" s="102">
        <v>3338</v>
      </c>
      <c r="AG535" s="102">
        <f t="shared" si="48"/>
        <v>834.5</v>
      </c>
      <c r="AH535" s="102">
        <v>78</v>
      </c>
      <c r="AI535" s="102">
        <v>6178</v>
      </c>
      <c r="AJ535" s="102">
        <f t="shared" si="49"/>
        <v>1544.5</v>
      </c>
    </row>
    <row r="536" spans="1:36">
      <c r="A536" s="1" t="s">
        <v>4737</v>
      </c>
      <c r="B536" s="19" t="s">
        <v>4638</v>
      </c>
      <c r="C536" s="227" t="s">
        <v>5</v>
      </c>
      <c r="D536" s="19"/>
      <c r="E536" s="19"/>
      <c r="F536" s="19"/>
      <c r="G536" s="19"/>
      <c r="H536" s="19"/>
      <c r="I536" s="19"/>
      <c r="J536" s="19"/>
      <c r="K536" s="19"/>
      <c r="L536" s="19"/>
      <c r="M536" s="19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>
        <v>5</v>
      </c>
      <c r="AC536" s="19">
        <v>451</v>
      </c>
      <c r="AD536" s="102">
        <f t="shared" si="47"/>
        <v>112.75</v>
      </c>
      <c r="AE536" s="102">
        <v>11</v>
      </c>
      <c r="AF536" s="102">
        <v>613</v>
      </c>
      <c r="AG536" s="102">
        <f t="shared" si="48"/>
        <v>153.25</v>
      </c>
      <c r="AH536" s="102">
        <v>14</v>
      </c>
      <c r="AI536" s="102">
        <v>802</v>
      </c>
      <c r="AJ536" s="102">
        <f t="shared" si="49"/>
        <v>200.5</v>
      </c>
    </row>
    <row r="537" spans="1:36">
      <c r="A537" s="1" t="s">
        <v>4738</v>
      </c>
      <c r="B537" s="19" t="s">
        <v>4639</v>
      </c>
      <c r="C537" s="227" t="s">
        <v>5</v>
      </c>
      <c r="D537" s="19"/>
      <c r="E537" s="19"/>
      <c r="F537" s="19"/>
      <c r="G537" s="19"/>
      <c r="H537" s="19"/>
      <c r="I537" s="19"/>
      <c r="J537" s="19"/>
      <c r="K537" s="19"/>
      <c r="L537" s="19"/>
      <c r="M537" s="19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>
        <v>9</v>
      </c>
      <c r="AC537" s="19">
        <v>679</v>
      </c>
      <c r="AD537" s="102">
        <f t="shared" si="47"/>
        <v>169.75</v>
      </c>
      <c r="AE537" s="102">
        <v>13</v>
      </c>
      <c r="AF537" s="102">
        <v>907</v>
      </c>
      <c r="AG537" s="102">
        <f t="shared" si="48"/>
        <v>226.75</v>
      </c>
      <c r="AH537" s="102">
        <v>12</v>
      </c>
      <c r="AI537" s="102">
        <v>856</v>
      </c>
      <c r="AJ537" s="102">
        <f t="shared" si="49"/>
        <v>214</v>
      </c>
    </row>
    <row r="538" spans="1:36">
      <c r="A538" s="1" t="s">
        <v>4739</v>
      </c>
      <c r="B538" s="19" t="s">
        <v>4640</v>
      </c>
      <c r="C538" s="227" t="s">
        <v>5</v>
      </c>
      <c r="D538" s="19"/>
      <c r="E538" s="19"/>
      <c r="F538" s="19"/>
      <c r="G538" s="19"/>
      <c r="H538" s="19"/>
      <c r="I538" s="19"/>
      <c r="J538" s="19"/>
      <c r="K538" s="19"/>
      <c r="L538" s="19"/>
      <c r="M538" s="19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>
        <v>6</v>
      </c>
      <c r="AC538" s="19">
        <v>474</v>
      </c>
      <c r="AD538" s="102">
        <f t="shared" si="47"/>
        <v>118.5</v>
      </c>
      <c r="AE538" s="102">
        <v>46</v>
      </c>
      <c r="AF538" s="102">
        <v>3126</v>
      </c>
      <c r="AG538" s="102">
        <f t="shared" si="48"/>
        <v>781.5</v>
      </c>
      <c r="AH538" s="102">
        <v>44</v>
      </c>
      <c r="AI538" s="102">
        <v>3240</v>
      </c>
      <c r="AJ538" s="102">
        <f t="shared" si="49"/>
        <v>810</v>
      </c>
    </row>
    <row r="539" spans="1:36">
      <c r="A539" s="1" t="s">
        <v>4740</v>
      </c>
      <c r="B539" s="19" t="s">
        <v>4641</v>
      </c>
      <c r="C539" s="227" t="s">
        <v>5</v>
      </c>
      <c r="D539" s="19"/>
      <c r="E539" s="19"/>
      <c r="F539" s="19"/>
      <c r="G539" s="19"/>
      <c r="H539" s="19"/>
      <c r="I539" s="19"/>
      <c r="J539" s="19"/>
      <c r="K539" s="19"/>
      <c r="L539" s="19"/>
      <c r="M539" s="19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>
        <v>1</v>
      </c>
      <c r="AC539" s="19">
        <v>59</v>
      </c>
      <c r="AD539" s="102">
        <f t="shared" si="47"/>
        <v>14.75</v>
      </c>
      <c r="AE539" s="102">
        <v>28</v>
      </c>
      <c r="AF539" s="102">
        <v>2048</v>
      </c>
      <c r="AG539" s="102">
        <f t="shared" si="48"/>
        <v>512</v>
      </c>
      <c r="AH539" s="102">
        <v>16</v>
      </c>
      <c r="AI539" s="102">
        <v>1120</v>
      </c>
      <c r="AJ539" s="102">
        <f t="shared" si="49"/>
        <v>280</v>
      </c>
    </row>
    <row r="540" spans="1:36">
      <c r="A540" s="1" t="s">
        <v>4741</v>
      </c>
      <c r="B540" s="19" t="s">
        <v>4642</v>
      </c>
      <c r="C540" s="227" t="s">
        <v>5</v>
      </c>
      <c r="D540" s="19"/>
      <c r="E540" s="19"/>
      <c r="F540" s="19"/>
      <c r="G540" s="19"/>
      <c r="H540" s="19"/>
      <c r="I540" s="19"/>
      <c r="J540" s="19"/>
      <c r="K540" s="19"/>
      <c r="L540" s="19"/>
      <c r="M540" s="19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>
        <v>18</v>
      </c>
      <c r="AC540" s="19">
        <v>1310</v>
      </c>
      <c r="AD540" s="102">
        <f t="shared" si="47"/>
        <v>327.5</v>
      </c>
      <c r="AE540" s="102">
        <v>40</v>
      </c>
      <c r="AF540" s="102">
        <v>2504</v>
      </c>
      <c r="AG540" s="102">
        <f t="shared" si="48"/>
        <v>626</v>
      </c>
      <c r="AH540" s="102">
        <v>38</v>
      </c>
      <c r="AI540" s="102">
        <v>2350</v>
      </c>
      <c r="AJ540" s="102">
        <f t="shared" si="49"/>
        <v>587.5</v>
      </c>
    </row>
    <row r="541" spans="1:36">
      <c r="A541" s="1" t="s">
        <v>4742</v>
      </c>
      <c r="B541" s="19" t="s">
        <v>4643</v>
      </c>
      <c r="C541" s="227" t="s">
        <v>5</v>
      </c>
      <c r="D541" s="19"/>
      <c r="E541" s="19"/>
      <c r="F541" s="19"/>
      <c r="G541" s="19"/>
      <c r="H541" s="19"/>
      <c r="I541" s="19"/>
      <c r="J541" s="19"/>
      <c r="K541" s="19"/>
      <c r="L541" s="19"/>
      <c r="M541" s="19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>
        <v>13</v>
      </c>
      <c r="AC541" s="19">
        <v>1043</v>
      </c>
      <c r="AD541" s="102">
        <f t="shared" si="47"/>
        <v>260.75</v>
      </c>
      <c r="AE541" s="102">
        <v>45</v>
      </c>
      <c r="AF541" s="102">
        <v>3491</v>
      </c>
      <c r="AG541" s="102">
        <f t="shared" si="48"/>
        <v>872.75</v>
      </c>
      <c r="AH541" s="102">
        <v>43</v>
      </c>
      <c r="AI541" s="102">
        <v>3329</v>
      </c>
      <c r="AJ541" s="102">
        <f t="shared" si="49"/>
        <v>832.25</v>
      </c>
    </row>
    <row r="542" spans="1:36">
      <c r="A542" s="1" t="s">
        <v>4743</v>
      </c>
      <c r="B542" s="19" t="s">
        <v>4644</v>
      </c>
      <c r="C542" s="227" t="s">
        <v>5</v>
      </c>
      <c r="D542" s="19"/>
      <c r="E542" s="19"/>
      <c r="F542" s="19"/>
      <c r="G542" s="19"/>
      <c r="H542" s="19"/>
      <c r="I542" s="19"/>
      <c r="J542" s="19"/>
      <c r="K542" s="19"/>
      <c r="L542" s="19"/>
      <c r="M542" s="19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>
        <v>9</v>
      </c>
      <c r="AC542" s="19">
        <v>631</v>
      </c>
      <c r="AD542" s="102">
        <f t="shared" si="47"/>
        <v>157.75</v>
      </c>
      <c r="AE542" s="102">
        <v>23</v>
      </c>
      <c r="AF542" s="102">
        <v>1729</v>
      </c>
      <c r="AG542" s="102">
        <f t="shared" si="48"/>
        <v>432.25</v>
      </c>
      <c r="AH542" s="102">
        <v>18</v>
      </c>
      <c r="AI542" s="102">
        <v>1190</v>
      </c>
      <c r="AJ542" s="102">
        <f t="shared" si="49"/>
        <v>297.5</v>
      </c>
    </row>
    <row r="543" spans="1:36">
      <c r="A543" s="1" t="s">
        <v>4744</v>
      </c>
      <c r="B543" s="19" t="s">
        <v>4645</v>
      </c>
      <c r="C543" s="227" t="s">
        <v>5</v>
      </c>
      <c r="D543" s="19"/>
      <c r="E543" s="19"/>
      <c r="F543" s="19"/>
      <c r="G543" s="19"/>
      <c r="H543" s="19"/>
      <c r="I543" s="19"/>
      <c r="J543" s="19"/>
      <c r="K543" s="19"/>
      <c r="L543" s="19"/>
      <c r="M543" s="19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>
        <v>5</v>
      </c>
      <c r="AC543" s="19">
        <v>247</v>
      </c>
      <c r="AD543" s="102">
        <f t="shared" si="47"/>
        <v>61.75</v>
      </c>
      <c r="AE543" s="102">
        <v>63</v>
      </c>
      <c r="AF543" s="102">
        <v>4333</v>
      </c>
      <c r="AG543" s="102">
        <f t="shared" si="48"/>
        <v>1083.25</v>
      </c>
      <c r="AH543" s="102">
        <v>102</v>
      </c>
      <c r="AI543" s="102">
        <v>6790</v>
      </c>
      <c r="AJ543" s="102">
        <f t="shared" si="49"/>
        <v>1697.5</v>
      </c>
    </row>
    <row r="544" spans="1:36">
      <c r="A544" s="1" t="s">
        <v>4745</v>
      </c>
      <c r="B544" s="19" t="s">
        <v>4646</v>
      </c>
      <c r="C544" s="227" t="s">
        <v>5</v>
      </c>
      <c r="D544" s="19"/>
      <c r="E544" s="19"/>
      <c r="F544" s="19"/>
      <c r="G544" s="19"/>
      <c r="H544" s="19"/>
      <c r="I544" s="19"/>
      <c r="J544" s="19"/>
      <c r="K544" s="19"/>
      <c r="L544" s="19"/>
      <c r="M544" s="19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>
        <v>19</v>
      </c>
      <c r="AC544" s="19">
        <v>1493</v>
      </c>
      <c r="AD544" s="102">
        <f t="shared" si="47"/>
        <v>373.25</v>
      </c>
      <c r="AE544" s="102">
        <v>19</v>
      </c>
      <c r="AF544" s="102">
        <v>1549</v>
      </c>
      <c r="AG544" s="102">
        <f t="shared" si="48"/>
        <v>387.25</v>
      </c>
      <c r="AH544" s="102">
        <v>19</v>
      </c>
      <c r="AI544" s="102">
        <v>1449</v>
      </c>
      <c r="AJ544" s="102">
        <f t="shared" si="49"/>
        <v>362.25</v>
      </c>
    </row>
    <row r="545" spans="1:36">
      <c r="A545" s="1" t="s">
        <v>4746</v>
      </c>
      <c r="B545" s="19" t="s">
        <v>4647</v>
      </c>
      <c r="C545" s="227" t="s">
        <v>5</v>
      </c>
      <c r="D545" s="19"/>
      <c r="E545" s="19"/>
      <c r="F545" s="19"/>
      <c r="G545" s="19"/>
      <c r="H545" s="19"/>
      <c r="I545" s="19"/>
      <c r="J545" s="19"/>
      <c r="K545" s="19"/>
      <c r="L545" s="19"/>
      <c r="M545" s="19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>
        <v>16</v>
      </c>
      <c r="AC545" s="19">
        <v>1232</v>
      </c>
      <c r="AD545" s="102">
        <f t="shared" si="47"/>
        <v>308</v>
      </c>
      <c r="AE545" s="102">
        <v>47</v>
      </c>
      <c r="AF545" s="102">
        <v>3073</v>
      </c>
      <c r="AG545" s="102">
        <f t="shared" si="48"/>
        <v>768.25</v>
      </c>
      <c r="AH545" s="102">
        <v>60</v>
      </c>
      <c r="AI545" s="102">
        <v>4068</v>
      </c>
      <c r="AJ545" s="102">
        <f t="shared" si="49"/>
        <v>1017</v>
      </c>
    </row>
    <row r="546" spans="1:36">
      <c r="A546" s="1" t="s">
        <v>4747</v>
      </c>
      <c r="B546" s="19" t="s">
        <v>4648</v>
      </c>
      <c r="C546" s="227" t="s">
        <v>5</v>
      </c>
      <c r="D546" s="19"/>
      <c r="E546" s="19"/>
      <c r="F546" s="19"/>
      <c r="G546" s="19"/>
      <c r="H546" s="19"/>
      <c r="I546" s="19"/>
      <c r="J546" s="19"/>
      <c r="K546" s="19"/>
      <c r="L546" s="19"/>
      <c r="M546" s="19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>
        <v>2</v>
      </c>
      <c r="AC546" s="19">
        <v>94</v>
      </c>
      <c r="AD546" s="102">
        <f t="shared" si="47"/>
        <v>23.5</v>
      </c>
      <c r="AE546" s="102">
        <v>2</v>
      </c>
      <c r="AF546" s="102">
        <v>70</v>
      </c>
      <c r="AG546" s="102">
        <f t="shared" si="48"/>
        <v>17.5</v>
      </c>
      <c r="AH546" s="102">
        <v>12</v>
      </c>
      <c r="AI546" s="102">
        <v>668</v>
      </c>
      <c r="AJ546" s="102">
        <f t="shared" si="49"/>
        <v>167</v>
      </c>
    </row>
    <row r="547" spans="1:36">
      <c r="A547" s="1" t="s">
        <v>4748</v>
      </c>
      <c r="B547" s="19" t="s">
        <v>4649</v>
      </c>
      <c r="C547" s="227" t="s">
        <v>5</v>
      </c>
      <c r="D547" s="19"/>
      <c r="E547" s="19"/>
      <c r="F547" s="19"/>
      <c r="G547" s="19"/>
      <c r="H547" s="19"/>
      <c r="I547" s="19"/>
      <c r="J547" s="19"/>
      <c r="K547" s="19"/>
      <c r="L547" s="19"/>
      <c r="M547" s="19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>
        <v>42</v>
      </c>
      <c r="AC547" s="19">
        <v>3234</v>
      </c>
      <c r="AD547" s="102">
        <f t="shared" si="47"/>
        <v>808.5</v>
      </c>
      <c r="AE547" s="102">
        <v>57</v>
      </c>
      <c r="AF547" s="102">
        <v>3835</v>
      </c>
      <c r="AG547" s="102">
        <f t="shared" si="48"/>
        <v>958.75</v>
      </c>
      <c r="AH547" s="102">
        <v>44</v>
      </c>
      <c r="AI547" s="102">
        <v>3256</v>
      </c>
      <c r="AJ547" s="102">
        <f t="shared" si="49"/>
        <v>814</v>
      </c>
    </row>
    <row r="548" spans="1:36">
      <c r="A548" s="1" t="s">
        <v>4749</v>
      </c>
      <c r="B548" s="19" t="s">
        <v>4650</v>
      </c>
      <c r="C548" s="227" t="s">
        <v>5</v>
      </c>
      <c r="D548" s="19"/>
      <c r="E548" s="19"/>
      <c r="F548" s="19"/>
      <c r="G548" s="19"/>
      <c r="H548" s="19"/>
      <c r="I548" s="19"/>
      <c r="J548" s="19"/>
      <c r="K548" s="19"/>
      <c r="L548" s="19"/>
      <c r="M548" s="19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>
        <v>10</v>
      </c>
      <c r="AC548" s="19">
        <v>694</v>
      </c>
      <c r="AD548" s="102">
        <f t="shared" si="47"/>
        <v>173.5</v>
      </c>
      <c r="AE548" s="102">
        <v>13</v>
      </c>
      <c r="AF548" s="102">
        <v>915</v>
      </c>
      <c r="AG548" s="102">
        <f t="shared" si="48"/>
        <v>228.75</v>
      </c>
      <c r="AH548" s="102">
        <v>34</v>
      </c>
      <c r="AI548" s="102">
        <v>1982</v>
      </c>
      <c r="AJ548" s="102">
        <f t="shared" si="49"/>
        <v>495.5</v>
      </c>
    </row>
    <row r="549" spans="1:36">
      <c r="A549" s="1" t="s">
        <v>4750</v>
      </c>
      <c r="B549" s="19" t="s">
        <v>4651</v>
      </c>
      <c r="C549" s="227" t="s">
        <v>5</v>
      </c>
      <c r="D549" s="19"/>
      <c r="E549" s="19"/>
      <c r="F549" s="19"/>
      <c r="G549" s="19"/>
      <c r="H549" s="19"/>
      <c r="I549" s="19"/>
      <c r="J549" s="19"/>
      <c r="K549" s="19"/>
      <c r="L549" s="19"/>
      <c r="M549" s="19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>
        <v>59</v>
      </c>
      <c r="AC549" s="19">
        <v>3185</v>
      </c>
      <c r="AD549" s="102">
        <f t="shared" si="47"/>
        <v>796.25</v>
      </c>
      <c r="AE549" s="102">
        <v>68</v>
      </c>
      <c r="AF549" s="102">
        <v>4208</v>
      </c>
      <c r="AG549" s="102">
        <f t="shared" si="48"/>
        <v>1052</v>
      </c>
      <c r="AH549" s="102">
        <v>74</v>
      </c>
      <c r="AI549" s="102">
        <v>4766</v>
      </c>
      <c r="AJ549" s="102">
        <f t="shared" si="49"/>
        <v>1191.5</v>
      </c>
    </row>
    <row r="550" spans="1:36">
      <c r="A550" s="1" t="s">
        <v>4751</v>
      </c>
      <c r="B550" s="19" t="s">
        <v>4652</v>
      </c>
      <c r="C550" s="227" t="s">
        <v>5</v>
      </c>
      <c r="D550" s="19"/>
      <c r="E550" s="19"/>
      <c r="F550" s="19"/>
      <c r="G550" s="19"/>
      <c r="H550" s="19"/>
      <c r="I550" s="19"/>
      <c r="J550" s="19"/>
      <c r="K550" s="19"/>
      <c r="L550" s="19"/>
      <c r="M550" s="19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>
        <v>19</v>
      </c>
      <c r="AC550" s="19">
        <v>1473</v>
      </c>
      <c r="AD550" s="102">
        <f t="shared" si="47"/>
        <v>368.25</v>
      </c>
      <c r="AE550" s="102">
        <v>54</v>
      </c>
      <c r="AF550" s="102">
        <v>3710</v>
      </c>
      <c r="AG550" s="102">
        <f t="shared" si="48"/>
        <v>927.5</v>
      </c>
      <c r="AH550" s="102">
        <v>41</v>
      </c>
      <c r="AI550" s="102">
        <v>3151</v>
      </c>
      <c r="AJ550" s="102">
        <f t="shared" si="49"/>
        <v>787.75</v>
      </c>
    </row>
    <row r="551" spans="1:36">
      <c r="A551" s="1" t="s">
        <v>4752</v>
      </c>
      <c r="B551" s="19" t="s">
        <v>4653</v>
      </c>
      <c r="C551" s="227" t="s">
        <v>5</v>
      </c>
      <c r="D551" s="19"/>
      <c r="E551" s="19"/>
      <c r="F551" s="19"/>
      <c r="G551" s="19"/>
      <c r="H551" s="19"/>
      <c r="I551" s="19"/>
      <c r="J551" s="19"/>
      <c r="K551" s="19"/>
      <c r="L551" s="19"/>
      <c r="M551" s="19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>
        <v>23</v>
      </c>
      <c r="AC551" s="19">
        <v>2113</v>
      </c>
      <c r="AD551" s="102">
        <f t="shared" si="47"/>
        <v>528.25</v>
      </c>
      <c r="AE551" s="102">
        <v>60</v>
      </c>
      <c r="AF551" s="102">
        <v>4952</v>
      </c>
      <c r="AG551" s="102">
        <f t="shared" si="48"/>
        <v>1238</v>
      </c>
      <c r="AH551" s="102">
        <v>77</v>
      </c>
      <c r="AI551" s="102">
        <v>6247</v>
      </c>
      <c r="AJ551" s="102">
        <f t="shared" si="49"/>
        <v>1561.75</v>
      </c>
    </row>
    <row r="552" spans="1:36">
      <c r="A552" s="1" t="s">
        <v>4753</v>
      </c>
      <c r="B552" s="19" t="s">
        <v>4654</v>
      </c>
      <c r="C552" s="227" t="s">
        <v>5</v>
      </c>
      <c r="D552" s="19"/>
      <c r="E552" s="19"/>
      <c r="F552" s="19"/>
      <c r="G552" s="19"/>
      <c r="H552" s="19"/>
      <c r="I552" s="19"/>
      <c r="J552" s="19"/>
      <c r="K552" s="19"/>
      <c r="L552" s="19"/>
      <c r="M552" s="19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>
        <v>8</v>
      </c>
      <c r="AC552" s="19">
        <v>524</v>
      </c>
      <c r="AD552" s="102">
        <f t="shared" si="47"/>
        <v>131</v>
      </c>
      <c r="AE552" s="102">
        <v>14</v>
      </c>
      <c r="AF552" s="102">
        <v>942</v>
      </c>
      <c r="AG552" s="102">
        <f t="shared" si="48"/>
        <v>235.5</v>
      </c>
      <c r="AH552" s="102">
        <v>41</v>
      </c>
      <c r="AI552" s="102">
        <v>2803</v>
      </c>
      <c r="AJ552" s="102">
        <f t="shared" si="49"/>
        <v>700.75</v>
      </c>
    </row>
    <row r="553" spans="1:36">
      <c r="A553" s="1" t="s">
        <v>4754</v>
      </c>
      <c r="B553" s="19" t="s">
        <v>4655</v>
      </c>
      <c r="C553" s="227" t="s">
        <v>5</v>
      </c>
      <c r="D553" s="19"/>
      <c r="E553" s="19"/>
      <c r="F553" s="19"/>
      <c r="G553" s="19"/>
      <c r="H553" s="19"/>
      <c r="I553" s="19"/>
      <c r="J553" s="19"/>
      <c r="K553" s="19"/>
      <c r="L553" s="19"/>
      <c r="M553" s="19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>
        <v>13</v>
      </c>
      <c r="AC553" s="19">
        <v>887</v>
      </c>
      <c r="AD553" s="102">
        <f t="shared" si="47"/>
        <v>221.75</v>
      </c>
      <c r="AE553" s="102">
        <v>51</v>
      </c>
      <c r="AF553" s="102">
        <v>3281</v>
      </c>
      <c r="AG553" s="102">
        <f t="shared" si="48"/>
        <v>820.25</v>
      </c>
      <c r="AH553" s="102">
        <v>59</v>
      </c>
      <c r="AI553" s="102">
        <v>4461</v>
      </c>
      <c r="AJ553" s="102">
        <f t="shared" si="49"/>
        <v>1115.25</v>
      </c>
    </row>
    <row r="554" spans="1:36">
      <c r="A554" s="1" t="s">
        <v>4755</v>
      </c>
      <c r="B554" s="19" t="s">
        <v>4656</v>
      </c>
      <c r="C554" s="227" t="s">
        <v>5</v>
      </c>
      <c r="D554" s="19"/>
      <c r="E554" s="19"/>
      <c r="F554" s="19"/>
      <c r="G554" s="19"/>
      <c r="H554" s="19"/>
      <c r="I554" s="19"/>
      <c r="J554" s="19"/>
      <c r="K554" s="19"/>
      <c r="L554" s="19"/>
      <c r="M554" s="19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>
        <v>27</v>
      </c>
      <c r="AC554" s="19">
        <v>1741</v>
      </c>
      <c r="AD554" s="102">
        <f t="shared" si="47"/>
        <v>435.25</v>
      </c>
      <c r="AE554" s="102">
        <v>90</v>
      </c>
      <c r="AF554" s="102">
        <v>5786</v>
      </c>
      <c r="AG554" s="102">
        <f t="shared" si="48"/>
        <v>1446.5</v>
      </c>
      <c r="AH554" s="102">
        <v>115</v>
      </c>
      <c r="AI554" s="102">
        <v>8961</v>
      </c>
      <c r="AJ554" s="102">
        <f t="shared" si="49"/>
        <v>2240.25</v>
      </c>
    </row>
    <row r="555" spans="1:36">
      <c r="A555" s="1" t="s">
        <v>4756</v>
      </c>
      <c r="B555" s="19" t="s">
        <v>4657</v>
      </c>
      <c r="C555" s="227" t="s">
        <v>5</v>
      </c>
      <c r="D555" s="19"/>
      <c r="E555" s="19"/>
      <c r="F555" s="19"/>
      <c r="G555" s="19"/>
      <c r="H555" s="19"/>
      <c r="I555" s="19"/>
      <c r="J555" s="19"/>
      <c r="K555" s="19"/>
      <c r="L555" s="19"/>
      <c r="M555" s="19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>
        <v>3</v>
      </c>
      <c r="AC555" s="19">
        <v>237</v>
      </c>
      <c r="AD555" s="102">
        <f t="shared" si="47"/>
        <v>59.25</v>
      </c>
      <c r="AE555" s="102">
        <v>32</v>
      </c>
      <c r="AF555" s="102">
        <v>2116</v>
      </c>
      <c r="AG555" s="102">
        <f t="shared" si="48"/>
        <v>529</v>
      </c>
      <c r="AH555" s="102">
        <v>68</v>
      </c>
      <c r="AI555" s="102">
        <v>5656</v>
      </c>
      <c r="AJ555" s="102">
        <f t="shared" si="49"/>
        <v>1414</v>
      </c>
    </row>
    <row r="556" spans="1:36">
      <c r="A556" s="1" t="s">
        <v>4757</v>
      </c>
      <c r="B556" s="19" t="s">
        <v>4658</v>
      </c>
      <c r="C556" s="227" t="s">
        <v>5</v>
      </c>
      <c r="D556" s="19"/>
      <c r="E556" s="19"/>
      <c r="F556" s="19"/>
      <c r="G556" s="19"/>
      <c r="H556" s="19"/>
      <c r="I556" s="19"/>
      <c r="J556" s="19"/>
      <c r="K556" s="19"/>
      <c r="L556" s="19"/>
      <c r="M556" s="19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>
        <v>2</v>
      </c>
      <c r="AC556" s="19">
        <v>218</v>
      </c>
      <c r="AD556" s="102">
        <f t="shared" si="47"/>
        <v>54.5</v>
      </c>
      <c r="AE556" s="102">
        <v>7</v>
      </c>
      <c r="AF556" s="102">
        <v>381</v>
      </c>
      <c r="AG556" s="102">
        <f t="shared" si="48"/>
        <v>95.25</v>
      </c>
      <c r="AH556" s="102">
        <v>8</v>
      </c>
      <c r="AI556" s="102">
        <v>588</v>
      </c>
      <c r="AJ556" s="102">
        <f t="shared" si="49"/>
        <v>147</v>
      </c>
    </row>
    <row r="557" spans="1:36">
      <c r="A557" s="1" t="s">
        <v>4758</v>
      </c>
      <c r="B557" s="19" t="s">
        <v>4659</v>
      </c>
      <c r="C557" s="227" t="s">
        <v>5</v>
      </c>
      <c r="D557" s="19"/>
      <c r="E557" s="19"/>
      <c r="F557" s="19"/>
      <c r="G557" s="19"/>
      <c r="H557" s="19"/>
      <c r="I557" s="19"/>
      <c r="J557" s="19"/>
      <c r="K557" s="19"/>
      <c r="L557" s="19"/>
      <c r="M557" s="19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>
        <v>9</v>
      </c>
      <c r="AC557" s="19">
        <v>627</v>
      </c>
      <c r="AD557" s="102">
        <f t="shared" si="47"/>
        <v>156.75</v>
      </c>
      <c r="AE557" s="102">
        <v>19</v>
      </c>
      <c r="AF557" s="102">
        <v>1225</v>
      </c>
      <c r="AG557" s="102">
        <f t="shared" si="48"/>
        <v>306.25</v>
      </c>
      <c r="AH557" s="102">
        <v>41</v>
      </c>
      <c r="AI557" s="102">
        <v>2443</v>
      </c>
      <c r="AJ557" s="102">
        <f t="shared" si="49"/>
        <v>610.75</v>
      </c>
    </row>
    <row r="558" spans="1:36">
      <c r="A558" s="1" t="s">
        <v>4759</v>
      </c>
      <c r="B558" s="19" t="s">
        <v>4660</v>
      </c>
      <c r="C558" s="227" t="s">
        <v>5</v>
      </c>
      <c r="D558" s="19"/>
      <c r="E558" s="19"/>
      <c r="F558" s="19"/>
      <c r="G558" s="19"/>
      <c r="H558" s="19"/>
      <c r="I558" s="19"/>
      <c r="J558" s="19"/>
      <c r="K558" s="19"/>
      <c r="L558" s="19"/>
      <c r="M558" s="19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>
        <v>3</v>
      </c>
      <c r="AC558" s="19">
        <v>129</v>
      </c>
      <c r="AD558" s="102">
        <f t="shared" si="47"/>
        <v>32.25</v>
      </c>
      <c r="AE558" s="102">
        <v>21</v>
      </c>
      <c r="AF558" s="102">
        <v>1367</v>
      </c>
      <c r="AG558" s="102">
        <f t="shared" si="48"/>
        <v>341.75</v>
      </c>
      <c r="AH558" s="102">
        <v>9</v>
      </c>
      <c r="AI558" s="102">
        <v>535</v>
      </c>
      <c r="AJ558" s="102">
        <f t="shared" si="49"/>
        <v>133.75</v>
      </c>
    </row>
    <row r="559" spans="1:36">
      <c r="A559" s="1" t="s">
        <v>4760</v>
      </c>
      <c r="B559" s="19" t="s">
        <v>4661</v>
      </c>
      <c r="C559" s="227" t="s">
        <v>5</v>
      </c>
      <c r="D559" s="19"/>
      <c r="E559" s="19"/>
      <c r="F559" s="19"/>
      <c r="G559" s="19"/>
      <c r="H559" s="19"/>
      <c r="I559" s="19"/>
      <c r="J559" s="19"/>
      <c r="K559" s="19"/>
      <c r="L559" s="19"/>
      <c r="M559" s="19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>
        <v>30</v>
      </c>
      <c r="AC559" s="19">
        <v>2174</v>
      </c>
      <c r="AD559" s="102">
        <f t="shared" si="47"/>
        <v>543.5</v>
      </c>
      <c r="AE559" s="102">
        <v>63</v>
      </c>
      <c r="AF559" s="102">
        <v>5189</v>
      </c>
      <c r="AG559" s="102">
        <f t="shared" si="48"/>
        <v>1297.25</v>
      </c>
      <c r="AH559" s="102">
        <v>82</v>
      </c>
      <c r="AI559" s="102">
        <v>5334</v>
      </c>
      <c r="AJ559" s="102">
        <f t="shared" si="49"/>
        <v>1333.5</v>
      </c>
    </row>
    <row r="560" spans="1:36">
      <c r="A560" s="1" t="s">
        <v>4761</v>
      </c>
      <c r="B560" s="19" t="s">
        <v>4662</v>
      </c>
      <c r="C560" s="227" t="s">
        <v>5</v>
      </c>
      <c r="D560" s="19"/>
      <c r="E560" s="19"/>
      <c r="F560" s="19"/>
      <c r="G560" s="19"/>
      <c r="H560" s="19"/>
      <c r="I560" s="19"/>
      <c r="J560" s="19"/>
      <c r="K560" s="19"/>
      <c r="L560" s="19"/>
      <c r="M560" s="19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>
        <v>34</v>
      </c>
      <c r="AC560" s="19">
        <v>2674</v>
      </c>
      <c r="AD560" s="102">
        <f t="shared" si="47"/>
        <v>668.5</v>
      </c>
      <c r="AE560" s="102">
        <v>122</v>
      </c>
      <c r="AF560" s="102">
        <v>9354</v>
      </c>
      <c r="AG560" s="102">
        <f t="shared" si="48"/>
        <v>2338.5</v>
      </c>
      <c r="AH560" s="102">
        <v>130</v>
      </c>
      <c r="AI560" s="102">
        <v>9874</v>
      </c>
      <c r="AJ560" s="102">
        <f t="shared" si="49"/>
        <v>2468.5</v>
      </c>
    </row>
    <row r="561" spans="1:36">
      <c r="A561" s="1" t="s">
        <v>4762</v>
      </c>
      <c r="B561" s="19" t="s">
        <v>4663</v>
      </c>
      <c r="C561" s="227" t="s">
        <v>5</v>
      </c>
      <c r="D561" s="19"/>
      <c r="E561" s="19"/>
      <c r="F561" s="19"/>
      <c r="G561" s="19"/>
      <c r="H561" s="19"/>
      <c r="I561" s="19"/>
      <c r="J561" s="19"/>
      <c r="K561" s="19"/>
      <c r="L561" s="19"/>
      <c r="M561" s="19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>
        <v>17</v>
      </c>
      <c r="AC561" s="19">
        <v>1307</v>
      </c>
      <c r="AD561" s="102">
        <f t="shared" si="47"/>
        <v>326.75</v>
      </c>
      <c r="AE561" s="102">
        <v>28</v>
      </c>
      <c r="AF561" s="102">
        <v>2392</v>
      </c>
      <c r="AG561" s="102">
        <f t="shared" si="48"/>
        <v>598</v>
      </c>
      <c r="AH561" s="102">
        <v>47</v>
      </c>
      <c r="AI561" s="102">
        <v>3757</v>
      </c>
      <c r="AJ561" s="102">
        <f t="shared" si="49"/>
        <v>939.25</v>
      </c>
    </row>
    <row r="562" spans="1:36">
      <c r="A562" s="1" t="s">
        <v>4763</v>
      </c>
      <c r="B562" s="19" t="s">
        <v>4664</v>
      </c>
      <c r="C562" s="227" t="s">
        <v>5</v>
      </c>
      <c r="D562" s="19"/>
      <c r="E562" s="19"/>
      <c r="F562" s="19"/>
      <c r="G562" s="19"/>
      <c r="H562" s="19"/>
      <c r="I562" s="19"/>
      <c r="J562" s="19"/>
      <c r="K562" s="19"/>
      <c r="L562" s="19"/>
      <c r="M562" s="19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>
        <v>26</v>
      </c>
      <c r="AC562" s="19">
        <v>1662</v>
      </c>
      <c r="AD562" s="102">
        <f t="shared" si="47"/>
        <v>415.5</v>
      </c>
      <c r="AE562" s="102">
        <v>78</v>
      </c>
      <c r="AF562" s="102">
        <v>5794</v>
      </c>
      <c r="AG562" s="102">
        <f t="shared" si="48"/>
        <v>1448.5</v>
      </c>
      <c r="AH562" s="102">
        <v>421</v>
      </c>
      <c r="AI562" s="102">
        <v>26103</v>
      </c>
      <c r="AJ562" s="102">
        <f t="shared" si="49"/>
        <v>6525.75</v>
      </c>
    </row>
    <row r="563" spans="1:36">
      <c r="A563" s="1" t="s">
        <v>4764</v>
      </c>
      <c r="B563" s="19" t="s">
        <v>4665</v>
      </c>
      <c r="C563" s="227" t="s">
        <v>5</v>
      </c>
      <c r="D563" s="19"/>
      <c r="E563" s="19"/>
      <c r="F563" s="19"/>
      <c r="G563" s="19"/>
      <c r="H563" s="19"/>
      <c r="I563" s="19"/>
      <c r="J563" s="19"/>
      <c r="K563" s="19"/>
      <c r="L563" s="19"/>
      <c r="M563" s="19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>
        <v>4</v>
      </c>
      <c r="AC563" s="19">
        <v>352</v>
      </c>
      <c r="AD563" s="102">
        <f t="shared" si="47"/>
        <v>88</v>
      </c>
      <c r="AE563" s="102">
        <v>16</v>
      </c>
      <c r="AF563" s="102">
        <v>1220</v>
      </c>
      <c r="AG563" s="102">
        <f t="shared" si="48"/>
        <v>305</v>
      </c>
      <c r="AH563" s="102">
        <v>35</v>
      </c>
      <c r="AI563" s="102">
        <v>2441</v>
      </c>
      <c r="AJ563" s="102">
        <f t="shared" si="49"/>
        <v>610.25</v>
      </c>
    </row>
    <row r="564" spans="1:36">
      <c r="A564" s="1" t="s">
        <v>4765</v>
      </c>
      <c r="B564" s="19" t="s">
        <v>4666</v>
      </c>
      <c r="C564" s="227" t="s">
        <v>5</v>
      </c>
      <c r="D564" s="19"/>
      <c r="E564" s="19"/>
      <c r="F564" s="19"/>
      <c r="G564" s="19"/>
      <c r="H564" s="19"/>
      <c r="I564" s="19"/>
      <c r="J564" s="19"/>
      <c r="K564" s="19"/>
      <c r="L564" s="19"/>
      <c r="M564" s="19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>
        <v>29</v>
      </c>
      <c r="AC564" s="19">
        <v>2035</v>
      </c>
      <c r="AD564" s="102">
        <f t="shared" si="47"/>
        <v>508.75</v>
      </c>
      <c r="AE564" s="102">
        <v>108</v>
      </c>
      <c r="AF564" s="102">
        <v>8020</v>
      </c>
      <c r="AG564" s="102">
        <f t="shared" si="48"/>
        <v>2005</v>
      </c>
      <c r="AH564" s="102">
        <v>69</v>
      </c>
      <c r="AI564" s="102">
        <v>5079</v>
      </c>
      <c r="AJ564" s="102">
        <f t="shared" si="49"/>
        <v>1269.75</v>
      </c>
    </row>
    <row r="565" spans="1:36">
      <c r="A565" s="1" t="s">
        <v>4766</v>
      </c>
      <c r="B565" s="19" t="s">
        <v>4667</v>
      </c>
      <c r="C565" s="227" t="s">
        <v>5</v>
      </c>
      <c r="D565" s="19"/>
      <c r="E565" s="19"/>
      <c r="F565" s="19"/>
      <c r="G565" s="19"/>
      <c r="H565" s="19"/>
      <c r="I565" s="19"/>
      <c r="J565" s="19"/>
      <c r="K565" s="19"/>
      <c r="L565" s="19"/>
      <c r="M565" s="19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>
        <v>5</v>
      </c>
      <c r="AC565" s="19">
        <v>435</v>
      </c>
      <c r="AD565" s="102">
        <f t="shared" si="47"/>
        <v>108.75</v>
      </c>
      <c r="AE565" s="102">
        <v>17</v>
      </c>
      <c r="AF565" s="102">
        <v>1215</v>
      </c>
      <c r="AG565" s="102">
        <f t="shared" si="48"/>
        <v>303.75</v>
      </c>
      <c r="AH565" s="102">
        <v>8</v>
      </c>
      <c r="AI565" s="102">
        <v>544</v>
      </c>
      <c r="AJ565" s="102">
        <f t="shared" si="49"/>
        <v>136</v>
      </c>
    </row>
    <row r="566" spans="1:36">
      <c r="A566" s="1" t="s">
        <v>5765</v>
      </c>
      <c r="B566" s="19" t="s">
        <v>5759</v>
      </c>
      <c r="C566" s="227" t="s">
        <v>5</v>
      </c>
      <c r="D566" s="163">
        <f>SUM(D3:D12)</f>
        <v>186</v>
      </c>
      <c r="E566" s="163">
        <f>SUM(E3:E12)</f>
        <v>12294</v>
      </c>
      <c r="F566" s="163">
        <f>SUM(F3:F12)</f>
        <v>3073.5</v>
      </c>
      <c r="G566" s="163">
        <f t="shared" ref="G566:O566" si="50">SUM(G3:G14)</f>
        <v>926</v>
      </c>
      <c r="H566" s="163">
        <f t="shared" si="50"/>
        <v>63942</v>
      </c>
      <c r="I566" s="163">
        <f t="shared" si="50"/>
        <v>15985.5</v>
      </c>
      <c r="J566" s="384">
        <f t="shared" si="50"/>
        <v>1165</v>
      </c>
      <c r="K566" s="384">
        <f t="shared" si="50"/>
        <v>76351</v>
      </c>
      <c r="L566" s="384">
        <f t="shared" si="50"/>
        <v>19087.75</v>
      </c>
      <c r="M566" s="384">
        <f t="shared" si="50"/>
        <v>1690</v>
      </c>
      <c r="N566" s="384">
        <f t="shared" si="50"/>
        <v>115158</v>
      </c>
      <c r="O566" s="384">
        <f t="shared" si="50"/>
        <v>28789.5</v>
      </c>
      <c r="P566" s="384">
        <f>SUM(P3:P71)</f>
        <v>2733</v>
      </c>
      <c r="Q566" s="384">
        <f>SUM(Q3:Q71)</f>
        <v>181887</v>
      </c>
      <c r="R566" s="384">
        <f>SUM(R3:R71)</f>
        <v>45471.75</v>
      </c>
      <c r="S566" s="384">
        <f>SUM(S3:S189)</f>
        <v>7685</v>
      </c>
      <c r="T566" s="384">
        <f>SUM(T3:T189)</f>
        <v>509611</v>
      </c>
      <c r="U566" s="384">
        <f>SUM(U3:U189)</f>
        <v>127402.75</v>
      </c>
      <c r="V566" s="384">
        <f>SUM(V3:V333)</f>
        <v>18382</v>
      </c>
      <c r="W566" s="384">
        <f>SUM(W3:W333)</f>
        <v>1247590</v>
      </c>
      <c r="X566" s="384">
        <f>SUM(X3:X333)</f>
        <v>311897.5</v>
      </c>
      <c r="Y566" s="384">
        <f>SUM(Y3:Y466)</f>
        <v>27482</v>
      </c>
      <c r="Z566" s="384">
        <f>SUM(Z3:Z466)</f>
        <v>1909762</v>
      </c>
      <c r="AA566" s="384">
        <f>SUM(AA3:AA466)</f>
        <v>477440.5</v>
      </c>
      <c r="AB566" s="384">
        <f>SUM(AB3:AB565)</f>
        <v>37097</v>
      </c>
      <c r="AC566" s="384">
        <f>SUM(AC3:AC565)</f>
        <v>2584407</v>
      </c>
      <c r="AD566" s="384">
        <f>SUM(AD3:AD565)</f>
        <v>646101.75</v>
      </c>
      <c r="AE566" s="102">
        <v>1</v>
      </c>
      <c r="AF566" s="102">
        <v>59</v>
      </c>
      <c r="AG566" s="102">
        <f t="shared" si="48"/>
        <v>14.75</v>
      </c>
      <c r="AH566" s="102">
        <v>6</v>
      </c>
      <c r="AI566" s="102">
        <v>386</v>
      </c>
      <c r="AJ566" s="102">
        <f t="shared" si="49"/>
        <v>96.5</v>
      </c>
    </row>
    <row r="567" spans="1:36">
      <c r="A567" s="1" t="s">
        <v>5766</v>
      </c>
      <c r="B567" s="19" t="s">
        <v>5760</v>
      </c>
      <c r="C567" s="227" t="s">
        <v>5</v>
      </c>
      <c r="D567" s="19"/>
      <c r="E567" s="19"/>
      <c r="F567" s="19"/>
      <c r="G567" s="19"/>
      <c r="H567" s="19"/>
      <c r="I567" s="19"/>
      <c r="J567" s="19"/>
      <c r="K567" s="19"/>
      <c r="L567" s="19"/>
      <c r="M567" s="19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02">
        <v>7</v>
      </c>
      <c r="AF567" s="102">
        <v>553</v>
      </c>
      <c r="AG567" s="102">
        <f t="shared" si="48"/>
        <v>138.25</v>
      </c>
      <c r="AH567" s="102">
        <v>16</v>
      </c>
      <c r="AI567" s="102">
        <v>1344</v>
      </c>
      <c r="AJ567" s="102">
        <f t="shared" si="49"/>
        <v>336</v>
      </c>
    </row>
    <row r="568" spans="1:36">
      <c r="A568" s="1" t="s">
        <v>5767</v>
      </c>
      <c r="B568" s="19" t="s">
        <v>5761</v>
      </c>
      <c r="C568" s="227" t="s">
        <v>5</v>
      </c>
      <c r="D568" s="19"/>
      <c r="E568" s="19"/>
      <c r="F568" s="19"/>
      <c r="G568" s="19"/>
      <c r="H568" s="19"/>
      <c r="I568" s="19"/>
      <c r="J568" s="19"/>
      <c r="K568" s="19"/>
      <c r="L568" s="19"/>
      <c r="M568" s="19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02">
        <v>13</v>
      </c>
      <c r="AF568" s="102">
        <v>875</v>
      </c>
      <c r="AG568" s="102">
        <f t="shared" si="48"/>
        <v>218.75</v>
      </c>
      <c r="AH568" s="102">
        <v>26</v>
      </c>
      <c r="AI568" s="102">
        <v>1786</v>
      </c>
      <c r="AJ568" s="102">
        <f t="shared" si="49"/>
        <v>446.5</v>
      </c>
    </row>
    <row r="569" spans="1:36">
      <c r="A569" s="1" t="s">
        <v>5768</v>
      </c>
      <c r="B569" s="19" t="s">
        <v>5762</v>
      </c>
      <c r="C569" s="227" t="s">
        <v>5</v>
      </c>
      <c r="D569" s="19"/>
      <c r="E569" s="19"/>
      <c r="F569" s="19"/>
      <c r="G569" s="19"/>
      <c r="H569" s="19"/>
      <c r="I569" s="19"/>
      <c r="J569" s="19"/>
      <c r="K569" s="19"/>
      <c r="L569" s="19"/>
      <c r="M569" s="19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02">
        <v>14</v>
      </c>
      <c r="AF569" s="102">
        <v>670</v>
      </c>
      <c r="AG569" s="102">
        <f t="shared" si="48"/>
        <v>167.5</v>
      </c>
      <c r="AH569" s="102">
        <v>19</v>
      </c>
      <c r="AI569" s="102">
        <v>1417</v>
      </c>
      <c r="AJ569" s="102">
        <f t="shared" si="49"/>
        <v>354.25</v>
      </c>
    </row>
    <row r="570" spans="1:36">
      <c r="A570" s="1" t="s">
        <v>5769</v>
      </c>
      <c r="B570" s="19" t="s">
        <v>5763</v>
      </c>
      <c r="C570" s="227" t="s">
        <v>5</v>
      </c>
      <c r="D570" s="19"/>
      <c r="E570" s="19"/>
      <c r="F570" s="19"/>
      <c r="G570" s="19"/>
      <c r="H570" s="19"/>
      <c r="I570" s="19"/>
      <c r="J570" s="19"/>
      <c r="K570" s="19"/>
      <c r="L570" s="19"/>
      <c r="M570" s="19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02">
        <v>12</v>
      </c>
      <c r="AF570" s="102">
        <v>964</v>
      </c>
      <c r="AG570" s="102">
        <f t="shared" si="48"/>
        <v>241</v>
      </c>
      <c r="AH570" s="102">
        <v>22</v>
      </c>
      <c r="AI570" s="102">
        <v>1786</v>
      </c>
      <c r="AJ570" s="102">
        <f t="shared" si="49"/>
        <v>446.5</v>
      </c>
    </row>
    <row r="571" spans="1:36">
      <c r="A571" s="1" t="s">
        <v>5770</v>
      </c>
      <c r="B571" s="19" t="s">
        <v>5764</v>
      </c>
      <c r="C571" s="227" t="s">
        <v>5</v>
      </c>
      <c r="D571" s="19"/>
      <c r="E571" s="19"/>
      <c r="F571" s="19"/>
      <c r="G571" s="19"/>
      <c r="H571" s="19"/>
      <c r="I571" s="19"/>
      <c r="J571" s="19"/>
      <c r="K571" s="19"/>
      <c r="L571" s="19"/>
      <c r="M571" s="19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02">
        <v>41</v>
      </c>
      <c r="AF571" s="102">
        <v>3111</v>
      </c>
      <c r="AG571" s="102">
        <f t="shared" si="48"/>
        <v>777.75</v>
      </c>
      <c r="AH571" s="102">
        <v>71</v>
      </c>
      <c r="AI571" s="102">
        <v>4901</v>
      </c>
      <c r="AJ571" s="102">
        <f t="shared" si="49"/>
        <v>1225.25</v>
      </c>
    </row>
    <row r="572" spans="1:36">
      <c r="A572" s="1" t="s">
        <v>6997</v>
      </c>
      <c r="B572" s="19" t="s">
        <v>6960</v>
      </c>
      <c r="C572" s="227" t="s">
        <v>5</v>
      </c>
      <c r="D572" s="19"/>
      <c r="E572" s="19"/>
      <c r="F572" s="19"/>
      <c r="G572" s="19"/>
      <c r="H572" s="19"/>
      <c r="I572" s="19"/>
      <c r="J572" s="19"/>
      <c r="K572" s="19"/>
      <c r="L572" s="19"/>
      <c r="M572" s="19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02">
        <v>4</v>
      </c>
      <c r="AI572" s="102">
        <v>376</v>
      </c>
      <c r="AJ572" s="102">
        <f t="shared" si="49"/>
        <v>94</v>
      </c>
    </row>
    <row r="573" spans="1:36">
      <c r="A573" s="1" t="s">
        <v>6998</v>
      </c>
      <c r="B573" s="19" t="s">
        <v>6961</v>
      </c>
      <c r="C573" s="227" t="s">
        <v>5</v>
      </c>
      <c r="D573" s="19"/>
      <c r="E573" s="19"/>
      <c r="F573" s="19"/>
      <c r="G573" s="19"/>
      <c r="H573" s="19"/>
      <c r="I573" s="19"/>
      <c r="J573" s="19"/>
      <c r="K573" s="19"/>
      <c r="L573" s="19"/>
      <c r="M573" s="19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02">
        <v>4</v>
      </c>
      <c r="AI573" s="102">
        <v>312</v>
      </c>
      <c r="AJ573" s="102">
        <f t="shared" si="49"/>
        <v>78</v>
      </c>
    </row>
    <row r="574" spans="1:36">
      <c r="A574" s="1" t="s">
        <v>6999</v>
      </c>
      <c r="B574" s="19" t="s">
        <v>6962</v>
      </c>
      <c r="C574" s="227" t="s">
        <v>5</v>
      </c>
      <c r="D574" s="19"/>
      <c r="E574" s="19"/>
      <c r="F574" s="19"/>
      <c r="G574" s="19"/>
      <c r="H574" s="19"/>
      <c r="I574" s="19"/>
      <c r="J574" s="19"/>
      <c r="K574" s="19"/>
      <c r="L574" s="19"/>
      <c r="M574" s="19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02">
        <v>4</v>
      </c>
      <c r="AI574" s="102">
        <v>292</v>
      </c>
      <c r="AJ574" s="102">
        <f t="shared" si="49"/>
        <v>73</v>
      </c>
    </row>
    <row r="575" spans="1:36">
      <c r="A575" s="1" t="s">
        <v>7000</v>
      </c>
      <c r="B575" s="19" t="s">
        <v>6963</v>
      </c>
      <c r="C575" s="227" t="s">
        <v>5</v>
      </c>
      <c r="D575" s="19"/>
      <c r="E575" s="19"/>
      <c r="F575" s="19"/>
      <c r="G575" s="19"/>
      <c r="H575" s="19"/>
      <c r="I575" s="19"/>
      <c r="J575" s="19"/>
      <c r="K575" s="19"/>
      <c r="L575" s="19"/>
      <c r="M575" s="19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02">
        <v>5</v>
      </c>
      <c r="AI575" s="102">
        <v>575</v>
      </c>
      <c r="AJ575" s="102">
        <f t="shared" si="49"/>
        <v>143.75</v>
      </c>
    </row>
    <row r="576" spans="1:36">
      <c r="A576" s="1" t="s">
        <v>7001</v>
      </c>
      <c r="B576" s="19" t="s">
        <v>6964</v>
      </c>
      <c r="C576" s="227" t="s">
        <v>5</v>
      </c>
      <c r="D576" s="19"/>
      <c r="E576" s="19"/>
      <c r="F576" s="19"/>
      <c r="G576" s="19"/>
      <c r="H576" s="19"/>
      <c r="I576" s="19"/>
      <c r="J576" s="19"/>
      <c r="K576" s="19"/>
      <c r="L576" s="19"/>
      <c r="M576" s="19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02">
        <v>5</v>
      </c>
      <c r="AI576" s="102">
        <v>311</v>
      </c>
      <c r="AJ576" s="102">
        <f t="shared" si="49"/>
        <v>77.75</v>
      </c>
    </row>
    <row r="577" spans="1:36">
      <c r="A577" s="1" t="s">
        <v>7002</v>
      </c>
      <c r="B577" s="19" t="s">
        <v>6965</v>
      </c>
      <c r="C577" s="227" t="s">
        <v>5</v>
      </c>
      <c r="D577" s="19"/>
      <c r="E577" s="19"/>
      <c r="F577" s="19"/>
      <c r="G577" s="19"/>
      <c r="H577" s="19"/>
      <c r="I577" s="19"/>
      <c r="J577" s="19"/>
      <c r="K577" s="19"/>
      <c r="L577" s="19"/>
      <c r="M577" s="19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02">
        <v>1</v>
      </c>
      <c r="AI577" s="102">
        <v>59</v>
      </c>
      <c r="AJ577" s="102">
        <f t="shared" si="49"/>
        <v>14.75</v>
      </c>
    </row>
    <row r="578" spans="1:36">
      <c r="A578" s="1" t="s">
        <v>7003</v>
      </c>
      <c r="B578" s="19" t="s">
        <v>6966</v>
      </c>
      <c r="C578" s="227" t="s">
        <v>5</v>
      </c>
      <c r="D578" s="19"/>
      <c r="E578" s="19"/>
      <c r="F578" s="19"/>
      <c r="G578" s="19"/>
      <c r="H578" s="19"/>
      <c r="I578" s="19"/>
      <c r="J578" s="19"/>
      <c r="K578" s="19"/>
      <c r="L578" s="19"/>
      <c r="M578" s="19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02">
        <v>17</v>
      </c>
      <c r="AI578" s="102">
        <v>895</v>
      </c>
      <c r="AJ578" s="102">
        <f t="shared" si="49"/>
        <v>223.75</v>
      </c>
    </row>
    <row r="579" spans="1:36">
      <c r="A579" s="1" t="s">
        <v>7004</v>
      </c>
      <c r="B579" s="19" t="s">
        <v>6967</v>
      </c>
      <c r="C579" s="227" t="s">
        <v>5</v>
      </c>
      <c r="D579" s="19"/>
      <c r="E579" s="19"/>
      <c r="F579" s="19"/>
      <c r="G579" s="19"/>
      <c r="H579" s="19"/>
      <c r="I579" s="19"/>
      <c r="J579" s="19"/>
      <c r="K579" s="19"/>
      <c r="L579" s="19"/>
      <c r="M579" s="19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02">
        <v>93</v>
      </c>
      <c r="AI579" s="102">
        <v>6151</v>
      </c>
      <c r="AJ579" s="102">
        <f t="shared" si="49"/>
        <v>1537.75</v>
      </c>
    </row>
    <row r="580" spans="1:36">
      <c r="A580" s="1" t="s">
        <v>7005</v>
      </c>
      <c r="B580" s="19" t="s">
        <v>6968</v>
      </c>
      <c r="C580" s="227" t="s">
        <v>5</v>
      </c>
      <c r="D580" s="19"/>
      <c r="E580" s="19"/>
      <c r="F580" s="19"/>
      <c r="G580" s="19"/>
      <c r="H580" s="19"/>
      <c r="I580" s="19"/>
      <c r="J580" s="19"/>
      <c r="K580" s="19"/>
      <c r="L580" s="19"/>
      <c r="M580" s="19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02">
        <v>10</v>
      </c>
      <c r="AI580" s="102">
        <v>762</v>
      </c>
      <c r="AJ580" s="102">
        <f t="shared" ref="AJ580:AJ608" si="51">AI580*25%</f>
        <v>190.5</v>
      </c>
    </row>
    <row r="581" spans="1:36">
      <c r="A581" s="1" t="s">
        <v>7006</v>
      </c>
      <c r="B581" s="19" t="s">
        <v>6969</v>
      </c>
      <c r="C581" s="227" t="s">
        <v>5</v>
      </c>
      <c r="D581" s="19"/>
      <c r="E581" s="19"/>
      <c r="F581" s="19"/>
      <c r="G581" s="19"/>
      <c r="H581" s="19"/>
      <c r="I581" s="19"/>
      <c r="J581" s="19"/>
      <c r="K581" s="19"/>
      <c r="L581" s="19"/>
      <c r="M581" s="19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02">
        <v>7</v>
      </c>
      <c r="AI581" s="102">
        <v>533</v>
      </c>
      <c r="AJ581" s="102">
        <f t="shared" si="51"/>
        <v>133.25</v>
      </c>
    </row>
    <row r="582" spans="1:36">
      <c r="A582" s="1" t="s">
        <v>7007</v>
      </c>
      <c r="B582" s="19" t="s">
        <v>6970</v>
      </c>
      <c r="C582" s="227" t="s">
        <v>5</v>
      </c>
      <c r="D582" s="19"/>
      <c r="E582" s="19"/>
      <c r="F582" s="19"/>
      <c r="G582" s="19"/>
      <c r="H582" s="19"/>
      <c r="I582" s="19"/>
      <c r="J582" s="19"/>
      <c r="K582" s="19"/>
      <c r="L582" s="19"/>
      <c r="M582" s="19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02">
        <v>2</v>
      </c>
      <c r="AI582" s="102">
        <v>178</v>
      </c>
      <c r="AJ582" s="102">
        <f t="shared" si="51"/>
        <v>44.5</v>
      </c>
    </row>
    <row r="583" spans="1:36" hidden="1">
      <c r="A583" s="1" t="s">
        <v>7008</v>
      </c>
      <c r="B583" s="19" t="s">
        <v>6971</v>
      </c>
      <c r="C583" s="227" t="s">
        <v>123</v>
      </c>
      <c r="D583" s="19"/>
      <c r="E583" s="19"/>
      <c r="F583" s="19"/>
      <c r="G583" s="19"/>
      <c r="H583" s="19"/>
      <c r="I583" s="19"/>
      <c r="J583" s="19"/>
      <c r="K583" s="19"/>
      <c r="L583" s="19"/>
      <c r="M583" s="19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02">
        <v>18</v>
      </c>
      <c r="AI583" s="102">
        <v>1222</v>
      </c>
      <c r="AJ583" s="102">
        <f t="shared" si="51"/>
        <v>305.5</v>
      </c>
    </row>
    <row r="584" spans="1:36">
      <c r="A584" s="1" t="s">
        <v>7009</v>
      </c>
      <c r="B584" s="19" t="s">
        <v>6972</v>
      </c>
      <c r="C584" s="227" t="s">
        <v>5</v>
      </c>
      <c r="D584" s="19"/>
      <c r="E584" s="19"/>
      <c r="F584" s="19"/>
      <c r="G584" s="19"/>
      <c r="H584" s="19"/>
      <c r="I584" s="19"/>
      <c r="J584" s="19"/>
      <c r="K584" s="19"/>
      <c r="L584" s="19"/>
      <c r="M584" s="19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02">
        <v>1</v>
      </c>
      <c r="AI584" s="102">
        <v>59</v>
      </c>
      <c r="AJ584" s="102">
        <f t="shared" si="51"/>
        <v>14.75</v>
      </c>
    </row>
    <row r="585" spans="1:36">
      <c r="A585" s="1" t="s">
        <v>7010</v>
      </c>
      <c r="B585" s="19" t="s">
        <v>6973</v>
      </c>
      <c r="C585" s="227" t="s">
        <v>5</v>
      </c>
      <c r="D585" s="19"/>
      <c r="E585" s="19"/>
      <c r="F585" s="19"/>
      <c r="G585" s="19"/>
      <c r="H585" s="19"/>
      <c r="I585" s="19"/>
      <c r="J585" s="19"/>
      <c r="K585" s="19"/>
      <c r="L585" s="19"/>
      <c r="M585" s="19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02">
        <v>3</v>
      </c>
      <c r="AI585" s="102">
        <v>197</v>
      </c>
      <c r="AJ585" s="102">
        <f t="shared" si="51"/>
        <v>49.25</v>
      </c>
    </row>
    <row r="586" spans="1:36">
      <c r="A586" s="1" t="s">
        <v>7011</v>
      </c>
      <c r="B586" s="19" t="s">
        <v>6974</v>
      </c>
      <c r="C586" s="227" t="s">
        <v>5</v>
      </c>
      <c r="D586" s="19"/>
      <c r="E586" s="19"/>
      <c r="F586" s="19"/>
      <c r="G586" s="19"/>
      <c r="H586" s="19"/>
      <c r="I586" s="19"/>
      <c r="J586" s="19"/>
      <c r="K586" s="19"/>
      <c r="L586" s="19"/>
      <c r="M586" s="19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02">
        <v>10</v>
      </c>
      <c r="AI586" s="102">
        <v>758</v>
      </c>
      <c r="AJ586" s="102">
        <f t="shared" si="51"/>
        <v>189.5</v>
      </c>
    </row>
    <row r="587" spans="1:36">
      <c r="A587" s="1" t="s">
        <v>7012</v>
      </c>
      <c r="B587" s="19" t="s">
        <v>6975</v>
      </c>
      <c r="C587" s="227" t="s">
        <v>5</v>
      </c>
      <c r="D587" s="19"/>
      <c r="E587" s="19"/>
      <c r="F587" s="19"/>
      <c r="G587" s="19"/>
      <c r="H587" s="19"/>
      <c r="I587" s="19"/>
      <c r="J587" s="19"/>
      <c r="K587" s="19"/>
      <c r="L587" s="19"/>
      <c r="M587" s="19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02">
        <v>3</v>
      </c>
      <c r="AI587" s="102">
        <v>197</v>
      </c>
      <c r="AJ587" s="102">
        <f t="shared" si="51"/>
        <v>49.25</v>
      </c>
    </row>
    <row r="588" spans="1:36">
      <c r="A588" s="1" t="s">
        <v>7013</v>
      </c>
      <c r="B588" s="19" t="s">
        <v>6976</v>
      </c>
      <c r="C588" s="227" t="s">
        <v>5</v>
      </c>
      <c r="D588" s="19"/>
      <c r="E588" s="19"/>
      <c r="F588" s="19"/>
      <c r="G588" s="19"/>
      <c r="H588" s="19"/>
      <c r="I588" s="19"/>
      <c r="J588" s="19"/>
      <c r="K588" s="19"/>
      <c r="L588" s="19"/>
      <c r="M588" s="19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02">
        <v>8</v>
      </c>
      <c r="AI588" s="102">
        <v>548</v>
      </c>
      <c r="AJ588" s="102">
        <f t="shared" si="51"/>
        <v>137</v>
      </c>
    </row>
    <row r="589" spans="1:36" hidden="1">
      <c r="A589" s="1" t="s">
        <v>7014</v>
      </c>
      <c r="B589" s="19" t="s">
        <v>6977</v>
      </c>
      <c r="C589" s="227" t="s">
        <v>952</v>
      </c>
      <c r="D589" s="19"/>
      <c r="E589" s="19"/>
      <c r="F589" s="19"/>
      <c r="G589" s="19"/>
      <c r="H589" s="19"/>
      <c r="I589" s="19"/>
      <c r="J589" s="19"/>
      <c r="K589" s="19"/>
      <c r="L589" s="19"/>
      <c r="M589" s="19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02">
        <v>10</v>
      </c>
      <c r="AI589" s="102">
        <v>802</v>
      </c>
      <c r="AJ589" s="102">
        <f t="shared" si="51"/>
        <v>200.5</v>
      </c>
    </row>
    <row r="590" spans="1:36" hidden="1">
      <c r="A590" s="1" t="s">
        <v>7015</v>
      </c>
      <c r="B590" s="19" t="s">
        <v>6978</v>
      </c>
      <c r="C590" s="227" t="s">
        <v>66</v>
      </c>
      <c r="D590" s="19"/>
      <c r="E590" s="19"/>
      <c r="F590" s="19"/>
      <c r="G590" s="19"/>
      <c r="H590" s="19"/>
      <c r="I590" s="19"/>
      <c r="J590" s="19"/>
      <c r="K590" s="19"/>
      <c r="L590" s="19"/>
      <c r="M590" s="19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02">
        <v>16</v>
      </c>
      <c r="AI590" s="102">
        <v>1164</v>
      </c>
      <c r="AJ590" s="102">
        <f t="shared" si="51"/>
        <v>291</v>
      </c>
    </row>
    <row r="591" spans="1:36" hidden="1">
      <c r="A591" s="1" t="s">
        <v>7016</v>
      </c>
      <c r="B591" s="19" t="s">
        <v>6979</v>
      </c>
      <c r="C591" s="227" t="s">
        <v>66</v>
      </c>
      <c r="D591" s="19"/>
      <c r="E591" s="19"/>
      <c r="F591" s="19"/>
      <c r="G591" s="19"/>
      <c r="H591" s="19"/>
      <c r="I591" s="19"/>
      <c r="J591" s="19"/>
      <c r="K591" s="19"/>
      <c r="L591" s="19"/>
      <c r="M591" s="19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02">
        <v>2</v>
      </c>
      <c r="AI591" s="102">
        <v>94</v>
      </c>
      <c r="AJ591" s="102">
        <f t="shared" si="51"/>
        <v>23.5</v>
      </c>
    </row>
    <row r="592" spans="1:36">
      <c r="A592" s="1" t="s">
        <v>7017</v>
      </c>
      <c r="B592" s="19" t="s">
        <v>6980</v>
      </c>
      <c r="C592" s="227" t="s">
        <v>5</v>
      </c>
      <c r="D592" s="19"/>
      <c r="E592" s="19"/>
      <c r="F592" s="19"/>
      <c r="G592" s="19"/>
      <c r="H592" s="19"/>
      <c r="I592" s="19"/>
      <c r="J592" s="19"/>
      <c r="K592" s="19"/>
      <c r="L592" s="19"/>
      <c r="M592" s="19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02">
        <v>1</v>
      </c>
      <c r="AI592" s="102">
        <v>59</v>
      </c>
      <c r="AJ592" s="102">
        <f t="shared" si="51"/>
        <v>14.75</v>
      </c>
    </row>
    <row r="593" spans="1:36">
      <c r="A593" s="1" t="s">
        <v>7018</v>
      </c>
      <c r="B593" s="19" t="s">
        <v>6981</v>
      </c>
      <c r="C593" s="227" t="s">
        <v>5</v>
      </c>
      <c r="D593" s="19"/>
      <c r="E593" s="19"/>
      <c r="F593" s="19"/>
      <c r="G593" s="19"/>
      <c r="H593" s="19"/>
      <c r="I593" s="19"/>
      <c r="J593" s="19"/>
      <c r="K593" s="19"/>
      <c r="L593" s="19"/>
      <c r="M593" s="19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02">
        <v>1</v>
      </c>
      <c r="AI593" s="102">
        <v>99</v>
      </c>
      <c r="AJ593" s="102">
        <f t="shared" si="51"/>
        <v>24.75</v>
      </c>
    </row>
    <row r="594" spans="1:36" hidden="1">
      <c r="A594" s="1" t="s">
        <v>7019</v>
      </c>
      <c r="B594" s="19" t="s">
        <v>6982</v>
      </c>
      <c r="C594" s="227" t="s">
        <v>940</v>
      </c>
      <c r="D594" s="19"/>
      <c r="E594" s="19"/>
      <c r="F594" s="19"/>
      <c r="G594" s="19"/>
      <c r="H594" s="19"/>
      <c r="I594" s="19"/>
      <c r="J594" s="19"/>
      <c r="K594" s="19"/>
      <c r="L594" s="19"/>
      <c r="M594" s="19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02">
        <v>2</v>
      </c>
      <c r="AI594" s="102">
        <v>158</v>
      </c>
      <c r="AJ594" s="102">
        <f t="shared" si="51"/>
        <v>39.5</v>
      </c>
    </row>
    <row r="595" spans="1:36">
      <c r="A595" s="1" t="s">
        <v>7020</v>
      </c>
      <c r="B595" s="19" t="s">
        <v>6983</v>
      </c>
      <c r="C595" s="227" t="s">
        <v>5</v>
      </c>
      <c r="D595" s="19"/>
      <c r="E595" s="19"/>
      <c r="F595" s="19"/>
      <c r="G595" s="19"/>
      <c r="H595" s="19"/>
      <c r="I595" s="19"/>
      <c r="J595" s="19"/>
      <c r="K595" s="19"/>
      <c r="L595" s="19"/>
      <c r="M595" s="19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02">
        <v>5</v>
      </c>
      <c r="AI595" s="102">
        <v>371</v>
      </c>
      <c r="AJ595" s="102">
        <f t="shared" si="51"/>
        <v>92.75</v>
      </c>
    </row>
    <row r="596" spans="1:36">
      <c r="A596" s="1" t="s">
        <v>7021</v>
      </c>
      <c r="B596" s="19" t="s">
        <v>6984</v>
      </c>
      <c r="C596" s="227" t="s">
        <v>5</v>
      </c>
      <c r="D596" s="19"/>
      <c r="E596" s="19"/>
      <c r="F596" s="19"/>
      <c r="G596" s="19"/>
      <c r="H596" s="19"/>
      <c r="I596" s="19"/>
      <c r="J596" s="19"/>
      <c r="K596" s="19"/>
      <c r="L596" s="19"/>
      <c r="M596" s="19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02">
        <v>1</v>
      </c>
      <c r="AI596" s="102">
        <v>59</v>
      </c>
      <c r="AJ596" s="102">
        <f t="shared" si="51"/>
        <v>14.75</v>
      </c>
    </row>
    <row r="597" spans="1:36">
      <c r="A597" s="1" t="s">
        <v>7022</v>
      </c>
      <c r="B597" s="19" t="s">
        <v>6985</v>
      </c>
      <c r="C597" s="227" t="s">
        <v>5</v>
      </c>
      <c r="D597" s="19"/>
      <c r="E597" s="19"/>
      <c r="F597" s="19"/>
      <c r="G597" s="19"/>
      <c r="H597" s="19"/>
      <c r="I597" s="19"/>
      <c r="J597" s="19"/>
      <c r="K597" s="19"/>
      <c r="L597" s="19"/>
      <c r="M597" s="19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02">
        <v>5</v>
      </c>
      <c r="AI597" s="102">
        <v>247</v>
      </c>
      <c r="AJ597" s="102">
        <f t="shared" si="51"/>
        <v>61.75</v>
      </c>
    </row>
    <row r="598" spans="1:36">
      <c r="A598" s="1" t="s">
        <v>7023</v>
      </c>
      <c r="B598" s="19" t="s">
        <v>6986</v>
      </c>
      <c r="C598" s="227" t="s">
        <v>5</v>
      </c>
      <c r="D598" s="19"/>
      <c r="E598" s="19"/>
      <c r="F598" s="19"/>
      <c r="G598" s="19"/>
      <c r="H598" s="19"/>
      <c r="I598" s="19"/>
      <c r="J598" s="19"/>
      <c r="K598" s="19"/>
      <c r="L598" s="19"/>
      <c r="M598" s="19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02">
        <v>1</v>
      </c>
      <c r="AI598" s="102">
        <v>59</v>
      </c>
      <c r="AJ598" s="102">
        <f t="shared" si="51"/>
        <v>14.75</v>
      </c>
    </row>
    <row r="599" spans="1:36">
      <c r="A599" s="1" t="s">
        <v>7024</v>
      </c>
      <c r="B599" s="19" t="s">
        <v>6987</v>
      </c>
      <c r="C599" s="227" t="s">
        <v>5</v>
      </c>
      <c r="D599" s="19"/>
      <c r="E599" s="19"/>
      <c r="F599" s="19"/>
      <c r="G599" s="19"/>
      <c r="H599" s="19"/>
      <c r="I599" s="19"/>
      <c r="J599" s="19"/>
      <c r="K599" s="19"/>
      <c r="L599" s="19"/>
      <c r="M599" s="19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02">
        <v>7</v>
      </c>
      <c r="AI599" s="102">
        <v>533</v>
      </c>
      <c r="AJ599" s="102">
        <f t="shared" si="51"/>
        <v>133.25</v>
      </c>
    </row>
    <row r="600" spans="1:36" hidden="1">
      <c r="A600" s="1" t="s">
        <v>7025</v>
      </c>
      <c r="B600" s="19" t="s">
        <v>6988</v>
      </c>
      <c r="C600" s="227" t="s">
        <v>25</v>
      </c>
      <c r="D600" s="19"/>
      <c r="E600" s="19"/>
      <c r="F600" s="19"/>
      <c r="G600" s="19"/>
      <c r="H600" s="19"/>
      <c r="I600" s="19"/>
      <c r="J600" s="19"/>
      <c r="K600" s="19"/>
      <c r="L600" s="19"/>
      <c r="M600" s="19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02">
        <v>1</v>
      </c>
      <c r="AI600" s="102">
        <v>99</v>
      </c>
      <c r="AJ600" s="102">
        <f t="shared" si="51"/>
        <v>24.75</v>
      </c>
    </row>
    <row r="601" spans="1:36" hidden="1">
      <c r="A601" s="1" t="s">
        <v>7026</v>
      </c>
      <c r="B601" s="19" t="s">
        <v>6989</v>
      </c>
      <c r="C601" s="227" t="s">
        <v>961</v>
      </c>
      <c r="D601" s="19"/>
      <c r="E601" s="19"/>
      <c r="F601" s="19"/>
      <c r="G601" s="19"/>
      <c r="H601" s="19"/>
      <c r="I601" s="19"/>
      <c r="J601" s="19"/>
      <c r="K601" s="19"/>
      <c r="L601" s="19"/>
      <c r="M601" s="19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02">
        <v>4</v>
      </c>
      <c r="AI601" s="102">
        <v>416</v>
      </c>
      <c r="AJ601" s="102">
        <f t="shared" si="51"/>
        <v>104</v>
      </c>
    </row>
    <row r="602" spans="1:36" hidden="1">
      <c r="A602" s="1" t="s">
        <v>7027</v>
      </c>
      <c r="B602" s="19" t="s">
        <v>6990</v>
      </c>
      <c r="C602" s="227" t="s">
        <v>259</v>
      </c>
      <c r="D602" s="19"/>
      <c r="E602" s="19"/>
      <c r="F602" s="19"/>
      <c r="G602" s="19"/>
      <c r="H602" s="19"/>
      <c r="I602" s="19"/>
      <c r="J602" s="19"/>
      <c r="K602" s="19"/>
      <c r="L602" s="19"/>
      <c r="M602" s="19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02">
        <v>7</v>
      </c>
      <c r="AI602" s="102">
        <v>573</v>
      </c>
      <c r="AJ602" s="102">
        <f t="shared" si="51"/>
        <v>143.25</v>
      </c>
    </row>
    <row r="603" spans="1:36" hidden="1">
      <c r="A603" s="1" t="s">
        <v>7028</v>
      </c>
      <c r="B603" s="19" t="s">
        <v>6991</v>
      </c>
      <c r="C603" s="227" t="s">
        <v>383</v>
      </c>
      <c r="D603" s="19"/>
      <c r="E603" s="19"/>
      <c r="F603" s="19"/>
      <c r="G603" s="19"/>
      <c r="H603" s="19"/>
      <c r="I603" s="19"/>
      <c r="J603" s="19"/>
      <c r="K603" s="19"/>
      <c r="L603" s="19"/>
      <c r="M603" s="19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02">
        <v>3</v>
      </c>
      <c r="AI603" s="102">
        <v>217</v>
      </c>
      <c r="AJ603" s="102">
        <f t="shared" si="51"/>
        <v>54.25</v>
      </c>
    </row>
    <row r="604" spans="1:36">
      <c r="A604" s="1" t="s">
        <v>7029</v>
      </c>
      <c r="B604" s="19" t="s">
        <v>6992</v>
      </c>
      <c r="C604" s="227" t="s">
        <v>5</v>
      </c>
      <c r="D604" s="19"/>
      <c r="E604" s="19"/>
      <c r="F604" s="19"/>
      <c r="G604" s="19"/>
      <c r="H604" s="19"/>
      <c r="I604" s="19"/>
      <c r="J604" s="19"/>
      <c r="K604" s="19"/>
      <c r="L604" s="19"/>
      <c r="M604" s="19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02">
        <v>2</v>
      </c>
      <c r="AI604" s="102">
        <v>94</v>
      </c>
      <c r="AJ604" s="102">
        <f t="shared" si="51"/>
        <v>23.5</v>
      </c>
    </row>
    <row r="605" spans="1:36">
      <c r="A605" s="1" t="s">
        <v>7030</v>
      </c>
      <c r="B605" s="19" t="s">
        <v>6993</v>
      </c>
      <c r="C605" s="227" t="s">
        <v>5</v>
      </c>
      <c r="D605" s="19"/>
      <c r="E605" s="19"/>
      <c r="F605" s="19"/>
      <c r="G605" s="19"/>
      <c r="H605" s="19"/>
      <c r="I605" s="19"/>
      <c r="J605" s="19"/>
      <c r="K605" s="19"/>
      <c r="L605" s="19"/>
      <c r="M605" s="19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02">
        <v>3</v>
      </c>
      <c r="AI605" s="102">
        <v>177</v>
      </c>
      <c r="AJ605" s="102">
        <f t="shared" si="51"/>
        <v>44.25</v>
      </c>
    </row>
    <row r="606" spans="1:36">
      <c r="A606" s="1" t="s">
        <v>7031</v>
      </c>
      <c r="B606" s="19" t="s">
        <v>6994</v>
      </c>
      <c r="C606" s="227" t="s">
        <v>5</v>
      </c>
      <c r="D606" s="19"/>
      <c r="E606" s="19"/>
      <c r="F606" s="19"/>
      <c r="G606" s="19"/>
      <c r="H606" s="19"/>
      <c r="I606" s="19"/>
      <c r="J606" s="19"/>
      <c r="K606" s="19"/>
      <c r="L606" s="19"/>
      <c r="M606" s="19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02">
        <v>6</v>
      </c>
      <c r="AI606" s="102">
        <v>410</v>
      </c>
      <c r="AJ606" s="102">
        <f t="shared" si="51"/>
        <v>102.5</v>
      </c>
    </row>
    <row r="607" spans="1:36">
      <c r="A607" s="1" t="s">
        <v>7032</v>
      </c>
      <c r="B607" s="19" t="s">
        <v>6995</v>
      </c>
      <c r="C607" s="227" t="s">
        <v>5</v>
      </c>
      <c r="D607" s="19"/>
      <c r="E607" s="19"/>
      <c r="F607" s="19"/>
      <c r="G607" s="19"/>
      <c r="H607" s="19"/>
      <c r="I607" s="19"/>
      <c r="J607" s="19"/>
      <c r="K607" s="19"/>
      <c r="L607" s="19"/>
      <c r="M607" s="19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02">
        <v>23</v>
      </c>
      <c r="AI607" s="102">
        <v>1517</v>
      </c>
      <c r="AJ607" s="102">
        <f t="shared" si="51"/>
        <v>379.25</v>
      </c>
    </row>
    <row r="608" spans="1:36" hidden="1">
      <c r="A608" s="1" t="s">
        <v>7033</v>
      </c>
      <c r="B608" s="19" t="s">
        <v>6996</v>
      </c>
      <c r="C608" s="227" t="s">
        <v>302</v>
      </c>
      <c r="D608" s="19"/>
      <c r="E608" s="19"/>
      <c r="F608" s="19"/>
      <c r="G608" s="19"/>
      <c r="H608" s="19"/>
      <c r="I608" s="19"/>
      <c r="J608" s="19"/>
      <c r="K608" s="19"/>
      <c r="L608" s="19"/>
      <c r="M608" s="19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02">
        <v>2</v>
      </c>
      <c r="AI608" s="102">
        <v>118</v>
      </c>
      <c r="AJ608" s="102">
        <f t="shared" si="51"/>
        <v>29.5</v>
      </c>
    </row>
    <row r="609" spans="1:36" hidden="1">
      <c r="A609" s="449" t="s">
        <v>925</v>
      </c>
      <c r="B609" s="449"/>
      <c r="C609" s="449"/>
      <c r="D609" s="221"/>
      <c r="E609" s="221"/>
      <c r="F609" s="221"/>
      <c r="G609" s="221"/>
      <c r="H609" s="221"/>
      <c r="I609" s="221"/>
      <c r="J609" s="221"/>
      <c r="K609" s="221"/>
      <c r="L609" s="221"/>
      <c r="M609" s="221"/>
      <c r="N609" s="221"/>
      <c r="O609" s="221"/>
      <c r="P609" s="221"/>
      <c r="Q609" s="221"/>
      <c r="R609" s="221"/>
      <c r="S609" s="221"/>
      <c r="T609" s="221"/>
      <c r="U609" s="221"/>
      <c r="V609" s="221"/>
      <c r="W609" s="221"/>
      <c r="X609" s="221"/>
      <c r="Y609" s="221"/>
      <c r="Z609" s="221"/>
      <c r="AA609" s="221"/>
      <c r="AB609" s="221"/>
      <c r="AC609" s="221"/>
      <c r="AD609" s="221"/>
      <c r="AE609" s="217">
        <f>SUM(AE3:AE571)</f>
        <v>44519</v>
      </c>
      <c r="AF609" s="217">
        <f>SUM(AF3:AF571)</f>
        <v>3152893</v>
      </c>
      <c r="AG609" s="217">
        <f>SUM(AG3:AG571)</f>
        <v>788223.25</v>
      </c>
      <c r="AH609" s="217">
        <f>SUM(AH3:AH608)</f>
        <v>45833</v>
      </c>
      <c r="AI609" s="217">
        <f>SUM(AI3:AI608)</f>
        <v>3259835</v>
      </c>
      <c r="AJ609" s="217">
        <f>SUM(AJ3:AJ608)</f>
        <v>814958.75</v>
      </c>
    </row>
  </sheetData>
  <autoFilter ref="A1:R609" xr:uid="{9CDBA9FB-FAA5-4848-AD3A-CC66D6F28F00}">
    <filterColumn colId="2">
      <filters>
        <filter val="Kerry"/>
      </filters>
    </filterColumn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</autoFilter>
  <mergeCells count="15">
    <mergeCell ref="AH1:AJ1"/>
    <mergeCell ref="AE1:AG1"/>
    <mergeCell ref="J1:L1"/>
    <mergeCell ref="G1:I1"/>
    <mergeCell ref="A609:C609"/>
    <mergeCell ref="A1:A2"/>
    <mergeCell ref="B1:B2"/>
    <mergeCell ref="C1:C2"/>
    <mergeCell ref="D1:F1"/>
    <mergeCell ref="AB1:AD1"/>
    <mergeCell ref="Y1:AA1"/>
    <mergeCell ref="V1:X1"/>
    <mergeCell ref="S1:U1"/>
    <mergeCell ref="M1:O1"/>
    <mergeCell ref="P1:R1"/>
  </mergeCells>
  <pageMargins left="0.7" right="0.7" top="0.75" bottom="0.75" header="0.3" footer="0.3"/>
  <pageSetup paperSize="260" orientation="portrait" horizontalDpi="203" verticalDpi="203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BCAE6-0535-4972-884B-BCC31E0DA2C4}">
  <sheetPr filterMode="1">
    <tabColor theme="5" tint="-0.249977111117893"/>
  </sheetPr>
  <dimension ref="A1:AJ78"/>
  <sheetViews>
    <sheetView showGridLines="0" zoomScale="90" zoomScaleNormal="90" workbookViewId="0">
      <pane xSplit="3" ySplit="2" topLeftCell="AH56" activePane="bottomRight" state="frozen"/>
      <selection activeCell="G24" sqref="G24"/>
      <selection pane="topRight" activeCell="G24" sqref="G24"/>
      <selection pane="bottomLeft" activeCell="G24" sqref="G24"/>
      <selection pane="bottomRight" activeCell="AJ4" sqref="AJ4:AJ77"/>
    </sheetView>
  </sheetViews>
  <sheetFormatPr defaultRowHeight="15"/>
  <cols>
    <col min="2" max="2" width="39.42578125" customWidth="1"/>
    <col min="3" max="3" width="9" customWidth="1"/>
    <col min="4" max="4" width="9.5703125" hidden="1" customWidth="1"/>
    <col min="5" max="5" width="11" hidden="1" customWidth="1"/>
    <col min="6" max="6" width="11.140625" hidden="1" customWidth="1"/>
    <col min="7" max="7" width="9.5703125" hidden="1" customWidth="1"/>
    <col min="8" max="8" width="12" hidden="1" customWidth="1"/>
    <col min="9" max="9" width="11.42578125" hidden="1" customWidth="1"/>
    <col min="10" max="10" width="10" hidden="1" customWidth="1"/>
    <col min="11" max="11" width="11.140625" hidden="1" customWidth="1"/>
    <col min="12" max="12" width="14.140625" hidden="1" customWidth="1"/>
    <col min="13" max="13" width="10" hidden="1" customWidth="1"/>
    <col min="14" max="14" width="11.140625" hidden="1" customWidth="1"/>
    <col min="15" max="15" width="14.140625" hidden="1" customWidth="1"/>
    <col min="16" max="16" width="10" hidden="1" customWidth="1"/>
    <col min="17" max="18" width="14.140625" hidden="1" customWidth="1"/>
    <col min="19" max="19" width="10" hidden="1" customWidth="1"/>
    <col min="20" max="21" width="14.140625" hidden="1" customWidth="1"/>
    <col min="22" max="22" width="10" hidden="1" customWidth="1"/>
    <col min="23" max="24" width="14.140625" hidden="1" customWidth="1"/>
    <col min="25" max="25" width="10" hidden="1" customWidth="1"/>
    <col min="26" max="27" width="14.140625" hidden="1" customWidth="1"/>
    <col min="28" max="28" width="10" hidden="1" customWidth="1"/>
    <col min="29" max="30" width="14.140625" hidden="1" customWidth="1"/>
    <col min="31" max="31" width="10" hidden="1" customWidth="1"/>
    <col min="32" max="33" width="14.140625" hidden="1" customWidth="1"/>
    <col min="34" max="34" width="10" bestFit="1" customWidth="1"/>
    <col min="35" max="36" width="14.140625" customWidth="1"/>
  </cols>
  <sheetData>
    <row r="1" spans="1:36">
      <c r="A1" s="454" t="s">
        <v>0</v>
      </c>
      <c r="B1" s="455" t="s">
        <v>2</v>
      </c>
      <c r="C1" s="454" t="s">
        <v>1</v>
      </c>
      <c r="D1" s="452">
        <v>43132</v>
      </c>
      <c r="E1" s="452"/>
      <c r="F1" s="452"/>
      <c r="G1" s="452">
        <v>43160</v>
      </c>
      <c r="H1" s="452"/>
      <c r="I1" s="452"/>
      <c r="J1" s="452">
        <v>43191</v>
      </c>
      <c r="K1" s="452"/>
      <c r="L1" s="452"/>
      <c r="M1" s="452">
        <v>43221</v>
      </c>
      <c r="N1" s="452"/>
      <c r="O1" s="452"/>
      <c r="P1" s="452">
        <v>43252</v>
      </c>
      <c r="Q1" s="452"/>
      <c r="R1" s="452"/>
      <c r="S1" s="452">
        <v>43282</v>
      </c>
      <c r="T1" s="452"/>
      <c r="U1" s="452"/>
      <c r="V1" s="452">
        <v>43313</v>
      </c>
      <c r="W1" s="452"/>
      <c r="X1" s="452"/>
      <c r="Y1" s="452">
        <v>43344</v>
      </c>
      <c r="Z1" s="452"/>
      <c r="AA1" s="452"/>
      <c r="AB1" s="452">
        <v>43374</v>
      </c>
      <c r="AC1" s="452"/>
      <c r="AD1" s="452"/>
      <c r="AE1" s="452">
        <v>43405</v>
      </c>
      <c r="AF1" s="452"/>
      <c r="AG1" s="452"/>
      <c r="AH1" s="452">
        <v>43435</v>
      </c>
      <c r="AI1" s="452"/>
      <c r="AJ1" s="452"/>
    </row>
    <row r="2" spans="1:36" hidden="1">
      <c r="A2" s="454"/>
      <c r="B2" s="455"/>
      <c r="C2" s="454"/>
      <c r="D2" s="273" t="s">
        <v>923</v>
      </c>
      <c r="E2" s="273" t="s">
        <v>922</v>
      </c>
      <c r="F2" s="274">
        <v>0.25</v>
      </c>
      <c r="G2" s="273" t="s">
        <v>923</v>
      </c>
      <c r="H2" s="273" t="s">
        <v>922</v>
      </c>
      <c r="I2" s="274">
        <v>0.25</v>
      </c>
      <c r="J2" s="273" t="s">
        <v>923</v>
      </c>
      <c r="K2" s="273" t="s">
        <v>922</v>
      </c>
      <c r="L2" s="274">
        <v>0.25</v>
      </c>
      <c r="M2" s="273" t="s">
        <v>923</v>
      </c>
      <c r="N2" s="273" t="s">
        <v>922</v>
      </c>
      <c r="O2" s="274">
        <v>0.25</v>
      </c>
      <c r="P2" s="273" t="s">
        <v>923</v>
      </c>
      <c r="Q2" s="273" t="s">
        <v>922</v>
      </c>
      <c r="R2" s="274">
        <v>0.25</v>
      </c>
      <c r="S2" s="273" t="s">
        <v>923</v>
      </c>
      <c r="T2" s="273" t="s">
        <v>922</v>
      </c>
      <c r="U2" s="274">
        <v>0.25</v>
      </c>
      <c r="V2" s="273" t="s">
        <v>923</v>
      </c>
      <c r="W2" s="273" t="s">
        <v>922</v>
      </c>
      <c r="X2" s="274">
        <v>0.25</v>
      </c>
      <c r="Y2" s="273" t="s">
        <v>923</v>
      </c>
      <c r="Z2" s="273" t="s">
        <v>922</v>
      </c>
      <c r="AA2" s="274">
        <v>0.25</v>
      </c>
      <c r="AB2" s="273" t="s">
        <v>923</v>
      </c>
      <c r="AC2" s="273" t="s">
        <v>922</v>
      </c>
      <c r="AD2" s="274">
        <v>0.25</v>
      </c>
      <c r="AE2" s="273" t="s">
        <v>923</v>
      </c>
      <c r="AF2" s="273" t="s">
        <v>922</v>
      </c>
      <c r="AG2" s="274">
        <v>0.25</v>
      </c>
      <c r="AH2" s="273" t="s">
        <v>923</v>
      </c>
      <c r="AI2" s="273" t="s">
        <v>922</v>
      </c>
      <c r="AJ2" s="274">
        <v>0.25</v>
      </c>
    </row>
    <row r="3" spans="1:36" hidden="1">
      <c r="A3" s="1" t="s">
        <v>2474</v>
      </c>
      <c r="B3" s="179" t="s">
        <v>2489</v>
      </c>
      <c r="C3" s="261" t="s">
        <v>310</v>
      </c>
      <c r="D3" s="159">
        <v>28</v>
      </c>
      <c r="E3" s="160">
        <v>2040</v>
      </c>
      <c r="F3" s="58">
        <f>E3*25%</f>
        <v>510</v>
      </c>
      <c r="G3" s="194">
        <v>183</v>
      </c>
      <c r="H3" s="194">
        <v>12173</v>
      </c>
      <c r="I3" s="58">
        <f>H3*25%</f>
        <v>3043.25</v>
      </c>
      <c r="J3" s="210">
        <v>248</v>
      </c>
      <c r="K3" s="210">
        <v>16100</v>
      </c>
      <c r="L3" s="219">
        <f>K3*25%</f>
        <v>4025</v>
      </c>
      <c r="M3" s="210">
        <v>382</v>
      </c>
      <c r="N3" s="210">
        <v>27486</v>
      </c>
      <c r="O3" s="219">
        <f>N3*25%</f>
        <v>6871.5</v>
      </c>
      <c r="P3" s="270">
        <v>42</v>
      </c>
      <c r="Q3" s="270">
        <v>2562</v>
      </c>
      <c r="R3" s="268">
        <f>Q3*25%</f>
        <v>640.5</v>
      </c>
      <c r="S3" s="271">
        <v>63</v>
      </c>
      <c r="T3" s="271">
        <v>4193</v>
      </c>
      <c r="U3" s="268">
        <f>T3*25%</f>
        <v>1048.25</v>
      </c>
      <c r="V3" s="271">
        <v>56</v>
      </c>
      <c r="W3" s="271">
        <v>3580</v>
      </c>
      <c r="X3" s="268">
        <f>W3*25%</f>
        <v>895</v>
      </c>
      <c r="Y3" s="271">
        <v>67</v>
      </c>
      <c r="Z3" s="271">
        <v>4477</v>
      </c>
      <c r="AA3" s="268">
        <f>Z3*25%</f>
        <v>1119.25</v>
      </c>
      <c r="AB3" s="271">
        <v>58</v>
      </c>
      <c r="AC3" s="271">
        <v>4686</v>
      </c>
      <c r="AD3" s="268">
        <f>AC3*25%</f>
        <v>1171.5</v>
      </c>
      <c r="AE3" s="271">
        <v>60</v>
      </c>
      <c r="AF3" s="271">
        <v>4796</v>
      </c>
      <c r="AG3" s="268">
        <f>AF3*25%</f>
        <v>1199</v>
      </c>
      <c r="AH3" s="385">
        <v>52</v>
      </c>
      <c r="AI3" s="385">
        <v>3612</v>
      </c>
      <c r="AJ3" s="268">
        <f>AI3*25%</f>
        <v>903</v>
      </c>
    </row>
    <row r="4" spans="1:36">
      <c r="A4" s="1" t="s">
        <v>2475</v>
      </c>
      <c r="B4" s="179" t="s">
        <v>2490</v>
      </c>
      <c r="C4" s="261" t="s">
        <v>5</v>
      </c>
      <c r="D4" s="159">
        <v>30</v>
      </c>
      <c r="E4" s="160">
        <v>2002</v>
      </c>
      <c r="F4" s="58">
        <f t="shared" ref="F4:F12" si="0">E4*25%</f>
        <v>500.5</v>
      </c>
      <c r="G4" s="194">
        <v>119</v>
      </c>
      <c r="H4" s="194">
        <v>7985</v>
      </c>
      <c r="I4" s="58">
        <f t="shared" ref="I4:I14" si="1">H4*25%</f>
        <v>1996.25</v>
      </c>
      <c r="J4" s="210">
        <v>92</v>
      </c>
      <c r="K4" s="210">
        <v>6284</v>
      </c>
      <c r="L4" s="219">
        <f t="shared" ref="L4:L14" si="2">K4*25%</f>
        <v>1571</v>
      </c>
      <c r="M4" s="210">
        <v>112</v>
      </c>
      <c r="N4" s="210">
        <v>8460</v>
      </c>
      <c r="O4" s="219">
        <f t="shared" ref="O4:O14" si="3">N4*25%</f>
        <v>2115</v>
      </c>
      <c r="P4" s="270">
        <v>107</v>
      </c>
      <c r="Q4" s="270">
        <v>7437</v>
      </c>
      <c r="R4" s="268">
        <f t="shared" ref="R4:R17" si="4">Q4*25%</f>
        <v>1859.25</v>
      </c>
      <c r="S4" s="271">
        <v>135</v>
      </c>
      <c r="T4" s="271">
        <v>9441</v>
      </c>
      <c r="U4" s="268">
        <f t="shared" ref="U4:U17" si="5">T4*25%</f>
        <v>2360.25</v>
      </c>
      <c r="V4" s="271">
        <v>159</v>
      </c>
      <c r="W4" s="271">
        <v>11057</v>
      </c>
      <c r="X4" s="268">
        <f t="shared" ref="X4:X17" si="6">W4*25%</f>
        <v>2764.25</v>
      </c>
      <c r="Y4" s="271">
        <v>130</v>
      </c>
      <c r="Z4" s="271">
        <v>8898</v>
      </c>
      <c r="AA4" s="268">
        <f t="shared" ref="AA4:AA17" si="7">Z4*25%</f>
        <v>2224.5</v>
      </c>
      <c r="AB4" s="271">
        <v>138</v>
      </c>
      <c r="AC4" s="271">
        <v>8998</v>
      </c>
      <c r="AD4" s="268">
        <f t="shared" ref="AD4:AD37" si="8">AC4*25%</f>
        <v>2249.5</v>
      </c>
      <c r="AE4" s="271">
        <v>122</v>
      </c>
      <c r="AF4" s="271">
        <v>8978</v>
      </c>
      <c r="AG4" s="268">
        <f t="shared" ref="AG4:AG67" si="9">AF4*25%</f>
        <v>2244.5</v>
      </c>
      <c r="AH4" s="385">
        <v>126</v>
      </c>
      <c r="AI4" s="385">
        <v>10458</v>
      </c>
      <c r="AJ4" s="268">
        <f t="shared" ref="AJ4:AJ67" si="10">AI4*25%</f>
        <v>2614.5</v>
      </c>
    </row>
    <row r="5" spans="1:36" hidden="1">
      <c r="A5" s="1" t="s">
        <v>2476</v>
      </c>
      <c r="B5" s="179" t="s">
        <v>2491</v>
      </c>
      <c r="C5" s="261" t="s">
        <v>261</v>
      </c>
      <c r="D5" s="159">
        <v>17</v>
      </c>
      <c r="E5" s="160">
        <v>807</v>
      </c>
      <c r="F5" s="58">
        <f t="shared" si="0"/>
        <v>201.75</v>
      </c>
      <c r="G5" s="194">
        <v>51</v>
      </c>
      <c r="H5" s="194">
        <v>3413</v>
      </c>
      <c r="I5" s="58">
        <f t="shared" si="1"/>
        <v>853.25</v>
      </c>
      <c r="J5" s="210">
        <v>60</v>
      </c>
      <c r="K5" s="210">
        <v>4456</v>
      </c>
      <c r="L5" s="219">
        <f t="shared" si="2"/>
        <v>1114</v>
      </c>
      <c r="M5" s="210">
        <v>65</v>
      </c>
      <c r="N5" s="210">
        <v>4843</v>
      </c>
      <c r="O5" s="219">
        <f t="shared" si="3"/>
        <v>1210.75</v>
      </c>
      <c r="P5" s="270">
        <v>60</v>
      </c>
      <c r="Q5" s="270">
        <v>4208</v>
      </c>
      <c r="R5" s="268">
        <f t="shared" si="4"/>
        <v>1052</v>
      </c>
      <c r="S5" s="271">
        <v>92</v>
      </c>
      <c r="T5" s="271">
        <v>5448</v>
      </c>
      <c r="U5" s="268">
        <f t="shared" si="5"/>
        <v>1362</v>
      </c>
      <c r="V5" s="271">
        <v>131</v>
      </c>
      <c r="W5" s="271">
        <v>7825</v>
      </c>
      <c r="X5" s="268">
        <f t="shared" si="6"/>
        <v>1956.25</v>
      </c>
      <c r="Y5" s="271">
        <v>85</v>
      </c>
      <c r="Z5" s="271">
        <v>4403</v>
      </c>
      <c r="AA5" s="268">
        <f t="shared" si="7"/>
        <v>1100.75</v>
      </c>
      <c r="AB5" s="271">
        <v>76</v>
      </c>
      <c r="AC5" s="271">
        <v>4112</v>
      </c>
      <c r="AD5" s="268">
        <f t="shared" si="8"/>
        <v>1028</v>
      </c>
      <c r="AE5" s="271">
        <v>84</v>
      </c>
      <c r="AF5" s="271">
        <v>5392</v>
      </c>
      <c r="AG5" s="268">
        <f t="shared" si="9"/>
        <v>1348</v>
      </c>
      <c r="AH5" s="385">
        <v>117</v>
      </c>
      <c r="AI5" s="385">
        <v>6367</v>
      </c>
      <c r="AJ5" s="268">
        <f t="shared" si="10"/>
        <v>1591.75</v>
      </c>
    </row>
    <row r="6" spans="1:36">
      <c r="A6" s="1" t="s">
        <v>2477</v>
      </c>
      <c r="B6" s="179" t="s">
        <v>2492</v>
      </c>
      <c r="C6" s="261" t="s">
        <v>5</v>
      </c>
      <c r="D6" s="159">
        <v>13</v>
      </c>
      <c r="E6" s="160">
        <v>803</v>
      </c>
      <c r="F6" s="58">
        <f t="shared" si="0"/>
        <v>200.75</v>
      </c>
      <c r="G6" s="194">
        <v>36</v>
      </c>
      <c r="H6" s="194">
        <v>2228</v>
      </c>
      <c r="I6" s="58">
        <f t="shared" si="1"/>
        <v>557</v>
      </c>
      <c r="J6" s="210">
        <v>24</v>
      </c>
      <c r="K6" s="210">
        <v>1708</v>
      </c>
      <c r="L6" s="219">
        <f t="shared" si="2"/>
        <v>427</v>
      </c>
      <c r="M6" s="210">
        <v>51</v>
      </c>
      <c r="N6" s="210">
        <v>3241</v>
      </c>
      <c r="O6" s="219">
        <f t="shared" si="3"/>
        <v>810.25</v>
      </c>
      <c r="P6" s="270">
        <v>66</v>
      </c>
      <c r="Q6" s="270">
        <v>4894</v>
      </c>
      <c r="R6" s="268">
        <f t="shared" si="4"/>
        <v>1223.5</v>
      </c>
      <c r="S6" s="271">
        <v>70</v>
      </c>
      <c r="T6" s="271">
        <v>5254</v>
      </c>
      <c r="U6" s="268">
        <f t="shared" si="5"/>
        <v>1313.5</v>
      </c>
      <c r="V6" s="271">
        <v>79</v>
      </c>
      <c r="W6" s="271">
        <v>6117</v>
      </c>
      <c r="X6" s="268">
        <f t="shared" si="6"/>
        <v>1529.25</v>
      </c>
      <c r="Y6" s="271">
        <v>60</v>
      </c>
      <c r="Z6" s="271">
        <v>3676</v>
      </c>
      <c r="AA6" s="268">
        <f t="shared" si="7"/>
        <v>919</v>
      </c>
      <c r="AB6" s="271">
        <v>46</v>
      </c>
      <c r="AC6" s="271">
        <v>3014</v>
      </c>
      <c r="AD6" s="268">
        <f t="shared" si="8"/>
        <v>753.5</v>
      </c>
      <c r="AE6" s="271">
        <v>36</v>
      </c>
      <c r="AF6" s="271">
        <v>2400</v>
      </c>
      <c r="AG6" s="268">
        <f t="shared" si="9"/>
        <v>600</v>
      </c>
      <c r="AH6" s="385">
        <v>36</v>
      </c>
      <c r="AI6" s="385">
        <v>2908</v>
      </c>
      <c r="AJ6" s="268">
        <f t="shared" si="10"/>
        <v>727</v>
      </c>
    </row>
    <row r="7" spans="1:36">
      <c r="A7" s="1" t="s">
        <v>2478</v>
      </c>
      <c r="B7" s="179" t="s">
        <v>2493</v>
      </c>
      <c r="C7" s="261" t="s">
        <v>5</v>
      </c>
      <c r="D7" s="159">
        <v>26</v>
      </c>
      <c r="E7" s="160">
        <v>1474</v>
      </c>
      <c r="F7" s="58">
        <f t="shared" si="0"/>
        <v>368.5</v>
      </c>
      <c r="G7" s="194">
        <v>162</v>
      </c>
      <c r="H7" s="194">
        <v>11230</v>
      </c>
      <c r="I7" s="58">
        <f t="shared" si="1"/>
        <v>2807.5</v>
      </c>
      <c r="J7" s="210">
        <v>173</v>
      </c>
      <c r="K7" s="210">
        <v>11047</v>
      </c>
      <c r="L7" s="219">
        <f t="shared" si="2"/>
        <v>2761.75</v>
      </c>
      <c r="M7" s="210">
        <v>176</v>
      </c>
      <c r="N7" s="210">
        <v>11240</v>
      </c>
      <c r="O7" s="219">
        <f t="shared" si="3"/>
        <v>2810</v>
      </c>
      <c r="P7" s="270">
        <v>122</v>
      </c>
      <c r="Q7" s="270">
        <v>8182</v>
      </c>
      <c r="R7" s="268">
        <f t="shared" si="4"/>
        <v>2045.5</v>
      </c>
      <c r="S7" s="271">
        <v>128</v>
      </c>
      <c r="T7" s="271">
        <v>9420</v>
      </c>
      <c r="U7" s="268">
        <f t="shared" si="5"/>
        <v>2355</v>
      </c>
      <c r="V7" s="271">
        <v>119</v>
      </c>
      <c r="W7" s="271">
        <v>8901</v>
      </c>
      <c r="X7" s="268">
        <f t="shared" si="6"/>
        <v>2225.25</v>
      </c>
      <c r="Y7" s="271">
        <v>93</v>
      </c>
      <c r="Z7" s="271">
        <v>6423</v>
      </c>
      <c r="AA7" s="268">
        <f t="shared" si="7"/>
        <v>1605.75</v>
      </c>
      <c r="AB7" s="271">
        <v>57</v>
      </c>
      <c r="AC7" s="271">
        <v>3807</v>
      </c>
      <c r="AD7" s="268">
        <f t="shared" si="8"/>
        <v>951.75</v>
      </c>
      <c r="AE7" s="271">
        <v>77</v>
      </c>
      <c r="AF7" s="271">
        <v>5243</v>
      </c>
      <c r="AG7" s="268">
        <f t="shared" si="9"/>
        <v>1310.75</v>
      </c>
      <c r="AH7" s="385">
        <v>58</v>
      </c>
      <c r="AI7" s="385">
        <v>3382</v>
      </c>
      <c r="AJ7" s="268">
        <f t="shared" si="10"/>
        <v>845.5</v>
      </c>
    </row>
    <row r="8" spans="1:36">
      <c r="A8" s="1" t="s">
        <v>2479</v>
      </c>
      <c r="B8" s="179" t="s">
        <v>2494</v>
      </c>
      <c r="C8" s="261" t="s">
        <v>5</v>
      </c>
      <c r="D8" s="159">
        <v>6</v>
      </c>
      <c r="E8" s="160">
        <v>410</v>
      </c>
      <c r="F8" s="58">
        <f t="shared" si="0"/>
        <v>102.5</v>
      </c>
      <c r="G8" s="194">
        <v>39</v>
      </c>
      <c r="H8" s="194">
        <v>3209</v>
      </c>
      <c r="I8" s="58">
        <f t="shared" si="1"/>
        <v>802.25</v>
      </c>
      <c r="J8" s="210">
        <v>27</v>
      </c>
      <c r="K8" s="210">
        <v>2189</v>
      </c>
      <c r="L8" s="219">
        <f t="shared" si="2"/>
        <v>547.25</v>
      </c>
      <c r="M8" s="210">
        <v>48</v>
      </c>
      <c r="N8" s="210">
        <v>3720</v>
      </c>
      <c r="O8" s="219">
        <f t="shared" si="3"/>
        <v>930</v>
      </c>
      <c r="P8" s="270">
        <v>89</v>
      </c>
      <c r="Q8" s="270">
        <v>6471</v>
      </c>
      <c r="R8" s="268">
        <f t="shared" si="4"/>
        <v>1617.75</v>
      </c>
      <c r="S8" s="271">
        <v>113</v>
      </c>
      <c r="T8" s="271">
        <v>8575</v>
      </c>
      <c r="U8" s="268">
        <f t="shared" si="5"/>
        <v>2143.75</v>
      </c>
      <c r="V8" s="271">
        <v>140</v>
      </c>
      <c r="W8" s="271">
        <v>9832</v>
      </c>
      <c r="X8" s="268">
        <f t="shared" si="6"/>
        <v>2458</v>
      </c>
      <c r="Y8" s="271">
        <v>145</v>
      </c>
      <c r="Z8" s="271">
        <v>9935</v>
      </c>
      <c r="AA8" s="268">
        <f t="shared" si="7"/>
        <v>2483.75</v>
      </c>
      <c r="AB8" s="271">
        <v>154</v>
      </c>
      <c r="AC8" s="271">
        <v>9898</v>
      </c>
      <c r="AD8" s="268">
        <f t="shared" si="8"/>
        <v>2474.5</v>
      </c>
      <c r="AE8" s="271">
        <v>147</v>
      </c>
      <c r="AF8" s="271">
        <v>9533</v>
      </c>
      <c r="AG8" s="268">
        <f t="shared" si="9"/>
        <v>2383.25</v>
      </c>
      <c r="AH8" s="385">
        <v>154</v>
      </c>
      <c r="AI8" s="385">
        <v>10498</v>
      </c>
      <c r="AJ8" s="268">
        <f t="shared" si="10"/>
        <v>2624.5</v>
      </c>
    </row>
    <row r="9" spans="1:36">
      <c r="A9" s="1" t="s">
        <v>2480</v>
      </c>
      <c r="B9" s="179" t="s">
        <v>2495</v>
      </c>
      <c r="C9" s="261" t="s">
        <v>5</v>
      </c>
      <c r="D9" s="159">
        <v>26</v>
      </c>
      <c r="E9" s="160">
        <v>2026</v>
      </c>
      <c r="F9" s="58">
        <f t="shared" si="0"/>
        <v>506.5</v>
      </c>
      <c r="G9" s="194">
        <v>152</v>
      </c>
      <c r="H9" s="194">
        <v>10412</v>
      </c>
      <c r="I9" s="58">
        <f t="shared" si="1"/>
        <v>2603</v>
      </c>
      <c r="J9" s="210">
        <v>93</v>
      </c>
      <c r="K9" s="210">
        <v>5807</v>
      </c>
      <c r="L9" s="219">
        <f t="shared" si="2"/>
        <v>1451.75</v>
      </c>
      <c r="M9" s="210">
        <v>131</v>
      </c>
      <c r="N9" s="210">
        <v>8217</v>
      </c>
      <c r="O9" s="219">
        <f t="shared" si="3"/>
        <v>2054.25</v>
      </c>
      <c r="P9" s="270">
        <v>97</v>
      </c>
      <c r="Q9" s="270">
        <v>7003</v>
      </c>
      <c r="R9" s="268">
        <f t="shared" si="4"/>
        <v>1750.75</v>
      </c>
      <c r="S9" s="271">
        <v>127</v>
      </c>
      <c r="T9" s="271">
        <v>8637</v>
      </c>
      <c r="U9" s="268">
        <f t="shared" si="5"/>
        <v>2159.25</v>
      </c>
      <c r="V9" s="271">
        <v>92</v>
      </c>
      <c r="W9" s="271">
        <v>5860</v>
      </c>
      <c r="X9" s="268">
        <f t="shared" si="6"/>
        <v>1465</v>
      </c>
      <c r="Y9" s="271">
        <v>94</v>
      </c>
      <c r="Z9" s="271">
        <v>7030</v>
      </c>
      <c r="AA9" s="268">
        <f t="shared" si="7"/>
        <v>1757.5</v>
      </c>
      <c r="AB9" s="271">
        <v>110</v>
      </c>
      <c r="AC9" s="271">
        <v>7590</v>
      </c>
      <c r="AD9" s="268">
        <f t="shared" si="8"/>
        <v>1897.5</v>
      </c>
      <c r="AE9" s="271">
        <v>89</v>
      </c>
      <c r="AF9" s="271">
        <v>6323</v>
      </c>
      <c r="AG9" s="268">
        <f t="shared" si="9"/>
        <v>1580.75</v>
      </c>
      <c r="AH9" s="385">
        <v>66</v>
      </c>
      <c r="AI9" s="385">
        <v>4334</v>
      </c>
      <c r="AJ9" s="268">
        <f t="shared" si="10"/>
        <v>1083.5</v>
      </c>
    </row>
    <row r="10" spans="1:36">
      <c r="A10" s="1" t="s">
        <v>2481</v>
      </c>
      <c r="B10" s="179" t="s">
        <v>2496</v>
      </c>
      <c r="C10" s="261" t="s">
        <v>5</v>
      </c>
      <c r="D10" s="159">
        <v>10</v>
      </c>
      <c r="E10" s="160">
        <v>706</v>
      </c>
      <c r="F10" s="58">
        <f t="shared" si="0"/>
        <v>176.5</v>
      </c>
      <c r="G10" s="194">
        <v>20</v>
      </c>
      <c r="H10" s="194">
        <v>1360</v>
      </c>
      <c r="I10" s="58">
        <f t="shared" si="1"/>
        <v>340</v>
      </c>
      <c r="J10" s="210">
        <v>23</v>
      </c>
      <c r="K10" s="210">
        <v>1709</v>
      </c>
      <c r="L10" s="219">
        <f t="shared" si="2"/>
        <v>427.25</v>
      </c>
      <c r="M10" s="210">
        <v>58</v>
      </c>
      <c r="N10" s="210">
        <v>4338</v>
      </c>
      <c r="O10" s="219">
        <f t="shared" si="3"/>
        <v>1084.5</v>
      </c>
      <c r="P10" s="270">
        <v>121</v>
      </c>
      <c r="Q10" s="270">
        <v>8023</v>
      </c>
      <c r="R10" s="268">
        <f t="shared" si="4"/>
        <v>2005.75</v>
      </c>
      <c r="S10" s="271">
        <v>99</v>
      </c>
      <c r="T10" s="271">
        <v>6381</v>
      </c>
      <c r="U10" s="268">
        <f t="shared" si="5"/>
        <v>1595.25</v>
      </c>
      <c r="V10" s="271">
        <v>90</v>
      </c>
      <c r="W10" s="271">
        <v>6342</v>
      </c>
      <c r="X10" s="268">
        <f t="shared" si="6"/>
        <v>1585.5</v>
      </c>
      <c r="Y10" s="271">
        <v>63</v>
      </c>
      <c r="Z10" s="271">
        <v>4005</v>
      </c>
      <c r="AA10" s="268">
        <f t="shared" si="7"/>
        <v>1001.25</v>
      </c>
      <c r="AB10" s="271">
        <v>84</v>
      </c>
      <c r="AC10" s="271">
        <v>5860</v>
      </c>
      <c r="AD10" s="268">
        <f t="shared" si="8"/>
        <v>1465</v>
      </c>
      <c r="AE10" s="271">
        <v>57</v>
      </c>
      <c r="AF10" s="271">
        <v>3783</v>
      </c>
      <c r="AG10" s="268">
        <f t="shared" si="9"/>
        <v>945.75</v>
      </c>
      <c r="AH10" s="385">
        <v>43</v>
      </c>
      <c r="AI10" s="385">
        <v>2445</v>
      </c>
      <c r="AJ10" s="268">
        <f t="shared" si="10"/>
        <v>611.25</v>
      </c>
    </row>
    <row r="11" spans="1:36">
      <c r="A11" s="1" t="s">
        <v>2482</v>
      </c>
      <c r="B11" s="179" t="s">
        <v>2497</v>
      </c>
      <c r="C11" s="261" t="s">
        <v>5</v>
      </c>
      <c r="D11" s="159">
        <v>13</v>
      </c>
      <c r="E11" s="160">
        <v>891</v>
      </c>
      <c r="F11" s="58">
        <f t="shared" si="0"/>
        <v>222.75</v>
      </c>
      <c r="G11" s="194">
        <v>74</v>
      </c>
      <c r="H11" s="194">
        <v>6022</v>
      </c>
      <c r="I11" s="58">
        <f t="shared" si="1"/>
        <v>1505.5</v>
      </c>
      <c r="J11" s="210">
        <v>67</v>
      </c>
      <c r="K11" s="210">
        <v>4717</v>
      </c>
      <c r="L11" s="219">
        <f t="shared" si="2"/>
        <v>1179.25</v>
      </c>
      <c r="M11" s="210">
        <v>97</v>
      </c>
      <c r="N11" s="210">
        <v>6855</v>
      </c>
      <c r="O11" s="219">
        <f t="shared" si="3"/>
        <v>1713.75</v>
      </c>
      <c r="P11" s="270">
        <v>215</v>
      </c>
      <c r="Q11" s="270">
        <v>16589</v>
      </c>
      <c r="R11" s="268">
        <f t="shared" si="4"/>
        <v>4147.25</v>
      </c>
      <c r="S11" s="271">
        <v>184</v>
      </c>
      <c r="T11" s="271">
        <v>13024</v>
      </c>
      <c r="U11" s="268">
        <f t="shared" si="5"/>
        <v>3256</v>
      </c>
      <c r="V11" s="271">
        <v>190</v>
      </c>
      <c r="W11" s="271">
        <v>13006</v>
      </c>
      <c r="X11" s="268">
        <f t="shared" si="6"/>
        <v>3251.5</v>
      </c>
      <c r="Y11" s="271">
        <v>126</v>
      </c>
      <c r="Z11" s="271">
        <v>10114</v>
      </c>
      <c r="AA11" s="268">
        <f t="shared" si="7"/>
        <v>2528.5</v>
      </c>
      <c r="AB11" s="271">
        <v>95</v>
      </c>
      <c r="AC11" s="271">
        <v>7473</v>
      </c>
      <c r="AD11" s="268">
        <f t="shared" si="8"/>
        <v>1868.25</v>
      </c>
      <c r="AE11" s="271">
        <v>96</v>
      </c>
      <c r="AF11" s="271">
        <v>6976</v>
      </c>
      <c r="AG11" s="268">
        <f t="shared" si="9"/>
        <v>1744</v>
      </c>
      <c r="AH11" s="385">
        <v>90</v>
      </c>
      <c r="AI11" s="385">
        <v>5386</v>
      </c>
      <c r="AJ11" s="268">
        <f t="shared" si="10"/>
        <v>1346.5</v>
      </c>
    </row>
    <row r="12" spans="1:36" hidden="1">
      <c r="A12" s="1" t="s">
        <v>2483</v>
      </c>
      <c r="B12" s="179" t="s">
        <v>2498</v>
      </c>
      <c r="C12" s="261" t="s">
        <v>25</v>
      </c>
      <c r="D12" s="159">
        <v>17</v>
      </c>
      <c r="E12" s="160">
        <v>1135</v>
      </c>
      <c r="F12" s="58">
        <f t="shared" si="0"/>
        <v>283.75</v>
      </c>
      <c r="G12" s="194">
        <v>18</v>
      </c>
      <c r="H12" s="194">
        <v>1326</v>
      </c>
      <c r="I12" s="58">
        <f t="shared" si="1"/>
        <v>331.5</v>
      </c>
      <c r="J12" s="210">
        <v>34</v>
      </c>
      <c r="K12" s="210">
        <v>2574</v>
      </c>
      <c r="L12" s="219">
        <f t="shared" si="2"/>
        <v>643.5</v>
      </c>
      <c r="M12" s="210">
        <v>50</v>
      </c>
      <c r="N12" s="210">
        <v>3662</v>
      </c>
      <c r="O12" s="219">
        <f t="shared" si="3"/>
        <v>915.5</v>
      </c>
      <c r="P12" s="270">
        <v>29</v>
      </c>
      <c r="Q12" s="270">
        <v>2151</v>
      </c>
      <c r="R12" s="268">
        <f t="shared" si="4"/>
        <v>537.75</v>
      </c>
      <c r="S12" s="271">
        <v>30</v>
      </c>
      <c r="T12" s="271">
        <v>1998</v>
      </c>
      <c r="U12" s="268">
        <f t="shared" si="5"/>
        <v>499.5</v>
      </c>
      <c r="V12" s="271">
        <v>58</v>
      </c>
      <c r="W12" s="271">
        <v>4222</v>
      </c>
      <c r="X12" s="268">
        <f t="shared" si="6"/>
        <v>1055.5</v>
      </c>
      <c r="Y12" s="271">
        <v>48</v>
      </c>
      <c r="Z12" s="271">
        <v>3220</v>
      </c>
      <c r="AA12" s="268">
        <f t="shared" si="7"/>
        <v>805</v>
      </c>
      <c r="AB12" s="271">
        <v>35</v>
      </c>
      <c r="AC12" s="271">
        <v>2297</v>
      </c>
      <c r="AD12" s="268">
        <f t="shared" si="8"/>
        <v>574.25</v>
      </c>
      <c r="AE12" s="271">
        <v>49</v>
      </c>
      <c r="AF12" s="271">
        <v>3327</v>
      </c>
      <c r="AG12" s="268">
        <f t="shared" si="9"/>
        <v>831.75</v>
      </c>
      <c r="AH12" s="385">
        <v>49</v>
      </c>
      <c r="AI12" s="385">
        <v>3339</v>
      </c>
      <c r="AJ12" s="268">
        <f t="shared" si="10"/>
        <v>834.75</v>
      </c>
    </row>
    <row r="13" spans="1:36">
      <c r="A13" s="1" t="s">
        <v>2484</v>
      </c>
      <c r="B13" s="19" t="s">
        <v>2499</v>
      </c>
      <c r="C13" s="261" t="s">
        <v>5</v>
      </c>
      <c r="D13" s="91"/>
      <c r="E13" s="91"/>
      <c r="F13" s="91"/>
      <c r="G13" s="194">
        <v>47</v>
      </c>
      <c r="H13" s="194">
        <v>3081</v>
      </c>
      <c r="I13" s="58">
        <f t="shared" si="1"/>
        <v>770.25</v>
      </c>
      <c r="J13" s="210">
        <v>235</v>
      </c>
      <c r="K13" s="210">
        <v>15149</v>
      </c>
      <c r="L13" s="219">
        <f t="shared" si="2"/>
        <v>3787.25</v>
      </c>
      <c r="M13" s="210">
        <v>388</v>
      </c>
      <c r="N13" s="210">
        <v>24512</v>
      </c>
      <c r="O13" s="219">
        <f t="shared" si="3"/>
        <v>6128</v>
      </c>
      <c r="P13" s="270">
        <v>278</v>
      </c>
      <c r="Q13" s="270">
        <v>18178</v>
      </c>
      <c r="R13" s="268">
        <f t="shared" si="4"/>
        <v>4544.5</v>
      </c>
      <c r="S13" s="271">
        <v>240</v>
      </c>
      <c r="T13" s="271">
        <v>15872</v>
      </c>
      <c r="U13" s="268">
        <f t="shared" si="5"/>
        <v>3968</v>
      </c>
      <c r="V13" s="271">
        <v>240</v>
      </c>
      <c r="W13" s="271">
        <v>16428</v>
      </c>
      <c r="X13" s="268">
        <f t="shared" si="6"/>
        <v>4107</v>
      </c>
      <c r="Y13" s="271">
        <v>202</v>
      </c>
      <c r="Z13" s="271">
        <v>15590</v>
      </c>
      <c r="AA13" s="268">
        <f t="shared" si="7"/>
        <v>3897.5</v>
      </c>
      <c r="AB13" s="271">
        <v>181</v>
      </c>
      <c r="AC13" s="271">
        <v>10139</v>
      </c>
      <c r="AD13" s="268">
        <f t="shared" si="8"/>
        <v>2534.75</v>
      </c>
      <c r="AE13" s="271">
        <v>84</v>
      </c>
      <c r="AF13" s="271">
        <v>5400</v>
      </c>
      <c r="AG13" s="268">
        <f t="shared" si="9"/>
        <v>1350</v>
      </c>
      <c r="AH13" s="385">
        <v>194</v>
      </c>
      <c r="AI13" s="385">
        <v>12526</v>
      </c>
      <c r="AJ13" s="268">
        <f t="shared" si="10"/>
        <v>3131.5</v>
      </c>
    </row>
    <row r="14" spans="1:36">
      <c r="A14" s="1" t="s">
        <v>2485</v>
      </c>
      <c r="B14" s="19" t="s">
        <v>2500</v>
      </c>
      <c r="C14" s="261" t="s">
        <v>5</v>
      </c>
      <c r="D14" s="91"/>
      <c r="E14" s="91"/>
      <c r="F14" s="91"/>
      <c r="G14" s="194">
        <v>25</v>
      </c>
      <c r="H14" s="194">
        <v>1503</v>
      </c>
      <c r="I14" s="58">
        <f t="shared" si="1"/>
        <v>375.75</v>
      </c>
      <c r="J14" s="210">
        <v>89</v>
      </c>
      <c r="K14" s="210">
        <v>4611</v>
      </c>
      <c r="L14" s="219">
        <f t="shared" si="2"/>
        <v>1152.75</v>
      </c>
      <c r="M14" s="210">
        <v>132</v>
      </c>
      <c r="N14" s="210">
        <v>8584</v>
      </c>
      <c r="O14" s="219">
        <f t="shared" si="3"/>
        <v>2146</v>
      </c>
      <c r="P14" s="270">
        <v>39</v>
      </c>
      <c r="Q14" s="270">
        <v>2961</v>
      </c>
      <c r="R14" s="268">
        <f t="shared" si="4"/>
        <v>740.25</v>
      </c>
      <c r="S14" s="271">
        <v>43</v>
      </c>
      <c r="T14" s="271">
        <v>3489</v>
      </c>
      <c r="U14" s="268">
        <f t="shared" si="5"/>
        <v>872.25</v>
      </c>
      <c r="V14" s="271">
        <v>40</v>
      </c>
      <c r="W14" s="271">
        <v>3264</v>
      </c>
      <c r="X14" s="268">
        <f t="shared" si="6"/>
        <v>816</v>
      </c>
      <c r="Y14" s="271">
        <v>57</v>
      </c>
      <c r="Z14" s="271">
        <v>4355</v>
      </c>
      <c r="AA14" s="268">
        <f t="shared" si="7"/>
        <v>1088.75</v>
      </c>
      <c r="AB14" s="271">
        <v>36</v>
      </c>
      <c r="AC14" s="271">
        <v>3028</v>
      </c>
      <c r="AD14" s="268">
        <f t="shared" si="8"/>
        <v>757</v>
      </c>
      <c r="AE14" s="271">
        <v>57</v>
      </c>
      <c r="AF14" s="271">
        <v>5143</v>
      </c>
      <c r="AG14" s="268">
        <f t="shared" si="9"/>
        <v>1285.75</v>
      </c>
      <c r="AH14" s="385">
        <v>45</v>
      </c>
      <c r="AI14" s="385">
        <v>3599</v>
      </c>
      <c r="AJ14" s="268">
        <f t="shared" si="10"/>
        <v>899.75</v>
      </c>
    </row>
    <row r="15" spans="1:36">
      <c r="A15" s="1" t="s">
        <v>2486</v>
      </c>
      <c r="B15" s="221" t="s">
        <v>2501</v>
      </c>
      <c r="C15" s="261" t="s">
        <v>5</v>
      </c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70">
        <v>124</v>
      </c>
      <c r="Q15" s="270">
        <v>8872</v>
      </c>
      <c r="R15" s="268">
        <f t="shared" si="4"/>
        <v>2218</v>
      </c>
      <c r="S15" s="271">
        <v>133</v>
      </c>
      <c r="T15" s="271">
        <v>10047</v>
      </c>
      <c r="U15" s="268">
        <f t="shared" si="5"/>
        <v>2511.75</v>
      </c>
      <c r="V15" s="271">
        <v>150</v>
      </c>
      <c r="W15" s="271">
        <v>12382</v>
      </c>
      <c r="X15" s="268">
        <f t="shared" si="6"/>
        <v>3095.5</v>
      </c>
      <c r="Y15" s="271">
        <v>166</v>
      </c>
      <c r="Z15" s="271">
        <v>12886</v>
      </c>
      <c r="AA15" s="268">
        <f t="shared" si="7"/>
        <v>3221.5</v>
      </c>
      <c r="AB15" s="271">
        <v>123</v>
      </c>
      <c r="AC15" s="271">
        <v>9141</v>
      </c>
      <c r="AD15" s="268">
        <f t="shared" si="8"/>
        <v>2285.25</v>
      </c>
      <c r="AE15" s="271">
        <v>152</v>
      </c>
      <c r="AF15" s="271">
        <v>12148</v>
      </c>
      <c r="AG15" s="268">
        <f t="shared" si="9"/>
        <v>3037</v>
      </c>
      <c r="AH15" s="385">
        <v>150</v>
      </c>
      <c r="AI15" s="385">
        <v>11122</v>
      </c>
      <c r="AJ15" s="268">
        <f t="shared" si="10"/>
        <v>2780.5</v>
      </c>
    </row>
    <row r="16" spans="1:36">
      <c r="A16" s="1" t="s">
        <v>2487</v>
      </c>
      <c r="B16" s="221" t="s">
        <v>2502</v>
      </c>
      <c r="C16" s="261" t="s">
        <v>5</v>
      </c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70">
        <v>92</v>
      </c>
      <c r="Q16" s="270">
        <v>6340</v>
      </c>
      <c r="R16" s="268">
        <f t="shared" si="4"/>
        <v>1585</v>
      </c>
      <c r="S16" s="271">
        <v>70</v>
      </c>
      <c r="T16" s="271">
        <v>5446</v>
      </c>
      <c r="U16" s="268">
        <f t="shared" si="5"/>
        <v>1361.5</v>
      </c>
      <c r="V16" s="271">
        <v>96</v>
      </c>
      <c r="W16" s="271">
        <v>6892</v>
      </c>
      <c r="X16" s="268">
        <f t="shared" si="6"/>
        <v>1723</v>
      </c>
      <c r="Y16" s="271">
        <v>59</v>
      </c>
      <c r="Z16" s="271">
        <v>4437</v>
      </c>
      <c r="AA16" s="268">
        <f t="shared" si="7"/>
        <v>1109.25</v>
      </c>
      <c r="AB16" s="271">
        <v>94</v>
      </c>
      <c r="AC16" s="271">
        <v>7794</v>
      </c>
      <c r="AD16" s="268">
        <f t="shared" si="8"/>
        <v>1948.5</v>
      </c>
      <c r="AE16" s="271">
        <v>85</v>
      </c>
      <c r="AF16" s="271">
        <v>6355</v>
      </c>
      <c r="AG16" s="268">
        <f t="shared" si="9"/>
        <v>1588.75</v>
      </c>
      <c r="AH16" s="385">
        <v>111</v>
      </c>
      <c r="AI16" s="385">
        <v>8293</v>
      </c>
      <c r="AJ16" s="268">
        <f t="shared" si="10"/>
        <v>2073.25</v>
      </c>
    </row>
    <row r="17" spans="1:36">
      <c r="A17" s="1" t="s">
        <v>2488</v>
      </c>
      <c r="B17" s="221" t="s">
        <v>2503</v>
      </c>
      <c r="C17" s="261" t="s">
        <v>5</v>
      </c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70">
        <v>42</v>
      </c>
      <c r="Q17" s="270">
        <v>2726</v>
      </c>
      <c r="R17" s="268">
        <f t="shared" si="4"/>
        <v>681.5</v>
      </c>
      <c r="S17" s="271">
        <v>66</v>
      </c>
      <c r="T17" s="271">
        <v>4234</v>
      </c>
      <c r="U17" s="268">
        <f t="shared" si="5"/>
        <v>1058.5</v>
      </c>
      <c r="V17" s="271">
        <v>80</v>
      </c>
      <c r="W17" s="271">
        <v>5928</v>
      </c>
      <c r="X17" s="268">
        <f t="shared" si="6"/>
        <v>1482</v>
      </c>
      <c r="Y17" s="271">
        <v>96</v>
      </c>
      <c r="Z17" s="271">
        <v>6648</v>
      </c>
      <c r="AA17" s="268">
        <f t="shared" si="7"/>
        <v>1662</v>
      </c>
      <c r="AB17" s="271">
        <v>103</v>
      </c>
      <c r="AC17" s="271">
        <v>6369</v>
      </c>
      <c r="AD17" s="268">
        <f t="shared" si="8"/>
        <v>1592.25</v>
      </c>
      <c r="AE17" s="271">
        <v>89</v>
      </c>
      <c r="AF17" s="271">
        <v>5371</v>
      </c>
      <c r="AG17" s="268">
        <f t="shared" si="9"/>
        <v>1342.75</v>
      </c>
      <c r="AH17" s="385">
        <v>91</v>
      </c>
      <c r="AI17" s="385">
        <v>6013</v>
      </c>
      <c r="AJ17" s="268">
        <f t="shared" si="10"/>
        <v>1503.25</v>
      </c>
    </row>
    <row r="18" spans="1:36" hidden="1">
      <c r="A18" s="1" t="s">
        <v>4787</v>
      </c>
      <c r="B18" s="221" t="s">
        <v>4767</v>
      </c>
      <c r="C18" s="261" t="s">
        <v>14</v>
      </c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/>
      <c r="Z18" s="221"/>
      <c r="AA18" s="221"/>
      <c r="AB18" s="355">
        <v>22</v>
      </c>
      <c r="AC18" s="355">
        <v>1366</v>
      </c>
      <c r="AD18" s="268">
        <f t="shared" si="8"/>
        <v>341.5</v>
      </c>
      <c r="AE18" s="355">
        <v>54</v>
      </c>
      <c r="AF18" s="355">
        <v>3606</v>
      </c>
      <c r="AG18" s="268">
        <f t="shared" si="9"/>
        <v>901.5</v>
      </c>
      <c r="AH18" s="222">
        <v>75</v>
      </c>
      <c r="AI18" s="222">
        <v>4813</v>
      </c>
      <c r="AJ18" s="268">
        <f t="shared" si="10"/>
        <v>1203.25</v>
      </c>
    </row>
    <row r="19" spans="1:36" hidden="1">
      <c r="A19" s="1" t="s">
        <v>4788</v>
      </c>
      <c r="B19" s="221" t="s">
        <v>4768</v>
      </c>
      <c r="C19" s="261" t="s">
        <v>3</v>
      </c>
      <c r="D19" s="221"/>
      <c r="E19" s="221"/>
      <c r="F19" s="221"/>
      <c r="G19" s="221"/>
      <c r="H19" s="221"/>
      <c r="I19" s="221"/>
      <c r="J19" s="221"/>
      <c r="K19" s="221"/>
      <c r="L19" s="221"/>
      <c r="M19" s="221"/>
      <c r="N19" s="221"/>
      <c r="O19" s="221"/>
      <c r="P19" s="221"/>
      <c r="Q19" s="221"/>
      <c r="R19" s="221"/>
      <c r="S19" s="221"/>
      <c r="T19" s="221"/>
      <c r="U19" s="221"/>
      <c r="V19" s="221"/>
      <c r="W19" s="221"/>
      <c r="X19" s="221"/>
      <c r="Y19" s="221"/>
      <c r="Z19" s="221"/>
      <c r="AA19" s="221"/>
      <c r="AB19" s="355">
        <v>4</v>
      </c>
      <c r="AC19" s="355">
        <v>376</v>
      </c>
      <c r="AD19" s="268">
        <f t="shared" si="8"/>
        <v>94</v>
      </c>
      <c r="AE19" s="355">
        <v>64</v>
      </c>
      <c r="AF19" s="355">
        <v>5072</v>
      </c>
      <c r="AG19" s="268">
        <f t="shared" si="9"/>
        <v>1268</v>
      </c>
      <c r="AH19" s="222">
        <v>68</v>
      </c>
      <c r="AI19" s="222">
        <v>4576</v>
      </c>
      <c r="AJ19" s="268">
        <f t="shared" si="10"/>
        <v>1144</v>
      </c>
    </row>
    <row r="20" spans="1:36" hidden="1">
      <c r="A20" s="1" t="s">
        <v>4789</v>
      </c>
      <c r="B20" s="221" t="s">
        <v>4769</v>
      </c>
      <c r="C20" s="261" t="s">
        <v>3</v>
      </c>
      <c r="D20" s="221"/>
      <c r="E20" s="221"/>
      <c r="F20" s="221"/>
      <c r="G20" s="221"/>
      <c r="H20" s="221"/>
      <c r="I20" s="221"/>
      <c r="J20" s="221"/>
      <c r="K20" s="221"/>
      <c r="L20" s="221"/>
      <c r="M20" s="221"/>
      <c r="N20" s="221"/>
      <c r="O20" s="221"/>
      <c r="P20" s="221"/>
      <c r="Q20" s="221"/>
      <c r="R20" s="221"/>
      <c r="S20" s="221"/>
      <c r="T20" s="221"/>
      <c r="U20" s="221"/>
      <c r="V20" s="221"/>
      <c r="W20" s="221"/>
      <c r="X20" s="221"/>
      <c r="Y20" s="221"/>
      <c r="Z20" s="221"/>
      <c r="AA20" s="221"/>
      <c r="AB20" s="355">
        <v>30</v>
      </c>
      <c r="AC20" s="355">
        <v>2010</v>
      </c>
      <c r="AD20" s="268">
        <f t="shared" si="8"/>
        <v>502.5</v>
      </c>
      <c r="AE20" s="355">
        <v>120</v>
      </c>
      <c r="AF20" s="355">
        <v>7892</v>
      </c>
      <c r="AG20" s="268">
        <f t="shared" si="9"/>
        <v>1973</v>
      </c>
      <c r="AH20" s="222">
        <v>142</v>
      </c>
      <c r="AI20" s="222">
        <v>9610</v>
      </c>
      <c r="AJ20" s="268">
        <f t="shared" si="10"/>
        <v>2402.5</v>
      </c>
    </row>
    <row r="21" spans="1:36" hidden="1">
      <c r="A21" s="1" t="s">
        <v>4790</v>
      </c>
      <c r="B21" s="221" t="s">
        <v>4770</v>
      </c>
      <c r="C21" s="261" t="s">
        <v>16</v>
      </c>
      <c r="D21" s="221"/>
      <c r="E21" s="221"/>
      <c r="F21" s="221"/>
      <c r="G21" s="221"/>
      <c r="H21" s="221"/>
      <c r="I21" s="221"/>
      <c r="J21" s="221"/>
      <c r="K21" s="221"/>
      <c r="L21" s="221"/>
      <c r="M21" s="221"/>
      <c r="N21" s="221"/>
      <c r="O21" s="221"/>
      <c r="P21" s="221"/>
      <c r="Q21" s="221"/>
      <c r="R21" s="221"/>
      <c r="S21" s="221"/>
      <c r="T21" s="221"/>
      <c r="U21" s="221"/>
      <c r="V21" s="221"/>
      <c r="W21" s="221"/>
      <c r="X21" s="221"/>
      <c r="Y21" s="221"/>
      <c r="Z21" s="221"/>
      <c r="AA21" s="221"/>
      <c r="AB21" s="355">
        <v>16</v>
      </c>
      <c r="AC21" s="355">
        <v>1256</v>
      </c>
      <c r="AD21" s="268">
        <f t="shared" si="8"/>
        <v>314</v>
      </c>
      <c r="AE21" s="355">
        <v>62</v>
      </c>
      <c r="AF21" s="355">
        <v>3758</v>
      </c>
      <c r="AG21" s="268">
        <f t="shared" si="9"/>
        <v>939.5</v>
      </c>
      <c r="AH21" s="222">
        <v>76</v>
      </c>
      <c r="AI21" s="222">
        <v>4488</v>
      </c>
      <c r="AJ21" s="268">
        <f t="shared" si="10"/>
        <v>1122</v>
      </c>
    </row>
    <row r="22" spans="1:36" hidden="1">
      <c r="A22" s="1" t="s">
        <v>4791</v>
      </c>
      <c r="B22" s="221" t="s">
        <v>4771</v>
      </c>
      <c r="C22" s="261" t="s">
        <v>16</v>
      </c>
      <c r="D22" s="221"/>
      <c r="E22" s="221"/>
      <c r="F22" s="221"/>
      <c r="G22" s="221"/>
      <c r="H22" s="221"/>
      <c r="I22" s="221"/>
      <c r="J22" s="221"/>
      <c r="K22" s="221"/>
      <c r="L22" s="221"/>
      <c r="M22" s="221"/>
      <c r="N22" s="221"/>
      <c r="O22" s="221"/>
      <c r="P22" s="221"/>
      <c r="Q22" s="221"/>
      <c r="R22" s="221"/>
      <c r="S22" s="221"/>
      <c r="T22" s="221"/>
      <c r="U22" s="221"/>
      <c r="V22" s="221"/>
      <c r="W22" s="221"/>
      <c r="X22" s="221"/>
      <c r="Y22" s="221"/>
      <c r="Z22" s="221"/>
      <c r="AA22" s="221"/>
      <c r="AB22" s="355">
        <v>13</v>
      </c>
      <c r="AC22" s="355">
        <v>835</v>
      </c>
      <c r="AD22" s="268">
        <f t="shared" si="8"/>
        <v>208.75</v>
      </c>
      <c r="AE22" s="355">
        <v>95</v>
      </c>
      <c r="AF22" s="355">
        <v>6521</v>
      </c>
      <c r="AG22" s="268">
        <f t="shared" si="9"/>
        <v>1630.25</v>
      </c>
      <c r="AH22" s="222">
        <v>126</v>
      </c>
      <c r="AI22" s="222">
        <v>8018</v>
      </c>
      <c r="AJ22" s="268">
        <f t="shared" si="10"/>
        <v>2004.5</v>
      </c>
    </row>
    <row r="23" spans="1:36" hidden="1">
      <c r="A23" s="1" t="s">
        <v>4792</v>
      </c>
      <c r="B23" s="221" t="s">
        <v>4772</v>
      </c>
      <c r="C23" s="261" t="s">
        <v>207</v>
      </c>
      <c r="D23" s="221"/>
      <c r="E23" s="221"/>
      <c r="F23" s="221"/>
      <c r="G23" s="221"/>
      <c r="H23" s="221"/>
      <c r="I23" s="221"/>
      <c r="J23" s="221"/>
      <c r="K23" s="221"/>
      <c r="L23" s="221"/>
      <c r="M23" s="221"/>
      <c r="N23" s="221"/>
      <c r="O23" s="221"/>
      <c r="P23" s="221"/>
      <c r="Q23" s="221"/>
      <c r="R23" s="221"/>
      <c r="S23" s="221"/>
      <c r="T23" s="221"/>
      <c r="U23" s="221"/>
      <c r="V23" s="221"/>
      <c r="W23" s="221"/>
      <c r="X23" s="221"/>
      <c r="Y23" s="221"/>
      <c r="Z23" s="221"/>
      <c r="AA23" s="221"/>
      <c r="AB23" s="355">
        <v>3</v>
      </c>
      <c r="AC23" s="355">
        <v>237</v>
      </c>
      <c r="AD23" s="268">
        <f t="shared" si="8"/>
        <v>59.25</v>
      </c>
      <c r="AE23" s="355">
        <v>73</v>
      </c>
      <c r="AF23" s="355">
        <v>5351</v>
      </c>
      <c r="AG23" s="268">
        <f t="shared" si="9"/>
        <v>1337.75</v>
      </c>
      <c r="AH23" s="222">
        <v>61</v>
      </c>
      <c r="AI23" s="222">
        <v>4099</v>
      </c>
      <c r="AJ23" s="268">
        <f t="shared" si="10"/>
        <v>1024.75</v>
      </c>
    </row>
    <row r="24" spans="1:36" hidden="1">
      <c r="A24" s="1" t="s">
        <v>4793</v>
      </c>
      <c r="B24" s="221" t="s">
        <v>4773</v>
      </c>
      <c r="C24" s="261" t="s">
        <v>552</v>
      </c>
      <c r="D24" s="221"/>
      <c r="E24" s="221"/>
      <c r="F24" s="221"/>
      <c r="G24" s="221"/>
      <c r="H24" s="221"/>
      <c r="I24" s="221"/>
      <c r="J24" s="221"/>
      <c r="K24" s="221"/>
      <c r="L24" s="221"/>
      <c r="M24" s="221"/>
      <c r="N24" s="221"/>
      <c r="O24" s="221"/>
      <c r="P24" s="221"/>
      <c r="Q24" s="221"/>
      <c r="R24" s="221"/>
      <c r="S24" s="221"/>
      <c r="T24" s="221"/>
      <c r="U24" s="221"/>
      <c r="V24" s="221"/>
      <c r="W24" s="221"/>
      <c r="X24" s="221"/>
      <c r="Y24" s="221"/>
      <c r="Z24" s="221"/>
      <c r="AA24" s="221"/>
      <c r="AB24" s="355">
        <v>10</v>
      </c>
      <c r="AC24" s="355">
        <v>702</v>
      </c>
      <c r="AD24" s="268">
        <f t="shared" si="8"/>
        <v>175.5</v>
      </c>
      <c r="AE24" s="355">
        <v>49</v>
      </c>
      <c r="AF24" s="355">
        <v>2991</v>
      </c>
      <c r="AG24" s="268">
        <f t="shared" si="9"/>
        <v>747.75</v>
      </c>
      <c r="AH24" s="222">
        <v>48</v>
      </c>
      <c r="AI24" s="222">
        <v>2896</v>
      </c>
      <c r="AJ24" s="268">
        <f t="shared" si="10"/>
        <v>724</v>
      </c>
    </row>
    <row r="25" spans="1:36" hidden="1">
      <c r="A25" s="1" t="s">
        <v>4794</v>
      </c>
      <c r="B25" s="221" t="s">
        <v>4774</v>
      </c>
      <c r="C25" s="261" t="s">
        <v>148</v>
      </c>
      <c r="D25" s="221"/>
      <c r="E25" s="221"/>
      <c r="F25" s="221"/>
      <c r="G25" s="221"/>
      <c r="H25" s="221"/>
      <c r="I25" s="221"/>
      <c r="J25" s="221"/>
      <c r="K25" s="221"/>
      <c r="L25" s="221"/>
      <c r="M25" s="221"/>
      <c r="N25" s="221"/>
      <c r="O25" s="221"/>
      <c r="P25" s="221"/>
      <c r="Q25" s="221"/>
      <c r="R25" s="221"/>
      <c r="S25" s="221"/>
      <c r="T25" s="221"/>
      <c r="U25" s="221"/>
      <c r="V25" s="221"/>
      <c r="W25" s="221"/>
      <c r="X25" s="221"/>
      <c r="Y25" s="221"/>
      <c r="Z25" s="221"/>
      <c r="AA25" s="221"/>
      <c r="AB25" s="355">
        <v>4</v>
      </c>
      <c r="AC25" s="355">
        <v>396</v>
      </c>
      <c r="AD25" s="268">
        <f t="shared" si="8"/>
        <v>99</v>
      </c>
      <c r="AE25" s="355">
        <v>15</v>
      </c>
      <c r="AF25" s="355">
        <v>1053</v>
      </c>
      <c r="AG25" s="268">
        <f t="shared" si="9"/>
        <v>263.25</v>
      </c>
      <c r="AH25" s="222">
        <v>33</v>
      </c>
      <c r="AI25" s="222">
        <v>1979</v>
      </c>
      <c r="AJ25" s="268">
        <f t="shared" si="10"/>
        <v>494.75</v>
      </c>
    </row>
    <row r="26" spans="1:36" hidden="1">
      <c r="A26" s="1" t="s">
        <v>4795</v>
      </c>
      <c r="B26" s="221" t="s">
        <v>4775</v>
      </c>
      <c r="C26" s="261" t="s">
        <v>16</v>
      </c>
      <c r="D26" s="221"/>
      <c r="E26" s="221"/>
      <c r="F26" s="221"/>
      <c r="G26" s="221"/>
      <c r="H26" s="221"/>
      <c r="I26" s="221"/>
      <c r="J26" s="221"/>
      <c r="K26" s="221"/>
      <c r="L26" s="221"/>
      <c r="M26" s="221"/>
      <c r="N26" s="221"/>
      <c r="O26" s="221"/>
      <c r="P26" s="221"/>
      <c r="Q26" s="221"/>
      <c r="R26" s="221"/>
      <c r="S26" s="221"/>
      <c r="T26" s="221"/>
      <c r="U26" s="221"/>
      <c r="V26" s="221"/>
      <c r="W26" s="221"/>
      <c r="X26" s="221"/>
      <c r="Y26" s="221"/>
      <c r="Z26" s="221"/>
      <c r="AA26" s="221"/>
      <c r="AB26" s="355">
        <v>12</v>
      </c>
      <c r="AC26" s="355">
        <v>824</v>
      </c>
      <c r="AD26" s="268">
        <f t="shared" si="8"/>
        <v>206</v>
      </c>
      <c r="AE26" s="355">
        <v>38</v>
      </c>
      <c r="AF26" s="355">
        <v>2866</v>
      </c>
      <c r="AG26" s="268">
        <f t="shared" si="9"/>
        <v>716.5</v>
      </c>
      <c r="AH26" s="222">
        <v>73</v>
      </c>
      <c r="AI26" s="222">
        <v>5803</v>
      </c>
      <c r="AJ26" s="268">
        <f t="shared" si="10"/>
        <v>1450.75</v>
      </c>
    </row>
    <row r="27" spans="1:36" hidden="1">
      <c r="A27" s="1" t="s">
        <v>4796</v>
      </c>
      <c r="B27" s="221" t="s">
        <v>4776</v>
      </c>
      <c r="C27" s="261" t="s">
        <v>148</v>
      </c>
      <c r="D27" s="221"/>
      <c r="E27" s="221"/>
      <c r="F27" s="221"/>
      <c r="G27" s="221"/>
      <c r="H27" s="221"/>
      <c r="I27" s="221"/>
      <c r="J27" s="221"/>
      <c r="K27" s="221"/>
      <c r="L27" s="221"/>
      <c r="M27" s="221"/>
      <c r="N27" s="221"/>
      <c r="O27" s="221"/>
      <c r="P27" s="221"/>
      <c r="Q27" s="221"/>
      <c r="R27" s="221"/>
      <c r="S27" s="221"/>
      <c r="T27" s="221"/>
      <c r="U27" s="221"/>
      <c r="V27" s="221"/>
      <c r="W27" s="221"/>
      <c r="X27" s="221"/>
      <c r="Y27" s="221"/>
      <c r="Z27" s="221"/>
      <c r="AA27" s="221"/>
      <c r="AB27" s="355">
        <v>14</v>
      </c>
      <c r="AC27" s="355">
        <v>850</v>
      </c>
      <c r="AD27" s="268">
        <f t="shared" si="8"/>
        <v>212.5</v>
      </c>
      <c r="AE27" s="355">
        <v>68</v>
      </c>
      <c r="AF27" s="355">
        <v>4428</v>
      </c>
      <c r="AG27" s="268">
        <f t="shared" si="9"/>
        <v>1107</v>
      </c>
      <c r="AH27" s="222">
        <v>64</v>
      </c>
      <c r="AI27" s="222">
        <v>4480</v>
      </c>
      <c r="AJ27" s="268">
        <f t="shared" si="10"/>
        <v>1120</v>
      </c>
    </row>
    <row r="28" spans="1:36" hidden="1">
      <c r="A28" s="1" t="s">
        <v>4797</v>
      </c>
      <c r="B28" s="221" t="s">
        <v>4777</v>
      </c>
      <c r="C28" s="261" t="s">
        <v>207</v>
      </c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  <c r="O28" s="221"/>
      <c r="P28" s="221"/>
      <c r="Q28" s="221"/>
      <c r="R28" s="221"/>
      <c r="S28" s="221"/>
      <c r="T28" s="221"/>
      <c r="U28" s="221"/>
      <c r="V28" s="221"/>
      <c r="W28" s="221"/>
      <c r="X28" s="221"/>
      <c r="Y28" s="221"/>
      <c r="Z28" s="221"/>
      <c r="AA28" s="221"/>
      <c r="AB28" s="355">
        <v>29</v>
      </c>
      <c r="AC28" s="355">
        <v>2395</v>
      </c>
      <c r="AD28" s="268">
        <f t="shared" si="8"/>
        <v>598.75</v>
      </c>
      <c r="AE28" s="355">
        <v>95</v>
      </c>
      <c r="AF28" s="355">
        <v>5881</v>
      </c>
      <c r="AG28" s="268">
        <f t="shared" si="9"/>
        <v>1470.25</v>
      </c>
      <c r="AH28" s="222">
        <v>95</v>
      </c>
      <c r="AI28" s="222">
        <v>6141</v>
      </c>
      <c r="AJ28" s="268">
        <f t="shared" si="10"/>
        <v>1535.25</v>
      </c>
    </row>
    <row r="29" spans="1:36" hidden="1">
      <c r="A29" s="1" t="s">
        <v>4798</v>
      </c>
      <c r="B29" s="221" t="s">
        <v>4778</v>
      </c>
      <c r="C29" s="261" t="s">
        <v>58</v>
      </c>
      <c r="D29" s="221"/>
      <c r="E29" s="221"/>
      <c r="F29" s="221"/>
      <c r="G29" s="221"/>
      <c r="H29" s="221"/>
      <c r="I29" s="221"/>
      <c r="J29" s="221"/>
      <c r="K29" s="221"/>
      <c r="L29" s="221"/>
      <c r="M29" s="221"/>
      <c r="N29" s="221"/>
      <c r="O29" s="221"/>
      <c r="P29" s="221"/>
      <c r="Q29" s="221"/>
      <c r="R29" s="221"/>
      <c r="S29" s="221"/>
      <c r="T29" s="221"/>
      <c r="U29" s="221"/>
      <c r="V29" s="221"/>
      <c r="W29" s="221"/>
      <c r="X29" s="221"/>
      <c r="Y29" s="221"/>
      <c r="Z29" s="221"/>
      <c r="AA29" s="221"/>
      <c r="AB29" s="355">
        <v>1</v>
      </c>
      <c r="AC29" s="355">
        <v>59</v>
      </c>
      <c r="AD29" s="268">
        <f t="shared" si="8"/>
        <v>14.75</v>
      </c>
      <c r="AE29" s="355">
        <v>30</v>
      </c>
      <c r="AF29" s="355">
        <v>2206</v>
      </c>
      <c r="AG29" s="268">
        <f t="shared" si="9"/>
        <v>551.5</v>
      </c>
      <c r="AH29" s="222">
        <v>29</v>
      </c>
      <c r="AI29" s="222">
        <v>2295</v>
      </c>
      <c r="AJ29" s="268">
        <f t="shared" si="10"/>
        <v>573.75</v>
      </c>
    </row>
    <row r="30" spans="1:36">
      <c r="A30" s="1" t="s">
        <v>4799</v>
      </c>
      <c r="B30" s="221" t="s">
        <v>4779</v>
      </c>
      <c r="C30" s="261" t="s">
        <v>5</v>
      </c>
      <c r="D30" s="221"/>
      <c r="E30" s="221"/>
      <c r="F30" s="221"/>
      <c r="G30" s="221"/>
      <c r="H30" s="221"/>
      <c r="I30" s="221"/>
      <c r="J30" s="221"/>
      <c r="K30" s="221"/>
      <c r="L30" s="221"/>
      <c r="M30" s="221"/>
      <c r="N30" s="221"/>
      <c r="O30" s="221"/>
      <c r="P30" s="221"/>
      <c r="Q30" s="221"/>
      <c r="R30" s="221"/>
      <c r="S30" s="221"/>
      <c r="T30" s="221"/>
      <c r="U30" s="221"/>
      <c r="V30" s="221"/>
      <c r="W30" s="221"/>
      <c r="X30" s="221"/>
      <c r="Y30" s="221"/>
      <c r="Z30" s="221"/>
      <c r="AA30" s="221"/>
      <c r="AB30" s="355">
        <v>3</v>
      </c>
      <c r="AC30" s="355">
        <v>273</v>
      </c>
      <c r="AD30" s="268">
        <f t="shared" si="8"/>
        <v>68.25</v>
      </c>
      <c r="AE30" s="355">
        <v>69</v>
      </c>
      <c r="AF30" s="355">
        <v>4427</v>
      </c>
      <c r="AG30" s="268">
        <f t="shared" si="9"/>
        <v>1106.75</v>
      </c>
      <c r="AH30" s="222">
        <v>100</v>
      </c>
      <c r="AI30" s="222">
        <v>6976</v>
      </c>
      <c r="AJ30" s="268">
        <f t="shared" si="10"/>
        <v>1744</v>
      </c>
    </row>
    <row r="31" spans="1:36" hidden="1">
      <c r="A31" s="1" t="s">
        <v>4800</v>
      </c>
      <c r="B31" s="221" t="s">
        <v>4780</v>
      </c>
      <c r="C31" s="261" t="s">
        <v>38</v>
      </c>
      <c r="D31" s="221"/>
      <c r="E31" s="221"/>
      <c r="F31" s="221"/>
      <c r="G31" s="221"/>
      <c r="H31" s="221"/>
      <c r="I31" s="221"/>
      <c r="J31" s="221"/>
      <c r="K31" s="221"/>
      <c r="L31" s="221"/>
      <c r="M31" s="221"/>
      <c r="N31" s="221"/>
      <c r="O31" s="221"/>
      <c r="P31" s="221"/>
      <c r="Q31" s="221"/>
      <c r="R31" s="221"/>
      <c r="S31" s="221"/>
      <c r="T31" s="221"/>
      <c r="U31" s="221"/>
      <c r="V31" s="221"/>
      <c r="W31" s="221"/>
      <c r="X31" s="221"/>
      <c r="Y31" s="221"/>
      <c r="Z31" s="221"/>
      <c r="AA31" s="221"/>
      <c r="AB31" s="355">
        <v>1</v>
      </c>
      <c r="AC31" s="355">
        <v>59</v>
      </c>
      <c r="AD31" s="268">
        <f t="shared" si="8"/>
        <v>14.75</v>
      </c>
      <c r="AE31" s="355">
        <v>31</v>
      </c>
      <c r="AF31" s="355">
        <v>1817</v>
      </c>
      <c r="AG31" s="268">
        <f t="shared" si="9"/>
        <v>454.25</v>
      </c>
      <c r="AH31" s="222">
        <v>44</v>
      </c>
      <c r="AI31" s="222">
        <v>3580</v>
      </c>
      <c r="AJ31" s="268">
        <f t="shared" si="10"/>
        <v>895</v>
      </c>
    </row>
    <row r="32" spans="1:36" hidden="1">
      <c r="A32" s="1" t="s">
        <v>4801</v>
      </c>
      <c r="B32" s="221" t="s">
        <v>4781</v>
      </c>
      <c r="C32" s="261" t="s">
        <v>130</v>
      </c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N32" s="221"/>
      <c r="O32" s="221"/>
      <c r="P32" s="221"/>
      <c r="Q32" s="221"/>
      <c r="R32" s="221"/>
      <c r="S32" s="221"/>
      <c r="T32" s="221"/>
      <c r="U32" s="221"/>
      <c r="V32" s="221"/>
      <c r="W32" s="221"/>
      <c r="X32" s="221"/>
      <c r="Y32" s="221"/>
      <c r="Z32" s="221"/>
      <c r="AA32" s="221"/>
      <c r="AB32" s="355">
        <v>3</v>
      </c>
      <c r="AC32" s="355">
        <v>237</v>
      </c>
      <c r="AD32" s="268">
        <f t="shared" si="8"/>
        <v>59.25</v>
      </c>
      <c r="AE32" s="355">
        <v>20</v>
      </c>
      <c r="AF32" s="355">
        <v>1772</v>
      </c>
      <c r="AG32" s="268">
        <f t="shared" si="9"/>
        <v>443</v>
      </c>
      <c r="AH32" s="222">
        <v>17</v>
      </c>
      <c r="AI32" s="222">
        <v>1087</v>
      </c>
      <c r="AJ32" s="268">
        <f t="shared" si="10"/>
        <v>271.75</v>
      </c>
    </row>
    <row r="33" spans="1:36" hidden="1">
      <c r="A33" s="1" t="s">
        <v>4802</v>
      </c>
      <c r="B33" s="221" t="s">
        <v>4782</v>
      </c>
      <c r="C33" s="261" t="s">
        <v>934</v>
      </c>
      <c r="D33" s="221"/>
      <c r="E33" s="221"/>
      <c r="F33" s="221"/>
      <c r="G33" s="221"/>
      <c r="H33" s="221"/>
      <c r="I33" s="221"/>
      <c r="J33" s="221"/>
      <c r="K33" s="221"/>
      <c r="L33" s="221"/>
      <c r="M33" s="221"/>
      <c r="N33" s="221"/>
      <c r="O33" s="221"/>
      <c r="P33" s="221"/>
      <c r="Q33" s="221"/>
      <c r="R33" s="221"/>
      <c r="S33" s="221"/>
      <c r="T33" s="221"/>
      <c r="U33" s="221"/>
      <c r="V33" s="221"/>
      <c r="W33" s="221"/>
      <c r="X33" s="221"/>
      <c r="Y33" s="221"/>
      <c r="Z33" s="221"/>
      <c r="AA33" s="221"/>
      <c r="AB33" s="355">
        <v>7</v>
      </c>
      <c r="AC33" s="355">
        <v>293</v>
      </c>
      <c r="AD33" s="268">
        <f t="shared" si="8"/>
        <v>73.25</v>
      </c>
      <c r="AE33" s="355">
        <v>44</v>
      </c>
      <c r="AF33" s="355">
        <v>3016</v>
      </c>
      <c r="AG33" s="268">
        <f t="shared" si="9"/>
        <v>754</v>
      </c>
      <c r="AH33" s="222">
        <v>60</v>
      </c>
      <c r="AI33" s="222">
        <v>4280</v>
      </c>
      <c r="AJ33" s="268">
        <f t="shared" si="10"/>
        <v>1070</v>
      </c>
    </row>
    <row r="34" spans="1:36" hidden="1">
      <c r="A34" s="1" t="s">
        <v>4803</v>
      </c>
      <c r="B34" s="221" t="s">
        <v>4783</v>
      </c>
      <c r="C34" s="261" t="s">
        <v>637</v>
      </c>
      <c r="D34" s="221"/>
      <c r="E34" s="221"/>
      <c r="F34" s="221"/>
      <c r="G34" s="221"/>
      <c r="H34" s="221"/>
      <c r="I34" s="221"/>
      <c r="J34" s="221"/>
      <c r="K34" s="221"/>
      <c r="L34" s="221"/>
      <c r="M34" s="221"/>
      <c r="N34" s="221"/>
      <c r="O34" s="221"/>
      <c r="P34" s="221"/>
      <c r="Q34" s="221"/>
      <c r="R34" s="221"/>
      <c r="S34" s="221"/>
      <c r="T34" s="221"/>
      <c r="U34" s="221"/>
      <c r="V34" s="221"/>
      <c r="W34" s="221"/>
      <c r="X34" s="221"/>
      <c r="Y34" s="221"/>
      <c r="Z34" s="221"/>
      <c r="AA34" s="221"/>
      <c r="AB34" s="355">
        <v>7</v>
      </c>
      <c r="AC34" s="355">
        <v>525</v>
      </c>
      <c r="AD34" s="268">
        <f t="shared" si="8"/>
        <v>131.25</v>
      </c>
      <c r="AE34" s="355">
        <v>48</v>
      </c>
      <c r="AF34" s="355">
        <v>4220</v>
      </c>
      <c r="AG34" s="268">
        <f t="shared" si="9"/>
        <v>1055</v>
      </c>
      <c r="AH34" s="222">
        <v>46</v>
      </c>
      <c r="AI34" s="222">
        <v>3570</v>
      </c>
      <c r="AJ34" s="268">
        <f t="shared" si="10"/>
        <v>892.5</v>
      </c>
    </row>
    <row r="35" spans="1:36" hidden="1">
      <c r="A35" s="1" t="s">
        <v>4804</v>
      </c>
      <c r="B35" s="221" t="s">
        <v>4784</v>
      </c>
      <c r="C35" s="261" t="s">
        <v>501</v>
      </c>
      <c r="D35" s="221"/>
      <c r="E35" s="221"/>
      <c r="F35" s="221"/>
      <c r="G35" s="221"/>
      <c r="H35" s="221"/>
      <c r="I35" s="221"/>
      <c r="J35" s="221"/>
      <c r="K35" s="221"/>
      <c r="L35" s="221"/>
      <c r="M35" s="221"/>
      <c r="N35" s="221"/>
      <c r="O35" s="221"/>
      <c r="P35" s="221"/>
      <c r="Q35" s="221"/>
      <c r="R35" s="221"/>
      <c r="S35" s="221"/>
      <c r="T35" s="221"/>
      <c r="U35" s="221"/>
      <c r="V35" s="221"/>
      <c r="W35" s="221"/>
      <c r="X35" s="221"/>
      <c r="Y35" s="221"/>
      <c r="Z35" s="221"/>
      <c r="AA35" s="221"/>
      <c r="AB35" s="355">
        <v>1</v>
      </c>
      <c r="AC35" s="355">
        <v>35</v>
      </c>
      <c r="AD35" s="268">
        <f t="shared" si="8"/>
        <v>8.75</v>
      </c>
      <c r="AE35" s="355">
        <v>23</v>
      </c>
      <c r="AF35" s="355">
        <v>1489</v>
      </c>
      <c r="AG35" s="268">
        <f t="shared" si="9"/>
        <v>372.25</v>
      </c>
      <c r="AH35" s="222">
        <v>20</v>
      </c>
      <c r="AI35" s="222">
        <v>1400</v>
      </c>
      <c r="AJ35" s="268">
        <f t="shared" si="10"/>
        <v>350</v>
      </c>
    </row>
    <row r="36" spans="1:36" hidden="1">
      <c r="A36" s="1" t="s">
        <v>4805</v>
      </c>
      <c r="B36" s="221" t="s">
        <v>4785</v>
      </c>
      <c r="C36" s="261" t="s">
        <v>501</v>
      </c>
      <c r="D36" s="221"/>
      <c r="E36" s="221"/>
      <c r="F36" s="221"/>
      <c r="G36" s="221"/>
      <c r="H36" s="221"/>
      <c r="I36" s="221"/>
      <c r="J36" s="221"/>
      <c r="K36" s="221"/>
      <c r="L36" s="221"/>
      <c r="M36" s="221"/>
      <c r="N36" s="221"/>
      <c r="O36" s="221"/>
      <c r="P36" s="221"/>
      <c r="Q36" s="221"/>
      <c r="R36" s="221"/>
      <c r="S36" s="221"/>
      <c r="T36" s="221"/>
      <c r="U36" s="221"/>
      <c r="V36" s="221"/>
      <c r="W36" s="221"/>
      <c r="X36" s="221"/>
      <c r="Y36" s="221"/>
      <c r="Z36" s="221"/>
      <c r="AA36" s="221"/>
      <c r="AB36" s="355">
        <v>6</v>
      </c>
      <c r="AC36" s="355">
        <v>394</v>
      </c>
      <c r="AD36" s="268">
        <f t="shared" si="8"/>
        <v>98.5</v>
      </c>
      <c r="AE36" s="355">
        <v>55</v>
      </c>
      <c r="AF36" s="355">
        <v>3685</v>
      </c>
      <c r="AG36" s="268">
        <f t="shared" si="9"/>
        <v>921.25</v>
      </c>
      <c r="AH36" s="222">
        <v>35</v>
      </c>
      <c r="AI36" s="222">
        <v>2089</v>
      </c>
      <c r="AJ36" s="268">
        <f t="shared" si="10"/>
        <v>522.25</v>
      </c>
    </row>
    <row r="37" spans="1:36" hidden="1">
      <c r="A37" s="1" t="s">
        <v>4806</v>
      </c>
      <c r="B37" s="221" t="s">
        <v>4786</v>
      </c>
      <c r="C37" s="261" t="s">
        <v>501</v>
      </c>
      <c r="D37" s="221"/>
      <c r="E37" s="221"/>
      <c r="F37" s="221"/>
      <c r="G37" s="221"/>
      <c r="H37" s="221"/>
      <c r="I37" s="221"/>
      <c r="J37" s="221"/>
      <c r="K37" s="221"/>
      <c r="L37" s="221"/>
      <c r="M37" s="221"/>
      <c r="N37" s="221"/>
      <c r="O37" s="221"/>
      <c r="P37" s="221"/>
      <c r="Q37" s="221"/>
      <c r="R37" s="221"/>
      <c r="S37" s="221"/>
      <c r="T37" s="221"/>
      <c r="U37" s="221"/>
      <c r="V37" s="221"/>
      <c r="W37" s="221"/>
      <c r="X37" s="221"/>
      <c r="Y37" s="221"/>
      <c r="Z37" s="221"/>
      <c r="AA37" s="221"/>
      <c r="AB37" s="355">
        <v>4</v>
      </c>
      <c r="AC37" s="355">
        <v>372</v>
      </c>
      <c r="AD37" s="268">
        <f t="shared" si="8"/>
        <v>93</v>
      </c>
      <c r="AE37" s="355">
        <v>56</v>
      </c>
      <c r="AF37" s="355">
        <v>3492</v>
      </c>
      <c r="AG37" s="268">
        <f t="shared" si="9"/>
        <v>873</v>
      </c>
      <c r="AH37" s="222">
        <v>78</v>
      </c>
      <c r="AI37" s="222">
        <v>5534</v>
      </c>
      <c r="AJ37" s="268">
        <f t="shared" si="10"/>
        <v>1383.5</v>
      </c>
    </row>
    <row r="38" spans="1:36">
      <c r="A38" s="1" t="s">
        <v>5807</v>
      </c>
      <c r="B38" s="221" t="s">
        <v>5771</v>
      </c>
      <c r="C38" s="261" t="s">
        <v>5</v>
      </c>
      <c r="D38" s="221"/>
      <c r="E38" s="221"/>
      <c r="F38" s="221"/>
      <c r="G38" s="221"/>
      <c r="H38" s="221"/>
      <c r="I38" s="221"/>
      <c r="J38" s="221"/>
      <c r="K38" s="221"/>
      <c r="L38" s="221"/>
      <c r="M38" s="221"/>
      <c r="N38" s="221"/>
      <c r="O38" s="221"/>
      <c r="P38" s="221"/>
      <c r="Q38" s="221"/>
      <c r="R38" s="221"/>
      <c r="S38" s="221"/>
      <c r="T38" s="221"/>
      <c r="U38" s="221"/>
      <c r="V38" s="221"/>
      <c r="W38" s="221"/>
      <c r="X38" s="221"/>
      <c r="Y38" s="221"/>
      <c r="Z38" s="221"/>
      <c r="AA38" s="221"/>
      <c r="AB38" s="221"/>
      <c r="AC38" s="221"/>
      <c r="AD38" s="221"/>
      <c r="AE38" s="355">
        <v>23</v>
      </c>
      <c r="AF38" s="355">
        <v>1829</v>
      </c>
      <c r="AG38" s="268">
        <f t="shared" si="9"/>
        <v>457.25</v>
      </c>
      <c r="AH38" s="222">
        <v>60</v>
      </c>
      <c r="AI38" s="222">
        <v>4536</v>
      </c>
      <c r="AJ38" s="268">
        <f t="shared" si="10"/>
        <v>1134</v>
      </c>
    </row>
    <row r="39" spans="1:36">
      <c r="A39" s="1" t="s">
        <v>5808</v>
      </c>
      <c r="B39" s="221" t="s">
        <v>5772</v>
      </c>
      <c r="C39" s="261" t="s">
        <v>5</v>
      </c>
      <c r="D39" s="221"/>
      <c r="E39" s="221"/>
      <c r="F39" s="221"/>
      <c r="G39" s="221"/>
      <c r="H39" s="221"/>
      <c r="I39" s="221"/>
      <c r="J39" s="221"/>
      <c r="K39" s="221"/>
      <c r="L39" s="221"/>
      <c r="M39" s="221"/>
      <c r="N39" s="221"/>
      <c r="O39" s="221"/>
      <c r="P39" s="221"/>
      <c r="Q39" s="221"/>
      <c r="R39" s="221"/>
      <c r="S39" s="221"/>
      <c r="T39" s="221"/>
      <c r="U39" s="221"/>
      <c r="V39" s="221"/>
      <c r="W39" s="221"/>
      <c r="X39" s="221"/>
      <c r="Y39" s="221"/>
      <c r="Z39" s="221"/>
      <c r="AA39" s="221"/>
      <c r="AB39" s="221"/>
      <c r="AC39" s="221"/>
      <c r="AD39" s="221"/>
      <c r="AE39" s="355">
        <v>17</v>
      </c>
      <c r="AF39" s="355">
        <v>1555</v>
      </c>
      <c r="AG39" s="268">
        <f t="shared" si="9"/>
        <v>388.75</v>
      </c>
      <c r="AH39" s="222">
        <v>24</v>
      </c>
      <c r="AI39" s="222">
        <v>1872</v>
      </c>
      <c r="AJ39" s="268">
        <f t="shared" si="10"/>
        <v>468</v>
      </c>
    </row>
    <row r="40" spans="1:36">
      <c r="A40" s="1" t="s">
        <v>5809</v>
      </c>
      <c r="B40" s="221" t="s">
        <v>5773</v>
      </c>
      <c r="C40" s="261" t="s">
        <v>5</v>
      </c>
      <c r="D40" s="221"/>
      <c r="E40" s="221"/>
      <c r="F40" s="221"/>
      <c r="G40" s="221"/>
      <c r="H40" s="221"/>
      <c r="I40" s="221"/>
      <c r="J40" s="221"/>
      <c r="K40" s="221"/>
      <c r="L40" s="221"/>
      <c r="M40" s="221"/>
      <c r="N40" s="221"/>
      <c r="O40" s="221"/>
      <c r="P40" s="221"/>
      <c r="Q40" s="221"/>
      <c r="R40" s="221"/>
      <c r="S40" s="221"/>
      <c r="T40" s="221"/>
      <c r="U40" s="221"/>
      <c r="V40" s="221"/>
      <c r="W40" s="221"/>
      <c r="X40" s="221"/>
      <c r="Y40" s="221"/>
      <c r="Z40" s="221"/>
      <c r="AA40" s="221"/>
      <c r="AB40" s="221"/>
      <c r="AC40" s="221"/>
      <c r="AD40" s="221"/>
      <c r="AE40" s="355">
        <v>11</v>
      </c>
      <c r="AF40" s="355">
        <v>1009</v>
      </c>
      <c r="AG40" s="268">
        <f t="shared" si="9"/>
        <v>252.25</v>
      </c>
      <c r="AH40" s="222">
        <v>28</v>
      </c>
      <c r="AI40" s="222">
        <v>1844</v>
      </c>
      <c r="AJ40" s="268">
        <f t="shared" si="10"/>
        <v>461</v>
      </c>
    </row>
    <row r="41" spans="1:36">
      <c r="A41" s="1" t="s">
        <v>5810</v>
      </c>
      <c r="B41" s="221" t="s">
        <v>5774</v>
      </c>
      <c r="C41" s="261" t="s">
        <v>5</v>
      </c>
      <c r="D41" s="221"/>
      <c r="E41" s="221"/>
      <c r="F41" s="221"/>
      <c r="G41" s="221"/>
      <c r="H41" s="221"/>
      <c r="I41" s="221"/>
      <c r="J41" s="221"/>
      <c r="K41" s="221"/>
      <c r="L41" s="221"/>
      <c r="M41" s="221"/>
      <c r="N41" s="221"/>
      <c r="O41" s="221"/>
      <c r="P41" s="221"/>
      <c r="Q41" s="221"/>
      <c r="R41" s="221"/>
      <c r="S41" s="221"/>
      <c r="T41" s="221"/>
      <c r="U41" s="221"/>
      <c r="V41" s="221"/>
      <c r="W41" s="221"/>
      <c r="X41" s="221"/>
      <c r="Y41" s="221"/>
      <c r="Z41" s="221"/>
      <c r="AA41" s="221"/>
      <c r="AB41" s="221"/>
      <c r="AC41" s="221"/>
      <c r="AD41" s="221"/>
      <c r="AE41" s="355">
        <v>13</v>
      </c>
      <c r="AF41" s="355">
        <v>895</v>
      </c>
      <c r="AG41" s="268">
        <f t="shared" si="9"/>
        <v>223.75</v>
      </c>
      <c r="AH41" s="222">
        <v>29</v>
      </c>
      <c r="AI41" s="222">
        <v>2055</v>
      </c>
      <c r="AJ41" s="268">
        <f t="shared" si="10"/>
        <v>513.75</v>
      </c>
    </row>
    <row r="42" spans="1:36">
      <c r="A42" s="1" t="s">
        <v>5811</v>
      </c>
      <c r="B42" s="221" t="s">
        <v>5775</v>
      </c>
      <c r="C42" s="261" t="s">
        <v>5</v>
      </c>
      <c r="D42" s="221"/>
      <c r="E42" s="221"/>
      <c r="F42" s="221"/>
      <c r="G42" s="221"/>
      <c r="H42" s="221"/>
      <c r="I42" s="221"/>
      <c r="J42" s="221"/>
      <c r="K42" s="221"/>
      <c r="L42" s="221"/>
      <c r="M42" s="221"/>
      <c r="N42" s="221"/>
      <c r="O42" s="221"/>
      <c r="P42" s="221"/>
      <c r="Q42" s="221"/>
      <c r="R42" s="221"/>
      <c r="S42" s="221"/>
      <c r="T42" s="221"/>
      <c r="U42" s="221"/>
      <c r="V42" s="221"/>
      <c r="W42" s="221"/>
      <c r="X42" s="221"/>
      <c r="Y42" s="221"/>
      <c r="Z42" s="221"/>
      <c r="AA42" s="221"/>
      <c r="AB42" s="221"/>
      <c r="AC42" s="221"/>
      <c r="AD42" s="221"/>
      <c r="AE42" s="355">
        <v>33</v>
      </c>
      <c r="AF42" s="355">
        <v>2147</v>
      </c>
      <c r="AG42" s="268">
        <f t="shared" si="9"/>
        <v>536.75</v>
      </c>
      <c r="AH42" s="222">
        <v>61</v>
      </c>
      <c r="AI42" s="222">
        <v>4487</v>
      </c>
      <c r="AJ42" s="268">
        <f t="shared" si="10"/>
        <v>1121.75</v>
      </c>
    </row>
    <row r="43" spans="1:36">
      <c r="A43" s="1" t="s">
        <v>5812</v>
      </c>
      <c r="B43" s="221" t="s">
        <v>5776</v>
      </c>
      <c r="C43" s="261" t="s">
        <v>5</v>
      </c>
      <c r="D43" s="221"/>
      <c r="E43" s="221"/>
      <c r="F43" s="221"/>
      <c r="G43" s="221"/>
      <c r="H43" s="221"/>
      <c r="I43" s="221"/>
      <c r="J43" s="221"/>
      <c r="K43" s="221"/>
      <c r="L43" s="221"/>
      <c r="M43" s="221"/>
      <c r="N43" s="221"/>
      <c r="O43" s="221"/>
      <c r="P43" s="221"/>
      <c r="Q43" s="221"/>
      <c r="R43" s="221"/>
      <c r="S43" s="221"/>
      <c r="T43" s="221"/>
      <c r="U43" s="221"/>
      <c r="V43" s="221"/>
      <c r="W43" s="221"/>
      <c r="X43" s="221"/>
      <c r="Y43" s="221"/>
      <c r="Z43" s="221"/>
      <c r="AA43" s="221"/>
      <c r="AB43" s="221"/>
      <c r="AC43" s="221"/>
      <c r="AD43" s="221"/>
      <c r="AE43" s="355">
        <v>21</v>
      </c>
      <c r="AF43" s="355">
        <v>1607</v>
      </c>
      <c r="AG43" s="268">
        <f t="shared" si="9"/>
        <v>401.75</v>
      </c>
      <c r="AH43" s="222">
        <v>53</v>
      </c>
      <c r="AI43" s="222">
        <v>3359</v>
      </c>
      <c r="AJ43" s="268">
        <f t="shared" si="10"/>
        <v>839.75</v>
      </c>
    </row>
    <row r="44" spans="1:36" hidden="1">
      <c r="A44" s="1" t="s">
        <v>5813</v>
      </c>
      <c r="B44" s="221" t="s">
        <v>5777</v>
      </c>
      <c r="C44" s="261" t="s">
        <v>961</v>
      </c>
      <c r="D44" s="221"/>
      <c r="E44" s="221"/>
      <c r="F44" s="221"/>
      <c r="G44" s="221"/>
      <c r="H44" s="221"/>
      <c r="I44" s="221"/>
      <c r="J44" s="221"/>
      <c r="K44" s="221"/>
      <c r="L44" s="221"/>
      <c r="M44" s="221"/>
      <c r="N44" s="221"/>
      <c r="O44" s="221"/>
      <c r="P44" s="221"/>
      <c r="Q44" s="221"/>
      <c r="R44" s="221"/>
      <c r="S44" s="221"/>
      <c r="T44" s="221"/>
      <c r="U44" s="221"/>
      <c r="V44" s="221"/>
      <c r="W44" s="221"/>
      <c r="X44" s="221"/>
      <c r="Y44" s="221"/>
      <c r="Z44" s="221"/>
      <c r="AA44" s="221"/>
      <c r="AB44" s="221"/>
      <c r="AC44" s="221"/>
      <c r="AD44" s="221"/>
      <c r="AE44" s="355">
        <v>25</v>
      </c>
      <c r="AF44" s="355">
        <v>1595</v>
      </c>
      <c r="AG44" s="268">
        <f t="shared" si="9"/>
        <v>398.75</v>
      </c>
      <c r="AH44" s="222">
        <v>37</v>
      </c>
      <c r="AI44" s="222">
        <v>2895</v>
      </c>
      <c r="AJ44" s="268">
        <f t="shared" si="10"/>
        <v>723.75</v>
      </c>
    </row>
    <row r="45" spans="1:36">
      <c r="A45" s="1" t="s">
        <v>5814</v>
      </c>
      <c r="B45" s="221" t="s">
        <v>5778</v>
      </c>
      <c r="C45" s="261" t="s">
        <v>5</v>
      </c>
      <c r="D45" s="221"/>
      <c r="E45" s="221"/>
      <c r="F45" s="221"/>
      <c r="G45" s="221"/>
      <c r="H45" s="221"/>
      <c r="I45" s="221"/>
      <c r="J45" s="221"/>
      <c r="K45" s="221"/>
      <c r="L45" s="221"/>
      <c r="M45" s="221"/>
      <c r="N45" s="221"/>
      <c r="O45" s="221"/>
      <c r="P45" s="221"/>
      <c r="Q45" s="221"/>
      <c r="R45" s="221"/>
      <c r="S45" s="221"/>
      <c r="T45" s="221"/>
      <c r="U45" s="221"/>
      <c r="V45" s="221"/>
      <c r="W45" s="221"/>
      <c r="X45" s="221"/>
      <c r="Y45" s="221"/>
      <c r="Z45" s="221"/>
      <c r="AA45" s="221"/>
      <c r="AB45" s="221"/>
      <c r="AC45" s="221"/>
      <c r="AD45" s="221"/>
      <c r="AE45" s="355">
        <v>21</v>
      </c>
      <c r="AF45" s="355">
        <v>1527</v>
      </c>
      <c r="AG45" s="268">
        <f t="shared" si="9"/>
        <v>381.75</v>
      </c>
      <c r="AH45" s="222">
        <v>53</v>
      </c>
      <c r="AI45" s="222">
        <v>3999</v>
      </c>
      <c r="AJ45" s="268">
        <f t="shared" si="10"/>
        <v>999.75</v>
      </c>
    </row>
    <row r="46" spans="1:36">
      <c r="A46" s="1" t="s">
        <v>5815</v>
      </c>
      <c r="B46" s="221" t="s">
        <v>5779</v>
      </c>
      <c r="C46" s="261" t="s">
        <v>5</v>
      </c>
      <c r="D46" s="221"/>
      <c r="E46" s="221"/>
      <c r="F46" s="221"/>
      <c r="G46" s="221"/>
      <c r="H46" s="221"/>
      <c r="I46" s="221"/>
      <c r="J46" s="221"/>
      <c r="K46" s="221"/>
      <c r="L46" s="221"/>
      <c r="M46" s="221"/>
      <c r="N46" s="221"/>
      <c r="O46" s="221"/>
      <c r="P46" s="221"/>
      <c r="Q46" s="221"/>
      <c r="R46" s="221"/>
      <c r="S46" s="221"/>
      <c r="T46" s="221"/>
      <c r="U46" s="221"/>
      <c r="V46" s="221"/>
      <c r="W46" s="221"/>
      <c r="X46" s="221"/>
      <c r="Y46" s="221"/>
      <c r="Z46" s="221"/>
      <c r="AA46" s="221"/>
      <c r="AB46" s="221"/>
      <c r="AC46" s="221"/>
      <c r="AD46" s="221"/>
      <c r="AE46" s="355">
        <v>18</v>
      </c>
      <c r="AF46" s="355">
        <v>1338</v>
      </c>
      <c r="AG46" s="268">
        <f t="shared" si="9"/>
        <v>334.5</v>
      </c>
      <c r="AH46" s="222">
        <v>30</v>
      </c>
      <c r="AI46" s="222">
        <v>2366</v>
      </c>
      <c r="AJ46" s="268">
        <f t="shared" si="10"/>
        <v>591.5</v>
      </c>
    </row>
    <row r="47" spans="1:36" hidden="1">
      <c r="A47" s="1" t="s">
        <v>5816</v>
      </c>
      <c r="B47" s="221" t="s">
        <v>5780</v>
      </c>
      <c r="C47" s="261" t="s">
        <v>952</v>
      </c>
      <c r="D47" s="221"/>
      <c r="E47" s="221"/>
      <c r="F47" s="221"/>
      <c r="G47" s="221"/>
      <c r="H47" s="221"/>
      <c r="I47" s="221"/>
      <c r="J47" s="221"/>
      <c r="K47" s="221"/>
      <c r="L47" s="221"/>
      <c r="M47" s="221"/>
      <c r="N47" s="221"/>
      <c r="O47" s="221"/>
      <c r="P47" s="221"/>
      <c r="Q47" s="221"/>
      <c r="R47" s="221"/>
      <c r="S47" s="221"/>
      <c r="T47" s="221"/>
      <c r="U47" s="221"/>
      <c r="V47" s="221"/>
      <c r="W47" s="221"/>
      <c r="X47" s="221"/>
      <c r="Y47" s="221"/>
      <c r="Z47" s="221"/>
      <c r="AA47" s="221"/>
      <c r="AB47" s="221"/>
      <c r="AC47" s="221"/>
      <c r="AD47" s="221"/>
      <c r="AE47" s="355">
        <v>23</v>
      </c>
      <c r="AF47" s="355">
        <v>1753</v>
      </c>
      <c r="AG47" s="268">
        <f t="shared" si="9"/>
        <v>438.25</v>
      </c>
      <c r="AH47" s="222">
        <v>76</v>
      </c>
      <c r="AI47" s="222">
        <v>5524</v>
      </c>
      <c r="AJ47" s="268">
        <f t="shared" si="10"/>
        <v>1381</v>
      </c>
    </row>
    <row r="48" spans="1:36" hidden="1">
      <c r="A48" s="1" t="s">
        <v>5817</v>
      </c>
      <c r="B48" s="221" t="s">
        <v>5781</v>
      </c>
      <c r="C48" s="261" t="s">
        <v>940</v>
      </c>
      <c r="D48" s="221"/>
      <c r="E48" s="221"/>
      <c r="F48" s="221"/>
      <c r="G48" s="221"/>
      <c r="H48" s="221"/>
      <c r="I48" s="221"/>
      <c r="J48" s="221"/>
      <c r="K48" s="221"/>
      <c r="L48" s="221"/>
      <c r="M48" s="221"/>
      <c r="N48" s="221"/>
      <c r="O48" s="221"/>
      <c r="P48" s="221"/>
      <c r="Q48" s="221"/>
      <c r="R48" s="221"/>
      <c r="S48" s="221"/>
      <c r="T48" s="221"/>
      <c r="U48" s="221"/>
      <c r="V48" s="221"/>
      <c r="W48" s="221"/>
      <c r="X48" s="221"/>
      <c r="Y48" s="221"/>
      <c r="Z48" s="221"/>
      <c r="AA48" s="221"/>
      <c r="AB48" s="221"/>
      <c r="AC48" s="221"/>
      <c r="AD48" s="221"/>
      <c r="AE48" s="355">
        <v>11</v>
      </c>
      <c r="AF48" s="355">
        <v>797</v>
      </c>
      <c r="AG48" s="268">
        <f t="shared" si="9"/>
        <v>199.25</v>
      </c>
      <c r="AH48" s="222">
        <v>19</v>
      </c>
      <c r="AI48" s="222">
        <v>1633</v>
      </c>
      <c r="AJ48" s="268">
        <f t="shared" si="10"/>
        <v>408.25</v>
      </c>
    </row>
    <row r="49" spans="1:36">
      <c r="A49" s="1" t="s">
        <v>5818</v>
      </c>
      <c r="B49" s="221" t="s">
        <v>5782</v>
      </c>
      <c r="C49" s="261" t="s">
        <v>5</v>
      </c>
      <c r="D49" s="221"/>
      <c r="E49" s="221"/>
      <c r="F49" s="221"/>
      <c r="G49" s="221"/>
      <c r="H49" s="221"/>
      <c r="I49" s="221"/>
      <c r="J49" s="221"/>
      <c r="K49" s="221"/>
      <c r="L49" s="221"/>
      <c r="M49" s="221"/>
      <c r="N49" s="221"/>
      <c r="O49" s="221"/>
      <c r="P49" s="221"/>
      <c r="Q49" s="221"/>
      <c r="R49" s="221"/>
      <c r="S49" s="221"/>
      <c r="T49" s="221"/>
      <c r="U49" s="221"/>
      <c r="V49" s="221"/>
      <c r="W49" s="221"/>
      <c r="X49" s="221"/>
      <c r="Y49" s="221"/>
      <c r="Z49" s="221"/>
      <c r="AA49" s="221"/>
      <c r="AB49" s="221"/>
      <c r="AC49" s="221"/>
      <c r="AD49" s="221"/>
      <c r="AE49" s="355">
        <v>1</v>
      </c>
      <c r="AF49" s="355">
        <v>119</v>
      </c>
      <c r="AG49" s="268">
        <f t="shared" si="9"/>
        <v>29.75</v>
      </c>
      <c r="AH49" s="222">
        <v>48</v>
      </c>
      <c r="AI49" s="222">
        <v>3832</v>
      </c>
      <c r="AJ49" s="268">
        <f t="shared" si="10"/>
        <v>958</v>
      </c>
    </row>
    <row r="50" spans="1:36">
      <c r="A50" s="1" t="s">
        <v>5819</v>
      </c>
      <c r="B50" s="221" t="s">
        <v>5783</v>
      </c>
      <c r="C50" s="261" t="s">
        <v>5</v>
      </c>
      <c r="D50" s="221"/>
      <c r="E50" s="221"/>
      <c r="F50" s="221"/>
      <c r="G50" s="221"/>
      <c r="H50" s="221"/>
      <c r="I50" s="221"/>
      <c r="J50" s="221"/>
      <c r="K50" s="221"/>
      <c r="L50" s="221"/>
      <c r="M50" s="221"/>
      <c r="N50" s="221"/>
      <c r="O50" s="221"/>
      <c r="P50" s="221"/>
      <c r="Q50" s="221"/>
      <c r="R50" s="221"/>
      <c r="S50" s="221"/>
      <c r="T50" s="221"/>
      <c r="U50" s="221"/>
      <c r="V50" s="221"/>
      <c r="W50" s="221"/>
      <c r="X50" s="221"/>
      <c r="Y50" s="221"/>
      <c r="Z50" s="221"/>
      <c r="AA50" s="221"/>
      <c r="AB50" s="221"/>
      <c r="AC50" s="221"/>
      <c r="AD50" s="221"/>
      <c r="AE50" s="355">
        <v>4</v>
      </c>
      <c r="AF50" s="355">
        <v>296</v>
      </c>
      <c r="AG50" s="268">
        <f t="shared" si="9"/>
        <v>74</v>
      </c>
      <c r="AH50" s="222">
        <v>36</v>
      </c>
      <c r="AI50" s="222">
        <v>2784</v>
      </c>
      <c r="AJ50" s="268">
        <f t="shared" si="10"/>
        <v>696</v>
      </c>
    </row>
    <row r="51" spans="1:36">
      <c r="A51" s="1" t="s">
        <v>5820</v>
      </c>
      <c r="B51" s="221" t="s">
        <v>5784</v>
      </c>
      <c r="C51" s="261" t="s">
        <v>5</v>
      </c>
      <c r="D51" s="221"/>
      <c r="E51" s="221"/>
      <c r="F51" s="221"/>
      <c r="G51" s="221"/>
      <c r="H51" s="221"/>
      <c r="I51" s="221"/>
      <c r="J51" s="221"/>
      <c r="K51" s="221"/>
      <c r="L51" s="221"/>
      <c r="M51" s="221"/>
      <c r="N51" s="221"/>
      <c r="O51" s="221"/>
      <c r="P51" s="221"/>
      <c r="Q51" s="221"/>
      <c r="R51" s="221"/>
      <c r="S51" s="221"/>
      <c r="T51" s="221"/>
      <c r="U51" s="221"/>
      <c r="V51" s="221"/>
      <c r="W51" s="221"/>
      <c r="X51" s="221"/>
      <c r="Y51" s="221"/>
      <c r="Z51" s="221"/>
      <c r="AA51" s="221"/>
      <c r="AB51" s="221"/>
      <c r="AC51" s="221"/>
      <c r="AD51" s="221"/>
      <c r="AE51" s="355">
        <v>5</v>
      </c>
      <c r="AF51" s="355">
        <v>411</v>
      </c>
      <c r="AG51" s="268">
        <f t="shared" si="9"/>
        <v>102.75</v>
      </c>
      <c r="AH51" s="222">
        <v>18</v>
      </c>
      <c r="AI51" s="222">
        <v>1318</v>
      </c>
      <c r="AJ51" s="268">
        <f t="shared" si="10"/>
        <v>329.5</v>
      </c>
    </row>
    <row r="52" spans="1:36">
      <c r="A52" s="1" t="s">
        <v>5821</v>
      </c>
      <c r="B52" s="221" t="s">
        <v>5785</v>
      </c>
      <c r="C52" s="261" t="s">
        <v>5</v>
      </c>
      <c r="D52" s="221"/>
      <c r="E52" s="221"/>
      <c r="F52" s="221"/>
      <c r="G52" s="221"/>
      <c r="H52" s="221"/>
      <c r="I52" s="221"/>
      <c r="J52" s="221"/>
      <c r="K52" s="221"/>
      <c r="L52" s="221"/>
      <c r="M52" s="221"/>
      <c r="N52" s="221"/>
      <c r="O52" s="221"/>
      <c r="P52" s="221"/>
      <c r="Q52" s="221"/>
      <c r="R52" s="221"/>
      <c r="S52" s="221"/>
      <c r="T52" s="221"/>
      <c r="U52" s="221"/>
      <c r="V52" s="221"/>
      <c r="W52" s="221"/>
      <c r="X52" s="221"/>
      <c r="Y52" s="221"/>
      <c r="Z52" s="221"/>
      <c r="AA52" s="221"/>
      <c r="AB52" s="221"/>
      <c r="AC52" s="221"/>
      <c r="AD52" s="221"/>
      <c r="AE52" s="355">
        <v>2</v>
      </c>
      <c r="AF52" s="355">
        <v>158</v>
      </c>
      <c r="AG52" s="268">
        <f t="shared" si="9"/>
        <v>39.5</v>
      </c>
      <c r="AH52" s="222">
        <v>5</v>
      </c>
      <c r="AI52" s="222">
        <v>391</v>
      </c>
      <c r="AJ52" s="268">
        <f t="shared" si="10"/>
        <v>97.75</v>
      </c>
    </row>
    <row r="53" spans="1:36">
      <c r="A53" s="1" t="s">
        <v>5822</v>
      </c>
      <c r="B53" s="221" t="s">
        <v>5786</v>
      </c>
      <c r="C53" s="261" t="s">
        <v>5</v>
      </c>
      <c r="D53" s="221"/>
      <c r="E53" s="221"/>
      <c r="F53" s="221"/>
      <c r="G53" s="221"/>
      <c r="H53" s="221"/>
      <c r="I53" s="221"/>
      <c r="J53" s="221"/>
      <c r="K53" s="221"/>
      <c r="L53" s="221"/>
      <c r="M53" s="221"/>
      <c r="N53" s="221"/>
      <c r="O53" s="221"/>
      <c r="P53" s="221"/>
      <c r="Q53" s="221"/>
      <c r="R53" s="221"/>
      <c r="S53" s="221"/>
      <c r="T53" s="221"/>
      <c r="U53" s="221"/>
      <c r="V53" s="221"/>
      <c r="W53" s="221"/>
      <c r="X53" s="221"/>
      <c r="Y53" s="221"/>
      <c r="Z53" s="221"/>
      <c r="AA53" s="221"/>
      <c r="AB53" s="221"/>
      <c r="AC53" s="221"/>
      <c r="AD53" s="221"/>
      <c r="AE53" s="355">
        <v>4</v>
      </c>
      <c r="AF53" s="355">
        <v>376</v>
      </c>
      <c r="AG53" s="268">
        <f t="shared" si="9"/>
        <v>94</v>
      </c>
      <c r="AH53" s="222">
        <v>10</v>
      </c>
      <c r="AI53" s="222">
        <v>618</v>
      </c>
      <c r="AJ53" s="268">
        <f t="shared" si="10"/>
        <v>154.5</v>
      </c>
    </row>
    <row r="54" spans="1:36">
      <c r="A54" s="1" t="s">
        <v>5823</v>
      </c>
      <c r="B54" s="221" t="s">
        <v>5787</v>
      </c>
      <c r="C54" s="261" t="s">
        <v>5</v>
      </c>
      <c r="D54" s="221"/>
      <c r="E54" s="221"/>
      <c r="F54" s="221"/>
      <c r="G54" s="221"/>
      <c r="H54" s="221"/>
      <c r="I54" s="221"/>
      <c r="J54" s="221"/>
      <c r="K54" s="221"/>
      <c r="L54" s="221"/>
      <c r="M54" s="221"/>
      <c r="N54" s="221"/>
      <c r="O54" s="221"/>
      <c r="P54" s="221"/>
      <c r="Q54" s="221"/>
      <c r="R54" s="221"/>
      <c r="S54" s="221"/>
      <c r="T54" s="221"/>
      <c r="U54" s="221"/>
      <c r="V54" s="221"/>
      <c r="W54" s="221"/>
      <c r="X54" s="221"/>
      <c r="Y54" s="221"/>
      <c r="Z54" s="221"/>
      <c r="AA54" s="221"/>
      <c r="AB54" s="221"/>
      <c r="AC54" s="221"/>
      <c r="AD54" s="221"/>
      <c r="AE54" s="355">
        <v>6</v>
      </c>
      <c r="AF54" s="355">
        <v>410</v>
      </c>
      <c r="AG54" s="268">
        <f t="shared" si="9"/>
        <v>102.5</v>
      </c>
      <c r="AH54" s="222">
        <v>59</v>
      </c>
      <c r="AI54" s="222">
        <v>3901</v>
      </c>
      <c r="AJ54" s="268">
        <f t="shared" si="10"/>
        <v>975.25</v>
      </c>
    </row>
    <row r="55" spans="1:36">
      <c r="A55" s="1" t="s">
        <v>5824</v>
      </c>
      <c r="B55" s="221" t="s">
        <v>5788</v>
      </c>
      <c r="C55" s="261" t="s">
        <v>5</v>
      </c>
      <c r="D55" s="221"/>
      <c r="E55" s="221"/>
      <c r="F55" s="221"/>
      <c r="G55" s="221"/>
      <c r="H55" s="221"/>
      <c r="I55" s="221"/>
      <c r="J55" s="221"/>
      <c r="K55" s="221"/>
      <c r="L55" s="221"/>
      <c r="M55" s="221"/>
      <c r="N55" s="221"/>
      <c r="O55" s="221"/>
      <c r="P55" s="221"/>
      <c r="Q55" s="221"/>
      <c r="R55" s="221"/>
      <c r="S55" s="221"/>
      <c r="T55" s="221"/>
      <c r="U55" s="221"/>
      <c r="V55" s="221"/>
      <c r="W55" s="221"/>
      <c r="X55" s="221"/>
      <c r="Y55" s="221"/>
      <c r="Z55" s="221"/>
      <c r="AA55" s="221"/>
      <c r="AB55" s="221"/>
      <c r="AC55" s="221"/>
      <c r="AD55" s="221"/>
      <c r="AE55" s="355">
        <v>7</v>
      </c>
      <c r="AF55" s="355">
        <v>429</v>
      </c>
      <c r="AG55" s="268">
        <f t="shared" si="9"/>
        <v>107.25</v>
      </c>
      <c r="AH55" s="222">
        <v>3</v>
      </c>
      <c r="AI55" s="222">
        <v>277</v>
      </c>
      <c r="AJ55" s="268">
        <f t="shared" si="10"/>
        <v>69.25</v>
      </c>
    </row>
    <row r="56" spans="1:36">
      <c r="A56" s="1" t="s">
        <v>5825</v>
      </c>
      <c r="B56" s="221" t="s">
        <v>5789</v>
      </c>
      <c r="C56" s="261" t="s">
        <v>5</v>
      </c>
      <c r="D56" s="221"/>
      <c r="E56" s="221"/>
      <c r="F56" s="221"/>
      <c r="G56" s="221"/>
      <c r="H56" s="221"/>
      <c r="I56" s="221"/>
      <c r="J56" s="221"/>
      <c r="K56" s="221"/>
      <c r="L56" s="221"/>
      <c r="M56" s="221"/>
      <c r="N56" s="221"/>
      <c r="O56" s="221"/>
      <c r="P56" s="221"/>
      <c r="Q56" s="221"/>
      <c r="R56" s="221"/>
      <c r="S56" s="221"/>
      <c r="T56" s="221"/>
      <c r="U56" s="221"/>
      <c r="V56" s="221"/>
      <c r="W56" s="221"/>
      <c r="X56" s="221"/>
      <c r="Y56" s="221"/>
      <c r="Z56" s="221"/>
      <c r="AA56" s="221"/>
      <c r="AB56" s="221"/>
      <c r="AC56" s="221"/>
      <c r="AD56" s="221"/>
      <c r="AE56" s="355">
        <v>9</v>
      </c>
      <c r="AF56" s="355">
        <v>619</v>
      </c>
      <c r="AG56" s="268">
        <f t="shared" si="9"/>
        <v>154.75</v>
      </c>
      <c r="AH56" s="222">
        <v>42</v>
      </c>
      <c r="AI56" s="222">
        <v>3750</v>
      </c>
      <c r="AJ56" s="268">
        <f t="shared" si="10"/>
        <v>937.5</v>
      </c>
    </row>
    <row r="57" spans="1:36" hidden="1">
      <c r="A57" s="1" t="s">
        <v>5826</v>
      </c>
      <c r="B57" s="221" t="s">
        <v>5790</v>
      </c>
      <c r="C57" s="261" t="s">
        <v>307</v>
      </c>
      <c r="D57" s="221"/>
      <c r="E57" s="221"/>
      <c r="F57" s="221"/>
      <c r="G57" s="221"/>
      <c r="H57" s="221"/>
      <c r="I57" s="221"/>
      <c r="J57" s="221"/>
      <c r="K57" s="221"/>
      <c r="L57" s="221"/>
      <c r="M57" s="221"/>
      <c r="N57" s="221"/>
      <c r="O57" s="221"/>
      <c r="P57" s="221"/>
      <c r="Q57" s="221"/>
      <c r="R57" s="221"/>
      <c r="S57" s="221"/>
      <c r="T57" s="221"/>
      <c r="U57" s="221"/>
      <c r="V57" s="221"/>
      <c r="W57" s="221"/>
      <c r="X57" s="221"/>
      <c r="Y57" s="221"/>
      <c r="Z57" s="221"/>
      <c r="AA57" s="221"/>
      <c r="AB57" s="221"/>
      <c r="AC57" s="221"/>
      <c r="AD57" s="221"/>
      <c r="AE57" s="355">
        <v>14</v>
      </c>
      <c r="AF57" s="355">
        <v>774</v>
      </c>
      <c r="AG57" s="268">
        <f t="shared" si="9"/>
        <v>193.5</v>
      </c>
      <c r="AH57" s="222">
        <v>21</v>
      </c>
      <c r="AI57" s="222">
        <v>1307</v>
      </c>
      <c r="AJ57" s="268">
        <f t="shared" si="10"/>
        <v>326.75</v>
      </c>
    </row>
    <row r="58" spans="1:36" hidden="1">
      <c r="A58" s="1" t="s">
        <v>5827</v>
      </c>
      <c r="B58" s="221" t="s">
        <v>5791</v>
      </c>
      <c r="C58" s="261" t="s">
        <v>36</v>
      </c>
      <c r="D58" s="221"/>
      <c r="E58" s="221"/>
      <c r="F58" s="221"/>
      <c r="G58" s="221"/>
      <c r="H58" s="221"/>
      <c r="I58" s="221"/>
      <c r="J58" s="221"/>
      <c r="K58" s="221"/>
      <c r="L58" s="221"/>
      <c r="M58" s="221"/>
      <c r="N58" s="221"/>
      <c r="O58" s="221"/>
      <c r="P58" s="221"/>
      <c r="Q58" s="221"/>
      <c r="R58" s="221"/>
      <c r="S58" s="221"/>
      <c r="T58" s="221"/>
      <c r="U58" s="221"/>
      <c r="V58" s="221"/>
      <c r="W58" s="221"/>
      <c r="X58" s="221"/>
      <c r="Y58" s="221"/>
      <c r="Z58" s="221"/>
      <c r="AA58" s="221"/>
      <c r="AB58" s="221"/>
      <c r="AC58" s="221"/>
      <c r="AD58" s="221"/>
      <c r="AE58" s="355">
        <v>21</v>
      </c>
      <c r="AF58" s="355">
        <v>1259</v>
      </c>
      <c r="AG58" s="268">
        <f t="shared" si="9"/>
        <v>314.75</v>
      </c>
      <c r="AH58" s="222">
        <v>31</v>
      </c>
      <c r="AI58" s="222">
        <v>2185</v>
      </c>
      <c r="AJ58" s="268">
        <f t="shared" si="10"/>
        <v>546.25</v>
      </c>
    </row>
    <row r="59" spans="1:36">
      <c r="A59" s="1" t="s">
        <v>5828</v>
      </c>
      <c r="B59" s="221" t="s">
        <v>5792</v>
      </c>
      <c r="C59" s="261" t="s">
        <v>5</v>
      </c>
      <c r="D59" s="221"/>
      <c r="E59" s="221"/>
      <c r="F59" s="221"/>
      <c r="G59" s="221"/>
      <c r="H59" s="221"/>
      <c r="I59" s="221"/>
      <c r="J59" s="221"/>
      <c r="K59" s="221"/>
      <c r="L59" s="221"/>
      <c r="M59" s="221"/>
      <c r="N59" s="221"/>
      <c r="O59" s="221"/>
      <c r="P59" s="221"/>
      <c r="Q59" s="221"/>
      <c r="R59" s="221"/>
      <c r="S59" s="221"/>
      <c r="T59" s="221"/>
      <c r="U59" s="221"/>
      <c r="V59" s="221"/>
      <c r="W59" s="221"/>
      <c r="X59" s="221"/>
      <c r="Y59" s="221"/>
      <c r="Z59" s="221"/>
      <c r="AA59" s="221"/>
      <c r="AB59" s="221"/>
      <c r="AC59" s="221"/>
      <c r="AD59" s="221"/>
      <c r="AE59" s="355">
        <v>25</v>
      </c>
      <c r="AF59" s="355">
        <v>1667</v>
      </c>
      <c r="AG59" s="268">
        <f t="shared" si="9"/>
        <v>416.75</v>
      </c>
      <c r="AH59" s="222">
        <v>56</v>
      </c>
      <c r="AI59" s="222">
        <v>3920</v>
      </c>
      <c r="AJ59" s="268">
        <f t="shared" si="10"/>
        <v>980</v>
      </c>
    </row>
    <row r="60" spans="1:36" hidden="1">
      <c r="A60" s="1" t="s">
        <v>5829</v>
      </c>
      <c r="B60" s="221" t="s">
        <v>5793</v>
      </c>
      <c r="C60" s="261" t="s">
        <v>515</v>
      </c>
      <c r="D60" s="221"/>
      <c r="E60" s="221"/>
      <c r="F60" s="221"/>
      <c r="G60" s="221"/>
      <c r="H60" s="221"/>
      <c r="I60" s="221"/>
      <c r="J60" s="221"/>
      <c r="K60" s="221"/>
      <c r="L60" s="221"/>
      <c r="M60" s="221"/>
      <c r="N60" s="221"/>
      <c r="O60" s="221"/>
      <c r="P60" s="221"/>
      <c r="Q60" s="221"/>
      <c r="R60" s="221"/>
      <c r="S60" s="221"/>
      <c r="T60" s="221"/>
      <c r="U60" s="221"/>
      <c r="V60" s="221"/>
      <c r="W60" s="221"/>
      <c r="X60" s="221"/>
      <c r="Y60" s="221"/>
      <c r="Z60" s="221"/>
      <c r="AA60" s="221"/>
      <c r="AB60" s="221"/>
      <c r="AC60" s="221"/>
      <c r="AD60" s="221"/>
      <c r="AE60" s="355">
        <v>13</v>
      </c>
      <c r="AF60" s="355">
        <v>891</v>
      </c>
      <c r="AG60" s="268">
        <f t="shared" si="9"/>
        <v>222.75</v>
      </c>
      <c r="AH60" s="222">
        <v>62</v>
      </c>
      <c r="AI60" s="222">
        <v>3962</v>
      </c>
      <c r="AJ60" s="268">
        <f t="shared" si="10"/>
        <v>990.5</v>
      </c>
    </row>
    <row r="61" spans="1:36" hidden="1">
      <c r="A61" s="1" t="s">
        <v>5830</v>
      </c>
      <c r="B61" s="221" t="s">
        <v>5794</v>
      </c>
      <c r="C61" s="261" t="s">
        <v>463</v>
      </c>
      <c r="D61" s="221"/>
      <c r="E61" s="221"/>
      <c r="F61" s="221"/>
      <c r="G61" s="221"/>
      <c r="H61" s="221"/>
      <c r="I61" s="221"/>
      <c r="J61" s="221"/>
      <c r="K61" s="221"/>
      <c r="L61" s="221"/>
      <c r="M61" s="221"/>
      <c r="N61" s="221"/>
      <c r="O61" s="221"/>
      <c r="P61" s="221"/>
      <c r="Q61" s="221"/>
      <c r="R61" s="221"/>
      <c r="S61" s="221"/>
      <c r="T61" s="221"/>
      <c r="U61" s="221"/>
      <c r="V61" s="221"/>
      <c r="W61" s="221"/>
      <c r="X61" s="221"/>
      <c r="Y61" s="221"/>
      <c r="Z61" s="221"/>
      <c r="AA61" s="221"/>
      <c r="AB61" s="221"/>
      <c r="AC61" s="221"/>
      <c r="AD61" s="221"/>
      <c r="AE61" s="355">
        <v>29</v>
      </c>
      <c r="AF61" s="355">
        <v>1743</v>
      </c>
      <c r="AG61" s="268">
        <f t="shared" si="9"/>
        <v>435.75</v>
      </c>
      <c r="AH61" s="222">
        <v>40</v>
      </c>
      <c r="AI61" s="222">
        <v>2448</v>
      </c>
      <c r="AJ61" s="268">
        <f t="shared" si="10"/>
        <v>612</v>
      </c>
    </row>
    <row r="62" spans="1:36">
      <c r="A62" s="1" t="s">
        <v>5831</v>
      </c>
      <c r="B62" s="221" t="s">
        <v>5795</v>
      </c>
      <c r="C62" s="261" t="s">
        <v>5</v>
      </c>
      <c r="D62" s="221"/>
      <c r="E62" s="221"/>
      <c r="F62" s="221"/>
      <c r="G62" s="221"/>
      <c r="H62" s="221"/>
      <c r="I62" s="221"/>
      <c r="J62" s="221"/>
      <c r="K62" s="221"/>
      <c r="L62" s="221"/>
      <c r="M62" s="221"/>
      <c r="N62" s="221"/>
      <c r="O62" s="221"/>
      <c r="P62" s="221"/>
      <c r="Q62" s="221"/>
      <c r="R62" s="221"/>
      <c r="S62" s="221"/>
      <c r="T62" s="221"/>
      <c r="U62" s="221"/>
      <c r="V62" s="221"/>
      <c r="W62" s="221"/>
      <c r="X62" s="221"/>
      <c r="Y62" s="221"/>
      <c r="Z62" s="221"/>
      <c r="AA62" s="221"/>
      <c r="AB62" s="221"/>
      <c r="AC62" s="221"/>
      <c r="AD62" s="221"/>
      <c r="AE62" s="355">
        <v>13</v>
      </c>
      <c r="AF62" s="355">
        <v>959</v>
      </c>
      <c r="AG62" s="268">
        <f t="shared" si="9"/>
        <v>239.75</v>
      </c>
      <c r="AH62" s="222">
        <v>56</v>
      </c>
      <c r="AI62" s="222">
        <v>4212</v>
      </c>
      <c r="AJ62" s="268">
        <f t="shared" si="10"/>
        <v>1053</v>
      </c>
    </row>
    <row r="63" spans="1:36" hidden="1">
      <c r="A63" s="1" t="s">
        <v>5832</v>
      </c>
      <c r="B63" s="221" t="s">
        <v>5796</v>
      </c>
      <c r="C63" s="261" t="s">
        <v>383</v>
      </c>
      <c r="D63" s="221"/>
      <c r="E63" s="221"/>
      <c r="F63" s="221"/>
      <c r="G63" s="221"/>
      <c r="H63" s="221"/>
      <c r="I63" s="221"/>
      <c r="J63" s="221"/>
      <c r="K63" s="221"/>
      <c r="L63" s="221"/>
      <c r="M63" s="221"/>
      <c r="N63" s="221"/>
      <c r="O63" s="221"/>
      <c r="P63" s="221"/>
      <c r="Q63" s="221"/>
      <c r="R63" s="221"/>
      <c r="S63" s="221"/>
      <c r="T63" s="221"/>
      <c r="U63" s="221"/>
      <c r="V63" s="221"/>
      <c r="W63" s="221"/>
      <c r="X63" s="221"/>
      <c r="Y63" s="221"/>
      <c r="Z63" s="221"/>
      <c r="AA63" s="221"/>
      <c r="AB63" s="221"/>
      <c r="AC63" s="221"/>
      <c r="AD63" s="221"/>
      <c r="AE63" s="355">
        <v>12</v>
      </c>
      <c r="AF63" s="355">
        <v>1048</v>
      </c>
      <c r="AG63" s="268">
        <f t="shared" si="9"/>
        <v>262</v>
      </c>
      <c r="AH63" s="222">
        <v>15</v>
      </c>
      <c r="AI63" s="222">
        <v>1157</v>
      </c>
      <c r="AJ63" s="268">
        <f t="shared" si="10"/>
        <v>289.25</v>
      </c>
    </row>
    <row r="64" spans="1:36">
      <c r="A64" s="1" t="s">
        <v>5833</v>
      </c>
      <c r="B64" s="221" t="s">
        <v>5797</v>
      </c>
      <c r="C64" s="261" t="s">
        <v>5</v>
      </c>
      <c r="D64" s="221"/>
      <c r="E64" s="221"/>
      <c r="F64" s="221"/>
      <c r="G64" s="221"/>
      <c r="H64" s="221"/>
      <c r="I64" s="221"/>
      <c r="J64" s="221"/>
      <c r="K64" s="221"/>
      <c r="L64" s="221"/>
      <c r="M64" s="221"/>
      <c r="N64" s="221"/>
      <c r="O64" s="221"/>
      <c r="P64" s="221"/>
      <c r="Q64" s="221"/>
      <c r="R64" s="221"/>
      <c r="S64" s="221"/>
      <c r="T64" s="221"/>
      <c r="U64" s="221"/>
      <c r="V64" s="221"/>
      <c r="W64" s="221"/>
      <c r="X64" s="221"/>
      <c r="Y64" s="221"/>
      <c r="Z64" s="221"/>
      <c r="AA64" s="221"/>
      <c r="AB64" s="221"/>
      <c r="AC64" s="221"/>
      <c r="AD64" s="221"/>
      <c r="AE64" s="355">
        <v>26</v>
      </c>
      <c r="AF64" s="355">
        <v>2018</v>
      </c>
      <c r="AG64" s="268">
        <f t="shared" si="9"/>
        <v>504.5</v>
      </c>
      <c r="AH64" s="222">
        <v>77</v>
      </c>
      <c r="AI64" s="222">
        <v>5335</v>
      </c>
      <c r="AJ64" s="268">
        <f t="shared" si="10"/>
        <v>1333.75</v>
      </c>
    </row>
    <row r="65" spans="1:36">
      <c r="A65" s="1" t="s">
        <v>5834</v>
      </c>
      <c r="B65" s="221" t="s">
        <v>5798</v>
      </c>
      <c r="C65" s="261" t="s">
        <v>5</v>
      </c>
      <c r="D65" s="221"/>
      <c r="E65" s="221"/>
      <c r="F65" s="221"/>
      <c r="G65" s="221"/>
      <c r="H65" s="221"/>
      <c r="I65" s="221"/>
      <c r="J65" s="221"/>
      <c r="K65" s="221"/>
      <c r="L65" s="221"/>
      <c r="M65" s="221"/>
      <c r="N65" s="221"/>
      <c r="O65" s="221"/>
      <c r="P65" s="221"/>
      <c r="Q65" s="221"/>
      <c r="R65" s="221"/>
      <c r="S65" s="221"/>
      <c r="T65" s="221"/>
      <c r="U65" s="221"/>
      <c r="V65" s="221"/>
      <c r="W65" s="221"/>
      <c r="X65" s="221"/>
      <c r="Y65" s="221"/>
      <c r="Z65" s="221"/>
      <c r="AA65" s="221"/>
      <c r="AB65" s="221"/>
      <c r="AC65" s="221"/>
      <c r="AD65" s="221"/>
      <c r="AE65" s="355">
        <v>24</v>
      </c>
      <c r="AF65" s="355">
        <v>1980</v>
      </c>
      <c r="AG65" s="268">
        <f t="shared" si="9"/>
        <v>495</v>
      </c>
      <c r="AH65" s="222">
        <v>37</v>
      </c>
      <c r="AI65" s="222">
        <v>3003</v>
      </c>
      <c r="AJ65" s="268">
        <f t="shared" si="10"/>
        <v>750.75</v>
      </c>
    </row>
    <row r="66" spans="1:36">
      <c r="A66" s="1" t="s">
        <v>5835</v>
      </c>
      <c r="B66" s="221" t="s">
        <v>5799</v>
      </c>
      <c r="C66" s="261" t="s">
        <v>5</v>
      </c>
      <c r="D66" s="221"/>
      <c r="E66" s="221"/>
      <c r="F66" s="221"/>
      <c r="G66" s="221"/>
      <c r="H66" s="221"/>
      <c r="I66" s="221"/>
      <c r="J66" s="221"/>
      <c r="K66" s="221"/>
      <c r="L66" s="221"/>
      <c r="M66" s="221"/>
      <c r="N66" s="221"/>
      <c r="O66" s="221"/>
      <c r="P66" s="221"/>
      <c r="Q66" s="221"/>
      <c r="R66" s="221"/>
      <c r="S66" s="221"/>
      <c r="T66" s="221"/>
      <c r="U66" s="221"/>
      <c r="V66" s="221"/>
      <c r="W66" s="221"/>
      <c r="X66" s="221"/>
      <c r="Y66" s="221"/>
      <c r="Z66" s="221"/>
      <c r="AA66" s="221"/>
      <c r="AB66" s="221"/>
      <c r="AC66" s="221"/>
      <c r="AD66" s="221"/>
      <c r="AE66" s="355">
        <v>23</v>
      </c>
      <c r="AF66" s="355">
        <v>1489</v>
      </c>
      <c r="AG66" s="268">
        <f t="shared" si="9"/>
        <v>372.25</v>
      </c>
      <c r="AH66" s="222">
        <v>49</v>
      </c>
      <c r="AI66" s="222">
        <v>3619</v>
      </c>
      <c r="AJ66" s="268">
        <f t="shared" si="10"/>
        <v>904.75</v>
      </c>
    </row>
    <row r="67" spans="1:36">
      <c r="A67" s="1" t="s">
        <v>5836</v>
      </c>
      <c r="B67" s="221" t="s">
        <v>5800</v>
      </c>
      <c r="C67" s="261" t="s">
        <v>5</v>
      </c>
      <c r="D67" s="221"/>
      <c r="E67" s="221"/>
      <c r="F67" s="221"/>
      <c r="G67" s="221"/>
      <c r="H67" s="221"/>
      <c r="I67" s="221"/>
      <c r="J67" s="221"/>
      <c r="K67" s="221"/>
      <c r="L67" s="221"/>
      <c r="M67" s="221"/>
      <c r="N67" s="221"/>
      <c r="O67" s="221"/>
      <c r="P67" s="221"/>
      <c r="Q67" s="221"/>
      <c r="R67" s="221"/>
      <c r="S67" s="221"/>
      <c r="T67" s="221"/>
      <c r="U67" s="221"/>
      <c r="V67" s="221"/>
      <c r="W67" s="221"/>
      <c r="X67" s="221"/>
      <c r="Y67" s="221"/>
      <c r="Z67" s="221"/>
      <c r="AA67" s="221"/>
      <c r="AB67" s="221"/>
      <c r="AC67" s="221"/>
      <c r="AD67" s="221"/>
      <c r="AE67" s="355">
        <v>4</v>
      </c>
      <c r="AF67" s="355">
        <v>336</v>
      </c>
      <c r="AG67" s="268">
        <f t="shared" si="9"/>
        <v>84</v>
      </c>
      <c r="AH67" s="222">
        <v>27</v>
      </c>
      <c r="AI67" s="222">
        <v>2101</v>
      </c>
      <c r="AJ67" s="268">
        <f t="shared" si="10"/>
        <v>525.25</v>
      </c>
    </row>
    <row r="68" spans="1:36" hidden="1">
      <c r="A68" s="1" t="s">
        <v>5837</v>
      </c>
      <c r="B68" s="221" t="s">
        <v>5801</v>
      </c>
      <c r="C68" s="261" t="s">
        <v>364</v>
      </c>
      <c r="D68" s="221"/>
      <c r="E68" s="221"/>
      <c r="F68" s="221"/>
      <c r="G68" s="221"/>
      <c r="H68" s="221"/>
      <c r="I68" s="221"/>
      <c r="J68" s="221"/>
      <c r="K68" s="221"/>
      <c r="L68" s="221"/>
      <c r="M68" s="221"/>
      <c r="N68" s="221"/>
      <c r="O68" s="221"/>
      <c r="P68" s="221"/>
      <c r="Q68" s="221"/>
      <c r="R68" s="221"/>
      <c r="S68" s="221"/>
      <c r="T68" s="221"/>
      <c r="U68" s="221"/>
      <c r="V68" s="221"/>
      <c r="W68" s="221"/>
      <c r="X68" s="221"/>
      <c r="Y68" s="221"/>
      <c r="Z68" s="221"/>
      <c r="AA68" s="221"/>
      <c r="AB68" s="221"/>
      <c r="AC68" s="221"/>
      <c r="AD68" s="221"/>
      <c r="AE68" s="355">
        <v>8</v>
      </c>
      <c r="AF68" s="355">
        <v>624</v>
      </c>
      <c r="AG68" s="268">
        <f t="shared" ref="AG68:AG73" si="11">AF68*25%</f>
        <v>156</v>
      </c>
      <c r="AH68" s="222">
        <v>24</v>
      </c>
      <c r="AI68" s="222">
        <v>1912</v>
      </c>
      <c r="AJ68" s="268">
        <f t="shared" ref="AJ68:AJ77" si="12">AI68*25%</f>
        <v>478</v>
      </c>
    </row>
    <row r="69" spans="1:36">
      <c r="A69" s="1" t="s">
        <v>5838</v>
      </c>
      <c r="B69" s="221" t="s">
        <v>5802</v>
      </c>
      <c r="C69" s="261" t="s">
        <v>5</v>
      </c>
      <c r="D69" s="221"/>
      <c r="E69" s="221"/>
      <c r="F69" s="221"/>
      <c r="G69" s="221"/>
      <c r="H69" s="221"/>
      <c r="I69" s="221"/>
      <c r="J69" s="221"/>
      <c r="K69" s="221"/>
      <c r="L69" s="221"/>
      <c r="M69" s="221"/>
      <c r="N69" s="221"/>
      <c r="O69" s="221"/>
      <c r="P69" s="221"/>
      <c r="Q69" s="221"/>
      <c r="R69" s="221"/>
      <c r="S69" s="221"/>
      <c r="T69" s="221"/>
      <c r="U69" s="221"/>
      <c r="V69" s="221"/>
      <c r="W69" s="221"/>
      <c r="X69" s="221"/>
      <c r="Y69" s="221"/>
      <c r="Z69" s="221"/>
      <c r="AA69" s="221"/>
      <c r="AB69" s="221"/>
      <c r="AC69" s="221"/>
      <c r="AD69" s="221"/>
      <c r="AE69" s="355">
        <v>5</v>
      </c>
      <c r="AF69" s="355">
        <v>243</v>
      </c>
      <c r="AG69" s="268">
        <f t="shared" si="11"/>
        <v>60.75</v>
      </c>
      <c r="AH69" s="222">
        <v>42</v>
      </c>
      <c r="AI69" s="222">
        <v>3298</v>
      </c>
      <c r="AJ69" s="268">
        <f t="shared" si="12"/>
        <v>824.5</v>
      </c>
    </row>
    <row r="70" spans="1:36">
      <c r="A70" s="1" t="s">
        <v>5839</v>
      </c>
      <c r="B70" s="221" t="s">
        <v>5803</v>
      </c>
      <c r="C70" s="261" t="s">
        <v>5</v>
      </c>
      <c r="D70" s="221"/>
      <c r="E70" s="221"/>
      <c r="F70" s="221"/>
      <c r="G70" s="221"/>
      <c r="H70" s="221"/>
      <c r="I70" s="221"/>
      <c r="J70" s="221"/>
      <c r="K70" s="221"/>
      <c r="L70" s="221"/>
      <c r="M70" s="221"/>
      <c r="N70" s="221"/>
      <c r="O70" s="221"/>
      <c r="P70" s="221"/>
      <c r="Q70" s="221"/>
      <c r="R70" s="221"/>
      <c r="S70" s="221"/>
      <c r="T70" s="221"/>
      <c r="U70" s="221"/>
      <c r="V70" s="221"/>
      <c r="W70" s="221"/>
      <c r="X70" s="221"/>
      <c r="Y70" s="221"/>
      <c r="Z70" s="221"/>
      <c r="AA70" s="221"/>
      <c r="AB70" s="221"/>
      <c r="AC70" s="221"/>
      <c r="AD70" s="221"/>
      <c r="AE70" s="355">
        <v>17</v>
      </c>
      <c r="AF70" s="355">
        <v>1243</v>
      </c>
      <c r="AG70" s="268">
        <f t="shared" si="11"/>
        <v>310.75</v>
      </c>
      <c r="AH70" s="222">
        <v>67</v>
      </c>
      <c r="AI70" s="222">
        <v>4781</v>
      </c>
      <c r="AJ70" s="268">
        <f t="shared" si="12"/>
        <v>1195.25</v>
      </c>
    </row>
    <row r="71" spans="1:36">
      <c r="A71" s="1" t="s">
        <v>5840</v>
      </c>
      <c r="B71" s="221" t="s">
        <v>5804</v>
      </c>
      <c r="C71" s="261" t="s">
        <v>5</v>
      </c>
      <c r="D71" s="221"/>
      <c r="E71" s="221"/>
      <c r="F71" s="221"/>
      <c r="G71" s="221"/>
      <c r="H71" s="221"/>
      <c r="I71" s="221"/>
      <c r="J71" s="221"/>
      <c r="K71" s="221"/>
      <c r="L71" s="221"/>
      <c r="M71" s="221"/>
      <c r="N71" s="221"/>
      <c r="O71" s="221"/>
      <c r="P71" s="221"/>
      <c r="Q71" s="221"/>
      <c r="R71" s="221"/>
      <c r="S71" s="221"/>
      <c r="T71" s="221"/>
      <c r="U71" s="221"/>
      <c r="V71" s="221"/>
      <c r="W71" s="221"/>
      <c r="X71" s="221"/>
      <c r="Y71" s="221"/>
      <c r="Z71" s="221"/>
      <c r="AA71" s="221"/>
      <c r="AB71" s="221"/>
      <c r="AC71" s="221"/>
      <c r="AD71" s="221"/>
      <c r="AE71" s="355">
        <v>9</v>
      </c>
      <c r="AF71" s="355">
        <v>623</v>
      </c>
      <c r="AG71" s="268">
        <f t="shared" si="11"/>
        <v>155.75</v>
      </c>
      <c r="AH71" s="222">
        <v>20</v>
      </c>
      <c r="AI71" s="222">
        <v>1572</v>
      </c>
      <c r="AJ71" s="268">
        <f t="shared" si="12"/>
        <v>393</v>
      </c>
    </row>
    <row r="72" spans="1:36">
      <c r="A72" s="1" t="s">
        <v>5841</v>
      </c>
      <c r="B72" s="221" t="s">
        <v>5805</v>
      </c>
      <c r="C72" s="261" t="s">
        <v>5</v>
      </c>
      <c r="D72" s="221"/>
      <c r="E72" s="221"/>
      <c r="F72" s="221"/>
      <c r="G72" s="221"/>
      <c r="H72" s="221"/>
      <c r="I72" s="221"/>
      <c r="J72" s="221"/>
      <c r="K72" s="221"/>
      <c r="L72" s="221"/>
      <c r="M72" s="221"/>
      <c r="N72" s="221"/>
      <c r="O72" s="221"/>
      <c r="P72" s="221"/>
      <c r="Q72" s="221"/>
      <c r="R72" s="221"/>
      <c r="S72" s="221"/>
      <c r="T72" s="221"/>
      <c r="U72" s="221"/>
      <c r="V72" s="221"/>
      <c r="W72" s="221"/>
      <c r="X72" s="221"/>
      <c r="Y72" s="221"/>
      <c r="Z72" s="221"/>
      <c r="AA72" s="221"/>
      <c r="AB72" s="221"/>
      <c r="AC72" s="221"/>
      <c r="AD72" s="221"/>
      <c r="AE72" s="355">
        <v>2</v>
      </c>
      <c r="AF72" s="355">
        <v>238</v>
      </c>
      <c r="AG72" s="268">
        <f t="shared" si="11"/>
        <v>59.5</v>
      </c>
      <c r="AH72" s="222">
        <v>13</v>
      </c>
      <c r="AI72" s="222">
        <v>807</v>
      </c>
      <c r="AJ72" s="268">
        <f t="shared" si="12"/>
        <v>201.75</v>
      </c>
    </row>
    <row r="73" spans="1:36">
      <c r="A73" s="1" t="s">
        <v>5842</v>
      </c>
      <c r="B73" s="221" t="s">
        <v>5806</v>
      </c>
      <c r="C73" s="261" t="s">
        <v>5</v>
      </c>
      <c r="D73" s="221"/>
      <c r="E73" s="221"/>
      <c r="F73" s="221"/>
      <c r="G73" s="221"/>
      <c r="H73" s="221"/>
      <c r="I73" s="221"/>
      <c r="J73" s="221"/>
      <c r="K73" s="221"/>
      <c r="L73" s="221"/>
      <c r="M73" s="221"/>
      <c r="N73" s="221"/>
      <c r="O73" s="221"/>
      <c r="P73" s="221"/>
      <c r="Q73" s="221"/>
      <c r="R73" s="221"/>
      <c r="S73" s="221"/>
      <c r="T73" s="221"/>
      <c r="U73" s="221"/>
      <c r="V73" s="221"/>
      <c r="W73" s="221"/>
      <c r="X73" s="221"/>
      <c r="Y73" s="221"/>
      <c r="Z73" s="221"/>
      <c r="AA73" s="221"/>
      <c r="AB73" s="221"/>
      <c r="AC73" s="221"/>
      <c r="AD73" s="221"/>
      <c r="AE73" s="355">
        <v>4</v>
      </c>
      <c r="AF73" s="355">
        <v>292</v>
      </c>
      <c r="AG73" s="268">
        <f t="shared" si="11"/>
        <v>73</v>
      </c>
      <c r="AH73" s="222">
        <v>21</v>
      </c>
      <c r="AI73" s="222">
        <v>1631</v>
      </c>
      <c r="AJ73" s="268">
        <f t="shared" si="12"/>
        <v>407.75</v>
      </c>
    </row>
    <row r="74" spans="1:36">
      <c r="A74" s="1" t="s">
        <v>7038</v>
      </c>
      <c r="B74" s="221" t="s">
        <v>7034</v>
      </c>
      <c r="C74" s="261" t="s">
        <v>5</v>
      </c>
      <c r="D74" s="221"/>
      <c r="E74" s="221"/>
      <c r="F74" s="221"/>
      <c r="G74" s="221"/>
      <c r="H74" s="221"/>
      <c r="I74" s="221"/>
      <c r="J74" s="221"/>
      <c r="K74" s="221"/>
      <c r="L74" s="221"/>
      <c r="M74" s="221"/>
      <c r="N74" s="221"/>
      <c r="O74" s="221"/>
      <c r="P74" s="221"/>
      <c r="Q74" s="221"/>
      <c r="R74" s="221"/>
      <c r="S74" s="221"/>
      <c r="T74" s="221"/>
      <c r="U74" s="221"/>
      <c r="V74" s="221"/>
      <c r="W74" s="221"/>
      <c r="X74" s="221"/>
      <c r="Y74" s="221"/>
      <c r="Z74" s="221"/>
      <c r="AA74" s="221"/>
      <c r="AB74" s="221"/>
      <c r="AC74" s="221"/>
      <c r="AD74" s="221"/>
      <c r="AE74" s="221"/>
      <c r="AF74" s="221"/>
      <c r="AG74" s="221"/>
      <c r="AH74" s="222">
        <v>7</v>
      </c>
      <c r="AI74" s="222">
        <v>405</v>
      </c>
      <c r="AJ74" s="268">
        <f t="shared" si="12"/>
        <v>101.25</v>
      </c>
    </row>
    <row r="75" spans="1:36">
      <c r="A75" s="1" t="s">
        <v>7039</v>
      </c>
      <c r="B75" s="221" t="s">
        <v>7035</v>
      </c>
      <c r="C75" s="261" t="s">
        <v>5</v>
      </c>
      <c r="D75" s="221"/>
      <c r="E75" s="221"/>
      <c r="F75" s="221"/>
      <c r="G75" s="221"/>
      <c r="H75" s="221"/>
      <c r="I75" s="221"/>
      <c r="J75" s="221"/>
      <c r="K75" s="221"/>
      <c r="L75" s="221"/>
      <c r="M75" s="221"/>
      <c r="N75" s="221"/>
      <c r="O75" s="221"/>
      <c r="P75" s="221"/>
      <c r="Q75" s="221"/>
      <c r="R75" s="221"/>
      <c r="S75" s="221"/>
      <c r="T75" s="221"/>
      <c r="U75" s="221"/>
      <c r="V75" s="221"/>
      <c r="W75" s="221"/>
      <c r="X75" s="221"/>
      <c r="Y75" s="221"/>
      <c r="Z75" s="221"/>
      <c r="AA75" s="221"/>
      <c r="AB75" s="221"/>
      <c r="AC75" s="221"/>
      <c r="AD75" s="221"/>
      <c r="AE75" s="221"/>
      <c r="AF75" s="221"/>
      <c r="AG75" s="221"/>
      <c r="AH75" s="222">
        <v>4</v>
      </c>
      <c r="AI75" s="222">
        <v>396</v>
      </c>
      <c r="AJ75" s="268">
        <f t="shared" si="12"/>
        <v>99</v>
      </c>
    </row>
    <row r="76" spans="1:36">
      <c r="A76" s="1" t="s">
        <v>7040</v>
      </c>
      <c r="B76" s="221" t="s">
        <v>7036</v>
      </c>
      <c r="C76" s="261" t="s">
        <v>5</v>
      </c>
      <c r="D76" s="221"/>
      <c r="E76" s="221"/>
      <c r="F76" s="221"/>
      <c r="G76" s="221"/>
      <c r="H76" s="221"/>
      <c r="I76" s="221"/>
      <c r="J76" s="221"/>
      <c r="K76" s="221"/>
      <c r="L76" s="221"/>
      <c r="M76" s="221"/>
      <c r="N76" s="221"/>
      <c r="O76" s="221"/>
      <c r="P76" s="221"/>
      <c r="Q76" s="221"/>
      <c r="R76" s="221"/>
      <c r="S76" s="221"/>
      <c r="T76" s="221"/>
      <c r="U76" s="221"/>
      <c r="V76" s="221"/>
      <c r="W76" s="221"/>
      <c r="X76" s="221"/>
      <c r="Y76" s="221"/>
      <c r="Z76" s="221"/>
      <c r="AA76" s="221"/>
      <c r="AB76" s="221"/>
      <c r="AC76" s="221"/>
      <c r="AD76" s="221"/>
      <c r="AE76" s="221"/>
      <c r="AF76" s="221"/>
      <c r="AG76" s="221"/>
      <c r="AH76" s="222">
        <v>1</v>
      </c>
      <c r="AI76" s="222">
        <v>35</v>
      </c>
      <c r="AJ76" s="268">
        <f t="shared" si="12"/>
        <v>8.75</v>
      </c>
    </row>
    <row r="77" spans="1:36">
      <c r="A77" s="1" t="s">
        <v>7041</v>
      </c>
      <c r="B77" s="221" t="s">
        <v>7037</v>
      </c>
      <c r="C77" s="261" t="s">
        <v>5</v>
      </c>
      <c r="D77" s="221"/>
      <c r="E77" s="221"/>
      <c r="F77" s="221"/>
      <c r="G77" s="221"/>
      <c r="H77" s="221"/>
      <c r="I77" s="221"/>
      <c r="J77" s="221"/>
      <c r="K77" s="221"/>
      <c r="L77" s="221"/>
      <c r="M77" s="221"/>
      <c r="N77" s="221"/>
      <c r="O77" s="221"/>
      <c r="P77" s="221"/>
      <c r="Q77" s="221"/>
      <c r="R77" s="221"/>
      <c r="S77" s="221"/>
      <c r="T77" s="221"/>
      <c r="U77" s="221"/>
      <c r="V77" s="221"/>
      <c r="W77" s="221"/>
      <c r="X77" s="221"/>
      <c r="Y77" s="221"/>
      <c r="Z77" s="221"/>
      <c r="AA77" s="221"/>
      <c r="AB77" s="221"/>
      <c r="AC77" s="221"/>
      <c r="AD77" s="221"/>
      <c r="AE77" s="221"/>
      <c r="AF77" s="221"/>
      <c r="AG77" s="221"/>
      <c r="AH77" s="222">
        <v>21</v>
      </c>
      <c r="AI77" s="222">
        <v>1591</v>
      </c>
      <c r="AJ77" s="268">
        <f t="shared" si="12"/>
        <v>397.75</v>
      </c>
    </row>
    <row r="78" spans="1:36" hidden="1">
      <c r="A78" s="453" t="s">
        <v>925</v>
      </c>
      <c r="B78" s="453"/>
      <c r="C78" s="453"/>
      <c r="D78" s="275">
        <f>SUM(D3:D12)</f>
        <v>186</v>
      </c>
      <c r="E78" s="275">
        <f>SUM(E3:E12)</f>
        <v>12294</v>
      </c>
      <c r="F78" s="275">
        <f>SUM(F3:F12)</f>
        <v>3073.5</v>
      </c>
      <c r="G78" s="275">
        <f t="shared" ref="G78:O78" si="13">SUM(G3:G14)</f>
        <v>926</v>
      </c>
      <c r="H78" s="275">
        <f t="shared" si="13"/>
        <v>63942</v>
      </c>
      <c r="I78" s="275">
        <f t="shared" si="13"/>
        <v>15985.5</v>
      </c>
      <c r="J78" s="276">
        <f t="shared" si="13"/>
        <v>1165</v>
      </c>
      <c r="K78" s="276">
        <f t="shared" si="13"/>
        <v>76351</v>
      </c>
      <c r="L78" s="276">
        <f t="shared" si="13"/>
        <v>19087.75</v>
      </c>
      <c r="M78" s="276">
        <f t="shared" si="13"/>
        <v>1690</v>
      </c>
      <c r="N78" s="276">
        <f t="shared" si="13"/>
        <v>115158</v>
      </c>
      <c r="O78" s="276">
        <f t="shared" si="13"/>
        <v>28789.5</v>
      </c>
      <c r="P78" s="276">
        <f t="shared" ref="P78:AA78" si="14">SUM(P3:P17)</f>
        <v>1523</v>
      </c>
      <c r="Q78" s="276">
        <f t="shared" si="14"/>
        <v>106597</v>
      </c>
      <c r="R78" s="276">
        <f t="shared" si="14"/>
        <v>26649.25</v>
      </c>
      <c r="S78" s="276">
        <f t="shared" si="14"/>
        <v>1593</v>
      </c>
      <c r="T78" s="276">
        <f t="shared" si="14"/>
        <v>111459</v>
      </c>
      <c r="U78" s="276">
        <f t="shared" si="14"/>
        <v>27864.75</v>
      </c>
      <c r="V78" s="276">
        <f t="shared" si="14"/>
        <v>1720</v>
      </c>
      <c r="W78" s="276">
        <f t="shared" si="14"/>
        <v>121636</v>
      </c>
      <c r="X78" s="276">
        <f t="shared" si="14"/>
        <v>30409</v>
      </c>
      <c r="Y78" s="276">
        <f t="shared" si="14"/>
        <v>1491</v>
      </c>
      <c r="Z78" s="276">
        <f t="shared" si="14"/>
        <v>106097</v>
      </c>
      <c r="AA78" s="276">
        <f t="shared" si="14"/>
        <v>26524.25</v>
      </c>
      <c r="AB78" s="276">
        <f>SUM(AB3:AB37)</f>
        <v>1580</v>
      </c>
      <c r="AC78" s="276">
        <f>SUM(AC3:AC37)</f>
        <v>107700</v>
      </c>
      <c r="AD78" s="276">
        <f>SUM(AD3:AD37)</f>
        <v>26925</v>
      </c>
      <c r="AE78" s="276">
        <f>SUM(AE3:AE73)</f>
        <v>2896</v>
      </c>
      <c r="AF78" s="276">
        <f>SUM(AF3:AF73)</f>
        <v>203008</v>
      </c>
      <c r="AG78" s="276">
        <f>SUM(AG3:AG73)</f>
        <v>50752</v>
      </c>
      <c r="AH78" s="276">
        <f>SUM(AH3:AH77)</f>
        <v>4054</v>
      </c>
      <c r="AI78" s="276">
        <f>SUM(AI3:AI77)</f>
        <v>283114</v>
      </c>
      <c r="AJ78" s="276">
        <f>SUM(AJ3:AJ77)</f>
        <v>70778.5</v>
      </c>
    </row>
  </sheetData>
  <autoFilter ref="A1:U78" xr:uid="{06E84EBB-4173-4682-B006-3B12BB82B33D}">
    <filterColumn colId="2">
      <filters>
        <filter val="Kerry"/>
      </filters>
    </filterColumn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</autoFilter>
  <mergeCells count="15">
    <mergeCell ref="AH1:AJ1"/>
    <mergeCell ref="AE1:AG1"/>
    <mergeCell ref="G1:I1"/>
    <mergeCell ref="J1:L1"/>
    <mergeCell ref="A78:C78"/>
    <mergeCell ref="A1:A2"/>
    <mergeCell ref="B1:B2"/>
    <mergeCell ref="C1:C2"/>
    <mergeCell ref="D1:F1"/>
    <mergeCell ref="AB1:AD1"/>
    <mergeCell ref="Y1:AA1"/>
    <mergeCell ref="V1:X1"/>
    <mergeCell ref="S1:U1"/>
    <mergeCell ref="M1:O1"/>
    <mergeCell ref="P1:R1"/>
  </mergeCells>
  <pageMargins left="0.7" right="0.7" top="0.75" bottom="0.75" header="0.3" footer="0.3"/>
  <pageSetup paperSize="260" orientation="portrait" horizontalDpi="203" verticalDpi="203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8939-6891-4E12-A395-A36B08F7E787}">
  <sheetPr>
    <tabColor theme="8" tint="-0.499984740745262"/>
  </sheetPr>
  <dimension ref="A1:AJ7"/>
  <sheetViews>
    <sheetView showGridLines="0" zoomScale="90" zoomScaleNormal="90" workbookViewId="0">
      <pane xSplit="3" ySplit="2" topLeftCell="P3" activePane="bottomRight" state="frozen"/>
      <selection activeCell="G24" sqref="G24"/>
      <selection pane="topRight" activeCell="G24" sqref="G24"/>
      <selection pane="bottomLeft" activeCell="G24" sqref="G24"/>
      <selection pane="bottomRight" activeCell="AK13" sqref="AJ12:AK13"/>
    </sheetView>
  </sheetViews>
  <sheetFormatPr defaultRowHeight="15"/>
  <cols>
    <col min="2" max="2" width="31.7109375" customWidth="1"/>
    <col min="3" max="3" width="9" customWidth="1"/>
    <col min="4" max="4" width="9.5703125" hidden="1" customWidth="1"/>
    <col min="5" max="5" width="11" hidden="1" customWidth="1"/>
    <col min="6" max="6" width="11.140625" hidden="1" customWidth="1"/>
    <col min="7" max="7" width="9.5703125" hidden="1" customWidth="1"/>
    <col min="8" max="8" width="12" hidden="1" customWidth="1"/>
    <col min="9" max="9" width="11.42578125" hidden="1" customWidth="1"/>
    <col min="10" max="10" width="10" hidden="1" customWidth="1"/>
    <col min="11" max="11" width="11.140625" hidden="1" customWidth="1"/>
    <col min="12" max="12" width="14.140625" hidden="1" customWidth="1"/>
    <col min="13" max="13" width="10" hidden="1" customWidth="1"/>
    <col min="14" max="14" width="11.140625" hidden="1" customWidth="1"/>
    <col min="15" max="15" width="14.140625" hidden="1" customWidth="1"/>
    <col min="16" max="16" width="10" hidden="1" customWidth="1"/>
    <col min="17" max="18" width="14.140625" hidden="1" customWidth="1"/>
    <col min="19" max="19" width="10" hidden="1" customWidth="1"/>
    <col min="20" max="21" width="14.140625" hidden="1" customWidth="1"/>
    <col min="22" max="22" width="10" hidden="1" customWidth="1"/>
    <col min="23" max="24" width="14.140625" hidden="1" customWidth="1"/>
    <col min="25" max="25" width="10" hidden="1" customWidth="1"/>
    <col min="26" max="27" width="14.140625" hidden="1" customWidth="1"/>
    <col min="28" max="28" width="10" hidden="1" customWidth="1"/>
    <col min="29" max="30" width="14.140625" hidden="1" customWidth="1"/>
    <col min="31" max="31" width="10" hidden="1" customWidth="1"/>
    <col min="32" max="33" width="14.140625" hidden="1" customWidth="1"/>
    <col min="34" max="34" width="10" bestFit="1" customWidth="1"/>
    <col min="35" max="36" width="14.140625" customWidth="1"/>
  </cols>
  <sheetData>
    <row r="1" spans="1:36">
      <c r="A1" s="460" t="s">
        <v>0</v>
      </c>
      <c r="B1" s="461" t="s">
        <v>2</v>
      </c>
      <c r="C1" s="460" t="s">
        <v>1</v>
      </c>
      <c r="D1" s="456">
        <v>43132</v>
      </c>
      <c r="E1" s="456"/>
      <c r="F1" s="456"/>
      <c r="G1" s="456">
        <v>43160</v>
      </c>
      <c r="H1" s="456"/>
      <c r="I1" s="456"/>
      <c r="J1" s="456">
        <v>43191</v>
      </c>
      <c r="K1" s="456"/>
      <c r="L1" s="456"/>
      <c r="M1" s="456">
        <v>43221</v>
      </c>
      <c r="N1" s="456"/>
      <c r="O1" s="456"/>
      <c r="P1" s="456">
        <v>43252</v>
      </c>
      <c r="Q1" s="456"/>
      <c r="R1" s="456"/>
      <c r="S1" s="456">
        <v>43282</v>
      </c>
      <c r="T1" s="456"/>
      <c r="U1" s="456"/>
      <c r="V1" s="456">
        <v>43313</v>
      </c>
      <c r="W1" s="456"/>
      <c r="X1" s="456"/>
      <c r="Y1" s="456">
        <v>43344</v>
      </c>
      <c r="Z1" s="456"/>
      <c r="AA1" s="456"/>
      <c r="AB1" s="456">
        <v>43374</v>
      </c>
      <c r="AC1" s="456"/>
      <c r="AD1" s="456"/>
      <c r="AE1" s="456">
        <v>43405</v>
      </c>
      <c r="AF1" s="456"/>
      <c r="AG1" s="456"/>
      <c r="AH1" s="456">
        <v>43435</v>
      </c>
      <c r="AI1" s="456"/>
      <c r="AJ1" s="456"/>
    </row>
    <row r="2" spans="1:36">
      <c r="A2" s="460"/>
      <c r="B2" s="461"/>
      <c r="C2" s="460"/>
      <c r="D2" s="281" t="s">
        <v>923</v>
      </c>
      <c r="E2" s="281" t="s">
        <v>922</v>
      </c>
      <c r="F2" s="282">
        <v>0.25</v>
      </c>
      <c r="G2" s="281" t="s">
        <v>923</v>
      </c>
      <c r="H2" s="281" t="s">
        <v>922</v>
      </c>
      <c r="I2" s="282">
        <v>0.25</v>
      </c>
      <c r="J2" s="281" t="s">
        <v>923</v>
      </c>
      <c r="K2" s="281" t="s">
        <v>922</v>
      </c>
      <c r="L2" s="282">
        <v>0.25</v>
      </c>
      <c r="M2" s="281" t="s">
        <v>923</v>
      </c>
      <c r="N2" s="281" t="s">
        <v>922</v>
      </c>
      <c r="O2" s="282">
        <v>0.25</v>
      </c>
      <c r="P2" s="281" t="s">
        <v>923</v>
      </c>
      <c r="Q2" s="281" t="s">
        <v>922</v>
      </c>
      <c r="R2" s="282">
        <v>0.25</v>
      </c>
      <c r="S2" s="281" t="s">
        <v>923</v>
      </c>
      <c r="T2" s="281" t="s">
        <v>922</v>
      </c>
      <c r="U2" s="282">
        <v>0.25</v>
      </c>
      <c r="V2" s="281" t="s">
        <v>923</v>
      </c>
      <c r="W2" s="281" t="s">
        <v>922</v>
      </c>
      <c r="X2" s="282">
        <v>0.25</v>
      </c>
      <c r="Y2" s="281" t="s">
        <v>923</v>
      </c>
      <c r="Z2" s="281" t="s">
        <v>922</v>
      </c>
      <c r="AA2" s="282">
        <v>0.25</v>
      </c>
      <c r="AB2" s="281" t="s">
        <v>923</v>
      </c>
      <c r="AC2" s="281" t="s">
        <v>922</v>
      </c>
      <c r="AD2" s="282">
        <v>0.25</v>
      </c>
      <c r="AE2" s="281" t="s">
        <v>923</v>
      </c>
      <c r="AF2" s="281" t="s">
        <v>922</v>
      </c>
      <c r="AG2" s="282">
        <v>0.25</v>
      </c>
      <c r="AH2" s="281" t="s">
        <v>923</v>
      </c>
      <c r="AI2" s="281" t="s">
        <v>922</v>
      </c>
      <c r="AJ2" s="282">
        <v>0.25</v>
      </c>
    </row>
    <row r="3" spans="1:36">
      <c r="A3" s="1" t="s">
        <v>2504</v>
      </c>
      <c r="B3" s="179" t="s">
        <v>2505</v>
      </c>
      <c r="C3" s="261" t="s">
        <v>14</v>
      </c>
      <c r="D3" s="159">
        <v>28</v>
      </c>
      <c r="E3" s="160">
        <v>2040</v>
      </c>
      <c r="F3" s="58">
        <f>E3*25%</f>
        <v>510</v>
      </c>
      <c r="G3" s="194">
        <v>183</v>
      </c>
      <c r="H3" s="194">
        <v>12173</v>
      </c>
      <c r="I3" s="58">
        <f>H3*25%</f>
        <v>3043.25</v>
      </c>
      <c r="J3" s="210">
        <v>248</v>
      </c>
      <c r="K3" s="210">
        <v>16100</v>
      </c>
      <c r="L3" s="219">
        <f>K3*25%</f>
        <v>4025</v>
      </c>
      <c r="M3" s="210">
        <v>382</v>
      </c>
      <c r="N3" s="210">
        <v>27486</v>
      </c>
      <c r="O3" s="219">
        <f>N3*25%</f>
        <v>6871.5</v>
      </c>
      <c r="P3" s="271">
        <v>176</v>
      </c>
      <c r="Q3" s="271">
        <v>12616</v>
      </c>
      <c r="R3" s="272">
        <f>Q3*25%</f>
        <v>3154</v>
      </c>
      <c r="S3" s="271">
        <v>732</v>
      </c>
      <c r="T3" s="271">
        <v>57010</v>
      </c>
      <c r="U3" s="272">
        <f>T3*25%</f>
        <v>14252.5</v>
      </c>
      <c r="V3" s="271">
        <v>1181</v>
      </c>
      <c r="W3" s="271">
        <v>90375</v>
      </c>
      <c r="X3" s="272">
        <f>W3*25%</f>
        <v>22593.75</v>
      </c>
      <c r="Y3" s="330">
        <v>1363</v>
      </c>
      <c r="Z3" s="330">
        <v>106947</v>
      </c>
      <c r="AA3" s="329">
        <f>Z3*25%</f>
        <v>26736.75</v>
      </c>
      <c r="AB3" s="271">
        <v>1413</v>
      </c>
      <c r="AC3" s="271">
        <v>105229</v>
      </c>
      <c r="AD3" s="272">
        <f>AC3*25%</f>
        <v>26307.25</v>
      </c>
      <c r="AE3" s="271">
        <v>1397</v>
      </c>
      <c r="AF3" s="271">
        <v>103981</v>
      </c>
      <c r="AG3" s="272">
        <f>AF3*25%</f>
        <v>25995.25</v>
      </c>
      <c r="AH3" s="271">
        <v>1600</v>
      </c>
      <c r="AI3" s="271">
        <v>121942</v>
      </c>
      <c r="AJ3" s="272">
        <f>AI3*25%</f>
        <v>30485.5</v>
      </c>
    </row>
    <row r="4" spans="1:36">
      <c r="A4" s="1" t="s">
        <v>3516</v>
      </c>
      <c r="B4" s="179" t="s">
        <v>3517</v>
      </c>
      <c r="C4" s="261" t="s">
        <v>23</v>
      </c>
      <c r="D4" s="159"/>
      <c r="E4" s="160"/>
      <c r="F4" s="58"/>
      <c r="G4" s="194"/>
      <c r="H4" s="194"/>
      <c r="I4" s="58"/>
      <c r="J4" s="210"/>
      <c r="K4" s="210"/>
      <c r="L4" s="219"/>
      <c r="M4" s="210"/>
      <c r="N4" s="210"/>
      <c r="O4" s="219"/>
      <c r="P4" s="271"/>
      <c r="Q4" s="271"/>
      <c r="R4" s="272"/>
      <c r="S4" s="271"/>
      <c r="T4" s="271"/>
      <c r="U4" s="272"/>
      <c r="V4" s="271">
        <v>53</v>
      </c>
      <c r="W4" s="271">
        <v>4493</v>
      </c>
      <c r="X4" s="272">
        <f t="shared" ref="X4:X5" si="0">W4*25%</f>
        <v>1123.25</v>
      </c>
      <c r="Y4" s="330">
        <v>364</v>
      </c>
      <c r="Z4" s="330">
        <v>31588</v>
      </c>
      <c r="AA4" s="329">
        <f t="shared" ref="AA4:AA5" si="1">Z4*25%</f>
        <v>7897</v>
      </c>
      <c r="AB4" s="271">
        <v>497</v>
      </c>
      <c r="AC4" s="271">
        <v>44461</v>
      </c>
      <c r="AD4" s="272">
        <f t="shared" ref="AD4:AD6" si="2">AC4*25%</f>
        <v>11115.25</v>
      </c>
      <c r="AE4" s="271">
        <v>530</v>
      </c>
      <c r="AF4" s="271">
        <v>46202</v>
      </c>
      <c r="AG4" s="272">
        <f t="shared" ref="AG4:AG6" si="3">AF4*25%</f>
        <v>11550.5</v>
      </c>
      <c r="AH4" s="271">
        <v>596</v>
      </c>
      <c r="AI4" s="271">
        <v>56924</v>
      </c>
      <c r="AJ4" s="272">
        <f t="shared" ref="AJ4:AJ6" si="4">AI4*25%</f>
        <v>14231</v>
      </c>
    </row>
    <row r="5" spans="1:36">
      <c r="A5" s="1" t="s">
        <v>3518</v>
      </c>
      <c r="B5" s="179" t="s">
        <v>3519</v>
      </c>
      <c r="C5" s="261" t="s">
        <v>19</v>
      </c>
      <c r="D5" s="159"/>
      <c r="E5" s="160"/>
      <c r="F5" s="58"/>
      <c r="G5" s="194"/>
      <c r="H5" s="194"/>
      <c r="I5" s="58"/>
      <c r="J5" s="210"/>
      <c r="K5" s="210"/>
      <c r="L5" s="219"/>
      <c r="M5" s="210"/>
      <c r="N5" s="210"/>
      <c r="O5" s="219"/>
      <c r="P5" s="271"/>
      <c r="Q5" s="271"/>
      <c r="R5" s="272"/>
      <c r="S5" s="271"/>
      <c r="T5" s="271"/>
      <c r="U5" s="272"/>
      <c r="V5" s="271">
        <v>171</v>
      </c>
      <c r="W5" s="271">
        <v>14209</v>
      </c>
      <c r="X5" s="272">
        <f t="shared" si="0"/>
        <v>3552.25</v>
      </c>
      <c r="Y5" s="330">
        <v>491</v>
      </c>
      <c r="Z5" s="330">
        <v>37989</v>
      </c>
      <c r="AA5" s="329">
        <f t="shared" si="1"/>
        <v>9497.25</v>
      </c>
      <c r="AB5" s="271">
        <v>816</v>
      </c>
      <c r="AC5" s="271">
        <v>61874</v>
      </c>
      <c r="AD5" s="272">
        <f t="shared" si="2"/>
        <v>15468.5</v>
      </c>
      <c r="AE5" s="271">
        <v>898</v>
      </c>
      <c r="AF5" s="271">
        <v>68758</v>
      </c>
      <c r="AG5" s="272">
        <f t="shared" si="3"/>
        <v>17189.5</v>
      </c>
      <c r="AH5" s="271">
        <v>1028</v>
      </c>
      <c r="AI5" s="271">
        <v>86408</v>
      </c>
      <c r="AJ5" s="272">
        <f t="shared" si="4"/>
        <v>21602</v>
      </c>
    </row>
    <row r="6" spans="1:36">
      <c r="A6" s="1" t="s">
        <v>4808</v>
      </c>
      <c r="B6" s="221" t="s">
        <v>4807</v>
      </c>
      <c r="C6" s="261" t="s">
        <v>4809</v>
      </c>
      <c r="D6" s="221"/>
      <c r="E6" s="221"/>
      <c r="F6" s="221"/>
      <c r="G6" s="221"/>
      <c r="H6" s="221"/>
      <c r="I6" s="221"/>
      <c r="J6" s="221"/>
      <c r="K6" s="221"/>
      <c r="L6" s="221"/>
      <c r="M6" s="221"/>
      <c r="N6" s="221"/>
      <c r="O6" s="221"/>
      <c r="P6" s="221"/>
      <c r="Q6" s="221"/>
      <c r="R6" s="221"/>
      <c r="S6" s="221"/>
      <c r="T6" s="221"/>
      <c r="U6" s="221"/>
      <c r="V6" s="221"/>
      <c r="W6" s="221"/>
      <c r="X6" s="221"/>
      <c r="Y6" s="221"/>
      <c r="Z6" s="221"/>
      <c r="AA6" s="221"/>
      <c r="AB6" s="221">
        <v>170</v>
      </c>
      <c r="AC6" s="221">
        <v>15494</v>
      </c>
      <c r="AD6" s="272">
        <f t="shared" si="2"/>
        <v>3873.5</v>
      </c>
      <c r="AE6" s="221">
        <v>497</v>
      </c>
      <c r="AF6" s="221">
        <v>43183</v>
      </c>
      <c r="AG6" s="272">
        <f t="shared" si="3"/>
        <v>10795.75</v>
      </c>
      <c r="AH6" s="221">
        <v>567</v>
      </c>
      <c r="AI6" s="221">
        <v>54459</v>
      </c>
      <c r="AJ6" s="272">
        <f t="shared" si="4"/>
        <v>13614.75</v>
      </c>
    </row>
    <row r="7" spans="1:36">
      <c r="A7" s="457" t="s">
        <v>925</v>
      </c>
      <c r="B7" s="458"/>
      <c r="C7" s="459"/>
      <c r="D7" s="283">
        <f t="shared" ref="D7:Q7" si="5">SUM(D3:D3)</f>
        <v>28</v>
      </c>
      <c r="E7" s="283">
        <f t="shared" si="5"/>
        <v>2040</v>
      </c>
      <c r="F7" s="283">
        <f t="shared" si="5"/>
        <v>510</v>
      </c>
      <c r="G7" s="283">
        <f t="shared" si="5"/>
        <v>183</v>
      </c>
      <c r="H7" s="283">
        <f t="shared" si="5"/>
        <v>12173</v>
      </c>
      <c r="I7" s="283">
        <f t="shared" si="5"/>
        <v>3043.25</v>
      </c>
      <c r="J7" s="284">
        <f t="shared" si="5"/>
        <v>248</v>
      </c>
      <c r="K7" s="284">
        <f t="shared" si="5"/>
        <v>16100</v>
      </c>
      <c r="L7" s="284">
        <f t="shared" si="5"/>
        <v>4025</v>
      </c>
      <c r="M7" s="284">
        <f t="shared" si="5"/>
        <v>382</v>
      </c>
      <c r="N7" s="284">
        <f t="shared" si="5"/>
        <v>27486</v>
      </c>
      <c r="O7" s="284">
        <f t="shared" si="5"/>
        <v>6871.5</v>
      </c>
      <c r="P7" s="284">
        <f t="shared" si="5"/>
        <v>176</v>
      </c>
      <c r="Q7" s="284">
        <f t="shared" si="5"/>
        <v>12616</v>
      </c>
      <c r="R7" s="284">
        <f>SUM(R3)</f>
        <v>3154</v>
      </c>
      <c r="S7" s="284">
        <f>SUM(S3:S3)</f>
        <v>732</v>
      </c>
      <c r="T7" s="284">
        <f>SUM(T3:T3)</f>
        <v>57010</v>
      </c>
      <c r="U7" s="284">
        <f>SUM(U3)</f>
        <v>14252.5</v>
      </c>
      <c r="V7" s="284">
        <f t="shared" ref="V7:AA7" si="6">SUM(V3:V5)</f>
        <v>1405</v>
      </c>
      <c r="W7" s="284">
        <f t="shared" si="6"/>
        <v>109077</v>
      </c>
      <c r="X7" s="284">
        <f t="shared" si="6"/>
        <v>27269.25</v>
      </c>
      <c r="Y7" s="284">
        <f t="shared" si="6"/>
        <v>2218</v>
      </c>
      <c r="Z7" s="284">
        <f t="shared" si="6"/>
        <v>176524</v>
      </c>
      <c r="AA7" s="284">
        <f t="shared" si="6"/>
        <v>44131</v>
      </c>
      <c r="AB7" s="284">
        <f t="shared" ref="AB7:AG7" si="7">SUM(AB3:AB6)</f>
        <v>2896</v>
      </c>
      <c r="AC7" s="284">
        <f t="shared" si="7"/>
        <v>227058</v>
      </c>
      <c r="AD7" s="284">
        <f t="shared" si="7"/>
        <v>56764.5</v>
      </c>
      <c r="AE7" s="284">
        <f t="shared" si="7"/>
        <v>3322</v>
      </c>
      <c r="AF7" s="284">
        <f t="shared" si="7"/>
        <v>262124</v>
      </c>
      <c r="AG7" s="284">
        <f t="shared" si="7"/>
        <v>65531</v>
      </c>
      <c r="AH7" s="284">
        <f t="shared" ref="AH7:AJ7" si="8">SUM(AH3:AH6)</f>
        <v>3791</v>
      </c>
      <c r="AI7" s="284">
        <f t="shared" si="8"/>
        <v>319733</v>
      </c>
      <c r="AJ7" s="284">
        <f t="shared" si="8"/>
        <v>79933.25</v>
      </c>
    </row>
  </sheetData>
  <mergeCells count="15">
    <mergeCell ref="AH1:AJ1"/>
    <mergeCell ref="AE1:AG1"/>
    <mergeCell ref="G1:I1"/>
    <mergeCell ref="J1:L1"/>
    <mergeCell ref="A7:C7"/>
    <mergeCell ref="A1:A2"/>
    <mergeCell ref="B1:B2"/>
    <mergeCell ref="C1:C2"/>
    <mergeCell ref="D1:F1"/>
    <mergeCell ref="AB1:AD1"/>
    <mergeCell ref="Y1:AA1"/>
    <mergeCell ref="V1:X1"/>
    <mergeCell ref="S1:U1"/>
    <mergeCell ref="M1:O1"/>
    <mergeCell ref="P1:R1"/>
  </mergeCells>
  <pageMargins left="0.7" right="0.7" top="0.75" bottom="0.75" header="0.3" footer="0.3"/>
  <pageSetup paperSize="260" orientation="portrait" horizontalDpi="203" verticalDpi="203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B0E1A-9FB3-4959-B48D-DA3355A21D3C}">
  <sheetPr>
    <tabColor rgb="FF7030A0"/>
  </sheetPr>
  <dimension ref="A1:AJ9"/>
  <sheetViews>
    <sheetView showGridLines="0" zoomScale="90" zoomScaleNormal="90" workbookViewId="0">
      <pane xSplit="3" ySplit="2" topLeftCell="D3" activePane="bottomRight" state="frozen"/>
      <selection activeCell="G24" sqref="G24"/>
      <selection pane="topRight" activeCell="G24" sqref="G24"/>
      <selection pane="bottomLeft" activeCell="G24" sqref="G24"/>
      <selection pane="bottomRight" activeCell="AQ12" sqref="AQ12"/>
    </sheetView>
  </sheetViews>
  <sheetFormatPr defaultRowHeight="15"/>
  <cols>
    <col min="2" max="2" width="31.7109375" customWidth="1"/>
    <col min="3" max="3" width="9" customWidth="1"/>
    <col min="4" max="4" width="9.5703125" hidden="1" customWidth="1"/>
    <col min="5" max="5" width="11" hidden="1" customWidth="1"/>
    <col min="6" max="6" width="11.140625" hidden="1" customWidth="1"/>
    <col min="7" max="7" width="9.5703125" hidden="1" customWidth="1"/>
    <col min="8" max="8" width="12" hidden="1" customWidth="1"/>
    <col min="9" max="9" width="11.42578125" hidden="1" customWidth="1"/>
    <col min="10" max="10" width="10" hidden="1" customWidth="1"/>
    <col min="11" max="11" width="11.140625" hidden="1" customWidth="1"/>
    <col min="12" max="12" width="14.140625" hidden="1" customWidth="1"/>
    <col min="13" max="13" width="10" hidden="1" customWidth="1"/>
    <col min="14" max="14" width="11.140625" hidden="1" customWidth="1"/>
    <col min="15" max="15" width="14.140625" hidden="1" customWidth="1"/>
    <col min="16" max="16" width="10" hidden="1" customWidth="1"/>
    <col min="17" max="18" width="14.140625" hidden="1" customWidth="1"/>
    <col min="19" max="19" width="10" hidden="1" customWidth="1"/>
    <col min="20" max="21" width="14.140625" hidden="1" customWidth="1"/>
    <col min="22" max="22" width="10" hidden="1" customWidth="1"/>
    <col min="23" max="24" width="14.140625" hidden="1" customWidth="1"/>
    <col min="25" max="25" width="10" hidden="1" customWidth="1"/>
    <col min="26" max="27" width="14.140625" hidden="1" customWidth="1"/>
    <col min="28" max="28" width="10" hidden="1" customWidth="1"/>
    <col min="29" max="30" width="14.140625" hidden="1" customWidth="1"/>
    <col min="31" max="31" width="10" hidden="1" customWidth="1"/>
    <col min="32" max="33" width="14.140625" hidden="1" customWidth="1"/>
    <col min="34" max="34" width="10" bestFit="1" customWidth="1"/>
    <col min="35" max="36" width="14.140625" customWidth="1"/>
  </cols>
  <sheetData>
    <row r="1" spans="1:36">
      <c r="A1" s="466" t="s">
        <v>0</v>
      </c>
      <c r="B1" s="467" t="s">
        <v>2</v>
      </c>
      <c r="C1" s="466" t="s">
        <v>1</v>
      </c>
      <c r="D1" s="462">
        <v>43132</v>
      </c>
      <c r="E1" s="462"/>
      <c r="F1" s="462"/>
      <c r="G1" s="462">
        <v>43160</v>
      </c>
      <c r="H1" s="462"/>
      <c r="I1" s="462"/>
      <c r="J1" s="462">
        <v>43191</v>
      </c>
      <c r="K1" s="462"/>
      <c r="L1" s="462"/>
      <c r="M1" s="462">
        <v>43221</v>
      </c>
      <c r="N1" s="462"/>
      <c r="O1" s="462"/>
      <c r="P1" s="462">
        <v>43252</v>
      </c>
      <c r="Q1" s="462"/>
      <c r="R1" s="462"/>
      <c r="S1" s="462">
        <v>43282</v>
      </c>
      <c r="T1" s="462"/>
      <c r="U1" s="462"/>
      <c r="V1" s="462">
        <v>43313</v>
      </c>
      <c r="W1" s="462"/>
      <c r="X1" s="462"/>
      <c r="Y1" s="462">
        <v>43344</v>
      </c>
      <c r="Z1" s="462"/>
      <c r="AA1" s="462"/>
      <c r="AB1" s="462">
        <v>43374</v>
      </c>
      <c r="AC1" s="462"/>
      <c r="AD1" s="462"/>
      <c r="AE1" s="462">
        <v>43405</v>
      </c>
      <c r="AF1" s="462"/>
      <c r="AG1" s="462"/>
      <c r="AH1" s="462">
        <v>43435</v>
      </c>
      <c r="AI1" s="462"/>
      <c r="AJ1" s="462"/>
    </row>
    <row r="2" spans="1:36">
      <c r="A2" s="466"/>
      <c r="B2" s="467"/>
      <c r="C2" s="466"/>
      <c r="D2" s="277" t="s">
        <v>923</v>
      </c>
      <c r="E2" s="277" t="s">
        <v>922</v>
      </c>
      <c r="F2" s="278">
        <v>0.25</v>
      </c>
      <c r="G2" s="277" t="s">
        <v>923</v>
      </c>
      <c r="H2" s="277" t="s">
        <v>922</v>
      </c>
      <c r="I2" s="278">
        <v>0.25</v>
      </c>
      <c r="J2" s="277" t="s">
        <v>923</v>
      </c>
      <c r="K2" s="277" t="s">
        <v>922</v>
      </c>
      <c r="L2" s="278">
        <v>0.25</v>
      </c>
      <c r="M2" s="277" t="s">
        <v>923</v>
      </c>
      <c r="N2" s="277" t="s">
        <v>922</v>
      </c>
      <c r="O2" s="278">
        <v>0.25</v>
      </c>
      <c r="P2" s="277" t="s">
        <v>923</v>
      </c>
      <c r="Q2" s="277" t="s">
        <v>922</v>
      </c>
      <c r="R2" s="278">
        <v>0.25</v>
      </c>
      <c r="S2" s="277" t="s">
        <v>923</v>
      </c>
      <c r="T2" s="277" t="s">
        <v>922</v>
      </c>
      <c r="U2" s="278">
        <v>0.25</v>
      </c>
      <c r="V2" s="277" t="s">
        <v>923</v>
      </c>
      <c r="W2" s="277" t="s">
        <v>922</v>
      </c>
      <c r="X2" s="278">
        <v>0.25</v>
      </c>
      <c r="Y2" s="277" t="s">
        <v>923</v>
      </c>
      <c r="Z2" s="277" t="s">
        <v>922</v>
      </c>
      <c r="AA2" s="278">
        <v>0.25</v>
      </c>
      <c r="AB2" s="277" t="s">
        <v>923</v>
      </c>
      <c r="AC2" s="277" t="s">
        <v>922</v>
      </c>
      <c r="AD2" s="278">
        <v>0.25</v>
      </c>
      <c r="AE2" s="277" t="s">
        <v>923</v>
      </c>
      <c r="AF2" s="277" t="s">
        <v>922</v>
      </c>
      <c r="AG2" s="278">
        <v>0.25</v>
      </c>
      <c r="AH2" s="277" t="s">
        <v>923</v>
      </c>
      <c r="AI2" s="277" t="s">
        <v>922</v>
      </c>
      <c r="AJ2" s="278">
        <v>0.25</v>
      </c>
    </row>
    <row r="3" spans="1:36">
      <c r="A3" s="1" t="s">
        <v>1699</v>
      </c>
      <c r="B3" s="179" t="s">
        <v>2506</v>
      </c>
      <c r="C3" s="261" t="s">
        <v>5</v>
      </c>
      <c r="D3" s="159">
        <v>28</v>
      </c>
      <c r="E3" s="160">
        <v>2040</v>
      </c>
      <c r="F3" s="58">
        <f>E3*25%</f>
        <v>510</v>
      </c>
      <c r="G3" s="194">
        <v>183</v>
      </c>
      <c r="H3" s="194">
        <v>12173</v>
      </c>
      <c r="I3" s="58">
        <f>H3*25%</f>
        <v>3043.25</v>
      </c>
      <c r="J3" s="210">
        <v>248</v>
      </c>
      <c r="K3" s="210">
        <v>16100</v>
      </c>
      <c r="L3" s="219">
        <f>K3*25%</f>
        <v>4025</v>
      </c>
      <c r="M3" s="210">
        <v>382</v>
      </c>
      <c r="N3" s="210">
        <v>27486</v>
      </c>
      <c r="O3" s="219">
        <f>N3*25%</f>
        <v>6871.5</v>
      </c>
      <c r="P3" s="271">
        <v>29</v>
      </c>
      <c r="Q3" s="271">
        <v>1879</v>
      </c>
      <c r="R3" s="272">
        <f>Q3*25%</f>
        <v>469.75</v>
      </c>
      <c r="S3" s="271">
        <v>97</v>
      </c>
      <c r="T3" s="271">
        <v>6199</v>
      </c>
      <c r="U3" s="272">
        <f>T3*25%</f>
        <v>1549.75</v>
      </c>
      <c r="V3" s="271">
        <v>157</v>
      </c>
      <c r="W3" s="271">
        <v>10755</v>
      </c>
      <c r="X3" s="272">
        <f>W3*25%</f>
        <v>2688.75</v>
      </c>
      <c r="Y3" s="271">
        <v>177</v>
      </c>
      <c r="Z3" s="271">
        <v>11983</v>
      </c>
      <c r="AA3" s="272">
        <f>Z3*25%</f>
        <v>2995.75</v>
      </c>
      <c r="AB3" s="271">
        <v>132</v>
      </c>
      <c r="AC3" s="271">
        <v>9132</v>
      </c>
      <c r="AD3" s="272">
        <f>AC3*25%</f>
        <v>2283</v>
      </c>
      <c r="AE3" s="271">
        <v>166</v>
      </c>
      <c r="AF3" s="271">
        <v>6216</v>
      </c>
      <c r="AG3" s="272">
        <f>AF3*25%</f>
        <v>1554</v>
      </c>
      <c r="AH3" s="271">
        <v>152</v>
      </c>
      <c r="AI3" s="271">
        <v>10964</v>
      </c>
      <c r="AJ3" s="272">
        <f>AI3*25%</f>
        <v>2741</v>
      </c>
    </row>
    <row r="4" spans="1:36">
      <c r="A4" s="1" t="s">
        <v>2507</v>
      </c>
      <c r="B4" s="179" t="s">
        <v>2508</v>
      </c>
      <c r="C4" s="261" t="s">
        <v>935</v>
      </c>
      <c r="D4" s="159"/>
      <c r="E4" s="160"/>
      <c r="F4" s="58"/>
      <c r="G4" s="194"/>
      <c r="H4" s="194"/>
      <c r="I4" s="58"/>
      <c r="J4" s="210"/>
      <c r="K4" s="210"/>
      <c r="L4" s="219"/>
      <c r="M4" s="210"/>
      <c r="N4" s="210"/>
      <c r="O4" s="219"/>
      <c r="P4" s="271">
        <v>1</v>
      </c>
      <c r="Q4" s="271">
        <v>99</v>
      </c>
      <c r="R4" s="272">
        <f t="shared" ref="R4:R8" si="0">Q4*25%</f>
        <v>24.75</v>
      </c>
      <c r="S4" s="271">
        <v>10</v>
      </c>
      <c r="T4" s="271">
        <v>838</v>
      </c>
      <c r="U4" s="272">
        <f t="shared" ref="U4:U8" si="1">T4*25%</f>
        <v>209.5</v>
      </c>
      <c r="V4" s="271">
        <v>22</v>
      </c>
      <c r="W4" s="271">
        <v>1482</v>
      </c>
      <c r="X4" s="272">
        <f t="shared" ref="X4:X8" si="2">W4*25%</f>
        <v>370.5</v>
      </c>
      <c r="Y4" s="271">
        <v>16</v>
      </c>
      <c r="Z4" s="271">
        <v>936</v>
      </c>
      <c r="AA4" s="272">
        <f t="shared" ref="AA4:AA8" si="3">Z4*25%</f>
        <v>234</v>
      </c>
      <c r="AB4" s="271">
        <v>37</v>
      </c>
      <c r="AC4" s="271">
        <v>2039</v>
      </c>
      <c r="AD4" s="272">
        <f t="shared" ref="AD4:AD8" si="4">AC4*25%</f>
        <v>509.75</v>
      </c>
      <c r="AE4" s="271">
        <v>24</v>
      </c>
      <c r="AF4" s="271">
        <v>1544</v>
      </c>
      <c r="AG4" s="272">
        <f t="shared" ref="AG4:AG8" si="5">AF4*25%</f>
        <v>386</v>
      </c>
      <c r="AH4" s="271">
        <v>36</v>
      </c>
      <c r="AI4" s="271">
        <v>2328</v>
      </c>
      <c r="AJ4" s="272">
        <f t="shared" ref="AJ4:AJ8" si="6">AI4*25%</f>
        <v>582</v>
      </c>
    </row>
    <row r="5" spans="1:36">
      <c r="A5" s="1" t="s">
        <v>1702</v>
      </c>
      <c r="B5" s="179" t="s">
        <v>2509</v>
      </c>
      <c r="C5" s="261" t="s">
        <v>515</v>
      </c>
      <c r="D5" s="159"/>
      <c r="E5" s="160"/>
      <c r="F5" s="58"/>
      <c r="G5" s="194"/>
      <c r="H5" s="194"/>
      <c r="I5" s="58"/>
      <c r="J5" s="210"/>
      <c r="K5" s="210"/>
      <c r="L5" s="219"/>
      <c r="M5" s="210"/>
      <c r="N5" s="210"/>
      <c r="O5" s="219"/>
      <c r="P5" s="271">
        <v>20</v>
      </c>
      <c r="Q5" s="271">
        <v>996</v>
      </c>
      <c r="R5" s="272">
        <f t="shared" si="0"/>
        <v>249</v>
      </c>
      <c r="S5" s="271">
        <v>40</v>
      </c>
      <c r="T5" s="271">
        <v>2392</v>
      </c>
      <c r="U5" s="272">
        <f t="shared" si="1"/>
        <v>598</v>
      </c>
      <c r="V5" s="271">
        <v>46</v>
      </c>
      <c r="W5" s="271">
        <v>3062</v>
      </c>
      <c r="X5" s="272">
        <f t="shared" si="2"/>
        <v>765.5</v>
      </c>
      <c r="Y5" s="271">
        <v>47</v>
      </c>
      <c r="Z5" s="271">
        <v>2845</v>
      </c>
      <c r="AA5" s="272">
        <f t="shared" si="3"/>
        <v>711.25</v>
      </c>
      <c r="AB5" s="271">
        <v>58</v>
      </c>
      <c r="AC5" s="271">
        <v>3414</v>
      </c>
      <c r="AD5" s="272">
        <f t="shared" si="4"/>
        <v>853.5</v>
      </c>
      <c r="AE5" s="271">
        <v>33</v>
      </c>
      <c r="AF5" s="271">
        <v>1896</v>
      </c>
      <c r="AG5" s="272">
        <f t="shared" si="5"/>
        <v>474</v>
      </c>
      <c r="AH5" s="271">
        <v>39</v>
      </c>
      <c r="AI5" s="271">
        <v>2305</v>
      </c>
      <c r="AJ5" s="272">
        <f t="shared" si="6"/>
        <v>576.25</v>
      </c>
    </row>
    <row r="6" spans="1:36">
      <c r="A6" s="1" t="s">
        <v>1703</v>
      </c>
      <c r="B6" s="179" t="s">
        <v>2510</v>
      </c>
      <c r="C6" s="261" t="s">
        <v>23</v>
      </c>
      <c r="D6" s="159"/>
      <c r="E6" s="160"/>
      <c r="F6" s="58"/>
      <c r="G6" s="194"/>
      <c r="H6" s="194"/>
      <c r="I6" s="58"/>
      <c r="J6" s="210"/>
      <c r="K6" s="210"/>
      <c r="L6" s="219"/>
      <c r="M6" s="210"/>
      <c r="N6" s="210"/>
      <c r="O6" s="219"/>
      <c r="P6" s="271">
        <v>36</v>
      </c>
      <c r="Q6" s="271">
        <v>2428</v>
      </c>
      <c r="R6" s="272">
        <f t="shared" si="0"/>
        <v>607</v>
      </c>
      <c r="S6" s="271">
        <v>67</v>
      </c>
      <c r="T6" s="271">
        <v>4489</v>
      </c>
      <c r="U6" s="272">
        <f t="shared" si="1"/>
        <v>1122.25</v>
      </c>
      <c r="V6" s="271">
        <v>73</v>
      </c>
      <c r="W6" s="271">
        <v>4407</v>
      </c>
      <c r="X6" s="272">
        <f t="shared" si="2"/>
        <v>1101.75</v>
      </c>
      <c r="Y6" s="271">
        <v>55</v>
      </c>
      <c r="Z6" s="271">
        <v>4349</v>
      </c>
      <c r="AA6" s="272">
        <f t="shared" si="3"/>
        <v>1087.25</v>
      </c>
      <c r="AB6" s="271">
        <v>61</v>
      </c>
      <c r="AC6" s="271">
        <v>4295</v>
      </c>
      <c r="AD6" s="272">
        <f t="shared" si="4"/>
        <v>1073.75</v>
      </c>
      <c r="AE6" s="271">
        <v>52</v>
      </c>
      <c r="AF6" s="271">
        <v>3066</v>
      </c>
      <c r="AG6" s="272">
        <f t="shared" si="5"/>
        <v>766.5</v>
      </c>
      <c r="AH6" s="271">
        <v>62</v>
      </c>
      <c r="AI6" s="271">
        <v>4870</v>
      </c>
      <c r="AJ6" s="272">
        <f t="shared" si="6"/>
        <v>1217.5</v>
      </c>
    </row>
    <row r="7" spans="1:36">
      <c r="A7" s="1" t="s">
        <v>1706</v>
      </c>
      <c r="B7" s="179" t="s">
        <v>2511</v>
      </c>
      <c r="C7" s="261" t="s">
        <v>16</v>
      </c>
      <c r="D7" s="159"/>
      <c r="E7" s="160"/>
      <c r="F7" s="58"/>
      <c r="G7" s="194"/>
      <c r="H7" s="194"/>
      <c r="I7" s="58"/>
      <c r="J7" s="210"/>
      <c r="K7" s="210"/>
      <c r="L7" s="219"/>
      <c r="M7" s="210"/>
      <c r="N7" s="210"/>
      <c r="O7" s="219"/>
      <c r="P7" s="271">
        <v>13</v>
      </c>
      <c r="Q7" s="271">
        <v>827</v>
      </c>
      <c r="R7" s="272">
        <f t="shared" si="0"/>
        <v>206.75</v>
      </c>
      <c r="S7" s="271">
        <v>43</v>
      </c>
      <c r="T7" s="271">
        <v>3121</v>
      </c>
      <c r="U7" s="272">
        <f t="shared" si="1"/>
        <v>780.25</v>
      </c>
      <c r="V7" s="271">
        <v>61</v>
      </c>
      <c r="W7" s="271">
        <v>4811</v>
      </c>
      <c r="X7" s="272">
        <f t="shared" si="2"/>
        <v>1202.75</v>
      </c>
      <c r="Y7" s="271">
        <v>53</v>
      </c>
      <c r="Z7" s="271">
        <v>3687</v>
      </c>
      <c r="AA7" s="272">
        <f t="shared" si="3"/>
        <v>921.75</v>
      </c>
      <c r="AB7" s="271">
        <v>97</v>
      </c>
      <c r="AC7" s="271">
        <v>7451</v>
      </c>
      <c r="AD7" s="272">
        <f t="shared" si="4"/>
        <v>1862.75</v>
      </c>
      <c r="AE7" s="271">
        <v>57</v>
      </c>
      <c r="AF7" s="271">
        <v>3190</v>
      </c>
      <c r="AG7" s="272">
        <f t="shared" si="5"/>
        <v>797.5</v>
      </c>
      <c r="AH7" s="271">
        <v>53</v>
      </c>
      <c r="AI7" s="271">
        <v>3947</v>
      </c>
      <c r="AJ7" s="272">
        <f t="shared" si="6"/>
        <v>986.75</v>
      </c>
    </row>
    <row r="8" spans="1:36">
      <c r="A8" s="1" t="s">
        <v>1707</v>
      </c>
      <c r="B8" s="179" t="s">
        <v>2512</v>
      </c>
      <c r="C8" s="261" t="s">
        <v>552</v>
      </c>
      <c r="D8" s="159"/>
      <c r="E8" s="160"/>
      <c r="F8" s="58"/>
      <c r="G8" s="194"/>
      <c r="H8" s="194"/>
      <c r="I8" s="58"/>
      <c r="J8" s="210"/>
      <c r="K8" s="210"/>
      <c r="L8" s="219"/>
      <c r="M8" s="210"/>
      <c r="N8" s="210"/>
      <c r="O8" s="219"/>
      <c r="P8" s="271">
        <v>53</v>
      </c>
      <c r="Q8" s="271">
        <v>3355</v>
      </c>
      <c r="R8" s="272">
        <f t="shared" si="0"/>
        <v>838.75</v>
      </c>
      <c r="S8" s="271">
        <v>77</v>
      </c>
      <c r="T8" s="271">
        <v>4571</v>
      </c>
      <c r="U8" s="272">
        <f t="shared" si="1"/>
        <v>1142.75</v>
      </c>
      <c r="V8" s="271">
        <v>92</v>
      </c>
      <c r="W8" s="271">
        <v>5816</v>
      </c>
      <c r="X8" s="272">
        <f t="shared" si="2"/>
        <v>1454</v>
      </c>
      <c r="Y8" s="271">
        <v>66</v>
      </c>
      <c r="Z8" s="271">
        <v>3914</v>
      </c>
      <c r="AA8" s="272">
        <f t="shared" si="3"/>
        <v>978.5</v>
      </c>
      <c r="AB8" s="271">
        <v>34</v>
      </c>
      <c r="AC8" s="271">
        <v>2414</v>
      </c>
      <c r="AD8" s="272">
        <f t="shared" si="4"/>
        <v>603.5</v>
      </c>
      <c r="AE8" s="271">
        <v>44</v>
      </c>
      <c r="AF8" s="271">
        <v>2232</v>
      </c>
      <c r="AG8" s="272">
        <f t="shared" si="5"/>
        <v>558</v>
      </c>
      <c r="AH8" s="271">
        <v>47</v>
      </c>
      <c r="AI8" s="271">
        <v>2897</v>
      </c>
      <c r="AJ8" s="272">
        <f t="shared" si="6"/>
        <v>724.25</v>
      </c>
    </row>
    <row r="9" spans="1:36">
      <c r="A9" s="463" t="s">
        <v>925</v>
      </c>
      <c r="B9" s="464"/>
      <c r="C9" s="465"/>
      <c r="D9" s="279">
        <f t="shared" ref="D9:O9" si="7">SUM(D3:D3)</f>
        <v>28</v>
      </c>
      <c r="E9" s="279">
        <f t="shared" si="7"/>
        <v>2040</v>
      </c>
      <c r="F9" s="279">
        <f t="shared" si="7"/>
        <v>510</v>
      </c>
      <c r="G9" s="279">
        <f t="shared" si="7"/>
        <v>183</v>
      </c>
      <c r="H9" s="279">
        <f t="shared" si="7"/>
        <v>12173</v>
      </c>
      <c r="I9" s="279">
        <f t="shared" si="7"/>
        <v>3043.25</v>
      </c>
      <c r="J9" s="280">
        <f t="shared" si="7"/>
        <v>248</v>
      </c>
      <c r="K9" s="280">
        <f t="shared" si="7"/>
        <v>16100</v>
      </c>
      <c r="L9" s="280">
        <f t="shared" si="7"/>
        <v>4025</v>
      </c>
      <c r="M9" s="280">
        <f t="shared" si="7"/>
        <v>382</v>
      </c>
      <c r="N9" s="280">
        <f t="shared" si="7"/>
        <v>27486</v>
      </c>
      <c r="O9" s="280">
        <f t="shared" si="7"/>
        <v>6871.5</v>
      </c>
      <c r="P9" s="280">
        <f t="shared" ref="P9:U9" si="8">SUM(P3:P8)</f>
        <v>152</v>
      </c>
      <c r="Q9" s="280">
        <f t="shared" si="8"/>
        <v>9584</v>
      </c>
      <c r="R9" s="280">
        <f t="shared" si="8"/>
        <v>2396</v>
      </c>
      <c r="S9" s="280">
        <f t="shared" si="8"/>
        <v>334</v>
      </c>
      <c r="T9" s="280">
        <f t="shared" si="8"/>
        <v>21610</v>
      </c>
      <c r="U9" s="280">
        <f t="shared" si="8"/>
        <v>5402.5</v>
      </c>
      <c r="V9" s="280">
        <f t="shared" ref="V9:W9" si="9">SUM(V3:V8)</f>
        <v>451</v>
      </c>
      <c r="W9" s="280">
        <f t="shared" si="9"/>
        <v>30333</v>
      </c>
      <c r="X9" s="280">
        <f t="shared" ref="X9:AD9" si="10">SUM(X3:X8)</f>
        <v>7583.25</v>
      </c>
      <c r="Y9" s="280">
        <f t="shared" si="10"/>
        <v>414</v>
      </c>
      <c r="Z9" s="280">
        <f t="shared" si="10"/>
        <v>27714</v>
      </c>
      <c r="AA9" s="280">
        <f t="shared" si="10"/>
        <v>6928.5</v>
      </c>
      <c r="AB9" s="280">
        <f t="shared" si="10"/>
        <v>419</v>
      </c>
      <c r="AC9" s="280">
        <f t="shared" si="10"/>
        <v>28745</v>
      </c>
      <c r="AD9" s="280">
        <f t="shared" si="10"/>
        <v>7186.25</v>
      </c>
      <c r="AE9" s="280">
        <f t="shared" ref="AE9:AI9" si="11">SUM(AE3:AE8)</f>
        <v>376</v>
      </c>
      <c r="AF9" s="280">
        <f t="shared" si="11"/>
        <v>18144</v>
      </c>
      <c r="AG9" s="280">
        <f t="shared" si="11"/>
        <v>4536</v>
      </c>
      <c r="AH9" s="280">
        <f t="shared" si="11"/>
        <v>389</v>
      </c>
      <c r="AI9" s="280">
        <f t="shared" si="11"/>
        <v>27311</v>
      </c>
      <c r="AJ9" s="280">
        <f>SUM(AJ3:AJ8)</f>
        <v>6827.75</v>
      </c>
    </row>
  </sheetData>
  <autoFilter ref="A1:U9" xr:uid="{0ACB35EF-9888-4896-BF94-A1FCA4AB9DC8}">
    <filterColumn colId="3" showButton="0"/>
    <filterColumn colId="4" showButton="0"/>
    <filterColumn colId="6" showButton="0"/>
    <filterColumn colId="7" showButton="0"/>
    <filterColumn colId="9" showButton="0"/>
    <filterColumn colId="10" showButton="0"/>
    <filterColumn colId="12" showButton="0"/>
    <filterColumn colId="13" showButton="0"/>
    <filterColumn colId="15" showButton="0"/>
    <filterColumn colId="16" showButton="0"/>
    <filterColumn colId="18" showButton="0"/>
    <filterColumn colId="19" showButton="0"/>
  </autoFilter>
  <mergeCells count="15">
    <mergeCell ref="AH1:AJ1"/>
    <mergeCell ref="AE1:AG1"/>
    <mergeCell ref="G1:I1"/>
    <mergeCell ref="J1:L1"/>
    <mergeCell ref="A9:C9"/>
    <mergeCell ref="A1:A2"/>
    <mergeCell ref="B1:B2"/>
    <mergeCell ref="C1:C2"/>
    <mergeCell ref="D1:F1"/>
    <mergeCell ref="AB1:AD1"/>
    <mergeCell ref="Y1:AA1"/>
    <mergeCell ref="V1:X1"/>
    <mergeCell ref="S1:U1"/>
    <mergeCell ref="M1:O1"/>
    <mergeCell ref="P1:R1"/>
  </mergeCells>
  <pageMargins left="0.7" right="0.7" top="0.75" bottom="0.75" header="0.3" footer="0.3"/>
  <pageSetup paperSize="260" orientation="portrait" horizontalDpi="203" verticalDpi="203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6CB06-A7C6-4BA3-B9D1-776FC0B5B0B4}">
  <sheetPr>
    <tabColor theme="7" tint="0.39997558519241921"/>
  </sheetPr>
  <dimension ref="A1:AJ9"/>
  <sheetViews>
    <sheetView showGridLines="0" zoomScale="90" zoomScaleNormal="90" workbookViewId="0">
      <pane xSplit="3" ySplit="2" topLeftCell="P3" activePane="bottomRight" state="frozen"/>
      <selection activeCell="G24" sqref="G24"/>
      <selection pane="topRight" activeCell="G24" sqref="G24"/>
      <selection pane="bottomLeft" activeCell="G24" sqref="G24"/>
      <selection pane="bottomRight" activeCell="AJ8" activeCellId="1" sqref="AJ3 AJ8"/>
    </sheetView>
  </sheetViews>
  <sheetFormatPr defaultRowHeight="15"/>
  <cols>
    <col min="2" max="2" width="31.7109375" customWidth="1"/>
    <col min="3" max="3" width="9" customWidth="1"/>
    <col min="4" max="4" width="9.5703125" hidden="1" customWidth="1"/>
    <col min="5" max="5" width="11" hidden="1" customWidth="1"/>
    <col min="6" max="6" width="11.140625" hidden="1" customWidth="1"/>
    <col min="7" max="7" width="9.5703125" hidden="1" customWidth="1"/>
    <col min="8" max="8" width="12" hidden="1" customWidth="1"/>
    <col min="9" max="9" width="11.42578125" hidden="1" customWidth="1"/>
    <col min="10" max="10" width="10" hidden="1" customWidth="1"/>
    <col min="11" max="11" width="11.140625" hidden="1" customWidth="1"/>
    <col min="12" max="12" width="14.140625" hidden="1" customWidth="1"/>
    <col min="13" max="13" width="10" hidden="1" customWidth="1"/>
    <col min="14" max="14" width="11.140625" hidden="1" customWidth="1"/>
    <col min="15" max="15" width="14.140625" hidden="1" customWidth="1"/>
    <col min="16" max="16" width="10" hidden="1" customWidth="1"/>
    <col min="17" max="18" width="14.140625" hidden="1" customWidth="1"/>
    <col min="19" max="19" width="10" hidden="1" customWidth="1"/>
    <col min="20" max="21" width="14.140625" hidden="1" customWidth="1"/>
    <col min="22" max="22" width="10" hidden="1" customWidth="1"/>
    <col min="23" max="24" width="14.140625" hidden="1" customWidth="1"/>
    <col min="25" max="25" width="10" hidden="1" customWidth="1"/>
    <col min="26" max="27" width="14.140625" hidden="1" customWidth="1"/>
    <col min="28" max="28" width="10" hidden="1" customWidth="1"/>
    <col min="29" max="30" width="14.140625" hidden="1" customWidth="1"/>
    <col min="31" max="31" width="10" hidden="1" customWidth="1"/>
    <col min="32" max="33" width="14.140625" hidden="1" customWidth="1"/>
    <col min="34" max="34" width="10" bestFit="1" customWidth="1"/>
    <col min="35" max="36" width="14.140625" customWidth="1"/>
  </cols>
  <sheetData>
    <row r="1" spans="1:36">
      <c r="A1" s="475" t="s">
        <v>0</v>
      </c>
      <c r="B1" s="476" t="s">
        <v>2</v>
      </c>
      <c r="C1" s="475" t="s">
        <v>1</v>
      </c>
      <c r="D1" s="471">
        <v>43132</v>
      </c>
      <c r="E1" s="471"/>
      <c r="F1" s="471"/>
      <c r="G1" s="471">
        <v>43160</v>
      </c>
      <c r="H1" s="471"/>
      <c r="I1" s="471"/>
      <c r="J1" s="471">
        <v>43191</v>
      </c>
      <c r="K1" s="471"/>
      <c r="L1" s="471"/>
      <c r="M1" s="471">
        <v>43221</v>
      </c>
      <c r="N1" s="471"/>
      <c r="O1" s="471"/>
      <c r="P1" s="293">
        <v>43252</v>
      </c>
      <c r="Q1" s="293"/>
      <c r="R1" s="293"/>
      <c r="S1" s="468">
        <v>43282</v>
      </c>
      <c r="T1" s="469"/>
      <c r="U1" s="470"/>
      <c r="V1" s="468">
        <v>43313</v>
      </c>
      <c r="W1" s="469"/>
      <c r="X1" s="470"/>
      <c r="Y1" s="468">
        <v>43344</v>
      </c>
      <c r="Z1" s="469"/>
      <c r="AA1" s="470"/>
      <c r="AB1" s="468">
        <v>43374</v>
      </c>
      <c r="AC1" s="469"/>
      <c r="AD1" s="470"/>
      <c r="AE1" s="468">
        <v>43405</v>
      </c>
      <c r="AF1" s="469"/>
      <c r="AG1" s="470"/>
      <c r="AH1" s="468">
        <v>43435</v>
      </c>
      <c r="AI1" s="469"/>
      <c r="AJ1" s="470"/>
    </row>
    <row r="2" spans="1:36">
      <c r="A2" s="475"/>
      <c r="B2" s="476"/>
      <c r="C2" s="475"/>
      <c r="D2" s="243" t="s">
        <v>923</v>
      </c>
      <c r="E2" s="243" t="s">
        <v>922</v>
      </c>
      <c r="F2" s="285">
        <v>0.25</v>
      </c>
      <c r="G2" s="243" t="s">
        <v>923</v>
      </c>
      <c r="H2" s="243" t="s">
        <v>922</v>
      </c>
      <c r="I2" s="285">
        <v>0.25</v>
      </c>
      <c r="J2" s="243" t="s">
        <v>923</v>
      </c>
      <c r="K2" s="243" t="s">
        <v>922</v>
      </c>
      <c r="L2" s="285">
        <v>0.25</v>
      </c>
      <c r="M2" s="243" t="s">
        <v>923</v>
      </c>
      <c r="N2" s="243" t="s">
        <v>922</v>
      </c>
      <c r="O2" s="285">
        <v>0.25</v>
      </c>
      <c r="P2" s="294" t="s">
        <v>923</v>
      </c>
      <c r="Q2" s="294" t="s">
        <v>922</v>
      </c>
      <c r="R2" s="285">
        <v>0.25</v>
      </c>
      <c r="S2" s="294" t="s">
        <v>923</v>
      </c>
      <c r="T2" s="294" t="s">
        <v>922</v>
      </c>
      <c r="U2" s="285">
        <v>0.25</v>
      </c>
      <c r="V2" s="304" t="s">
        <v>923</v>
      </c>
      <c r="W2" s="304" t="s">
        <v>922</v>
      </c>
      <c r="X2" s="285">
        <v>0.25</v>
      </c>
      <c r="Y2" s="322" t="s">
        <v>923</v>
      </c>
      <c r="Z2" s="322" t="s">
        <v>922</v>
      </c>
      <c r="AA2" s="285">
        <v>0.25</v>
      </c>
      <c r="AB2" s="345" t="s">
        <v>923</v>
      </c>
      <c r="AC2" s="345" t="s">
        <v>922</v>
      </c>
      <c r="AD2" s="285">
        <v>0.25</v>
      </c>
      <c r="AE2" s="361" t="s">
        <v>923</v>
      </c>
      <c r="AF2" s="361" t="s">
        <v>922</v>
      </c>
      <c r="AG2" s="285">
        <v>0.25</v>
      </c>
      <c r="AH2" s="373" t="s">
        <v>923</v>
      </c>
      <c r="AI2" s="373" t="s">
        <v>922</v>
      </c>
      <c r="AJ2" s="285">
        <v>0.25</v>
      </c>
    </row>
    <row r="3" spans="1:36">
      <c r="A3" s="1" t="s">
        <v>2513</v>
      </c>
      <c r="B3" s="179" t="s">
        <v>2514</v>
      </c>
      <c r="C3" s="261" t="s">
        <v>5</v>
      </c>
      <c r="D3" s="159">
        <v>28</v>
      </c>
      <c r="E3" s="160">
        <v>2040</v>
      </c>
      <c r="F3" s="58">
        <f>E3*25%</f>
        <v>510</v>
      </c>
      <c r="G3" s="194">
        <v>183</v>
      </c>
      <c r="H3" s="194">
        <v>12173</v>
      </c>
      <c r="I3" s="58">
        <f>H3*25%</f>
        <v>3043.25</v>
      </c>
      <c r="J3" s="210">
        <v>248</v>
      </c>
      <c r="K3" s="210">
        <v>16100</v>
      </c>
      <c r="L3" s="219">
        <f>K3*25%</f>
        <v>4025</v>
      </c>
      <c r="M3" s="210">
        <v>382</v>
      </c>
      <c r="N3" s="210">
        <v>27486</v>
      </c>
      <c r="O3" s="219">
        <f>N3*25%</f>
        <v>6871.5</v>
      </c>
      <c r="P3" s="271">
        <v>4</v>
      </c>
      <c r="Q3" s="271">
        <v>292</v>
      </c>
      <c r="R3" s="272">
        <f>Q3*25%</f>
        <v>73</v>
      </c>
      <c r="S3" s="271">
        <v>15</v>
      </c>
      <c r="T3" s="271">
        <v>1121</v>
      </c>
      <c r="U3" s="272">
        <f>T3*25%</f>
        <v>280.25</v>
      </c>
      <c r="V3" s="271">
        <v>29</v>
      </c>
      <c r="W3" s="271">
        <v>1919</v>
      </c>
      <c r="X3" s="272">
        <f>W3*25%</f>
        <v>479.75</v>
      </c>
      <c r="Y3" s="271">
        <v>27</v>
      </c>
      <c r="Z3" s="271">
        <v>1757</v>
      </c>
      <c r="AA3" s="272">
        <f>Z3*25%</f>
        <v>439.25</v>
      </c>
      <c r="AB3" s="271">
        <v>22</v>
      </c>
      <c r="AC3" s="271">
        <v>1514</v>
      </c>
      <c r="AD3" s="272">
        <f>AC3*25%</f>
        <v>378.5</v>
      </c>
      <c r="AE3" s="271">
        <v>28</v>
      </c>
      <c r="AF3" s="271">
        <v>2032</v>
      </c>
      <c r="AG3" s="272">
        <f>AF3*25%</f>
        <v>508</v>
      </c>
      <c r="AH3" s="271">
        <v>25</v>
      </c>
      <c r="AI3" s="271">
        <v>1887</v>
      </c>
      <c r="AJ3" s="272">
        <f>AI3*25%</f>
        <v>471.75</v>
      </c>
    </row>
    <row r="4" spans="1:36">
      <c r="A4" s="1" t="s">
        <v>2515</v>
      </c>
      <c r="B4" s="179" t="s">
        <v>2516</v>
      </c>
      <c r="C4" s="261" t="s">
        <v>552</v>
      </c>
      <c r="D4" s="159"/>
      <c r="E4" s="160"/>
      <c r="F4" s="58"/>
      <c r="G4" s="194"/>
      <c r="H4" s="194"/>
      <c r="I4" s="58"/>
      <c r="J4" s="210"/>
      <c r="K4" s="210"/>
      <c r="L4" s="219"/>
      <c r="M4" s="210"/>
      <c r="N4" s="210"/>
      <c r="O4" s="219"/>
      <c r="P4" s="271">
        <v>42</v>
      </c>
      <c r="Q4" s="271">
        <v>2650</v>
      </c>
      <c r="R4" s="272">
        <f t="shared" ref="R4:R8" si="0">Q4*25%</f>
        <v>662.5</v>
      </c>
      <c r="S4" s="271">
        <v>100</v>
      </c>
      <c r="T4" s="271">
        <v>7032</v>
      </c>
      <c r="U4" s="272">
        <f t="shared" ref="U4:U8" si="1">T4*25%</f>
        <v>1758</v>
      </c>
      <c r="V4" s="271">
        <v>129</v>
      </c>
      <c r="W4" s="271">
        <v>8999</v>
      </c>
      <c r="X4" s="272">
        <f t="shared" ref="X4:X8" si="2">W4*25%</f>
        <v>2249.75</v>
      </c>
      <c r="Y4" s="271">
        <v>109</v>
      </c>
      <c r="Z4" s="271">
        <v>8523</v>
      </c>
      <c r="AA4" s="272">
        <f t="shared" ref="AA4:AA8" si="3">Z4*25%</f>
        <v>2130.75</v>
      </c>
      <c r="AB4" s="271">
        <v>131</v>
      </c>
      <c r="AC4" s="271">
        <v>9809</v>
      </c>
      <c r="AD4" s="272">
        <f t="shared" ref="AD4:AD8" si="4">AC4*25%</f>
        <v>2452.25</v>
      </c>
      <c r="AE4" s="271">
        <v>129</v>
      </c>
      <c r="AF4" s="271">
        <v>9903</v>
      </c>
      <c r="AG4" s="272">
        <f t="shared" ref="AG4:AG8" si="5">AF4*25%</f>
        <v>2475.75</v>
      </c>
      <c r="AH4" s="271">
        <v>148</v>
      </c>
      <c r="AI4" s="271">
        <v>10448</v>
      </c>
      <c r="AJ4" s="272">
        <f t="shared" ref="AJ4:AJ8" si="6">AI4*25%</f>
        <v>2612</v>
      </c>
    </row>
    <row r="5" spans="1:36">
      <c r="A5" s="1" t="s">
        <v>2517</v>
      </c>
      <c r="B5" s="179" t="s">
        <v>2518</v>
      </c>
      <c r="C5" s="261" t="s">
        <v>84</v>
      </c>
      <c r="D5" s="159"/>
      <c r="E5" s="160"/>
      <c r="F5" s="58"/>
      <c r="G5" s="194"/>
      <c r="H5" s="194"/>
      <c r="I5" s="58"/>
      <c r="J5" s="210"/>
      <c r="K5" s="210"/>
      <c r="L5" s="219"/>
      <c r="M5" s="210"/>
      <c r="N5" s="210"/>
      <c r="O5" s="219"/>
      <c r="P5" s="271">
        <v>68</v>
      </c>
      <c r="Q5" s="271">
        <v>5704</v>
      </c>
      <c r="R5" s="272">
        <f t="shared" si="0"/>
        <v>1426</v>
      </c>
      <c r="S5" s="271">
        <v>139</v>
      </c>
      <c r="T5" s="271">
        <v>8709</v>
      </c>
      <c r="U5" s="272">
        <f t="shared" si="1"/>
        <v>2177.25</v>
      </c>
      <c r="V5" s="271">
        <v>238</v>
      </c>
      <c r="W5" s="271">
        <v>15474</v>
      </c>
      <c r="X5" s="272">
        <f t="shared" si="2"/>
        <v>3868.5</v>
      </c>
      <c r="Y5" s="271">
        <v>240</v>
      </c>
      <c r="Z5" s="271">
        <v>14664</v>
      </c>
      <c r="AA5" s="272">
        <f t="shared" si="3"/>
        <v>3666</v>
      </c>
      <c r="AB5" s="271">
        <v>258</v>
      </c>
      <c r="AC5" s="271">
        <v>17170</v>
      </c>
      <c r="AD5" s="272">
        <f t="shared" si="4"/>
        <v>4292.5</v>
      </c>
      <c r="AE5" s="271">
        <v>244</v>
      </c>
      <c r="AF5" s="271">
        <v>16536</v>
      </c>
      <c r="AG5" s="272">
        <f t="shared" si="5"/>
        <v>4134</v>
      </c>
      <c r="AH5" s="271">
        <v>262</v>
      </c>
      <c r="AI5" s="271">
        <v>18882</v>
      </c>
      <c r="AJ5" s="272">
        <f t="shared" si="6"/>
        <v>4720.5</v>
      </c>
    </row>
    <row r="6" spans="1:36">
      <c r="A6" s="1" t="s">
        <v>2519</v>
      </c>
      <c r="B6" s="179" t="s">
        <v>2520</v>
      </c>
      <c r="C6" s="261" t="s">
        <v>148</v>
      </c>
      <c r="D6" s="159"/>
      <c r="E6" s="160"/>
      <c r="F6" s="58"/>
      <c r="G6" s="194"/>
      <c r="H6" s="194"/>
      <c r="I6" s="58"/>
      <c r="J6" s="210"/>
      <c r="K6" s="210"/>
      <c r="L6" s="219"/>
      <c r="M6" s="210"/>
      <c r="N6" s="210"/>
      <c r="O6" s="219"/>
      <c r="P6" s="271">
        <v>16</v>
      </c>
      <c r="Q6" s="271">
        <v>1296</v>
      </c>
      <c r="R6" s="272">
        <f t="shared" si="0"/>
        <v>324</v>
      </c>
      <c r="S6" s="271">
        <v>50</v>
      </c>
      <c r="T6" s="271">
        <v>3490</v>
      </c>
      <c r="U6" s="272">
        <f t="shared" si="1"/>
        <v>872.5</v>
      </c>
      <c r="V6" s="271">
        <v>112</v>
      </c>
      <c r="W6" s="271">
        <v>7996</v>
      </c>
      <c r="X6" s="272">
        <f t="shared" si="2"/>
        <v>1999</v>
      </c>
      <c r="Y6" s="271">
        <v>86</v>
      </c>
      <c r="Z6" s="271">
        <v>6682</v>
      </c>
      <c r="AA6" s="272">
        <f t="shared" si="3"/>
        <v>1670.5</v>
      </c>
      <c r="AB6" s="271">
        <v>92</v>
      </c>
      <c r="AC6" s="271">
        <v>5720</v>
      </c>
      <c r="AD6" s="272">
        <f t="shared" si="4"/>
        <v>1430</v>
      </c>
      <c r="AE6" s="271">
        <v>93</v>
      </c>
      <c r="AF6" s="271">
        <v>6659</v>
      </c>
      <c r="AG6" s="272">
        <f t="shared" si="5"/>
        <v>1664.75</v>
      </c>
      <c r="AH6" s="271">
        <v>65</v>
      </c>
      <c r="AI6" s="271">
        <v>4275</v>
      </c>
      <c r="AJ6" s="272">
        <f t="shared" si="6"/>
        <v>1068.75</v>
      </c>
    </row>
    <row r="7" spans="1:36">
      <c r="A7" s="1" t="s">
        <v>2521</v>
      </c>
      <c r="B7" s="179" t="s">
        <v>2522</v>
      </c>
      <c r="C7" s="261" t="s">
        <v>36</v>
      </c>
      <c r="D7" s="159"/>
      <c r="E7" s="160"/>
      <c r="F7" s="58"/>
      <c r="G7" s="194"/>
      <c r="H7" s="194"/>
      <c r="I7" s="58"/>
      <c r="J7" s="210"/>
      <c r="K7" s="210"/>
      <c r="L7" s="219"/>
      <c r="M7" s="210"/>
      <c r="N7" s="210"/>
      <c r="O7" s="219"/>
      <c r="P7" s="271">
        <v>5</v>
      </c>
      <c r="Q7" s="271">
        <v>287</v>
      </c>
      <c r="R7" s="272">
        <f t="shared" si="0"/>
        <v>71.75</v>
      </c>
      <c r="S7" s="271">
        <v>15</v>
      </c>
      <c r="T7" s="271">
        <v>897</v>
      </c>
      <c r="U7" s="272">
        <f t="shared" si="1"/>
        <v>224.25</v>
      </c>
      <c r="V7" s="271">
        <v>86</v>
      </c>
      <c r="W7" s="271">
        <v>5610</v>
      </c>
      <c r="X7" s="272">
        <f t="shared" si="2"/>
        <v>1402.5</v>
      </c>
      <c r="Y7" s="271">
        <v>58</v>
      </c>
      <c r="Z7" s="271">
        <v>3842</v>
      </c>
      <c r="AA7" s="272">
        <f t="shared" si="3"/>
        <v>960.5</v>
      </c>
      <c r="AB7" s="271">
        <v>71</v>
      </c>
      <c r="AC7" s="271">
        <v>4013</v>
      </c>
      <c r="AD7" s="272">
        <f t="shared" si="4"/>
        <v>1003.25</v>
      </c>
      <c r="AE7" s="271">
        <v>65</v>
      </c>
      <c r="AF7" s="271">
        <v>4239</v>
      </c>
      <c r="AG7" s="272">
        <f t="shared" si="5"/>
        <v>1059.75</v>
      </c>
      <c r="AH7" s="271">
        <v>74</v>
      </c>
      <c r="AI7" s="271">
        <v>4942</v>
      </c>
      <c r="AJ7" s="272">
        <f t="shared" si="6"/>
        <v>1235.5</v>
      </c>
    </row>
    <row r="8" spans="1:36">
      <c r="A8" s="1" t="s">
        <v>2523</v>
      </c>
      <c r="B8" s="179" t="s">
        <v>2524</v>
      </c>
      <c r="C8" s="261" t="s">
        <v>5</v>
      </c>
      <c r="D8" s="159"/>
      <c r="E8" s="160"/>
      <c r="F8" s="58"/>
      <c r="G8" s="194"/>
      <c r="H8" s="194"/>
      <c r="I8" s="58"/>
      <c r="J8" s="210"/>
      <c r="K8" s="210"/>
      <c r="L8" s="219"/>
      <c r="M8" s="210"/>
      <c r="N8" s="210"/>
      <c r="O8" s="219"/>
      <c r="P8" s="271">
        <v>10</v>
      </c>
      <c r="Q8" s="271">
        <v>722</v>
      </c>
      <c r="R8" s="272">
        <f t="shared" si="0"/>
        <v>180.5</v>
      </c>
      <c r="S8" s="271">
        <v>57</v>
      </c>
      <c r="T8" s="271">
        <v>3751</v>
      </c>
      <c r="U8" s="272">
        <f t="shared" si="1"/>
        <v>937.75</v>
      </c>
      <c r="V8" s="271">
        <v>76</v>
      </c>
      <c r="W8" s="271">
        <v>5072</v>
      </c>
      <c r="X8" s="272">
        <f t="shared" si="2"/>
        <v>1268</v>
      </c>
      <c r="Y8" s="271">
        <v>90</v>
      </c>
      <c r="Z8" s="271">
        <v>5730</v>
      </c>
      <c r="AA8" s="272">
        <f t="shared" si="3"/>
        <v>1432.5</v>
      </c>
      <c r="AB8" s="271">
        <v>126</v>
      </c>
      <c r="AC8" s="271">
        <v>8886</v>
      </c>
      <c r="AD8" s="272">
        <f t="shared" si="4"/>
        <v>2221.5</v>
      </c>
      <c r="AE8" s="271">
        <v>60</v>
      </c>
      <c r="AF8" s="271">
        <v>3752</v>
      </c>
      <c r="AG8" s="272">
        <f t="shared" si="5"/>
        <v>938</v>
      </c>
      <c r="AH8" s="271">
        <v>60</v>
      </c>
      <c r="AI8" s="271">
        <v>3944</v>
      </c>
      <c r="AJ8" s="272">
        <f t="shared" si="6"/>
        <v>986</v>
      </c>
    </row>
    <row r="9" spans="1:36">
      <c r="A9" s="472" t="s">
        <v>925</v>
      </c>
      <c r="B9" s="473"/>
      <c r="C9" s="474"/>
      <c r="D9" s="286">
        <f t="shared" ref="D9:O9" si="7">SUM(D3:D3)</f>
        <v>28</v>
      </c>
      <c r="E9" s="286">
        <f t="shared" si="7"/>
        <v>2040</v>
      </c>
      <c r="F9" s="286">
        <f t="shared" si="7"/>
        <v>510</v>
      </c>
      <c r="G9" s="286">
        <f t="shared" si="7"/>
        <v>183</v>
      </c>
      <c r="H9" s="286">
        <f t="shared" si="7"/>
        <v>12173</v>
      </c>
      <c r="I9" s="286">
        <f t="shared" si="7"/>
        <v>3043.25</v>
      </c>
      <c r="J9" s="287">
        <f t="shared" si="7"/>
        <v>248</v>
      </c>
      <c r="K9" s="287">
        <f t="shared" si="7"/>
        <v>16100</v>
      </c>
      <c r="L9" s="287">
        <f t="shared" si="7"/>
        <v>4025</v>
      </c>
      <c r="M9" s="287">
        <f t="shared" si="7"/>
        <v>382</v>
      </c>
      <c r="N9" s="287">
        <f t="shared" si="7"/>
        <v>27486</v>
      </c>
      <c r="O9" s="287">
        <f t="shared" si="7"/>
        <v>6871.5</v>
      </c>
      <c r="P9" s="287">
        <f t="shared" ref="P9:U9" si="8">SUM(P3:P8)</f>
        <v>145</v>
      </c>
      <c r="Q9" s="287">
        <f t="shared" si="8"/>
        <v>10951</v>
      </c>
      <c r="R9" s="287">
        <f t="shared" si="8"/>
        <v>2737.75</v>
      </c>
      <c r="S9" s="287">
        <f t="shared" si="8"/>
        <v>376</v>
      </c>
      <c r="T9" s="287">
        <f t="shared" si="8"/>
        <v>25000</v>
      </c>
      <c r="U9" s="287">
        <f t="shared" si="8"/>
        <v>6250</v>
      </c>
      <c r="V9" s="287">
        <f t="shared" ref="V9:W9" si="9">SUM(V3:V8)</f>
        <v>670</v>
      </c>
      <c r="W9" s="287">
        <f t="shared" si="9"/>
        <v>45070</v>
      </c>
      <c r="X9" s="287">
        <f>SUM(X3:X8)</f>
        <v>11267.5</v>
      </c>
      <c r="Y9" s="287">
        <f t="shared" ref="Y9:Z9" si="10">SUM(Y3:Y8)</f>
        <v>610</v>
      </c>
      <c r="Z9" s="287">
        <f t="shared" si="10"/>
        <v>41198</v>
      </c>
      <c r="AA9" s="287">
        <f t="shared" ref="AA9:AG9" si="11">SUM(AA3:AA8)</f>
        <v>10299.5</v>
      </c>
      <c r="AB9" s="287">
        <f t="shared" si="11"/>
        <v>700</v>
      </c>
      <c r="AC9" s="287">
        <f t="shared" si="11"/>
        <v>47112</v>
      </c>
      <c r="AD9" s="287">
        <f t="shared" si="11"/>
        <v>11778</v>
      </c>
      <c r="AE9" s="287">
        <f t="shared" si="11"/>
        <v>619</v>
      </c>
      <c r="AF9" s="287">
        <f t="shared" si="11"/>
        <v>43121</v>
      </c>
      <c r="AG9" s="287">
        <f t="shared" si="11"/>
        <v>10780.25</v>
      </c>
      <c r="AH9" s="287">
        <f t="shared" ref="AH9:AJ9" si="12">SUM(AH3:AH8)</f>
        <v>634</v>
      </c>
      <c r="AI9" s="287">
        <f t="shared" si="12"/>
        <v>44378</v>
      </c>
      <c r="AJ9" s="287">
        <f t="shared" si="12"/>
        <v>11094.5</v>
      </c>
    </row>
  </sheetData>
  <mergeCells count="14">
    <mergeCell ref="AH1:AJ1"/>
    <mergeCell ref="AE1:AG1"/>
    <mergeCell ref="G1:I1"/>
    <mergeCell ref="J1:L1"/>
    <mergeCell ref="A9:C9"/>
    <mergeCell ref="A1:A2"/>
    <mergeCell ref="B1:B2"/>
    <mergeCell ref="C1:C2"/>
    <mergeCell ref="D1:F1"/>
    <mergeCell ref="AB1:AD1"/>
    <mergeCell ref="Y1:AA1"/>
    <mergeCell ref="V1:X1"/>
    <mergeCell ref="S1:U1"/>
    <mergeCell ref="M1:O1"/>
  </mergeCells>
  <pageMargins left="0.7" right="0.7" top="0.75" bottom="0.75" header="0.3" footer="0.3"/>
  <pageSetup paperSize="260" orientation="portrait" horizontalDpi="203" verticalDpi="203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18EF1-536C-470D-9FEF-339634896152}">
  <sheetPr>
    <tabColor theme="7" tint="0.39997558519241921"/>
  </sheetPr>
  <dimension ref="A1:AJ19"/>
  <sheetViews>
    <sheetView showGridLines="0" zoomScale="90" zoomScaleNormal="90" workbookViewId="0">
      <pane xSplit="3" ySplit="2" topLeftCell="P3" activePane="bottomRight" state="frozen"/>
      <selection activeCell="G24" sqref="G24"/>
      <selection pane="topRight" activeCell="G24" sqref="G24"/>
      <selection pane="bottomLeft" activeCell="G24" sqref="G24"/>
      <selection pane="bottomRight" activeCell="AO13" sqref="AO13"/>
    </sheetView>
  </sheetViews>
  <sheetFormatPr defaultRowHeight="15"/>
  <cols>
    <col min="2" max="2" width="37.5703125" customWidth="1"/>
    <col min="3" max="3" width="9" customWidth="1"/>
    <col min="4" max="4" width="9.5703125" hidden="1" customWidth="1"/>
    <col min="5" max="5" width="11" hidden="1" customWidth="1"/>
    <col min="6" max="6" width="11.140625" hidden="1" customWidth="1"/>
    <col min="7" max="7" width="9.5703125" hidden="1" customWidth="1"/>
    <col min="8" max="8" width="12" hidden="1" customWidth="1"/>
    <col min="9" max="9" width="11.42578125" hidden="1" customWidth="1"/>
    <col min="10" max="10" width="10" hidden="1" customWidth="1"/>
    <col min="11" max="11" width="11.140625" hidden="1" customWidth="1"/>
    <col min="12" max="12" width="14.140625" hidden="1" customWidth="1"/>
    <col min="13" max="13" width="10" hidden="1" customWidth="1"/>
    <col min="14" max="14" width="11.140625" hidden="1" customWidth="1"/>
    <col min="15" max="15" width="14.140625" hidden="1" customWidth="1"/>
    <col min="16" max="16" width="10" hidden="1" customWidth="1"/>
    <col min="17" max="18" width="14.140625" hidden="1" customWidth="1"/>
    <col min="19" max="19" width="10" hidden="1" customWidth="1"/>
    <col min="20" max="21" width="14.140625" hidden="1" customWidth="1"/>
    <col min="22" max="22" width="10" hidden="1" customWidth="1"/>
    <col min="23" max="24" width="14.140625" hidden="1" customWidth="1"/>
    <col min="25" max="25" width="10" hidden="1" customWidth="1"/>
    <col min="26" max="27" width="14.140625" hidden="1" customWidth="1"/>
    <col min="28" max="28" width="10" hidden="1" customWidth="1"/>
    <col min="29" max="30" width="14.140625" hidden="1" customWidth="1"/>
    <col min="31" max="31" width="10" hidden="1" customWidth="1"/>
    <col min="32" max="33" width="14.140625" hidden="1" customWidth="1"/>
    <col min="34" max="34" width="10" bestFit="1" customWidth="1"/>
    <col min="35" max="36" width="14.140625" customWidth="1"/>
  </cols>
  <sheetData>
    <row r="1" spans="1:36">
      <c r="A1" s="475" t="s">
        <v>0</v>
      </c>
      <c r="B1" s="476" t="s">
        <v>2</v>
      </c>
      <c r="C1" s="475" t="s">
        <v>1</v>
      </c>
      <c r="D1" s="471">
        <v>43132</v>
      </c>
      <c r="E1" s="471"/>
      <c r="F1" s="471"/>
      <c r="G1" s="471">
        <v>43160</v>
      </c>
      <c r="H1" s="471"/>
      <c r="I1" s="471"/>
      <c r="J1" s="471">
        <v>43191</v>
      </c>
      <c r="K1" s="471"/>
      <c r="L1" s="471"/>
      <c r="M1" s="471">
        <v>43221</v>
      </c>
      <c r="N1" s="471"/>
      <c r="O1" s="471"/>
      <c r="P1" s="321">
        <v>43252</v>
      </c>
      <c r="Q1" s="321"/>
      <c r="R1" s="321"/>
      <c r="S1" s="468">
        <v>43282</v>
      </c>
      <c r="T1" s="469"/>
      <c r="U1" s="470"/>
      <c r="V1" s="468">
        <v>43313</v>
      </c>
      <c r="W1" s="469"/>
      <c r="X1" s="470"/>
      <c r="Y1" s="342">
        <v>43344</v>
      </c>
      <c r="Z1" s="343"/>
      <c r="AA1" s="344"/>
      <c r="AB1" s="468">
        <v>43374</v>
      </c>
      <c r="AC1" s="469"/>
      <c r="AD1" s="470"/>
      <c r="AE1" s="468">
        <v>43405</v>
      </c>
      <c r="AF1" s="469"/>
      <c r="AG1" s="470"/>
      <c r="AH1" s="468">
        <v>43435</v>
      </c>
      <c r="AI1" s="469"/>
      <c r="AJ1" s="470"/>
    </row>
    <row r="2" spans="1:36">
      <c r="A2" s="475"/>
      <c r="B2" s="476"/>
      <c r="C2" s="475"/>
      <c r="D2" s="322" t="s">
        <v>923</v>
      </c>
      <c r="E2" s="322" t="s">
        <v>922</v>
      </c>
      <c r="F2" s="285">
        <v>0.25</v>
      </c>
      <c r="G2" s="322" t="s">
        <v>923</v>
      </c>
      <c r="H2" s="322" t="s">
        <v>922</v>
      </c>
      <c r="I2" s="285">
        <v>0.25</v>
      </c>
      <c r="J2" s="322" t="s">
        <v>923</v>
      </c>
      <c r="K2" s="322" t="s">
        <v>922</v>
      </c>
      <c r="L2" s="285">
        <v>0.25</v>
      </c>
      <c r="M2" s="322" t="s">
        <v>923</v>
      </c>
      <c r="N2" s="322" t="s">
        <v>922</v>
      </c>
      <c r="O2" s="285">
        <v>0.25</v>
      </c>
      <c r="P2" s="322" t="s">
        <v>923</v>
      </c>
      <c r="Q2" s="322" t="s">
        <v>922</v>
      </c>
      <c r="R2" s="285">
        <v>0.25</v>
      </c>
      <c r="S2" s="322" t="s">
        <v>923</v>
      </c>
      <c r="T2" s="322" t="s">
        <v>922</v>
      </c>
      <c r="U2" s="285">
        <v>0.25</v>
      </c>
      <c r="V2" s="322" t="s">
        <v>923</v>
      </c>
      <c r="W2" s="322" t="s">
        <v>922</v>
      </c>
      <c r="X2" s="285">
        <v>0.25</v>
      </c>
      <c r="Y2" s="345" t="s">
        <v>923</v>
      </c>
      <c r="Z2" s="345" t="s">
        <v>922</v>
      </c>
      <c r="AA2" s="285">
        <v>0.25</v>
      </c>
      <c r="AB2" s="345" t="s">
        <v>923</v>
      </c>
      <c r="AC2" s="345" t="s">
        <v>922</v>
      </c>
      <c r="AD2" s="285">
        <v>0.25</v>
      </c>
      <c r="AE2" s="361" t="s">
        <v>923</v>
      </c>
      <c r="AF2" s="361" t="s">
        <v>922</v>
      </c>
      <c r="AG2" s="285">
        <v>0.25</v>
      </c>
      <c r="AH2" s="373" t="s">
        <v>923</v>
      </c>
      <c r="AI2" s="373" t="s">
        <v>922</v>
      </c>
      <c r="AJ2" s="285">
        <v>0.25</v>
      </c>
    </row>
    <row r="3" spans="1:36">
      <c r="A3" s="1" t="s">
        <v>3844</v>
      </c>
      <c r="B3" s="179" t="s">
        <v>3829</v>
      </c>
      <c r="C3" s="261" t="s">
        <v>5</v>
      </c>
      <c r="D3" s="159">
        <v>28</v>
      </c>
      <c r="E3" s="160">
        <v>2040</v>
      </c>
      <c r="F3" s="58">
        <f>E3*25%</f>
        <v>510</v>
      </c>
      <c r="G3" s="194">
        <v>183</v>
      </c>
      <c r="H3" s="194">
        <v>12173</v>
      </c>
      <c r="I3" s="58">
        <f>H3*25%</f>
        <v>3043.25</v>
      </c>
      <c r="J3" s="210">
        <v>248</v>
      </c>
      <c r="K3" s="210">
        <v>16100</v>
      </c>
      <c r="L3" s="219">
        <f>K3*25%</f>
        <v>4025</v>
      </c>
      <c r="M3" s="210">
        <v>382</v>
      </c>
      <c r="N3" s="210">
        <v>27486</v>
      </c>
      <c r="O3" s="219">
        <f>N3*25%</f>
        <v>6871.5</v>
      </c>
      <c r="P3" s="271">
        <v>4</v>
      </c>
      <c r="Q3" s="271">
        <v>292</v>
      </c>
      <c r="R3" s="272">
        <f>Q3*25%</f>
        <v>73</v>
      </c>
      <c r="S3" s="271">
        <v>15</v>
      </c>
      <c r="T3" s="271">
        <v>1121</v>
      </c>
      <c r="U3" s="272">
        <f>T3*25%</f>
        <v>280.25</v>
      </c>
      <c r="V3" s="271">
        <v>29</v>
      </c>
      <c r="W3" s="271">
        <v>1919</v>
      </c>
      <c r="X3" s="272">
        <f>W3*25%</f>
        <v>479.75</v>
      </c>
      <c r="Y3" s="271">
        <v>74</v>
      </c>
      <c r="Z3" s="271">
        <v>3998</v>
      </c>
      <c r="AA3" s="272">
        <f>Z3*25%</f>
        <v>999.5</v>
      </c>
      <c r="AB3" s="271">
        <v>110</v>
      </c>
      <c r="AC3" s="271">
        <v>8442</v>
      </c>
      <c r="AD3" s="272">
        <f>AC3*25%</f>
        <v>2110.5</v>
      </c>
      <c r="AE3" s="271">
        <v>125</v>
      </c>
      <c r="AF3" s="271">
        <v>9559</v>
      </c>
      <c r="AG3" s="272">
        <f>AF3*25%</f>
        <v>2389.75</v>
      </c>
      <c r="AH3" s="271">
        <v>79</v>
      </c>
      <c r="AI3" s="271">
        <v>6249</v>
      </c>
      <c r="AJ3" s="272">
        <f>AI3*25%</f>
        <v>1562.25</v>
      </c>
    </row>
    <row r="4" spans="1:36">
      <c r="A4" s="1" t="s">
        <v>3845</v>
      </c>
      <c r="B4" s="179" t="s">
        <v>3830</v>
      </c>
      <c r="C4" s="261" t="s">
        <v>5</v>
      </c>
      <c r="D4" s="159"/>
      <c r="E4" s="160"/>
      <c r="F4" s="58"/>
      <c r="G4" s="194"/>
      <c r="H4" s="194"/>
      <c r="I4" s="58"/>
      <c r="J4" s="210"/>
      <c r="K4" s="210"/>
      <c r="L4" s="219"/>
      <c r="M4" s="210"/>
      <c r="N4" s="210"/>
      <c r="O4" s="219"/>
      <c r="P4" s="271">
        <v>42</v>
      </c>
      <c r="Q4" s="271">
        <v>2650</v>
      </c>
      <c r="R4" s="272">
        <f t="shared" ref="R4:R8" si="0">Q4*25%</f>
        <v>662.5</v>
      </c>
      <c r="S4" s="271">
        <v>100</v>
      </c>
      <c r="T4" s="271">
        <v>7032</v>
      </c>
      <c r="U4" s="272">
        <f t="shared" ref="U4:U8" si="1">T4*25%</f>
        <v>1758</v>
      </c>
      <c r="V4" s="271">
        <v>129</v>
      </c>
      <c r="W4" s="271">
        <v>8999</v>
      </c>
      <c r="X4" s="272">
        <f t="shared" ref="X4:X8" si="2">W4*25%</f>
        <v>2249.75</v>
      </c>
      <c r="Y4" s="271">
        <v>30</v>
      </c>
      <c r="Z4" s="271">
        <v>2094</v>
      </c>
      <c r="AA4" s="272">
        <f t="shared" ref="AA4:AA18" si="3">Z4*25%</f>
        <v>523.5</v>
      </c>
      <c r="AB4" s="271">
        <v>20</v>
      </c>
      <c r="AC4" s="271">
        <v>1408</v>
      </c>
      <c r="AD4" s="272">
        <f t="shared" ref="AD4:AD18" si="4">AC4*25%</f>
        <v>352</v>
      </c>
      <c r="AE4" s="271">
        <v>8</v>
      </c>
      <c r="AF4" s="271">
        <v>512</v>
      </c>
      <c r="AG4" s="272">
        <f t="shared" ref="AG4:AG18" si="5">AF4*25%</f>
        <v>128</v>
      </c>
      <c r="AH4" s="271">
        <v>5</v>
      </c>
      <c r="AI4" s="271">
        <v>535</v>
      </c>
      <c r="AJ4" s="272">
        <f t="shared" ref="AJ4:AJ18" si="6">AI4*25%</f>
        <v>133.75</v>
      </c>
    </row>
    <row r="5" spans="1:36">
      <c r="A5" s="1" t="s">
        <v>3846</v>
      </c>
      <c r="B5" s="179" t="s">
        <v>3831</v>
      </c>
      <c r="C5" s="261" t="s">
        <v>5</v>
      </c>
      <c r="D5" s="159"/>
      <c r="E5" s="160"/>
      <c r="F5" s="58"/>
      <c r="G5" s="194"/>
      <c r="H5" s="194"/>
      <c r="I5" s="58"/>
      <c r="J5" s="210"/>
      <c r="K5" s="210"/>
      <c r="L5" s="219"/>
      <c r="M5" s="210"/>
      <c r="N5" s="210"/>
      <c r="O5" s="219"/>
      <c r="P5" s="271">
        <v>68</v>
      </c>
      <c r="Q5" s="271">
        <v>5704</v>
      </c>
      <c r="R5" s="272">
        <f t="shared" si="0"/>
        <v>1426</v>
      </c>
      <c r="S5" s="271">
        <v>139</v>
      </c>
      <c r="T5" s="271">
        <v>8709</v>
      </c>
      <c r="U5" s="272">
        <f t="shared" si="1"/>
        <v>2177.25</v>
      </c>
      <c r="V5" s="271">
        <v>238</v>
      </c>
      <c r="W5" s="271">
        <v>15474</v>
      </c>
      <c r="X5" s="272">
        <f t="shared" si="2"/>
        <v>3868.5</v>
      </c>
      <c r="Y5" s="271">
        <v>10</v>
      </c>
      <c r="Z5" s="271">
        <v>822</v>
      </c>
      <c r="AA5" s="272">
        <f t="shared" si="3"/>
        <v>205.5</v>
      </c>
      <c r="AB5" s="271">
        <v>21</v>
      </c>
      <c r="AC5" s="271">
        <v>1411</v>
      </c>
      <c r="AD5" s="272">
        <f t="shared" si="4"/>
        <v>352.75</v>
      </c>
      <c r="AE5" s="271">
        <v>49</v>
      </c>
      <c r="AF5" s="271">
        <v>4163</v>
      </c>
      <c r="AG5" s="272">
        <f t="shared" si="5"/>
        <v>1040.75</v>
      </c>
      <c r="AH5" s="271">
        <v>88</v>
      </c>
      <c r="AI5" s="271">
        <v>7484</v>
      </c>
      <c r="AJ5" s="272">
        <f t="shared" si="6"/>
        <v>1871</v>
      </c>
    </row>
    <row r="6" spans="1:36">
      <c r="A6" s="1" t="s">
        <v>3847</v>
      </c>
      <c r="B6" s="179" t="s">
        <v>3832</v>
      </c>
      <c r="C6" s="261" t="s">
        <v>5</v>
      </c>
      <c r="D6" s="159"/>
      <c r="E6" s="160"/>
      <c r="F6" s="58"/>
      <c r="G6" s="194"/>
      <c r="H6" s="194"/>
      <c r="I6" s="58"/>
      <c r="J6" s="210"/>
      <c r="K6" s="210"/>
      <c r="L6" s="219"/>
      <c r="M6" s="210"/>
      <c r="N6" s="210"/>
      <c r="O6" s="219"/>
      <c r="P6" s="271">
        <v>16</v>
      </c>
      <c r="Q6" s="271">
        <v>1296</v>
      </c>
      <c r="R6" s="272">
        <f t="shared" si="0"/>
        <v>324</v>
      </c>
      <c r="S6" s="271">
        <v>50</v>
      </c>
      <c r="T6" s="271">
        <v>3490</v>
      </c>
      <c r="U6" s="272">
        <f t="shared" si="1"/>
        <v>872.5</v>
      </c>
      <c r="V6" s="271">
        <v>112</v>
      </c>
      <c r="W6" s="271">
        <v>7996</v>
      </c>
      <c r="X6" s="272">
        <f t="shared" si="2"/>
        <v>1999</v>
      </c>
      <c r="Y6" s="271">
        <v>2</v>
      </c>
      <c r="Z6" s="271">
        <v>178</v>
      </c>
      <c r="AA6" s="272">
        <f t="shared" si="3"/>
        <v>44.5</v>
      </c>
      <c r="AB6" s="271">
        <v>2</v>
      </c>
      <c r="AC6" s="271">
        <v>178</v>
      </c>
      <c r="AD6" s="272">
        <f t="shared" si="4"/>
        <v>44.5</v>
      </c>
      <c r="AE6" s="271">
        <v>3</v>
      </c>
      <c r="AF6" s="271">
        <v>169</v>
      </c>
      <c r="AG6" s="272">
        <f t="shared" si="5"/>
        <v>42.25</v>
      </c>
      <c r="AH6" s="271">
        <v>8</v>
      </c>
      <c r="AI6" s="271">
        <v>348</v>
      </c>
      <c r="AJ6" s="272">
        <f t="shared" si="6"/>
        <v>87</v>
      </c>
    </row>
    <row r="7" spans="1:36">
      <c r="A7" s="1" t="s">
        <v>3848</v>
      </c>
      <c r="B7" s="179" t="s">
        <v>3833</v>
      </c>
      <c r="C7" s="261" t="s">
        <v>5</v>
      </c>
      <c r="D7" s="159"/>
      <c r="E7" s="160"/>
      <c r="F7" s="58"/>
      <c r="G7" s="194"/>
      <c r="H7" s="194"/>
      <c r="I7" s="58"/>
      <c r="J7" s="210"/>
      <c r="K7" s="210"/>
      <c r="L7" s="219"/>
      <c r="M7" s="210"/>
      <c r="N7" s="210"/>
      <c r="O7" s="219"/>
      <c r="P7" s="271">
        <v>5</v>
      </c>
      <c r="Q7" s="271">
        <v>287</v>
      </c>
      <c r="R7" s="272">
        <f t="shared" si="0"/>
        <v>71.75</v>
      </c>
      <c r="S7" s="271">
        <v>15</v>
      </c>
      <c r="T7" s="271">
        <v>897</v>
      </c>
      <c r="U7" s="272">
        <f t="shared" si="1"/>
        <v>224.25</v>
      </c>
      <c r="V7" s="271">
        <v>86</v>
      </c>
      <c r="W7" s="271">
        <v>5610</v>
      </c>
      <c r="X7" s="272">
        <f t="shared" si="2"/>
        <v>1402.5</v>
      </c>
      <c r="Y7" s="271">
        <v>76</v>
      </c>
      <c r="Z7" s="271">
        <v>7320</v>
      </c>
      <c r="AA7" s="272">
        <f t="shared" si="3"/>
        <v>1830</v>
      </c>
      <c r="AB7" s="271">
        <v>68</v>
      </c>
      <c r="AC7" s="271">
        <v>5616</v>
      </c>
      <c r="AD7" s="272">
        <f t="shared" si="4"/>
        <v>1404</v>
      </c>
      <c r="AE7" s="271">
        <v>53</v>
      </c>
      <c r="AF7" s="271">
        <v>4299</v>
      </c>
      <c r="AG7" s="272">
        <f t="shared" si="5"/>
        <v>1074.75</v>
      </c>
      <c r="AH7" s="271">
        <v>32</v>
      </c>
      <c r="AI7" s="271">
        <v>2652</v>
      </c>
      <c r="AJ7" s="272">
        <f t="shared" si="6"/>
        <v>663</v>
      </c>
    </row>
    <row r="8" spans="1:36">
      <c r="A8" s="1" t="s">
        <v>3849</v>
      </c>
      <c r="B8" s="179" t="s">
        <v>3834</v>
      </c>
      <c r="C8" s="261" t="s">
        <v>5</v>
      </c>
      <c r="D8" s="159"/>
      <c r="E8" s="160"/>
      <c r="F8" s="58"/>
      <c r="G8" s="194"/>
      <c r="H8" s="194"/>
      <c r="I8" s="58"/>
      <c r="J8" s="210"/>
      <c r="K8" s="210"/>
      <c r="L8" s="219"/>
      <c r="M8" s="210"/>
      <c r="N8" s="210"/>
      <c r="O8" s="219"/>
      <c r="P8" s="271">
        <v>10</v>
      </c>
      <c r="Q8" s="271">
        <v>722</v>
      </c>
      <c r="R8" s="272">
        <f t="shared" si="0"/>
        <v>180.5</v>
      </c>
      <c r="S8" s="271">
        <v>57</v>
      </c>
      <c r="T8" s="271">
        <v>3751</v>
      </c>
      <c r="U8" s="272">
        <f t="shared" si="1"/>
        <v>937.75</v>
      </c>
      <c r="V8" s="271">
        <v>76</v>
      </c>
      <c r="W8" s="271">
        <v>5072</v>
      </c>
      <c r="X8" s="272">
        <f t="shared" si="2"/>
        <v>1268</v>
      </c>
      <c r="Y8" s="271">
        <v>12</v>
      </c>
      <c r="Z8" s="271">
        <v>564</v>
      </c>
      <c r="AA8" s="272">
        <f t="shared" si="3"/>
        <v>141</v>
      </c>
      <c r="AB8" s="271">
        <v>13</v>
      </c>
      <c r="AC8" s="271">
        <v>671</v>
      </c>
      <c r="AD8" s="272">
        <f t="shared" si="4"/>
        <v>167.75</v>
      </c>
      <c r="AE8" s="271">
        <v>15</v>
      </c>
      <c r="AF8" s="271">
        <v>1065</v>
      </c>
      <c r="AG8" s="272">
        <f t="shared" si="5"/>
        <v>266.25</v>
      </c>
      <c r="AH8" s="271">
        <v>10</v>
      </c>
      <c r="AI8" s="271">
        <v>670</v>
      </c>
      <c r="AJ8" s="272">
        <f t="shared" si="6"/>
        <v>167.5</v>
      </c>
    </row>
    <row r="9" spans="1:36">
      <c r="A9" s="1" t="s">
        <v>3850</v>
      </c>
      <c r="B9" s="221" t="s">
        <v>3835</v>
      </c>
      <c r="C9" s="261" t="s">
        <v>5</v>
      </c>
      <c r="D9" s="221"/>
      <c r="E9" s="221"/>
      <c r="F9" s="221"/>
      <c r="G9" s="221"/>
      <c r="H9" s="221"/>
      <c r="I9" s="221"/>
      <c r="J9" s="221"/>
      <c r="K9" s="221"/>
      <c r="L9" s="221"/>
      <c r="M9" s="221"/>
      <c r="N9" s="221"/>
      <c r="O9" s="221"/>
      <c r="P9" s="221"/>
      <c r="Q9" s="221"/>
      <c r="R9" s="221"/>
      <c r="S9" s="221"/>
      <c r="T9" s="221"/>
      <c r="U9" s="221"/>
      <c r="V9" s="221"/>
      <c r="W9" s="221"/>
      <c r="X9" s="221"/>
      <c r="Y9" s="221">
        <v>80</v>
      </c>
      <c r="Z9" s="221">
        <v>6632</v>
      </c>
      <c r="AA9" s="272">
        <f t="shared" si="3"/>
        <v>1658</v>
      </c>
      <c r="AB9" s="221">
        <v>101</v>
      </c>
      <c r="AC9" s="221">
        <v>6983</v>
      </c>
      <c r="AD9" s="272">
        <f t="shared" si="4"/>
        <v>1745.75</v>
      </c>
      <c r="AE9" s="221">
        <v>87</v>
      </c>
      <c r="AF9" s="221">
        <v>5845</v>
      </c>
      <c r="AG9" s="272">
        <f t="shared" si="5"/>
        <v>1461.25</v>
      </c>
      <c r="AH9" s="221">
        <v>37</v>
      </c>
      <c r="AI9" s="221">
        <v>2887</v>
      </c>
      <c r="AJ9" s="272">
        <f t="shared" si="6"/>
        <v>721.75</v>
      </c>
    </row>
    <row r="10" spans="1:36">
      <c r="A10" s="1" t="s">
        <v>3851</v>
      </c>
      <c r="B10" s="221" t="s">
        <v>3836</v>
      </c>
      <c r="C10" s="261" t="s">
        <v>5</v>
      </c>
      <c r="D10" s="221"/>
      <c r="E10" s="221"/>
      <c r="F10" s="221"/>
      <c r="G10" s="221"/>
      <c r="H10" s="221"/>
      <c r="I10" s="221"/>
      <c r="J10" s="221"/>
      <c r="K10" s="221"/>
      <c r="L10" s="221"/>
      <c r="M10" s="221"/>
      <c r="N10" s="221"/>
      <c r="O10" s="221"/>
      <c r="P10" s="221"/>
      <c r="Q10" s="221"/>
      <c r="R10" s="221"/>
      <c r="S10" s="221"/>
      <c r="T10" s="221"/>
      <c r="U10" s="221"/>
      <c r="V10" s="221"/>
      <c r="W10" s="221"/>
      <c r="X10" s="221"/>
      <c r="Y10" s="221">
        <v>50</v>
      </c>
      <c r="Z10" s="221">
        <v>3418</v>
      </c>
      <c r="AA10" s="272">
        <f t="shared" si="3"/>
        <v>854.5</v>
      </c>
      <c r="AB10" s="221">
        <v>51</v>
      </c>
      <c r="AC10" s="221">
        <v>4209</v>
      </c>
      <c r="AD10" s="272">
        <f t="shared" si="4"/>
        <v>1052.25</v>
      </c>
      <c r="AE10" s="221">
        <v>64</v>
      </c>
      <c r="AF10" s="221">
        <v>4904</v>
      </c>
      <c r="AG10" s="272">
        <f t="shared" si="5"/>
        <v>1226</v>
      </c>
      <c r="AH10" s="221">
        <v>67</v>
      </c>
      <c r="AI10" s="221">
        <v>5357</v>
      </c>
      <c r="AJ10" s="272">
        <f t="shared" si="6"/>
        <v>1339.25</v>
      </c>
    </row>
    <row r="11" spans="1:36">
      <c r="A11" s="1" t="s">
        <v>3852</v>
      </c>
      <c r="B11" s="221" t="s">
        <v>3837</v>
      </c>
      <c r="C11" s="261" t="s">
        <v>5</v>
      </c>
      <c r="D11" s="221"/>
      <c r="E11" s="221"/>
      <c r="F11" s="221"/>
      <c r="G11" s="221"/>
      <c r="H11" s="221"/>
      <c r="I11" s="221"/>
      <c r="J11" s="221"/>
      <c r="K11" s="221"/>
      <c r="L11" s="221"/>
      <c r="M11" s="221"/>
      <c r="N11" s="221"/>
      <c r="O11" s="221"/>
      <c r="P11" s="221"/>
      <c r="Q11" s="221"/>
      <c r="R11" s="221"/>
      <c r="S11" s="221"/>
      <c r="T11" s="221"/>
      <c r="U11" s="221"/>
      <c r="V11" s="221"/>
      <c r="W11" s="221"/>
      <c r="X11" s="221"/>
      <c r="Y11" s="221">
        <v>58</v>
      </c>
      <c r="Z11" s="221">
        <v>4570</v>
      </c>
      <c r="AA11" s="272">
        <f t="shared" si="3"/>
        <v>1142.5</v>
      </c>
      <c r="AB11" s="221">
        <v>81</v>
      </c>
      <c r="AC11" s="221">
        <v>6819</v>
      </c>
      <c r="AD11" s="272">
        <f t="shared" si="4"/>
        <v>1704.75</v>
      </c>
      <c r="AE11" s="221">
        <v>69</v>
      </c>
      <c r="AF11" s="221">
        <v>5939</v>
      </c>
      <c r="AG11" s="272">
        <f t="shared" si="5"/>
        <v>1484.75</v>
      </c>
      <c r="AH11" s="221">
        <v>88</v>
      </c>
      <c r="AI11" s="221">
        <v>7092</v>
      </c>
      <c r="AJ11" s="272">
        <f t="shared" si="6"/>
        <v>1773</v>
      </c>
    </row>
    <row r="12" spans="1:36">
      <c r="A12" s="1" t="s">
        <v>3853</v>
      </c>
      <c r="B12" s="221" t="s">
        <v>3838</v>
      </c>
      <c r="C12" s="261" t="s">
        <v>5</v>
      </c>
      <c r="D12" s="221"/>
      <c r="E12" s="221"/>
      <c r="F12" s="221"/>
      <c r="G12" s="221"/>
      <c r="H12" s="221"/>
      <c r="I12" s="221"/>
      <c r="J12" s="221"/>
      <c r="K12" s="221"/>
      <c r="L12" s="221"/>
      <c r="M12" s="221"/>
      <c r="N12" s="221"/>
      <c r="O12" s="221"/>
      <c r="P12" s="221"/>
      <c r="Q12" s="221"/>
      <c r="R12" s="221"/>
      <c r="S12" s="221"/>
      <c r="T12" s="221"/>
      <c r="U12" s="221"/>
      <c r="V12" s="221"/>
      <c r="W12" s="221"/>
      <c r="X12" s="221"/>
      <c r="Y12" s="221">
        <v>58</v>
      </c>
      <c r="Z12" s="221">
        <v>4578</v>
      </c>
      <c r="AA12" s="272">
        <f t="shared" si="3"/>
        <v>1144.5</v>
      </c>
      <c r="AB12" s="221">
        <v>125</v>
      </c>
      <c r="AC12" s="221">
        <v>9875</v>
      </c>
      <c r="AD12" s="272">
        <f t="shared" si="4"/>
        <v>2468.75</v>
      </c>
      <c r="AE12" s="221">
        <v>94</v>
      </c>
      <c r="AF12" s="221">
        <v>6922</v>
      </c>
      <c r="AG12" s="272">
        <f t="shared" si="5"/>
        <v>1730.5</v>
      </c>
      <c r="AH12" s="221">
        <v>94</v>
      </c>
      <c r="AI12" s="221">
        <v>6282</v>
      </c>
      <c r="AJ12" s="272">
        <f t="shared" si="6"/>
        <v>1570.5</v>
      </c>
    </row>
    <row r="13" spans="1:36">
      <c r="A13" s="1" t="s">
        <v>3854</v>
      </c>
      <c r="B13" s="221" t="s">
        <v>3839</v>
      </c>
      <c r="C13" s="261" t="s">
        <v>5</v>
      </c>
      <c r="D13" s="221"/>
      <c r="E13" s="221"/>
      <c r="F13" s="221"/>
      <c r="G13" s="221"/>
      <c r="H13" s="221"/>
      <c r="I13" s="221"/>
      <c r="J13" s="221"/>
      <c r="K13" s="221"/>
      <c r="L13" s="221"/>
      <c r="M13" s="221"/>
      <c r="N13" s="221"/>
      <c r="O13" s="221"/>
      <c r="P13" s="221"/>
      <c r="Q13" s="221"/>
      <c r="R13" s="221"/>
      <c r="S13" s="221"/>
      <c r="T13" s="221"/>
      <c r="U13" s="221"/>
      <c r="V13" s="221"/>
      <c r="W13" s="221"/>
      <c r="X13" s="221"/>
      <c r="Y13" s="221">
        <v>75</v>
      </c>
      <c r="Z13" s="221">
        <v>5293</v>
      </c>
      <c r="AA13" s="272">
        <f t="shared" si="3"/>
        <v>1323.25</v>
      </c>
      <c r="AB13" s="221">
        <v>133</v>
      </c>
      <c r="AC13" s="221">
        <v>9367</v>
      </c>
      <c r="AD13" s="272">
        <f t="shared" si="4"/>
        <v>2341.75</v>
      </c>
      <c r="AE13" s="221">
        <v>78</v>
      </c>
      <c r="AF13" s="221">
        <v>5402</v>
      </c>
      <c r="AG13" s="272">
        <f t="shared" si="5"/>
        <v>1350.5</v>
      </c>
      <c r="AH13" s="221">
        <v>31</v>
      </c>
      <c r="AI13" s="221">
        <v>1977</v>
      </c>
      <c r="AJ13" s="272">
        <f t="shared" si="6"/>
        <v>494.25</v>
      </c>
    </row>
    <row r="14" spans="1:36">
      <c r="A14" s="1" t="s">
        <v>3855</v>
      </c>
      <c r="B14" s="221" t="s">
        <v>3840</v>
      </c>
      <c r="C14" s="261" t="s">
        <v>5</v>
      </c>
      <c r="D14" s="221"/>
      <c r="E14" s="221"/>
      <c r="F14" s="221"/>
      <c r="G14" s="221"/>
      <c r="H14" s="221"/>
      <c r="I14" s="221"/>
      <c r="J14" s="221"/>
      <c r="K14" s="221"/>
      <c r="L14" s="221"/>
      <c r="M14" s="221"/>
      <c r="N14" s="221"/>
      <c r="O14" s="221"/>
      <c r="P14" s="221"/>
      <c r="Q14" s="221"/>
      <c r="R14" s="221"/>
      <c r="S14" s="221"/>
      <c r="T14" s="221"/>
      <c r="U14" s="221"/>
      <c r="V14" s="221"/>
      <c r="W14" s="221"/>
      <c r="X14" s="221"/>
      <c r="Y14" s="221">
        <v>104</v>
      </c>
      <c r="Z14" s="221">
        <v>7200</v>
      </c>
      <c r="AA14" s="272">
        <f t="shared" si="3"/>
        <v>1800</v>
      </c>
      <c r="AB14" s="221">
        <v>144</v>
      </c>
      <c r="AC14" s="221">
        <v>9148</v>
      </c>
      <c r="AD14" s="272">
        <f t="shared" si="4"/>
        <v>2287</v>
      </c>
      <c r="AE14" s="221">
        <v>126</v>
      </c>
      <c r="AF14" s="221">
        <v>8786</v>
      </c>
      <c r="AG14" s="272">
        <f t="shared" si="5"/>
        <v>2196.5</v>
      </c>
      <c r="AH14" s="221">
        <v>97</v>
      </c>
      <c r="AI14" s="221">
        <v>6439</v>
      </c>
      <c r="AJ14" s="272">
        <f t="shared" si="6"/>
        <v>1609.75</v>
      </c>
    </row>
    <row r="15" spans="1:36">
      <c r="A15" s="1" t="s">
        <v>3856</v>
      </c>
      <c r="B15" s="221" t="s">
        <v>3841</v>
      </c>
      <c r="C15" s="261" t="s">
        <v>5</v>
      </c>
      <c r="D15" s="221"/>
      <c r="E15" s="221"/>
      <c r="F15" s="221"/>
      <c r="G15" s="221"/>
      <c r="H15" s="221"/>
      <c r="I15" s="221"/>
      <c r="J15" s="221"/>
      <c r="K15" s="221"/>
      <c r="L15" s="221"/>
      <c r="M15" s="221"/>
      <c r="N15" s="221"/>
      <c r="O15" s="221"/>
      <c r="P15" s="221"/>
      <c r="Q15" s="221"/>
      <c r="R15" s="221"/>
      <c r="S15" s="221"/>
      <c r="T15" s="221"/>
      <c r="U15" s="221"/>
      <c r="V15" s="221"/>
      <c r="W15" s="221"/>
      <c r="X15" s="221"/>
      <c r="Y15" s="221">
        <v>11</v>
      </c>
      <c r="Z15" s="221">
        <v>701</v>
      </c>
      <c r="AA15" s="272">
        <f t="shared" si="3"/>
        <v>175.25</v>
      </c>
      <c r="AB15" s="221">
        <v>11</v>
      </c>
      <c r="AC15" s="221">
        <v>921</v>
      </c>
      <c r="AD15" s="272">
        <f t="shared" si="4"/>
        <v>230.25</v>
      </c>
      <c r="AE15" s="221">
        <v>16</v>
      </c>
      <c r="AF15" s="221">
        <v>1040</v>
      </c>
      <c r="AG15" s="272">
        <f t="shared" si="5"/>
        <v>260</v>
      </c>
      <c r="AH15" s="221">
        <v>8</v>
      </c>
      <c r="AI15" s="221">
        <v>544</v>
      </c>
      <c r="AJ15" s="272">
        <f t="shared" si="6"/>
        <v>136</v>
      </c>
    </row>
    <row r="16" spans="1:36">
      <c r="A16" s="1" t="s">
        <v>3857</v>
      </c>
      <c r="B16" s="221" t="s">
        <v>3842</v>
      </c>
      <c r="C16" s="261" t="s">
        <v>5</v>
      </c>
      <c r="D16" s="221"/>
      <c r="E16" s="221"/>
      <c r="F16" s="221"/>
      <c r="G16" s="221"/>
      <c r="H16" s="221"/>
      <c r="I16" s="221"/>
      <c r="J16" s="221"/>
      <c r="K16" s="221"/>
      <c r="L16" s="221"/>
      <c r="M16" s="221"/>
      <c r="N16" s="221"/>
      <c r="O16" s="221"/>
      <c r="P16" s="221"/>
      <c r="Q16" s="221"/>
      <c r="R16" s="221"/>
      <c r="S16" s="221"/>
      <c r="T16" s="221"/>
      <c r="U16" s="221"/>
      <c r="V16" s="221"/>
      <c r="W16" s="221"/>
      <c r="X16" s="221"/>
      <c r="Y16" s="221">
        <v>13</v>
      </c>
      <c r="Z16" s="221">
        <v>1143</v>
      </c>
      <c r="AA16" s="272">
        <f t="shared" si="3"/>
        <v>285.75</v>
      </c>
      <c r="AB16" s="221">
        <v>19</v>
      </c>
      <c r="AC16" s="221">
        <v>1509</v>
      </c>
      <c r="AD16" s="272">
        <f t="shared" si="4"/>
        <v>377.25</v>
      </c>
      <c r="AE16" s="221">
        <v>31</v>
      </c>
      <c r="AF16" s="221">
        <v>2449</v>
      </c>
      <c r="AG16" s="272">
        <f t="shared" si="5"/>
        <v>612.25</v>
      </c>
      <c r="AH16" s="221">
        <v>1</v>
      </c>
      <c r="AI16" s="221">
        <v>119</v>
      </c>
      <c r="AJ16" s="272">
        <f t="shared" si="6"/>
        <v>29.75</v>
      </c>
    </row>
    <row r="17" spans="1:36">
      <c r="A17" s="1" t="s">
        <v>3858</v>
      </c>
      <c r="B17" s="221" t="s">
        <v>3834</v>
      </c>
      <c r="C17" s="261" t="s">
        <v>5</v>
      </c>
      <c r="D17" s="221"/>
      <c r="E17" s="221"/>
      <c r="F17" s="221"/>
      <c r="G17" s="221"/>
      <c r="H17" s="221"/>
      <c r="I17" s="221"/>
      <c r="J17" s="221"/>
      <c r="K17" s="221"/>
      <c r="L17" s="221"/>
      <c r="M17" s="221"/>
      <c r="N17" s="221"/>
      <c r="O17" s="221"/>
      <c r="P17" s="221"/>
      <c r="Q17" s="221"/>
      <c r="R17" s="221"/>
      <c r="S17" s="221"/>
      <c r="T17" s="221"/>
      <c r="U17" s="221"/>
      <c r="V17" s="221"/>
      <c r="W17" s="221"/>
      <c r="X17" s="221"/>
      <c r="Y17" s="221">
        <v>21</v>
      </c>
      <c r="Z17" s="221">
        <v>1815</v>
      </c>
      <c r="AA17" s="272">
        <f t="shared" si="3"/>
        <v>453.75</v>
      </c>
      <c r="AB17" s="221">
        <v>34</v>
      </c>
      <c r="AC17" s="221">
        <v>2470</v>
      </c>
      <c r="AD17" s="272">
        <f t="shared" si="4"/>
        <v>617.5</v>
      </c>
      <c r="AE17" s="221">
        <v>51</v>
      </c>
      <c r="AF17" s="221">
        <v>3933</v>
      </c>
      <c r="AG17" s="272">
        <f t="shared" si="5"/>
        <v>983.25</v>
      </c>
      <c r="AH17" s="221">
        <v>59</v>
      </c>
      <c r="AI17" s="221">
        <v>3969</v>
      </c>
      <c r="AJ17" s="272">
        <f t="shared" si="6"/>
        <v>992.25</v>
      </c>
    </row>
    <row r="18" spans="1:36">
      <c r="A18" s="1" t="s">
        <v>3859</v>
      </c>
      <c r="B18" s="221" t="s">
        <v>3843</v>
      </c>
      <c r="C18" s="261" t="s">
        <v>5</v>
      </c>
      <c r="D18" s="221"/>
      <c r="E18" s="221"/>
      <c r="F18" s="221"/>
      <c r="G18" s="221"/>
      <c r="H18" s="221"/>
      <c r="I18" s="221"/>
      <c r="J18" s="221"/>
      <c r="K18" s="221"/>
      <c r="L18" s="221"/>
      <c r="M18" s="221"/>
      <c r="N18" s="221"/>
      <c r="O18" s="221"/>
      <c r="P18" s="221"/>
      <c r="Q18" s="221"/>
      <c r="R18" s="221"/>
      <c r="S18" s="221"/>
      <c r="T18" s="221"/>
      <c r="U18" s="221"/>
      <c r="V18" s="221"/>
      <c r="W18" s="221"/>
      <c r="X18" s="221"/>
      <c r="Y18" s="221">
        <v>95</v>
      </c>
      <c r="Z18" s="221">
        <v>6965</v>
      </c>
      <c r="AA18" s="272">
        <f t="shared" si="3"/>
        <v>1741.25</v>
      </c>
      <c r="AB18" s="221">
        <v>204</v>
      </c>
      <c r="AC18" s="221">
        <v>15216</v>
      </c>
      <c r="AD18" s="272">
        <f t="shared" si="4"/>
        <v>3804</v>
      </c>
      <c r="AE18" s="221">
        <v>174</v>
      </c>
      <c r="AF18" s="221">
        <v>14210</v>
      </c>
      <c r="AG18" s="272">
        <f t="shared" si="5"/>
        <v>3552.5</v>
      </c>
      <c r="AH18" s="221">
        <v>163</v>
      </c>
      <c r="AI18" s="221">
        <v>10885</v>
      </c>
      <c r="AJ18" s="272">
        <f t="shared" si="6"/>
        <v>2721.25</v>
      </c>
    </row>
    <row r="19" spans="1:36">
      <c r="A19" s="472" t="s">
        <v>925</v>
      </c>
      <c r="B19" s="473"/>
      <c r="C19" s="474"/>
      <c r="D19" s="286">
        <f t="shared" ref="D19:O19" si="7">SUM(D3:D3)</f>
        <v>28</v>
      </c>
      <c r="E19" s="286">
        <f t="shared" si="7"/>
        <v>2040</v>
      </c>
      <c r="F19" s="286">
        <f t="shared" si="7"/>
        <v>510</v>
      </c>
      <c r="G19" s="286">
        <f t="shared" si="7"/>
        <v>183</v>
      </c>
      <c r="H19" s="286">
        <f t="shared" si="7"/>
        <v>12173</v>
      </c>
      <c r="I19" s="286">
        <f t="shared" si="7"/>
        <v>3043.25</v>
      </c>
      <c r="J19" s="287">
        <f t="shared" si="7"/>
        <v>248</v>
      </c>
      <c r="K19" s="287">
        <f t="shared" si="7"/>
        <v>16100</v>
      </c>
      <c r="L19" s="287">
        <f t="shared" si="7"/>
        <v>4025</v>
      </c>
      <c r="M19" s="287">
        <f t="shared" si="7"/>
        <v>382</v>
      </c>
      <c r="N19" s="287">
        <f t="shared" si="7"/>
        <v>27486</v>
      </c>
      <c r="O19" s="287">
        <f t="shared" si="7"/>
        <v>6871.5</v>
      </c>
      <c r="P19" s="287">
        <f t="shared" ref="P19:X19" si="8">SUM(P3:P8)</f>
        <v>145</v>
      </c>
      <c r="Q19" s="287">
        <f t="shared" si="8"/>
        <v>10951</v>
      </c>
      <c r="R19" s="287">
        <f t="shared" si="8"/>
        <v>2737.75</v>
      </c>
      <c r="S19" s="287">
        <f t="shared" si="8"/>
        <v>376</v>
      </c>
      <c r="T19" s="287">
        <f t="shared" si="8"/>
        <v>25000</v>
      </c>
      <c r="U19" s="287">
        <f t="shared" si="8"/>
        <v>6250</v>
      </c>
      <c r="V19" s="287">
        <f t="shared" si="8"/>
        <v>670</v>
      </c>
      <c r="W19" s="287">
        <f t="shared" si="8"/>
        <v>45070</v>
      </c>
      <c r="X19" s="287">
        <f t="shared" si="8"/>
        <v>11267.5</v>
      </c>
      <c r="Y19" s="287">
        <f t="shared" ref="Y19:AD19" si="9">SUM(Y3:Y18)</f>
        <v>769</v>
      </c>
      <c r="Z19" s="287">
        <f t="shared" si="9"/>
        <v>57291</v>
      </c>
      <c r="AA19" s="287">
        <f t="shared" si="9"/>
        <v>14322.75</v>
      </c>
      <c r="AB19" s="287">
        <f t="shared" si="9"/>
        <v>1137</v>
      </c>
      <c r="AC19" s="287">
        <f t="shared" si="9"/>
        <v>84243</v>
      </c>
      <c r="AD19" s="287">
        <f t="shared" si="9"/>
        <v>21060.75</v>
      </c>
      <c r="AE19" s="287">
        <f t="shared" ref="AE19:AG19" si="10">SUM(AE3:AE18)</f>
        <v>1043</v>
      </c>
      <c r="AF19" s="287">
        <f t="shared" si="10"/>
        <v>79197</v>
      </c>
      <c r="AG19" s="287">
        <f t="shared" si="10"/>
        <v>19799.25</v>
      </c>
      <c r="AH19" s="287">
        <f t="shared" ref="AH19:AJ19" si="11">SUM(AH3:AH18)</f>
        <v>867</v>
      </c>
      <c r="AI19" s="287">
        <f t="shared" si="11"/>
        <v>63489</v>
      </c>
      <c r="AJ19" s="287">
        <f t="shared" si="11"/>
        <v>15872.25</v>
      </c>
    </row>
  </sheetData>
  <mergeCells count="13">
    <mergeCell ref="AH1:AJ1"/>
    <mergeCell ref="G1:I1"/>
    <mergeCell ref="J1:L1"/>
    <mergeCell ref="A19:C19"/>
    <mergeCell ref="A1:A2"/>
    <mergeCell ref="B1:B2"/>
    <mergeCell ref="C1:C2"/>
    <mergeCell ref="D1:F1"/>
    <mergeCell ref="AE1:AG1"/>
    <mergeCell ref="AB1:AD1"/>
    <mergeCell ref="M1:O1"/>
    <mergeCell ref="S1:U1"/>
    <mergeCell ref="V1:X1"/>
  </mergeCells>
  <pageMargins left="0.7" right="0.7" top="0.75" bottom="0.75" header="0.3" footer="0.3"/>
  <pageSetup paperSize="260" orientation="portrait" horizontalDpi="203" verticalDpi="203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79DE-C961-4CA8-B533-61D3CA9B39B6}">
  <sheetPr>
    <tabColor theme="7" tint="0.39997558519241921"/>
  </sheetPr>
  <dimension ref="A1:L14"/>
  <sheetViews>
    <sheetView showGridLines="0" zoomScale="90" zoomScaleNormal="90" workbookViewId="0">
      <pane xSplit="3" ySplit="2" topLeftCell="D3" activePane="bottomRight" state="frozen"/>
      <selection activeCell="G24" sqref="G24"/>
      <selection pane="topRight" activeCell="G24" sqref="G24"/>
      <selection pane="bottomLeft" activeCell="G24" sqref="G24"/>
      <selection pane="bottomRight" activeCell="L9" sqref="L9:L11"/>
    </sheetView>
  </sheetViews>
  <sheetFormatPr defaultRowHeight="15"/>
  <cols>
    <col min="2" max="2" width="37.5703125" customWidth="1"/>
    <col min="3" max="3" width="9" customWidth="1"/>
    <col min="4" max="4" width="10" hidden="1" customWidth="1"/>
    <col min="5" max="6" width="14.140625" hidden="1" customWidth="1"/>
    <col min="7" max="7" width="10" hidden="1" customWidth="1"/>
    <col min="8" max="9" width="14.140625" hidden="1" customWidth="1"/>
    <col min="10" max="10" width="10" bestFit="1" customWidth="1"/>
    <col min="11" max="12" width="14.140625" customWidth="1"/>
  </cols>
  <sheetData>
    <row r="1" spans="1:12">
      <c r="A1" s="475" t="s">
        <v>0</v>
      </c>
      <c r="B1" s="476" t="s">
        <v>2</v>
      </c>
      <c r="C1" s="475" t="s">
        <v>1</v>
      </c>
      <c r="D1" s="468">
        <v>43374</v>
      </c>
      <c r="E1" s="469"/>
      <c r="F1" s="470"/>
      <c r="G1" s="468">
        <v>43405</v>
      </c>
      <c r="H1" s="469"/>
      <c r="I1" s="470"/>
      <c r="J1" s="468">
        <v>43435</v>
      </c>
      <c r="K1" s="469"/>
      <c r="L1" s="470"/>
    </row>
    <row r="2" spans="1:12">
      <c r="A2" s="475"/>
      <c r="B2" s="476"/>
      <c r="C2" s="475"/>
      <c r="D2" s="345" t="s">
        <v>923</v>
      </c>
      <c r="E2" s="345" t="s">
        <v>922</v>
      </c>
      <c r="F2" s="285">
        <v>0.25</v>
      </c>
      <c r="G2" s="361" t="s">
        <v>923</v>
      </c>
      <c r="H2" s="361" t="s">
        <v>922</v>
      </c>
      <c r="I2" s="285">
        <v>0.25</v>
      </c>
      <c r="J2" s="373" t="s">
        <v>923</v>
      </c>
      <c r="K2" s="373" t="s">
        <v>922</v>
      </c>
      <c r="L2" s="285">
        <v>0.25</v>
      </c>
    </row>
    <row r="3" spans="1:12">
      <c r="A3" s="1" t="s">
        <v>4821</v>
      </c>
      <c r="B3" s="179" t="s">
        <v>4810</v>
      </c>
      <c r="C3" s="261" t="s">
        <v>21</v>
      </c>
      <c r="D3" s="271">
        <v>198</v>
      </c>
      <c r="E3" s="271">
        <v>18686</v>
      </c>
      <c r="F3" s="272">
        <f>E3*25%</f>
        <v>4671.5</v>
      </c>
      <c r="G3" s="271"/>
      <c r="H3" s="271"/>
      <c r="I3" s="272">
        <f>H3*25%</f>
        <v>0</v>
      </c>
      <c r="J3" s="385">
        <v>322</v>
      </c>
      <c r="K3" s="385">
        <v>32366</v>
      </c>
      <c r="L3" s="386">
        <f>K3*25%</f>
        <v>8091.5</v>
      </c>
    </row>
    <row r="4" spans="1:12">
      <c r="A4" s="1" t="s">
        <v>4822</v>
      </c>
      <c r="B4" s="179" t="s">
        <v>4811</v>
      </c>
      <c r="C4" s="261" t="s">
        <v>297</v>
      </c>
      <c r="D4" s="271">
        <v>298</v>
      </c>
      <c r="E4" s="271">
        <v>20466</v>
      </c>
      <c r="F4" s="272">
        <f t="shared" ref="F4:F13" si="0">E4*25%</f>
        <v>5116.5</v>
      </c>
      <c r="G4" s="271"/>
      <c r="H4" s="271"/>
      <c r="I4" s="272">
        <f t="shared" ref="I4:I13" si="1">H4*25%</f>
        <v>0</v>
      </c>
      <c r="J4" s="385">
        <v>445</v>
      </c>
      <c r="K4" s="385">
        <v>25871</v>
      </c>
      <c r="L4" s="386">
        <f t="shared" ref="L4:L13" si="2">K4*25%</f>
        <v>6467.75</v>
      </c>
    </row>
    <row r="5" spans="1:12">
      <c r="A5" s="1" t="s">
        <v>4823</v>
      </c>
      <c r="B5" s="179" t="s">
        <v>4812</v>
      </c>
      <c r="C5" s="261" t="s">
        <v>5</v>
      </c>
      <c r="D5" s="271">
        <v>127</v>
      </c>
      <c r="E5" s="271">
        <v>9003</v>
      </c>
      <c r="F5" s="272">
        <f t="shared" si="0"/>
        <v>2250.75</v>
      </c>
      <c r="G5" s="271"/>
      <c r="H5" s="271"/>
      <c r="I5" s="272">
        <f t="shared" si="1"/>
        <v>0</v>
      </c>
      <c r="J5" s="385">
        <v>123</v>
      </c>
      <c r="K5" s="385">
        <v>9161</v>
      </c>
      <c r="L5" s="386">
        <f t="shared" si="2"/>
        <v>2290.25</v>
      </c>
    </row>
    <row r="6" spans="1:12">
      <c r="A6" s="1" t="s">
        <v>4824</v>
      </c>
      <c r="B6" s="179" t="s">
        <v>4813</v>
      </c>
      <c r="C6" s="261" t="s">
        <v>552</v>
      </c>
      <c r="D6" s="271">
        <v>19</v>
      </c>
      <c r="E6" s="271">
        <v>2371</v>
      </c>
      <c r="F6" s="272">
        <f t="shared" si="0"/>
        <v>592.75</v>
      </c>
      <c r="G6" s="271"/>
      <c r="H6" s="271"/>
      <c r="I6" s="272">
        <f t="shared" si="1"/>
        <v>0</v>
      </c>
      <c r="J6" s="385">
        <v>33</v>
      </c>
      <c r="K6" s="385">
        <v>2487</v>
      </c>
      <c r="L6" s="386">
        <f t="shared" si="2"/>
        <v>621.75</v>
      </c>
    </row>
    <row r="7" spans="1:12">
      <c r="A7" s="1" t="s">
        <v>4825</v>
      </c>
      <c r="B7" s="179" t="s">
        <v>4814</v>
      </c>
      <c r="C7" s="261" t="s">
        <v>16</v>
      </c>
      <c r="D7" s="271">
        <v>28</v>
      </c>
      <c r="E7" s="271">
        <v>1980</v>
      </c>
      <c r="F7" s="272">
        <f t="shared" si="0"/>
        <v>495</v>
      </c>
      <c r="G7" s="271"/>
      <c r="H7" s="271"/>
      <c r="I7" s="272">
        <f t="shared" si="1"/>
        <v>0</v>
      </c>
      <c r="J7" s="385">
        <v>88</v>
      </c>
      <c r="K7" s="385">
        <v>8322</v>
      </c>
      <c r="L7" s="386">
        <f t="shared" si="2"/>
        <v>2080.5</v>
      </c>
    </row>
    <row r="8" spans="1:12">
      <c r="A8" s="1" t="s">
        <v>4826</v>
      </c>
      <c r="B8" s="179" t="s">
        <v>4815</v>
      </c>
      <c r="C8" s="261" t="s">
        <v>16</v>
      </c>
      <c r="D8" s="271">
        <v>57</v>
      </c>
      <c r="E8" s="271">
        <v>4295</v>
      </c>
      <c r="F8" s="272">
        <f t="shared" si="0"/>
        <v>1073.75</v>
      </c>
      <c r="G8" s="271"/>
      <c r="H8" s="271"/>
      <c r="I8" s="272">
        <f t="shared" si="1"/>
        <v>0</v>
      </c>
      <c r="J8" s="385">
        <v>93</v>
      </c>
      <c r="K8" s="385">
        <v>7677</v>
      </c>
      <c r="L8" s="386">
        <f t="shared" si="2"/>
        <v>1919.25</v>
      </c>
    </row>
    <row r="9" spans="1:12">
      <c r="A9" s="1" t="s">
        <v>4827</v>
      </c>
      <c r="B9" s="221" t="s">
        <v>4816</v>
      </c>
      <c r="C9" s="261" t="s">
        <v>5</v>
      </c>
      <c r="D9" s="221">
        <v>35</v>
      </c>
      <c r="E9" s="221">
        <v>3221</v>
      </c>
      <c r="F9" s="272">
        <f t="shared" si="0"/>
        <v>805.25</v>
      </c>
      <c r="G9" s="221"/>
      <c r="H9" s="221"/>
      <c r="I9" s="272">
        <f t="shared" si="1"/>
        <v>0</v>
      </c>
      <c r="J9" s="222">
        <v>0</v>
      </c>
      <c r="K9" s="222">
        <v>0</v>
      </c>
      <c r="L9" s="386">
        <f t="shared" si="2"/>
        <v>0</v>
      </c>
    </row>
    <row r="10" spans="1:12">
      <c r="A10" s="1" t="s">
        <v>4828</v>
      </c>
      <c r="B10" s="221" t="s">
        <v>4817</v>
      </c>
      <c r="C10" s="261" t="s">
        <v>5</v>
      </c>
      <c r="D10" s="221">
        <v>55</v>
      </c>
      <c r="E10" s="221">
        <v>4637</v>
      </c>
      <c r="F10" s="272">
        <f t="shared" si="0"/>
        <v>1159.25</v>
      </c>
      <c r="G10" s="221"/>
      <c r="H10" s="221"/>
      <c r="I10" s="272">
        <f t="shared" si="1"/>
        <v>0</v>
      </c>
      <c r="J10" s="222">
        <v>182</v>
      </c>
      <c r="K10" s="222">
        <v>15554</v>
      </c>
      <c r="L10" s="386">
        <f t="shared" si="2"/>
        <v>3888.5</v>
      </c>
    </row>
    <row r="11" spans="1:12">
      <c r="A11" s="1" t="s">
        <v>4829</v>
      </c>
      <c r="B11" s="221" t="s">
        <v>4818</v>
      </c>
      <c r="C11" s="261" t="s">
        <v>5</v>
      </c>
      <c r="D11" s="221">
        <v>8</v>
      </c>
      <c r="E11" s="221">
        <v>762</v>
      </c>
      <c r="F11" s="272">
        <f t="shared" si="0"/>
        <v>190.5</v>
      </c>
      <c r="G11" s="221"/>
      <c r="H11" s="221"/>
      <c r="I11" s="272">
        <f t="shared" si="1"/>
        <v>0</v>
      </c>
      <c r="J11" s="222">
        <v>15</v>
      </c>
      <c r="K11" s="222">
        <v>1113</v>
      </c>
      <c r="L11" s="386">
        <f t="shared" si="2"/>
        <v>278.25</v>
      </c>
    </row>
    <row r="12" spans="1:12">
      <c r="A12" s="1" t="s">
        <v>4830</v>
      </c>
      <c r="B12" s="221" t="s">
        <v>4819</v>
      </c>
      <c r="C12" s="261" t="s">
        <v>66</v>
      </c>
      <c r="D12" s="221">
        <v>40</v>
      </c>
      <c r="E12" s="221">
        <v>3210</v>
      </c>
      <c r="F12" s="272">
        <f t="shared" si="0"/>
        <v>802.5</v>
      </c>
      <c r="G12" s="221"/>
      <c r="H12" s="221"/>
      <c r="I12" s="272">
        <f t="shared" si="1"/>
        <v>0</v>
      </c>
      <c r="J12" s="222">
        <v>53</v>
      </c>
      <c r="K12" s="222">
        <v>3599</v>
      </c>
      <c r="L12" s="386">
        <f t="shared" si="2"/>
        <v>899.75</v>
      </c>
    </row>
    <row r="13" spans="1:12">
      <c r="A13" s="1" t="s">
        <v>4831</v>
      </c>
      <c r="B13" s="221" t="s">
        <v>4820</v>
      </c>
      <c r="C13" s="261" t="s">
        <v>3</v>
      </c>
      <c r="D13" s="221">
        <v>107</v>
      </c>
      <c r="E13" s="221">
        <v>7311</v>
      </c>
      <c r="F13" s="272">
        <f t="shared" si="0"/>
        <v>1827.75</v>
      </c>
      <c r="G13" s="221"/>
      <c r="H13" s="221"/>
      <c r="I13" s="272">
        <f t="shared" si="1"/>
        <v>0</v>
      </c>
      <c r="J13" s="222">
        <v>148</v>
      </c>
      <c r="K13" s="222">
        <v>11074</v>
      </c>
      <c r="L13" s="386">
        <f t="shared" si="2"/>
        <v>2768.5</v>
      </c>
    </row>
    <row r="14" spans="1:12">
      <c r="A14" s="472" t="s">
        <v>925</v>
      </c>
      <c r="B14" s="473"/>
      <c r="C14" s="474"/>
      <c r="D14" s="287">
        <f t="shared" ref="D14:I14" si="3">SUM(D3:D13)</f>
        <v>972</v>
      </c>
      <c r="E14" s="287">
        <f t="shared" si="3"/>
        <v>75942</v>
      </c>
      <c r="F14" s="287">
        <f t="shared" si="3"/>
        <v>18985.5</v>
      </c>
      <c r="G14" s="287">
        <f t="shared" si="3"/>
        <v>0</v>
      </c>
      <c r="H14" s="287">
        <f t="shared" si="3"/>
        <v>0</v>
      </c>
      <c r="I14" s="287">
        <f t="shared" si="3"/>
        <v>0</v>
      </c>
      <c r="J14" s="287">
        <f>SUM(J3:J13)</f>
        <v>1502</v>
      </c>
      <c r="K14" s="287">
        <f>SUM(K3:K13)</f>
        <v>117224</v>
      </c>
      <c r="L14" s="287">
        <f>SUM(L3:L13)</f>
        <v>29306</v>
      </c>
    </row>
  </sheetData>
  <autoFilter ref="C1:C14" xr:uid="{2B35A76B-1290-43BD-9827-B12FFEC57760}"/>
  <mergeCells count="7">
    <mergeCell ref="J1:L1"/>
    <mergeCell ref="G1:I1"/>
    <mergeCell ref="D1:F1"/>
    <mergeCell ref="A14:C14"/>
    <mergeCell ref="A1:A2"/>
    <mergeCell ref="B1:B2"/>
    <mergeCell ref="C1:C2"/>
  </mergeCells>
  <pageMargins left="0.7" right="0.7" top="0.75" bottom="0.75" header="0.3" footer="0.3"/>
  <pageSetup paperSize="260" orientation="portrait" horizontalDpi="203" verticalDpi="203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F31A9F-1DCD-4EBB-A883-FA30038BA6C8}">
  <sheetPr filterMode="1">
    <tabColor theme="7" tint="0.39997558519241921"/>
  </sheetPr>
  <dimension ref="A1:L22"/>
  <sheetViews>
    <sheetView showGridLines="0" zoomScale="90" zoomScaleNormal="90" workbookViewId="0">
      <pane xSplit="3" ySplit="2" topLeftCell="J3" activePane="bottomRight" state="frozen"/>
      <selection activeCell="G24" sqref="G24"/>
      <selection pane="topRight" activeCell="G24" sqref="G24"/>
      <selection pane="bottomLeft" activeCell="G24" sqref="G24"/>
      <selection pane="bottomRight" activeCell="L3" sqref="L3:L21"/>
    </sheetView>
  </sheetViews>
  <sheetFormatPr defaultRowHeight="15"/>
  <cols>
    <col min="2" max="2" width="37.5703125" customWidth="1"/>
    <col min="3" max="3" width="9" customWidth="1"/>
    <col min="4" max="4" width="10" hidden="1" customWidth="1"/>
    <col min="5" max="6" width="14.140625" hidden="1" customWidth="1"/>
    <col min="7" max="7" width="10" hidden="1" customWidth="1"/>
    <col min="8" max="9" width="14.140625" hidden="1" customWidth="1"/>
    <col min="10" max="10" width="10" bestFit="1" customWidth="1"/>
    <col min="11" max="12" width="14.140625" customWidth="1"/>
  </cols>
  <sheetData>
    <row r="1" spans="1:12">
      <c r="A1" s="475" t="s">
        <v>0</v>
      </c>
      <c r="B1" s="476" t="s">
        <v>2</v>
      </c>
      <c r="C1" s="475" t="s">
        <v>1</v>
      </c>
      <c r="D1" s="468">
        <v>43374</v>
      </c>
      <c r="E1" s="469"/>
      <c r="F1" s="470"/>
      <c r="G1" s="468">
        <v>43405</v>
      </c>
      <c r="H1" s="469"/>
      <c r="I1" s="470"/>
      <c r="J1" s="468">
        <v>43435</v>
      </c>
      <c r="K1" s="469"/>
      <c r="L1" s="470"/>
    </row>
    <row r="2" spans="1:12" hidden="1">
      <c r="A2" s="475"/>
      <c r="B2" s="476"/>
      <c r="C2" s="475"/>
      <c r="D2" s="345" t="s">
        <v>923</v>
      </c>
      <c r="E2" s="345" t="s">
        <v>922</v>
      </c>
      <c r="F2" s="285">
        <v>0.25</v>
      </c>
      <c r="G2" s="361" t="s">
        <v>923</v>
      </c>
      <c r="H2" s="361" t="s">
        <v>922</v>
      </c>
      <c r="I2" s="285">
        <v>0.25</v>
      </c>
      <c r="J2" s="373" t="s">
        <v>923</v>
      </c>
      <c r="K2" s="373" t="s">
        <v>922</v>
      </c>
      <c r="L2" s="285">
        <v>0.25</v>
      </c>
    </row>
    <row r="3" spans="1:12">
      <c r="A3" s="1" t="s">
        <v>4835</v>
      </c>
      <c r="B3" s="179" t="s">
        <v>4832</v>
      </c>
      <c r="C3" s="227" t="s">
        <v>5</v>
      </c>
      <c r="D3" s="28">
        <v>62</v>
      </c>
      <c r="E3" s="28">
        <v>4377</v>
      </c>
      <c r="F3" s="272">
        <f>E3*25%</f>
        <v>1094.25</v>
      </c>
      <c r="G3" s="28"/>
      <c r="H3" s="28"/>
      <c r="I3" s="272"/>
      <c r="J3" s="386">
        <v>89</v>
      </c>
      <c r="K3" s="386">
        <v>6527</v>
      </c>
      <c r="L3" s="272">
        <f>K3*25%</f>
        <v>1631.75</v>
      </c>
    </row>
    <row r="4" spans="1:12" hidden="1">
      <c r="A4" s="1" t="s">
        <v>4836</v>
      </c>
      <c r="B4" s="179" t="s">
        <v>4833</v>
      </c>
      <c r="C4" s="227" t="s">
        <v>58</v>
      </c>
      <c r="D4" s="28">
        <v>16</v>
      </c>
      <c r="E4" s="28">
        <v>1481</v>
      </c>
      <c r="F4" s="272">
        <f t="shared" ref="F4:F5" si="0">E4*25%</f>
        <v>370.25</v>
      </c>
      <c r="G4" s="28"/>
      <c r="H4" s="28"/>
      <c r="I4" s="272"/>
      <c r="J4" s="386">
        <v>26</v>
      </c>
      <c r="K4" s="386">
        <v>2238</v>
      </c>
      <c r="L4" s="272">
        <f t="shared" ref="L4:L21" si="1">K4*25%</f>
        <v>559.5</v>
      </c>
    </row>
    <row r="5" spans="1:12">
      <c r="A5" s="1" t="s">
        <v>4837</v>
      </c>
      <c r="B5" s="179" t="s">
        <v>4834</v>
      </c>
      <c r="C5" s="227" t="s">
        <v>5</v>
      </c>
      <c r="D5" s="28">
        <v>40</v>
      </c>
      <c r="E5" s="28">
        <v>3403</v>
      </c>
      <c r="F5" s="272">
        <f t="shared" si="0"/>
        <v>850.75</v>
      </c>
      <c r="G5" s="28"/>
      <c r="H5" s="28"/>
      <c r="I5" s="272"/>
      <c r="J5" s="386">
        <v>21</v>
      </c>
      <c r="K5" s="386">
        <v>1795</v>
      </c>
      <c r="L5" s="272">
        <f t="shared" si="1"/>
        <v>448.75</v>
      </c>
    </row>
    <row r="6" spans="1:12" hidden="1">
      <c r="A6" s="1" t="s">
        <v>5871</v>
      </c>
      <c r="B6" s="19" t="s">
        <v>5855</v>
      </c>
      <c r="C6" s="227" t="s">
        <v>25</v>
      </c>
      <c r="D6" s="19"/>
      <c r="E6" s="19"/>
      <c r="F6" s="19"/>
      <c r="G6" s="19"/>
      <c r="H6" s="19"/>
      <c r="I6" s="19"/>
      <c r="J6" s="102">
        <v>15</v>
      </c>
      <c r="K6" s="102">
        <v>929</v>
      </c>
      <c r="L6" s="272">
        <f t="shared" si="1"/>
        <v>232.25</v>
      </c>
    </row>
    <row r="7" spans="1:12">
      <c r="A7" s="1" t="s">
        <v>5872</v>
      </c>
      <c r="B7" s="19" t="s">
        <v>5856</v>
      </c>
      <c r="C7" s="227" t="s">
        <v>5</v>
      </c>
      <c r="D7" s="19"/>
      <c r="E7" s="19"/>
      <c r="F7" s="19"/>
      <c r="G7" s="19"/>
      <c r="H7" s="19"/>
      <c r="I7" s="19"/>
      <c r="J7" s="102">
        <v>0</v>
      </c>
      <c r="K7" s="102">
        <v>0</v>
      </c>
      <c r="L7" s="272">
        <f t="shared" si="1"/>
        <v>0</v>
      </c>
    </row>
    <row r="8" spans="1:12" hidden="1">
      <c r="A8" s="1" t="s">
        <v>5873</v>
      </c>
      <c r="B8" s="19" t="s">
        <v>5857</v>
      </c>
      <c r="C8" s="227" t="s">
        <v>34</v>
      </c>
      <c r="D8" s="19"/>
      <c r="E8" s="19"/>
      <c r="F8" s="19"/>
      <c r="G8" s="19"/>
      <c r="H8" s="19"/>
      <c r="I8" s="19"/>
      <c r="J8" s="102">
        <v>19</v>
      </c>
      <c r="K8" s="102">
        <v>1249</v>
      </c>
      <c r="L8" s="272">
        <f t="shared" si="1"/>
        <v>312.25</v>
      </c>
    </row>
    <row r="9" spans="1:12" hidden="1">
      <c r="A9" s="1" t="s">
        <v>5874</v>
      </c>
      <c r="B9" s="19" t="s">
        <v>5858</v>
      </c>
      <c r="C9" s="227" t="s">
        <v>34</v>
      </c>
      <c r="D9" s="19"/>
      <c r="E9" s="19"/>
      <c r="F9" s="19"/>
      <c r="G9" s="19"/>
      <c r="H9" s="19"/>
      <c r="I9" s="19"/>
      <c r="J9" s="102">
        <v>21</v>
      </c>
      <c r="K9" s="102">
        <v>1535</v>
      </c>
      <c r="L9" s="272">
        <f t="shared" si="1"/>
        <v>383.75</v>
      </c>
    </row>
    <row r="10" spans="1:12">
      <c r="A10" s="1" t="s">
        <v>5875</v>
      </c>
      <c r="B10" s="19" t="s">
        <v>5859</v>
      </c>
      <c r="C10" s="227" t="s">
        <v>5</v>
      </c>
      <c r="D10" s="19"/>
      <c r="E10" s="19"/>
      <c r="F10" s="19"/>
      <c r="G10" s="19"/>
      <c r="H10" s="19"/>
      <c r="I10" s="19"/>
      <c r="J10" s="102">
        <v>9</v>
      </c>
      <c r="K10" s="102">
        <v>627</v>
      </c>
      <c r="L10" s="272">
        <f t="shared" si="1"/>
        <v>156.75</v>
      </c>
    </row>
    <row r="11" spans="1:12" hidden="1">
      <c r="A11" s="1" t="s">
        <v>5876</v>
      </c>
      <c r="B11" s="19" t="s">
        <v>5860</v>
      </c>
      <c r="C11" s="227" t="s">
        <v>951</v>
      </c>
      <c r="D11" s="19"/>
      <c r="E11" s="19"/>
      <c r="F11" s="19"/>
      <c r="G11" s="19"/>
      <c r="H11" s="19"/>
      <c r="I11" s="19"/>
      <c r="J11" s="102">
        <v>5</v>
      </c>
      <c r="K11" s="102">
        <v>555</v>
      </c>
      <c r="L11" s="272">
        <f t="shared" si="1"/>
        <v>138.75</v>
      </c>
    </row>
    <row r="12" spans="1:12" hidden="1">
      <c r="A12" s="1" t="s">
        <v>5877</v>
      </c>
      <c r="B12" s="19" t="s">
        <v>5861</v>
      </c>
      <c r="C12" s="227" t="s">
        <v>952</v>
      </c>
      <c r="D12" s="19"/>
      <c r="E12" s="19"/>
      <c r="F12" s="19"/>
      <c r="G12" s="19"/>
      <c r="H12" s="19"/>
      <c r="I12" s="19"/>
      <c r="J12" s="102">
        <v>5</v>
      </c>
      <c r="K12" s="102">
        <v>331</v>
      </c>
      <c r="L12" s="272">
        <f t="shared" si="1"/>
        <v>82.75</v>
      </c>
    </row>
    <row r="13" spans="1:12">
      <c r="A13" s="1" t="s">
        <v>5878</v>
      </c>
      <c r="B13" s="19" t="s">
        <v>5862</v>
      </c>
      <c r="C13" s="227" t="s">
        <v>5</v>
      </c>
      <c r="D13" s="19"/>
      <c r="E13" s="19"/>
      <c r="F13" s="19"/>
      <c r="G13" s="19"/>
      <c r="H13" s="19"/>
      <c r="I13" s="19"/>
      <c r="J13" s="102">
        <v>9</v>
      </c>
      <c r="K13" s="102">
        <v>687</v>
      </c>
      <c r="L13" s="272">
        <f t="shared" si="1"/>
        <v>171.75</v>
      </c>
    </row>
    <row r="14" spans="1:12" hidden="1">
      <c r="A14" s="1" t="s">
        <v>5879</v>
      </c>
      <c r="B14" s="19" t="s">
        <v>5863</v>
      </c>
      <c r="C14" s="227" t="s">
        <v>38</v>
      </c>
      <c r="D14" s="19"/>
      <c r="E14" s="19"/>
      <c r="F14" s="19"/>
      <c r="G14" s="19"/>
      <c r="H14" s="19"/>
      <c r="I14" s="19"/>
      <c r="J14" s="102">
        <v>18</v>
      </c>
      <c r="K14" s="102">
        <v>1402</v>
      </c>
      <c r="L14" s="272">
        <f t="shared" si="1"/>
        <v>350.5</v>
      </c>
    </row>
    <row r="15" spans="1:12">
      <c r="A15" s="1" t="s">
        <v>5880</v>
      </c>
      <c r="B15" s="19" t="s">
        <v>5864</v>
      </c>
      <c r="C15" s="227" t="s">
        <v>5</v>
      </c>
      <c r="D15" s="19"/>
      <c r="E15" s="19"/>
      <c r="F15" s="19"/>
      <c r="G15" s="19"/>
      <c r="H15" s="19"/>
      <c r="I15" s="19"/>
      <c r="J15" s="102">
        <v>23</v>
      </c>
      <c r="K15" s="102">
        <v>1597</v>
      </c>
      <c r="L15" s="272">
        <f t="shared" si="1"/>
        <v>399.25</v>
      </c>
    </row>
    <row r="16" spans="1:12" hidden="1">
      <c r="A16" s="1" t="s">
        <v>5881</v>
      </c>
      <c r="B16" s="19" t="s">
        <v>5865</v>
      </c>
      <c r="C16" s="227" t="s">
        <v>123</v>
      </c>
      <c r="D16" s="19"/>
      <c r="E16" s="19"/>
      <c r="F16" s="19"/>
      <c r="G16" s="19"/>
      <c r="H16" s="19"/>
      <c r="I16" s="19"/>
      <c r="J16" s="102">
        <v>14</v>
      </c>
      <c r="K16" s="102">
        <v>838</v>
      </c>
      <c r="L16" s="272">
        <f t="shared" si="1"/>
        <v>209.5</v>
      </c>
    </row>
    <row r="17" spans="1:12">
      <c r="A17" s="1" t="s">
        <v>5882</v>
      </c>
      <c r="B17" s="19" t="s">
        <v>5866</v>
      </c>
      <c r="C17" s="227" t="s">
        <v>5</v>
      </c>
      <c r="D17" s="19"/>
      <c r="E17" s="19"/>
      <c r="F17" s="19"/>
      <c r="G17" s="19"/>
      <c r="H17" s="19"/>
      <c r="I17" s="19"/>
      <c r="J17" s="102">
        <v>23</v>
      </c>
      <c r="K17" s="102">
        <v>1405</v>
      </c>
      <c r="L17" s="272">
        <f t="shared" si="1"/>
        <v>351.25</v>
      </c>
    </row>
    <row r="18" spans="1:12" hidden="1">
      <c r="A18" s="1" t="s">
        <v>5883</v>
      </c>
      <c r="B18" s="19" t="s">
        <v>5867</v>
      </c>
      <c r="C18" s="227" t="s">
        <v>123</v>
      </c>
      <c r="D18" s="19"/>
      <c r="E18" s="19"/>
      <c r="F18" s="19"/>
      <c r="G18" s="19"/>
      <c r="H18" s="19"/>
      <c r="I18" s="19"/>
      <c r="J18" s="102">
        <v>14</v>
      </c>
      <c r="K18" s="102">
        <v>1078</v>
      </c>
      <c r="L18" s="272">
        <f t="shared" si="1"/>
        <v>269.5</v>
      </c>
    </row>
    <row r="19" spans="1:12" hidden="1">
      <c r="A19" s="1" t="s">
        <v>5884</v>
      </c>
      <c r="B19" s="19" t="s">
        <v>5868</v>
      </c>
      <c r="C19" s="227" t="s">
        <v>367</v>
      </c>
      <c r="D19" s="19"/>
      <c r="E19" s="19"/>
      <c r="F19" s="19"/>
      <c r="G19" s="19"/>
      <c r="H19" s="19"/>
      <c r="I19" s="19"/>
      <c r="J19" s="102">
        <v>31</v>
      </c>
      <c r="K19" s="102">
        <v>2249</v>
      </c>
      <c r="L19" s="272">
        <f t="shared" si="1"/>
        <v>562.25</v>
      </c>
    </row>
    <row r="20" spans="1:12">
      <c r="A20" s="1" t="s">
        <v>5885</v>
      </c>
      <c r="B20" s="19" t="s">
        <v>5869</v>
      </c>
      <c r="C20" s="227" t="s">
        <v>5</v>
      </c>
      <c r="D20" s="19"/>
      <c r="E20" s="19"/>
      <c r="F20" s="19"/>
      <c r="G20" s="19"/>
      <c r="H20" s="19"/>
      <c r="I20" s="19"/>
      <c r="J20" s="102">
        <v>17</v>
      </c>
      <c r="K20" s="102">
        <v>967</v>
      </c>
      <c r="L20" s="272">
        <f t="shared" si="1"/>
        <v>241.75</v>
      </c>
    </row>
    <row r="21" spans="1:12">
      <c r="A21" s="1" t="s">
        <v>5886</v>
      </c>
      <c r="B21" s="19" t="s">
        <v>5870</v>
      </c>
      <c r="C21" s="227" t="s">
        <v>5</v>
      </c>
      <c r="D21" s="19"/>
      <c r="E21" s="19"/>
      <c r="F21" s="19"/>
      <c r="G21" s="19"/>
      <c r="H21" s="19"/>
      <c r="I21" s="19"/>
      <c r="J21" s="102">
        <v>11</v>
      </c>
      <c r="K21" s="102">
        <v>877</v>
      </c>
      <c r="L21" s="272">
        <f t="shared" si="1"/>
        <v>219.25</v>
      </c>
    </row>
    <row r="22" spans="1:12" hidden="1">
      <c r="A22" s="472" t="s">
        <v>925</v>
      </c>
      <c r="B22" s="473"/>
      <c r="C22" s="474"/>
      <c r="D22" s="287">
        <f t="shared" ref="D22:I22" si="2">SUM(D3:D5)</f>
        <v>118</v>
      </c>
      <c r="E22" s="287">
        <f t="shared" si="2"/>
        <v>9261</v>
      </c>
      <c r="F22" s="287">
        <f t="shared" si="2"/>
        <v>2315.25</v>
      </c>
      <c r="G22" s="287">
        <f t="shared" si="2"/>
        <v>0</v>
      </c>
      <c r="H22" s="287">
        <f t="shared" si="2"/>
        <v>0</v>
      </c>
      <c r="I22" s="287">
        <f t="shared" si="2"/>
        <v>0</v>
      </c>
      <c r="J22" s="287">
        <f>SUM(J3:J21)</f>
        <v>370</v>
      </c>
      <c r="K22" s="287">
        <f>SUM(K3:K21)</f>
        <v>26886</v>
      </c>
      <c r="L22" s="287">
        <f>SUM(L3:L21)</f>
        <v>6721.5</v>
      </c>
    </row>
  </sheetData>
  <autoFilter ref="A1:L22" xr:uid="{8D955CDE-C6BC-409D-A870-5DAB776EBC70}">
    <filterColumn colId="2">
      <filters>
        <filter val="Kerry"/>
      </filters>
    </filterColumn>
    <filterColumn colId="3" showButton="0"/>
    <filterColumn colId="4" showButton="0"/>
    <filterColumn colId="6" showButton="0"/>
    <filterColumn colId="7" showButton="0"/>
    <filterColumn colId="9" showButton="0"/>
    <filterColumn colId="10" showButton="0"/>
  </autoFilter>
  <mergeCells count="7">
    <mergeCell ref="J1:L1"/>
    <mergeCell ref="A22:C22"/>
    <mergeCell ref="G1:I1"/>
    <mergeCell ref="A1:A2"/>
    <mergeCell ref="B1:B2"/>
    <mergeCell ref="C1:C2"/>
    <mergeCell ref="D1:F1"/>
  </mergeCells>
  <pageMargins left="0.7" right="0.7" top="0.75" bottom="0.75" header="0.3" footer="0.3"/>
  <pageSetup paperSize="260" orientation="portrait" horizontalDpi="203" verticalDpi="203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B1261-1194-49CE-A3DF-F61C7A7D41A9}">
  <sheetPr>
    <tabColor theme="7" tint="0.39997558519241921"/>
  </sheetPr>
  <dimension ref="A1:L6"/>
  <sheetViews>
    <sheetView showGridLines="0" zoomScale="90" zoomScaleNormal="90" workbookViewId="0">
      <pane xSplit="3" ySplit="2" topLeftCell="D3" activePane="bottomRight" state="frozen"/>
      <selection activeCell="G24" sqref="G24"/>
      <selection pane="topRight" activeCell="G24" sqref="G24"/>
      <selection pane="bottomLeft" activeCell="G24" sqref="G24"/>
      <selection pane="bottomRight" activeCell="L7" sqref="L7"/>
    </sheetView>
  </sheetViews>
  <sheetFormatPr defaultRowHeight="15"/>
  <cols>
    <col min="1" max="1" width="11.42578125" customWidth="1"/>
    <col min="2" max="2" width="37.5703125" customWidth="1"/>
    <col min="3" max="3" width="9" customWidth="1"/>
    <col min="4" max="4" width="10" hidden="1" customWidth="1"/>
    <col min="5" max="6" width="14.140625" hidden="1" customWidth="1"/>
    <col min="7" max="7" width="10" hidden="1" customWidth="1"/>
    <col min="8" max="9" width="14.140625" hidden="1" customWidth="1"/>
    <col min="10" max="10" width="10" bestFit="1" customWidth="1"/>
    <col min="11" max="12" width="14.140625" customWidth="1"/>
  </cols>
  <sheetData>
    <row r="1" spans="1:12">
      <c r="A1" s="475" t="s">
        <v>0</v>
      </c>
      <c r="B1" s="476" t="s">
        <v>2</v>
      </c>
      <c r="C1" s="475" t="s">
        <v>1</v>
      </c>
      <c r="D1" s="468">
        <v>43374</v>
      </c>
      <c r="E1" s="469"/>
      <c r="F1" s="470"/>
      <c r="G1" s="468">
        <v>43405</v>
      </c>
      <c r="H1" s="469"/>
      <c r="I1" s="470"/>
      <c r="J1" s="468">
        <v>43435</v>
      </c>
      <c r="K1" s="469"/>
      <c r="L1" s="470"/>
    </row>
    <row r="2" spans="1:12">
      <c r="A2" s="475"/>
      <c r="B2" s="476"/>
      <c r="C2" s="475"/>
      <c r="D2" s="361" t="s">
        <v>923</v>
      </c>
      <c r="E2" s="361" t="s">
        <v>922</v>
      </c>
      <c r="F2" s="285">
        <v>0.25</v>
      </c>
      <c r="G2" s="361" t="s">
        <v>923</v>
      </c>
      <c r="H2" s="361" t="s">
        <v>922</v>
      </c>
      <c r="I2" s="285">
        <v>0.25</v>
      </c>
      <c r="J2" s="373" t="s">
        <v>923</v>
      </c>
      <c r="K2" s="373" t="s">
        <v>922</v>
      </c>
      <c r="L2" s="285">
        <v>0.25</v>
      </c>
    </row>
    <row r="3" spans="1:12">
      <c r="A3" s="1" t="s">
        <v>5890</v>
      </c>
      <c r="B3" s="179" t="s">
        <v>5887</v>
      </c>
      <c r="C3" s="261" t="s">
        <v>955</v>
      </c>
      <c r="D3" s="271">
        <v>62</v>
      </c>
      <c r="E3" s="271">
        <v>4377</v>
      </c>
      <c r="F3" s="272">
        <f>E3*25%</f>
        <v>1094.25</v>
      </c>
      <c r="G3" s="271">
        <v>630</v>
      </c>
      <c r="H3" s="271">
        <v>55874</v>
      </c>
      <c r="I3" s="272">
        <f>H3*25%</f>
        <v>13968.5</v>
      </c>
      <c r="J3" s="271">
        <v>756</v>
      </c>
      <c r="K3" s="271">
        <v>64346</v>
      </c>
      <c r="L3" s="272">
        <f>K3*25%</f>
        <v>16086.5</v>
      </c>
    </row>
    <row r="4" spans="1:12">
      <c r="A4" s="1" t="s">
        <v>5890</v>
      </c>
      <c r="B4" s="179" t="s">
        <v>5888</v>
      </c>
      <c r="C4" s="261" t="s">
        <v>5</v>
      </c>
      <c r="D4" s="271">
        <v>16</v>
      </c>
      <c r="E4" s="271">
        <v>1481</v>
      </c>
      <c r="F4" s="272">
        <f t="shared" ref="F4:F5" si="0">E4*25%</f>
        <v>370.25</v>
      </c>
      <c r="G4" s="271">
        <v>70</v>
      </c>
      <c r="H4" s="271">
        <v>7246</v>
      </c>
      <c r="I4" s="272">
        <f t="shared" ref="I4:I5" si="1">H4*25%</f>
        <v>1811.5</v>
      </c>
      <c r="J4" s="271">
        <v>87</v>
      </c>
      <c r="K4" s="271">
        <v>9057</v>
      </c>
      <c r="L4" s="272">
        <f t="shared" ref="L4:L5" si="2">K4*25%</f>
        <v>2264.25</v>
      </c>
    </row>
    <row r="5" spans="1:12">
      <c r="A5" s="1" t="s">
        <v>5890</v>
      </c>
      <c r="B5" s="179" t="s">
        <v>5889</v>
      </c>
      <c r="C5" s="261" t="s">
        <v>955</v>
      </c>
      <c r="D5" s="271">
        <v>40</v>
      </c>
      <c r="E5" s="271">
        <v>3403</v>
      </c>
      <c r="F5" s="272">
        <f t="shared" si="0"/>
        <v>850.75</v>
      </c>
      <c r="G5" s="271">
        <v>52</v>
      </c>
      <c r="H5" s="271">
        <v>6030</v>
      </c>
      <c r="I5" s="272">
        <f t="shared" si="1"/>
        <v>1507.5</v>
      </c>
      <c r="J5" s="271">
        <v>57</v>
      </c>
      <c r="K5" s="271">
        <v>6881</v>
      </c>
      <c r="L5" s="272">
        <f t="shared" si="2"/>
        <v>1720.25</v>
      </c>
    </row>
    <row r="6" spans="1:12">
      <c r="A6" s="472" t="s">
        <v>925</v>
      </c>
      <c r="B6" s="473"/>
      <c r="C6" s="474"/>
      <c r="D6" s="287">
        <f t="shared" ref="D6:I6" si="3">SUM(D3:D5)</f>
        <v>118</v>
      </c>
      <c r="E6" s="287">
        <f t="shared" si="3"/>
        <v>9261</v>
      </c>
      <c r="F6" s="287">
        <f t="shared" si="3"/>
        <v>2315.25</v>
      </c>
      <c r="G6" s="287">
        <f t="shared" si="3"/>
        <v>752</v>
      </c>
      <c r="H6" s="287">
        <f t="shared" si="3"/>
        <v>69150</v>
      </c>
      <c r="I6" s="287">
        <f t="shared" si="3"/>
        <v>17287.5</v>
      </c>
      <c r="J6" s="287">
        <f>SUM(J3:J5)</f>
        <v>900</v>
      </c>
      <c r="K6" s="287">
        <f>SUM(K3:K5)</f>
        <v>80284</v>
      </c>
      <c r="L6" s="287">
        <f>SUM(L3:L5)</f>
        <v>20071</v>
      </c>
    </row>
  </sheetData>
  <mergeCells count="7">
    <mergeCell ref="J1:L1"/>
    <mergeCell ref="G1:I1"/>
    <mergeCell ref="A6:C6"/>
    <mergeCell ref="A1:A2"/>
    <mergeCell ref="B1:B2"/>
    <mergeCell ref="C1:C2"/>
    <mergeCell ref="D1:F1"/>
  </mergeCells>
  <pageMargins left="0.7" right="0.7" top="0.75" bottom="0.75" header="0.3" footer="0.3"/>
  <pageSetup paperSize="260" orientation="portrait" horizontalDpi="203" verticalDpi="203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AB463"/>
  <sheetViews>
    <sheetView showGridLines="0" topLeftCell="A333" zoomScale="80" zoomScaleNormal="80" workbookViewId="0">
      <selection activeCell="O345" sqref="N345:O345"/>
    </sheetView>
  </sheetViews>
  <sheetFormatPr defaultColWidth="8.85546875" defaultRowHeight="15"/>
  <cols>
    <col min="1" max="1" width="3" style="166" customWidth="1"/>
    <col min="2" max="2" width="5.85546875" style="166" customWidth="1"/>
    <col min="3" max="3" width="37.85546875" style="166" customWidth="1"/>
    <col min="4" max="4" width="8.85546875" style="166"/>
    <col min="5" max="5" width="2.28515625" style="166" customWidth="1"/>
    <col min="6" max="6" width="6.140625" style="166" customWidth="1"/>
    <col min="7" max="7" width="40.5703125" style="166" bestFit="1" customWidth="1"/>
    <col min="8" max="8" width="8.85546875" style="167"/>
    <col min="9" max="9" width="2.42578125" style="166" customWidth="1"/>
    <col min="10" max="10" width="9.7109375" style="167" customWidth="1"/>
    <col min="11" max="11" width="39.140625" style="166" customWidth="1"/>
    <col min="12" max="12" width="9.140625" style="167"/>
    <col min="13" max="13" width="1.85546875" style="166" customWidth="1"/>
    <col min="14" max="14" width="8.85546875" style="166"/>
    <col min="15" max="15" width="33.42578125" style="166" customWidth="1"/>
    <col min="16" max="16" width="9.7109375" style="166" customWidth="1"/>
    <col min="17" max="17" width="2.140625" style="166" customWidth="1"/>
    <col min="18" max="18" width="9.140625" style="167"/>
    <col min="19" max="19" width="33.42578125" style="166" customWidth="1"/>
    <col min="20" max="20" width="8.85546875" style="166"/>
    <col min="21" max="21" width="1.85546875" style="166" customWidth="1"/>
    <col min="22" max="22" width="8.85546875" style="166"/>
    <col min="23" max="23" width="36.7109375" style="166" customWidth="1"/>
    <col min="24" max="24" width="8.85546875" style="166"/>
    <col min="25" max="25" width="2.140625" style="166" customWidth="1"/>
    <col min="26" max="26" width="8.85546875" style="166"/>
    <col min="27" max="27" width="35.5703125" style="166" customWidth="1"/>
    <col min="28" max="28" width="9.28515625" style="166" customWidth="1"/>
    <col min="29" max="16384" width="8.85546875" style="166"/>
  </cols>
  <sheetData>
    <row r="1" spans="2:28" ht="19.5" customHeight="1">
      <c r="B1" s="165" t="s">
        <v>45</v>
      </c>
      <c r="F1" s="165" t="s">
        <v>262</v>
      </c>
      <c r="J1" s="168" t="s">
        <v>830</v>
      </c>
      <c r="N1" s="165" t="s">
        <v>921</v>
      </c>
      <c r="R1" s="168" t="s">
        <v>1316</v>
      </c>
      <c r="V1" s="168" t="s">
        <v>1666</v>
      </c>
      <c r="Z1" s="168" t="s">
        <v>1667</v>
      </c>
    </row>
    <row r="2" spans="2:28">
      <c r="B2" s="15" t="s">
        <v>0</v>
      </c>
      <c r="C2" s="17" t="s">
        <v>2</v>
      </c>
      <c r="D2" s="16" t="s">
        <v>1</v>
      </c>
      <c r="F2" s="12" t="s">
        <v>0</v>
      </c>
      <c r="G2" s="13" t="s">
        <v>2</v>
      </c>
      <c r="H2" s="12" t="s">
        <v>1</v>
      </c>
      <c r="J2" s="14" t="s">
        <v>0</v>
      </c>
      <c r="K2" s="14" t="s">
        <v>2</v>
      </c>
      <c r="L2" s="14" t="s">
        <v>1</v>
      </c>
      <c r="N2" s="23" t="s">
        <v>0</v>
      </c>
      <c r="O2" s="23" t="s">
        <v>2</v>
      </c>
      <c r="P2" s="23" t="s">
        <v>1</v>
      </c>
      <c r="R2" s="89" t="s">
        <v>0</v>
      </c>
      <c r="S2" s="89" t="s">
        <v>2</v>
      </c>
      <c r="T2" s="89" t="s">
        <v>1</v>
      </c>
      <c r="V2" s="121" t="s">
        <v>0</v>
      </c>
      <c r="W2" s="121" t="s">
        <v>2</v>
      </c>
      <c r="X2" s="121" t="s">
        <v>1</v>
      </c>
      <c r="Z2" s="164" t="s">
        <v>0</v>
      </c>
      <c r="AA2" s="164" t="s">
        <v>2</v>
      </c>
      <c r="AB2" s="164" t="s">
        <v>1</v>
      </c>
    </row>
    <row r="3" spans="2:28" s="54" customFormat="1">
      <c r="B3" s="1" t="s">
        <v>1699</v>
      </c>
      <c r="C3" s="2" t="s">
        <v>4</v>
      </c>
      <c r="D3" s="1" t="s">
        <v>3</v>
      </c>
      <c r="F3" s="1">
        <v>1</v>
      </c>
      <c r="G3" s="10" t="s">
        <v>46</v>
      </c>
      <c r="H3" s="5" t="s">
        <v>5</v>
      </c>
      <c r="J3" s="169" t="s">
        <v>263</v>
      </c>
      <c r="K3" s="170" t="s">
        <v>264</v>
      </c>
      <c r="L3" s="8" t="s">
        <v>5</v>
      </c>
      <c r="N3" s="62" t="s">
        <v>919</v>
      </c>
      <c r="O3" s="10" t="s">
        <v>1668</v>
      </c>
      <c r="P3" s="3" t="s">
        <v>552</v>
      </c>
      <c r="R3" s="37" t="s">
        <v>1163</v>
      </c>
      <c r="S3" s="171" t="s">
        <v>1220</v>
      </c>
      <c r="T3" s="37" t="s">
        <v>84</v>
      </c>
      <c r="V3" s="122" t="s">
        <v>1417</v>
      </c>
      <c r="W3" s="179" t="s">
        <v>1677</v>
      </c>
      <c r="X3" s="8" t="s">
        <v>5</v>
      </c>
      <c r="Z3" s="195" t="s">
        <v>1656</v>
      </c>
      <c r="AA3" s="179" t="s">
        <v>1646</v>
      </c>
      <c r="AB3" s="8" t="s">
        <v>5</v>
      </c>
    </row>
    <row r="4" spans="2:28" s="54" customFormat="1">
      <c r="B4" s="1" t="s">
        <v>1700</v>
      </c>
      <c r="C4" s="2" t="s">
        <v>6</v>
      </c>
      <c r="D4" s="1" t="s">
        <v>5</v>
      </c>
      <c r="F4" s="1">
        <v>2</v>
      </c>
      <c r="G4" s="10" t="s">
        <v>47</v>
      </c>
      <c r="H4" s="5" t="s">
        <v>21</v>
      </c>
      <c r="J4" s="169" t="s">
        <v>266</v>
      </c>
      <c r="K4" s="170" t="s">
        <v>267</v>
      </c>
      <c r="L4" s="8" t="s">
        <v>5</v>
      </c>
      <c r="N4" s="62" t="s">
        <v>920</v>
      </c>
      <c r="O4" s="10" t="s">
        <v>1669</v>
      </c>
      <c r="P4" s="1" t="s">
        <v>5</v>
      </c>
      <c r="R4" s="37" t="s">
        <v>1265</v>
      </c>
      <c r="S4" s="171" t="s">
        <v>1313</v>
      </c>
      <c r="T4" s="37" t="s">
        <v>19</v>
      </c>
      <c r="V4" s="122" t="s">
        <v>1418</v>
      </c>
      <c r="W4" s="179" t="s">
        <v>1676</v>
      </c>
      <c r="X4" s="37" t="s">
        <v>21</v>
      </c>
      <c r="Z4" s="195" t="s">
        <v>1659</v>
      </c>
      <c r="AA4" s="179" t="s">
        <v>1647</v>
      </c>
      <c r="AB4" s="8" t="s">
        <v>5</v>
      </c>
    </row>
    <row r="5" spans="2:28" s="54" customFormat="1">
      <c r="B5" s="1" t="s">
        <v>1701</v>
      </c>
      <c r="C5" s="2" t="s">
        <v>7</v>
      </c>
      <c r="D5" s="1" t="s">
        <v>5</v>
      </c>
      <c r="F5" s="1">
        <v>3</v>
      </c>
      <c r="G5" s="10" t="s">
        <v>48</v>
      </c>
      <c r="H5" s="5" t="s">
        <v>5</v>
      </c>
      <c r="J5" s="169" t="s">
        <v>268</v>
      </c>
      <c r="K5" s="170" t="s">
        <v>269</v>
      </c>
      <c r="L5" s="8" t="s">
        <v>5</v>
      </c>
      <c r="N5" s="88" t="s">
        <v>1561</v>
      </c>
      <c r="O5" s="11" t="s">
        <v>1562</v>
      </c>
      <c r="P5" s="8" t="s">
        <v>5</v>
      </c>
      <c r="R5" s="37" t="s">
        <v>1266</v>
      </c>
      <c r="S5" s="171" t="s">
        <v>1314</v>
      </c>
      <c r="T5" s="37" t="s">
        <v>19</v>
      </c>
      <c r="V5" s="122" t="s">
        <v>1419</v>
      </c>
      <c r="W5" s="179" t="s">
        <v>1675</v>
      </c>
      <c r="X5" s="1" t="s">
        <v>313</v>
      </c>
      <c r="Z5" s="195" t="s">
        <v>1661</v>
      </c>
      <c r="AA5" s="179" t="s">
        <v>1648</v>
      </c>
      <c r="AB5" s="5" t="s">
        <v>84</v>
      </c>
    </row>
    <row r="6" spans="2:28" s="54" customFormat="1">
      <c r="B6" s="1" t="s">
        <v>1702</v>
      </c>
      <c r="C6" s="2" t="s">
        <v>8</v>
      </c>
      <c r="D6" s="1" t="s">
        <v>5</v>
      </c>
      <c r="F6" s="1">
        <v>4</v>
      </c>
      <c r="G6" s="10" t="s">
        <v>49</v>
      </c>
      <c r="H6" s="5" t="s">
        <v>5</v>
      </c>
      <c r="J6" s="169" t="s">
        <v>270</v>
      </c>
      <c r="K6" s="170" t="s">
        <v>271</v>
      </c>
      <c r="L6" s="169" t="s">
        <v>84</v>
      </c>
      <c r="N6" s="88" t="s">
        <v>1563</v>
      </c>
      <c r="O6" s="11" t="s">
        <v>1564</v>
      </c>
      <c r="P6" s="5" t="s">
        <v>58</v>
      </c>
      <c r="R6" s="37" t="s">
        <v>1267</v>
      </c>
      <c r="S6" s="171" t="s">
        <v>1315</v>
      </c>
      <c r="T6" s="8" t="s">
        <v>5</v>
      </c>
      <c r="V6" s="122" t="s">
        <v>1638</v>
      </c>
      <c r="W6" s="178" t="s">
        <v>1674</v>
      </c>
      <c r="X6" s="8" t="s">
        <v>5</v>
      </c>
      <c r="Z6" s="195" t="s">
        <v>1662</v>
      </c>
      <c r="AA6" s="179" t="s">
        <v>1649</v>
      </c>
      <c r="AB6" s="8" t="s">
        <v>5</v>
      </c>
    </row>
    <row r="7" spans="2:28" s="54" customFormat="1">
      <c r="B7" s="1" t="s">
        <v>1703</v>
      </c>
      <c r="C7" s="2" t="s">
        <v>9</v>
      </c>
      <c r="D7" s="1" t="s">
        <v>5</v>
      </c>
      <c r="F7" s="1">
        <v>5</v>
      </c>
      <c r="G7" s="10" t="s">
        <v>50</v>
      </c>
      <c r="H7" s="5" t="s">
        <v>5</v>
      </c>
      <c r="J7" s="169" t="s">
        <v>272</v>
      </c>
      <c r="K7" s="170" t="s">
        <v>273</v>
      </c>
      <c r="L7" s="8" t="s">
        <v>5</v>
      </c>
      <c r="N7" s="88" t="s">
        <v>1565</v>
      </c>
      <c r="O7" s="11" t="s">
        <v>1566</v>
      </c>
      <c r="P7" s="8" t="s">
        <v>5</v>
      </c>
      <c r="R7" s="37" t="s">
        <v>1268</v>
      </c>
      <c r="S7" s="171" t="s">
        <v>1221</v>
      </c>
      <c r="T7" s="8" t="s">
        <v>5</v>
      </c>
      <c r="V7" s="122" t="s">
        <v>1640</v>
      </c>
      <c r="W7" s="178" t="s">
        <v>1678</v>
      </c>
      <c r="X7" s="8" t="s">
        <v>5</v>
      </c>
      <c r="Z7" s="195" t="s">
        <v>1663</v>
      </c>
      <c r="AA7" s="179" t="s">
        <v>1650</v>
      </c>
      <c r="AB7" s="8" t="s">
        <v>5</v>
      </c>
    </row>
    <row r="8" spans="2:28" s="54" customFormat="1">
      <c r="B8" s="1" t="s">
        <v>1704</v>
      </c>
      <c r="C8" s="2" t="s">
        <v>10</v>
      </c>
      <c r="D8" s="1" t="s">
        <v>5</v>
      </c>
      <c r="F8" s="1">
        <v>6</v>
      </c>
      <c r="G8" s="10" t="s">
        <v>51</v>
      </c>
      <c r="H8" s="5" t="s">
        <v>5</v>
      </c>
      <c r="J8" s="169" t="s">
        <v>274</v>
      </c>
      <c r="K8" s="170" t="s">
        <v>275</v>
      </c>
      <c r="L8" s="8" t="s">
        <v>5</v>
      </c>
      <c r="N8" s="88" t="s">
        <v>1567</v>
      </c>
      <c r="O8" s="11" t="s">
        <v>1568</v>
      </c>
      <c r="P8" s="8" t="s">
        <v>5</v>
      </c>
      <c r="R8" s="37" t="s">
        <v>1269</v>
      </c>
      <c r="S8" s="171" t="s">
        <v>1222</v>
      </c>
      <c r="T8" s="8" t="s">
        <v>5</v>
      </c>
      <c r="V8" s="122" t="s">
        <v>1642</v>
      </c>
      <c r="W8" s="178" t="s">
        <v>1679</v>
      </c>
      <c r="X8" s="1" t="s">
        <v>23</v>
      </c>
      <c r="Z8" s="195" t="s">
        <v>1657</v>
      </c>
      <c r="AA8" s="179" t="s">
        <v>1651</v>
      </c>
      <c r="AB8" s="8" t="s">
        <v>5</v>
      </c>
    </row>
    <row r="9" spans="2:28" s="54" customFormat="1">
      <c r="B9" s="1" t="s">
        <v>1705</v>
      </c>
      <c r="C9" s="2" t="s">
        <v>11</v>
      </c>
      <c r="D9" s="1" t="s">
        <v>5</v>
      </c>
      <c r="F9" s="1">
        <v>7</v>
      </c>
      <c r="G9" s="10" t="s">
        <v>52</v>
      </c>
      <c r="H9" s="5" t="s">
        <v>5</v>
      </c>
      <c r="J9" s="169" t="s">
        <v>276</v>
      </c>
      <c r="K9" s="170" t="s">
        <v>277</v>
      </c>
      <c r="L9" s="169" t="s">
        <v>14</v>
      </c>
      <c r="N9" s="88" t="s">
        <v>1569</v>
      </c>
      <c r="O9" s="11" t="s">
        <v>1570</v>
      </c>
      <c r="P9" s="5" t="s">
        <v>463</v>
      </c>
      <c r="R9" s="37" t="s">
        <v>1270</v>
      </c>
      <c r="S9" s="171" t="s">
        <v>1223</v>
      </c>
      <c r="T9" s="8" t="s">
        <v>5</v>
      </c>
      <c r="V9" s="122" t="s">
        <v>1644</v>
      </c>
      <c r="W9" s="178" t="s">
        <v>1680</v>
      </c>
      <c r="X9" s="8" t="s">
        <v>5</v>
      </c>
      <c r="Z9" s="195" t="s">
        <v>1658</v>
      </c>
      <c r="AA9" s="179" t="s">
        <v>1652</v>
      </c>
      <c r="AB9" s="8" t="s">
        <v>5</v>
      </c>
    </row>
    <row r="10" spans="2:28" s="54" customFormat="1" ht="12.75">
      <c r="B10" s="1" t="s">
        <v>1706</v>
      </c>
      <c r="C10" s="2" t="s">
        <v>13</v>
      </c>
      <c r="D10" s="1" t="s">
        <v>12</v>
      </c>
      <c r="F10" s="1">
        <v>8</v>
      </c>
      <c r="G10" s="10" t="s">
        <v>53</v>
      </c>
      <c r="H10" s="5" t="s">
        <v>5</v>
      </c>
      <c r="J10" s="169" t="s">
        <v>278</v>
      </c>
      <c r="K10" s="170" t="s">
        <v>279</v>
      </c>
      <c r="L10" s="169" t="s">
        <v>259</v>
      </c>
      <c r="N10" s="88" t="s">
        <v>1571</v>
      </c>
      <c r="O10" s="11" t="s">
        <v>1572</v>
      </c>
      <c r="P10" s="5" t="s">
        <v>16</v>
      </c>
      <c r="R10" s="37" t="s">
        <v>1271</v>
      </c>
      <c r="S10" s="171" t="s">
        <v>1224</v>
      </c>
      <c r="T10" s="37" t="s">
        <v>16</v>
      </c>
      <c r="Z10" s="195" t="s">
        <v>1660</v>
      </c>
      <c r="AA10" s="179" t="s">
        <v>1653</v>
      </c>
      <c r="AB10" s="8" t="s">
        <v>5</v>
      </c>
    </row>
    <row r="11" spans="2:28" s="54" customFormat="1" ht="12.75">
      <c r="B11" s="1" t="s">
        <v>1707</v>
      </c>
      <c r="C11" s="2" t="s">
        <v>15</v>
      </c>
      <c r="D11" s="1" t="s">
        <v>14</v>
      </c>
      <c r="F11" s="1">
        <v>9</v>
      </c>
      <c r="G11" s="10" t="s">
        <v>54</v>
      </c>
      <c r="H11" s="5" t="s">
        <v>5</v>
      </c>
      <c r="J11" s="169" t="s">
        <v>280</v>
      </c>
      <c r="K11" s="170" t="s">
        <v>281</v>
      </c>
      <c r="L11" s="8" t="s">
        <v>5</v>
      </c>
      <c r="N11" s="88" t="s">
        <v>1573</v>
      </c>
      <c r="O11" s="11" t="s">
        <v>1574</v>
      </c>
      <c r="P11" s="5" t="s">
        <v>204</v>
      </c>
      <c r="R11" s="37" t="s">
        <v>1272</v>
      </c>
      <c r="S11" s="171" t="s">
        <v>1225</v>
      </c>
      <c r="T11" s="37" t="s">
        <v>16</v>
      </c>
      <c r="Z11" s="195" t="s">
        <v>1664</v>
      </c>
      <c r="AA11" s="179" t="s">
        <v>1654</v>
      </c>
      <c r="AB11" s="8" t="s">
        <v>5</v>
      </c>
    </row>
    <row r="12" spans="2:28" s="54" customFormat="1" ht="12.75">
      <c r="B12" s="1" t="s">
        <v>1708</v>
      </c>
      <c r="C12" s="2" t="s">
        <v>17</v>
      </c>
      <c r="D12" s="1" t="s">
        <v>16</v>
      </c>
      <c r="F12" s="1">
        <v>10</v>
      </c>
      <c r="G12" s="10" t="s">
        <v>55</v>
      </c>
      <c r="H12" s="6" t="s">
        <v>19</v>
      </c>
      <c r="J12" s="169" t="s">
        <v>282</v>
      </c>
      <c r="K12" s="170" t="s">
        <v>283</v>
      </c>
      <c r="L12" s="169" t="s">
        <v>284</v>
      </c>
      <c r="N12" s="88" t="s">
        <v>1575</v>
      </c>
      <c r="O12" s="11" t="s">
        <v>1576</v>
      </c>
      <c r="P12" s="8" t="s">
        <v>5</v>
      </c>
      <c r="R12" s="37" t="s">
        <v>1273</v>
      </c>
      <c r="S12" s="171" t="s">
        <v>1226</v>
      </c>
      <c r="T12" s="37" t="s">
        <v>16</v>
      </c>
      <c r="Z12" s="195" t="s">
        <v>1665</v>
      </c>
      <c r="AA12" s="179" t="s">
        <v>1655</v>
      </c>
      <c r="AB12" s="8" t="s">
        <v>5</v>
      </c>
    </row>
    <row r="13" spans="2:28" s="54" customFormat="1" ht="12.75">
      <c r="B13" s="1" t="s">
        <v>1709</v>
      </c>
      <c r="C13" s="2" t="s">
        <v>18</v>
      </c>
      <c r="D13" s="1" t="s">
        <v>5</v>
      </c>
      <c r="F13" s="1">
        <v>11</v>
      </c>
      <c r="G13" s="10" t="s">
        <v>56</v>
      </c>
      <c r="H13" s="6" t="s">
        <v>29</v>
      </c>
      <c r="J13" s="169" t="s">
        <v>285</v>
      </c>
      <c r="K13" s="170" t="s">
        <v>286</v>
      </c>
      <c r="L13" s="169" t="s">
        <v>12</v>
      </c>
      <c r="N13" s="88" t="s">
        <v>1577</v>
      </c>
      <c r="O13" s="11" t="s">
        <v>1578</v>
      </c>
      <c r="P13" s="5" t="s">
        <v>16</v>
      </c>
      <c r="R13" s="37" t="s">
        <v>1274</v>
      </c>
      <c r="S13" s="171" t="s">
        <v>1227</v>
      </c>
      <c r="T13" s="8" t="s">
        <v>5</v>
      </c>
      <c r="Z13" s="195" t="s">
        <v>1760</v>
      </c>
      <c r="AA13" s="19" t="s">
        <v>1758</v>
      </c>
      <c r="AB13" s="8" t="s">
        <v>5</v>
      </c>
    </row>
    <row r="14" spans="2:28" s="54" customFormat="1" ht="12.75">
      <c r="B14" s="1"/>
      <c r="C14" s="2" t="s">
        <v>20</v>
      </c>
      <c r="D14" s="1" t="s">
        <v>19</v>
      </c>
      <c r="F14" s="1">
        <v>12</v>
      </c>
      <c r="G14" s="10" t="s">
        <v>57</v>
      </c>
      <c r="H14" s="6" t="s">
        <v>19</v>
      </c>
      <c r="J14" s="169" t="s">
        <v>287</v>
      </c>
      <c r="K14" s="170" t="s">
        <v>288</v>
      </c>
      <c r="L14" s="169" t="s">
        <v>125</v>
      </c>
      <c r="N14" s="88" t="s">
        <v>1579</v>
      </c>
      <c r="O14" s="11" t="s">
        <v>1580</v>
      </c>
      <c r="P14" s="5" t="s">
        <v>29</v>
      </c>
      <c r="R14" s="37" t="s">
        <v>1275</v>
      </c>
      <c r="S14" s="171" t="s">
        <v>1228</v>
      </c>
      <c r="T14" s="8" t="s">
        <v>5</v>
      </c>
      <c r="Z14" s="195" t="s">
        <v>1761</v>
      </c>
      <c r="AA14" s="19" t="s">
        <v>1759</v>
      </c>
      <c r="AB14" s="8" t="s">
        <v>5</v>
      </c>
    </row>
    <row r="15" spans="2:28" s="54" customFormat="1" ht="12.75">
      <c r="B15" s="1"/>
      <c r="C15" s="2" t="s">
        <v>22</v>
      </c>
      <c r="D15" s="1" t="s">
        <v>21</v>
      </c>
      <c r="F15" s="1">
        <v>13</v>
      </c>
      <c r="G15" s="10" t="s">
        <v>59</v>
      </c>
      <c r="H15" s="6" t="s">
        <v>58</v>
      </c>
      <c r="J15" s="169" t="s">
        <v>289</v>
      </c>
      <c r="K15" s="170" t="s">
        <v>290</v>
      </c>
      <c r="L15" s="169" t="s">
        <v>38</v>
      </c>
      <c r="N15" s="88" t="s">
        <v>1581</v>
      </c>
      <c r="O15" s="11" t="s">
        <v>1582</v>
      </c>
      <c r="P15" s="5" t="s">
        <v>14</v>
      </c>
      <c r="R15" s="37" t="s">
        <v>1276</v>
      </c>
      <c r="S15" s="171" t="s">
        <v>1229</v>
      </c>
      <c r="T15" s="37" t="s">
        <v>125</v>
      </c>
    </row>
    <row r="16" spans="2:28" s="54" customFormat="1" ht="12.75">
      <c r="B16" s="1" t="s">
        <v>1710</v>
      </c>
      <c r="C16" s="2" t="s">
        <v>24</v>
      </c>
      <c r="D16" s="1" t="s">
        <v>23</v>
      </c>
      <c r="F16" s="1">
        <v>14</v>
      </c>
      <c r="G16" s="10" t="s">
        <v>60</v>
      </c>
      <c r="H16" s="6" t="s">
        <v>58</v>
      </c>
      <c r="J16" s="169" t="s">
        <v>291</v>
      </c>
      <c r="K16" s="170" t="s">
        <v>292</v>
      </c>
      <c r="L16" s="169" t="s">
        <v>34</v>
      </c>
      <c r="N16" s="88" t="s">
        <v>1583</v>
      </c>
      <c r="O16" s="11" t="s">
        <v>1584</v>
      </c>
      <c r="P16" s="8" t="s">
        <v>5</v>
      </c>
      <c r="R16" s="37" t="s">
        <v>1277</v>
      </c>
      <c r="S16" s="171" t="s">
        <v>1230</v>
      </c>
      <c r="T16" s="8" t="s">
        <v>5</v>
      </c>
    </row>
    <row r="17" spans="2:20" s="54" customFormat="1" ht="12.75">
      <c r="B17" s="1" t="s">
        <v>1711</v>
      </c>
      <c r="C17" s="2" t="s">
        <v>26</v>
      </c>
      <c r="D17" s="1" t="s">
        <v>25</v>
      </c>
      <c r="F17" s="1">
        <v>15</v>
      </c>
      <c r="G17" s="10" t="s">
        <v>61</v>
      </c>
      <c r="H17" s="6" t="s">
        <v>5</v>
      </c>
      <c r="J17" s="169" t="s">
        <v>293</v>
      </c>
      <c r="K17" s="170" t="s">
        <v>294</v>
      </c>
      <c r="L17" s="8" t="s">
        <v>5</v>
      </c>
      <c r="N17" s="88" t="s">
        <v>1585</v>
      </c>
      <c r="O17" s="11" t="s">
        <v>1586</v>
      </c>
      <c r="P17" s="5" t="s">
        <v>25</v>
      </c>
      <c r="R17" s="37" t="s">
        <v>1278</v>
      </c>
      <c r="S17" s="171" t="s">
        <v>1231</v>
      </c>
      <c r="T17" s="37" t="s">
        <v>204</v>
      </c>
    </row>
    <row r="18" spans="2:20" s="54" customFormat="1" ht="12.75">
      <c r="B18" s="1" t="s">
        <v>1712</v>
      </c>
      <c r="C18" s="2" t="s">
        <v>27</v>
      </c>
      <c r="D18" s="1" t="s">
        <v>5</v>
      </c>
      <c r="F18" s="1">
        <v>16</v>
      </c>
      <c r="G18" s="10" t="s">
        <v>62</v>
      </c>
      <c r="H18" s="6" t="s">
        <v>19</v>
      </c>
      <c r="J18" s="169" t="s">
        <v>295</v>
      </c>
      <c r="K18" s="170" t="s">
        <v>296</v>
      </c>
      <c r="L18" s="169" t="s">
        <v>297</v>
      </c>
      <c r="N18" s="88" t="s">
        <v>1587</v>
      </c>
      <c r="O18" s="11" t="s">
        <v>1588</v>
      </c>
      <c r="P18" s="5" t="s">
        <v>125</v>
      </c>
      <c r="R18" s="37" t="s">
        <v>1279</v>
      </c>
      <c r="S18" s="171" t="s">
        <v>1232</v>
      </c>
      <c r="T18" s="37" t="s">
        <v>545</v>
      </c>
    </row>
    <row r="19" spans="2:20" s="54" customFormat="1" ht="12.75">
      <c r="B19" s="1" t="s">
        <v>1713</v>
      </c>
      <c r="C19" s="2" t="s">
        <v>28</v>
      </c>
      <c r="D19" s="1" t="s">
        <v>16</v>
      </c>
      <c r="F19" s="1">
        <v>17</v>
      </c>
      <c r="G19" s="10" t="s">
        <v>63</v>
      </c>
      <c r="H19" s="6" t="s">
        <v>5</v>
      </c>
      <c r="J19" s="169" t="s">
        <v>298</v>
      </c>
      <c r="K19" s="170" t="s">
        <v>299</v>
      </c>
      <c r="L19" s="169" t="s">
        <v>25</v>
      </c>
      <c r="N19" s="88" t="s">
        <v>1589</v>
      </c>
      <c r="O19" s="11" t="s">
        <v>1590</v>
      </c>
      <c r="P19" s="5" t="s">
        <v>463</v>
      </c>
      <c r="R19" s="37" t="s">
        <v>1280</v>
      </c>
      <c r="S19" s="171" t="s">
        <v>1233</v>
      </c>
      <c r="T19" s="8" t="s">
        <v>5</v>
      </c>
    </row>
    <row r="20" spans="2:20" s="54" customFormat="1" ht="12.75">
      <c r="B20" s="1" t="s">
        <v>1714</v>
      </c>
      <c r="C20" s="4" t="s">
        <v>30</v>
      </c>
      <c r="D20" s="3" t="s">
        <v>29</v>
      </c>
      <c r="F20" s="1">
        <v>18</v>
      </c>
      <c r="G20" s="10" t="s">
        <v>64</v>
      </c>
      <c r="H20" s="6" t="s">
        <v>58</v>
      </c>
      <c r="J20" s="169" t="s">
        <v>300</v>
      </c>
      <c r="K20" s="170" t="s">
        <v>301</v>
      </c>
      <c r="L20" s="169" t="s">
        <v>302</v>
      </c>
      <c r="N20" s="88" t="s">
        <v>1591</v>
      </c>
      <c r="O20" s="11" t="s">
        <v>1592</v>
      </c>
      <c r="P20" s="5" t="s">
        <v>463</v>
      </c>
      <c r="R20" s="37" t="s">
        <v>1281</v>
      </c>
      <c r="S20" s="171" t="s">
        <v>1234</v>
      </c>
      <c r="T20" s="37" t="s">
        <v>552</v>
      </c>
    </row>
    <row r="21" spans="2:20" s="54" customFormat="1" ht="12.75">
      <c r="B21" s="1" t="s">
        <v>1715</v>
      </c>
      <c r="C21" s="4" t="s">
        <v>31</v>
      </c>
      <c r="D21" s="3" t="s">
        <v>29</v>
      </c>
      <c r="F21" s="1">
        <v>19</v>
      </c>
      <c r="G21" s="10" t="s">
        <v>65</v>
      </c>
      <c r="H21" s="6" t="s">
        <v>5</v>
      </c>
      <c r="J21" s="169" t="s">
        <v>303</v>
      </c>
      <c r="K21" s="170" t="s">
        <v>304</v>
      </c>
      <c r="L21" s="169" t="s">
        <v>302</v>
      </c>
      <c r="N21" s="88" t="s">
        <v>1593</v>
      </c>
      <c r="O21" s="11" t="s">
        <v>1594</v>
      </c>
      <c r="P21" s="5" t="s">
        <v>261</v>
      </c>
      <c r="R21" s="37" t="s">
        <v>1282</v>
      </c>
      <c r="S21" s="171" t="s">
        <v>1235</v>
      </c>
      <c r="T21" s="37" t="s">
        <v>512</v>
      </c>
    </row>
    <row r="22" spans="2:20" s="54" customFormat="1" ht="12.75">
      <c r="B22" s="1" t="s">
        <v>1716</v>
      </c>
      <c r="C22" s="4" t="s">
        <v>33</v>
      </c>
      <c r="D22" s="3" t="s">
        <v>32</v>
      </c>
      <c r="F22" s="1">
        <v>20</v>
      </c>
      <c r="G22" s="10" t="s">
        <v>67</v>
      </c>
      <c r="H22" s="5" t="s">
        <v>66</v>
      </c>
      <c r="J22" s="169" t="s">
        <v>305</v>
      </c>
      <c r="K22" s="170" t="s">
        <v>306</v>
      </c>
      <c r="L22" s="169" t="s">
        <v>307</v>
      </c>
      <c r="N22" s="88" t="s">
        <v>1595</v>
      </c>
      <c r="O22" s="11" t="s">
        <v>1596</v>
      </c>
      <c r="P22" s="5" t="s">
        <v>552</v>
      </c>
      <c r="R22" s="37" t="s">
        <v>1283</v>
      </c>
      <c r="S22" s="171" t="s">
        <v>1236</v>
      </c>
      <c r="T22" s="37" t="s">
        <v>307</v>
      </c>
    </row>
    <row r="23" spans="2:20" s="54" customFormat="1" ht="12.75">
      <c r="B23" s="1" t="s">
        <v>1717</v>
      </c>
      <c r="C23" s="4" t="s">
        <v>35</v>
      </c>
      <c r="D23" s="3" t="s">
        <v>34</v>
      </c>
      <c r="F23" s="1">
        <v>21</v>
      </c>
      <c r="G23" s="10" t="s">
        <v>68</v>
      </c>
      <c r="H23" s="5" t="s">
        <v>19</v>
      </c>
      <c r="J23" s="169" t="s">
        <v>308</v>
      </c>
      <c r="K23" s="170" t="s">
        <v>309</v>
      </c>
      <c r="L23" s="169" t="s">
        <v>310</v>
      </c>
      <c r="N23" s="88" t="s">
        <v>1597</v>
      </c>
      <c r="O23" s="11" t="s">
        <v>1598</v>
      </c>
      <c r="P23" s="8" t="s">
        <v>5</v>
      </c>
      <c r="R23" s="37" t="s">
        <v>1284</v>
      </c>
      <c r="S23" s="171" t="s">
        <v>1237</v>
      </c>
      <c r="T23" s="37" t="s">
        <v>58</v>
      </c>
    </row>
    <row r="24" spans="2:20" s="54" customFormat="1" ht="12.75">
      <c r="B24" s="1" t="s">
        <v>1718</v>
      </c>
      <c r="C24" s="4" t="s">
        <v>37</v>
      </c>
      <c r="D24" s="3" t="s">
        <v>36</v>
      </c>
      <c r="F24" s="1">
        <v>22</v>
      </c>
      <c r="G24" s="10" t="s">
        <v>69</v>
      </c>
      <c r="H24" s="5" t="s">
        <v>12</v>
      </c>
      <c r="J24" s="169" t="s">
        <v>311</v>
      </c>
      <c r="K24" s="170" t="s">
        <v>312</v>
      </c>
      <c r="L24" s="169" t="s">
        <v>313</v>
      </c>
      <c r="N24" s="88" t="s">
        <v>1599</v>
      </c>
      <c r="O24" s="11" t="s">
        <v>1600</v>
      </c>
      <c r="P24" s="5" t="s">
        <v>34</v>
      </c>
      <c r="R24" s="37" t="s">
        <v>1285</v>
      </c>
      <c r="S24" s="171" t="s">
        <v>1238</v>
      </c>
      <c r="T24" s="37" t="s">
        <v>19</v>
      </c>
    </row>
    <row r="25" spans="2:20" s="54" customFormat="1" ht="12.75">
      <c r="B25" s="1" t="s">
        <v>1719</v>
      </c>
      <c r="C25" s="4" t="s">
        <v>39</v>
      </c>
      <c r="D25" s="3" t="s">
        <v>38</v>
      </c>
      <c r="F25" s="1">
        <v>23</v>
      </c>
      <c r="G25" s="10" t="s">
        <v>70</v>
      </c>
      <c r="H25" s="5" t="s">
        <v>66</v>
      </c>
      <c r="J25" s="169" t="s">
        <v>314</v>
      </c>
      <c r="K25" s="170" t="s">
        <v>315</v>
      </c>
      <c r="L25" s="169" t="s">
        <v>123</v>
      </c>
      <c r="N25" s="88" t="s">
        <v>1601</v>
      </c>
      <c r="O25" s="11" t="s">
        <v>1602</v>
      </c>
      <c r="P25" s="8" t="s">
        <v>5</v>
      </c>
      <c r="R25" s="37" t="s">
        <v>1286</v>
      </c>
      <c r="S25" s="171" t="s">
        <v>1239</v>
      </c>
      <c r="T25" s="37" t="s">
        <v>14</v>
      </c>
    </row>
    <row r="26" spans="2:20" s="54" customFormat="1" ht="12.75">
      <c r="B26" s="1" t="s">
        <v>1720</v>
      </c>
      <c r="C26" s="4" t="s">
        <v>41</v>
      </c>
      <c r="D26" s="3" t="s">
        <v>40</v>
      </c>
      <c r="F26" s="1">
        <v>24</v>
      </c>
      <c r="G26" s="10" t="s">
        <v>71</v>
      </c>
      <c r="H26" s="5" t="s">
        <v>66</v>
      </c>
      <c r="J26" s="169" t="s">
        <v>316</v>
      </c>
      <c r="K26" s="170" t="s">
        <v>317</v>
      </c>
      <c r="L26" s="169" t="s">
        <v>84</v>
      </c>
      <c r="N26" s="88" t="s">
        <v>1603</v>
      </c>
      <c r="O26" s="11" t="s">
        <v>1604</v>
      </c>
      <c r="P26" s="5" t="s">
        <v>29</v>
      </c>
      <c r="R26" s="37" t="s">
        <v>1287</v>
      </c>
      <c r="S26" s="171" t="s">
        <v>1240</v>
      </c>
      <c r="T26" s="8" t="s">
        <v>5</v>
      </c>
    </row>
    <row r="27" spans="2:20" s="54" customFormat="1" ht="12.75">
      <c r="B27" s="1" t="s">
        <v>1721</v>
      </c>
      <c r="C27" s="4" t="s">
        <v>42</v>
      </c>
      <c r="D27" s="1" t="s">
        <v>23</v>
      </c>
      <c r="F27" s="1">
        <v>25</v>
      </c>
      <c r="G27" s="10" t="s">
        <v>72</v>
      </c>
      <c r="H27" s="5" t="s">
        <v>5</v>
      </c>
      <c r="J27" s="169" t="s">
        <v>318</v>
      </c>
      <c r="K27" s="170" t="s">
        <v>319</v>
      </c>
      <c r="L27" s="169" t="s">
        <v>29</v>
      </c>
      <c r="N27" s="88" t="s">
        <v>1605</v>
      </c>
      <c r="O27" s="11" t="s">
        <v>1606</v>
      </c>
      <c r="P27" s="5" t="s">
        <v>34</v>
      </c>
      <c r="R27" s="37" t="s">
        <v>1288</v>
      </c>
      <c r="S27" s="171" t="s">
        <v>1241</v>
      </c>
      <c r="T27" s="37" t="s">
        <v>123</v>
      </c>
    </row>
    <row r="28" spans="2:20" s="54" customFormat="1" ht="12.75">
      <c r="B28" s="1" t="s">
        <v>1722</v>
      </c>
      <c r="C28" s="4" t="s">
        <v>44</v>
      </c>
      <c r="D28" s="1" t="s">
        <v>43</v>
      </c>
      <c r="F28" s="1">
        <v>26</v>
      </c>
      <c r="G28" s="10" t="s">
        <v>73</v>
      </c>
      <c r="H28" s="5" t="s">
        <v>3</v>
      </c>
      <c r="J28" s="169" t="s">
        <v>320</v>
      </c>
      <c r="K28" s="170" t="s">
        <v>321</v>
      </c>
      <c r="L28" s="169" t="s">
        <v>322</v>
      </c>
      <c r="N28" s="88" t="s">
        <v>1607</v>
      </c>
      <c r="O28" s="11" t="s">
        <v>1608</v>
      </c>
      <c r="P28" s="5" t="s">
        <v>3</v>
      </c>
      <c r="R28" s="37" t="s">
        <v>1289</v>
      </c>
      <c r="S28" s="171" t="s">
        <v>1242</v>
      </c>
      <c r="T28" s="37" t="s">
        <v>123</v>
      </c>
    </row>
    <row r="29" spans="2:20" s="54" customFormat="1" ht="12.75">
      <c r="B29" s="1" t="s">
        <v>1723</v>
      </c>
      <c r="C29" s="4" t="s">
        <v>831</v>
      </c>
      <c r="D29" s="3" t="s">
        <v>284</v>
      </c>
      <c r="F29" s="1">
        <v>27</v>
      </c>
      <c r="G29" s="10" t="s">
        <v>74</v>
      </c>
      <c r="H29" s="5" t="s">
        <v>3</v>
      </c>
      <c r="J29" s="169" t="s">
        <v>323</v>
      </c>
      <c r="K29" s="170" t="s">
        <v>324</v>
      </c>
      <c r="L29" s="169" t="s">
        <v>36</v>
      </c>
      <c r="N29" s="88" t="s">
        <v>1609</v>
      </c>
      <c r="O29" s="11" t="s">
        <v>1610</v>
      </c>
      <c r="P29" s="5" t="s">
        <v>58</v>
      </c>
      <c r="R29" s="37" t="s">
        <v>1290</v>
      </c>
      <c r="S29" s="171" t="s">
        <v>1243</v>
      </c>
      <c r="T29" s="37" t="s">
        <v>515</v>
      </c>
    </row>
    <row r="30" spans="2:20" s="54" customFormat="1" ht="12.75">
      <c r="B30" s="1" t="s">
        <v>1724</v>
      </c>
      <c r="C30" s="4" t="s">
        <v>832</v>
      </c>
      <c r="D30" s="1" t="s">
        <v>5</v>
      </c>
      <c r="F30" s="1">
        <v>28</v>
      </c>
      <c r="G30" s="10" t="s">
        <v>75</v>
      </c>
      <c r="H30" s="5" t="s">
        <v>3</v>
      </c>
      <c r="J30" s="169" t="s">
        <v>325</v>
      </c>
      <c r="K30" s="170" t="s">
        <v>326</v>
      </c>
      <c r="L30" s="169" t="s">
        <v>322</v>
      </c>
      <c r="N30" s="88" t="s">
        <v>1611</v>
      </c>
      <c r="O30" s="11" t="s">
        <v>1612</v>
      </c>
      <c r="P30" s="5" t="s">
        <v>125</v>
      </c>
      <c r="R30" s="37" t="s">
        <v>1291</v>
      </c>
      <c r="S30" s="171" t="s">
        <v>1244</v>
      </c>
      <c r="T30" s="37" t="s">
        <v>341</v>
      </c>
    </row>
    <row r="31" spans="2:20" s="54" customFormat="1" ht="12.75">
      <c r="B31" s="1" t="s">
        <v>1725</v>
      </c>
      <c r="C31" s="4" t="s">
        <v>833</v>
      </c>
      <c r="D31" s="3" t="s">
        <v>313</v>
      </c>
      <c r="F31" s="1">
        <v>29</v>
      </c>
      <c r="G31" s="10" t="s">
        <v>76</v>
      </c>
      <c r="H31" s="5" t="s">
        <v>12</v>
      </c>
      <c r="J31" s="169" t="s">
        <v>327</v>
      </c>
      <c r="K31" s="170" t="s">
        <v>328</v>
      </c>
      <c r="L31" s="169" t="s">
        <v>34</v>
      </c>
      <c r="N31" s="88" t="s">
        <v>1613</v>
      </c>
      <c r="O31" s="11" t="s">
        <v>1614</v>
      </c>
      <c r="P31" s="5" t="s">
        <v>43</v>
      </c>
      <c r="R31" s="37" t="s">
        <v>1292</v>
      </c>
      <c r="S31" s="171" t="s">
        <v>1245</v>
      </c>
      <c r="T31" s="37" t="s">
        <v>310</v>
      </c>
    </row>
    <row r="32" spans="2:20" s="54" customFormat="1" ht="12.75">
      <c r="B32" s="1" t="s">
        <v>1726</v>
      </c>
      <c r="C32" s="4" t="s">
        <v>834</v>
      </c>
      <c r="D32" s="3" t="s">
        <v>501</v>
      </c>
      <c r="F32" s="1">
        <v>30</v>
      </c>
      <c r="G32" s="10" t="s">
        <v>77</v>
      </c>
      <c r="H32" s="5" t="s">
        <v>3</v>
      </c>
      <c r="J32" s="169" t="s">
        <v>329</v>
      </c>
      <c r="K32" s="170" t="s">
        <v>330</v>
      </c>
      <c r="L32" s="169" t="s">
        <v>123</v>
      </c>
      <c r="N32" s="88" t="s">
        <v>1615</v>
      </c>
      <c r="O32" s="11" t="s">
        <v>1616</v>
      </c>
      <c r="P32" s="5" t="s">
        <v>16</v>
      </c>
      <c r="R32" s="37" t="s">
        <v>1293</v>
      </c>
      <c r="S32" s="171" t="s">
        <v>1246</v>
      </c>
      <c r="T32" s="37" t="s">
        <v>310</v>
      </c>
    </row>
    <row r="33" spans="2:20" s="54" customFormat="1" ht="12.75">
      <c r="B33" s="1" t="s">
        <v>1727</v>
      </c>
      <c r="C33" s="4" t="s">
        <v>835</v>
      </c>
      <c r="D33" s="3" t="s">
        <v>307</v>
      </c>
      <c r="F33" s="1">
        <v>31</v>
      </c>
      <c r="G33" s="10" t="s">
        <v>78</v>
      </c>
      <c r="H33" s="5" t="s">
        <v>3</v>
      </c>
      <c r="J33" s="169" t="s">
        <v>331</v>
      </c>
      <c r="K33" s="170" t="s">
        <v>332</v>
      </c>
      <c r="L33" s="169" t="s">
        <v>284</v>
      </c>
      <c r="N33" s="88" t="s">
        <v>1617</v>
      </c>
      <c r="O33" s="11" t="s">
        <v>1618</v>
      </c>
      <c r="P33" s="5" t="s">
        <v>58</v>
      </c>
      <c r="R33" s="37" t="s">
        <v>1294</v>
      </c>
      <c r="S33" s="171" t="s">
        <v>1247</v>
      </c>
      <c r="T33" s="37" t="s">
        <v>148</v>
      </c>
    </row>
    <row r="34" spans="2:20" s="54" customFormat="1" ht="12.75">
      <c r="B34" s="1" t="s">
        <v>1728</v>
      </c>
      <c r="C34" s="4" t="s">
        <v>836</v>
      </c>
      <c r="D34" s="61" t="s">
        <v>5</v>
      </c>
      <c r="F34" s="1">
        <v>32</v>
      </c>
      <c r="G34" s="10" t="s">
        <v>79</v>
      </c>
      <c r="H34" s="5" t="s">
        <v>19</v>
      </c>
      <c r="J34" s="169" t="s">
        <v>333</v>
      </c>
      <c r="K34" s="170" t="s">
        <v>334</v>
      </c>
      <c r="L34" s="169" t="s">
        <v>43</v>
      </c>
      <c r="N34" s="88" t="s">
        <v>1619</v>
      </c>
      <c r="O34" s="11" t="s">
        <v>1620</v>
      </c>
      <c r="P34" s="5" t="s">
        <v>364</v>
      </c>
      <c r="R34" s="37" t="s">
        <v>1295</v>
      </c>
      <c r="S34" s="171" t="s">
        <v>1248</v>
      </c>
      <c r="T34" s="37" t="s">
        <v>125</v>
      </c>
    </row>
    <row r="35" spans="2:20" s="54" customFormat="1" ht="12.75">
      <c r="B35" s="1" t="s">
        <v>1729</v>
      </c>
      <c r="C35" s="4" t="s">
        <v>837</v>
      </c>
      <c r="D35" s="61" t="s">
        <v>5</v>
      </c>
      <c r="F35" s="1">
        <v>33</v>
      </c>
      <c r="G35" s="10" t="s">
        <v>80</v>
      </c>
      <c r="H35" s="5" t="s">
        <v>12</v>
      </c>
      <c r="J35" s="169" t="s">
        <v>335</v>
      </c>
      <c r="K35" s="170" t="s">
        <v>336</v>
      </c>
      <c r="L35" s="169" t="s">
        <v>23</v>
      </c>
      <c r="N35" s="88" t="s">
        <v>1621</v>
      </c>
      <c r="O35" s="11" t="s">
        <v>1622</v>
      </c>
      <c r="P35" s="8" t="s">
        <v>5</v>
      </c>
      <c r="R35" s="37" t="s">
        <v>1296</v>
      </c>
      <c r="S35" s="171" t="s">
        <v>1249</v>
      </c>
      <c r="T35" s="37" t="s">
        <v>204</v>
      </c>
    </row>
    <row r="36" spans="2:20" s="54" customFormat="1" ht="12.75">
      <c r="B36" s="1" t="s">
        <v>1730</v>
      </c>
      <c r="C36" s="4" t="s">
        <v>838</v>
      </c>
      <c r="D36" s="61" t="s">
        <v>5</v>
      </c>
      <c r="F36" s="1">
        <v>34</v>
      </c>
      <c r="G36" s="10" t="s">
        <v>81</v>
      </c>
      <c r="H36" s="5" t="s">
        <v>19</v>
      </c>
      <c r="J36" s="169" t="s">
        <v>337</v>
      </c>
      <c r="K36" s="170" t="s">
        <v>338</v>
      </c>
      <c r="L36" s="169" t="s">
        <v>23</v>
      </c>
      <c r="N36" s="88" t="s">
        <v>1623</v>
      </c>
      <c r="O36" s="11" t="s">
        <v>1624</v>
      </c>
      <c r="P36" s="5" t="s">
        <v>961</v>
      </c>
      <c r="R36" s="37" t="s">
        <v>1297</v>
      </c>
      <c r="S36" s="171" t="s">
        <v>1250</v>
      </c>
      <c r="T36" s="8" t="s">
        <v>5</v>
      </c>
    </row>
    <row r="37" spans="2:20" s="54" customFormat="1" ht="12.75">
      <c r="B37" s="1" t="s">
        <v>1731</v>
      </c>
      <c r="C37" s="4" t="s">
        <v>839</v>
      </c>
      <c r="D37" s="61" t="s">
        <v>5</v>
      </c>
      <c r="F37" s="1">
        <v>35</v>
      </c>
      <c r="G37" s="10" t="s">
        <v>82</v>
      </c>
      <c r="H37" s="5" t="s">
        <v>19</v>
      </c>
      <c r="J37" s="169" t="s">
        <v>339</v>
      </c>
      <c r="K37" s="170" t="s">
        <v>340</v>
      </c>
      <c r="L37" s="169" t="s">
        <v>341</v>
      </c>
      <c r="N37" s="88" t="s">
        <v>1625</v>
      </c>
      <c r="O37" s="11" t="s">
        <v>1626</v>
      </c>
      <c r="P37" s="8" t="s">
        <v>5</v>
      </c>
      <c r="R37" s="37" t="s">
        <v>1298</v>
      </c>
      <c r="S37" s="171" t="s">
        <v>1251</v>
      </c>
      <c r="T37" s="8" t="s">
        <v>5</v>
      </c>
    </row>
    <row r="38" spans="2:20" s="54" customFormat="1" ht="12.75">
      <c r="B38" s="1" t="s">
        <v>1732</v>
      </c>
      <c r="C38" s="4" t="s">
        <v>840</v>
      </c>
      <c r="D38" s="3" t="s">
        <v>364</v>
      </c>
      <c r="F38" s="1">
        <v>36</v>
      </c>
      <c r="G38" s="10" t="s">
        <v>83</v>
      </c>
      <c r="H38" s="5" t="s">
        <v>5</v>
      </c>
      <c r="J38" s="169" t="s">
        <v>342</v>
      </c>
      <c r="K38" s="170" t="s">
        <v>343</v>
      </c>
      <c r="L38" s="169" t="s">
        <v>66</v>
      </c>
      <c r="N38" s="88" t="s">
        <v>1627</v>
      </c>
      <c r="O38" s="11" t="s">
        <v>1628</v>
      </c>
      <c r="P38" s="8" t="s">
        <v>5</v>
      </c>
      <c r="R38" s="37" t="s">
        <v>1299</v>
      </c>
      <c r="S38" s="171" t="s">
        <v>1252</v>
      </c>
      <c r="T38" s="8" t="s">
        <v>5</v>
      </c>
    </row>
    <row r="39" spans="2:20" s="54" customFormat="1" ht="12.75">
      <c r="B39" s="3" t="s">
        <v>1733</v>
      </c>
      <c r="C39" s="4" t="s">
        <v>1093</v>
      </c>
      <c r="D39" s="37" t="s">
        <v>5</v>
      </c>
      <c r="F39" s="1">
        <v>37</v>
      </c>
      <c r="G39" s="10" t="s">
        <v>85</v>
      </c>
      <c r="H39" s="5" t="s">
        <v>84</v>
      </c>
      <c r="J39" s="169" t="s">
        <v>344</v>
      </c>
      <c r="K39" s="170" t="s">
        <v>345</v>
      </c>
      <c r="L39" s="169" t="s">
        <v>130</v>
      </c>
      <c r="N39" s="88" t="s">
        <v>1629</v>
      </c>
      <c r="O39" s="11" t="s">
        <v>1630</v>
      </c>
      <c r="P39" s="8" t="s">
        <v>5</v>
      </c>
      <c r="R39" s="37" t="s">
        <v>1300</v>
      </c>
      <c r="S39" s="171" t="s">
        <v>1253</v>
      </c>
      <c r="T39" s="8" t="s">
        <v>5</v>
      </c>
    </row>
    <row r="40" spans="2:20" s="54" customFormat="1" ht="12.75">
      <c r="B40" s="1" t="s">
        <v>1734</v>
      </c>
      <c r="C40" s="4" t="s">
        <v>1363</v>
      </c>
      <c r="D40" s="1" t="s">
        <v>5</v>
      </c>
      <c r="F40" s="1">
        <v>38</v>
      </c>
      <c r="G40" s="10" t="s">
        <v>86</v>
      </c>
      <c r="H40" s="5" t="s">
        <v>21</v>
      </c>
      <c r="J40" s="169" t="s">
        <v>346</v>
      </c>
      <c r="K40" s="170" t="s">
        <v>347</v>
      </c>
      <c r="L40" s="169" t="s">
        <v>191</v>
      </c>
      <c r="N40" s="88" t="s">
        <v>1631</v>
      </c>
      <c r="O40" s="11" t="s">
        <v>1632</v>
      </c>
      <c r="P40" s="8" t="s">
        <v>5</v>
      </c>
      <c r="R40" s="37" t="s">
        <v>1301</v>
      </c>
      <c r="S40" s="171" t="s">
        <v>1254</v>
      </c>
      <c r="T40" s="37" t="s">
        <v>216</v>
      </c>
    </row>
    <row r="41" spans="2:20" s="54" customFormat="1" ht="12.75">
      <c r="B41" s="1" t="s">
        <v>1735</v>
      </c>
      <c r="C41" s="4" t="s">
        <v>1364</v>
      </c>
      <c r="D41" s="1" t="s">
        <v>5</v>
      </c>
      <c r="F41" s="1">
        <v>39</v>
      </c>
      <c r="G41" s="10" t="s">
        <v>87</v>
      </c>
      <c r="H41" s="5" t="s">
        <v>21</v>
      </c>
      <c r="J41" s="169" t="s">
        <v>348</v>
      </c>
      <c r="K41" s="170" t="s">
        <v>349</v>
      </c>
      <c r="L41" s="169" t="s">
        <v>66</v>
      </c>
      <c r="N41" s="88" t="s">
        <v>1633</v>
      </c>
      <c r="O41" s="11" t="s">
        <v>1634</v>
      </c>
      <c r="P41" s="8" t="s">
        <v>5</v>
      </c>
      <c r="R41" s="37" t="s">
        <v>1302</v>
      </c>
      <c r="S41" s="171" t="s">
        <v>1255</v>
      </c>
      <c r="T41" s="37" t="s">
        <v>515</v>
      </c>
    </row>
    <row r="42" spans="2:20" s="54" customFormat="1" ht="12.75">
      <c r="B42" s="1" t="s">
        <v>1736</v>
      </c>
      <c r="C42" s="178" t="s">
        <v>1542</v>
      </c>
      <c r="D42" s="1" t="s">
        <v>5</v>
      </c>
      <c r="F42" s="1">
        <v>40</v>
      </c>
      <c r="G42" s="10" t="s">
        <v>88</v>
      </c>
      <c r="H42" s="5" t="s">
        <v>21</v>
      </c>
      <c r="J42" s="169" t="s">
        <v>350</v>
      </c>
      <c r="K42" s="170" t="s">
        <v>351</v>
      </c>
      <c r="L42" s="169" t="s">
        <v>307</v>
      </c>
      <c r="N42" s="88" t="s">
        <v>1635</v>
      </c>
      <c r="O42" s="11" t="s">
        <v>1636</v>
      </c>
      <c r="P42" s="8" t="s">
        <v>5</v>
      </c>
      <c r="R42" s="37" t="s">
        <v>1303</v>
      </c>
      <c r="S42" s="171" t="s">
        <v>1256</v>
      </c>
      <c r="T42" s="8" t="s">
        <v>5</v>
      </c>
    </row>
    <row r="43" spans="2:20" s="54" customFormat="1" ht="12.75">
      <c r="B43" s="1" t="s">
        <v>1737</v>
      </c>
      <c r="C43" s="178" t="s">
        <v>1543</v>
      </c>
      <c r="D43" s="1" t="s">
        <v>364</v>
      </c>
      <c r="F43" s="1">
        <v>41</v>
      </c>
      <c r="G43" s="10" t="s">
        <v>89</v>
      </c>
      <c r="H43" s="5" t="s">
        <v>21</v>
      </c>
      <c r="J43" s="169" t="s">
        <v>352</v>
      </c>
      <c r="K43" s="170" t="s">
        <v>353</v>
      </c>
      <c r="L43" s="169" t="s">
        <v>125</v>
      </c>
      <c r="N43" s="88" t="s">
        <v>1637</v>
      </c>
      <c r="O43" s="11" t="s">
        <v>1552</v>
      </c>
      <c r="P43" s="8" t="s">
        <v>5</v>
      </c>
      <c r="R43" s="37" t="s">
        <v>1304</v>
      </c>
      <c r="S43" s="171" t="s">
        <v>1257</v>
      </c>
      <c r="T43" s="37" t="s">
        <v>16</v>
      </c>
    </row>
    <row r="44" spans="2:20" s="54" customFormat="1" ht="12.75">
      <c r="B44" s="1" t="s">
        <v>1738</v>
      </c>
      <c r="C44" s="178" t="s">
        <v>1544</v>
      </c>
      <c r="D44" s="37" t="s">
        <v>5</v>
      </c>
      <c r="F44" s="1">
        <v>42</v>
      </c>
      <c r="G44" s="10" t="s">
        <v>90</v>
      </c>
      <c r="H44" s="5" t="s">
        <v>21</v>
      </c>
      <c r="J44" s="169" t="s">
        <v>354</v>
      </c>
      <c r="K44" s="170" t="s">
        <v>355</v>
      </c>
      <c r="L44" s="169" t="s">
        <v>204</v>
      </c>
      <c r="R44" s="37" t="s">
        <v>1305</v>
      </c>
      <c r="S44" s="171" t="s">
        <v>1258</v>
      </c>
      <c r="T44" s="8" t="s">
        <v>5</v>
      </c>
    </row>
    <row r="45" spans="2:20" s="54" customFormat="1" ht="12.75">
      <c r="B45" s="1" t="s">
        <v>1739</v>
      </c>
      <c r="C45" s="178" t="s">
        <v>1545</v>
      </c>
      <c r="D45" s="37" t="s">
        <v>5</v>
      </c>
      <c r="F45" s="1">
        <v>43</v>
      </c>
      <c r="G45" s="10" t="s">
        <v>91</v>
      </c>
      <c r="H45" s="5" t="s">
        <v>21</v>
      </c>
      <c r="J45" s="169" t="s">
        <v>356</v>
      </c>
      <c r="K45" s="170" t="s">
        <v>357</v>
      </c>
      <c r="L45" s="169" t="s">
        <v>25</v>
      </c>
      <c r="R45" s="37" t="s">
        <v>1306</v>
      </c>
      <c r="S45" s="171" t="s">
        <v>1259</v>
      </c>
      <c r="T45" s="37" t="s">
        <v>261</v>
      </c>
    </row>
    <row r="46" spans="2:20" s="54" customFormat="1" ht="12.75">
      <c r="B46" s="1" t="s">
        <v>1740</v>
      </c>
      <c r="C46" s="178" t="s">
        <v>1546</v>
      </c>
      <c r="D46" s="37" t="s">
        <v>5</v>
      </c>
      <c r="F46" s="1">
        <v>44</v>
      </c>
      <c r="G46" s="10" t="s">
        <v>92</v>
      </c>
      <c r="H46" s="5" t="s">
        <v>21</v>
      </c>
      <c r="J46" s="169" t="s">
        <v>358</v>
      </c>
      <c r="K46" s="170" t="s">
        <v>359</v>
      </c>
      <c r="L46" s="169" t="s">
        <v>36</v>
      </c>
      <c r="R46" s="37" t="s">
        <v>1307</v>
      </c>
      <c r="S46" s="171" t="s">
        <v>1260</v>
      </c>
      <c r="T46" s="37" t="s">
        <v>307</v>
      </c>
    </row>
    <row r="47" spans="2:20" s="54" customFormat="1" ht="12.75">
      <c r="B47" s="1" t="s">
        <v>1741</v>
      </c>
      <c r="C47" s="178" t="s">
        <v>1547</v>
      </c>
      <c r="D47" s="37" t="s">
        <v>5</v>
      </c>
      <c r="F47" s="1">
        <v>45</v>
      </c>
      <c r="G47" s="10" t="s">
        <v>93</v>
      </c>
      <c r="H47" s="5" t="s">
        <v>21</v>
      </c>
      <c r="J47" s="169" t="s">
        <v>360</v>
      </c>
      <c r="K47" s="170" t="s">
        <v>361</v>
      </c>
      <c r="L47" s="169" t="s">
        <v>307</v>
      </c>
      <c r="R47" s="37" t="s">
        <v>1308</v>
      </c>
      <c r="S47" s="171" t="s">
        <v>1261</v>
      </c>
      <c r="T47" s="37" t="s">
        <v>297</v>
      </c>
    </row>
    <row r="48" spans="2:20" s="54" customFormat="1" ht="12.75">
      <c r="B48" s="1" t="s">
        <v>1742</v>
      </c>
      <c r="C48" s="178" t="s">
        <v>1548</v>
      </c>
      <c r="D48" s="37" t="s">
        <v>5</v>
      </c>
      <c r="F48" s="7">
        <v>46</v>
      </c>
      <c r="G48" s="11" t="s">
        <v>94</v>
      </c>
      <c r="H48" s="8" t="s">
        <v>21</v>
      </c>
      <c r="J48" s="169" t="s">
        <v>362</v>
      </c>
      <c r="K48" s="170" t="s">
        <v>363</v>
      </c>
      <c r="L48" s="169" t="s">
        <v>364</v>
      </c>
      <c r="R48" s="37" t="s">
        <v>1309</v>
      </c>
      <c r="S48" s="171" t="s">
        <v>1262</v>
      </c>
      <c r="T48" s="37" t="s">
        <v>21</v>
      </c>
    </row>
    <row r="49" spans="2:20" s="54" customFormat="1" ht="12.75">
      <c r="B49" s="1" t="s">
        <v>1743</v>
      </c>
      <c r="C49" s="178" t="s">
        <v>1549</v>
      </c>
      <c r="D49" s="37" t="s">
        <v>5</v>
      </c>
      <c r="F49" s="7">
        <v>47</v>
      </c>
      <c r="G49" s="11" t="s">
        <v>95</v>
      </c>
      <c r="H49" s="8" t="s">
        <v>21</v>
      </c>
      <c r="J49" s="169" t="s">
        <v>365</v>
      </c>
      <c r="K49" s="170" t="s">
        <v>366</v>
      </c>
      <c r="L49" s="169" t="s">
        <v>367</v>
      </c>
      <c r="R49" s="37" t="s">
        <v>1310</v>
      </c>
      <c r="S49" s="171" t="s">
        <v>1263</v>
      </c>
      <c r="T49" s="8" t="s">
        <v>5</v>
      </c>
    </row>
    <row r="50" spans="2:20" s="54" customFormat="1" ht="12.75">
      <c r="B50" s="1" t="s">
        <v>1744</v>
      </c>
      <c r="C50" s="178" t="s">
        <v>1550</v>
      </c>
      <c r="D50" s="1" t="s">
        <v>940</v>
      </c>
      <c r="F50" s="7">
        <v>48</v>
      </c>
      <c r="G50" s="11" t="s">
        <v>96</v>
      </c>
      <c r="H50" s="8" t="s">
        <v>21</v>
      </c>
      <c r="J50" s="169" t="s">
        <v>368</v>
      </c>
      <c r="K50" s="170" t="s">
        <v>369</v>
      </c>
      <c r="L50" s="169" t="s">
        <v>259</v>
      </c>
      <c r="R50" s="37" t="s">
        <v>1311</v>
      </c>
      <c r="S50" s="171" t="s">
        <v>1264</v>
      </c>
      <c r="T50" s="37" t="s">
        <v>191</v>
      </c>
    </row>
    <row r="51" spans="2:20" s="54" customFormat="1" ht="12.75">
      <c r="B51" s="1" t="s">
        <v>1745</v>
      </c>
      <c r="C51" s="178" t="s">
        <v>1551</v>
      </c>
      <c r="D51" s="37" t="s">
        <v>5</v>
      </c>
      <c r="F51" s="7">
        <v>49</v>
      </c>
      <c r="G51" s="11" t="s">
        <v>97</v>
      </c>
      <c r="H51" s="8" t="s">
        <v>21</v>
      </c>
      <c r="J51" s="169" t="s">
        <v>370</v>
      </c>
      <c r="K51" s="170" t="s">
        <v>371</v>
      </c>
      <c r="L51" s="169" t="s">
        <v>372</v>
      </c>
      <c r="R51" s="37" t="s">
        <v>1312</v>
      </c>
      <c r="S51" s="158" t="s">
        <v>1670</v>
      </c>
      <c r="T51" s="37" t="s">
        <v>3</v>
      </c>
    </row>
    <row r="52" spans="2:20" s="54" customFormat="1" ht="12.75">
      <c r="B52" s="1" t="s">
        <v>1746</v>
      </c>
      <c r="C52" s="178" t="s">
        <v>1552</v>
      </c>
      <c r="D52" s="37" t="s">
        <v>5</v>
      </c>
      <c r="F52" s="7">
        <v>50</v>
      </c>
      <c r="G52" s="11" t="s">
        <v>98</v>
      </c>
      <c r="H52" s="8" t="s">
        <v>5</v>
      </c>
      <c r="J52" s="169" t="s">
        <v>373</v>
      </c>
      <c r="K52" s="170" t="s">
        <v>374</v>
      </c>
      <c r="L52" s="169" t="s">
        <v>372</v>
      </c>
      <c r="R52" s="53"/>
    </row>
    <row r="53" spans="2:20" s="54" customFormat="1" ht="12.75">
      <c r="B53" s="1" t="s">
        <v>1747</v>
      </c>
      <c r="C53" s="178" t="s">
        <v>1553</v>
      </c>
      <c r="D53" s="1" t="s">
        <v>364</v>
      </c>
      <c r="F53" s="7">
        <v>51</v>
      </c>
      <c r="G53" s="11" t="s">
        <v>99</v>
      </c>
      <c r="H53" s="8" t="s">
        <v>5</v>
      </c>
      <c r="J53" s="169" t="s">
        <v>375</v>
      </c>
      <c r="K53" s="170" t="s">
        <v>376</v>
      </c>
      <c r="L53" s="169" t="s">
        <v>12</v>
      </c>
      <c r="R53" s="53"/>
    </row>
    <row r="54" spans="2:20" s="54" customFormat="1" ht="12.75">
      <c r="B54" s="1" t="s">
        <v>1748</v>
      </c>
      <c r="C54" s="178" t="s">
        <v>1554</v>
      </c>
      <c r="D54" s="37" t="s">
        <v>5</v>
      </c>
      <c r="F54" s="7">
        <v>52</v>
      </c>
      <c r="G54" s="11" t="s">
        <v>100</v>
      </c>
      <c r="H54" s="8" t="s">
        <v>5</v>
      </c>
      <c r="J54" s="169" t="s">
        <v>377</v>
      </c>
      <c r="K54" s="170" t="s">
        <v>378</v>
      </c>
      <c r="L54" s="169" t="s">
        <v>261</v>
      </c>
      <c r="R54" s="53"/>
    </row>
    <row r="55" spans="2:20" s="54" customFormat="1" ht="12.75">
      <c r="B55" s="1" t="s">
        <v>1749</v>
      </c>
      <c r="C55" s="178" t="s">
        <v>1555</v>
      </c>
      <c r="D55" s="37" t="s">
        <v>5</v>
      </c>
      <c r="F55" s="7">
        <v>53</v>
      </c>
      <c r="G55" s="11" t="s">
        <v>101</v>
      </c>
      <c r="H55" s="8" t="s">
        <v>5</v>
      </c>
      <c r="J55" s="169" t="s">
        <v>379</v>
      </c>
      <c r="K55" s="170" t="s">
        <v>380</v>
      </c>
      <c r="L55" s="169" t="s">
        <v>14</v>
      </c>
      <c r="R55" s="53"/>
    </row>
    <row r="56" spans="2:20" s="54" customFormat="1" ht="12.75">
      <c r="B56" s="1" t="s">
        <v>1750</v>
      </c>
      <c r="C56" s="178" t="s">
        <v>1556</v>
      </c>
      <c r="D56" s="37" t="s">
        <v>5</v>
      </c>
      <c r="F56" s="7">
        <v>54</v>
      </c>
      <c r="G56" s="11" t="s">
        <v>102</v>
      </c>
      <c r="H56" s="8" t="s">
        <v>5</v>
      </c>
      <c r="J56" s="169" t="s">
        <v>381</v>
      </c>
      <c r="K56" s="170" t="s">
        <v>382</v>
      </c>
      <c r="L56" s="169" t="s">
        <v>383</v>
      </c>
      <c r="R56" s="53"/>
    </row>
    <row r="57" spans="2:20" s="54" customFormat="1" ht="12.75">
      <c r="B57" s="1" t="s">
        <v>1751</v>
      </c>
      <c r="C57" s="178" t="s">
        <v>1557</v>
      </c>
      <c r="D57" s="37" t="s">
        <v>5</v>
      </c>
      <c r="F57" s="7">
        <v>55</v>
      </c>
      <c r="G57" s="11" t="s">
        <v>103</v>
      </c>
      <c r="H57" s="8" t="s">
        <v>5</v>
      </c>
      <c r="J57" s="169" t="s">
        <v>384</v>
      </c>
      <c r="K57" s="170" t="s">
        <v>385</v>
      </c>
      <c r="L57" s="169" t="s">
        <v>302</v>
      </c>
      <c r="R57" s="53"/>
    </row>
    <row r="58" spans="2:20" s="54" customFormat="1" ht="12.75">
      <c r="B58" s="1" t="s">
        <v>1752</v>
      </c>
      <c r="C58" s="178" t="s">
        <v>1558</v>
      </c>
      <c r="D58" s="37" t="s">
        <v>5</v>
      </c>
      <c r="F58" s="7">
        <v>56</v>
      </c>
      <c r="G58" s="11" t="s">
        <v>104</v>
      </c>
      <c r="H58" s="8" t="s">
        <v>5</v>
      </c>
      <c r="J58" s="169" t="s">
        <v>386</v>
      </c>
      <c r="K58" s="170" t="s">
        <v>387</v>
      </c>
      <c r="L58" s="169" t="s">
        <v>261</v>
      </c>
      <c r="R58" s="53"/>
    </row>
    <row r="59" spans="2:20" s="54" customFormat="1" ht="12.75">
      <c r="B59" s="1" t="s">
        <v>1753</v>
      </c>
      <c r="C59" s="178" t="s">
        <v>1559</v>
      </c>
      <c r="D59" s="37" t="s">
        <v>5</v>
      </c>
      <c r="F59" s="7">
        <v>57</v>
      </c>
      <c r="G59" s="11" t="s">
        <v>105</v>
      </c>
      <c r="H59" s="8" t="s">
        <v>5</v>
      </c>
      <c r="J59" s="169" t="s">
        <v>388</v>
      </c>
      <c r="K59" s="170" t="s">
        <v>389</v>
      </c>
      <c r="L59" s="169" t="s">
        <v>390</v>
      </c>
      <c r="R59" s="53"/>
    </row>
    <row r="60" spans="2:20" s="54" customFormat="1">
      <c r="B60" s="191" t="s">
        <v>1754</v>
      </c>
      <c r="C60" s="190" t="s">
        <v>1697</v>
      </c>
      <c r="D60" s="1" t="s">
        <v>951</v>
      </c>
      <c r="F60" s="7">
        <v>58</v>
      </c>
      <c r="G60" s="11" t="s">
        <v>106</v>
      </c>
      <c r="H60" s="8" t="s">
        <v>5</v>
      </c>
      <c r="J60" s="169" t="s">
        <v>391</v>
      </c>
      <c r="K60" s="170" t="s">
        <v>392</v>
      </c>
      <c r="L60" s="169" t="s">
        <v>125</v>
      </c>
      <c r="R60" s="53"/>
    </row>
    <row r="61" spans="2:20" s="54" customFormat="1">
      <c r="B61" s="191" t="s">
        <v>1755</v>
      </c>
      <c r="C61" s="190" t="s">
        <v>1698</v>
      </c>
      <c r="D61" s="37" t="s">
        <v>5</v>
      </c>
      <c r="F61" s="7">
        <v>59</v>
      </c>
      <c r="G61" s="11" t="s">
        <v>107</v>
      </c>
      <c r="H61" s="8" t="s">
        <v>5</v>
      </c>
      <c r="J61" s="169" t="s">
        <v>393</v>
      </c>
      <c r="K61" s="170" t="s">
        <v>394</v>
      </c>
      <c r="L61" s="169" t="s">
        <v>259</v>
      </c>
      <c r="R61" s="53"/>
    </row>
    <row r="62" spans="2:20" s="54" customFormat="1" ht="12.75">
      <c r="F62" s="7">
        <v>60</v>
      </c>
      <c r="G62" s="11" t="s">
        <v>108</v>
      </c>
      <c r="H62" s="8" t="s">
        <v>5</v>
      </c>
      <c r="J62" s="169" t="s">
        <v>395</v>
      </c>
      <c r="K62" s="170" t="s">
        <v>396</v>
      </c>
      <c r="L62" s="8" t="s">
        <v>5</v>
      </c>
      <c r="R62" s="53"/>
    </row>
    <row r="63" spans="2:20" s="54" customFormat="1" ht="12.75">
      <c r="F63" s="7">
        <v>61</v>
      </c>
      <c r="G63" s="11" t="s">
        <v>109</v>
      </c>
      <c r="H63" s="8" t="s">
        <v>5</v>
      </c>
      <c r="J63" s="169" t="s">
        <v>397</v>
      </c>
      <c r="K63" s="170" t="s">
        <v>398</v>
      </c>
      <c r="L63" s="169" t="s">
        <v>125</v>
      </c>
      <c r="R63" s="53"/>
    </row>
    <row r="64" spans="2:20" s="54" customFormat="1" ht="12.75">
      <c r="F64" s="7">
        <v>62</v>
      </c>
      <c r="G64" s="11" t="s">
        <v>110</v>
      </c>
      <c r="H64" s="8" t="s">
        <v>5</v>
      </c>
      <c r="J64" s="169" t="s">
        <v>399</v>
      </c>
      <c r="K64" s="170" t="s">
        <v>400</v>
      </c>
      <c r="L64" s="169" t="s">
        <v>390</v>
      </c>
      <c r="R64" s="53"/>
    </row>
    <row r="65" spans="6:18" s="54" customFormat="1" ht="12.75">
      <c r="F65" s="7">
        <v>63</v>
      </c>
      <c r="G65" s="11" t="s">
        <v>111</v>
      </c>
      <c r="H65" s="8" t="s">
        <v>5</v>
      </c>
      <c r="J65" s="169" t="s">
        <v>401</v>
      </c>
      <c r="K65" s="170" t="s">
        <v>402</v>
      </c>
      <c r="L65" s="169" t="s">
        <v>390</v>
      </c>
      <c r="R65" s="53"/>
    </row>
    <row r="66" spans="6:18" s="54" customFormat="1" ht="12.75">
      <c r="F66" s="7">
        <v>64</v>
      </c>
      <c r="G66" s="11" t="s">
        <v>112</v>
      </c>
      <c r="H66" s="8" t="s">
        <v>5</v>
      </c>
      <c r="J66" s="169" t="s">
        <v>403</v>
      </c>
      <c r="K66" s="170" t="s">
        <v>404</v>
      </c>
      <c r="L66" s="8" t="s">
        <v>5</v>
      </c>
      <c r="R66" s="53"/>
    </row>
    <row r="67" spans="6:18" s="54" customFormat="1" ht="12.75">
      <c r="F67" s="7">
        <v>65</v>
      </c>
      <c r="G67" s="11" t="s">
        <v>113</v>
      </c>
      <c r="H67" s="8" t="s">
        <v>5</v>
      </c>
      <c r="J67" s="169" t="s">
        <v>405</v>
      </c>
      <c r="K67" s="170" t="s">
        <v>406</v>
      </c>
      <c r="L67" s="169" t="s">
        <v>341</v>
      </c>
      <c r="R67" s="53"/>
    </row>
    <row r="68" spans="6:18" s="54" customFormat="1" ht="12.75">
      <c r="F68" s="7">
        <v>66</v>
      </c>
      <c r="G68" s="11" t="s">
        <v>114</v>
      </c>
      <c r="H68" s="8" t="s">
        <v>5</v>
      </c>
      <c r="J68" s="169" t="s">
        <v>407</v>
      </c>
      <c r="K68" s="170" t="s">
        <v>408</v>
      </c>
      <c r="L68" s="169" t="s">
        <v>259</v>
      </c>
      <c r="R68" s="53"/>
    </row>
    <row r="69" spans="6:18" s="54" customFormat="1" ht="12.75">
      <c r="F69" s="7">
        <v>67</v>
      </c>
      <c r="G69" s="11" t="s">
        <v>115</v>
      </c>
      <c r="H69" s="8" t="s">
        <v>5</v>
      </c>
      <c r="J69" s="169" t="s">
        <v>409</v>
      </c>
      <c r="K69" s="170" t="s">
        <v>410</v>
      </c>
      <c r="L69" s="8" t="s">
        <v>5</v>
      </c>
      <c r="R69" s="53"/>
    </row>
    <row r="70" spans="6:18" s="54" customFormat="1" ht="12.75">
      <c r="F70" s="7">
        <v>68</v>
      </c>
      <c r="G70" s="11" t="s">
        <v>116</v>
      </c>
      <c r="H70" s="8" t="s">
        <v>5</v>
      </c>
      <c r="J70" s="169" t="s">
        <v>411</v>
      </c>
      <c r="K70" s="170" t="s">
        <v>412</v>
      </c>
      <c r="L70" s="8" t="s">
        <v>5</v>
      </c>
      <c r="R70" s="53"/>
    </row>
    <row r="71" spans="6:18" s="54" customFormat="1" ht="12.75">
      <c r="F71" s="7">
        <v>69</v>
      </c>
      <c r="G71" s="11" t="s">
        <v>117</v>
      </c>
      <c r="H71" s="8" t="s">
        <v>5</v>
      </c>
      <c r="J71" s="169" t="s">
        <v>413</v>
      </c>
      <c r="K71" s="170" t="s">
        <v>414</v>
      </c>
      <c r="L71" s="169" t="s">
        <v>38</v>
      </c>
      <c r="R71" s="53"/>
    </row>
    <row r="72" spans="6:18" s="54" customFormat="1" ht="12.75">
      <c r="F72" s="7">
        <v>70</v>
      </c>
      <c r="G72" s="11" t="s">
        <v>118</v>
      </c>
      <c r="H72" s="8" t="s">
        <v>5</v>
      </c>
      <c r="J72" s="169" t="s">
        <v>415</v>
      </c>
      <c r="K72" s="170" t="s">
        <v>416</v>
      </c>
      <c r="L72" s="8" t="s">
        <v>5</v>
      </c>
      <c r="R72" s="53"/>
    </row>
    <row r="73" spans="6:18" s="54" customFormat="1" ht="12.75">
      <c r="F73" s="7">
        <v>71</v>
      </c>
      <c r="G73" s="11" t="s">
        <v>119</v>
      </c>
      <c r="H73" s="7" t="s">
        <v>58</v>
      </c>
      <c r="J73" s="169" t="s">
        <v>417</v>
      </c>
      <c r="K73" s="170" t="s">
        <v>418</v>
      </c>
      <c r="L73" s="169" t="s">
        <v>341</v>
      </c>
      <c r="R73" s="53"/>
    </row>
    <row r="74" spans="6:18" s="54" customFormat="1" ht="12.75">
      <c r="F74" s="7">
        <v>72</v>
      </c>
      <c r="G74" s="11" t="s">
        <v>120</v>
      </c>
      <c r="H74" s="8" t="s">
        <v>5</v>
      </c>
      <c r="J74" s="169" t="s">
        <v>419</v>
      </c>
      <c r="K74" s="170" t="s">
        <v>420</v>
      </c>
      <c r="L74" s="8" t="s">
        <v>5</v>
      </c>
      <c r="R74" s="53"/>
    </row>
    <row r="75" spans="6:18" s="54" customFormat="1" ht="12.75">
      <c r="F75" s="7">
        <v>73</v>
      </c>
      <c r="G75" s="11" t="s">
        <v>121</v>
      </c>
      <c r="H75" s="9" t="s">
        <v>5</v>
      </c>
      <c r="J75" s="169" t="s">
        <v>421</v>
      </c>
      <c r="K75" s="170" t="s">
        <v>422</v>
      </c>
      <c r="L75" s="169" t="s">
        <v>12</v>
      </c>
      <c r="R75" s="53"/>
    </row>
    <row r="76" spans="6:18" s="54" customFormat="1" ht="12.75">
      <c r="F76" s="7">
        <v>74</v>
      </c>
      <c r="G76" s="11" t="s">
        <v>122</v>
      </c>
      <c r="H76" s="9" t="s">
        <v>5</v>
      </c>
      <c r="J76" s="169" t="s">
        <v>423</v>
      </c>
      <c r="K76" s="170" t="s">
        <v>424</v>
      </c>
      <c r="L76" s="169" t="s">
        <v>34</v>
      </c>
      <c r="R76" s="53"/>
    </row>
    <row r="77" spans="6:18" s="54" customFormat="1" ht="12.75">
      <c r="F77" s="7">
        <v>75</v>
      </c>
      <c r="G77" s="11" t="s">
        <v>124</v>
      </c>
      <c r="H77" s="7" t="s">
        <v>123</v>
      </c>
      <c r="J77" s="169" t="s">
        <v>425</v>
      </c>
      <c r="K77" s="170" t="s">
        <v>426</v>
      </c>
      <c r="L77" s="169" t="s">
        <v>16</v>
      </c>
      <c r="R77" s="53"/>
    </row>
    <row r="78" spans="6:18" s="54" customFormat="1" ht="12.75">
      <c r="F78" s="7">
        <v>76</v>
      </c>
      <c r="G78" s="11" t="s">
        <v>126</v>
      </c>
      <c r="H78" s="7" t="s">
        <v>125</v>
      </c>
      <c r="J78" s="169" t="s">
        <v>427</v>
      </c>
      <c r="K78" s="170" t="s">
        <v>428</v>
      </c>
      <c r="L78" s="8" t="s">
        <v>5</v>
      </c>
      <c r="R78" s="53"/>
    </row>
    <row r="79" spans="6:18" s="54" customFormat="1" ht="12.75">
      <c r="F79" s="7">
        <v>77</v>
      </c>
      <c r="G79" s="11" t="s">
        <v>127</v>
      </c>
      <c r="H79" s="7" t="s">
        <v>125</v>
      </c>
      <c r="J79" s="169" t="s">
        <v>429</v>
      </c>
      <c r="K79" s="170" t="s">
        <v>430</v>
      </c>
      <c r="L79" s="8" t="s">
        <v>5</v>
      </c>
      <c r="R79" s="53"/>
    </row>
    <row r="80" spans="6:18" s="54" customFormat="1" ht="12.75">
      <c r="F80" s="7">
        <v>78</v>
      </c>
      <c r="G80" s="11" t="s">
        <v>128</v>
      </c>
      <c r="H80" s="7" t="s">
        <v>125</v>
      </c>
      <c r="J80" s="169" t="s">
        <v>431</v>
      </c>
      <c r="K80" s="170" t="s">
        <v>432</v>
      </c>
      <c r="L80" s="169" t="s">
        <v>284</v>
      </c>
      <c r="R80" s="53"/>
    </row>
    <row r="81" spans="6:18" s="54" customFormat="1" ht="12.75">
      <c r="F81" s="7">
        <v>79</v>
      </c>
      <c r="G81" s="11" t="s">
        <v>129</v>
      </c>
      <c r="H81" s="7" t="s">
        <v>125</v>
      </c>
      <c r="J81" s="169" t="s">
        <v>433</v>
      </c>
      <c r="K81" s="170" t="s">
        <v>434</v>
      </c>
      <c r="L81" s="169" t="s">
        <v>25</v>
      </c>
      <c r="R81" s="53"/>
    </row>
    <row r="82" spans="6:18" s="54" customFormat="1" ht="12.75">
      <c r="F82" s="7">
        <v>80</v>
      </c>
      <c r="G82" s="11" t="s">
        <v>131</v>
      </c>
      <c r="H82" s="7" t="s">
        <v>130</v>
      </c>
      <c r="J82" s="169" t="s">
        <v>435</v>
      </c>
      <c r="K82" s="170" t="s">
        <v>436</v>
      </c>
      <c r="L82" s="169" t="s">
        <v>16</v>
      </c>
      <c r="R82" s="53"/>
    </row>
    <row r="83" spans="6:18" s="54" customFormat="1" ht="12.75">
      <c r="F83" s="7">
        <v>81</v>
      </c>
      <c r="G83" s="11" t="s">
        <v>132</v>
      </c>
      <c r="H83" s="7" t="s">
        <v>5</v>
      </c>
      <c r="J83" s="169" t="s">
        <v>437</v>
      </c>
      <c r="K83" s="170" t="s">
        <v>438</v>
      </c>
      <c r="L83" s="169" t="s">
        <v>19</v>
      </c>
      <c r="R83" s="53"/>
    </row>
    <row r="84" spans="6:18" s="54" customFormat="1" ht="12.75">
      <c r="F84" s="7">
        <v>82</v>
      </c>
      <c r="G84" s="11" t="s">
        <v>133</v>
      </c>
      <c r="H84" s="7" t="s">
        <v>125</v>
      </c>
      <c r="J84" s="169" t="s">
        <v>439</v>
      </c>
      <c r="K84" s="170" t="s">
        <v>440</v>
      </c>
      <c r="L84" s="169" t="s">
        <v>14</v>
      </c>
      <c r="R84" s="53"/>
    </row>
    <row r="85" spans="6:18" s="54" customFormat="1" ht="12.75">
      <c r="F85" s="7">
        <v>83</v>
      </c>
      <c r="G85" s="11" t="s">
        <v>134</v>
      </c>
      <c r="H85" s="7" t="s">
        <v>5</v>
      </c>
      <c r="J85" s="169" t="s">
        <v>441</v>
      </c>
      <c r="K85" s="170" t="s">
        <v>442</v>
      </c>
      <c r="L85" s="169" t="s">
        <v>3</v>
      </c>
      <c r="R85" s="53"/>
    </row>
    <row r="86" spans="6:18" s="54" customFormat="1" ht="12.75">
      <c r="F86" s="7">
        <v>84</v>
      </c>
      <c r="G86" s="11" t="s">
        <v>135</v>
      </c>
      <c r="H86" s="7" t="s">
        <v>130</v>
      </c>
      <c r="J86" s="169" t="s">
        <v>443</v>
      </c>
      <c r="K86" s="170" t="s">
        <v>444</v>
      </c>
      <c r="L86" s="8" t="s">
        <v>5</v>
      </c>
      <c r="R86" s="53"/>
    </row>
    <row r="87" spans="6:18" s="54" customFormat="1" ht="12.75">
      <c r="F87" s="7">
        <v>85</v>
      </c>
      <c r="G87" s="11" t="s">
        <v>136</v>
      </c>
      <c r="H87" s="7" t="s">
        <v>5</v>
      </c>
      <c r="J87" s="169" t="s">
        <v>445</v>
      </c>
      <c r="K87" s="170" t="s">
        <v>446</v>
      </c>
      <c r="L87" s="169" t="s">
        <v>84</v>
      </c>
      <c r="R87" s="53"/>
    </row>
    <row r="88" spans="6:18" s="54" customFormat="1" ht="12.75">
      <c r="F88" s="7">
        <v>86</v>
      </c>
      <c r="G88" s="11" t="s">
        <v>137</v>
      </c>
      <c r="H88" s="7" t="s">
        <v>123</v>
      </c>
      <c r="J88" s="169" t="s">
        <v>447</v>
      </c>
      <c r="K88" s="170" t="s">
        <v>448</v>
      </c>
      <c r="L88" s="169" t="s">
        <v>36</v>
      </c>
      <c r="R88" s="53"/>
    </row>
    <row r="89" spans="6:18" s="54" customFormat="1" ht="12.75">
      <c r="F89" s="7">
        <v>87</v>
      </c>
      <c r="G89" s="11" t="s">
        <v>138</v>
      </c>
      <c r="H89" s="7" t="s">
        <v>123</v>
      </c>
      <c r="J89" s="169" t="s">
        <v>449</v>
      </c>
      <c r="K89" s="170" t="s">
        <v>450</v>
      </c>
      <c r="L89" s="169" t="s">
        <v>14</v>
      </c>
      <c r="R89" s="53"/>
    </row>
    <row r="90" spans="6:18" s="54" customFormat="1" ht="12.75">
      <c r="F90" s="7">
        <v>88</v>
      </c>
      <c r="G90" s="11" t="s">
        <v>139</v>
      </c>
      <c r="H90" s="7" t="s">
        <v>123</v>
      </c>
      <c r="J90" s="169" t="s">
        <v>451</v>
      </c>
      <c r="K90" s="170" t="s">
        <v>452</v>
      </c>
      <c r="L90" s="169" t="s">
        <v>148</v>
      </c>
      <c r="R90" s="53"/>
    </row>
    <row r="91" spans="6:18" s="54" customFormat="1" ht="12.75">
      <c r="F91" s="7">
        <v>89</v>
      </c>
      <c r="G91" s="11" t="s">
        <v>140</v>
      </c>
      <c r="H91" s="7" t="s">
        <v>123</v>
      </c>
      <c r="J91" s="169" t="s">
        <v>453</v>
      </c>
      <c r="K91" s="170" t="s">
        <v>454</v>
      </c>
      <c r="L91" s="8" t="s">
        <v>5</v>
      </c>
      <c r="R91" s="53"/>
    </row>
    <row r="92" spans="6:18" s="54" customFormat="1" ht="12.75">
      <c r="F92" s="7">
        <v>90</v>
      </c>
      <c r="G92" s="11" t="s">
        <v>141</v>
      </c>
      <c r="H92" s="7" t="s">
        <v>123</v>
      </c>
      <c r="J92" s="169" t="s">
        <v>455</v>
      </c>
      <c r="K92" s="170" t="s">
        <v>456</v>
      </c>
      <c r="L92" s="8" t="s">
        <v>5</v>
      </c>
      <c r="R92" s="53"/>
    </row>
    <row r="93" spans="6:18" s="54" customFormat="1" ht="12.75">
      <c r="F93" s="7">
        <v>91</v>
      </c>
      <c r="G93" s="11" t="s">
        <v>142</v>
      </c>
      <c r="H93" s="9" t="s">
        <v>130</v>
      </c>
      <c r="J93" s="169" t="s">
        <v>457</v>
      </c>
      <c r="K93" s="170" t="s">
        <v>458</v>
      </c>
      <c r="L93" s="169" t="s">
        <v>23</v>
      </c>
      <c r="R93" s="53"/>
    </row>
    <row r="94" spans="6:18" s="54" customFormat="1" ht="12.75">
      <c r="F94" s="7">
        <v>92</v>
      </c>
      <c r="G94" s="11" t="s">
        <v>143</v>
      </c>
      <c r="H94" s="7" t="s">
        <v>123</v>
      </c>
      <c r="J94" s="169" t="s">
        <v>459</v>
      </c>
      <c r="K94" s="170" t="s">
        <v>460</v>
      </c>
      <c r="L94" s="169" t="s">
        <v>16</v>
      </c>
      <c r="R94" s="53"/>
    </row>
    <row r="95" spans="6:18" s="54" customFormat="1" ht="12.75">
      <c r="F95" s="7">
        <v>93</v>
      </c>
      <c r="G95" s="11" t="s">
        <v>144</v>
      </c>
      <c r="H95" s="7" t="s">
        <v>313</v>
      </c>
      <c r="J95" s="169" t="s">
        <v>461</v>
      </c>
      <c r="K95" s="170" t="s">
        <v>462</v>
      </c>
      <c r="L95" s="169" t="s">
        <v>463</v>
      </c>
      <c r="R95" s="53"/>
    </row>
    <row r="96" spans="6:18" s="54" customFormat="1" ht="12.75">
      <c r="F96" s="7">
        <v>94</v>
      </c>
      <c r="G96" s="11" t="s">
        <v>145</v>
      </c>
      <c r="H96" s="7" t="s">
        <v>5</v>
      </c>
      <c r="J96" s="169" t="s">
        <v>464</v>
      </c>
      <c r="K96" s="170" t="s">
        <v>465</v>
      </c>
      <c r="L96" s="169" t="s">
        <v>36</v>
      </c>
      <c r="R96" s="53"/>
    </row>
    <row r="97" spans="6:18" s="54" customFormat="1" ht="12.75">
      <c r="F97" s="7">
        <v>95</v>
      </c>
      <c r="G97" s="11" t="s">
        <v>146</v>
      </c>
      <c r="H97" s="7" t="s">
        <v>16</v>
      </c>
      <c r="J97" s="169" t="s">
        <v>466</v>
      </c>
      <c r="K97" s="170" t="s">
        <v>467</v>
      </c>
      <c r="L97" s="8" t="s">
        <v>5</v>
      </c>
      <c r="R97" s="53"/>
    </row>
    <row r="98" spans="6:18" s="54" customFormat="1" ht="12.75">
      <c r="F98" s="7">
        <v>96</v>
      </c>
      <c r="G98" s="11" t="s">
        <v>147</v>
      </c>
      <c r="H98" s="7" t="s">
        <v>123</v>
      </c>
      <c r="J98" s="169" t="s">
        <v>468</v>
      </c>
      <c r="K98" s="170" t="s">
        <v>469</v>
      </c>
      <c r="L98" s="8" t="s">
        <v>5</v>
      </c>
      <c r="R98" s="53"/>
    </row>
    <row r="99" spans="6:18" s="54" customFormat="1" ht="12.75">
      <c r="F99" s="7">
        <v>97</v>
      </c>
      <c r="G99" s="11" t="s">
        <v>149</v>
      </c>
      <c r="H99" s="7" t="s">
        <v>148</v>
      </c>
      <c r="J99" s="169" t="s">
        <v>470</v>
      </c>
      <c r="K99" s="170" t="s">
        <v>471</v>
      </c>
      <c r="L99" s="169" t="s">
        <v>16</v>
      </c>
      <c r="R99" s="53"/>
    </row>
    <row r="100" spans="6:18" s="54" customFormat="1" ht="12.75">
      <c r="F100" s="7">
        <v>98</v>
      </c>
      <c r="G100" s="11" t="s">
        <v>150</v>
      </c>
      <c r="H100" s="7" t="s">
        <v>123</v>
      </c>
      <c r="J100" s="169" t="s">
        <v>472</v>
      </c>
      <c r="K100" s="170" t="s">
        <v>473</v>
      </c>
      <c r="L100" s="169" t="s">
        <v>148</v>
      </c>
      <c r="R100" s="53"/>
    </row>
    <row r="101" spans="6:18" s="54" customFormat="1" ht="12.75">
      <c r="F101" s="7">
        <v>99</v>
      </c>
      <c r="G101" s="11" t="s">
        <v>151</v>
      </c>
      <c r="H101" s="9" t="s">
        <v>123</v>
      </c>
      <c r="J101" s="169" t="s">
        <v>474</v>
      </c>
      <c r="K101" s="170" t="s">
        <v>475</v>
      </c>
      <c r="L101" s="8" t="s">
        <v>5</v>
      </c>
      <c r="R101" s="53"/>
    </row>
    <row r="102" spans="6:18" s="54" customFormat="1" ht="12.75">
      <c r="F102" s="7">
        <v>100</v>
      </c>
      <c r="G102" s="11" t="s">
        <v>152</v>
      </c>
      <c r="H102" s="7" t="s">
        <v>123</v>
      </c>
      <c r="J102" s="169" t="s">
        <v>476</v>
      </c>
      <c r="K102" s="170" t="s">
        <v>477</v>
      </c>
      <c r="L102" s="8" t="s">
        <v>5</v>
      </c>
      <c r="R102" s="53"/>
    </row>
    <row r="103" spans="6:18" s="54" customFormat="1" ht="12.75">
      <c r="F103" s="7">
        <v>101</v>
      </c>
      <c r="G103" s="11" t="s">
        <v>153</v>
      </c>
      <c r="H103" s="7" t="s">
        <v>16</v>
      </c>
      <c r="J103" s="169" t="s">
        <v>478</v>
      </c>
      <c r="K103" s="170" t="s">
        <v>479</v>
      </c>
      <c r="L103" s="169" t="s">
        <v>480</v>
      </c>
      <c r="R103" s="53"/>
    </row>
    <row r="104" spans="6:18" s="54" customFormat="1" ht="12.75">
      <c r="F104" s="7">
        <v>102</v>
      </c>
      <c r="G104" s="11" t="s">
        <v>154</v>
      </c>
      <c r="H104" s="7" t="s">
        <v>16</v>
      </c>
      <c r="J104" s="169" t="s">
        <v>481</v>
      </c>
      <c r="K104" s="170" t="s">
        <v>482</v>
      </c>
      <c r="L104" s="169" t="s">
        <v>390</v>
      </c>
      <c r="R104" s="53"/>
    </row>
    <row r="105" spans="6:18" s="54" customFormat="1" ht="12.75">
      <c r="F105" s="7">
        <v>103</v>
      </c>
      <c r="G105" s="11" t="s">
        <v>155</v>
      </c>
      <c r="H105" s="7" t="s">
        <v>16</v>
      </c>
      <c r="J105" s="169" t="s">
        <v>483</v>
      </c>
      <c r="K105" s="170" t="s">
        <v>484</v>
      </c>
      <c r="L105" s="8" t="s">
        <v>5</v>
      </c>
      <c r="R105" s="53"/>
    </row>
    <row r="106" spans="6:18" s="54" customFormat="1" ht="12.75">
      <c r="F106" s="7">
        <v>104</v>
      </c>
      <c r="G106" s="11" t="s">
        <v>156</v>
      </c>
      <c r="H106" s="7" t="s">
        <v>16</v>
      </c>
      <c r="J106" s="169" t="s">
        <v>485</v>
      </c>
      <c r="K106" s="170" t="s">
        <v>486</v>
      </c>
      <c r="L106" s="8" t="s">
        <v>5</v>
      </c>
      <c r="R106" s="53"/>
    </row>
    <row r="107" spans="6:18" s="54" customFormat="1" ht="12.75">
      <c r="F107" s="7">
        <v>105</v>
      </c>
      <c r="G107" s="11" t="s">
        <v>157</v>
      </c>
      <c r="H107" s="7" t="s">
        <v>16</v>
      </c>
      <c r="J107" s="169" t="s">
        <v>487</v>
      </c>
      <c r="K107" s="170" t="s">
        <v>488</v>
      </c>
      <c r="L107" s="169" t="s">
        <v>372</v>
      </c>
      <c r="R107" s="53"/>
    </row>
    <row r="108" spans="6:18" s="54" customFormat="1" ht="12.75">
      <c r="F108" s="7">
        <v>106</v>
      </c>
      <c r="G108" s="11" t="s">
        <v>158</v>
      </c>
      <c r="H108" s="7" t="s">
        <v>16</v>
      </c>
      <c r="J108" s="169" t="s">
        <v>489</v>
      </c>
      <c r="K108" s="170" t="s">
        <v>490</v>
      </c>
      <c r="L108" s="8" t="s">
        <v>5</v>
      </c>
      <c r="R108" s="53"/>
    </row>
    <row r="109" spans="6:18" s="54" customFormat="1" ht="12.75">
      <c r="F109" s="7">
        <v>107</v>
      </c>
      <c r="G109" s="11" t="s">
        <v>159</v>
      </c>
      <c r="H109" s="7" t="s">
        <v>16</v>
      </c>
      <c r="J109" s="169" t="s">
        <v>491</v>
      </c>
      <c r="K109" s="170" t="s">
        <v>492</v>
      </c>
      <c r="L109" s="169" t="s">
        <v>36</v>
      </c>
      <c r="R109" s="53"/>
    </row>
    <row r="110" spans="6:18" s="54" customFormat="1" ht="12.75">
      <c r="F110" s="7">
        <v>108</v>
      </c>
      <c r="G110" s="11" t="s">
        <v>160</v>
      </c>
      <c r="H110" s="7" t="s">
        <v>16</v>
      </c>
      <c r="J110" s="169" t="s">
        <v>493</v>
      </c>
      <c r="K110" s="170" t="s">
        <v>494</v>
      </c>
      <c r="L110" s="169" t="s">
        <v>43</v>
      </c>
      <c r="R110" s="53"/>
    </row>
    <row r="111" spans="6:18" s="54" customFormat="1" ht="12.75">
      <c r="F111" s="7">
        <v>109</v>
      </c>
      <c r="G111" s="11" t="s">
        <v>161</v>
      </c>
      <c r="H111" s="7" t="s">
        <v>16</v>
      </c>
      <c r="J111" s="169" t="s">
        <v>495</v>
      </c>
      <c r="K111" s="170" t="s">
        <v>496</v>
      </c>
      <c r="L111" s="8" t="s">
        <v>5</v>
      </c>
      <c r="R111" s="53"/>
    </row>
    <row r="112" spans="6:18" s="54" customFormat="1" ht="12.75">
      <c r="F112" s="7">
        <v>110</v>
      </c>
      <c r="G112" s="11" t="s">
        <v>162</v>
      </c>
      <c r="H112" s="7" t="s">
        <v>16</v>
      </c>
      <c r="J112" s="169" t="s">
        <v>497</v>
      </c>
      <c r="K112" s="170" t="s">
        <v>498</v>
      </c>
      <c r="L112" s="169" t="s">
        <v>259</v>
      </c>
      <c r="R112" s="53"/>
    </row>
    <row r="113" spans="6:18" s="54" customFormat="1" ht="12.75">
      <c r="F113" s="7">
        <v>111</v>
      </c>
      <c r="G113" s="11" t="s">
        <v>163</v>
      </c>
      <c r="H113" s="7" t="s">
        <v>16</v>
      </c>
      <c r="J113" s="169" t="s">
        <v>499</v>
      </c>
      <c r="K113" s="170" t="s">
        <v>500</v>
      </c>
      <c r="L113" s="169" t="s">
        <v>501</v>
      </c>
      <c r="R113" s="53"/>
    </row>
    <row r="114" spans="6:18" s="54" customFormat="1" ht="12.75">
      <c r="F114" s="7">
        <v>112</v>
      </c>
      <c r="G114" s="11" t="s">
        <v>164</v>
      </c>
      <c r="H114" s="7" t="s">
        <v>16</v>
      </c>
      <c r="J114" s="169" t="s">
        <v>502</v>
      </c>
      <c r="K114" s="170" t="s">
        <v>503</v>
      </c>
      <c r="L114" s="169" t="s">
        <v>372</v>
      </c>
      <c r="R114" s="53"/>
    </row>
    <row r="115" spans="6:18" s="54" customFormat="1" ht="12.75">
      <c r="F115" s="7">
        <v>113</v>
      </c>
      <c r="G115" s="11" t="s">
        <v>165</v>
      </c>
      <c r="H115" s="7" t="s">
        <v>16</v>
      </c>
      <c r="J115" s="169" t="s">
        <v>504</v>
      </c>
      <c r="K115" s="170" t="s">
        <v>505</v>
      </c>
      <c r="L115" s="169" t="s">
        <v>3</v>
      </c>
      <c r="R115" s="53"/>
    </row>
    <row r="116" spans="6:18" s="54" customFormat="1" ht="12.75">
      <c r="F116" s="7">
        <v>114</v>
      </c>
      <c r="G116" s="11" t="s">
        <v>166</v>
      </c>
      <c r="H116" s="7" t="s">
        <v>23</v>
      </c>
      <c r="J116" s="169" t="s">
        <v>506</v>
      </c>
      <c r="K116" s="170" t="s">
        <v>507</v>
      </c>
      <c r="L116" s="8" t="s">
        <v>5</v>
      </c>
      <c r="R116" s="53"/>
    </row>
    <row r="117" spans="6:18" s="54" customFormat="1" ht="12.75">
      <c r="F117" s="7">
        <v>115</v>
      </c>
      <c r="G117" s="11" t="s">
        <v>167</v>
      </c>
      <c r="H117" s="7" t="s">
        <v>23</v>
      </c>
      <c r="J117" s="169" t="s">
        <v>508</v>
      </c>
      <c r="K117" s="170" t="s">
        <v>509</v>
      </c>
      <c r="L117" s="169" t="s">
        <v>23</v>
      </c>
      <c r="R117" s="53"/>
    </row>
    <row r="118" spans="6:18" s="54" customFormat="1" ht="12.75">
      <c r="F118" s="7">
        <v>116</v>
      </c>
      <c r="G118" s="11" t="s">
        <v>168</v>
      </c>
      <c r="H118" s="7" t="s">
        <v>23</v>
      </c>
      <c r="J118" s="169" t="s">
        <v>510</v>
      </c>
      <c r="K118" s="170" t="s">
        <v>511</v>
      </c>
      <c r="L118" s="169" t="s">
        <v>512</v>
      </c>
      <c r="R118" s="53"/>
    </row>
    <row r="119" spans="6:18" s="54" customFormat="1" ht="12.75">
      <c r="F119" s="7">
        <v>117</v>
      </c>
      <c r="G119" s="11" t="s">
        <v>169</v>
      </c>
      <c r="H119" s="9" t="s">
        <v>16</v>
      </c>
      <c r="J119" s="169" t="s">
        <v>513</v>
      </c>
      <c r="K119" s="170" t="s">
        <v>514</v>
      </c>
      <c r="L119" s="169" t="s">
        <v>515</v>
      </c>
      <c r="R119" s="53"/>
    </row>
    <row r="120" spans="6:18" s="54" customFormat="1" ht="12.75">
      <c r="F120" s="7">
        <v>118</v>
      </c>
      <c r="G120" s="11" t="s">
        <v>170</v>
      </c>
      <c r="H120" s="7" t="s">
        <v>23</v>
      </c>
      <c r="J120" s="169" t="s">
        <v>516</v>
      </c>
      <c r="K120" s="170" t="s">
        <v>517</v>
      </c>
      <c r="L120" s="169" t="s">
        <v>222</v>
      </c>
      <c r="R120" s="53"/>
    </row>
    <row r="121" spans="6:18" s="54" customFormat="1" ht="12.75">
      <c r="F121" s="7">
        <v>119</v>
      </c>
      <c r="G121" s="11" t="s">
        <v>171</v>
      </c>
      <c r="H121" s="7" t="s">
        <v>23</v>
      </c>
      <c r="J121" s="169" t="s">
        <v>518</v>
      </c>
      <c r="K121" s="170" t="s">
        <v>519</v>
      </c>
      <c r="L121" s="169" t="s">
        <v>125</v>
      </c>
      <c r="R121" s="53"/>
    </row>
    <row r="122" spans="6:18" s="54" customFormat="1" ht="12.75">
      <c r="F122" s="7">
        <v>120</v>
      </c>
      <c r="G122" s="11" t="s">
        <v>172</v>
      </c>
      <c r="H122" s="7" t="s">
        <v>23</v>
      </c>
      <c r="J122" s="169" t="s">
        <v>520</v>
      </c>
      <c r="K122" s="170" t="s">
        <v>521</v>
      </c>
      <c r="L122" s="8" t="s">
        <v>5</v>
      </c>
      <c r="R122" s="53"/>
    </row>
    <row r="123" spans="6:18" s="54" customFormat="1" ht="12.75">
      <c r="F123" s="7">
        <v>121</v>
      </c>
      <c r="G123" s="11" t="s">
        <v>173</v>
      </c>
      <c r="H123" s="7" t="s">
        <v>23</v>
      </c>
      <c r="J123" s="169" t="s">
        <v>522</v>
      </c>
      <c r="K123" s="170" t="s">
        <v>523</v>
      </c>
      <c r="L123" s="8" t="s">
        <v>5</v>
      </c>
      <c r="R123" s="53"/>
    </row>
    <row r="124" spans="6:18" s="54" customFormat="1" ht="12.75">
      <c r="F124" s="7">
        <v>122</v>
      </c>
      <c r="G124" s="11" t="s">
        <v>174</v>
      </c>
      <c r="H124" s="7" t="s">
        <v>23</v>
      </c>
      <c r="J124" s="169" t="s">
        <v>524</v>
      </c>
      <c r="K124" s="170" t="s">
        <v>525</v>
      </c>
      <c r="L124" s="169" t="s">
        <v>191</v>
      </c>
      <c r="R124" s="53"/>
    </row>
    <row r="125" spans="6:18" s="54" customFormat="1" ht="12.75">
      <c r="F125" s="7">
        <v>123</v>
      </c>
      <c r="G125" s="11" t="s">
        <v>175</v>
      </c>
      <c r="H125" s="7" t="s">
        <v>23</v>
      </c>
      <c r="J125" s="169" t="s">
        <v>526</v>
      </c>
      <c r="K125" s="170" t="s">
        <v>527</v>
      </c>
      <c r="L125" s="8" t="s">
        <v>5</v>
      </c>
      <c r="R125" s="53"/>
    </row>
    <row r="126" spans="6:18" s="54" customFormat="1" ht="12.75">
      <c r="F126" s="7">
        <v>124</v>
      </c>
      <c r="G126" s="11" t="s">
        <v>176</v>
      </c>
      <c r="H126" s="7" t="s">
        <v>23</v>
      </c>
      <c r="J126" s="169" t="s">
        <v>528</v>
      </c>
      <c r="K126" s="170" t="s">
        <v>529</v>
      </c>
      <c r="L126" s="169" t="s">
        <v>341</v>
      </c>
      <c r="R126" s="53"/>
    </row>
    <row r="127" spans="6:18" s="54" customFormat="1" ht="12.75">
      <c r="F127" s="7">
        <v>125</v>
      </c>
      <c r="G127" s="11" t="s">
        <v>177</v>
      </c>
      <c r="H127" s="7" t="s">
        <v>23</v>
      </c>
      <c r="J127" s="169" t="s">
        <v>530</v>
      </c>
      <c r="K127" s="170" t="s">
        <v>531</v>
      </c>
      <c r="L127" s="8" t="s">
        <v>5</v>
      </c>
      <c r="R127" s="53"/>
    </row>
    <row r="128" spans="6:18" s="54" customFormat="1" ht="12.75">
      <c r="F128" s="7">
        <v>126</v>
      </c>
      <c r="G128" s="11" t="s">
        <v>178</v>
      </c>
      <c r="H128" s="9" t="s">
        <v>23</v>
      </c>
      <c r="J128" s="169" t="s">
        <v>532</v>
      </c>
      <c r="K128" s="170" t="s">
        <v>531</v>
      </c>
      <c r="L128" s="169" t="s">
        <v>16</v>
      </c>
      <c r="R128" s="53"/>
    </row>
    <row r="129" spans="6:18" s="54" customFormat="1" ht="12.75">
      <c r="F129" s="7">
        <v>127</v>
      </c>
      <c r="G129" s="11" t="s">
        <v>179</v>
      </c>
      <c r="H129" s="9" t="s">
        <v>23</v>
      </c>
      <c r="J129" s="169" t="s">
        <v>533</v>
      </c>
      <c r="K129" s="170" t="s">
        <v>534</v>
      </c>
      <c r="L129" s="169" t="s">
        <v>130</v>
      </c>
      <c r="R129" s="53"/>
    </row>
    <row r="130" spans="6:18" s="54" customFormat="1" ht="12.75">
      <c r="F130" s="7">
        <v>128</v>
      </c>
      <c r="G130" s="11" t="s">
        <v>180</v>
      </c>
      <c r="H130" s="9" t="s">
        <v>23</v>
      </c>
      <c r="J130" s="169" t="s">
        <v>535</v>
      </c>
      <c r="K130" s="170" t="s">
        <v>536</v>
      </c>
      <c r="L130" s="8" t="s">
        <v>5</v>
      </c>
      <c r="R130" s="53"/>
    </row>
    <row r="131" spans="6:18" s="54" customFormat="1" ht="12.75">
      <c r="F131" s="7">
        <v>129</v>
      </c>
      <c r="G131" s="11" t="s">
        <v>181</v>
      </c>
      <c r="H131" s="9" t="s">
        <v>23</v>
      </c>
      <c r="J131" s="169" t="s">
        <v>537</v>
      </c>
      <c r="K131" s="170" t="s">
        <v>538</v>
      </c>
      <c r="L131" s="169" t="s">
        <v>84</v>
      </c>
      <c r="R131" s="53"/>
    </row>
    <row r="132" spans="6:18" s="54" customFormat="1" ht="12.75">
      <c r="F132" s="7">
        <v>130</v>
      </c>
      <c r="G132" s="11" t="s">
        <v>182</v>
      </c>
      <c r="H132" s="9" t="s">
        <v>23</v>
      </c>
      <c r="J132" s="169" t="s">
        <v>539</v>
      </c>
      <c r="K132" s="170" t="s">
        <v>540</v>
      </c>
      <c r="L132" s="169" t="s">
        <v>259</v>
      </c>
      <c r="R132" s="53"/>
    </row>
    <row r="133" spans="6:18" s="54" customFormat="1" ht="12.75">
      <c r="F133" s="7">
        <v>131</v>
      </c>
      <c r="G133" s="11" t="s">
        <v>183</v>
      </c>
      <c r="H133" s="7" t="s">
        <v>5</v>
      </c>
      <c r="J133" s="169" t="s">
        <v>541</v>
      </c>
      <c r="K133" s="170" t="s">
        <v>542</v>
      </c>
      <c r="L133" s="169" t="s">
        <v>12</v>
      </c>
      <c r="R133" s="53"/>
    </row>
    <row r="134" spans="6:18" s="54" customFormat="1" ht="12.75">
      <c r="F134" s="7">
        <v>132</v>
      </c>
      <c r="G134" s="11" t="s">
        <v>184</v>
      </c>
      <c r="H134" s="7" t="s">
        <v>16</v>
      </c>
      <c r="J134" s="169" t="s">
        <v>543</v>
      </c>
      <c r="K134" s="170" t="s">
        <v>544</v>
      </c>
      <c r="L134" s="169" t="s">
        <v>545</v>
      </c>
      <c r="R134" s="53"/>
    </row>
    <row r="135" spans="6:18" s="54" customFormat="1" ht="12.75">
      <c r="F135" s="7">
        <v>133</v>
      </c>
      <c r="G135" s="11" t="s">
        <v>185</v>
      </c>
      <c r="H135" s="7" t="s">
        <v>5</v>
      </c>
      <c r="J135" s="169" t="s">
        <v>546</v>
      </c>
      <c r="K135" s="170" t="s">
        <v>547</v>
      </c>
      <c r="L135" s="169" t="s">
        <v>34</v>
      </c>
      <c r="R135" s="53"/>
    </row>
    <row r="136" spans="6:18" s="54" customFormat="1" ht="12.75">
      <c r="F136" s="7">
        <v>134</v>
      </c>
      <c r="G136" s="11" t="s">
        <v>186</v>
      </c>
      <c r="H136" s="7" t="s">
        <v>16</v>
      </c>
      <c r="J136" s="169" t="s">
        <v>548</v>
      </c>
      <c r="K136" s="170" t="s">
        <v>549</v>
      </c>
      <c r="L136" s="169" t="s">
        <v>204</v>
      </c>
      <c r="R136" s="53"/>
    </row>
    <row r="137" spans="6:18" s="54" customFormat="1" ht="12.75">
      <c r="F137" s="7">
        <v>135</v>
      </c>
      <c r="G137" s="11" t="s">
        <v>187</v>
      </c>
      <c r="H137" s="9" t="s">
        <v>16</v>
      </c>
      <c r="J137" s="169" t="s">
        <v>550</v>
      </c>
      <c r="K137" s="170" t="s">
        <v>551</v>
      </c>
      <c r="L137" s="169" t="s">
        <v>552</v>
      </c>
      <c r="R137" s="53"/>
    </row>
    <row r="138" spans="6:18" s="54" customFormat="1" ht="12.75">
      <c r="F138" s="7">
        <v>136</v>
      </c>
      <c r="G138" s="11" t="s">
        <v>188</v>
      </c>
      <c r="H138" s="7" t="s">
        <v>23</v>
      </c>
      <c r="J138" s="169" t="s">
        <v>553</v>
      </c>
      <c r="K138" s="170" t="s">
        <v>554</v>
      </c>
      <c r="L138" s="169" t="s">
        <v>12</v>
      </c>
      <c r="R138" s="53"/>
    </row>
    <row r="139" spans="6:18" s="54" customFormat="1" ht="12.75">
      <c r="F139" s="7">
        <v>137</v>
      </c>
      <c r="G139" s="11" t="s">
        <v>189</v>
      </c>
      <c r="H139" s="7" t="s">
        <v>5</v>
      </c>
      <c r="J139" s="169" t="s">
        <v>555</v>
      </c>
      <c r="K139" s="170" t="s">
        <v>556</v>
      </c>
      <c r="L139" s="8" t="s">
        <v>5</v>
      </c>
      <c r="R139" s="53"/>
    </row>
    <row r="140" spans="6:18" s="54" customFormat="1" ht="12.75">
      <c r="F140" s="7">
        <v>138</v>
      </c>
      <c r="G140" s="11" t="s">
        <v>190</v>
      </c>
      <c r="H140" s="7" t="s">
        <v>23</v>
      </c>
      <c r="J140" s="169" t="s">
        <v>557</v>
      </c>
      <c r="K140" s="170" t="s">
        <v>558</v>
      </c>
      <c r="L140" s="8" t="s">
        <v>5</v>
      </c>
      <c r="R140" s="53"/>
    </row>
    <row r="141" spans="6:18" s="54" customFormat="1" ht="12.75">
      <c r="F141" s="7">
        <v>139</v>
      </c>
      <c r="G141" s="11" t="s">
        <v>192</v>
      </c>
      <c r="H141" s="7" t="s">
        <v>191</v>
      </c>
      <c r="J141" s="169" t="s">
        <v>559</v>
      </c>
      <c r="K141" s="170" t="s">
        <v>560</v>
      </c>
      <c r="L141" s="169" t="s">
        <v>19</v>
      </c>
      <c r="R141" s="53"/>
    </row>
    <row r="142" spans="6:18" s="54" customFormat="1" ht="12.75">
      <c r="F142" s="7">
        <v>140</v>
      </c>
      <c r="G142" s="11" t="s">
        <v>193</v>
      </c>
      <c r="H142" s="7" t="s">
        <v>148</v>
      </c>
      <c r="J142" s="169" t="s">
        <v>561</v>
      </c>
      <c r="K142" s="170" t="s">
        <v>562</v>
      </c>
      <c r="L142" s="169" t="s">
        <v>66</v>
      </c>
      <c r="R142" s="53"/>
    </row>
    <row r="143" spans="6:18" s="54" customFormat="1" ht="12.75">
      <c r="F143" s="7">
        <v>141</v>
      </c>
      <c r="G143" s="11" t="s">
        <v>194</v>
      </c>
      <c r="H143" s="7" t="s">
        <v>148</v>
      </c>
      <c r="J143" s="169" t="s">
        <v>563</v>
      </c>
      <c r="K143" s="170" t="s">
        <v>564</v>
      </c>
      <c r="L143" s="169" t="s">
        <v>463</v>
      </c>
      <c r="R143" s="53"/>
    </row>
    <row r="144" spans="6:18" s="54" customFormat="1" ht="12.75">
      <c r="F144" s="7">
        <v>142</v>
      </c>
      <c r="G144" s="11" t="s">
        <v>195</v>
      </c>
      <c r="H144" s="7" t="s">
        <v>148</v>
      </c>
      <c r="J144" s="169" t="s">
        <v>565</v>
      </c>
      <c r="K144" s="170" t="s">
        <v>566</v>
      </c>
      <c r="L144" s="169" t="s">
        <v>297</v>
      </c>
      <c r="R144" s="53"/>
    </row>
    <row r="145" spans="6:18" s="54" customFormat="1" ht="12.75">
      <c r="F145" s="7">
        <v>143</v>
      </c>
      <c r="G145" s="11" t="s">
        <v>196</v>
      </c>
      <c r="H145" s="7" t="s">
        <v>148</v>
      </c>
      <c r="J145" s="169" t="s">
        <v>567</v>
      </c>
      <c r="K145" s="170" t="s">
        <v>568</v>
      </c>
      <c r="L145" s="169" t="s">
        <v>284</v>
      </c>
      <c r="R145" s="53"/>
    </row>
    <row r="146" spans="6:18" s="54" customFormat="1" ht="12.75">
      <c r="F146" s="7">
        <v>144</v>
      </c>
      <c r="G146" s="11" t="s">
        <v>197</v>
      </c>
      <c r="H146" s="7" t="s">
        <v>23</v>
      </c>
      <c r="J146" s="169" t="s">
        <v>569</v>
      </c>
      <c r="K146" s="170" t="s">
        <v>570</v>
      </c>
      <c r="L146" s="169" t="s">
        <v>19</v>
      </c>
      <c r="R146" s="53"/>
    </row>
    <row r="147" spans="6:18" s="54" customFormat="1" ht="12.75">
      <c r="F147" s="7">
        <v>145</v>
      </c>
      <c r="G147" s="11" t="s">
        <v>198</v>
      </c>
      <c r="H147" s="7" t="s">
        <v>191</v>
      </c>
      <c r="J147" s="169" t="s">
        <v>571</v>
      </c>
      <c r="K147" s="170" t="s">
        <v>572</v>
      </c>
      <c r="L147" s="169" t="s">
        <v>23</v>
      </c>
      <c r="R147" s="53"/>
    </row>
    <row r="148" spans="6:18" s="54" customFormat="1" ht="12.75">
      <c r="F148" s="7">
        <v>146</v>
      </c>
      <c r="G148" s="11" t="s">
        <v>199</v>
      </c>
      <c r="H148" s="7" t="s">
        <v>191</v>
      </c>
      <c r="J148" s="169" t="s">
        <v>573</v>
      </c>
      <c r="K148" s="170" t="s">
        <v>574</v>
      </c>
      <c r="L148" s="169" t="s">
        <v>84</v>
      </c>
      <c r="R148" s="53"/>
    </row>
    <row r="149" spans="6:18" s="54" customFormat="1" ht="12.75">
      <c r="F149" s="7">
        <v>147</v>
      </c>
      <c r="G149" s="11" t="s">
        <v>200</v>
      </c>
      <c r="H149" s="7" t="s">
        <v>191</v>
      </c>
      <c r="J149" s="169" t="s">
        <v>575</v>
      </c>
      <c r="K149" s="170" t="s">
        <v>576</v>
      </c>
      <c r="L149" s="169" t="s">
        <v>313</v>
      </c>
      <c r="R149" s="53"/>
    </row>
    <row r="150" spans="6:18" s="54" customFormat="1" ht="12.75">
      <c r="F150" s="7">
        <v>148</v>
      </c>
      <c r="G150" s="11" t="s">
        <v>201</v>
      </c>
      <c r="H150" s="7" t="s">
        <v>191</v>
      </c>
      <c r="J150" s="169" t="s">
        <v>577</v>
      </c>
      <c r="K150" s="170" t="s">
        <v>578</v>
      </c>
      <c r="L150" s="169" t="s">
        <v>367</v>
      </c>
      <c r="R150" s="53"/>
    </row>
    <row r="151" spans="6:18" s="54" customFormat="1" ht="12.75">
      <c r="F151" s="7">
        <v>149</v>
      </c>
      <c r="G151" s="11" t="s">
        <v>202</v>
      </c>
      <c r="H151" s="9" t="s">
        <v>5</v>
      </c>
      <c r="J151" s="169" t="s">
        <v>579</v>
      </c>
      <c r="K151" s="170" t="s">
        <v>580</v>
      </c>
      <c r="L151" s="169" t="s">
        <v>581</v>
      </c>
      <c r="R151" s="53"/>
    </row>
    <row r="152" spans="6:18" s="54" customFormat="1" ht="12.75">
      <c r="F152" s="7">
        <v>150</v>
      </c>
      <c r="G152" s="11" t="s">
        <v>203</v>
      </c>
      <c r="H152" s="9" t="s">
        <v>23</v>
      </c>
      <c r="J152" s="169" t="s">
        <v>582</v>
      </c>
      <c r="K152" s="170" t="s">
        <v>583</v>
      </c>
      <c r="L152" s="169" t="s">
        <v>19</v>
      </c>
      <c r="R152" s="53"/>
    </row>
    <row r="153" spans="6:18" s="54" customFormat="1" ht="12.75">
      <c r="F153" s="7">
        <v>151</v>
      </c>
      <c r="G153" s="11" t="s">
        <v>205</v>
      </c>
      <c r="H153" s="9" t="s">
        <v>204</v>
      </c>
      <c r="J153" s="169" t="s">
        <v>584</v>
      </c>
      <c r="K153" s="170" t="s">
        <v>585</v>
      </c>
      <c r="L153" s="169" t="s">
        <v>204</v>
      </c>
      <c r="R153" s="53"/>
    </row>
    <row r="154" spans="6:18" s="54" customFormat="1" ht="12.75">
      <c r="F154" s="7">
        <v>152</v>
      </c>
      <c r="G154" s="11" t="s">
        <v>206</v>
      </c>
      <c r="H154" s="9" t="s">
        <v>204</v>
      </c>
      <c r="J154" s="169" t="s">
        <v>586</v>
      </c>
      <c r="K154" s="170" t="s">
        <v>587</v>
      </c>
      <c r="L154" s="169" t="s">
        <v>23</v>
      </c>
      <c r="R154" s="53"/>
    </row>
    <row r="155" spans="6:18" s="54" customFormat="1" ht="12.75">
      <c r="F155" s="7">
        <v>153</v>
      </c>
      <c r="G155" s="11" t="s">
        <v>208</v>
      </c>
      <c r="H155" s="9" t="s">
        <v>207</v>
      </c>
      <c r="J155" s="169" t="s">
        <v>588</v>
      </c>
      <c r="K155" s="170" t="s">
        <v>589</v>
      </c>
      <c r="L155" s="169" t="s">
        <v>29</v>
      </c>
      <c r="R155" s="53"/>
    </row>
    <row r="156" spans="6:18" s="54" customFormat="1" ht="12.75">
      <c r="F156" s="7">
        <v>154</v>
      </c>
      <c r="G156" s="11" t="s">
        <v>209</v>
      </c>
      <c r="H156" s="9" t="s">
        <v>207</v>
      </c>
      <c r="J156" s="169" t="s">
        <v>590</v>
      </c>
      <c r="K156" s="170" t="s">
        <v>591</v>
      </c>
      <c r="L156" s="169" t="s">
        <v>29</v>
      </c>
      <c r="R156" s="53"/>
    </row>
    <row r="157" spans="6:18" s="54" customFormat="1" ht="12.75">
      <c r="F157" s="7">
        <v>155</v>
      </c>
      <c r="G157" s="11" t="s">
        <v>210</v>
      </c>
      <c r="H157" s="9" t="s">
        <v>207</v>
      </c>
      <c r="J157" s="169" t="s">
        <v>592</v>
      </c>
      <c r="K157" s="170" t="s">
        <v>593</v>
      </c>
      <c r="L157" s="169" t="s">
        <v>463</v>
      </c>
      <c r="R157" s="53"/>
    </row>
    <row r="158" spans="6:18" s="54" customFormat="1" ht="12.75">
      <c r="F158" s="7">
        <v>156</v>
      </c>
      <c r="G158" s="11" t="s">
        <v>211</v>
      </c>
      <c r="H158" s="9" t="s">
        <v>207</v>
      </c>
      <c r="J158" s="169" t="s">
        <v>594</v>
      </c>
      <c r="K158" s="170" t="s">
        <v>595</v>
      </c>
      <c r="L158" s="169" t="s">
        <v>545</v>
      </c>
      <c r="R158" s="53"/>
    </row>
    <row r="159" spans="6:18" s="54" customFormat="1" ht="12.75">
      <c r="F159" s="7">
        <v>157</v>
      </c>
      <c r="G159" s="11" t="s">
        <v>212</v>
      </c>
      <c r="H159" s="9" t="s">
        <v>207</v>
      </c>
      <c r="J159" s="169" t="s">
        <v>596</v>
      </c>
      <c r="K159" s="170" t="s">
        <v>597</v>
      </c>
      <c r="L159" s="169" t="s">
        <v>29</v>
      </c>
      <c r="R159" s="53"/>
    </row>
    <row r="160" spans="6:18" s="54" customFormat="1" ht="12.75">
      <c r="F160" s="7">
        <v>158</v>
      </c>
      <c r="G160" s="11" t="s">
        <v>213</v>
      </c>
      <c r="H160" s="9" t="s">
        <v>207</v>
      </c>
      <c r="J160" s="169" t="s">
        <v>598</v>
      </c>
      <c r="K160" s="170" t="s">
        <v>599</v>
      </c>
      <c r="L160" s="169" t="s">
        <v>38</v>
      </c>
      <c r="R160" s="53"/>
    </row>
    <row r="161" spans="6:18" s="54" customFormat="1" ht="12.75">
      <c r="F161" s="7">
        <v>159</v>
      </c>
      <c r="G161" s="11" t="s">
        <v>214</v>
      </c>
      <c r="H161" s="9" t="s">
        <v>207</v>
      </c>
      <c r="J161" s="169" t="s">
        <v>600</v>
      </c>
      <c r="K161" s="170" t="s">
        <v>601</v>
      </c>
      <c r="L161" s="169" t="s">
        <v>602</v>
      </c>
      <c r="R161" s="53"/>
    </row>
    <row r="162" spans="6:18" s="54" customFormat="1" ht="12.75">
      <c r="F162" s="7">
        <v>160</v>
      </c>
      <c r="G162" s="11" t="s">
        <v>215</v>
      </c>
      <c r="H162" s="9" t="s">
        <v>5</v>
      </c>
      <c r="J162" s="169" t="s">
        <v>603</v>
      </c>
      <c r="K162" s="170" t="s">
        <v>604</v>
      </c>
      <c r="L162" s="169" t="s">
        <v>501</v>
      </c>
      <c r="R162" s="53"/>
    </row>
    <row r="163" spans="6:18" s="54" customFormat="1" ht="12.75">
      <c r="F163" s="7">
        <v>161</v>
      </c>
      <c r="G163" s="11" t="s">
        <v>217</v>
      </c>
      <c r="H163" s="9" t="s">
        <v>216</v>
      </c>
      <c r="J163" s="169" t="s">
        <v>605</v>
      </c>
      <c r="K163" s="170" t="s">
        <v>606</v>
      </c>
      <c r="L163" s="169" t="s">
        <v>204</v>
      </c>
      <c r="R163" s="53"/>
    </row>
    <row r="164" spans="6:18" s="54" customFormat="1" ht="12.75">
      <c r="F164" s="7">
        <v>162</v>
      </c>
      <c r="G164" s="11" t="s">
        <v>219</v>
      </c>
      <c r="H164" s="9" t="s">
        <v>218</v>
      </c>
      <c r="J164" s="169" t="s">
        <v>607</v>
      </c>
      <c r="K164" s="170" t="s">
        <v>608</v>
      </c>
      <c r="L164" s="8" t="s">
        <v>5</v>
      </c>
      <c r="R164" s="53"/>
    </row>
    <row r="165" spans="6:18" s="54" customFormat="1" ht="12.75">
      <c r="F165" s="7">
        <v>163</v>
      </c>
      <c r="G165" s="11" t="s">
        <v>220</v>
      </c>
      <c r="H165" s="7" t="s">
        <v>216</v>
      </c>
      <c r="J165" s="169" t="s">
        <v>609</v>
      </c>
      <c r="K165" s="170" t="s">
        <v>610</v>
      </c>
      <c r="L165" s="169" t="s">
        <v>19</v>
      </c>
      <c r="R165" s="53"/>
    </row>
    <row r="166" spans="6:18" s="54" customFormat="1" ht="12.75">
      <c r="F166" s="7">
        <v>164</v>
      </c>
      <c r="G166" s="11" t="s">
        <v>221</v>
      </c>
      <c r="H166" s="9" t="s">
        <v>216</v>
      </c>
      <c r="J166" s="169" t="s">
        <v>611</v>
      </c>
      <c r="K166" s="170" t="s">
        <v>612</v>
      </c>
      <c r="L166" s="169" t="s">
        <v>16</v>
      </c>
      <c r="R166" s="53"/>
    </row>
    <row r="167" spans="6:18" s="54" customFormat="1" ht="12.75">
      <c r="F167" s="7">
        <v>165</v>
      </c>
      <c r="G167" s="11" t="s">
        <v>223</v>
      </c>
      <c r="H167" s="9" t="s">
        <v>222</v>
      </c>
      <c r="J167" s="169" t="s">
        <v>613</v>
      </c>
      <c r="K167" s="170" t="s">
        <v>614</v>
      </c>
      <c r="L167" s="169" t="s">
        <v>515</v>
      </c>
      <c r="R167" s="53"/>
    </row>
    <row r="168" spans="6:18" s="54" customFormat="1" ht="12.75">
      <c r="F168" s="7">
        <v>166</v>
      </c>
      <c r="G168" s="11" t="s">
        <v>224</v>
      </c>
      <c r="H168" s="9" t="s">
        <v>222</v>
      </c>
      <c r="J168" s="169" t="s">
        <v>615</v>
      </c>
      <c r="K168" s="170" t="s">
        <v>616</v>
      </c>
      <c r="L168" s="169" t="s">
        <v>284</v>
      </c>
      <c r="R168" s="53"/>
    </row>
    <row r="169" spans="6:18" s="54" customFormat="1" ht="12.75">
      <c r="F169" s="7">
        <v>167</v>
      </c>
      <c r="G169" s="11" t="s">
        <v>225</v>
      </c>
      <c r="H169" s="9" t="s">
        <v>216</v>
      </c>
      <c r="J169" s="169" t="s">
        <v>617</v>
      </c>
      <c r="K169" s="170" t="s">
        <v>618</v>
      </c>
      <c r="L169" s="169" t="s">
        <v>29</v>
      </c>
      <c r="R169" s="53"/>
    </row>
    <row r="170" spans="6:18" s="54" customFormat="1" ht="12.75">
      <c r="F170" s="7">
        <v>168</v>
      </c>
      <c r="G170" s="11" t="s">
        <v>226</v>
      </c>
      <c r="H170" s="9" t="s">
        <v>216</v>
      </c>
      <c r="J170" s="169" t="s">
        <v>619</v>
      </c>
      <c r="K170" s="170" t="s">
        <v>620</v>
      </c>
      <c r="L170" s="8" t="s">
        <v>5</v>
      </c>
      <c r="R170" s="53"/>
    </row>
    <row r="171" spans="6:18" s="54" customFormat="1" ht="12.75">
      <c r="F171" s="7">
        <v>169</v>
      </c>
      <c r="G171" s="11" t="s">
        <v>227</v>
      </c>
      <c r="H171" s="9" t="s">
        <v>222</v>
      </c>
      <c r="J171" s="169" t="s">
        <v>621</v>
      </c>
      <c r="K171" s="170" t="s">
        <v>622</v>
      </c>
      <c r="L171" s="169" t="s">
        <v>34</v>
      </c>
      <c r="R171" s="53"/>
    </row>
    <row r="172" spans="6:18" s="54" customFormat="1" ht="12.75">
      <c r="F172" s="7">
        <v>170</v>
      </c>
      <c r="G172" s="11" t="s">
        <v>228</v>
      </c>
      <c r="H172" s="9" t="s">
        <v>222</v>
      </c>
      <c r="J172" s="169" t="s">
        <v>623</v>
      </c>
      <c r="K172" s="170" t="s">
        <v>624</v>
      </c>
      <c r="L172" s="8" t="s">
        <v>5</v>
      </c>
      <c r="R172" s="53"/>
    </row>
    <row r="173" spans="6:18" s="54" customFormat="1" ht="12.75">
      <c r="F173" s="7">
        <v>171</v>
      </c>
      <c r="G173" s="11" t="s">
        <v>229</v>
      </c>
      <c r="H173" s="9" t="s">
        <v>222</v>
      </c>
      <c r="J173" s="169" t="s">
        <v>625</v>
      </c>
      <c r="K173" s="170" t="s">
        <v>626</v>
      </c>
      <c r="L173" s="169" t="s">
        <v>204</v>
      </c>
      <c r="R173" s="53"/>
    </row>
    <row r="174" spans="6:18" s="54" customFormat="1" ht="12.75">
      <c r="F174" s="7">
        <v>172</v>
      </c>
      <c r="G174" s="11" t="s">
        <v>230</v>
      </c>
      <c r="H174" s="9" t="s">
        <v>216</v>
      </c>
      <c r="J174" s="169" t="s">
        <v>627</v>
      </c>
      <c r="K174" s="170" t="s">
        <v>628</v>
      </c>
      <c r="L174" s="169" t="s">
        <v>84</v>
      </c>
      <c r="R174" s="53"/>
    </row>
    <row r="175" spans="6:18" s="54" customFormat="1" ht="12.75">
      <c r="F175" s="7">
        <v>173</v>
      </c>
      <c r="G175" s="11" t="s">
        <v>231</v>
      </c>
      <c r="H175" s="9" t="s">
        <v>222</v>
      </c>
      <c r="J175" s="169" t="s">
        <v>629</v>
      </c>
      <c r="K175" s="170" t="s">
        <v>630</v>
      </c>
      <c r="L175" s="8" t="s">
        <v>5</v>
      </c>
      <c r="R175" s="53"/>
    </row>
    <row r="176" spans="6:18" s="54" customFormat="1" ht="12.75">
      <c r="F176" s="7">
        <v>174</v>
      </c>
      <c r="G176" s="11" t="s">
        <v>232</v>
      </c>
      <c r="H176" s="9" t="s">
        <v>43</v>
      </c>
      <c r="J176" s="169" t="s">
        <v>631</v>
      </c>
      <c r="K176" s="170" t="s">
        <v>632</v>
      </c>
      <c r="L176" s="169" t="s">
        <v>284</v>
      </c>
      <c r="R176" s="53"/>
    </row>
    <row r="177" spans="6:18" s="54" customFormat="1" ht="12.75">
      <c r="F177" s="7">
        <v>175</v>
      </c>
      <c r="G177" s="11" t="s">
        <v>233</v>
      </c>
      <c r="H177" s="9" t="s">
        <v>216</v>
      </c>
      <c r="J177" s="169" t="s">
        <v>633</v>
      </c>
      <c r="K177" s="170" t="s">
        <v>634</v>
      </c>
      <c r="L177" s="8" t="s">
        <v>5</v>
      </c>
      <c r="R177" s="53"/>
    </row>
    <row r="178" spans="6:18" s="54" customFormat="1" ht="12.75">
      <c r="F178" s="7">
        <v>176</v>
      </c>
      <c r="G178" s="11" t="s">
        <v>234</v>
      </c>
      <c r="H178" s="9" t="s">
        <v>216</v>
      </c>
      <c r="J178" s="169" t="s">
        <v>635</v>
      </c>
      <c r="K178" s="170" t="s">
        <v>636</v>
      </c>
      <c r="L178" s="169" t="s">
        <v>637</v>
      </c>
      <c r="R178" s="53"/>
    </row>
    <row r="179" spans="6:18" s="54" customFormat="1" ht="12.75">
      <c r="F179" s="7">
        <v>177</v>
      </c>
      <c r="G179" s="11" t="s">
        <v>235</v>
      </c>
      <c r="H179" s="9" t="s">
        <v>216</v>
      </c>
      <c r="J179" s="169" t="s">
        <v>638</v>
      </c>
      <c r="K179" s="170" t="s">
        <v>639</v>
      </c>
      <c r="L179" s="8" t="s">
        <v>5</v>
      </c>
      <c r="R179" s="53"/>
    </row>
    <row r="180" spans="6:18" s="54" customFormat="1" ht="12.75">
      <c r="F180" s="7">
        <v>178</v>
      </c>
      <c r="G180" s="11" t="s">
        <v>236</v>
      </c>
      <c r="H180" s="9" t="s">
        <v>207</v>
      </c>
      <c r="J180" s="169" t="s">
        <v>640</v>
      </c>
      <c r="K180" s="170" t="s">
        <v>641</v>
      </c>
      <c r="L180" s="169" t="s">
        <v>12</v>
      </c>
      <c r="R180" s="53"/>
    </row>
    <row r="181" spans="6:18" s="54" customFormat="1" ht="12.75">
      <c r="F181" s="7">
        <v>179</v>
      </c>
      <c r="G181" s="11" t="s">
        <v>237</v>
      </c>
      <c r="H181" s="9" t="s">
        <v>207</v>
      </c>
      <c r="J181" s="169" t="s">
        <v>642</v>
      </c>
      <c r="K181" s="170" t="s">
        <v>643</v>
      </c>
      <c r="L181" s="8" t="s">
        <v>5</v>
      </c>
      <c r="R181" s="53"/>
    </row>
    <row r="182" spans="6:18" s="54" customFormat="1" ht="12.75">
      <c r="F182" s="7">
        <v>180</v>
      </c>
      <c r="G182" s="11" t="s">
        <v>239</v>
      </c>
      <c r="H182" s="9" t="s">
        <v>238</v>
      </c>
      <c r="J182" s="169" t="s">
        <v>644</v>
      </c>
      <c r="K182" s="170" t="s">
        <v>645</v>
      </c>
      <c r="L182" s="8" t="s">
        <v>5</v>
      </c>
      <c r="R182" s="53"/>
    </row>
    <row r="183" spans="6:18" s="54" customFormat="1" ht="12.75">
      <c r="F183" s="7">
        <v>181</v>
      </c>
      <c r="G183" s="11" t="s">
        <v>240</v>
      </c>
      <c r="H183" s="9" t="s">
        <v>238</v>
      </c>
      <c r="J183" s="169" t="s">
        <v>646</v>
      </c>
      <c r="K183" s="170" t="s">
        <v>647</v>
      </c>
      <c r="L183" s="8" t="s">
        <v>5</v>
      </c>
      <c r="R183" s="53"/>
    </row>
    <row r="184" spans="6:18" s="54" customFormat="1" ht="12.75">
      <c r="F184" s="7">
        <v>182</v>
      </c>
      <c r="G184" s="11" t="s">
        <v>241</v>
      </c>
      <c r="H184" s="9" t="s">
        <v>238</v>
      </c>
      <c r="J184" s="169" t="s">
        <v>648</v>
      </c>
      <c r="K184" s="170" t="s">
        <v>649</v>
      </c>
      <c r="L184" s="169" t="s">
        <v>58</v>
      </c>
      <c r="R184" s="53"/>
    </row>
    <row r="185" spans="6:18" s="54" customFormat="1" ht="12.75">
      <c r="F185" s="7">
        <v>183</v>
      </c>
      <c r="G185" s="11" t="s">
        <v>242</v>
      </c>
      <c r="H185" s="9" t="s">
        <v>29</v>
      </c>
      <c r="J185" s="169" t="s">
        <v>650</v>
      </c>
      <c r="K185" s="170" t="s">
        <v>651</v>
      </c>
      <c r="L185" s="8" t="s">
        <v>5</v>
      </c>
      <c r="R185" s="53"/>
    </row>
    <row r="186" spans="6:18" s="54" customFormat="1" ht="12.75">
      <c r="F186" s="7">
        <v>184</v>
      </c>
      <c r="G186" s="11" t="s">
        <v>243</v>
      </c>
      <c r="H186" s="9" t="s">
        <v>14</v>
      </c>
      <c r="J186" s="169" t="s">
        <v>652</v>
      </c>
      <c r="K186" s="170" t="s">
        <v>653</v>
      </c>
      <c r="L186" s="169" t="s">
        <v>12</v>
      </c>
      <c r="R186" s="53"/>
    </row>
    <row r="187" spans="6:18" s="54" customFormat="1" ht="12.75">
      <c r="F187" s="7">
        <v>185</v>
      </c>
      <c r="G187" s="11" t="s">
        <v>245</v>
      </c>
      <c r="H187" s="9" t="s">
        <v>244</v>
      </c>
      <c r="J187" s="169" t="s">
        <v>654</v>
      </c>
      <c r="K187" s="170" t="s">
        <v>655</v>
      </c>
      <c r="L187" s="169" t="s">
        <v>84</v>
      </c>
      <c r="R187" s="53"/>
    </row>
    <row r="188" spans="6:18" s="54" customFormat="1" ht="12.75">
      <c r="F188" s="7">
        <v>186</v>
      </c>
      <c r="G188" s="11" t="s">
        <v>246</v>
      </c>
      <c r="H188" s="9" t="s">
        <v>244</v>
      </c>
      <c r="J188" s="169" t="s">
        <v>656</v>
      </c>
      <c r="K188" s="170" t="s">
        <v>657</v>
      </c>
      <c r="L188" s="8" t="s">
        <v>5</v>
      </c>
      <c r="R188" s="53"/>
    </row>
    <row r="189" spans="6:18" s="54" customFormat="1" ht="12.75">
      <c r="F189" s="7">
        <v>187</v>
      </c>
      <c r="G189" s="11" t="s">
        <v>247</v>
      </c>
      <c r="H189" s="9" t="s">
        <v>244</v>
      </c>
      <c r="J189" s="169" t="s">
        <v>658</v>
      </c>
      <c r="K189" s="170" t="s">
        <v>659</v>
      </c>
      <c r="L189" s="8" t="s">
        <v>5</v>
      </c>
      <c r="R189" s="53"/>
    </row>
    <row r="190" spans="6:18" s="54" customFormat="1" ht="12.75">
      <c r="F190" s="7">
        <v>188</v>
      </c>
      <c r="G190" s="11" t="s">
        <v>248</v>
      </c>
      <c r="H190" s="9" t="s">
        <v>244</v>
      </c>
      <c r="J190" s="169" t="s">
        <v>660</v>
      </c>
      <c r="K190" s="170" t="s">
        <v>661</v>
      </c>
      <c r="L190" s="8" t="s">
        <v>5</v>
      </c>
      <c r="R190" s="53"/>
    </row>
    <row r="191" spans="6:18" s="54" customFormat="1" ht="12.75">
      <c r="F191" s="7">
        <v>189</v>
      </c>
      <c r="G191" s="11" t="s">
        <v>249</v>
      </c>
      <c r="H191" s="9" t="s">
        <v>244</v>
      </c>
      <c r="J191" s="169" t="s">
        <v>662</v>
      </c>
      <c r="K191" s="170" t="s">
        <v>663</v>
      </c>
      <c r="L191" s="169" t="s">
        <v>58</v>
      </c>
      <c r="R191" s="53"/>
    </row>
    <row r="192" spans="6:18" s="54" customFormat="1" ht="12.75">
      <c r="F192" s="7">
        <v>190</v>
      </c>
      <c r="G192" s="11" t="s">
        <v>250</v>
      </c>
      <c r="H192" s="9" t="s">
        <v>244</v>
      </c>
      <c r="J192" s="169" t="s">
        <v>664</v>
      </c>
      <c r="K192" s="170" t="s">
        <v>665</v>
      </c>
      <c r="L192" s="169" t="s">
        <v>148</v>
      </c>
      <c r="R192" s="53"/>
    </row>
    <row r="193" spans="6:18" s="54" customFormat="1" ht="12.75">
      <c r="F193" s="7">
        <v>191</v>
      </c>
      <c r="G193" s="11" t="s">
        <v>251</v>
      </c>
      <c r="H193" s="9" t="s">
        <v>5</v>
      </c>
      <c r="J193" s="169" t="s">
        <v>666</v>
      </c>
      <c r="K193" s="170" t="s">
        <v>667</v>
      </c>
      <c r="L193" s="169" t="s">
        <v>12</v>
      </c>
      <c r="R193" s="53"/>
    </row>
    <row r="194" spans="6:18" s="54" customFormat="1" ht="12.75">
      <c r="F194" s="7">
        <v>192</v>
      </c>
      <c r="G194" s="11" t="s">
        <v>252</v>
      </c>
      <c r="H194" s="9" t="s">
        <v>204</v>
      </c>
      <c r="J194" s="169" t="s">
        <v>668</v>
      </c>
      <c r="K194" s="170" t="s">
        <v>669</v>
      </c>
      <c r="L194" s="8" t="s">
        <v>5</v>
      </c>
      <c r="R194" s="53"/>
    </row>
    <row r="195" spans="6:18" s="54" customFormat="1" ht="12.75">
      <c r="F195" s="7">
        <v>193</v>
      </c>
      <c r="G195" s="11" t="s">
        <v>253</v>
      </c>
      <c r="H195" s="9" t="s">
        <v>29</v>
      </c>
      <c r="J195" s="169" t="s">
        <v>670</v>
      </c>
      <c r="K195" s="170" t="s">
        <v>671</v>
      </c>
      <c r="L195" s="169" t="s">
        <v>19</v>
      </c>
      <c r="R195" s="53"/>
    </row>
    <row r="196" spans="6:18" s="54" customFormat="1" ht="12.75">
      <c r="F196" s="7">
        <v>194</v>
      </c>
      <c r="G196" s="11" t="s">
        <v>254</v>
      </c>
      <c r="H196" s="9" t="s">
        <v>29</v>
      </c>
      <c r="J196" s="169" t="s">
        <v>672</v>
      </c>
      <c r="K196" s="170" t="s">
        <v>673</v>
      </c>
      <c r="L196" s="8" t="s">
        <v>5</v>
      </c>
      <c r="R196" s="53"/>
    </row>
    <row r="197" spans="6:18" s="54" customFormat="1" ht="12.75">
      <c r="F197" s="7">
        <v>195</v>
      </c>
      <c r="G197" s="11" t="s">
        <v>255</v>
      </c>
      <c r="H197" s="9" t="s">
        <v>29</v>
      </c>
      <c r="J197" s="169" t="s">
        <v>674</v>
      </c>
      <c r="K197" s="170" t="s">
        <v>675</v>
      </c>
      <c r="L197" s="8" t="s">
        <v>5</v>
      </c>
      <c r="R197" s="53"/>
    </row>
    <row r="198" spans="6:18" s="54" customFormat="1" ht="12.75">
      <c r="F198" s="7">
        <v>196</v>
      </c>
      <c r="G198" s="11" t="s">
        <v>256</v>
      </c>
      <c r="H198" s="9" t="s">
        <v>29</v>
      </c>
      <c r="J198" s="169" t="s">
        <v>676</v>
      </c>
      <c r="K198" s="170" t="s">
        <v>677</v>
      </c>
      <c r="L198" s="169" t="s">
        <v>58</v>
      </c>
      <c r="R198" s="53"/>
    </row>
    <row r="199" spans="6:18" s="54" customFormat="1" ht="12.75">
      <c r="F199" s="7">
        <v>197</v>
      </c>
      <c r="G199" s="11" t="s">
        <v>257</v>
      </c>
      <c r="H199" s="9" t="s">
        <v>29</v>
      </c>
      <c r="J199" s="169" t="s">
        <v>678</v>
      </c>
      <c r="K199" s="170" t="s">
        <v>679</v>
      </c>
      <c r="L199" s="169" t="s">
        <v>3</v>
      </c>
      <c r="R199" s="53"/>
    </row>
    <row r="200" spans="6:18" s="54" customFormat="1" ht="12.75">
      <c r="F200" s="7">
        <v>198</v>
      </c>
      <c r="G200" s="11" t="s">
        <v>258</v>
      </c>
      <c r="H200" s="9" t="s">
        <v>29</v>
      </c>
      <c r="J200" s="169" t="s">
        <v>680</v>
      </c>
      <c r="K200" s="170" t="s">
        <v>681</v>
      </c>
      <c r="L200" s="169" t="s">
        <v>3</v>
      </c>
      <c r="R200" s="53"/>
    </row>
    <row r="201" spans="6:18" s="54" customFormat="1" ht="12.75">
      <c r="F201" s="7">
        <v>199</v>
      </c>
      <c r="G201" s="11" t="s">
        <v>916</v>
      </c>
      <c r="H201" s="9" t="s">
        <v>259</v>
      </c>
      <c r="J201" s="169" t="s">
        <v>682</v>
      </c>
      <c r="K201" s="170" t="s">
        <v>683</v>
      </c>
      <c r="L201" s="169" t="s">
        <v>307</v>
      </c>
      <c r="R201" s="53"/>
    </row>
    <row r="202" spans="6:18" s="54" customFormat="1" ht="12.75">
      <c r="F202" s="7">
        <v>200</v>
      </c>
      <c r="G202" s="11" t="s">
        <v>917</v>
      </c>
      <c r="H202" s="9" t="s">
        <v>14</v>
      </c>
      <c r="J202" s="169" t="s">
        <v>684</v>
      </c>
      <c r="K202" s="170" t="s">
        <v>685</v>
      </c>
      <c r="L202" s="8" t="s">
        <v>5</v>
      </c>
      <c r="R202" s="53"/>
    </row>
    <row r="203" spans="6:18" s="54" customFormat="1" ht="12.75">
      <c r="F203" s="7">
        <v>201</v>
      </c>
      <c r="G203" s="11" t="s">
        <v>260</v>
      </c>
      <c r="H203" s="9" t="s">
        <v>14</v>
      </c>
      <c r="J203" s="169" t="s">
        <v>686</v>
      </c>
      <c r="K203" s="170" t="s">
        <v>687</v>
      </c>
      <c r="L203" s="169" t="s">
        <v>125</v>
      </c>
      <c r="R203" s="53"/>
    </row>
    <row r="204" spans="6:18" s="54" customFormat="1" ht="12.75">
      <c r="F204" s="7">
        <v>202</v>
      </c>
      <c r="G204" s="11" t="s">
        <v>918</v>
      </c>
      <c r="H204" s="9" t="s">
        <v>261</v>
      </c>
      <c r="J204" s="169" t="s">
        <v>688</v>
      </c>
      <c r="K204" s="170" t="s">
        <v>689</v>
      </c>
      <c r="L204" s="8" t="s">
        <v>5</v>
      </c>
      <c r="R204" s="53"/>
    </row>
    <row r="205" spans="6:18" s="54" customFormat="1" ht="12.75">
      <c r="F205" s="1">
        <v>203</v>
      </c>
      <c r="G205" s="172" t="s">
        <v>841</v>
      </c>
      <c r="H205" s="1" t="s">
        <v>5</v>
      </c>
      <c r="J205" s="169" t="s">
        <v>690</v>
      </c>
      <c r="K205" s="170" t="s">
        <v>691</v>
      </c>
      <c r="L205" s="169" t="s">
        <v>16</v>
      </c>
      <c r="R205" s="53"/>
    </row>
    <row r="206" spans="6:18" s="54" customFormat="1" ht="12.75">
      <c r="F206" s="1">
        <v>204</v>
      </c>
      <c r="G206" s="172" t="s">
        <v>842</v>
      </c>
      <c r="H206" s="1" t="s">
        <v>5</v>
      </c>
      <c r="J206" s="169" t="s">
        <v>692</v>
      </c>
      <c r="K206" s="170" t="s">
        <v>693</v>
      </c>
      <c r="L206" s="169" t="s">
        <v>148</v>
      </c>
      <c r="R206" s="53"/>
    </row>
    <row r="207" spans="6:18" s="54" customFormat="1" ht="12.75">
      <c r="F207" s="1">
        <v>205</v>
      </c>
      <c r="G207" s="172" t="s">
        <v>843</v>
      </c>
      <c r="H207" s="1" t="s">
        <v>5</v>
      </c>
      <c r="J207" s="169" t="s">
        <v>694</v>
      </c>
      <c r="K207" s="170" t="s">
        <v>695</v>
      </c>
      <c r="L207" s="169" t="s">
        <v>16</v>
      </c>
      <c r="R207" s="53"/>
    </row>
    <row r="208" spans="6:18" s="54" customFormat="1" ht="12.75">
      <c r="F208" s="1">
        <v>206</v>
      </c>
      <c r="G208" s="172" t="s">
        <v>844</v>
      </c>
      <c r="H208" s="1" t="s">
        <v>23</v>
      </c>
      <c r="J208" s="169" t="s">
        <v>696</v>
      </c>
      <c r="K208" s="170" t="s">
        <v>697</v>
      </c>
      <c r="L208" s="169" t="s">
        <v>204</v>
      </c>
      <c r="R208" s="53"/>
    </row>
    <row r="209" spans="6:18" s="54" customFormat="1" ht="12.75">
      <c r="F209" s="1">
        <v>207</v>
      </c>
      <c r="G209" s="172" t="s">
        <v>845</v>
      </c>
      <c r="H209" s="1" t="s">
        <v>23</v>
      </c>
      <c r="J209" s="169" t="s">
        <v>698</v>
      </c>
      <c r="K209" s="170" t="s">
        <v>699</v>
      </c>
      <c r="L209" s="8" t="s">
        <v>5</v>
      </c>
      <c r="R209" s="53"/>
    </row>
    <row r="210" spans="6:18" s="54" customFormat="1" ht="12.75">
      <c r="F210" s="1">
        <v>208</v>
      </c>
      <c r="G210" s="172" t="s">
        <v>846</v>
      </c>
      <c r="H210" s="3" t="s">
        <v>5</v>
      </c>
      <c r="J210" s="169" t="s">
        <v>700</v>
      </c>
      <c r="K210" s="170" t="s">
        <v>701</v>
      </c>
      <c r="L210" s="169" t="s">
        <v>16</v>
      </c>
      <c r="R210" s="53"/>
    </row>
    <row r="211" spans="6:18" s="54" customFormat="1" ht="12.75">
      <c r="F211" s="1">
        <v>209</v>
      </c>
      <c r="G211" s="172" t="s">
        <v>847</v>
      </c>
      <c r="H211" s="3" t="s">
        <v>5</v>
      </c>
      <c r="J211" s="169" t="s">
        <v>702</v>
      </c>
      <c r="K211" s="170" t="s">
        <v>703</v>
      </c>
      <c r="L211" s="169" t="s">
        <v>148</v>
      </c>
      <c r="R211" s="53"/>
    </row>
    <row r="212" spans="6:18" s="54" customFormat="1" ht="12.75">
      <c r="F212" s="1">
        <v>210</v>
      </c>
      <c r="G212" s="172" t="s">
        <v>848</v>
      </c>
      <c r="H212" s="3" t="s">
        <v>23</v>
      </c>
      <c r="J212" s="169" t="s">
        <v>704</v>
      </c>
      <c r="K212" s="170" t="s">
        <v>705</v>
      </c>
      <c r="L212" s="169" t="s">
        <v>16</v>
      </c>
      <c r="R212" s="53"/>
    </row>
    <row r="213" spans="6:18" s="54" customFormat="1" ht="12.75">
      <c r="F213" s="1">
        <v>211</v>
      </c>
      <c r="G213" s="172" t="s">
        <v>849</v>
      </c>
      <c r="H213" s="3" t="s">
        <v>5</v>
      </c>
      <c r="J213" s="169" t="s">
        <v>706</v>
      </c>
      <c r="K213" s="170" t="s">
        <v>707</v>
      </c>
      <c r="L213" s="8" t="s">
        <v>5</v>
      </c>
      <c r="R213" s="53"/>
    </row>
    <row r="214" spans="6:18" s="54" customFormat="1" ht="12.75">
      <c r="F214" s="1">
        <v>212</v>
      </c>
      <c r="G214" s="172" t="s">
        <v>850</v>
      </c>
      <c r="H214" s="3" t="s">
        <v>5</v>
      </c>
      <c r="J214" s="169" t="s">
        <v>708</v>
      </c>
      <c r="K214" s="170" t="s">
        <v>709</v>
      </c>
      <c r="L214" s="169" t="s">
        <v>16</v>
      </c>
      <c r="R214" s="53"/>
    </row>
    <row r="215" spans="6:18" s="54" customFormat="1" ht="12.75">
      <c r="F215" s="1">
        <v>213</v>
      </c>
      <c r="G215" s="172" t="s">
        <v>851</v>
      </c>
      <c r="H215" s="3" t="s">
        <v>5</v>
      </c>
      <c r="J215" s="169" t="s">
        <v>710</v>
      </c>
      <c r="K215" s="170" t="s">
        <v>711</v>
      </c>
      <c r="L215" s="8" t="s">
        <v>5</v>
      </c>
      <c r="R215" s="53"/>
    </row>
    <row r="216" spans="6:18" s="54" customFormat="1" ht="12.75">
      <c r="F216" s="1">
        <v>214</v>
      </c>
      <c r="G216" s="172" t="s">
        <v>852</v>
      </c>
      <c r="H216" s="3" t="s">
        <v>5</v>
      </c>
      <c r="J216" s="169" t="s">
        <v>712</v>
      </c>
      <c r="K216" s="170" t="s">
        <v>713</v>
      </c>
      <c r="L216" s="8" t="s">
        <v>5</v>
      </c>
      <c r="R216" s="53"/>
    </row>
    <row r="217" spans="6:18" s="54" customFormat="1" ht="12.75">
      <c r="F217" s="1">
        <v>215</v>
      </c>
      <c r="G217" s="172" t="s">
        <v>853</v>
      </c>
      <c r="H217" s="3" t="s">
        <v>5</v>
      </c>
      <c r="J217" s="169" t="s">
        <v>714</v>
      </c>
      <c r="K217" s="170" t="s">
        <v>715</v>
      </c>
      <c r="L217" s="169" t="s">
        <v>58</v>
      </c>
      <c r="R217" s="53"/>
    </row>
    <row r="218" spans="6:18" s="54" customFormat="1" ht="12.75">
      <c r="F218" s="1">
        <v>216</v>
      </c>
      <c r="G218" s="172" t="s">
        <v>854</v>
      </c>
      <c r="H218" s="3" t="s">
        <v>16</v>
      </c>
      <c r="J218" s="169" t="s">
        <v>716</v>
      </c>
      <c r="K218" s="170" t="s">
        <v>717</v>
      </c>
      <c r="L218" s="8" t="s">
        <v>5</v>
      </c>
      <c r="R218" s="53"/>
    </row>
    <row r="219" spans="6:18" s="54" customFormat="1" ht="12.75">
      <c r="F219" s="1">
        <v>217</v>
      </c>
      <c r="G219" s="172" t="s">
        <v>855</v>
      </c>
      <c r="H219" s="3" t="s">
        <v>5</v>
      </c>
      <c r="J219" s="169" t="s">
        <v>718</v>
      </c>
      <c r="K219" s="170" t="s">
        <v>719</v>
      </c>
      <c r="L219" s="8" t="s">
        <v>5</v>
      </c>
      <c r="R219" s="53"/>
    </row>
    <row r="220" spans="6:18" s="54" customFormat="1" ht="12.75">
      <c r="F220" s="1">
        <v>218</v>
      </c>
      <c r="G220" s="172" t="s">
        <v>856</v>
      </c>
      <c r="H220" s="3" t="s">
        <v>16</v>
      </c>
      <c r="J220" s="169" t="s">
        <v>720</v>
      </c>
      <c r="K220" s="170" t="s">
        <v>721</v>
      </c>
      <c r="L220" s="169" t="s">
        <v>29</v>
      </c>
      <c r="R220" s="53"/>
    </row>
    <row r="221" spans="6:18" s="54" customFormat="1" ht="12.75">
      <c r="F221" s="1">
        <v>219</v>
      </c>
      <c r="G221" s="172" t="s">
        <v>857</v>
      </c>
      <c r="H221" s="3" t="s">
        <v>23</v>
      </c>
      <c r="J221" s="169" t="s">
        <v>722</v>
      </c>
      <c r="K221" s="170" t="s">
        <v>723</v>
      </c>
      <c r="L221" s="169" t="s">
        <v>341</v>
      </c>
      <c r="R221" s="53"/>
    </row>
    <row r="222" spans="6:18" s="54" customFormat="1" ht="12.75">
      <c r="F222" s="1">
        <v>220</v>
      </c>
      <c r="G222" s="172" t="s">
        <v>858</v>
      </c>
      <c r="H222" s="3" t="s">
        <v>23</v>
      </c>
      <c r="J222" s="169" t="s">
        <v>724</v>
      </c>
      <c r="K222" s="170" t="s">
        <v>725</v>
      </c>
      <c r="L222" s="8" t="s">
        <v>5</v>
      </c>
      <c r="R222" s="53"/>
    </row>
    <row r="223" spans="6:18" s="54" customFormat="1" ht="12.75">
      <c r="F223" s="1">
        <v>221</v>
      </c>
      <c r="G223" s="172" t="s">
        <v>859</v>
      </c>
      <c r="H223" s="3" t="s">
        <v>5</v>
      </c>
      <c r="J223" s="169" t="s">
        <v>726</v>
      </c>
      <c r="K223" s="170" t="s">
        <v>727</v>
      </c>
      <c r="L223" s="8" t="s">
        <v>5</v>
      </c>
      <c r="R223" s="53"/>
    </row>
    <row r="224" spans="6:18" s="54" customFormat="1" ht="12.75">
      <c r="F224" s="1">
        <v>222</v>
      </c>
      <c r="G224" s="172" t="s">
        <v>860</v>
      </c>
      <c r="H224" s="3" t="s">
        <v>5</v>
      </c>
      <c r="J224" s="169" t="s">
        <v>728</v>
      </c>
      <c r="K224" s="170" t="s">
        <v>729</v>
      </c>
      <c r="L224" s="169" t="s">
        <v>23</v>
      </c>
      <c r="R224" s="53"/>
    </row>
    <row r="225" spans="6:18" s="54" customFormat="1" ht="12.75">
      <c r="F225" s="1">
        <v>223</v>
      </c>
      <c r="G225" s="172" t="s">
        <v>861</v>
      </c>
      <c r="H225" s="3" t="s">
        <v>5</v>
      </c>
      <c r="J225" s="169" t="s">
        <v>730</v>
      </c>
      <c r="K225" s="170" t="s">
        <v>731</v>
      </c>
      <c r="L225" s="8" t="s">
        <v>5</v>
      </c>
      <c r="R225" s="53"/>
    </row>
    <row r="226" spans="6:18" s="54" customFormat="1" ht="12.75">
      <c r="F226" s="1">
        <v>224</v>
      </c>
      <c r="G226" s="172" t="s">
        <v>862</v>
      </c>
      <c r="H226" s="3" t="s">
        <v>5</v>
      </c>
      <c r="J226" s="169" t="s">
        <v>732</v>
      </c>
      <c r="K226" s="170" t="s">
        <v>733</v>
      </c>
      <c r="L226" s="8" t="s">
        <v>5</v>
      </c>
      <c r="R226" s="53"/>
    </row>
    <row r="227" spans="6:18" s="54" customFormat="1" ht="12.75">
      <c r="F227" s="1">
        <v>225</v>
      </c>
      <c r="G227" s="172" t="s">
        <v>863</v>
      </c>
      <c r="H227" s="3" t="s">
        <v>23</v>
      </c>
      <c r="J227" s="169" t="s">
        <v>734</v>
      </c>
      <c r="K227" s="170" t="s">
        <v>735</v>
      </c>
      <c r="L227" s="8" t="s">
        <v>5</v>
      </c>
      <c r="R227" s="53"/>
    </row>
    <row r="228" spans="6:18" s="54" customFormat="1" ht="12.75">
      <c r="F228" s="1">
        <v>226</v>
      </c>
      <c r="G228" s="172" t="s">
        <v>864</v>
      </c>
      <c r="H228" s="3" t="s">
        <v>23</v>
      </c>
      <c r="J228" s="169" t="s">
        <v>736</v>
      </c>
      <c r="K228" s="170" t="s">
        <v>737</v>
      </c>
      <c r="L228" s="8" t="s">
        <v>5</v>
      </c>
      <c r="R228" s="53"/>
    </row>
    <row r="229" spans="6:18" s="54" customFormat="1" ht="12.75">
      <c r="F229" s="1">
        <v>227</v>
      </c>
      <c r="G229" s="172" t="s">
        <v>865</v>
      </c>
      <c r="H229" s="3" t="s">
        <v>23</v>
      </c>
      <c r="J229" s="169" t="s">
        <v>738</v>
      </c>
      <c r="K229" s="170" t="s">
        <v>739</v>
      </c>
      <c r="L229" s="169" t="s">
        <v>23</v>
      </c>
      <c r="R229" s="53"/>
    </row>
    <row r="230" spans="6:18" s="54" customFormat="1" ht="12.75">
      <c r="F230" s="1">
        <v>228</v>
      </c>
      <c r="G230" s="172" t="s">
        <v>866</v>
      </c>
      <c r="H230" s="3" t="s">
        <v>148</v>
      </c>
      <c r="J230" s="169" t="s">
        <v>1046</v>
      </c>
      <c r="K230" s="170" t="s">
        <v>1047</v>
      </c>
      <c r="L230" s="169" t="s">
        <v>16</v>
      </c>
      <c r="R230" s="53"/>
    </row>
    <row r="231" spans="6:18" s="54" customFormat="1" ht="12.75">
      <c r="F231" s="1">
        <v>229</v>
      </c>
      <c r="G231" s="172" t="s">
        <v>867</v>
      </c>
      <c r="H231" s="3" t="s">
        <v>23</v>
      </c>
      <c r="J231" s="169" t="s">
        <v>740</v>
      </c>
      <c r="K231" s="170" t="s">
        <v>741</v>
      </c>
      <c r="L231" s="8" t="s">
        <v>5</v>
      </c>
      <c r="R231" s="53"/>
    </row>
    <row r="232" spans="6:18" s="54" customFormat="1" ht="12.75">
      <c r="F232" s="1">
        <v>230</v>
      </c>
      <c r="G232" s="172" t="s">
        <v>868</v>
      </c>
      <c r="H232" s="3" t="s">
        <v>5</v>
      </c>
      <c r="J232" s="169" t="s">
        <v>742</v>
      </c>
      <c r="K232" s="170" t="s">
        <v>743</v>
      </c>
      <c r="L232" s="8" t="s">
        <v>5</v>
      </c>
      <c r="R232" s="53"/>
    </row>
    <row r="233" spans="6:18" s="54" customFormat="1" ht="12.75">
      <c r="F233" s="1">
        <v>231</v>
      </c>
      <c r="G233" s="172" t="s">
        <v>869</v>
      </c>
      <c r="H233" s="3" t="s">
        <v>552</v>
      </c>
      <c r="J233" s="169" t="s">
        <v>744</v>
      </c>
      <c r="K233" s="170" t="s">
        <v>745</v>
      </c>
      <c r="L233" s="8" t="s">
        <v>5</v>
      </c>
      <c r="R233" s="53"/>
    </row>
    <row r="234" spans="6:18" s="54" customFormat="1" ht="12.75">
      <c r="F234" s="1">
        <v>232</v>
      </c>
      <c r="G234" s="172" t="s">
        <v>870</v>
      </c>
      <c r="H234" s="3" t="s">
        <v>84</v>
      </c>
      <c r="J234" s="169" t="s">
        <v>746</v>
      </c>
      <c r="K234" s="170" t="s">
        <v>747</v>
      </c>
      <c r="L234" s="169" t="s">
        <v>204</v>
      </c>
      <c r="R234" s="53"/>
    </row>
    <row r="235" spans="6:18" s="54" customFormat="1" ht="12.75">
      <c r="F235" s="1">
        <v>233</v>
      </c>
      <c r="G235" s="172" t="s">
        <v>871</v>
      </c>
      <c r="H235" s="3" t="s">
        <v>204</v>
      </c>
      <c r="J235" s="169" t="s">
        <v>748</v>
      </c>
      <c r="K235" s="170" t="s">
        <v>749</v>
      </c>
      <c r="L235" s="169" t="s">
        <v>148</v>
      </c>
      <c r="R235" s="53"/>
    </row>
    <row r="236" spans="6:18" s="54" customFormat="1" ht="12.75">
      <c r="F236" s="1">
        <v>234</v>
      </c>
      <c r="G236" s="172" t="s">
        <v>872</v>
      </c>
      <c r="H236" s="3" t="s">
        <v>204</v>
      </c>
      <c r="J236" s="169" t="s">
        <v>750</v>
      </c>
      <c r="K236" s="170" t="s">
        <v>751</v>
      </c>
      <c r="L236" s="8" t="s">
        <v>5</v>
      </c>
      <c r="R236" s="53"/>
    </row>
    <row r="237" spans="6:18" s="54" customFormat="1" ht="12.75">
      <c r="F237" s="1">
        <v>235</v>
      </c>
      <c r="G237" s="172" t="s">
        <v>873</v>
      </c>
      <c r="H237" s="3" t="s">
        <v>191</v>
      </c>
      <c r="J237" s="169" t="s">
        <v>752</v>
      </c>
      <c r="K237" s="170" t="s">
        <v>753</v>
      </c>
      <c r="L237" s="8" t="s">
        <v>5</v>
      </c>
      <c r="R237" s="53"/>
    </row>
    <row r="238" spans="6:18" s="54" customFormat="1" ht="12.75">
      <c r="F238" s="1">
        <v>236</v>
      </c>
      <c r="G238" s="172" t="s">
        <v>874</v>
      </c>
      <c r="H238" s="3" t="s">
        <v>204</v>
      </c>
      <c r="J238" s="169" t="s">
        <v>754</v>
      </c>
      <c r="K238" s="170" t="s">
        <v>755</v>
      </c>
      <c r="L238" s="8" t="s">
        <v>5</v>
      </c>
      <c r="R238" s="53"/>
    </row>
    <row r="239" spans="6:18" s="54" customFormat="1" ht="12.75">
      <c r="F239" s="1">
        <v>237</v>
      </c>
      <c r="G239" s="172" t="s">
        <v>875</v>
      </c>
      <c r="H239" s="3" t="s">
        <v>364</v>
      </c>
      <c r="J239" s="169" t="s">
        <v>756</v>
      </c>
      <c r="K239" s="170" t="s">
        <v>757</v>
      </c>
      <c r="L239" s="8" t="s">
        <v>5</v>
      </c>
      <c r="R239" s="53"/>
    </row>
    <row r="240" spans="6:18" s="54" customFormat="1" ht="12.75">
      <c r="F240" s="1">
        <v>238</v>
      </c>
      <c r="G240" s="172" t="s">
        <v>876</v>
      </c>
      <c r="H240" s="3" t="s">
        <v>191</v>
      </c>
      <c r="J240" s="169" t="s">
        <v>758</v>
      </c>
      <c r="K240" s="170" t="s">
        <v>759</v>
      </c>
      <c r="L240" s="169" t="s">
        <v>58</v>
      </c>
      <c r="R240" s="53"/>
    </row>
    <row r="241" spans="6:18" s="54" customFormat="1" ht="12.75">
      <c r="F241" s="1">
        <v>239</v>
      </c>
      <c r="G241" s="172" t="s">
        <v>877</v>
      </c>
      <c r="H241" s="3" t="s">
        <v>204</v>
      </c>
      <c r="J241" s="169" t="s">
        <v>760</v>
      </c>
      <c r="K241" s="170" t="s">
        <v>761</v>
      </c>
      <c r="L241" s="8" t="s">
        <v>5</v>
      </c>
      <c r="R241" s="53"/>
    </row>
    <row r="242" spans="6:18" s="54" customFormat="1" ht="12.75">
      <c r="F242" s="1">
        <v>240</v>
      </c>
      <c r="G242" s="172" t="s">
        <v>878</v>
      </c>
      <c r="H242" s="3" t="s">
        <v>191</v>
      </c>
      <c r="J242" s="169" t="s">
        <v>762</v>
      </c>
      <c r="K242" s="170" t="s">
        <v>763</v>
      </c>
      <c r="L242" s="169" t="s">
        <v>19</v>
      </c>
      <c r="R242" s="53"/>
    </row>
    <row r="243" spans="6:18" s="54" customFormat="1" ht="12.75">
      <c r="F243" s="1">
        <v>241</v>
      </c>
      <c r="G243" s="172" t="s">
        <v>879</v>
      </c>
      <c r="H243" s="3" t="s">
        <v>191</v>
      </c>
      <c r="J243" s="169" t="s">
        <v>764</v>
      </c>
      <c r="K243" s="170" t="s">
        <v>765</v>
      </c>
      <c r="L243" s="169" t="s">
        <v>19</v>
      </c>
      <c r="R243" s="53"/>
    </row>
    <row r="244" spans="6:18" s="54" customFormat="1" ht="12.75">
      <c r="F244" s="1">
        <v>242</v>
      </c>
      <c r="G244" s="172" t="s">
        <v>880</v>
      </c>
      <c r="H244" s="3" t="s">
        <v>84</v>
      </c>
      <c r="J244" s="169" t="s">
        <v>766</v>
      </c>
      <c r="K244" s="170" t="s">
        <v>767</v>
      </c>
      <c r="L244" s="169" t="s">
        <v>19</v>
      </c>
      <c r="R244" s="53"/>
    </row>
    <row r="245" spans="6:18" s="54" customFormat="1" ht="12.75">
      <c r="F245" s="1">
        <v>243</v>
      </c>
      <c r="G245" s="172" t="s">
        <v>881</v>
      </c>
      <c r="H245" s="3" t="s">
        <v>84</v>
      </c>
      <c r="J245" s="169" t="s">
        <v>768</v>
      </c>
      <c r="K245" s="170" t="s">
        <v>769</v>
      </c>
      <c r="L245" s="169" t="s">
        <v>29</v>
      </c>
      <c r="R245" s="53"/>
    </row>
    <row r="246" spans="6:18" s="54" customFormat="1" ht="12.75">
      <c r="F246" s="1">
        <v>244</v>
      </c>
      <c r="G246" s="172" t="s">
        <v>882</v>
      </c>
      <c r="H246" s="3" t="s">
        <v>84</v>
      </c>
      <c r="J246" s="169" t="s">
        <v>770</v>
      </c>
      <c r="K246" s="170" t="s">
        <v>771</v>
      </c>
      <c r="L246" s="169" t="s">
        <v>19</v>
      </c>
      <c r="R246" s="53"/>
    </row>
    <row r="247" spans="6:18" s="54" customFormat="1" ht="12.75">
      <c r="F247" s="1">
        <v>245</v>
      </c>
      <c r="G247" s="172" t="s">
        <v>883</v>
      </c>
      <c r="H247" s="3" t="s">
        <v>84</v>
      </c>
      <c r="J247" s="169" t="s">
        <v>772</v>
      </c>
      <c r="K247" s="170" t="s">
        <v>773</v>
      </c>
      <c r="L247" s="169" t="s">
        <v>12</v>
      </c>
      <c r="R247" s="53"/>
    </row>
    <row r="248" spans="6:18" s="54" customFormat="1" ht="12.75">
      <c r="F248" s="1">
        <v>246</v>
      </c>
      <c r="G248" s="172" t="s">
        <v>884</v>
      </c>
      <c r="H248" s="3" t="s">
        <v>552</v>
      </c>
      <c r="J248" s="169" t="s">
        <v>1082</v>
      </c>
      <c r="K248" s="170" t="s">
        <v>1083</v>
      </c>
      <c r="L248" s="169" t="s">
        <v>19</v>
      </c>
      <c r="R248" s="53"/>
    </row>
    <row r="249" spans="6:18" s="54" customFormat="1" ht="12.75">
      <c r="F249" s="1">
        <v>247</v>
      </c>
      <c r="G249" s="172" t="s">
        <v>885</v>
      </c>
      <c r="H249" s="3" t="s">
        <v>552</v>
      </c>
      <c r="J249" s="169" t="s">
        <v>774</v>
      </c>
      <c r="K249" s="170" t="s">
        <v>775</v>
      </c>
      <c r="L249" s="169" t="s">
        <v>12</v>
      </c>
      <c r="R249" s="53"/>
    </row>
    <row r="250" spans="6:18" s="54" customFormat="1" ht="12.75">
      <c r="F250" s="1">
        <v>248</v>
      </c>
      <c r="G250" s="172" t="s">
        <v>886</v>
      </c>
      <c r="H250" s="3" t="s">
        <v>204</v>
      </c>
      <c r="J250" s="169" t="s">
        <v>776</v>
      </c>
      <c r="K250" s="170" t="s">
        <v>777</v>
      </c>
      <c r="L250" s="169" t="s">
        <v>12</v>
      </c>
      <c r="R250" s="53"/>
    </row>
    <row r="251" spans="6:18" s="54" customFormat="1" ht="12.75">
      <c r="F251" s="1">
        <v>249</v>
      </c>
      <c r="G251" s="172" t="s">
        <v>887</v>
      </c>
      <c r="H251" s="3" t="s">
        <v>552</v>
      </c>
      <c r="J251" s="169" t="s">
        <v>778</v>
      </c>
      <c r="K251" s="170" t="s">
        <v>779</v>
      </c>
      <c r="L251" s="169" t="s">
        <v>12</v>
      </c>
      <c r="R251" s="53"/>
    </row>
    <row r="252" spans="6:18" s="54" customFormat="1" ht="12.75">
      <c r="F252" s="1">
        <v>250</v>
      </c>
      <c r="G252" s="172" t="s">
        <v>888</v>
      </c>
      <c r="H252" s="3" t="s">
        <v>552</v>
      </c>
      <c r="J252" s="169" t="s">
        <v>780</v>
      </c>
      <c r="K252" s="170" t="s">
        <v>781</v>
      </c>
      <c r="L252" s="169" t="s">
        <v>12</v>
      </c>
      <c r="R252" s="53"/>
    </row>
    <row r="253" spans="6:18" s="54" customFormat="1" ht="12.75">
      <c r="F253" s="1">
        <v>251</v>
      </c>
      <c r="G253" s="172" t="s">
        <v>889</v>
      </c>
      <c r="H253" s="3" t="s">
        <v>552</v>
      </c>
      <c r="J253" s="169" t="s">
        <v>782</v>
      </c>
      <c r="K253" s="170" t="s">
        <v>783</v>
      </c>
      <c r="L253" s="8" t="s">
        <v>5</v>
      </c>
      <c r="R253" s="53"/>
    </row>
    <row r="254" spans="6:18" s="54" customFormat="1" ht="12.75">
      <c r="F254" s="1">
        <v>252</v>
      </c>
      <c r="G254" s="172" t="s">
        <v>890</v>
      </c>
      <c r="H254" s="3" t="s">
        <v>5</v>
      </c>
      <c r="J254" s="169" t="s">
        <v>784</v>
      </c>
      <c r="K254" s="170" t="s">
        <v>785</v>
      </c>
      <c r="L254" s="8" t="s">
        <v>5</v>
      </c>
      <c r="R254" s="53"/>
    </row>
    <row r="255" spans="6:18" s="54" customFormat="1" ht="12.75">
      <c r="F255" s="1">
        <v>253</v>
      </c>
      <c r="G255" s="172" t="s">
        <v>891</v>
      </c>
      <c r="H255" s="3" t="s">
        <v>5</v>
      </c>
      <c r="J255" s="169" t="s">
        <v>786</v>
      </c>
      <c r="K255" s="170" t="s">
        <v>787</v>
      </c>
      <c r="L255" s="169" t="s">
        <v>23</v>
      </c>
      <c r="R255" s="53"/>
    </row>
    <row r="256" spans="6:18" s="54" customFormat="1" ht="12.75">
      <c r="F256" s="1">
        <v>254</v>
      </c>
      <c r="G256" s="172" t="s">
        <v>892</v>
      </c>
      <c r="H256" s="3" t="s">
        <v>5</v>
      </c>
      <c r="J256" s="169" t="s">
        <v>788</v>
      </c>
      <c r="K256" s="170" t="s">
        <v>789</v>
      </c>
      <c r="L256" s="169" t="s">
        <v>23</v>
      </c>
      <c r="R256" s="53"/>
    </row>
    <row r="257" spans="6:18" s="54" customFormat="1" ht="12.75">
      <c r="F257" s="1">
        <v>255</v>
      </c>
      <c r="G257" s="172" t="s">
        <v>893</v>
      </c>
      <c r="H257" s="3" t="s">
        <v>5</v>
      </c>
      <c r="J257" s="169" t="s">
        <v>790</v>
      </c>
      <c r="K257" s="170" t="s">
        <v>791</v>
      </c>
      <c r="L257" s="169" t="s">
        <v>23</v>
      </c>
      <c r="R257" s="53"/>
    </row>
    <row r="258" spans="6:18" s="54" customFormat="1" ht="12.75">
      <c r="F258" s="1">
        <v>256</v>
      </c>
      <c r="G258" s="172" t="s">
        <v>894</v>
      </c>
      <c r="H258" s="3" t="s">
        <v>5</v>
      </c>
      <c r="J258" s="169" t="s">
        <v>792</v>
      </c>
      <c r="K258" s="170" t="s">
        <v>793</v>
      </c>
      <c r="L258" s="169" t="s">
        <v>23</v>
      </c>
      <c r="R258" s="53"/>
    </row>
    <row r="259" spans="6:18" s="54" customFormat="1" ht="12.75">
      <c r="F259" s="1">
        <v>257</v>
      </c>
      <c r="G259" s="172" t="s">
        <v>895</v>
      </c>
      <c r="H259" s="3" t="s">
        <v>5</v>
      </c>
      <c r="J259" s="169" t="s">
        <v>794</v>
      </c>
      <c r="K259" s="170" t="s">
        <v>795</v>
      </c>
      <c r="L259" s="169" t="s">
        <v>23</v>
      </c>
      <c r="R259" s="53"/>
    </row>
    <row r="260" spans="6:18" s="54" customFormat="1" ht="12.75">
      <c r="F260" s="1">
        <v>258</v>
      </c>
      <c r="G260" s="172" t="s">
        <v>896</v>
      </c>
      <c r="H260" s="3" t="s">
        <v>5</v>
      </c>
      <c r="J260" s="169" t="s">
        <v>796</v>
      </c>
      <c r="K260" s="170" t="s">
        <v>797</v>
      </c>
      <c r="L260" s="169" t="s">
        <v>23</v>
      </c>
      <c r="R260" s="53"/>
    </row>
    <row r="261" spans="6:18" s="54" customFormat="1" ht="12.75">
      <c r="F261" s="1">
        <v>259</v>
      </c>
      <c r="G261" s="172" t="s">
        <v>897</v>
      </c>
      <c r="H261" s="3" t="s">
        <v>5</v>
      </c>
      <c r="J261" s="169" t="s">
        <v>798</v>
      </c>
      <c r="K261" s="170" t="s">
        <v>799</v>
      </c>
      <c r="L261" s="169" t="s">
        <v>23</v>
      </c>
      <c r="R261" s="53"/>
    </row>
    <row r="262" spans="6:18" s="54" customFormat="1" ht="12.75">
      <c r="F262" s="1">
        <v>260</v>
      </c>
      <c r="G262" s="172" t="s">
        <v>898</v>
      </c>
      <c r="H262" s="3" t="s">
        <v>5</v>
      </c>
      <c r="J262" s="169" t="s">
        <v>1084</v>
      </c>
      <c r="K262" s="170" t="s">
        <v>1085</v>
      </c>
      <c r="L262" s="169" t="s">
        <v>16</v>
      </c>
      <c r="R262" s="53"/>
    </row>
    <row r="263" spans="6:18" s="54" customFormat="1" ht="12.75">
      <c r="F263" s="1">
        <v>261</v>
      </c>
      <c r="G263" s="172" t="s">
        <v>899</v>
      </c>
      <c r="H263" s="3" t="s">
        <v>5</v>
      </c>
      <c r="J263" s="169" t="s">
        <v>800</v>
      </c>
      <c r="K263" s="170" t="s">
        <v>801</v>
      </c>
      <c r="L263" s="169" t="s">
        <v>29</v>
      </c>
      <c r="R263" s="53"/>
    </row>
    <row r="264" spans="6:18" s="54" customFormat="1" ht="12.75">
      <c r="F264" s="1">
        <v>262</v>
      </c>
      <c r="G264" s="172" t="s">
        <v>900</v>
      </c>
      <c r="H264" s="3" t="s">
        <v>5</v>
      </c>
      <c r="J264" s="169" t="s">
        <v>802</v>
      </c>
      <c r="K264" s="170" t="s">
        <v>803</v>
      </c>
      <c r="L264" s="169" t="s">
        <v>29</v>
      </c>
      <c r="R264" s="53"/>
    </row>
    <row r="265" spans="6:18" s="54" customFormat="1" ht="12.75">
      <c r="F265" s="1">
        <v>263</v>
      </c>
      <c r="G265" s="172" t="s">
        <v>901</v>
      </c>
      <c r="H265" s="3" t="s">
        <v>5</v>
      </c>
      <c r="J265" s="169" t="s">
        <v>804</v>
      </c>
      <c r="K265" s="170" t="s">
        <v>805</v>
      </c>
      <c r="L265" s="169" t="s">
        <v>19</v>
      </c>
      <c r="R265" s="53"/>
    </row>
    <row r="266" spans="6:18" s="54" customFormat="1" ht="12.75">
      <c r="F266" s="1">
        <v>264</v>
      </c>
      <c r="G266" s="172" t="s">
        <v>902</v>
      </c>
      <c r="H266" s="3" t="s">
        <v>5</v>
      </c>
      <c r="J266" s="169" t="s">
        <v>806</v>
      </c>
      <c r="K266" s="170" t="s">
        <v>807</v>
      </c>
      <c r="L266" s="169" t="s">
        <v>19</v>
      </c>
      <c r="R266" s="53"/>
    </row>
    <row r="267" spans="6:18" s="54" customFormat="1" ht="12.75">
      <c r="F267" s="1">
        <v>265</v>
      </c>
      <c r="G267" s="172" t="s">
        <v>903</v>
      </c>
      <c r="H267" s="3" t="s">
        <v>5</v>
      </c>
      <c r="J267" s="169" t="s">
        <v>808</v>
      </c>
      <c r="K267" s="170" t="s">
        <v>809</v>
      </c>
      <c r="L267" s="169" t="s">
        <v>19</v>
      </c>
      <c r="R267" s="53"/>
    </row>
    <row r="268" spans="6:18" s="54" customFormat="1" ht="12.75">
      <c r="F268" s="1">
        <v>266</v>
      </c>
      <c r="G268" s="172" t="s">
        <v>904</v>
      </c>
      <c r="H268" s="3" t="s">
        <v>5</v>
      </c>
      <c r="J268" s="169" t="s">
        <v>810</v>
      </c>
      <c r="K268" s="170" t="s">
        <v>811</v>
      </c>
      <c r="L268" s="169" t="s">
        <v>29</v>
      </c>
      <c r="R268" s="53"/>
    </row>
    <row r="269" spans="6:18" s="54" customFormat="1" ht="12.75">
      <c r="F269" s="1">
        <v>267</v>
      </c>
      <c r="G269" s="172" t="s">
        <v>905</v>
      </c>
      <c r="H269" s="3" t="s">
        <v>5</v>
      </c>
      <c r="J269" s="169" t="s">
        <v>812</v>
      </c>
      <c r="K269" s="170" t="s">
        <v>813</v>
      </c>
      <c r="L269" s="169" t="s">
        <v>19</v>
      </c>
      <c r="R269" s="53"/>
    </row>
    <row r="270" spans="6:18" s="54" customFormat="1" ht="12.75">
      <c r="F270" s="1">
        <v>268</v>
      </c>
      <c r="G270" s="172" t="s">
        <v>906</v>
      </c>
      <c r="H270" s="3" t="s">
        <v>29</v>
      </c>
      <c r="J270" s="169" t="s">
        <v>814</v>
      </c>
      <c r="K270" s="170" t="s">
        <v>815</v>
      </c>
      <c r="L270" s="169" t="s">
        <v>19</v>
      </c>
      <c r="R270" s="53"/>
    </row>
    <row r="271" spans="6:18" s="54" customFormat="1" ht="12.75">
      <c r="F271" s="1">
        <v>269</v>
      </c>
      <c r="G271" s="172" t="s">
        <v>907</v>
      </c>
      <c r="H271" s="3" t="s">
        <v>29</v>
      </c>
      <c r="J271" s="169" t="s">
        <v>816</v>
      </c>
      <c r="K271" s="170" t="s">
        <v>817</v>
      </c>
      <c r="L271" s="169" t="s">
        <v>29</v>
      </c>
      <c r="R271" s="53"/>
    </row>
    <row r="272" spans="6:18" s="54" customFormat="1" ht="12.75">
      <c r="F272" s="1">
        <v>270</v>
      </c>
      <c r="G272" s="172" t="s">
        <v>908</v>
      </c>
      <c r="H272" s="3" t="s">
        <v>5</v>
      </c>
      <c r="J272" s="169" t="s">
        <v>1048</v>
      </c>
      <c r="K272" s="170" t="s">
        <v>1049</v>
      </c>
      <c r="L272" s="169" t="s">
        <v>29</v>
      </c>
      <c r="R272" s="53"/>
    </row>
    <row r="273" spans="6:18" s="54" customFormat="1" ht="12.75">
      <c r="F273" s="1">
        <v>271</v>
      </c>
      <c r="G273" s="172" t="s">
        <v>909</v>
      </c>
      <c r="H273" s="3" t="s">
        <v>29</v>
      </c>
      <c r="J273" s="169" t="s">
        <v>1050</v>
      </c>
      <c r="K273" s="170" t="s">
        <v>1051</v>
      </c>
      <c r="L273" s="8" t="s">
        <v>5</v>
      </c>
      <c r="R273" s="53"/>
    </row>
    <row r="274" spans="6:18" s="54" customFormat="1" ht="12.75">
      <c r="F274" s="1">
        <v>272</v>
      </c>
      <c r="G274" s="172" t="s">
        <v>910</v>
      </c>
      <c r="H274" s="3" t="s">
        <v>29</v>
      </c>
      <c r="J274" s="169" t="s">
        <v>818</v>
      </c>
      <c r="K274" s="170" t="s">
        <v>819</v>
      </c>
      <c r="L274" s="8" t="s">
        <v>5</v>
      </c>
      <c r="R274" s="53"/>
    </row>
    <row r="275" spans="6:18" s="54" customFormat="1" ht="12.75">
      <c r="F275" s="1">
        <v>273</v>
      </c>
      <c r="G275" s="172" t="s">
        <v>911</v>
      </c>
      <c r="H275" s="3" t="s">
        <v>16</v>
      </c>
      <c r="J275" s="37" t="s">
        <v>820</v>
      </c>
      <c r="K275" s="38" t="s">
        <v>821</v>
      </c>
      <c r="L275" s="37" t="s">
        <v>58</v>
      </c>
      <c r="R275" s="53"/>
    </row>
    <row r="276" spans="6:18" s="54" customFormat="1" ht="12.75">
      <c r="F276" s="1">
        <v>274</v>
      </c>
      <c r="G276" s="172" t="s">
        <v>912</v>
      </c>
      <c r="H276" s="3" t="s">
        <v>5</v>
      </c>
      <c r="J276" s="37" t="s">
        <v>822</v>
      </c>
      <c r="K276" s="38" t="s">
        <v>823</v>
      </c>
      <c r="L276" s="8" t="s">
        <v>5</v>
      </c>
      <c r="R276" s="53"/>
    </row>
    <row r="277" spans="6:18" s="54" customFormat="1" ht="12.75">
      <c r="F277" s="1">
        <v>275</v>
      </c>
      <c r="G277" s="172" t="s">
        <v>913</v>
      </c>
      <c r="H277" s="3" t="s">
        <v>16</v>
      </c>
      <c r="J277" s="37" t="s">
        <v>824</v>
      </c>
      <c r="K277" s="38" t="s">
        <v>825</v>
      </c>
      <c r="L277" s="37" t="s">
        <v>58</v>
      </c>
      <c r="R277" s="53"/>
    </row>
    <row r="278" spans="6:18" s="54" customFormat="1" ht="12.75">
      <c r="F278" s="1">
        <v>276</v>
      </c>
      <c r="G278" s="172" t="s">
        <v>914</v>
      </c>
      <c r="H278" s="3" t="s">
        <v>16</v>
      </c>
      <c r="J278" s="37" t="s">
        <v>1052</v>
      </c>
      <c r="K278" s="38" t="s">
        <v>1067</v>
      </c>
      <c r="L278" s="37" t="s">
        <v>23</v>
      </c>
      <c r="R278" s="53"/>
    </row>
    <row r="279" spans="6:18" s="54" customFormat="1" ht="12.75">
      <c r="F279" s="1">
        <v>277</v>
      </c>
      <c r="G279" s="172" t="s">
        <v>915</v>
      </c>
      <c r="H279" s="3" t="s">
        <v>5</v>
      </c>
      <c r="J279" s="37" t="s">
        <v>1053</v>
      </c>
      <c r="K279" s="38" t="s">
        <v>1068</v>
      </c>
      <c r="L279" s="37" t="s">
        <v>16</v>
      </c>
      <c r="R279" s="53"/>
    </row>
    <row r="280" spans="6:18">
      <c r="F280" s="1">
        <v>278</v>
      </c>
      <c r="G280" s="76" t="s">
        <v>1094</v>
      </c>
      <c r="H280" s="3" t="s">
        <v>5</v>
      </c>
      <c r="J280" s="37" t="s">
        <v>1054</v>
      </c>
      <c r="K280" s="38" t="s">
        <v>1069</v>
      </c>
      <c r="L280" s="37" t="s">
        <v>123</v>
      </c>
    </row>
    <row r="281" spans="6:18">
      <c r="F281" s="1">
        <v>279</v>
      </c>
      <c r="G281" s="76" t="s">
        <v>1095</v>
      </c>
      <c r="H281" s="3" t="s">
        <v>5</v>
      </c>
      <c r="J281" s="37" t="s">
        <v>1055</v>
      </c>
      <c r="K281" s="38" t="s">
        <v>1070</v>
      </c>
      <c r="L281" s="37" t="s">
        <v>148</v>
      </c>
    </row>
    <row r="282" spans="6:18">
      <c r="F282" s="1">
        <v>280</v>
      </c>
      <c r="G282" s="76" t="s">
        <v>1096</v>
      </c>
      <c r="H282" s="3" t="s">
        <v>5</v>
      </c>
      <c r="J282" s="37" t="s">
        <v>1056</v>
      </c>
      <c r="K282" s="38" t="s">
        <v>1071</v>
      </c>
      <c r="L282" s="37" t="s">
        <v>16</v>
      </c>
    </row>
    <row r="283" spans="6:18">
      <c r="F283" s="1">
        <v>281</v>
      </c>
      <c r="G283" s="76" t="s">
        <v>1097</v>
      </c>
      <c r="H283" s="3" t="s">
        <v>21</v>
      </c>
      <c r="J283" s="37" t="s">
        <v>1057</v>
      </c>
      <c r="K283" s="38" t="s">
        <v>1072</v>
      </c>
      <c r="L283" s="37" t="s">
        <v>29</v>
      </c>
    </row>
    <row r="284" spans="6:18">
      <c r="F284" s="1">
        <v>282</v>
      </c>
      <c r="G284" s="76" t="s">
        <v>1098</v>
      </c>
      <c r="H284" s="3" t="s">
        <v>5</v>
      </c>
      <c r="J284" s="37" t="s">
        <v>1058</v>
      </c>
      <c r="K284" s="38" t="s">
        <v>1073</v>
      </c>
      <c r="L284" s="37" t="s">
        <v>29</v>
      </c>
    </row>
    <row r="285" spans="6:18">
      <c r="F285" s="1">
        <v>283</v>
      </c>
      <c r="G285" s="76" t="s">
        <v>1099</v>
      </c>
      <c r="H285" s="3" t="s">
        <v>5</v>
      </c>
      <c r="J285" s="37" t="s">
        <v>1059</v>
      </c>
      <c r="K285" s="38" t="s">
        <v>1074</v>
      </c>
      <c r="L285" s="37" t="s">
        <v>19</v>
      </c>
    </row>
    <row r="286" spans="6:18">
      <c r="F286" s="1">
        <v>284</v>
      </c>
      <c r="G286" s="76" t="s">
        <v>1100</v>
      </c>
      <c r="H286" s="3" t="s">
        <v>216</v>
      </c>
      <c r="J286" s="37" t="s">
        <v>1060</v>
      </c>
      <c r="K286" s="38" t="s">
        <v>1075</v>
      </c>
      <c r="L286" s="37" t="s">
        <v>29</v>
      </c>
    </row>
    <row r="287" spans="6:18">
      <c r="F287" s="1">
        <v>285</v>
      </c>
      <c r="G287" s="76" t="s">
        <v>1101</v>
      </c>
      <c r="H287" s="3" t="s">
        <v>204</v>
      </c>
      <c r="J287" s="37" t="s">
        <v>1061</v>
      </c>
      <c r="K287" s="38" t="s">
        <v>1076</v>
      </c>
      <c r="L287" s="37" t="s">
        <v>29</v>
      </c>
    </row>
    <row r="288" spans="6:18">
      <c r="F288" s="1">
        <v>286</v>
      </c>
      <c r="G288" s="76" t="s">
        <v>1102</v>
      </c>
      <c r="H288" s="3" t="s">
        <v>545</v>
      </c>
      <c r="J288" s="37" t="s">
        <v>1062</v>
      </c>
      <c r="K288" s="38" t="s">
        <v>1077</v>
      </c>
      <c r="L288" s="37" t="s">
        <v>29</v>
      </c>
    </row>
    <row r="289" spans="6:12">
      <c r="F289" s="1">
        <v>287</v>
      </c>
      <c r="G289" s="76" t="s">
        <v>1103</v>
      </c>
      <c r="H289" s="3" t="s">
        <v>5</v>
      </c>
      <c r="J289" s="37" t="s">
        <v>1063</v>
      </c>
      <c r="K289" s="38" t="s">
        <v>1078</v>
      </c>
      <c r="L289" s="37" t="s">
        <v>29</v>
      </c>
    </row>
    <row r="290" spans="6:12">
      <c r="F290" s="1">
        <v>288</v>
      </c>
      <c r="G290" s="76" t="s">
        <v>1104</v>
      </c>
      <c r="H290" s="3" t="s">
        <v>5</v>
      </c>
      <c r="J290" s="37" t="s">
        <v>1064</v>
      </c>
      <c r="K290" s="38" t="s">
        <v>1079</v>
      </c>
      <c r="L290" s="37" t="s">
        <v>148</v>
      </c>
    </row>
    <row r="291" spans="6:12">
      <c r="F291" s="1">
        <v>289</v>
      </c>
      <c r="G291" s="76" t="s">
        <v>1105</v>
      </c>
      <c r="H291" s="3" t="s">
        <v>480</v>
      </c>
      <c r="J291" s="37" t="s">
        <v>1065</v>
      </c>
      <c r="K291" s="38" t="s">
        <v>1080</v>
      </c>
      <c r="L291" s="37" t="s">
        <v>148</v>
      </c>
    </row>
    <row r="292" spans="6:12">
      <c r="F292" s="1">
        <v>290</v>
      </c>
      <c r="G292" s="76" t="s">
        <v>1106</v>
      </c>
      <c r="H292" s="3" t="s">
        <v>259</v>
      </c>
      <c r="J292" s="37" t="s">
        <v>1066</v>
      </c>
      <c r="K292" s="38" t="s">
        <v>1081</v>
      </c>
      <c r="L292" s="37" t="s">
        <v>148</v>
      </c>
    </row>
    <row r="293" spans="6:12">
      <c r="F293" s="1">
        <v>291</v>
      </c>
      <c r="G293" s="76" t="s">
        <v>1107</v>
      </c>
      <c r="H293" s="1" t="s">
        <v>259</v>
      </c>
      <c r="J293" s="37" t="s">
        <v>826</v>
      </c>
      <c r="K293" s="38" t="s">
        <v>827</v>
      </c>
      <c r="L293" s="8" t="s">
        <v>5</v>
      </c>
    </row>
    <row r="294" spans="6:12">
      <c r="F294" s="1">
        <v>292</v>
      </c>
      <c r="G294" s="76" t="s">
        <v>1108</v>
      </c>
      <c r="H294" s="1" t="s">
        <v>480</v>
      </c>
      <c r="J294" s="37" t="s">
        <v>828</v>
      </c>
      <c r="K294" s="38" t="s">
        <v>829</v>
      </c>
      <c r="L294" s="8" t="s">
        <v>5</v>
      </c>
    </row>
    <row r="295" spans="6:12">
      <c r="F295" s="1">
        <v>293</v>
      </c>
      <c r="G295" s="76" t="s">
        <v>1109</v>
      </c>
      <c r="H295" s="1" t="s">
        <v>259</v>
      </c>
      <c r="J295" s="37" t="s">
        <v>1029</v>
      </c>
      <c r="K295" s="38" t="s">
        <v>1037</v>
      </c>
      <c r="L295" s="8" t="s">
        <v>5</v>
      </c>
    </row>
    <row r="296" spans="6:12">
      <c r="F296" s="1">
        <v>294</v>
      </c>
      <c r="G296" s="76" t="s">
        <v>1110</v>
      </c>
      <c r="H296" s="1" t="s">
        <v>480</v>
      </c>
      <c r="J296" s="37" t="s">
        <v>1030</v>
      </c>
      <c r="K296" s="38" t="s">
        <v>1039</v>
      </c>
      <c r="L296" s="37" t="s">
        <v>148</v>
      </c>
    </row>
    <row r="297" spans="6:12">
      <c r="F297" s="1">
        <v>295</v>
      </c>
      <c r="G297" s="76" t="s">
        <v>1111</v>
      </c>
      <c r="H297" s="1" t="s">
        <v>19</v>
      </c>
      <c r="J297" s="37" t="s">
        <v>1031</v>
      </c>
      <c r="K297" s="38" t="s">
        <v>1040</v>
      </c>
      <c r="L297" s="37" t="s">
        <v>29</v>
      </c>
    </row>
    <row r="298" spans="6:12">
      <c r="F298" s="1">
        <v>296</v>
      </c>
      <c r="G298" s="76" t="s">
        <v>1112</v>
      </c>
      <c r="H298" s="1" t="s">
        <v>19</v>
      </c>
      <c r="J298" s="37" t="s">
        <v>1032</v>
      </c>
      <c r="K298" s="38" t="s">
        <v>1041</v>
      </c>
      <c r="L298" s="37" t="s">
        <v>123</v>
      </c>
    </row>
    <row r="299" spans="6:12">
      <c r="F299" s="1">
        <v>297</v>
      </c>
      <c r="G299" s="76" t="s">
        <v>1113</v>
      </c>
      <c r="H299" s="1" t="s">
        <v>5</v>
      </c>
      <c r="J299" s="37" t="s">
        <v>1033</v>
      </c>
      <c r="K299" s="38" t="s">
        <v>1042</v>
      </c>
      <c r="L299" s="37" t="s">
        <v>29</v>
      </c>
    </row>
    <row r="300" spans="6:12">
      <c r="F300" s="1">
        <v>298</v>
      </c>
      <c r="G300" s="76" t="s">
        <v>1114</v>
      </c>
      <c r="H300" s="1" t="s">
        <v>5</v>
      </c>
      <c r="J300" s="37" t="s">
        <v>1034</v>
      </c>
      <c r="K300" s="38" t="s">
        <v>1043</v>
      </c>
      <c r="L300" s="37" t="s">
        <v>29</v>
      </c>
    </row>
    <row r="301" spans="6:12">
      <c r="F301" s="1">
        <v>299</v>
      </c>
      <c r="G301" s="76" t="s">
        <v>1115</v>
      </c>
      <c r="H301" s="1" t="s">
        <v>5</v>
      </c>
      <c r="J301" s="37" t="s">
        <v>1035</v>
      </c>
      <c r="K301" s="38" t="s">
        <v>1044</v>
      </c>
      <c r="L301" s="37" t="s">
        <v>29</v>
      </c>
    </row>
    <row r="302" spans="6:12">
      <c r="F302" s="1">
        <v>300</v>
      </c>
      <c r="G302" s="76" t="s">
        <v>1116</v>
      </c>
      <c r="H302" s="1" t="s">
        <v>5</v>
      </c>
      <c r="J302" s="37" t="s">
        <v>1036</v>
      </c>
      <c r="K302" s="38" t="s">
        <v>1045</v>
      </c>
      <c r="L302" s="37" t="s">
        <v>29</v>
      </c>
    </row>
    <row r="303" spans="6:12">
      <c r="F303" s="1">
        <v>301</v>
      </c>
      <c r="G303" s="76" t="s">
        <v>1117</v>
      </c>
      <c r="H303" s="1" t="s">
        <v>38</v>
      </c>
      <c r="J303" s="37" t="s">
        <v>1210</v>
      </c>
      <c r="K303" s="38" t="s">
        <v>1350</v>
      </c>
      <c r="L303" s="8" t="s">
        <v>5</v>
      </c>
    </row>
    <row r="304" spans="6:12">
      <c r="F304" s="1">
        <v>302</v>
      </c>
      <c r="G304" s="76" t="s">
        <v>1118</v>
      </c>
      <c r="H304" s="1" t="s">
        <v>38</v>
      </c>
      <c r="J304" s="37" t="s">
        <v>1211</v>
      </c>
      <c r="K304" s="38" t="s">
        <v>1351</v>
      </c>
      <c r="L304" s="37" t="s">
        <v>29</v>
      </c>
    </row>
    <row r="305" spans="6:12">
      <c r="F305" s="1">
        <v>303</v>
      </c>
      <c r="G305" s="76" t="s">
        <v>1119</v>
      </c>
      <c r="H305" s="1" t="s">
        <v>5</v>
      </c>
      <c r="J305" s="37" t="s">
        <v>1212</v>
      </c>
      <c r="K305" s="38" t="s">
        <v>1352</v>
      </c>
      <c r="L305" s="37" t="s">
        <v>463</v>
      </c>
    </row>
    <row r="306" spans="6:12">
      <c r="F306" s="1">
        <v>304</v>
      </c>
      <c r="G306" s="76" t="s">
        <v>1120</v>
      </c>
      <c r="H306" s="1" t="s">
        <v>38</v>
      </c>
      <c r="J306" s="37" t="s">
        <v>1213</v>
      </c>
      <c r="K306" s="38" t="s">
        <v>1353</v>
      </c>
      <c r="L306" s="37" t="s">
        <v>948</v>
      </c>
    </row>
    <row r="307" spans="6:12">
      <c r="F307" s="1">
        <v>305</v>
      </c>
      <c r="G307" s="76" t="s">
        <v>1121</v>
      </c>
      <c r="H307" s="1" t="s">
        <v>38</v>
      </c>
      <c r="J307" s="37" t="s">
        <v>1214</v>
      </c>
      <c r="K307" s="38" t="s">
        <v>1354</v>
      </c>
      <c r="L307" s="8" t="s">
        <v>5</v>
      </c>
    </row>
    <row r="308" spans="6:12">
      <c r="F308" s="1">
        <v>306</v>
      </c>
      <c r="G308" s="76" t="s">
        <v>1122</v>
      </c>
      <c r="H308" s="1" t="s">
        <v>38</v>
      </c>
      <c r="J308" s="37" t="s">
        <v>1215</v>
      </c>
      <c r="K308" s="38" t="s">
        <v>1355</v>
      </c>
      <c r="L308" s="37" t="s">
        <v>34</v>
      </c>
    </row>
    <row r="309" spans="6:12">
      <c r="F309" s="1">
        <v>307</v>
      </c>
      <c r="G309" s="76" t="s">
        <v>1123</v>
      </c>
      <c r="H309" s="1" t="s">
        <v>38</v>
      </c>
      <c r="J309" s="37" t="s">
        <v>1216</v>
      </c>
      <c r="K309" s="38" t="s">
        <v>1356</v>
      </c>
      <c r="L309" s="37" t="s">
        <v>29</v>
      </c>
    </row>
    <row r="310" spans="6:12">
      <c r="F310" s="1">
        <v>308</v>
      </c>
      <c r="G310" s="76" t="s">
        <v>1124</v>
      </c>
      <c r="H310" s="1" t="s">
        <v>307</v>
      </c>
      <c r="J310" s="37" t="s">
        <v>1217</v>
      </c>
      <c r="K310" s="38" t="s">
        <v>1357</v>
      </c>
      <c r="L310" s="8" t="s">
        <v>5</v>
      </c>
    </row>
    <row r="311" spans="6:12">
      <c r="F311" s="1">
        <v>309</v>
      </c>
      <c r="G311" s="76" t="s">
        <v>1125</v>
      </c>
      <c r="H311" s="1" t="s">
        <v>38</v>
      </c>
      <c r="J311" s="37" t="s">
        <v>1218</v>
      </c>
      <c r="K311" s="38" t="s">
        <v>1358</v>
      </c>
      <c r="L311" s="8" t="s">
        <v>5</v>
      </c>
    </row>
    <row r="312" spans="6:12">
      <c r="F312" s="1">
        <v>310</v>
      </c>
      <c r="G312" s="76" t="s">
        <v>1126</v>
      </c>
      <c r="H312" s="1" t="s">
        <v>38</v>
      </c>
      <c r="J312" s="37" t="s">
        <v>1219</v>
      </c>
      <c r="K312" s="38" t="s">
        <v>1359</v>
      </c>
      <c r="L312" s="8" t="s">
        <v>5</v>
      </c>
    </row>
    <row r="313" spans="6:12">
      <c r="F313" s="1">
        <v>311</v>
      </c>
      <c r="G313" s="76" t="s">
        <v>1127</v>
      </c>
      <c r="H313" s="1" t="s">
        <v>38</v>
      </c>
      <c r="J313" s="37" t="s">
        <v>1347</v>
      </c>
      <c r="K313" s="38" t="s">
        <v>1360</v>
      </c>
      <c r="L313" s="8" t="s">
        <v>5</v>
      </c>
    </row>
    <row r="314" spans="6:12">
      <c r="F314" s="1">
        <v>312</v>
      </c>
      <c r="G314" s="76" t="s">
        <v>1128</v>
      </c>
      <c r="H314" s="1" t="s">
        <v>307</v>
      </c>
      <c r="J314" s="123" t="s">
        <v>1425</v>
      </c>
      <c r="K314" s="173" t="s">
        <v>1527</v>
      </c>
      <c r="L314" s="8" t="s">
        <v>5</v>
      </c>
    </row>
    <row r="315" spans="6:12">
      <c r="F315" s="1">
        <v>313</v>
      </c>
      <c r="G315" s="76" t="s">
        <v>1129</v>
      </c>
      <c r="H315" s="1" t="s">
        <v>463</v>
      </c>
      <c r="J315" s="123" t="s">
        <v>1426</v>
      </c>
      <c r="K315" s="173" t="s">
        <v>1528</v>
      </c>
      <c r="L315" s="123" t="s">
        <v>58</v>
      </c>
    </row>
    <row r="316" spans="6:12">
      <c r="F316" s="1">
        <v>314</v>
      </c>
      <c r="G316" s="76" t="s">
        <v>1130</v>
      </c>
      <c r="H316" s="1" t="s">
        <v>36</v>
      </c>
      <c r="J316" s="123" t="s">
        <v>1427</v>
      </c>
      <c r="K316" s="173" t="s">
        <v>1529</v>
      </c>
      <c r="L316" s="123" t="s">
        <v>23</v>
      </c>
    </row>
    <row r="317" spans="6:12">
      <c r="F317" s="1">
        <v>315</v>
      </c>
      <c r="G317" s="76" t="s">
        <v>1131</v>
      </c>
      <c r="H317" s="1" t="s">
        <v>125</v>
      </c>
      <c r="J317" s="123" t="s">
        <v>1428</v>
      </c>
      <c r="K317" s="173" t="s">
        <v>1530</v>
      </c>
      <c r="L317" s="123" t="s">
        <v>222</v>
      </c>
    </row>
    <row r="318" spans="6:12">
      <c r="F318" s="1">
        <v>316</v>
      </c>
      <c r="G318" s="76" t="s">
        <v>1132</v>
      </c>
      <c r="H318" s="1" t="s">
        <v>125</v>
      </c>
      <c r="J318" s="123" t="s">
        <v>1429</v>
      </c>
      <c r="K318" s="173" t="s">
        <v>1531</v>
      </c>
      <c r="L318" s="123" t="s">
        <v>23</v>
      </c>
    </row>
    <row r="319" spans="6:12">
      <c r="F319" s="1">
        <v>317</v>
      </c>
      <c r="G319" s="76" t="s">
        <v>1133</v>
      </c>
      <c r="H319" s="1" t="s">
        <v>125</v>
      </c>
      <c r="J319" s="123" t="s">
        <v>1430</v>
      </c>
      <c r="K319" s="173" t="s">
        <v>1532</v>
      </c>
      <c r="L319" s="8" t="s">
        <v>5</v>
      </c>
    </row>
    <row r="320" spans="6:12">
      <c r="F320" s="1">
        <v>318</v>
      </c>
      <c r="G320" s="76" t="s">
        <v>1134</v>
      </c>
      <c r="H320" s="1" t="s">
        <v>307</v>
      </c>
      <c r="J320" s="123" t="s">
        <v>1431</v>
      </c>
      <c r="K320" s="173" t="s">
        <v>1533</v>
      </c>
      <c r="L320" s="8" t="s">
        <v>5</v>
      </c>
    </row>
    <row r="321" spans="6:12">
      <c r="F321" s="1">
        <v>319</v>
      </c>
      <c r="G321" s="76" t="s">
        <v>1135</v>
      </c>
      <c r="H321" s="1" t="s">
        <v>38</v>
      </c>
      <c r="J321" s="123" t="s">
        <v>1432</v>
      </c>
      <c r="K321" s="173" t="s">
        <v>1534</v>
      </c>
      <c r="L321" s="123" t="s">
        <v>552</v>
      </c>
    </row>
    <row r="322" spans="6:12">
      <c r="F322" s="1">
        <v>320</v>
      </c>
      <c r="G322" s="76" t="s">
        <v>1136</v>
      </c>
      <c r="H322" s="1" t="s">
        <v>307</v>
      </c>
      <c r="J322" s="123" t="s">
        <v>1433</v>
      </c>
      <c r="K322" s="173" t="s">
        <v>1535</v>
      </c>
      <c r="L322" s="123" t="s">
        <v>501</v>
      </c>
    </row>
    <row r="323" spans="6:12">
      <c r="F323" s="1">
        <v>321</v>
      </c>
      <c r="G323" s="76" t="s">
        <v>1137</v>
      </c>
      <c r="H323" s="1" t="s">
        <v>463</v>
      </c>
      <c r="J323" s="123" t="s">
        <v>1434</v>
      </c>
      <c r="K323" s="173" t="s">
        <v>1485</v>
      </c>
      <c r="L323" s="123" t="s">
        <v>501</v>
      </c>
    </row>
    <row r="324" spans="6:12">
      <c r="F324" s="1">
        <v>322</v>
      </c>
      <c r="G324" s="76" t="s">
        <v>1138</v>
      </c>
      <c r="H324" s="1" t="s">
        <v>515</v>
      </c>
      <c r="J324" s="123" t="s">
        <v>1435</v>
      </c>
      <c r="K324" s="205" t="s">
        <v>1486</v>
      </c>
      <c r="L324" s="176" t="s">
        <v>552</v>
      </c>
    </row>
    <row r="325" spans="6:12">
      <c r="F325" s="1">
        <v>323</v>
      </c>
      <c r="G325" s="76" t="s">
        <v>1139</v>
      </c>
      <c r="H325" s="1" t="s">
        <v>307</v>
      </c>
      <c r="J325" s="123" t="s">
        <v>1436</v>
      </c>
      <c r="K325" s="205" t="s">
        <v>1931</v>
      </c>
      <c r="L325" s="176" t="s">
        <v>207</v>
      </c>
    </row>
    <row r="326" spans="6:12">
      <c r="F326" s="1">
        <v>324</v>
      </c>
      <c r="G326" s="76" t="s">
        <v>1140</v>
      </c>
      <c r="H326" s="1" t="s">
        <v>5</v>
      </c>
      <c r="J326" s="123" t="s">
        <v>1437</v>
      </c>
      <c r="K326" s="205" t="s">
        <v>1487</v>
      </c>
      <c r="L326" s="8" t="s">
        <v>5</v>
      </c>
    </row>
    <row r="327" spans="6:12">
      <c r="F327" s="1">
        <v>325</v>
      </c>
      <c r="G327" s="76" t="s">
        <v>1141</v>
      </c>
      <c r="H327" s="1" t="s">
        <v>307</v>
      </c>
      <c r="J327" s="123" t="s">
        <v>1438</v>
      </c>
      <c r="K327" s="173" t="s">
        <v>1488</v>
      </c>
      <c r="L327" s="123" t="s">
        <v>222</v>
      </c>
    </row>
    <row r="328" spans="6:12">
      <c r="F328" s="1">
        <v>326</v>
      </c>
      <c r="G328" s="76" t="s">
        <v>1142</v>
      </c>
      <c r="H328" s="1" t="s">
        <v>307</v>
      </c>
      <c r="J328" s="123" t="s">
        <v>1439</v>
      </c>
      <c r="K328" s="173" t="s">
        <v>1489</v>
      </c>
      <c r="L328" s="123" t="s">
        <v>313</v>
      </c>
    </row>
    <row r="329" spans="6:12">
      <c r="F329" s="1">
        <v>327</v>
      </c>
      <c r="G329" s="76" t="s">
        <v>1143</v>
      </c>
      <c r="H329" s="1" t="s">
        <v>36</v>
      </c>
      <c r="J329" s="123" t="s">
        <v>1440</v>
      </c>
      <c r="K329" s="173" t="s">
        <v>1490</v>
      </c>
      <c r="L329" s="123" t="s">
        <v>310</v>
      </c>
    </row>
    <row r="330" spans="6:12">
      <c r="F330" s="1">
        <v>328</v>
      </c>
      <c r="G330" s="76" t="s">
        <v>1144</v>
      </c>
      <c r="H330" s="1" t="s">
        <v>34</v>
      </c>
      <c r="J330" s="123" t="s">
        <v>1441</v>
      </c>
      <c r="K330" s="173" t="s">
        <v>1491</v>
      </c>
      <c r="L330" s="123" t="s">
        <v>123</v>
      </c>
    </row>
    <row r="331" spans="6:12">
      <c r="F331" s="1">
        <v>329</v>
      </c>
      <c r="G331" s="76" t="s">
        <v>1145</v>
      </c>
      <c r="H331" s="1" t="s">
        <v>637</v>
      </c>
      <c r="J331" s="123" t="s">
        <v>1442</v>
      </c>
      <c r="K331" s="173" t="s">
        <v>1492</v>
      </c>
      <c r="L331" s="123" t="s">
        <v>313</v>
      </c>
    </row>
    <row r="332" spans="6:12">
      <c r="F332" s="1">
        <v>330</v>
      </c>
      <c r="G332" s="76" t="s">
        <v>1146</v>
      </c>
      <c r="H332" s="1" t="s">
        <v>34</v>
      </c>
      <c r="J332" s="123" t="s">
        <v>1443</v>
      </c>
      <c r="K332" s="173" t="s">
        <v>1493</v>
      </c>
      <c r="L332" s="123" t="s">
        <v>313</v>
      </c>
    </row>
    <row r="333" spans="6:12">
      <c r="F333" s="1">
        <v>331</v>
      </c>
      <c r="G333" s="76" t="s">
        <v>1147</v>
      </c>
      <c r="H333" s="1" t="s">
        <v>932</v>
      </c>
      <c r="J333" s="123" t="s">
        <v>1444</v>
      </c>
      <c r="K333" s="173" t="s">
        <v>1494</v>
      </c>
      <c r="L333" s="8" t="s">
        <v>5</v>
      </c>
    </row>
    <row r="334" spans="6:12">
      <c r="F334" s="1">
        <v>332</v>
      </c>
      <c r="G334" s="76" t="s">
        <v>1148</v>
      </c>
      <c r="H334" s="1" t="s">
        <v>34</v>
      </c>
      <c r="J334" s="123" t="s">
        <v>1445</v>
      </c>
      <c r="K334" s="173" t="s">
        <v>1495</v>
      </c>
      <c r="L334" s="8" t="s">
        <v>5</v>
      </c>
    </row>
    <row r="335" spans="6:12">
      <c r="F335" s="1">
        <v>333</v>
      </c>
      <c r="G335" s="76" t="s">
        <v>1149</v>
      </c>
      <c r="H335" s="1" t="s">
        <v>372</v>
      </c>
      <c r="J335" s="123" t="s">
        <v>1446</v>
      </c>
      <c r="K335" s="173" t="s">
        <v>1496</v>
      </c>
      <c r="L335" s="8" t="s">
        <v>5</v>
      </c>
    </row>
    <row r="336" spans="6:12">
      <c r="F336" s="1">
        <v>334</v>
      </c>
      <c r="G336" s="76" t="s">
        <v>1150</v>
      </c>
      <c r="H336" s="1" t="s">
        <v>932</v>
      </c>
      <c r="J336" s="123" t="s">
        <v>1447</v>
      </c>
      <c r="K336" s="173" t="s">
        <v>1497</v>
      </c>
      <c r="L336" s="8" t="s">
        <v>5</v>
      </c>
    </row>
    <row r="337" spans="6:12">
      <c r="F337" s="1">
        <v>335</v>
      </c>
      <c r="G337" s="76" t="s">
        <v>1151</v>
      </c>
      <c r="H337" s="1" t="s">
        <v>310</v>
      </c>
      <c r="J337" s="123" t="s">
        <v>1448</v>
      </c>
      <c r="K337" s="173" t="s">
        <v>1498</v>
      </c>
      <c r="L337" s="8" t="s">
        <v>5</v>
      </c>
    </row>
    <row r="338" spans="6:12">
      <c r="F338" s="1">
        <v>336</v>
      </c>
      <c r="G338" s="76" t="s">
        <v>1152</v>
      </c>
      <c r="H338" s="1" t="s">
        <v>932</v>
      </c>
      <c r="J338" s="123" t="s">
        <v>1449</v>
      </c>
      <c r="K338" s="173" t="s">
        <v>1499</v>
      </c>
      <c r="L338" s="123" t="s">
        <v>16</v>
      </c>
    </row>
    <row r="339" spans="6:12">
      <c r="F339" s="1">
        <v>337</v>
      </c>
      <c r="G339" s="76" t="s">
        <v>1153</v>
      </c>
      <c r="H339" s="1" t="s">
        <v>602</v>
      </c>
      <c r="J339" s="123" t="s">
        <v>1450</v>
      </c>
      <c r="K339" s="173" t="s">
        <v>1500</v>
      </c>
      <c r="L339" s="123" t="s">
        <v>23</v>
      </c>
    </row>
    <row r="340" spans="6:12">
      <c r="F340" s="1">
        <v>338</v>
      </c>
      <c r="G340" s="76" t="s">
        <v>1154</v>
      </c>
      <c r="H340" s="1" t="s">
        <v>932</v>
      </c>
      <c r="J340" s="123" t="s">
        <v>1451</v>
      </c>
      <c r="K340" s="173" t="s">
        <v>1501</v>
      </c>
      <c r="L340" s="123" t="s">
        <v>23</v>
      </c>
    </row>
    <row r="341" spans="6:12">
      <c r="F341" s="1">
        <v>339</v>
      </c>
      <c r="G341" s="76" t="s">
        <v>1155</v>
      </c>
      <c r="H341" s="1" t="s">
        <v>637</v>
      </c>
      <c r="J341" s="123" t="s">
        <v>1452</v>
      </c>
      <c r="K341" s="173" t="s">
        <v>1502</v>
      </c>
      <c r="L341" s="8" t="s">
        <v>5</v>
      </c>
    </row>
    <row r="342" spans="6:12">
      <c r="F342" s="1">
        <v>340</v>
      </c>
      <c r="G342" s="76" t="s">
        <v>1156</v>
      </c>
      <c r="H342" s="1" t="s">
        <v>5</v>
      </c>
      <c r="J342" s="123" t="s">
        <v>1453</v>
      </c>
      <c r="K342" s="174"/>
      <c r="L342" s="175"/>
    </row>
    <row r="343" spans="6:12">
      <c r="F343" s="1">
        <v>341</v>
      </c>
      <c r="G343" s="76" t="s">
        <v>1157</v>
      </c>
      <c r="H343" s="3" t="s">
        <v>125</v>
      </c>
      <c r="J343" s="123" t="s">
        <v>1454</v>
      </c>
      <c r="K343" s="173" t="s">
        <v>1503</v>
      </c>
      <c r="L343" s="123" t="s">
        <v>16</v>
      </c>
    </row>
    <row r="344" spans="6:12">
      <c r="F344" s="1">
        <v>342</v>
      </c>
      <c r="G344" s="76" t="s">
        <v>1158</v>
      </c>
      <c r="H344" s="3" t="s">
        <v>125</v>
      </c>
      <c r="J344" s="123" t="s">
        <v>1455</v>
      </c>
      <c r="K344" s="173" t="s">
        <v>1504</v>
      </c>
      <c r="L344" s="8" t="s">
        <v>5</v>
      </c>
    </row>
    <row r="345" spans="6:12">
      <c r="F345" s="1">
        <v>343</v>
      </c>
      <c r="G345" s="76" t="s">
        <v>1159</v>
      </c>
      <c r="H345" s="1" t="s">
        <v>313</v>
      </c>
      <c r="J345" s="123" t="s">
        <v>1456</v>
      </c>
      <c r="K345" s="173" t="s">
        <v>1505</v>
      </c>
      <c r="L345" s="8" t="s">
        <v>5</v>
      </c>
    </row>
    <row r="346" spans="6:12">
      <c r="F346" s="1">
        <v>344</v>
      </c>
      <c r="G346" s="76" t="s">
        <v>1160</v>
      </c>
      <c r="H346" s="1" t="s">
        <v>313</v>
      </c>
      <c r="J346" s="123" t="s">
        <v>1457</v>
      </c>
      <c r="K346" s="173" t="s">
        <v>1506</v>
      </c>
      <c r="L346" s="8" t="s">
        <v>5</v>
      </c>
    </row>
    <row r="347" spans="6:12">
      <c r="F347" s="1">
        <v>345</v>
      </c>
      <c r="G347" s="76" t="s">
        <v>1161</v>
      </c>
      <c r="H347" s="1" t="s">
        <v>313</v>
      </c>
      <c r="J347" s="123" t="s">
        <v>1458</v>
      </c>
      <c r="K347" s="173" t="s">
        <v>1507</v>
      </c>
      <c r="L347" s="8" t="s">
        <v>5</v>
      </c>
    </row>
    <row r="348" spans="6:12">
      <c r="F348" s="1">
        <v>346</v>
      </c>
      <c r="G348" s="76" t="s">
        <v>1162</v>
      </c>
      <c r="H348" s="3" t="s">
        <v>43</v>
      </c>
      <c r="J348" s="123" t="s">
        <v>1459</v>
      </c>
      <c r="K348" s="173" t="s">
        <v>1508</v>
      </c>
      <c r="L348" s="8" t="s">
        <v>5</v>
      </c>
    </row>
    <row r="349" spans="6:12">
      <c r="F349" s="1">
        <v>347</v>
      </c>
      <c r="G349" s="172" t="s">
        <v>1366</v>
      </c>
      <c r="H349" s="37" t="s">
        <v>5</v>
      </c>
      <c r="J349" s="123" t="s">
        <v>1460</v>
      </c>
      <c r="K349" s="173" t="s">
        <v>1509</v>
      </c>
      <c r="L349" s="8" t="s">
        <v>5</v>
      </c>
    </row>
    <row r="350" spans="6:12">
      <c r="F350" s="1">
        <v>348</v>
      </c>
      <c r="G350" s="172" t="s">
        <v>1367</v>
      </c>
      <c r="H350" s="37" t="s">
        <v>310</v>
      </c>
      <c r="J350" s="123" t="s">
        <v>1461</v>
      </c>
      <c r="K350" s="205" t="s">
        <v>1932</v>
      </c>
      <c r="L350" s="8" t="s">
        <v>5</v>
      </c>
    </row>
    <row r="351" spans="6:12">
      <c r="F351" s="1">
        <v>349</v>
      </c>
      <c r="G351" s="172" t="s">
        <v>1368</v>
      </c>
      <c r="H351" s="3" t="s">
        <v>310</v>
      </c>
      <c r="J351" s="123" t="s">
        <v>1462</v>
      </c>
      <c r="K351" s="173" t="s">
        <v>1510</v>
      </c>
      <c r="L351" s="123" t="s">
        <v>130</v>
      </c>
    </row>
    <row r="352" spans="6:12">
      <c r="F352" s="1">
        <v>350</v>
      </c>
      <c r="G352" s="172" t="s">
        <v>1369</v>
      </c>
      <c r="H352" s="3" t="s">
        <v>34</v>
      </c>
      <c r="J352" s="123" t="s">
        <v>1463</v>
      </c>
      <c r="K352" s="173" t="s">
        <v>1511</v>
      </c>
      <c r="L352" s="123" t="s">
        <v>43</v>
      </c>
    </row>
    <row r="353" spans="6:12">
      <c r="F353" s="1">
        <v>351</v>
      </c>
      <c r="G353" s="172" t="s">
        <v>1370</v>
      </c>
      <c r="H353" s="3" t="s">
        <v>512</v>
      </c>
      <c r="J353" s="123" t="s">
        <v>1464</v>
      </c>
      <c r="K353" s="173" t="s">
        <v>1512</v>
      </c>
      <c r="L353" s="123" t="s">
        <v>207</v>
      </c>
    </row>
    <row r="354" spans="6:12">
      <c r="F354" s="1">
        <v>352</v>
      </c>
      <c r="G354" s="172" t="s">
        <v>1371</v>
      </c>
      <c r="H354" s="3" t="s">
        <v>512</v>
      </c>
      <c r="J354" s="123" t="s">
        <v>1465</v>
      </c>
      <c r="K354" s="173" t="s">
        <v>1513</v>
      </c>
      <c r="L354" s="123" t="s">
        <v>207</v>
      </c>
    </row>
    <row r="355" spans="6:12">
      <c r="F355" s="1">
        <v>353</v>
      </c>
      <c r="G355" s="172" t="s">
        <v>1372</v>
      </c>
      <c r="H355" s="3" t="s">
        <v>310</v>
      </c>
      <c r="J355" s="123" t="s">
        <v>1466</v>
      </c>
      <c r="K355" s="173" t="s">
        <v>1514</v>
      </c>
      <c r="L355" s="8" t="s">
        <v>5</v>
      </c>
    </row>
    <row r="356" spans="6:12">
      <c r="F356" s="1">
        <v>354</v>
      </c>
      <c r="G356" s="172" t="s">
        <v>1373</v>
      </c>
      <c r="H356" s="3" t="s">
        <v>5</v>
      </c>
      <c r="J356" s="123" t="s">
        <v>1467</v>
      </c>
      <c r="K356" s="174"/>
      <c r="L356" s="175"/>
    </row>
    <row r="357" spans="6:12">
      <c r="F357" s="1">
        <v>355</v>
      </c>
      <c r="G357" s="172" t="s">
        <v>1374</v>
      </c>
      <c r="H357" s="3" t="s">
        <v>25</v>
      </c>
      <c r="J357" s="123" t="s">
        <v>1468</v>
      </c>
      <c r="K357" s="174"/>
      <c r="L357" s="175"/>
    </row>
    <row r="358" spans="6:12">
      <c r="F358" s="1">
        <v>356</v>
      </c>
      <c r="G358" s="172" t="s">
        <v>1375</v>
      </c>
      <c r="H358" s="3" t="s">
        <v>284</v>
      </c>
      <c r="J358" s="123" t="s">
        <v>1469</v>
      </c>
      <c r="K358" s="173" t="s">
        <v>1536</v>
      </c>
      <c r="L358" s="8" t="s">
        <v>5</v>
      </c>
    </row>
    <row r="359" spans="6:12">
      <c r="F359" s="1">
        <v>357</v>
      </c>
      <c r="G359" s="172" t="s">
        <v>1376</v>
      </c>
      <c r="H359" s="3" t="s">
        <v>501</v>
      </c>
      <c r="J359" s="123" t="s">
        <v>1470</v>
      </c>
      <c r="K359" s="173" t="s">
        <v>1537</v>
      </c>
      <c r="L359" s="8" t="s">
        <v>5</v>
      </c>
    </row>
    <row r="360" spans="6:12">
      <c r="F360" s="1">
        <v>358</v>
      </c>
      <c r="G360" s="172" t="s">
        <v>1377</v>
      </c>
      <c r="H360" s="3" t="s">
        <v>545</v>
      </c>
      <c r="J360" s="123" t="s">
        <v>1471</v>
      </c>
      <c r="K360" s="173" t="s">
        <v>1515</v>
      </c>
      <c r="L360" s="123" t="s">
        <v>3</v>
      </c>
    </row>
    <row r="361" spans="6:12">
      <c r="F361" s="1">
        <v>359</v>
      </c>
      <c r="G361" s="172" t="s">
        <v>1378</v>
      </c>
      <c r="H361" s="3" t="s">
        <v>5</v>
      </c>
      <c r="J361" s="123" t="s">
        <v>1472</v>
      </c>
      <c r="K361" s="173" t="s">
        <v>1538</v>
      </c>
      <c r="L361" s="123" t="s">
        <v>216</v>
      </c>
    </row>
    <row r="362" spans="6:12">
      <c r="F362" s="1">
        <v>360</v>
      </c>
      <c r="G362" s="172" t="s">
        <v>1379</v>
      </c>
      <c r="H362" s="3" t="s">
        <v>545</v>
      </c>
      <c r="J362" s="123" t="s">
        <v>1473</v>
      </c>
      <c r="K362" s="173" t="s">
        <v>1539</v>
      </c>
      <c r="L362" s="123" t="s">
        <v>222</v>
      </c>
    </row>
    <row r="363" spans="6:12">
      <c r="F363" s="1">
        <v>361</v>
      </c>
      <c r="G363" s="172" t="s">
        <v>1380</v>
      </c>
      <c r="H363" s="3" t="s">
        <v>297</v>
      </c>
      <c r="J363" s="123" t="s">
        <v>1474</v>
      </c>
      <c r="K363" s="173" t="s">
        <v>1516</v>
      </c>
      <c r="L363" s="123" t="s">
        <v>66</v>
      </c>
    </row>
    <row r="364" spans="6:12">
      <c r="F364" s="1">
        <v>362</v>
      </c>
      <c r="G364" s="172" t="s">
        <v>1381</v>
      </c>
      <c r="H364" s="3" t="s">
        <v>5</v>
      </c>
      <c r="J364" s="123" t="s">
        <v>1475</v>
      </c>
      <c r="K364" s="173" t="s">
        <v>1517</v>
      </c>
      <c r="L364" s="123" t="s">
        <v>637</v>
      </c>
    </row>
    <row r="365" spans="6:12">
      <c r="F365" s="1">
        <v>363</v>
      </c>
      <c r="G365" s="172" t="s">
        <v>1382</v>
      </c>
      <c r="H365" s="3" t="s">
        <v>545</v>
      </c>
      <c r="J365" s="123" t="s">
        <v>1476</v>
      </c>
      <c r="K365" s="173" t="s">
        <v>1518</v>
      </c>
      <c r="L365" s="8" t="s">
        <v>5</v>
      </c>
    </row>
    <row r="366" spans="6:12">
      <c r="F366" s="1">
        <v>364</v>
      </c>
      <c r="G366" s="172" t="s">
        <v>1383</v>
      </c>
      <c r="H366" s="3" t="s">
        <v>5</v>
      </c>
      <c r="J366" s="123" t="s">
        <v>1477</v>
      </c>
      <c r="K366" s="173" t="s">
        <v>1519</v>
      </c>
      <c r="L366" s="8" t="s">
        <v>5</v>
      </c>
    </row>
    <row r="367" spans="6:12">
      <c r="F367" s="1">
        <v>365</v>
      </c>
      <c r="G367" s="172" t="s">
        <v>1384</v>
      </c>
      <c r="H367" s="3" t="s">
        <v>5</v>
      </c>
      <c r="J367" s="123" t="s">
        <v>1478</v>
      </c>
      <c r="K367" s="173" t="s">
        <v>1520</v>
      </c>
      <c r="L367" s="123" t="s">
        <v>19</v>
      </c>
    </row>
    <row r="368" spans="6:12">
      <c r="F368" s="1">
        <v>366</v>
      </c>
      <c r="G368" s="172" t="s">
        <v>1385</v>
      </c>
      <c r="H368" s="3" t="s">
        <v>5</v>
      </c>
      <c r="J368" s="123" t="s">
        <v>1479</v>
      </c>
      <c r="K368" s="173" t="s">
        <v>1521</v>
      </c>
      <c r="L368" s="123" t="s">
        <v>3</v>
      </c>
    </row>
    <row r="369" spans="6:12">
      <c r="F369" s="1">
        <v>367</v>
      </c>
      <c r="G369" s="172" t="s">
        <v>1386</v>
      </c>
      <c r="H369" s="3" t="s">
        <v>552</v>
      </c>
      <c r="J369" s="123" t="s">
        <v>1480</v>
      </c>
      <c r="K369" s="173" t="s">
        <v>1522</v>
      </c>
      <c r="L369" s="8" t="s">
        <v>5</v>
      </c>
    </row>
    <row r="370" spans="6:12">
      <c r="F370" s="1">
        <v>368</v>
      </c>
      <c r="G370" s="172" t="s">
        <v>1387</v>
      </c>
      <c r="H370" s="3" t="s">
        <v>12</v>
      </c>
      <c r="J370" s="123" t="s">
        <v>1481</v>
      </c>
      <c r="K370" s="173" t="s">
        <v>1523</v>
      </c>
      <c r="L370" s="8" t="s">
        <v>5</v>
      </c>
    </row>
    <row r="371" spans="6:12">
      <c r="F371" s="1">
        <v>369</v>
      </c>
      <c r="G371" s="172" t="s">
        <v>1388</v>
      </c>
      <c r="H371" s="3" t="s">
        <v>5</v>
      </c>
      <c r="J371" s="123" t="s">
        <v>1482</v>
      </c>
      <c r="K371" s="173" t="s">
        <v>1524</v>
      </c>
      <c r="L371" s="8" t="s">
        <v>5</v>
      </c>
    </row>
    <row r="372" spans="6:12">
      <c r="F372" s="1">
        <v>370</v>
      </c>
      <c r="G372" s="172" t="s">
        <v>1389</v>
      </c>
      <c r="H372" s="3" t="s">
        <v>284</v>
      </c>
      <c r="J372" s="123" t="s">
        <v>1483</v>
      </c>
      <c r="K372" s="173" t="s">
        <v>1525</v>
      </c>
      <c r="L372" s="8" t="s">
        <v>5</v>
      </c>
    </row>
    <row r="373" spans="6:12">
      <c r="F373" s="1">
        <v>371</v>
      </c>
      <c r="G373" s="172" t="s">
        <v>1390</v>
      </c>
      <c r="H373" s="3" t="s">
        <v>390</v>
      </c>
      <c r="J373" s="123" t="s">
        <v>1484</v>
      </c>
      <c r="K373" s="173" t="s">
        <v>1526</v>
      </c>
      <c r="L373" s="37" t="s">
        <v>19</v>
      </c>
    </row>
    <row r="374" spans="6:12">
      <c r="F374" s="1">
        <v>372</v>
      </c>
      <c r="G374" s="172" t="s">
        <v>1391</v>
      </c>
      <c r="H374" s="3" t="s">
        <v>5</v>
      </c>
      <c r="J374" s="123" t="s">
        <v>1685</v>
      </c>
      <c r="K374" s="173" t="s">
        <v>1691</v>
      </c>
      <c r="L374" s="37" t="s">
        <v>341</v>
      </c>
    </row>
    <row r="375" spans="6:12">
      <c r="F375" s="1">
        <v>373</v>
      </c>
      <c r="G375" s="172" t="s">
        <v>1392</v>
      </c>
      <c r="H375" s="3" t="s">
        <v>284</v>
      </c>
      <c r="J375" s="123" t="s">
        <v>1686</v>
      </c>
      <c r="K375" s="173" t="s">
        <v>1692</v>
      </c>
      <c r="L375" s="37" t="s">
        <v>36</v>
      </c>
    </row>
    <row r="376" spans="6:12">
      <c r="F376" s="1">
        <v>374</v>
      </c>
      <c r="G376" s="172" t="s">
        <v>1393</v>
      </c>
      <c r="H376" s="3" t="s">
        <v>284</v>
      </c>
      <c r="J376" s="123" t="s">
        <v>1687</v>
      </c>
      <c r="K376" s="173" t="s">
        <v>1693</v>
      </c>
      <c r="L376" s="8" t="s">
        <v>5</v>
      </c>
    </row>
    <row r="377" spans="6:12">
      <c r="F377" s="1">
        <v>375</v>
      </c>
      <c r="G377" s="172" t="s">
        <v>1394</v>
      </c>
      <c r="H377" s="3" t="s">
        <v>12</v>
      </c>
      <c r="J377" s="123" t="s">
        <v>1688</v>
      </c>
      <c r="K377" s="173" t="s">
        <v>1694</v>
      </c>
      <c r="L377" s="37" t="s">
        <v>284</v>
      </c>
    </row>
    <row r="378" spans="6:12">
      <c r="F378" s="1">
        <v>376</v>
      </c>
      <c r="G378" s="172" t="s">
        <v>1395</v>
      </c>
      <c r="H378" s="3" t="s">
        <v>12</v>
      </c>
      <c r="J378" s="123" t="s">
        <v>1689</v>
      </c>
      <c r="K378" s="173" t="s">
        <v>1695</v>
      </c>
      <c r="L378" s="37" t="s">
        <v>501</v>
      </c>
    </row>
    <row r="379" spans="6:12">
      <c r="F379" s="1">
        <v>377</v>
      </c>
      <c r="G379" s="172" t="s">
        <v>1396</v>
      </c>
      <c r="H379" s="3" t="s">
        <v>12</v>
      </c>
      <c r="J379" s="123" t="s">
        <v>1690</v>
      </c>
      <c r="K379" s="173" t="s">
        <v>1696</v>
      </c>
      <c r="L379" s="8" t="s">
        <v>5</v>
      </c>
    </row>
    <row r="380" spans="6:12">
      <c r="F380" s="1">
        <v>378</v>
      </c>
      <c r="G380" s="172" t="s">
        <v>1397</v>
      </c>
      <c r="H380" s="3" t="s">
        <v>5</v>
      </c>
      <c r="J380" s="24" t="s">
        <v>1763</v>
      </c>
      <c r="K380" s="19" t="s">
        <v>1847</v>
      </c>
      <c r="L380" s="123" t="s">
        <v>23</v>
      </c>
    </row>
    <row r="381" spans="6:12">
      <c r="F381" s="1">
        <v>379</v>
      </c>
      <c r="G381" s="172" t="s">
        <v>1398</v>
      </c>
      <c r="H381" s="3" t="s">
        <v>5</v>
      </c>
      <c r="J381" s="24" t="s">
        <v>1764</v>
      </c>
      <c r="K381" s="19" t="s">
        <v>1848</v>
      </c>
      <c r="L381" s="123" t="s">
        <v>12</v>
      </c>
    </row>
    <row r="382" spans="6:12">
      <c r="F382" s="1">
        <v>380</v>
      </c>
      <c r="G382" s="172" t="s">
        <v>1399</v>
      </c>
      <c r="H382" s="3" t="s">
        <v>66</v>
      </c>
      <c r="J382" s="24" t="s">
        <v>1765</v>
      </c>
      <c r="K382" s="19" t="s">
        <v>1849</v>
      </c>
      <c r="L382" s="123" t="s">
        <v>3</v>
      </c>
    </row>
    <row r="383" spans="6:12">
      <c r="F383" s="1">
        <v>381</v>
      </c>
      <c r="G383" s="172" t="s">
        <v>1400</v>
      </c>
      <c r="H383" s="3" t="s">
        <v>5</v>
      </c>
      <c r="J383" s="24" t="s">
        <v>1766</v>
      </c>
      <c r="K383" s="19" t="s">
        <v>1850</v>
      </c>
      <c r="L383" s="123" t="s">
        <v>341</v>
      </c>
    </row>
    <row r="384" spans="6:12">
      <c r="F384" s="1">
        <v>382</v>
      </c>
      <c r="G384" s="172" t="s">
        <v>1401</v>
      </c>
      <c r="H384" s="3" t="s">
        <v>501</v>
      </c>
      <c r="J384" s="24" t="s">
        <v>1767</v>
      </c>
      <c r="K384" s="19" t="s">
        <v>1851</v>
      </c>
      <c r="L384" s="123" t="s">
        <v>25</v>
      </c>
    </row>
    <row r="385" spans="6:12">
      <c r="F385" s="1">
        <v>383</v>
      </c>
      <c r="G385" s="172" t="s">
        <v>1402</v>
      </c>
      <c r="H385" s="3" t="s">
        <v>501</v>
      </c>
      <c r="J385" s="24" t="s">
        <v>1768</v>
      </c>
      <c r="K385" s="19" t="s">
        <v>1852</v>
      </c>
      <c r="L385" s="8" t="s">
        <v>5</v>
      </c>
    </row>
    <row r="386" spans="6:12">
      <c r="F386" s="1">
        <v>384</v>
      </c>
      <c r="G386" s="172" t="s">
        <v>1403</v>
      </c>
      <c r="H386" s="3" t="s">
        <v>5</v>
      </c>
      <c r="J386" s="24" t="s">
        <v>1769</v>
      </c>
      <c r="K386" s="19" t="s">
        <v>1853</v>
      </c>
      <c r="L386" s="123" t="s">
        <v>222</v>
      </c>
    </row>
    <row r="387" spans="6:12">
      <c r="F387" s="1">
        <v>385</v>
      </c>
      <c r="G387" s="172" t="s">
        <v>1404</v>
      </c>
      <c r="H387" s="3" t="s">
        <v>297</v>
      </c>
      <c r="J387" s="24" t="s">
        <v>1770</v>
      </c>
      <c r="K387" s="19" t="s">
        <v>1854</v>
      </c>
      <c r="L387" s="123" t="s">
        <v>207</v>
      </c>
    </row>
    <row r="388" spans="6:12">
      <c r="F388" s="1">
        <v>386</v>
      </c>
      <c r="G388" s="172" t="s">
        <v>1405</v>
      </c>
      <c r="H388" s="3" t="s">
        <v>297</v>
      </c>
      <c r="J388" s="24" t="s">
        <v>1771</v>
      </c>
      <c r="K388" s="19" t="s">
        <v>1855</v>
      </c>
      <c r="L388" s="8" t="s">
        <v>5</v>
      </c>
    </row>
    <row r="389" spans="6:12">
      <c r="F389" s="1">
        <v>387</v>
      </c>
      <c r="G389" s="172" t="s">
        <v>1406</v>
      </c>
      <c r="H389" s="3" t="s">
        <v>5</v>
      </c>
      <c r="J389" s="24" t="s">
        <v>1772</v>
      </c>
      <c r="K389" s="19" t="s">
        <v>1856</v>
      </c>
      <c r="L389" s="123" t="s">
        <v>16</v>
      </c>
    </row>
    <row r="390" spans="6:12">
      <c r="F390" s="1">
        <v>388</v>
      </c>
      <c r="G390" s="172" t="s">
        <v>1407</v>
      </c>
      <c r="H390" s="3" t="s">
        <v>552</v>
      </c>
      <c r="J390" s="24" t="s">
        <v>1773</v>
      </c>
      <c r="K390" s="19" t="s">
        <v>1857</v>
      </c>
      <c r="L390" s="8" t="s">
        <v>5</v>
      </c>
    </row>
    <row r="391" spans="6:12">
      <c r="F391" s="1">
        <v>389</v>
      </c>
      <c r="G391" s="172" t="s">
        <v>1408</v>
      </c>
      <c r="H391" s="3" t="s">
        <v>501</v>
      </c>
      <c r="J391" s="24" t="s">
        <v>1774</v>
      </c>
      <c r="K391" s="19" t="s">
        <v>1858</v>
      </c>
      <c r="L391" s="123" t="s">
        <v>297</v>
      </c>
    </row>
    <row r="392" spans="6:12">
      <c r="F392" s="1">
        <v>390</v>
      </c>
      <c r="G392" s="172" t="s">
        <v>1409</v>
      </c>
      <c r="H392" s="3" t="s">
        <v>284</v>
      </c>
      <c r="J392" s="24" t="s">
        <v>1775</v>
      </c>
      <c r="K392" s="19" t="s">
        <v>1859</v>
      </c>
      <c r="L392" s="123" t="s">
        <v>204</v>
      </c>
    </row>
    <row r="393" spans="6:12">
      <c r="F393" s="1">
        <v>391</v>
      </c>
      <c r="G393" s="172" t="s">
        <v>1410</v>
      </c>
      <c r="H393" s="3" t="s">
        <v>284</v>
      </c>
      <c r="J393" s="24" t="s">
        <v>1776</v>
      </c>
      <c r="K393" s="19" t="s">
        <v>1860</v>
      </c>
      <c r="L393" s="123" t="s">
        <v>23</v>
      </c>
    </row>
    <row r="394" spans="6:12">
      <c r="F394" s="1">
        <v>392</v>
      </c>
      <c r="G394" s="172" t="s">
        <v>1411</v>
      </c>
      <c r="H394" s="3" t="s">
        <v>284</v>
      </c>
      <c r="J394" s="24" t="s">
        <v>1777</v>
      </c>
      <c r="K394" s="19" t="s">
        <v>1861</v>
      </c>
      <c r="L394" s="8" t="s">
        <v>5</v>
      </c>
    </row>
    <row r="395" spans="6:12">
      <c r="F395" s="1">
        <v>393</v>
      </c>
      <c r="G395" s="172" t="s">
        <v>1412</v>
      </c>
      <c r="H395" s="3" t="s">
        <v>25</v>
      </c>
      <c r="J395" s="24" t="s">
        <v>1778</v>
      </c>
      <c r="K395" s="19" t="s">
        <v>1862</v>
      </c>
      <c r="L395" s="123" t="s">
        <v>222</v>
      </c>
    </row>
    <row r="396" spans="6:12">
      <c r="F396" s="1">
        <v>394</v>
      </c>
      <c r="G396" s="172" t="s">
        <v>1413</v>
      </c>
      <c r="H396" s="3" t="s">
        <v>284</v>
      </c>
      <c r="J396" s="24" t="s">
        <v>1779</v>
      </c>
      <c r="K396" s="19" t="s">
        <v>1863</v>
      </c>
      <c r="L396" s="123" t="s">
        <v>390</v>
      </c>
    </row>
    <row r="397" spans="6:12">
      <c r="F397" s="1">
        <v>395</v>
      </c>
      <c r="G397" s="172" t="s">
        <v>1414</v>
      </c>
      <c r="H397" s="3" t="s">
        <v>390</v>
      </c>
      <c r="J397" s="24" t="s">
        <v>1780</v>
      </c>
      <c r="K397" s="19" t="s">
        <v>1864</v>
      </c>
      <c r="L397" s="123" t="s">
        <v>16</v>
      </c>
    </row>
    <row r="398" spans="6:12">
      <c r="F398" s="1">
        <v>396</v>
      </c>
      <c r="G398" s="172" t="s">
        <v>1415</v>
      </c>
      <c r="H398" s="3" t="s">
        <v>390</v>
      </c>
      <c r="J398" s="24" t="s">
        <v>1781</v>
      </c>
      <c r="K398" s="19" t="s">
        <v>1865</v>
      </c>
      <c r="L398" s="123" t="s">
        <v>390</v>
      </c>
    </row>
    <row r="399" spans="6:12">
      <c r="F399" s="1">
        <v>397</v>
      </c>
      <c r="G399" s="172" t="s">
        <v>1416</v>
      </c>
      <c r="H399" s="1" t="s">
        <v>390</v>
      </c>
      <c r="J399" s="24" t="s">
        <v>1782</v>
      </c>
      <c r="K399" s="19" t="s">
        <v>1866</v>
      </c>
      <c r="L399" s="123" t="s">
        <v>23</v>
      </c>
    </row>
    <row r="400" spans="6:12">
      <c r="F400" s="1">
        <v>398</v>
      </c>
      <c r="G400" s="172" t="s">
        <v>1365</v>
      </c>
      <c r="H400" s="1" t="s">
        <v>5</v>
      </c>
      <c r="J400" s="24" t="s">
        <v>1783</v>
      </c>
      <c r="K400" s="19" t="s">
        <v>1867</v>
      </c>
      <c r="L400" s="3" t="s">
        <v>5</v>
      </c>
    </row>
    <row r="401" spans="6:12">
      <c r="F401" s="1">
        <v>399</v>
      </c>
      <c r="G401" s="22" t="s">
        <v>1560</v>
      </c>
      <c r="H401" s="176" t="s">
        <v>23</v>
      </c>
      <c r="J401" s="24" t="s">
        <v>1784</v>
      </c>
      <c r="K401" s="19" t="s">
        <v>1868</v>
      </c>
      <c r="L401" s="123" t="s">
        <v>307</v>
      </c>
    </row>
    <row r="402" spans="6:12">
      <c r="F402" s="1">
        <v>400</v>
      </c>
      <c r="G402" s="193" t="s">
        <v>1756</v>
      </c>
      <c r="H402" s="1" t="s">
        <v>5</v>
      </c>
      <c r="J402" s="24" t="s">
        <v>1785</v>
      </c>
      <c r="K402" s="19" t="s">
        <v>1869</v>
      </c>
      <c r="L402" s="8" t="s">
        <v>5</v>
      </c>
    </row>
    <row r="403" spans="6:12">
      <c r="F403" s="1">
        <v>401</v>
      </c>
      <c r="G403" s="193" t="s">
        <v>1757</v>
      </c>
      <c r="H403" s="1" t="s">
        <v>5</v>
      </c>
      <c r="J403" s="24" t="s">
        <v>1786</v>
      </c>
      <c r="K403" s="19" t="s">
        <v>1870</v>
      </c>
      <c r="L403" s="8" t="s">
        <v>5</v>
      </c>
    </row>
    <row r="404" spans="6:12">
      <c r="J404" s="24" t="s">
        <v>1787</v>
      </c>
      <c r="K404" s="19" t="s">
        <v>1871</v>
      </c>
      <c r="L404" s="123" t="s">
        <v>84</v>
      </c>
    </row>
    <row r="405" spans="6:12">
      <c r="J405" s="24" t="s">
        <v>1788</v>
      </c>
      <c r="K405" s="19" t="s">
        <v>1872</v>
      </c>
      <c r="L405" s="123" t="s">
        <v>284</v>
      </c>
    </row>
    <row r="406" spans="6:12">
      <c r="J406" s="24" t="s">
        <v>1789</v>
      </c>
      <c r="K406" s="19" t="s">
        <v>1873</v>
      </c>
      <c r="L406" s="8" t="s">
        <v>5</v>
      </c>
    </row>
    <row r="407" spans="6:12">
      <c r="J407" s="24" t="s">
        <v>1790</v>
      </c>
      <c r="K407" s="19" t="s">
        <v>1874</v>
      </c>
      <c r="L407" s="8" t="s">
        <v>5</v>
      </c>
    </row>
    <row r="408" spans="6:12">
      <c r="J408" s="24" t="s">
        <v>1791</v>
      </c>
      <c r="K408" s="19" t="s">
        <v>1875</v>
      </c>
      <c r="L408" s="123" t="s">
        <v>84</v>
      </c>
    </row>
    <row r="409" spans="6:12">
      <c r="J409" s="24" t="s">
        <v>1792</v>
      </c>
      <c r="K409" s="19" t="s">
        <v>1876</v>
      </c>
      <c r="L409" s="123" t="s">
        <v>84</v>
      </c>
    </row>
    <row r="410" spans="6:12">
      <c r="J410" s="24" t="s">
        <v>1793</v>
      </c>
      <c r="K410" s="19" t="s">
        <v>1877</v>
      </c>
      <c r="L410" s="123" t="s">
        <v>552</v>
      </c>
    </row>
    <row r="411" spans="6:12">
      <c r="J411" s="24" t="s">
        <v>1794</v>
      </c>
      <c r="K411" s="19" t="s">
        <v>1878</v>
      </c>
      <c r="L411" s="123" t="s">
        <v>501</v>
      </c>
    </row>
    <row r="412" spans="6:12">
      <c r="J412" s="24" t="s">
        <v>1795</v>
      </c>
      <c r="K412" s="19" t="s">
        <v>1879</v>
      </c>
      <c r="L412" s="123" t="s">
        <v>390</v>
      </c>
    </row>
    <row r="413" spans="6:12">
      <c r="J413" s="24" t="s">
        <v>1796</v>
      </c>
      <c r="K413" s="19" t="s">
        <v>1880</v>
      </c>
      <c r="L413" s="123" t="s">
        <v>29</v>
      </c>
    </row>
    <row r="414" spans="6:12">
      <c r="J414" s="24" t="s">
        <v>1797</v>
      </c>
      <c r="K414" s="19" t="s">
        <v>1881</v>
      </c>
      <c r="L414" s="123" t="s">
        <v>29</v>
      </c>
    </row>
    <row r="415" spans="6:12">
      <c r="J415" s="24" t="s">
        <v>1798</v>
      </c>
      <c r="K415" s="19" t="s">
        <v>1882</v>
      </c>
      <c r="L415" s="123" t="s">
        <v>29</v>
      </c>
    </row>
    <row r="416" spans="6:12">
      <c r="J416" s="24" t="s">
        <v>1799</v>
      </c>
      <c r="K416" s="19" t="s">
        <v>1883</v>
      </c>
      <c r="L416" s="8" t="s">
        <v>5</v>
      </c>
    </row>
    <row r="417" spans="10:12">
      <c r="J417" s="24" t="s">
        <v>1800</v>
      </c>
      <c r="K417" s="19" t="s">
        <v>1884</v>
      </c>
      <c r="L417" s="123" t="s">
        <v>130</v>
      </c>
    </row>
    <row r="418" spans="10:12">
      <c r="J418" s="24" t="s">
        <v>1801</v>
      </c>
      <c r="K418" s="19" t="s">
        <v>1885</v>
      </c>
      <c r="L418" s="123" t="s">
        <v>310</v>
      </c>
    </row>
    <row r="419" spans="10:12">
      <c r="J419" s="24" t="s">
        <v>1802</v>
      </c>
      <c r="K419" s="19" t="s">
        <v>1886</v>
      </c>
      <c r="L419" s="8" t="s">
        <v>5</v>
      </c>
    </row>
    <row r="420" spans="10:12">
      <c r="J420" s="24" t="s">
        <v>1803</v>
      </c>
      <c r="K420" s="19" t="s">
        <v>1887</v>
      </c>
      <c r="L420" s="123" t="s">
        <v>125</v>
      </c>
    </row>
    <row r="421" spans="10:12">
      <c r="J421" s="24" t="s">
        <v>1804</v>
      </c>
      <c r="K421" s="19" t="s">
        <v>1888</v>
      </c>
      <c r="L421" s="123" t="s">
        <v>341</v>
      </c>
    </row>
    <row r="422" spans="10:12">
      <c r="J422" s="24" t="s">
        <v>1805</v>
      </c>
      <c r="K422" s="19" t="s">
        <v>1889</v>
      </c>
      <c r="L422" s="123" t="s">
        <v>14</v>
      </c>
    </row>
    <row r="423" spans="10:12">
      <c r="J423" s="24" t="s">
        <v>1806</v>
      </c>
      <c r="K423" s="19" t="s">
        <v>1890</v>
      </c>
      <c r="L423" s="123" t="s">
        <v>43</v>
      </c>
    </row>
    <row r="424" spans="10:12">
      <c r="J424" s="24" t="s">
        <v>1807</v>
      </c>
      <c r="K424" s="19" t="s">
        <v>1891</v>
      </c>
      <c r="L424" s="123" t="s">
        <v>932</v>
      </c>
    </row>
    <row r="425" spans="10:12">
      <c r="J425" s="24" t="s">
        <v>1808</v>
      </c>
      <c r="K425" s="19" t="s">
        <v>1892</v>
      </c>
      <c r="L425" s="123" t="s">
        <v>34</v>
      </c>
    </row>
    <row r="426" spans="10:12">
      <c r="J426" s="24" t="s">
        <v>1809</v>
      </c>
      <c r="K426" s="19" t="s">
        <v>1893</v>
      </c>
      <c r="L426" s="123" t="s">
        <v>38</v>
      </c>
    </row>
    <row r="427" spans="10:12">
      <c r="J427" s="24" t="s">
        <v>1810</v>
      </c>
      <c r="K427" s="19" t="s">
        <v>1894</v>
      </c>
      <c r="L427" s="123" t="s">
        <v>16</v>
      </c>
    </row>
    <row r="428" spans="10:12">
      <c r="J428" s="24" t="s">
        <v>1811</v>
      </c>
      <c r="K428" s="19" t="s">
        <v>1895</v>
      </c>
      <c r="L428" s="8" t="s">
        <v>5</v>
      </c>
    </row>
    <row r="429" spans="10:12">
      <c r="J429" s="24" t="s">
        <v>1812</v>
      </c>
      <c r="K429" s="19" t="s">
        <v>1896</v>
      </c>
      <c r="L429" s="123" t="s">
        <v>14</v>
      </c>
    </row>
    <row r="430" spans="10:12">
      <c r="J430" s="24" t="s">
        <v>1813</v>
      </c>
      <c r="K430" s="19" t="s">
        <v>1897</v>
      </c>
      <c r="L430" s="123" t="s">
        <v>3</v>
      </c>
    </row>
    <row r="431" spans="10:12">
      <c r="J431" s="24" t="s">
        <v>1814</v>
      </c>
      <c r="K431" s="19" t="s">
        <v>1898</v>
      </c>
      <c r="L431" s="123" t="s">
        <v>259</v>
      </c>
    </row>
    <row r="432" spans="10:12">
      <c r="J432" s="24" t="s">
        <v>1815</v>
      </c>
      <c r="K432" s="19" t="s">
        <v>1899</v>
      </c>
      <c r="L432" s="123" t="s">
        <v>341</v>
      </c>
    </row>
    <row r="433" spans="10:12">
      <c r="J433" s="24" t="s">
        <v>1816</v>
      </c>
      <c r="K433" s="19" t="s">
        <v>1900</v>
      </c>
      <c r="L433" s="123" t="s">
        <v>125</v>
      </c>
    </row>
    <row r="434" spans="10:12">
      <c r="J434" s="24" t="s">
        <v>1817</v>
      </c>
      <c r="K434" s="19" t="s">
        <v>1901</v>
      </c>
      <c r="L434" s="8" t="s">
        <v>5</v>
      </c>
    </row>
    <row r="435" spans="10:12">
      <c r="J435" s="24" t="s">
        <v>1818</v>
      </c>
      <c r="K435" s="19" t="s">
        <v>1902</v>
      </c>
      <c r="L435" s="8" t="s">
        <v>5</v>
      </c>
    </row>
    <row r="436" spans="10:12">
      <c r="J436" s="24" t="s">
        <v>1819</v>
      </c>
      <c r="K436" s="19" t="s">
        <v>1903</v>
      </c>
      <c r="L436" s="123" t="s">
        <v>14</v>
      </c>
    </row>
    <row r="437" spans="10:12">
      <c r="J437" s="24" t="s">
        <v>1820</v>
      </c>
      <c r="K437" s="19" t="s">
        <v>1904</v>
      </c>
      <c r="L437" s="123" t="s">
        <v>259</v>
      </c>
    </row>
    <row r="438" spans="10:12">
      <c r="J438" s="24" t="s">
        <v>1821</v>
      </c>
      <c r="K438" s="19" t="s">
        <v>1905</v>
      </c>
      <c r="L438" s="123" t="s">
        <v>259</v>
      </c>
    </row>
    <row r="439" spans="10:12">
      <c r="J439" s="24" t="s">
        <v>1822</v>
      </c>
      <c r="K439" s="19" t="s">
        <v>1906</v>
      </c>
      <c r="L439" s="123" t="s">
        <v>259</v>
      </c>
    </row>
    <row r="440" spans="10:12">
      <c r="J440" s="24" t="s">
        <v>1823</v>
      </c>
      <c r="K440" s="19" t="s">
        <v>1907</v>
      </c>
      <c r="L440" s="123" t="s">
        <v>148</v>
      </c>
    </row>
    <row r="441" spans="10:12">
      <c r="J441" s="24" t="s">
        <v>1824</v>
      </c>
      <c r="K441" s="19" t="s">
        <v>1908</v>
      </c>
      <c r="L441" s="8" t="s">
        <v>5</v>
      </c>
    </row>
    <row r="442" spans="10:12">
      <c r="J442" s="24" t="s">
        <v>1825</v>
      </c>
      <c r="K442" s="19" t="s">
        <v>1909</v>
      </c>
      <c r="L442" s="8" t="s">
        <v>5</v>
      </c>
    </row>
    <row r="443" spans="10:12">
      <c r="J443" s="24" t="s">
        <v>1826</v>
      </c>
      <c r="K443" s="19" t="s">
        <v>1910</v>
      </c>
      <c r="L443" s="123" t="s">
        <v>307</v>
      </c>
    </row>
    <row r="444" spans="10:12">
      <c r="J444" s="24" t="s">
        <v>1827</v>
      </c>
      <c r="K444" s="19" t="s">
        <v>1911</v>
      </c>
      <c r="L444" s="8" t="s">
        <v>5</v>
      </c>
    </row>
    <row r="445" spans="10:12">
      <c r="J445" s="24" t="s">
        <v>1828</v>
      </c>
      <c r="K445" s="19" t="s">
        <v>1912</v>
      </c>
      <c r="L445" s="8" t="s">
        <v>5</v>
      </c>
    </row>
    <row r="446" spans="10:12">
      <c r="J446" s="24" t="s">
        <v>1829</v>
      </c>
      <c r="K446" s="19" t="s">
        <v>1913</v>
      </c>
      <c r="L446" s="8" t="s">
        <v>5</v>
      </c>
    </row>
    <row r="447" spans="10:12">
      <c r="J447" s="24" t="s">
        <v>1830</v>
      </c>
      <c r="K447" s="19" t="s">
        <v>1914</v>
      </c>
      <c r="L447" s="8" t="s">
        <v>5</v>
      </c>
    </row>
    <row r="448" spans="10:12">
      <c r="J448" s="24" t="s">
        <v>1831</v>
      </c>
      <c r="K448" s="19" t="s">
        <v>1915</v>
      </c>
      <c r="L448" s="123" t="s">
        <v>16</v>
      </c>
    </row>
    <row r="449" spans="10:12">
      <c r="J449" s="24" t="s">
        <v>1832</v>
      </c>
      <c r="K449" s="19" t="s">
        <v>1916</v>
      </c>
      <c r="L449" s="8" t="s">
        <v>5</v>
      </c>
    </row>
    <row r="450" spans="10:12">
      <c r="J450" s="24" t="s">
        <v>1833</v>
      </c>
      <c r="K450" s="19" t="s">
        <v>1917</v>
      </c>
      <c r="L450" s="123" t="s">
        <v>23</v>
      </c>
    </row>
    <row r="451" spans="10:12">
      <c r="J451" s="24" t="s">
        <v>1834</v>
      </c>
      <c r="K451" s="19" t="s">
        <v>1918</v>
      </c>
      <c r="L451" s="123" t="s">
        <v>23</v>
      </c>
    </row>
    <row r="452" spans="10:12">
      <c r="J452" s="24" t="s">
        <v>1835</v>
      </c>
      <c r="K452" s="19" t="s">
        <v>1919</v>
      </c>
      <c r="L452" s="8" t="s">
        <v>5</v>
      </c>
    </row>
    <row r="453" spans="10:12">
      <c r="J453" s="24" t="s">
        <v>1836</v>
      </c>
      <c r="K453" s="19" t="s">
        <v>1920</v>
      </c>
      <c r="L453" s="123" t="s">
        <v>23</v>
      </c>
    </row>
    <row r="454" spans="10:12">
      <c r="J454" s="24" t="s">
        <v>1837</v>
      </c>
      <c r="K454" s="19" t="s">
        <v>1921</v>
      </c>
      <c r="L454" s="123" t="s">
        <v>23</v>
      </c>
    </row>
    <row r="455" spans="10:12">
      <c r="J455" s="24" t="s">
        <v>1838</v>
      </c>
      <c r="K455" s="19" t="s">
        <v>1922</v>
      </c>
      <c r="L455" s="8" t="s">
        <v>5</v>
      </c>
    </row>
    <row r="456" spans="10:12">
      <c r="J456" s="24" t="s">
        <v>1839</v>
      </c>
      <c r="K456" s="19" t="s">
        <v>1923</v>
      </c>
      <c r="L456" s="123" t="s">
        <v>383</v>
      </c>
    </row>
    <row r="457" spans="10:12">
      <c r="J457" s="24" t="s">
        <v>1840</v>
      </c>
      <c r="K457" s="19" t="s">
        <v>1924</v>
      </c>
      <c r="L457" s="8" t="s">
        <v>5</v>
      </c>
    </row>
    <row r="458" spans="10:12">
      <c r="J458" s="24" t="s">
        <v>1841</v>
      </c>
      <c r="K458" s="19" t="s">
        <v>1925</v>
      </c>
      <c r="L458" s="123" t="s">
        <v>148</v>
      </c>
    </row>
    <row r="459" spans="10:12">
      <c r="J459" s="24" t="s">
        <v>1842</v>
      </c>
      <c r="K459" s="19" t="s">
        <v>1926</v>
      </c>
      <c r="L459" s="8" t="s">
        <v>5</v>
      </c>
    </row>
    <row r="460" spans="10:12">
      <c r="J460" s="24" t="s">
        <v>1843</v>
      </c>
      <c r="K460" s="19" t="s">
        <v>1927</v>
      </c>
      <c r="L460" s="123" t="s">
        <v>123</v>
      </c>
    </row>
    <row r="461" spans="10:12">
      <c r="J461" s="24" t="s">
        <v>1844</v>
      </c>
      <c r="K461" s="19" t="s">
        <v>1928</v>
      </c>
      <c r="L461" s="8" t="s">
        <v>5</v>
      </c>
    </row>
    <row r="462" spans="10:12">
      <c r="J462" s="24" t="s">
        <v>1845</v>
      </c>
      <c r="K462" s="19" t="s">
        <v>1929</v>
      </c>
      <c r="L462" s="123" t="s">
        <v>148</v>
      </c>
    </row>
    <row r="463" spans="10:12">
      <c r="J463" s="24" t="s">
        <v>1846</v>
      </c>
      <c r="K463" s="19" t="s">
        <v>1930</v>
      </c>
      <c r="L463" s="123" t="s">
        <v>23</v>
      </c>
    </row>
  </sheetData>
  <autoFilter ref="J2:L373" xr:uid="{00000000-0009-0000-0000-000008000000}"/>
  <pageMargins left="0.7" right="0.7" top="0.75" bottom="0.75" header="0.3" footer="0.3"/>
  <pageSetup paperSize="260" orientation="portrait" horizontalDpi="203" verticalDpi="203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B2:I165"/>
  <sheetViews>
    <sheetView showGridLines="0" workbookViewId="0">
      <selection activeCell="C24" sqref="C24"/>
    </sheetView>
  </sheetViews>
  <sheetFormatPr defaultColWidth="9.140625" defaultRowHeight="15" customHeight="1"/>
  <cols>
    <col min="1" max="1" width="4" style="54" customWidth="1"/>
    <col min="2" max="2" width="7.28515625" style="53" customWidth="1"/>
    <col min="3" max="3" width="11.140625" style="53" customWidth="1"/>
    <col min="4" max="4" width="14.28515625" style="55" customWidth="1"/>
    <col min="5" max="6" width="14.28515625" style="54" customWidth="1"/>
    <col min="7" max="7" width="17.42578125" style="55" customWidth="1"/>
    <col min="8" max="8" width="17.5703125" style="54" customWidth="1"/>
    <col min="9" max="9" width="18.140625" style="54" customWidth="1"/>
    <col min="10" max="16384" width="9.140625" style="54"/>
  </cols>
  <sheetData>
    <row r="2" spans="2:9" ht="15" customHeight="1">
      <c r="B2" s="52" t="s">
        <v>1027</v>
      </c>
      <c r="D2" s="50"/>
      <c r="E2" s="47"/>
      <c r="F2" s="47"/>
      <c r="G2" s="50"/>
      <c r="H2" s="46"/>
      <c r="I2" s="46"/>
    </row>
    <row r="3" spans="2:9" ht="15" customHeight="1">
      <c r="B3" s="491" t="s">
        <v>1026</v>
      </c>
      <c r="C3" s="491" t="s">
        <v>926</v>
      </c>
      <c r="D3" s="51" t="s">
        <v>45</v>
      </c>
      <c r="E3" s="48" t="s">
        <v>262</v>
      </c>
      <c r="F3" s="48" t="s">
        <v>921</v>
      </c>
      <c r="G3" s="492" t="s">
        <v>1092</v>
      </c>
      <c r="H3" s="494" t="s">
        <v>928</v>
      </c>
      <c r="I3" s="489" t="s">
        <v>925</v>
      </c>
    </row>
    <row r="4" spans="2:9" ht="15" customHeight="1">
      <c r="B4" s="491"/>
      <c r="C4" s="491"/>
      <c r="D4" s="51" t="s">
        <v>927</v>
      </c>
      <c r="E4" s="33" t="s">
        <v>927</v>
      </c>
      <c r="F4" s="33" t="s">
        <v>927</v>
      </c>
      <c r="G4" s="493"/>
      <c r="H4" s="495"/>
      <c r="I4" s="490"/>
    </row>
    <row r="5" spans="2:9" ht="15" customHeight="1">
      <c r="B5" s="487" t="s">
        <v>1028</v>
      </c>
      <c r="C5" s="488"/>
      <c r="D5" s="49">
        <f>SUM(D6:D165)</f>
        <v>302244.25</v>
      </c>
      <c r="E5" s="49">
        <f t="shared" ref="E5:F5" si="0">SUM(E6:E165)</f>
        <v>281169</v>
      </c>
      <c r="F5" s="49">
        <f t="shared" si="0"/>
        <v>20440</v>
      </c>
      <c r="G5" s="49">
        <f>SUM(G6:G165)</f>
        <v>603853.25</v>
      </c>
      <c r="H5" s="49">
        <f>SUM(H6:H165)</f>
        <v>1002989.75</v>
      </c>
      <c r="I5" s="49">
        <f>SUM(I6:I165)</f>
        <v>1606843</v>
      </c>
    </row>
    <row r="6" spans="2:9" ht="15" customHeight="1">
      <c r="B6" s="69">
        <v>0</v>
      </c>
      <c r="C6" s="69" t="s">
        <v>5</v>
      </c>
      <c r="D6" s="70">
        <f>SUMIFS(OFM!AD:AD,OFM!C:C,C6)</f>
        <v>127063.75</v>
      </c>
      <c r="E6" s="70">
        <f>SUMIFS(FAM!AF:AF,FAM!E:E,C6)</f>
        <v>85174.5</v>
      </c>
      <c r="F6" s="71">
        <f>SUMIFS(B2S!F:F,B2S!C:C,C6)</f>
        <v>16943</v>
      </c>
      <c r="G6" s="72">
        <f>SUM(D6:F6)</f>
        <v>229181.25</v>
      </c>
      <c r="H6" s="73">
        <f>SUMIFS(PSP!S:S,PSP!D:D,C6)</f>
        <v>186131.25</v>
      </c>
      <c r="I6" s="72">
        <f>SUM(G6:H6)</f>
        <v>415312.5</v>
      </c>
    </row>
    <row r="7" spans="2:9" ht="15" customHeight="1">
      <c r="B7" s="69">
        <v>0</v>
      </c>
      <c r="C7" s="69" t="s">
        <v>244</v>
      </c>
      <c r="D7" s="70">
        <f>SUMIFS(OFM!AD:AD,OFM!C:C,C7)</f>
        <v>0</v>
      </c>
      <c r="E7" s="70">
        <f>SUMIFS(FAM!AF:AF,FAM!E:E,C7)</f>
        <v>0</v>
      </c>
      <c r="F7" s="71">
        <f>SUMIFS(B2S!F:F,B2S!C:C,C7)</f>
        <v>0</v>
      </c>
      <c r="G7" s="72">
        <f t="shared" ref="G7:G8" si="1">SUM(D7:F7)</f>
        <v>0</v>
      </c>
      <c r="H7" s="73">
        <f>SUMIFS(PSP!S:S,PSP!D:D,C7)</f>
        <v>0</v>
      </c>
      <c r="I7" s="72">
        <f t="shared" ref="I7:I8" si="2">SUM(G7:H7)</f>
        <v>0</v>
      </c>
    </row>
    <row r="8" spans="2:9" ht="15" customHeight="1">
      <c r="B8" s="69">
        <v>0</v>
      </c>
      <c r="C8" s="69" t="s">
        <v>218</v>
      </c>
      <c r="D8" s="70">
        <f>SUMIFS(OFM!AD:AD,OFM!C:C,C8)</f>
        <v>0</v>
      </c>
      <c r="E8" s="70">
        <f>SUMIFS(FAM!AF:AF,FAM!E:E,C8)</f>
        <v>0</v>
      </c>
      <c r="F8" s="71">
        <f>SUMIFS(B2S!F:F,B2S!C:C,C8)</f>
        <v>0</v>
      </c>
      <c r="G8" s="72">
        <f t="shared" si="1"/>
        <v>0</v>
      </c>
      <c r="H8" s="73">
        <f>SUMIFS(PSP!S:S,PSP!D:D,C8)</f>
        <v>0</v>
      </c>
      <c r="I8" s="72">
        <f t="shared" si="2"/>
        <v>0</v>
      </c>
    </row>
    <row r="9" spans="2:9" ht="15" hidden="1" customHeight="1">
      <c r="B9" s="37">
        <v>1</v>
      </c>
      <c r="C9" s="37" t="s">
        <v>929</v>
      </c>
      <c r="D9" s="63">
        <f>SUMIFS(OFM!AD:AD,OFM!C:C,C9)</f>
        <v>0</v>
      </c>
      <c r="E9" s="63">
        <f>SUMIFS(FAM!AF:AF,FAM!E:E,C9)</f>
        <v>0</v>
      </c>
      <c r="F9" s="66">
        <f>SUMIFS(B2S!F:F,B2S!C:C,C9)</f>
        <v>0</v>
      </c>
      <c r="G9" s="64">
        <f>SUM(D9:F9)</f>
        <v>0</v>
      </c>
      <c r="H9" s="65">
        <f>SUMIFS(PSP!S:S,PSP!D:D,C9)</f>
        <v>0</v>
      </c>
      <c r="I9" s="64">
        <f>SUM(G9:H9)</f>
        <v>0</v>
      </c>
    </row>
    <row r="10" spans="2:9" ht="15" hidden="1" customHeight="1">
      <c r="B10" s="37">
        <v>2</v>
      </c>
      <c r="C10" s="37" t="s">
        <v>930</v>
      </c>
      <c r="D10" s="63">
        <f>SUMIFS(OFM!AD:AD,OFM!C:C,C10)</f>
        <v>0</v>
      </c>
      <c r="E10" s="63">
        <f>SUMIFS(FAM!AF:AF,FAM!E:E,C10)</f>
        <v>0</v>
      </c>
      <c r="F10" s="66">
        <f>SUMIFS(B2S!F:F,B2S!C:C,C10)</f>
        <v>0</v>
      </c>
      <c r="G10" s="64">
        <f t="shared" ref="G10:G73" si="3">SUM(D10:F10)</f>
        <v>0</v>
      </c>
      <c r="H10" s="65">
        <f>SUMIFS(PSP!S:S,PSP!D:D,C10)</f>
        <v>0</v>
      </c>
      <c r="I10" s="64">
        <f>SUM(G10:H10)</f>
        <v>0</v>
      </c>
    </row>
    <row r="11" spans="2:9" ht="15" customHeight="1">
      <c r="B11" s="74">
        <v>3</v>
      </c>
      <c r="C11" s="74" t="s">
        <v>265</v>
      </c>
      <c r="D11" s="70">
        <f>SUMIFS(OFM!AD:AD,OFM!C:C,C11)</f>
        <v>0</v>
      </c>
      <c r="E11" s="70">
        <f>SUMIFS(FAM!AF:AF,FAM!E:E,C11)</f>
        <v>0</v>
      </c>
      <c r="F11" s="71">
        <f>SUMIFS(B2S!F:F,B2S!C:C,C11)</f>
        <v>0</v>
      </c>
      <c r="G11" s="72">
        <f t="shared" si="3"/>
        <v>0</v>
      </c>
      <c r="H11" s="73">
        <f>SUMIFS(PSP!S:S,PSP!D:D,C11)</f>
        <v>0</v>
      </c>
      <c r="I11" s="72">
        <f>SUM(G11:H11)</f>
        <v>0</v>
      </c>
    </row>
    <row r="12" spans="2:9" ht="15" customHeight="1">
      <c r="B12" s="37">
        <v>5</v>
      </c>
      <c r="C12" s="37" t="s">
        <v>307</v>
      </c>
      <c r="D12" s="63">
        <f>SUMIFS(OFM!AD:AD,OFM!C:C,C12)</f>
        <v>13792.25</v>
      </c>
      <c r="E12" s="63">
        <f>SUMIFS(FAM!AF:AF,FAM!E:E,C12)</f>
        <v>0</v>
      </c>
      <c r="F12" s="66">
        <f>SUMIFS(B2S!F:F,B2S!C:C,C12)</f>
        <v>0</v>
      </c>
      <c r="G12" s="64">
        <f t="shared" si="3"/>
        <v>13792.25</v>
      </c>
      <c r="H12" s="65">
        <f>SUMIFS(PSP!S:S,PSP!D:D,C12)</f>
        <v>11345</v>
      </c>
      <c r="I12" s="64">
        <f t="shared" ref="I12:I73" si="4">SUM(G12:H12)</f>
        <v>25137.25</v>
      </c>
    </row>
    <row r="13" spans="2:9" ht="15" customHeight="1">
      <c r="B13" s="37">
        <v>6</v>
      </c>
      <c r="C13" s="37" t="s">
        <v>310</v>
      </c>
      <c r="D13" s="63">
        <f>SUMIFS(OFM!AD:AD,OFM!C:C,C13)</f>
        <v>0</v>
      </c>
      <c r="E13" s="63">
        <f>SUMIFS(FAM!AF:AF,FAM!E:E,C13)</f>
        <v>0</v>
      </c>
      <c r="F13" s="66">
        <f>SUMIFS(B2S!F:F,B2S!C:C,C13)</f>
        <v>0</v>
      </c>
      <c r="G13" s="64">
        <f t="shared" si="3"/>
        <v>0</v>
      </c>
      <c r="H13" s="65">
        <f>SUMIFS(PSP!S:S,PSP!D:D,C13)</f>
        <v>950</v>
      </c>
      <c r="I13" s="64">
        <f>SUM(G13:H13)</f>
        <v>950</v>
      </c>
    </row>
    <row r="14" spans="2:9" ht="15" customHeight="1">
      <c r="B14" s="37">
        <v>7</v>
      </c>
      <c r="C14" s="37" t="s">
        <v>545</v>
      </c>
      <c r="D14" s="63">
        <f>SUMIFS(OFM!AD:AD,OFM!C:C,C14)</f>
        <v>0</v>
      </c>
      <c r="E14" s="63">
        <f>SUMIFS(FAM!AF:AF,FAM!E:E,C14)</f>
        <v>0</v>
      </c>
      <c r="F14" s="66">
        <f>SUMIFS(B2S!F:F,B2S!C:C,C14)</f>
        <v>0</v>
      </c>
      <c r="G14" s="64">
        <f t="shared" si="3"/>
        <v>0</v>
      </c>
      <c r="H14" s="65">
        <f>SUMIFS(PSP!S:S,PSP!D:D,C14)</f>
        <v>1353.75</v>
      </c>
      <c r="I14" s="64">
        <f t="shared" si="4"/>
        <v>1353.75</v>
      </c>
    </row>
    <row r="15" spans="2:9" ht="15" customHeight="1">
      <c r="B15" s="37">
        <v>8</v>
      </c>
      <c r="C15" s="37" t="s">
        <v>125</v>
      </c>
      <c r="D15" s="63">
        <f>SUMIFS(OFM!AD:AD,OFM!C:C,C15)</f>
        <v>8995.25</v>
      </c>
      <c r="E15" s="63">
        <f>SUMIFS(FAM!AF:AF,FAM!E:E,C15)</f>
        <v>17825.75</v>
      </c>
      <c r="F15" s="66">
        <f>SUMIFS(B2S!F:F,B2S!C:C,C15)</f>
        <v>0</v>
      </c>
      <c r="G15" s="64">
        <f>SUM(D15:F15)</f>
        <v>26821</v>
      </c>
      <c r="H15" s="65">
        <f>SUMIFS(PSP!S:S,PSP!D:D,C15)</f>
        <v>8763.75</v>
      </c>
      <c r="I15" s="64">
        <f t="shared" si="4"/>
        <v>35584.75</v>
      </c>
    </row>
    <row r="16" spans="2:9" ht="15" customHeight="1">
      <c r="B16" s="37">
        <v>9</v>
      </c>
      <c r="C16" s="37" t="s">
        <v>364</v>
      </c>
      <c r="D16" s="63">
        <f>SUMIFS(OFM!AD:AD,OFM!C:C,C16)</f>
        <v>194.75</v>
      </c>
      <c r="E16" s="63">
        <f>SUMIFS(FAM!AF:AF,FAM!E:E,C16)</f>
        <v>0</v>
      </c>
      <c r="F16" s="66">
        <f>SUMIFS(B2S!F:F,B2S!C:C,C16)</f>
        <v>0</v>
      </c>
      <c r="G16" s="64">
        <f t="shared" si="3"/>
        <v>194.75</v>
      </c>
      <c r="H16" s="65">
        <f>SUMIFS(PSP!S:S,PSP!D:D,C16)</f>
        <v>1461.25</v>
      </c>
      <c r="I16" s="64">
        <f t="shared" si="4"/>
        <v>1656</v>
      </c>
    </row>
    <row r="17" spans="2:9" ht="15" customHeight="1">
      <c r="B17" s="37">
        <v>10</v>
      </c>
      <c r="C17" s="37" t="s">
        <v>43</v>
      </c>
      <c r="D17" s="63">
        <f>SUMIFS(OFM!AD:AD,OFM!C:C,C17)</f>
        <v>5813.25</v>
      </c>
      <c r="E17" s="63">
        <f>SUMIFS(FAM!AF:AF,FAM!E:E,C17)</f>
        <v>0</v>
      </c>
      <c r="F17" s="66">
        <f>SUMIFS(B2S!F:F,B2S!C:C,C17)</f>
        <v>0</v>
      </c>
      <c r="G17" s="64">
        <f t="shared" si="3"/>
        <v>5813.25</v>
      </c>
      <c r="H17" s="65">
        <f>SUMIFS(PSP!S:S,PSP!D:D,C17)</f>
        <v>2727.5</v>
      </c>
      <c r="I17" s="64">
        <f t="shared" si="4"/>
        <v>8540.75</v>
      </c>
    </row>
    <row r="18" spans="2:9" ht="15" customHeight="1">
      <c r="B18" s="37">
        <v>11</v>
      </c>
      <c r="C18" s="37" t="s">
        <v>204</v>
      </c>
      <c r="D18" s="63">
        <f>SUMIFS(OFM!AD:AD,OFM!C:C,C18)</f>
        <v>0</v>
      </c>
      <c r="E18" s="63">
        <f>SUMIFS(FAM!AF:AF,FAM!E:E,C18)</f>
        <v>0</v>
      </c>
      <c r="F18" s="66">
        <f>SUMIFS(B2S!F:F,B2S!C:C,C18)</f>
        <v>0</v>
      </c>
      <c r="G18" s="64">
        <f t="shared" si="3"/>
        <v>0</v>
      </c>
      <c r="H18" s="65">
        <f>SUMIFS(PSP!S:S,PSP!D:D,C18)</f>
        <v>9812.5</v>
      </c>
      <c r="I18" s="64">
        <f t="shared" si="4"/>
        <v>9812.5</v>
      </c>
    </row>
    <row r="19" spans="2:9" ht="15" customHeight="1">
      <c r="B19" s="37">
        <v>12</v>
      </c>
      <c r="C19" s="37" t="s">
        <v>14</v>
      </c>
      <c r="D19" s="63">
        <f>SUMIFS(OFM!AD:AD,OFM!C:C,C19)</f>
        <v>3107.5</v>
      </c>
      <c r="E19" s="63">
        <f>SUMIFS(FAM!AF:AF,FAM!E:E,C19)</f>
        <v>0</v>
      </c>
      <c r="F19" s="66">
        <f>SUMIFS(B2S!F:F,B2S!C:C,C19)</f>
        <v>0</v>
      </c>
      <c r="G19" s="64">
        <f t="shared" si="3"/>
        <v>3107.5</v>
      </c>
      <c r="H19" s="65">
        <f>SUMIFS(PSP!S:S,PSP!D:D,C19)</f>
        <v>7313.75</v>
      </c>
      <c r="I19" s="64">
        <f t="shared" si="4"/>
        <v>10421.25</v>
      </c>
    </row>
    <row r="20" spans="2:9" ht="15" customHeight="1">
      <c r="B20" s="37">
        <v>13</v>
      </c>
      <c r="C20" s="37" t="s">
        <v>36</v>
      </c>
      <c r="D20" s="63">
        <f>SUMIFS(OFM!AD:AD,OFM!C:C,C20)</f>
        <v>0</v>
      </c>
      <c r="E20" s="63">
        <f>SUMIFS(FAM!AF:AF,FAM!E:E,C20)</f>
        <v>0</v>
      </c>
      <c r="F20" s="66">
        <f>SUMIFS(B2S!F:F,B2S!C:C,C20)</f>
        <v>0</v>
      </c>
      <c r="G20" s="64">
        <f t="shared" si="3"/>
        <v>0</v>
      </c>
      <c r="H20" s="65">
        <f>SUMIFS(PSP!S:S,PSP!D:D,C20)</f>
        <v>8022.5</v>
      </c>
      <c r="I20" s="64">
        <f t="shared" si="4"/>
        <v>8022.5</v>
      </c>
    </row>
    <row r="21" spans="2:9" ht="15" customHeight="1">
      <c r="B21" s="37">
        <v>14</v>
      </c>
      <c r="C21" s="37" t="s">
        <v>23</v>
      </c>
      <c r="D21" s="63">
        <f>SUMIFS(OFM!AD:AD,OFM!C:C,C21)</f>
        <v>24633.5</v>
      </c>
      <c r="E21" s="63">
        <f>SUMIFS(FAM!AF:AF,FAM!E:E,C21)</f>
        <v>17229.5</v>
      </c>
      <c r="F21" s="66">
        <f>SUMIFS(B2S!F:F,B2S!C:C,C21)</f>
        <v>0</v>
      </c>
      <c r="G21" s="64">
        <f t="shared" si="3"/>
        <v>41863</v>
      </c>
      <c r="H21" s="65">
        <f>SUMIFS(PSP!S:S,PSP!D:D,C21)</f>
        <v>33141.25</v>
      </c>
      <c r="I21" s="64">
        <f t="shared" si="4"/>
        <v>75004.25</v>
      </c>
    </row>
    <row r="22" spans="2:9" ht="15" customHeight="1">
      <c r="B22" s="37">
        <v>15</v>
      </c>
      <c r="C22" s="37" t="s">
        <v>38</v>
      </c>
      <c r="D22" s="63">
        <f>SUMIFS(OFM!AD:AD,OFM!C:C,C22)</f>
        <v>0</v>
      </c>
      <c r="E22" s="63">
        <f>SUMIFS(FAM!AF:AF,FAM!E:E,C22)</f>
        <v>0</v>
      </c>
      <c r="F22" s="66">
        <f>SUMIFS(B2S!F:F,B2S!C:C,C22)</f>
        <v>0</v>
      </c>
      <c r="G22" s="64">
        <f t="shared" si="3"/>
        <v>0</v>
      </c>
      <c r="H22" s="65">
        <f>SUMIFS(PSP!S:S,PSP!D:D,C22)</f>
        <v>10765</v>
      </c>
      <c r="I22" s="64">
        <f t="shared" si="4"/>
        <v>10765</v>
      </c>
    </row>
    <row r="23" spans="2:9" ht="15" hidden="1" customHeight="1">
      <c r="B23" s="37">
        <v>16</v>
      </c>
      <c r="C23" s="37" t="s">
        <v>931</v>
      </c>
      <c r="D23" s="63">
        <f>SUMIFS(OFM!AD:AD,OFM!C:C,C23)</f>
        <v>0</v>
      </c>
      <c r="E23" s="63">
        <f>SUMIFS(FAM!AF:AF,FAM!E:E,C23)</f>
        <v>0</v>
      </c>
      <c r="F23" s="66">
        <f>SUMIFS(B2S!F:F,B2S!C:C,C23)</f>
        <v>0</v>
      </c>
      <c r="G23" s="64">
        <f t="shared" si="3"/>
        <v>0</v>
      </c>
      <c r="H23" s="65">
        <f>SUMIFS(PSP!S:S,PSP!D:D,C23)</f>
        <v>0</v>
      </c>
      <c r="I23" s="64">
        <f t="shared" si="4"/>
        <v>0</v>
      </c>
    </row>
    <row r="24" spans="2:9" ht="15" customHeight="1">
      <c r="B24" s="74">
        <v>17</v>
      </c>
      <c r="C24" s="74" t="s">
        <v>32</v>
      </c>
      <c r="D24" s="70">
        <f>SUMIFS(OFM!AD:AD,OFM!C:C,C24)</f>
        <v>0</v>
      </c>
      <c r="E24" s="70">
        <f>SUMIFS(FAM!AF:AF,FAM!E:E,C24)</f>
        <v>0</v>
      </c>
      <c r="F24" s="71">
        <f>SUMIFS(B2S!F:F,B2S!C:C,C24)</f>
        <v>0</v>
      </c>
      <c r="G24" s="72">
        <f t="shared" si="3"/>
        <v>0</v>
      </c>
      <c r="H24" s="73">
        <f>SUMIFS(PSP!S:S,PSP!D:D,C24)</f>
        <v>0</v>
      </c>
      <c r="I24" s="72">
        <f t="shared" si="4"/>
        <v>0</v>
      </c>
    </row>
    <row r="25" spans="2:9" ht="15" customHeight="1">
      <c r="B25" s="37">
        <v>18</v>
      </c>
      <c r="C25" s="37" t="s">
        <v>148</v>
      </c>
      <c r="D25" s="63">
        <f>SUMIFS(OFM!AD:AD,OFM!C:C,C25)</f>
        <v>0</v>
      </c>
      <c r="E25" s="63">
        <f>SUMIFS(FAM!AF:AF,FAM!E:E,C25)</f>
        <v>3496</v>
      </c>
      <c r="F25" s="66">
        <f>SUMIFS(B2S!F:F,B2S!C:C,C25)</f>
        <v>0</v>
      </c>
      <c r="G25" s="64">
        <f t="shared" si="3"/>
        <v>3496</v>
      </c>
      <c r="H25" s="65">
        <f>SUMIFS(PSP!S:S,PSP!D:D,C25)</f>
        <v>17373.75</v>
      </c>
      <c r="I25" s="64">
        <f t="shared" si="4"/>
        <v>20869.75</v>
      </c>
    </row>
    <row r="26" spans="2:9" ht="15" customHeight="1">
      <c r="B26" s="37">
        <v>19</v>
      </c>
      <c r="C26" s="37" t="s">
        <v>19</v>
      </c>
      <c r="D26" s="63">
        <f>SUMIFS(OFM!AD:AD,OFM!C:C,C26)</f>
        <v>0</v>
      </c>
      <c r="E26" s="63">
        <f>SUMIFS(FAM!AF:AF,FAM!E:E,C26)</f>
        <v>20564.5</v>
      </c>
      <c r="F26" s="66">
        <f>SUMIFS(B2S!F:F,B2S!C:C,C26)</f>
        <v>0</v>
      </c>
      <c r="G26" s="64">
        <f t="shared" si="3"/>
        <v>20564.5</v>
      </c>
      <c r="H26" s="65">
        <f>SUMIFS(PSP!S:S,PSP!D:D,C26)</f>
        <v>13123.75</v>
      </c>
      <c r="I26" s="64">
        <f t="shared" si="4"/>
        <v>33688.25</v>
      </c>
    </row>
    <row r="27" spans="2:9" ht="15" customHeight="1">
      <c r="B27" s="37">
        <v>20</v>
      </c>
      <c r="C27" s="37" t="s">
        <v>29</v>
      </c>
      <c r="D27" s="63">
        <f>SUMIFS(OFM!AD:AD,OFM!C:C,C27)</f>
        <v>15728.75</v>
      </c>
      <c r="E27" s="63">
        <f>SUMIFS(FAM!AF:AF,FAM!E:E,C27)</f>
        <v>4011.5</v>
      </c>
      <c r="F27" s="66">
        <f>SUMIFS(B2S!F:F,B2S!C:C,C27)</f>
        <v>0</v>
      </c>
      <c r="G27" s="64">
        <f t="shared" si="3"/>
        <v>19740.25</v>
      </c>
      <c r="H27" s="65">
        <f>SUMIFS(PSP!S:S,PSP!D:D,C27)</f>
        <v>12765</v>
      </c>
      <c r="I27" s="64">
        <f t="shared" si="4"/>
        <v>32505.25</v>
      </c>
    </row>
    <row r="28" spans="2:9" ht="15" customHeight="1">
      <c r="B28" s="37">
        <v>21</v>
      </c>
      <c r="C28" s="37" t="s">
        <v>3</v>
      </c>
      <c r="D28" s="63">
        <f>SUMIFS(OFM!AD:AD,OFM!C:C,C28)</f>
        <v>39431.75</v>
      </c>
      <c r="E28" s="63">
        <f>SUMIFS(FAM!AF:AF,FAM!E:E,C28)</f>
        <v>8857.5</v>
      </c>
      <c r="F28" s="66">
        <f>SUMIFS(B2S!F:F,B2S!C:C,C28)</f>
        <v>0</v>
      </c>
      <c r="G28" s="64">
        <f t="shared" si="3"/>
        <v>48289.25</v>
      </c>
      <c r="H28" s="65">
        <f>SUMIFS(PSP!S:S,PSP!D:D,C28)</f>
        <v>962.5</v>
      </c>
      <c r="I28" s="64">
        <f t="shared" si="4"/>
        <v>49251.75</v>
      </c>
    </row>
    <row r="29" spans="2:9" ht="15" customHeight="1">
      <c r="B29" s="37">
        <v>22</v>
      </c>
      <c r="C29" s="37" t="s">
        <v>383</v>
      </c>
      <c r="D29" s="63">
        <f>SUMIFS(OFM!AD:AD,OFM!C:C,C29)</f>
        <v>0</v>
      </c>
      <c r="E29" s="63">
        <f>SUMIFS(FAM!AF:AF,FAM!E:E,C29)</f>
        <v>0</v>
      </c>
      <c r="F29" s="66">
        <f>SUMIFS(B2S!F:F,B2S!C:C,C29)</f>
        <v>0</v>
      </c>
      <c r="G29" s="64">
        <f t="shared" si="3"/>
        <v>0</v>
      </c>
      <c r="H29" s="65">
        <f>SUMIFS(PSP!S:S,PSP!D:D,C29)</f>
        <v>5183.75</v>
      </c>
      <c r="I29" s="64">
        <f t="shared" si="4"/>
        <v>5183.75</v>
      </c>
    </row>
    <row r="30" spans="2:9" ht="15" customHeight="1">
      <c r="B30" s="37">
        <v>23</v>
      </c>
      <c r="C30" s="37" t="s">
        <v>341</v>
      </c>
      <c r="D30" s="63">
        <f>SUMIFS(OFM!AD:AD,OFM!C:C,C30)</f>
        <v>0</v>
      </c>
      <c r="E30" s="63">
        <f>SUMIFS(FAM!AF:AF,FAM!E:E,C30)</f>
        <v>0</v>
      </c>
      <c r="F30" s="66">
        <f>SUMIFS(B2S!F:F,B2S!C:C,C30)</f>
        <v>0</v>
      </c>
      <c r="G30" s="64">
        <f t="shared" si="3"/>
        <v>0</v>
      </c>
      <c r="H30" s="65">
        <f>SUMIFS(PSP!S:S,PSP!D:D,C30)</f>
        <v>6623.75</v>
      </c>
      <c r="I30" s="64">
        <f t="shared" si="4"/>
        <v>6623.75</v>
      </c>
    </row>
    <row r="31" spans="2:9" ht="15" customHeight="1">
      <c r="B31" s="37">
        <v>24</v>
      </c>
      <c r="C31" s="37" t="s">
        <v>34</v>
      </c>
      <c r="D31" s="63">
        <f>SUMIFS(OFM!AD:AD,OFM!C:C,C31)</f>
        <v>2993.5</v>
      </c>
      <c r="E31" s="63">
        <f>SUMIFS(FAM!AF:AF,FAM!E:E,C31)</f>
        <v>0</v>
      </c>
      <c r="F31" s="66">
        <f>SUMIFS(B2S!F:F,B2S!C:C,C31)</f>
        <v>0</v>
      </c>
      <c r="G31" s="64">
        <f t="shared" si="3"/>
        <v>2993.5</v>
      </c>
      <c r="H31" s="65">
        <f>SUMIFS(PSP!S:S,PSP!D:D,C31)</f>
        <v>14667.5</v>
      </c>
      <c r="I31" s="64">
        <f t="shared" si="4"/>
        <v>17661</v>
      </c>
    </row>
    <row r="32" spans="2:9" ht="15" customHeight="1">
      <c r="B32" s="37">
        <v>25</v>
      </c>
      <c r="C32" s="37" t="s">
        <v>12</v>
      </c>
      <c r="D32" s="63">
        <f>SUMIFS(OFM!AD:AD,OFM!C:C,C32)</f>
        <v>7522.75</v>
      </c>
      <c r="E32" s="63">
        <f>SUMIFS(FAM!AF:AF,FAM!E:E,C32)</f>
        <v>6168.75</v>
      </c>
      <c r="F32" s="66">
        <f>SUMIFS(B2S!F:F,B2S!C:C,C32)</f>
        <v>0</v>
      </c>
      <c r="G32" s="64">
        <f t="shared" si="3"/>
        <v>13691.5</v>
      </c>
      <c r="H32" s="65">
        <f>SUMIFS(PSP!S:S,PSP!D:D,C32)</f>
        <v>4960</v>
      </c>
      <c r="I32" s="64">
        <f t="shared" si="4"/>
        <v>18651.5</v>
      </c>
    </row>
    <row r="33" spans="2:9" ht="15" customHeight="1">
      <c r="B33" s="37">
        <v>26</v>
      </c>
      <c r="C33" s="37" t="s">
        <v>130</v>
      </c>
      <c r="D33" s="63">
        <f>SUMIFS(OFM!AD:AD,OFM!C:C,C33)</f>
        <v>635</v>
      </c>
      <c r="E33" s="63">
        <f>SUMIFS(FAM!AF:AF,FAM!E:E,C33)</f>
        <v>5401</v>
      </c>
      <c r="F33" s="66">
        <f>SUMIFS(B2S!F:F,B2S!C:C,C33)</f>
        <v>0</v>
      </c>
      <c r="G33" s="64">
        <f t="shared" si="3"/>
        <v>6036</v>
      </c>
      <c r="H33" s="65">
        <f>SUMIFS(PSP!S:S,PSP!D:D,C33)</f>
        <v>10438.75</v>
      </c>
      <c r="I33" s="64">
        <f t="shared" si="4"/>
        <v>16474.75</v>
      </c>
    </row>
    <row r="34" spans="2:9" ht="15" hidden="1" customHeight="1">
      <c r="B34" s="37">
        <v>27</v>
      </c>
      <c r="C34" s="37" t="s">
        <v>932</v>
      </c>
      <c r="D34" s="63">
        <f>SUMIFS(OFM!AD:AD,OFM!C:C,C34)</f>
        <v>0</v>
      </c>
      <c r="E34" s="63">
        <f>SUMIFS(FAM!AF:AF,FAM!E:E,C34)</f>
        <v>0</v>
      </c>
      <c r="F34" s="66">
        <f>SUMIFS(B2S!F:F,B2S!C:C,C34)</f>
        <v>0</v>
      </c>
      <c r="G34" s="64">
        <f t="shared" si="3"/>
        <v>0</v>
      </c>
      <c r="H34" s="65">
        <f>SUMIFS(PSP!S:S,PSP!D:D,C34)</f>
        <v>0</v>
      </c>
      <c r="I34" s="64">
        <f t="shared" si="4"/>
        <v>0</v>
      </c>
    </row>
    <row r="35" spans="2:9" ht="15" customHeight="1">
      <c r="B35" s="37">
        <v>28</v>
      </c>
      <c r="C35" s="37" t="s">
        <v>84</v>
      </c>
      <c r="D35" s="63">
        <f>SUMIFS(OFM!AD:AD,OFM!C:C,C35)</f>
        <v>0</v>
      </c>
      <c r="E35" s="63">
        <f>SUMIFS(FAM!AF:AF,FAM!E:E,C35)</f>
        <v>2405</v>
      </c>
      <c r="F35" s="66">
        <f>SUMIFS(B2S!F:F,B2S!C:C,C35)</f>
        <v>0</v>
      </c>
      <c r="G35" s="64">
        <f t="shared" si="3"/>
        <v>2405</v>
      </c>
      <c r="H35" s="65">
        <f>SUMIFS(PSP!S:S,PSP!D:D,C35)</f>
        <v>7457.5</v>
      </c>
      <c r="I35" s="64">
        <f t="shared" si="4"/>
        <v>9862.5</v>
      </c>
    </row>
    <row r="36" spans="2:9" ht="15" customHeight="1">
      <c r="B36" s="37">
        <v>29</v>
      </c>
      <c r="C36" s="37" t="s">
        <v>216</v>
      </c>
      <c r="D36" s="63">
        <f>SUMIFS(OFM!AD:AD,OFM!C:C,C36)</f>
        <v>0</v>
      </c>
      <c r="E36" s="63">
        <f>SUMIFS(FAM!AF:AF,FAM!E:E,C36)</f>
        <v>0</v>
      </c>
      <c r="F36" s="66">
        <f>SUMIFS(B2S!F:F,B2S!C:C,C36)</f>
        <v>0</v>
      </c>
      <c r="G36" s="64">
        <f t="shared" si="3"/>
        <v>0</v>
      </c>
      <c r="H36" s="65">
        <f>SUMIFS(PSP!S:S,PSP!D:D,C36)</f>
        <v>0</v>
      </c>
      <c r="I36" s="64">
        <f t="shared" si="4"/>
        <v>0</v>
      </c>
    </row>
    <row r="37" spans="2:9" ht="15" customHeight="1">
      <c r="B37" s="37">
        <v>30</v>
      </c>
      <c r="C37" s="37" t="s">
        <v>25</v>
      </c>
      <c r="D37" s="63">
        <f>SUMIFS(OFM!AD:AD,OFM!C:C,C37)</f>
        <v>3585.75</v>
      </c>
      <c r="E37" s="63">
        <f>SUMIFS(FAM!AF:AF,FAM!E:E,C37)</f>
        <v>0</v>
      </c>
      <c r="F37" s="66">
        <f>SUMIFS(B2S!F:F,B2S!C:C,C37)</f>
        <v>0</v>
      </c>
      <c r="G37" s="64">
        <f t="shared" si="3"/>
        <v>3585.75</v>
      </c>
      <c r="H37" s="65">
        <f>SUMIFS(PSP!S:S,PSP!D:D,C37)</f>
        <v>9286.25</v>
      </c>
      <c r="I37" s="64">
        <f t="shared" si="4"/>
        <v>12872</v>
      </c>
    </row>
    <row r="38" spans="2:9" ht="15" customHeight="1">
      <c r="B38" s="37">
        <v>31</v>
      </c>
      <c r="C38" s="37" t="s">
        <v>284</v>
      </c>
      <c r="D38" s="63">
        <f>SUMIFS(OFM!AD:AD,OFM!C:C,C38)</f>
        <v>1702.5</v>
      </c>
      <c r="E38" s="63">
        <f>SUMIFS(FAM!AF:AF,FAM!E:E,C38)</f>
        <v>0</v>
      </c>
      <c r="F38" s="66">
        <f>SUMIFS(B2S!F:F,B2S!C:C,C38)</f>
        <v>0</v>
      </c>
      <c r="G38" s="64">
        <f t="shared" si="3"/>
        <v>1702.5</v>
      </c>
      <c r="H38" s="65">
        <f>SUMIFS(PSP!S:S,PSP!D:D,C38)</f>
        <v>8561.25</v>
      </c>
      <c r="I38" s="64">
        <f t="shared" si="4"/>
        <v>10263.75</v>
      </c>
    </row>
    <row r="39" spans="2:9" ht="15" customHeight="1">
      <c r="B39" s="37">
        <v>32</v>
      </c>
      <c r="C39" s="37" t="s">
        <v>501</v>
      </c>
      <c r="D39" s="63">
        <f>SUMIFS(OFM!AD:AD,OFM!C:C,C39)</f>
        <v>2721</v>
      </c>
      <c r="E39" s="63">
        <f>SUMIFS(FAM!AF:AF,FAM!E:E,C39)</f>
        <v>0</v>
      </c>
      <c r="F39" s="66">
        <f>SUMIFS(B2S!F:F,B2S!C:C,C39)</f>
        <v>0</v>
      </c>
      <c r="G39" s="64">
        <f t="shared" si="3"/>
        <v>2721</v>
      </c>
      <c r="H39" s="65">
        <f>SUMIFS(PSP!S:S,PSP!D:D,C39)</f>
        <v>708.75</v>
      </c>
      <c r="I39" s="64">
        <f t="shared" si="4"/>
        <v>3429.75</v>
      </c>
    </row>
    <row r="40" spans="2:9" ht="15" customHeight="1">
      <c r="B40" s="37">
        <v>33</v>
      </c>
      <c r="C40" s="37" t="s">
        <v>602</v>
      </c>
      <c r="D40" s="63">
        <f>SUMIFS(OFM!AD:AD,OFM!C:C,C40)</f>
        <v>0</v>
      </c>
      <c r="E40" s="63">
        <f>SUMIFS(FAM!AF:AF,FAM!E:E,C40)</f>
        <v>0</v>
      </c>
      <c r="F40" s="66">
        <f>SUMIFS(B2S!F:F,B2S!C:C,C40)</f>
        <v>0</v>
      </c>
      <c r="G40" s="64">
        <f t="shared" si="3"/>
        <v>0</v>
      </c>
      <c r="H40" s="65">
        <f>SUMIFS(PSP!S:S,PSP!D:D,C40)</f>
        <v>1301.25</v>
      </c>
      <c r="I40" s="64">
        <f t="shared" si="4"/>
        <v>1301.25</v>
      </c>
    </row>
    <row r="41" spans="2:9" ht="15" customHeight="1">
      <c r="B41" s="37">
        <v>34</v>
      </c>
      <c r="C41" s="37" t="s">
        <v>463</v>
      </c>
      <c r="D41" s="63">
        <f>SUMIFS(OFM!AD:AD,OFM!C:C,C41)</f>
        <v>0</v>
      </c>
      <c r="E41" s="63">
        <f>SUMIFS(FAM!AF:AF,FAM!E:E,C41)</f>
        <v>0</v>
      </c>
      <c r="F41" s="66">
        <f>SUMIFS(B2S!F:F,B2S!C:C,C41)</f>
        <v>0</v>
      </c>
      <c r="G41" s="64">
        <f t="shared" si="3"/>
        <v>0</v>
      </c>
      <c r="H41" s="65">
        <f>SUMIFS(PSP!S:S,PSP!D:D,C41)</f>
        <v>13401.25</v>
      </c>
      <c r="I41" s="64">
        <f t="shared" si="4"/>
        <v>13401.25</v>
      </c>
    </row>
    <row r="42" spans="2:9" ht="15" customHeight="1">
      <c r="B42" s="37">
        <v>35</v>
      </c>
      <c r="C42" s="37" t="s">
        <v>313</v>
      </c>
      <c r="D42" s="63">
        <f>SUMIFS(OFM!AD:AD,OFM!C:C,C42)</f>
        <v>13617.5</v>
      </c>
      <c r="E42" s="63">
        <f>SUMIFS(FAM!AF:AF,FAM!E:E,C42)</f>
        <v>4907.5</v>
      </c>
      <c r="F42" s="66">
        <f>SUMIFS(B2S!F:F,B2S!C:C,C42)</f>
        <v>0</v>
      </c>
      <c r="G42" s="64">
        <f t="shared" si="3"/>
        <v>18525</v>
      </c>
      <c r="H42" s="65">
        <f>SUMIFS(PSP!S:S,PSP!D:D,C42)</f>
        <v>640</v>
      </c>
      <c r="I42" s="64">
        <f t="shared" si="4"/>
        <v>19165</v>
      </c>
    </row>
    <row r="43" spans="2:9" ht="15" customHeight="1">
      <c r="B43" s="37">
        <v>36</v>
      </c>
      <c r="C43" s="37" t="s">
        <v>552</v>
      </c>
      <c r="D43" s="63">
        <f>SUMIFS(OFM!AD:AD,OFM!C:C,C43)</f>
        <v>0</v>
      </c>
      <c r="E43" s="63">
        <f>SUMIFS(FAM!AF:AF,FAM!E:E,C43)</f>
        <v>17533.25</v>
      </c>
      <c r="F43" s="67">
        <f>SUMIFS(B2S!F:F,B2S!C:C,C43)</f>
        <v>3497</v>
      </c>
      <c r="G43" s="64">
        <f t="shared" si="3"/>
        <v>21030.25</v>
      </c>
      <c r="H43" s="65">
        <f>SUMIFS(PSP!S:S,PSP!D:D,C43)</f>
        <v>231.25</v>
      </c>
      <c r="I43" s="64">
        <f t="shared" si="4"/>
        <v>21261.5</v>
      </c>
    </row>
    <row r="44" spans="2:9" ht="15" customHeight="1">
      <c r="B44" s="37">
        <v>37</v>
      </c>
      <c r="C44" s="37" t="s">
        <v>512</v>
      </c>
      <c r="D44" s="63">
        <f>SUMIFS(OFM!AD:AD,OFM!C:C,C44)</f>
        <v>0</v>
      </c>
      <c r="E44" s="63">
        <f>SUMIFS(FAM!AF:AF,FAM!E:E,C44)</f>
        <v>0</v>
      </c>
      <c r="F44" s="66">
        <f>SUMIFS(B2S!F:F,B2S!C:C,C44)</f>
        <v>0</v>
      </c>
      <c r="G44" s="64">
        <f t="shared" si="3"/>
        <v>0</v>
      </c>
      <c r="H44" s="65">
        <f>SUMIFS(PSP!S:S,PSP!D:D,C44)</f>
        <v>518.75</v>
      </c>
      <c r="I44" s="64">
        <f t="shared" si="4"/>
        <v>518.75</v>
      </c>
    </row>
    <row r="45" spans="2:9" ht="15" customHeight="1">
      <c r="B45" s="37">
        <v>38</v>
      </c>
      <c r="C45" s="37" t="s">
        <v>259</v>
      </c>
      <c r="D45" s="63">
        <f>SUMIFS(OFM!AD:AD,OFM!C:C,C45)</f>
        <v>0</v>
      </c>
      <c r="E45" s="63">
        <f>SUMIFS(FAM!AF:AF,FAM!E:E,C45)</f>
        <v>0</v>
      </c>
      <c r="F45" s="66">
        <f>SUMIFS(B2S!F:F,B2S!C:C,C45)</f>
        <v>0</v>
      </c>
      <c r="G45" s="64">
        <f t="shared" si="3"/>
        <v>0</v>
      </c>
      <c r="H45" s="65">
        <f>SUMIFS(PSP!S:S,PSP!D:D,C45)</f>
        <v>4441.25</v>
      </c>
      <c r="I45" s="64">
        <f t="shared" si="4"/>
        <v>4441.25</v>
      </c>
    </row>
    <row r="46" spans="2:9" ht="15" customHeight="1">
      <c r="B46" s="37">
        <v>39</v>
      </c>
      <c r="C46" s="37" t="s">
        <v>367</v>
      </c>
      <c r="D46" s="63">
        <f>SUMIFS(OFM!AD:AD,OFM!C:C,C46)</f>
        <v>0</v>
      </c>
      <c r="E46" s="63">
        <f>SUMIFS(FAM!AF:AF,FAM!E:E,C46)</f>
        <v>0</v>
      </c>
      <c r="F46" s="66">
        <f>SUMIFS(B2S!F:F,B2S!C:C,C46)</f>
        <v>0</v>
      </c>
      <c r="G46" s="64">
        <f t="shared" si="3"/>
        <v>0</v>
      </c>
      <c r="H46" s="65">
        <f>SUMIFS(PSP!S:S,PSP!D:D,C46)</f>
        <v>1986.25</v>
      </c>
      <c r="I46" s="64">
        <f t="shared" si="4"/>
        <v>1986.25</v>
      </c>
    </row>
    <row r="47" spans="2:9" ht="15" hidden="1" customHeight="1">
      <c r="B47" s="37">
        <v>40</v>
      </c>
      <c r="C47" s="37" t="s">
        <v>933</v>
      </c>
      <c r="D47" s="63">
        <f>SUMIFS(OFM!AD:AD,OFM!C:C,C47)</f>
        <v>0</v>
      </c>
      <c r="E47" s="63">
        <f>SUMIFS(FAM!AF:AF,FAM!E:E,C47)</f>
        <v>0</v>
      </c>
      <c r="F47" s="66">
        <f>SUMIFS(B2S!F:F,B2S!C:C,C47)</f>
        <v>0</v>
      </c>
      <c r="G47" s="64">
        <f t="shared" si="3"/>
        <v>0</v>
      </c>
      <c r="H47" s="65">
        <f>SUMIFS(PSP!S:S,PSP!D:D,C47)</f>
        <v>501785.5</v>
      </c>
      <c r="I47" s="64">
        <f t="shared" si="4"/>
        <v>501785.5</v>
      </c>
    </row>
    <row r="48" spans="2:9" ht="15" customHeight="1">
      <c r="B48" s="37">
        <v>41</v>
      </c>
      <c r="C48" s="37" t="s">
        <v>480</v>
      </c>
      <c r="D48" s="63">
        <f>SUMIFS(OFM!AD:AD,OFM!C:C,C48)</f>
        <v>0</v>
      </c>
      <c r="E48" s="63">
        <f>SUMIFS(FAM!AF:AF,FAM!E:E,C48)</f>
        <v>0</v>
      </c>
      <c r="F48" s="66">
        <f>SUMIFS(B2S!F:F,B2S!C:C,C48)</f>
        <v>0</v>
      </c>
      <c r="G48" s="64">
        <f t="shared" si="3"/>
        <v>0</v>
      </c>
      <c r="H48" s="65">
        <f>SUMIFS(PSP!S:S,PSP!D:D,C48)</f>
        <v>3333.75</v>
      </c>
      <c r="I48" s="64">
        <f t="shared" si="4"/>
        <v>3333.75</v>
      </c>
    </row>
    <row r="49" spans="2:9" ht="15" hidden="1" customHeight="1">
      <c r="B49" s="37">
        <v>42</v>
      </c>
      <c r="C49" s="37" t="s">
        <v>934</v>
      </c>
      <c r="D49" s="63">
        <f>SUMIFS(OFM!AD:AD,OFM!C:C,C49)</f>
        <v>0</v>
      </c>
      <c r="E49" s="63">
        <f>SUMIFS(FAM!AF:AF,FAM!E:E,C49)</f>
        <v>0</v>
      </c>
      <c r="F49" s="66">
        <f>SUMIFS(B2S!F:F,B2S!C:C,C49)</f>
        <v>0</v>
      </c>
      <c r="G49" s="64">
        <f t="shared" si="3"/>
        <v>0</v>
      </c>
      <c r="H49" s="65">
        <f>SUMIFS(PSP!S:S,PSP!D:D,C49)</f>
        <v>0</v>
      </c>
      <c r="I49" s="64">
        <f t="shared" si="4"/>
        <v>0</v>
      </c>
    </row>
    <row r="50" spans="2:9" ht="15" customHeight="1">
      <c r="B50" s="37">
        <v>43</v>
      </c>
      <c r="C50" s="37" t="s">
        <v>515</v>
      </c>
      <c r="D50" s="63">
        <f>SUMIFS(OFM!AD:AD,OFM!C:C,C50)</f>
        <v>0</v>
      </c>
      <c r="E50" s="63">
        <f>SUMIFS(FAM!AF:AF,FAM!E:E,C50)</f>
        <v>0</v>
      </c>
      <c r="F50" s="66">
        <f>SUMIFS(B2S!F:F,B2S!C:C,C50)</f>
        <v>0</v>
      </c>
      <c r="G50" s="64">
        <f t="shared" si="3"/>
        <v>0</v>
      </c>
      <c r="H50" s="65">
        <f>SUMIFS(PSP!S:S,PSP!D:D,C50)</f>
        <v>215</v>
      </c>
      <c r="I50" s="64">
        <f t="shared" si="4"/>
        <v>215</v>
      </c>
    </row>
    <row r="51" spans="2:9" ht="15" customHeight="1">
      <c r="B51" s="37">
        <v>44</v>
      </c>
      <c r="C51" s="37" t="s">
        <v>238</v>
      </c>
      <c r="D51" s="63">
        <f>SUMIFS(OFM!AD:AD,OFM!C:C,C51)</f>
        <v>0</v>
      </c>
      <c r="E51" s="63">
        <f>SUMIFS(FAM!AF:AF,FAM!E:E,C51)</f>
        <v>0</v>
      </c>
      <c r="F51" s="66">
        <f>SUMIFS(B2S!F:F,B2S!C:C,C51)</f>
        <v>0</v>
      </c>
      <c r="G51" s="64">
        <f t="shared" si="3"/>
        <v>0</v>
      </c>
      <c r="H51" s="65">
        <f>SUMIFS(PSP!S:S,PSP!D:D,C51)</f>
        <v>397.5</v>
      </c>
      <c r="I51" s="64">
        <f t="shared" si="4"/>
        <v>397.5</v>
      </c>
    </row>
    <row r="52" spans="2:9" ht="15" customHeight="1">
      <c r="B52" s="37">
        <v>45</v>
      </c>
      <c r="C52" s="37" t="s">
        <v>297</v>
      </c>
      <c r="D52" s="63">
        <f>SUMIFS(OFM!AD:AD,OFM!C:C,C52)</f>
        <v>0</v>
      </c>
      <c r="E52" s="63">
        <f>SUMIFS(FAM!AF:AF,FAM!E:E,C52)</f>
        <v>0</v>
      </c>
      <c r="F52" s="66">
        <f>SUMIFS(B2S!F:F,B2S!C:C,C52)</f>
        <v>0</v>
      </c>
      <c r="G52" s="64">
        <f t="shared" si="3"/>
        <v>0</v>
      </c>
      <c r="H52" s="65">
        <f>SUMIFS(PSP!S:S,PSP!D:D,C52)</f>
        <v>5880</v>
      </c>
      <c r="I52" s="64">
        <f t="shared" si="4"/>
        <v>5880</v>
      </c>
    </row>
    <row r="53" spans="2:9" ht="15" customHeight="1">
      <c r="B53" s="37">
        <v>46</v>
      </c>
      <c r="C53" s="37" t="s">
        <v>191</v>
      </c>
      <c r="D53" s="63">
        <f>SUMIFS(OFM!AD:AD,OFM!C:C,C53)</f>
        <v>0</v>
      </c>
      <c r="E53" s="63">
        <f>SUMIFS(FAM!AF:AF,FAM!E:E,C53)</f>
        <v>0</v>
      </c>
      <c r="F53" s="66">
        <f>SUMIFS(B2S!F:F,B2S!C:C,C53)</f>
        <v>0</v>
      </c>
      <c r="G53" s="64">
        <f t="shared" si="3"/>
        <v>0</v>
      </c>
      <c r="H53" s="65">
        <f>SUMIFS(PSP!S:S,PSP!D:D,C53)</f>
        <v>10833.75</v>
      </c>
      <c r="I53" s="64">
        <f t="shared" si="4"/>
        <v>10833.75</v>
      </c>
    </row>
    <row r="54" spans="2:9" ht="15" customHeight="1">
      <c r="B54" s="37">
        <v>47</v>
      </c>
      <c r="C54" s="37" t="s">
        <v>302</v>
      </c>
      <c r="D54" s="63">
        <f>SUMIFS(OFM!AD:AD,OFM!C:C,C54)</f>
        <v>0</v>
      </c>
      <c r="E54" s="63">
        <f>SUMIFS(FAM!AF:AF,FAM!E:E,C54)</f>
        <v>0</v>
      </c>
      <c r="F54" s="66">
        <f>SUMIFS(B2S!F:F,B2S!C:C,C54)</f>
        <v>0</v>
      </c>
      <c r="G54" s="64">
        <f t="shared" si="3"/>
        <v>0</v>
      </c>
      <c r="H54" s="65">
        <f>SUMIFS(PSP!S:S,PSP!D:D,C54)</f>
        <v>3082.5</v>
      </c>
      <c r="I54" s="64">
        <f t="shared" si="4"/>
        <v>3082.5</v>
      </c>
    </row>
    <row r="55" spans="2:9" ht="15" customHeight="1">
      <c r="B55" s="37">
        <v>48</v>
      </c>
      <c r="C55" s="37" t="s">
        <v>16</v>
      </c>
      <c r="D55" s="63">
        <f>SUMIFS(OFM!AD:AD,OFM!C:C,C55)</f>
        <v>30705.5</v>
      </c>
      <c r="E55" s="63">
        <f>SUMIFS(FAM!AF:AF,FAM!E:E,C55)</f>
        <v>30323.75</v>
      </c>
      <c r="F55" s="66">
        <f>SUMIFS(B2S!F:F,B2S!C:C,C55)</f>
        <v>0</v>
      </c>
      <c r="G55" s="64">
        <f t="shared" si="3"/>
        <v>61029.25</v>
      </c>
      <c r="H55" s="65">
        <f>SUMIFS(PSP!S:S,PSP!D:D,C55)</f>
        <v>11581.25</v>
      </c>
      <c r="I55" s="64">
        <f t="shared" si="4"/>
        <v>72610.5</v>
      </c>
    </row>
    <row r="56" spans="2:9" ht="15" hidden="1" customHeight="1">
      <c r="B56" s="37">
        <v>49</v>
      </c>
      <c r="C56" s="37" t="s">
        <v>935</v>
      </c>
      <c r="D56" s="63">
        <f>SUMIFS(OFM!AD:AD,OFM!C:C,C56)</f>
        <v>0</v>
      </c>
      <c r="E56" s="63">
        <f>SUMIFS(FAM!AF:AF,FAM!E:E,C56)</f>
        <v>0</v>
      </c>
      <c r="F56" s="66">
        <f>SUMIFS(B2S!F:F,B2S!C:C,C56)</f>
        <v>0</v>
      </c>
      <c r="G56" s="64">
        <f t="shared" si="3"/>
        <v>0</v>
      </c>
      <c r="H56" s="65">
        <f>SUMIFS(PSP!S:S,PSP!D:D,C56)</f>
        <v>0</v>
      </c>
      <c r="I56" s="64">
        <f t="shared" si="4"/>
        <v>0</v>
      </c>
    </row>
    <row r="57" spans="2:9" ht="15" customHeight="1">
      <c r="B57" s="37">
        <v>50</v>
      </c>
      <c r="C57" s="37" t="s">
        <v>66</v>
      </c>
      <c r="D57" s="63">
        <f>SUMIFS(OFM!AD:AD,OFM!C:C,C57)</f>
        <v>0</v>
      </c>
      <c r="E57" s="63">
        <f>SUMIFS(FAM!AF:AF,FAM!E:E,C57)</f>
        <v>2915</v>
      </c>
      <c r="F57" s="66">
        <f>SUMIFS(B2S!F:F,B2S!C:C,C57)</f>
        <v>0</v>
      </c>
      <c r="G57" s="64">
        <f t="shared" si="3"/>
        <v>2915</v>
      </c>
      <c r="H57" s="65">
        <f>SUMIFS(PSP!S:S,PSP!D:D,C57)</f>
        <v>4652.5</v>
      </c>
      <c r="I57" s="64">
        <f t="shared" si="4"/>
        <v>7567.5</v>
      </c>
    </row>
    <row r="58" spans="2:9" ht="15" customHeight="1">
      <c r="B58" s="37">
        <v>51</v>
      </c>
      <c r="C58" s="37" t="s">
        <v>123</v>
      </c>
      <c r="D58" s="63">
        <f>SUMIFS(OFM!AD:AD,OFM!C:C,C58)</f>
        <v>0</v>
      </c>
      <c r="E58" s="63">
        <f>SUMIFS(FAM!AF:AF,FAM!E:E,C58)</f>
        <v>26647</v>
      </c>
      <c r="F58" s="66">
        <f>SUMIFS(B2S!F:F,B2S!C:C,C58)</f>
        <v>0</v>
      </c>
      <c r="G58" s="64">
        <f t="shared" si="3"/>
        <v>26647</v>
      </c>
      <c r="H58" s="65">
        <f>SUMIFS(PSP!S:S,PSP!D:D,C58)</f>
        <v>8843.75</v>
      </c>
      <c r="I58" s="64">
        <f t="shared" si="4"/>
        <v>35490.75</v>
      </c>
    </row>
    <row r="59" spans="2:9" ht="15" customHeight="1">
      <c r="B59" s="37">
        <v>52</v>
      </c>
      <c r="C59" s="37" t="s">
        <v>207</v>
      </c>
      <c r="D59" s="63">
        <f>SUMIFS(OFM!AD:AD,OFM!C:C,C59)</f>
        <v>0</v>
      </c>
      <c r="E59" s="63">
        <f>SUMIFS(FAM!AF:AF,FAM!E:E,C59)</f>
        <v>0</v>
      </c>
      <c r="F59" s="66">
        <f>SUMIFS(B2S!F:F,B2S!C:C,C59)</f>
        <v>0</v>
      </c>
      <c r="G59" s="64">
        <f t="shared" si="3"/>
        <v>0</v>
      </c>
      <c r="H59" s="65">
        <f>SUMIFS(PSP!S:S,PSP!D:D,C59)</f>
        <v>0</v>
      </c>
      <c r="I59" s="64">
        <f t="shared" si="4"/>
        <v>0</v>
      </c>
    </row>
    <row r="60" spans="2:9" ht="15" customHeight="1">
      <c r="B60" s="37">
        <v>53</v>
      </c>
      <c r="C60" s="37" t="s">
        <v>637</v>
      </c>
      <c r="D60" s="63">
        <f>SUMIFS(OFM!AD:AD,OFM!C:C,C60)</f>
        <v>0</v>
      </c>
      <c r="E60" s="63">
        <f>SUMIFS(FAM!AF:AF,FAM!E:E,C60)</f>
        <v>0</v>
      </c>
      <c r="F60" s="66">
        <f>SUMIFS(B2S!F:F,B2S!C:C,C60)</f>
        <v>0</v>
      </c>
      <c r="G60" s="64">
        <f t="shared" si="3"/>
        <v>0</v>
      </c>
      <c r="H60" s="65">
        <f>SUMIFS(PSP!S:S,PSP!D:D,C60)</f>
        <v>2692.5</v>
      </c>
      <c r="I60" s="64">
        <f t="shared" si="4"/>
        <v>2692.5</v>
      </c>
    </row>
    <row r="61" spans="2:9" ht="15" customHeight="1">
      <c r="B61" s="37">
        <v>54</v>
      </c>
      <c r="C61" s="37" t="s">
        <v>261</v>
      </c>
      <c r="D61" s="63">
        <f>SUMIFS(OFM!AD:AD,OFM!C:C,C61)</f>
        <v>0</v>
      </c>
      <c r="E61" s="63">
        <f>SUMIFS(FAM!AF:AF,FAM!E:E,C61)</f>
        <v>0</v>
      </c>
      <c r="F61" s="66">
        <f>SUMIFS(B2S!F:F,B2S!C:C,C61)</f>
        <v>0</v>
      </c>
      <c r="G61" s="64">
        <f t="shared" si="3"/>
        <v>0</v>
      </c>
      <c r="H61" s="65">
        <f>SUMIFS(PSP!S:S,PSP!D:D,C61)</f>
        <v>2042.5</v>
      </c>
      <c r="I61" s="64">
        <f t="shared" si="4"/>
        <v>2042.5</v>
      </c>
    </row>
    <row r="62" spans="2:9" ht="15" customHeight="1">
      <c r="B62" s="37">
        <v>55</v>
      </c>
      <c r="C62" s="37" t="s">
        <v>58</v>
      </c>
      <c r="D62" s="63">
        <f>SUMIFS(OFM!AD:AD,OFM!C:C,C62)</f>
        <v>0</v>
      </c>
      <c r="E62" s="63">
        <f>SUMIFS(FAM!AF:AF,FAM!E:E,C62)</f>
        <v>10426</v>
      </c>
      <c r="F62" s="66">
        <f>SUMIFS(B2S!F:F,B2S!C:C,C62)</f>
        <v>0</v>
      </c>
      <c r="G62" s="64">
        <f t="shared" si="3"/>
        <v>10426</v>
      </c>
      <c r="H62" s="65">
        <f>SUMIFS(PSP!S:S,PSP!D:D,C62)</f>
        <v>11048</v>
      </c>
      <c r="I62" s="64">
        <f t="shared" si="4"/>
        <v>21474</v>
      </c>
    </row>
    <row r="63" spans="2:9" ht="15" customHeight="1">
      <c r="B63" s="37">
        <v>56</v>
      </c>
      <c r="C63" s="37" t="s">
        <v>21</v>
      </c>
      <c r="D63" s="63">
        <f>SUMIFS(OFM!AD:AD,OFM!C:C,C63)</f>
        <v>0</v>
      </c>
      <c r="E63" s="63">
        <f>SUMIFS(FAM!AF:AF,FAM!E:E,C63)</f>
        <v>17282.5</v>
      </c>
      <c r="F63" s="66">
        <f>SUMIFS(B2S!F:F,B2S!C:C,C63)</f>
        <v>0</v>
      </c>
      <c r="G63" s="64">
        <f t="shared" si="3"/>
        <v>17282.5</v>
      </c>
      <c r="H63" s="65">
        <f>SUMIFS(PSP!S:S,PSP!D:D,C63)</f>
        <v>0</v>
      </c>
      <c r="I63" s="64">
        <f t="shared" si="4"/>
        <v>17282.5</v>
      </c>
    </row>
    <row r="64" spans="2:9" ht="15" hidden="1" customHeight="1">
      <c r="B64" s="37">
        <v>57</v>
      </c>
      <c r="C64" s="37" t="s">
        <v>936</v>
      </c>
      <c r="D64" s="63">
        <f>SUMIFS(OFM!AD:AD,OFM!C:C,C64)</f>
        <v>0</v>
      </c>
      <c r="E64" s="63">
        <f>SUMIFS(FAM!AF:AF,FAM!E:E,C64)</f>
        <v>0</v>
      </c>
      <c r="F64" s="66">
        <f>SUMIFS(B2S!F:F,B2S!C:C,C64)</f>
        <v>0</v>
      </c>
      <c r="G64" s="64">
        <f t="shared" si="3"/>
        <v>0</v>
      </c>
      <c r="H64" s="65">
        <f>SUMIFS(PSP!S:S,PSP!D:D,C64)</f>
        <v>0</v>
      </c>
      <c r="I64" s="64">
        <f t="shared" si="4"/>
        <v>0</v>
      </c>
    </row>
    <row r="65" spans="2:9" ht="15" hidden="1" customHeight="1">
      <c r="B65" s="37">
        <v>58</v>
      </c>
      <c r="C65" s="37" t="s">
        <v>937</v>
      </c>
      <c r="D65" s="63">
        <f>SUMIFS(OFM!AD:AD,OFM!C:C,C65)</f>
        <v>0</v>
      </c>
      <c r="E65" s="63">
        <f>SUMIFS(FAM!AF:AF,FAM!E:E,C65)</f>
        <v>0</v>
      </c>
      <c r="F65" s="66">
        <f>SUMIFS(B2S!F:F,B2S!C:C,C65)</f>
        <v>0</v>
      </c>
      <c r="G65" s="64">
        <f t="shared" si="3"/>
        <v>0</v>
      </c>
      <c r="H65" s="65">
        <f>SUMIFS(PSP!S:S,PSP!D:D,C65)</f>
        <v>0</v>
      </c>
      <c r="I65" s="64">
        <f t="shared" si="4"/>
        <v>0</v>
      </c>
    </row>
    <row r="66" spans="2:9" ht="15" hidden="1" customHeight="1">
      <c r="B66" s="37">
        <v>59</v>
      </c>
      <c r="C66" s="37" t="s">
        <v>938</v>
      </c>
      <c r="D66" s="63">
        <f>SUMIFS(OFM!AD:AD,OFM!C:C,C66)</f>
        <v>0</v>
      </c>
      <c r="E66" s="63">
        <f>SUMIFS(FAM!AF:AF,FAM!E:E,C66)</f>
        <v>0</v>
      </c>
      <c r="F66" s="66">
        <f>SUMIFS(B2S!F:F,B2S!C:C,C66)</f>
        <v>0</v>
      </c>
      <c r="G66" s="64">
        <f t="shared" si="3"/>
        <v>0</v>
      </c>
      <c r="H66" s="65">
        <f>SUMIFS(PSP!S:S,PSP!D:D,C66)</f>
        <v>0</v>
      </c>
      <c r="I66" s="64">
        <f t="shared" si="4"/>
        <v>0</v>
      </c>
    </row>
    <row r="67" spans="2:9" ht="15" hidden="1" customHeight="1">
      <c r="B67" s="37">
        <v>60</v>
      </c>
      <c r="C67" s="37" t="s">
        <v>939</v>
      </c>
      <c r="D67" s="63">
        <f>SUMIFS(OFM!AD:AD,OFM!C:C,C67)</f>
        <v>0</v>
      </c>
      <c r="E67" s="63">
        <f>SUMIFS(FAM!AF:AF,FAM!E:E,C67)</f>
        <v>0</v>
      </c>
      <c r="F67" s="66">
        <f>SUMIFS(B2S!F:F,B2S!C:C,C67)</f>
        <v>0</v>
      </c>
      <c r="G67" s="64">
        <f t="shared" si="3"/>
        <v>0</v>
      </c>
      <c r="H67" s="65">
        <f>SUMIFS(PSP!S:S,PSP!D:D,C67)</f>
        <v>0</v>
      </c>
      <c r="I67" s="64">
        <f t="shared" si="4"/>
        <v>0</v>
      </c>
    </row>
    <row r="68" spans="2:9" ht="15" hidden="1" customHeight="1">
      <c r="B68" s="37">
        <v>61</v>
      </c>
      <c r="C68" s="37" t="s">
        <v>940</v>
      </c>
      <c r="D68" s="63">
        <f>SUMIFS(OFM!AD:AD,OFM!C:C,C68)</f>
        <v>0</v>
      </c>
      <c r="E68" s="63">
        <f>SUMIFS(FAM!AF:AF,FAM!E:E,C68)</f>
        <v>0</v>
      </c>
      <c r="F68" s="66">
        <f>SUMIFS(B2S!F:F,B2S!C:C,C68)</f>
        <v>0</v>
      </c>
      <c r="G68" s="64">
        <f t="shared" si="3"/>
        <v>0</v>
      </c>
      <c r="H68" s="65">
        <f>SUMIFS(PSP!S:S,PSP!D:D,C68)</f>
        <v>0</v>
      </c>
      <c r="I68" s="64">
        <f t="shared" si="4"/>
        <v>0</v>
      </c>
    </row>
    <row r="69" spans="2:9" ht="15" hidden="1" customHeight="1">
      <c r="B69" s="37">
        <v>62</v>
      </c>
      <c r="C69" s="37" t="s">
        <v>581</v>
      </c>
      <c r="D69" s="63">
        <f>SUMIFS(OFM!AD:AD,OFM!C:C,C69)</f>
        <v>0</v>
      </c>
      <c r="E69" s="63">
        <f>SUMIFS(FAM!AF:AF,FAM!E:E,C69)</f>
        <v>0</v>
      </c>
      <c r="F69" s="66">
        <f>SUMIFS(B2S!F:F,B2S!C:C,C69)</f>
        <v>0</v>
      </c>
      <c r="G69" s="64">
        <f t="shared" si="3"/>
        <v>0</v>
      </c>
      <c r="H69" s="65">
        <f>SUMIFS(PSP!S:S,PSP!D:D,C69)</f>
        <v>1256.25</v>
      </c>
      <c r="I69" s="64">
        <f t="shared" si="4"/>
        <v>1256.25</v>
      </c>
    </row>
    <row r="70" spans="2:9" ht="15" hidden="1" customHeight="1">
      <c r="B70" s="37">
        <v>63</v>
      </c>
      <c r="C70" s="37" t="s">
        <v>941</v>
      </c>
      <c r="D70" s="63">
        <f>SUMIFS(OFM!AD:AD,OFM!C:C,C70)</f>
        <v>0</v>
      </c>
      <c r="E70" s="63">
        <f>SUMIFS(FAM!AF:AF,FAM!E:E,C70)</f>
        <v>0</v>
      </c>
      <c r="F70" s="66">
        <f>SUMIFS(B2S!F:F,B2S!C:C,C70)</f>
        <v>0</v>
      </c>
      <c r="G70" s="64">
        <f t="shared" si="3"/>
        <v>0</v>
      </c>
      <c r="H70" s="65">
        <f>SUMIFS(PSP!S:S,PSP!D:D,C70)</f>
        <v>0</v>
      </c>
      <c r="I70" s="64">
        <f t="shared" si="4"/>
        <v>0</v>
      </c>
    </row>
    <row r="71" spans="2:9" ht="15" hidden="1" customHeight="1">
      <c r="B71" s="37">
        <v>64</v>
      </c>
      <c r="C71" s="37" t="s">
        <v>942</v>
      </c>
      <c r="D71" s="63">
        <f>SUMIFS(OFM!AD:AD,OFM!C:C,C71)</f>
        <v>0</v>
      </c>
      <c r="E71" s="63">
        <f>SUMIFS(FAM!AF:AF,FAM!E:E,C71)</f>
        <v>0</v>
      </c>
      <c r="F71" s="66">
        <f>SUMIFS(B2S!F:F,B2S!C:C,C71)</f>
        <v>0</v>
      </c>
      <c r="G71" s="64">
        <f t="shared" si="3"/>
        <v>0</v>
      </c>
      <c r="H71" s="65">
        <f>SUMIFS(PSP!S:S,PSP!D:D,C71)</f>
        <v>0</v>
      </c>
      <c r="I71" s="64">
        <f t="shared" si="4"/>
        <v>0</v>
      </c>
    </row>
    <row r="72" spans="2:9" ht="15" hidden="1" customHeight="1">
      <c r="B72" s="37">
        <v>65</v>
      </c>
      <c r="C72" s="37" t="s">
        <v>943</v>
      </c>
      <c r="D72" s="63">
        <f>SUMIFS(OFM!AD:AD,OFM!C:C,C72)</f>
        <v>0</v>
      </c>
      <c r="E72" s="63">
        <f>SUMIFS(FAM!AF:AF,FAM!E:E,C72)</f>
        <v>0</v>
      </c>
      <c r="F72" s="66">
        <f>SUMIFS(B2S!F:F,B2S!C:C,C72)</f>
        <v>0</v>
      </c>
      <c r="G72" s="64">
        <f t="shared" si="3"/>
        <v>0</v>
      </c>
      <c r="H72" s="65">
        <f>SUMIFS(PSP!S:S,PSP!D:D,C72)</f>
        <v>0</v>
      </c>
      <c r="I72" s="64">
        <f t="shared" si="4"/>
        <v>0</v>
      </c>
    </row>
    <row r="73" spans="2:9" ht="15" hidden="1" customHeight="1">
      <c r="B73" s="37">
        <v>66</v>
      </c>
      <c r="C73" s="37" t="s">
        <v>944</v>
      </c>
      <c r="D73" s="63">
        <f>SUMIFS(OFM!AD:AD,OFM!C:C,C73)</f>
        <v>0</v>
      </c>
      <c r="E73" s="63">
        <f>SUMIFS(FAM!AF:AF,FAM!E:E,C73)</f>
        <v>0</v>
      </c>
      <c r="F73" s="66">
        <f>SUMIFS(B2S!F:F,B2S!C:C,C73)</f>
        <v>0</v>
      </c>
      <c r="G73" s="64">
        <f t="shared" si="3"/>
        <v>0</v>
      </c>
      <c r="H73" s="65">
        <f>SUMIFS(PSP!S:S,PSP!D:D,C73)</f>
        <v>0</v>
      </c>
      <c r="I73" s="64">
        <f t="shared" si="4"/>
        <v>0</v>
      </c>
    </row>
    <row r="74" spans="2:9" ht="15" hidden="1" customHeight="1">
      <c r="B74" s="37">
        <v>67</v>
      </c>
      <c r="C74" s="37" t="s">
        <v>945</v>
      </c>
      <c r="D74" s="63">
        <f>SUMIFS(OFM!AD:AD,OFM!C:C,C74)</f>
        <v>0</v>
      </c>
      <c r="E74" s="63">
        <f>SUMIFS(FAM!AF:AF,FAM!E:E,C74)</f>
        <v>0</v>
      </c>
      <c r="F74" s="66">
        <f>SUMIFS(B2S!F:F,B2S!C:C,C74)</f>
        <v>0</v>
      </c>
      <c r="G74" s="64">
        <f t="shared" ref="G74:G137" si="5">SUM(D74:F74)</f>
        <v>0</v>
      </c>
      <c r="H74" s="65">
        <f>SUMIFS(PSP!S:S,PSP!D:D,C74)</f>
        <v>0</v>
      </c>
      <c r="I74" s="64">
        <f t="shared" ref="I74:I137" si="6">SUM(G74:H74)</f>
        <v>0</v>
      </c>
    </row>
    <row r="75" spans="2:9" ht="15" hidden="1" customHeight="1">
      <c r="B75" s="37">
        <v>68</v>
      </c>
      <c r="C75" s="37" t="s">
        <v>946</v>
      </c>
      <c r="D75" s="63">
        <f>SUMIFS(OFM!AD:AD,OFM!C:C,C75)</f>
        <v>0</v>
      </c>
      <c r="E75" s="63">
        <f>SUMIFS(FAM!AF:AF,FAM!E:E,C75)</f>
        <v>0</v>
      </c>
      <c r="F75" s="66">
        <f>SUMIFS(B2S!F:F,B2S!C:C,C75)</f>
        <v>0</v>
      </c>
      <c r="G75" s="64">
        <f t="shared" si="5"/>
        <v>0</v>
      </c>
      <c r="H75" s="65">
        <f>SUMIFS(PSP!S:S,PSP!D:D,C75)</f>
        <v>0</v>
      </c>
      <c r="I75" s="64">
        <f t="shared" si="6"/>
        <v>0</v>
      </c>
    </row>
    <row r="76" spans="2:9" ht="15" hidden="1" customHeight="1">
      <c r="B76" s="37">
        <v>69</v>
      </c>
      <c r="C76" s="37" t="s">
        <v>947</v>
      </c>
      <c r="D76" s="63">
        <f>SUMIFS(OFM!AD:AD,OFM!C:C,C76)</f>
        <v>0</v>
      </c>
      <c r="E76" s="63">
        <f>SUMIFS(FAM!AF:AF,FAM!E:E,C76)</f>
        <v>0</v>
      </c>
      <c r="F76" s="66">
        <f>SUMIFS(B2S!F:F,B2S!C:C,C76)</f>
        <v>0</v>
      </c>
      <c r="G76" s="64">
        <f t="shared" si="5"/>
        <v>0</v>
      </c>
      <c r="H76" s="65">
        <f>SUMIFS(PSP!S:S,PSP!D:D,C76)</f>
        <v>0</v>
      </c>
      <c r="I76" s="64">
        <f t="shared" si="6"/>
        <v>0</v>
      </c>
    </row>
    <row r="77" spans="2:9" ht="15" hidden="1" customHeight="1">
      <c r="B77" s="37">
        <v>70</v>
      </c>
      <c r="C77" s="37" t="s">
        <v>948</v>
      </c>
      <c r="D77" s="63">
        <f>SUMIFS(OFM!AD:AD,OFM!C:C,C77)</f>
        <v>0</v>
      </c>
      <c r="E77" s="63">
        <f>SUMIFS(FAM!AF:AF,FAM!E:E,C77)</f>
        <v>0</v>
      </c>
      <c r="F77" s="66">
        <f>SUMIFS(B2S!F:F,B2S!C:C,C77)</f>
        <v>0</v>
      </c>
      <c r="G77" s="64">
        <f t="shared" si="5"/>
        <v>0</v>
      </c>
      <c r="H77" s="65">
        <f>SUMIFS(PSP!S:S,PSP!D:D,C77)</f>
        <v>0</v>
      </c>
      <c r="I77" s="64">
        <f t="shared" si="6"/>
        <v>0</v>
      </c>
    </row>
    <row r="78" spans="2:9" ht="15" hidden="1" customHeight="1">
      <c r="B78" s="37">
        <v>71</v>
      </c>
      <c r="C78" s="37" t="s">
        <v>949</v>
      </c>
      <c r="D78" s="63">
        <f>SUMIFS(OFM!AD:AD,OFM!C:C,C78)</f>
        <v>0</v>
      </c>
      <c r="E78" s="63">
        <f>SUMIFS(FAM!AF:AF,FAM!E:E,C78)</f>
        <v>0</v>
      </c>
      <c r="F78" s="66">
        <f>SUMIFS(B2S!F:F,B2S!C:C,C78)</f>
        <v>0</v>
      </c>
      <c r="G78" s="64">
        <f t="shared" si="5"/>
        <v>0</v>
      </c>
      <c r="H78" s="65">
        <f>SUMIFS(PSP!S:S,PSP!D:D,C78)</f>
        <v>0</v>
      </c>
      <c r="I78" s="64">
        <f t="shared" si="6"/>
        <v>0</v>
      </c>
    </row>
    <row r="79" spans="2:9" ht="15" customHeight="1">
      <c r="B79" s="37">
        <v>72</v>
      </c>
      <c r="C79" s="37" t="s">
        <v>222</v>
      </c>
      <c r="D79" s="63">
        <f>SUMIFS(OFM!AD:AD,OFM!C:C,C79)</f>
        <v>0</v>
      </c>
      <c r="E79" s="63">
        <f>SUMIFS(FAM!AF:AF,FAM!E:E,C79)</f>
        <v>0</v>
      </c>
      <c r="F79" s="66">
        <f>SUMIFS(B2S!F:F,B2S!C:C,C79)</f>
        <v>0</v>
      </c>
      <c r="G79" s="64">
        <f t="shared" si="5"/>
        <v>0</v>
      </c>
      <c r="H79" s="65">
        <f>SUMIFS(PSP!S:S,PSP!D:D,C79)</f>
        <v>1166.25</v>
      </c>
      <c r="I79" s="64">
        <f t="shared" si="6"/>
        <v>1166.25</v>
      </c>
    </row>
    <row r="80" spans="2:9" ht="15" hidden="1" customHeight="1">
      <c r="B80" s="37">
        <v>73</v>
      </c>
      <c r="C80" s="37" t="s">
        <v>950</v>
      </c>
      <c r="D80" s="63">
        <f>SUMIFS(OFM!AD:AD,OFM!C:C,C80)</f>
        <v>0</v>
      </c>
      <c r="E80" s="63">
        <f>SUMIFS(FAM!AF:AF,FAM!E:E,C80)</f>
        <v>0</v>
      </c>
      <c r="F80" s="66">
        <f>SUMIFS(B2S!F:F,B2S!C:C,C80)</f>
        <v>0</v>
      </c>
      <c r="G80" s="64">
        <f t="shared" si="5"/>
        <v>0</v>
      </c>
      <c r="H80" s="65">
        <f>SUMIFS(PSP!S:S,PSP!D:D,C80)</f>
        <v>0</v>
      </c>
      <c r="I80" s="64">
        <f t="shared" si="6"/>
        <v>0</v>
      </c>
    </row>
    <row r="81" spans="2:9" ht="15" hidden="1" customHeight="1">
      <c r="B81" s="37">
        <v>74</v>
      </c>
      <c r="C81" s="37" t="s">
        <v>951</v>
      </c>
      <c r="D81" s="63">
        <f>SUMIFS(OFM!AD:AD,OFM!C:C,C81)</f>
        <v>0</v>
      </c>
      <c r="E81" s="63">
        <f>SUMIFS(FAM!AF:AF,FAM!E:E,C81)</f>
        <v>0</v>
      </c>
      <c r="F81" s="66">
        <f>SUMIFS(B2S!F:F,B2S!C:C,C81)</f>
        <v>0</v>
      </c>
      <c r="G81" s="64">
        <f t="shared" si="5"/>
        <v>0</v>
      </c>
      <c r="H81" s="65">
        <f>SUMIFS(PSP!S:S,PSP!D:D,C81)</f>
        <v>0</v>
      </c>
      <c r="I81" s="64">
        <f t="shared" si="6"/>
        <v>0</v>
      </c>
    </row>
    <row r="82" spans="2:9" ht="15" customHeight="1">
      <c r="B82" s="37">
        <v>75</v>
      </c>
      <c r="C82" s="37" t="s">
        <v>390</v>
      </c>
      <c r="D82" s="63">
        <f>SUMIFS(OFM!AD:AD,OFM!C:C,C82)</f>
        <v>0</v>
      </c>
      <c r="E82" s="63">
        <f>SUMIFS(FAM!AF:AF,FAM!E:E,C82)</f>
        <v>0</v>
      </c>
      <c r="F82" s="66">
        <f>SUMIFS(B2S!F:F,B2S!C:C,C82)</f>
        <v>0</v>
      </c>
      <c r="G82" s="64">
        <f t="shared" si="5"/>
        <v>0</v>
      </c>
      <c r="H82" s="65">
        <f>SUMIFS(PSP!S:S,PSP!D:D,C82)</f>
        <v>8501.25</v>
      </c>
      <c r="I82" s="64">
        <f t="shared" si="6"/>
        <v>8501.25</v>
      </c>
    </row>
    <row r="83" spans="2:9" ht="15" customHeight="1">
      <c r="B83" s="37">
        <v>76</v>
      </c>
      <c r="C83" s="37" t="s">
        <v>322</v>
      </c>
      <c r="D83" s="63">
        <f>SUMIFS(OFM!AD:AD,OFM!C:C,C83)</f>
        <v>0</v>
      </c>
      <c r="E83" s="63">
        <f>SUMIFS(FAM!AF:AF,FAM!E:E,C83)</f>
        <v>0</v>
      </c>
      <c r="F83" s="66">
        <f>SUMIFS(B2S!F:F,B2S!C:C,C83)</f>
        <v>0</v>
      </c>
      <c r="G83" s="64">
        <f t="shared" si="5"/>
        <v>0</v>
      </c>
      <c r="H83" s="65">
        <f>SUMIFS(PSP!S:S,PSP!D:D,C83)</f>
        <v>5312.5</v>
      </c>
      <c r="I83" s="64">
        <f t="shared" si="6"/>
        <v>5312.5</v>
      </c>
    </row>
    <row r="84" spans="2:9" ht="15" hidden="1" customHeight="1">
      <c r="B84" s="37">
        <v>77</v>
      </c>
      <c r="C84" s="37" t="s">
        <v>952</v>
      </c>
      <c r="D84" s="63">
        <f>SUMIFS(OFM!AD:AD,OFM!C:C,C84)</f>
        <v>0</v>
      </c>
      <c r="E84" s="63">
        <f>SUMIFS(FAM!AF:AF,FAM!E:E,C84)</f>
        <v>0</v>
      </c>
      <c r="F84" s="66">
        <f>SUMIFS(B2S!F:F,B2S!C:C,C84)</f>
        <v>0</v>
      </c>
      <c r="G84" s="64">
        <f t="shared" si="5"/>
        <v>0</v>
      </c>
      <c r="H84" s="65">
        <f>SUMIFS(PSP!S:S,PSP!D:D,C84)</f>
        <v>0</v>
      </c>
      <c r="I84" s="64">
        <f t="shared" si="6"/>
        <v>0</v>
      </c>
    </row>
    <row r="85" spans="2:9" ht="15" customHeight="1">
      <c r="B85" s="37">
        <v>78</v>
      </c>
      <c r="C85" s="37" t="s">
        <v>372</v>
      </c>
      <c r="D85" s="63">
        <f>SUMIFS(OFM!AD:AD,OFM!C:C,C85)</f>
        <v>0</v>
      </c>
      <c r="E85" s="63">
        <f>SUMIFS(FAM!AF:AF,FAM!E:E,C85)</f>
        <v>0</v>
      </c>
      <c r="F85" s="66">
        <f>SUMIFS(B2S!F:F,B2S!C:C,C85)</f>
        <v>0</v>
      </c>
      <c r="G85" s="64">
        <f t="shared" si="5"/>
        <v>0</v>
      </c>
      <c r="H85" s="65">
        <f>SUMIFS(PSP!S:S,PSP!D:D,C85)</f>
        <v>3945</v>
      </c>
      <c r="I85" s="64">
        <f t="shared" si="6"/>
        <v>3945</v>
      </c>
    </row>
    <row r="86" spans="2:9" ht="15" hidden="1" customHeight="1">
      <c r="B86" s="37">
        <v>79</v>
      </c>
      <c r="C86" s="37" t="s">
        <v>953</v>
      </c>
      <c r="D86" s="63">
        <f>SUMIFS(OFM!AD:AD,OFM!C:C,C86)</f>
        <v>0</v>
      </c>
      <c r="E86" s="63">
        <f>SUMIFS(FAM!AF:AF,FAM!E:E,C86)</f>
        <v>0</v>
      </c>
      <c r="F86" s="66">
        <f>SUMIFS(B2S!F:F,B2S!C:C,C86)</f>
        <v>0</v>
      </c>
      <c r="G86" s="64">
        <f t="shared" si="5"/>
        <v>0</v>
      </c>
      <c r="H86" s="65">
        <f>SUMIFS(PSP!S:S,PSP!D:D,C86)</f>
        <v>0</v>
      </c>
      <c r="I86" s="64">
        <f t="shared" si="6"/>
        <v>0</v>
      </c>
    </row>
    <row r="87" spans="2:9" ht="15" hidden="1" customHeight="1">
      <c r="B87" s="37">
        <v>80</v>
      </c>
      <c r="C87" s="37" t="s">
        <v>954</v>
      </c>
      <c r="D87" s="63">
        <f>SUMIFS(OFM!AD:AD,OFM!C:C,C87)</f>
        <v>0</v>
      </c>
      <c r="E87" s="63">
        <f>SUMIFS(FAM!AF:AF,FAM!E:E,C87)</f>
        <v>0</v>
      </c>
      <c r="F87" s="66">
        <f>SUMIFS(B2S!F:F,B2S!C:C,C87)</f>
        <v>0</v>
      </c>
      <c r="G87" s="64">
        <f t="shared" si="5"/>
        <v>0</v>
      </c>
      <c r="H87" s="65">
        <f>SUMIFS(PSP!S:S,PSP!D:D,C87)</f>
        <v>0</v>
      </c>
      <c r="I87" s="64">
        <f t="shared" si="6"/>
        <v>0</v>
      </c>
    </row>
    <row r="88" spans="2:9" ht="15" hidden="1" customHeight="1">
      <c r="B88" s="37">
        <v>81</v>
      </c>
      <c r="C88" s="37" t="s">
        <v>955</v>
      </c>
      <c r="D88" s="63">
        <f>SUMIFS(OFM!AD:AD,OFM!C:C,C88)</f>
        <v>0</v>
      </c>
      <c r="E88" s="63">
        <f>SUMIFS(FAM!AF:AF,FAM!E:E,C88)</f>
        <v>0</v>
      </c>
      <c r="F88" s="66">
        <f>SUMIFS(B2S!F:F,B2S!C:C,C88)</f>
        <v>0</v>
      </c>
      <c r="G88" s="64">
        <f t="shared" si="5"/>
        <v>0</v>
      </c>
      <c r="H88" s="65">
        <f>SUMIFS(PSP!S:S,PSP!D:D,C88)</f>
        <v>0</v>
      </c>
      <c r="I88" s="64">
        <f t="shared" si="6"/>
        <v>0</v>
      </c>
    </row>
    <row r="89" spans="2:9" ht="15" hidden="1" customHeight="1">
      <c r="B89" s="37">
        <v>82</v>
      </c>
      <c r="C89" s="37" t="s">
        <v>956</v>
      </c>
      <c r="D89" s="63">
        <f>SUMIFS(OFM!AD:AD,OFM!C:C,C89)</f>
        <v>0</v>
      </c>
      <c r="E89" s="63">
        <f>SUMIFS(FAM!AF:AF,FAM!E:E,C89)</f>
        <v>0</v>
      </c>
      <c r="F89" s="66">
        <f>SUMIFS(B2S!F:F,B2S!C:C,C89)</f>
        <v>0</v>
      </c>
      <c r="G89" s="64">
        <f t="shared" si="5"/>
        <v>0</v>
      </c>
      <c r="H89" s="65">
        <f>SUMIFS(PSP!S:S,PSP!D:D,C89)</f>
        <v>0</v>
      </c>
      <c r="I89" s="64">
        <f t="shared" si="6"/>
        <v>0</v>
      </c>
    </row>
    <row r="90" spans="2:9" ht="15" hidden="1" customHeight="1">
      <c r="B90" s="37">
        <v>83</v>
      </c>
      <c r="C90" s="37" t="s">
        <v>957</v>
      </c>
      <c r="D90" s="63">
        <f>SUMIFS(OFM!AD:AD,OFM!C:C,C90)</f>
        <v>0</v>
      </c>
      <c r="E90" s="63">
        <f>SUMIFS(FAM!AF:AF,FAM!E:E,C90)</f>
        <v>0</v>
      </c>
      <c r="F90" s="66">
        <f>SUMIFS(B2S!F:F,B2S!C:C,C90)</f>
        <v>0</v>
      </c>
      <c r="G90" s="64">
        <f t="shared" si="5"/>
        <v>0</v>
      </c>
      <c r="H90" s="65">
        <f>SUMIFS(PSP!S:S,PSP!D:D,C90)</f>
        <v>0</v>
      </c>
      <c r="I90" s="64">
        <f t="shared" si="6"/>
        <v>0</v>
      </c>
    </row>
    <row r="91" spans="2:9" ht="15" hidden="1" customHeight="1">
      <c r="B91" s="37">
        <v>84</v>
      </c>
      <c r="C91" s="37" t="s">
        <v>958</v>
      </c>
      <c r="D91" s="63">
        <f>SUMIFS(OFM!AD:AD,OFM!C:C,C91)</f>
        <v>0</v>
      </c>
      <c r="E91" s="63">
        <f>SUMIFS(FAM!AF:AF,FAM!E:E,C91)</f>
        <v>0</v>
      </c>
      <c r="F91" s="66">
        <f>SUMIFS(B2S!F:F,B2S!C:C,C91)</f>
        <v>0</v>
      </c>
      <c r="G91" s="64">
        <f t="shared" si="5"/>
        <v>0</v>
      </c>
      <c r="H91" s="65">
        <f>SUMIFS(PSP!S:S,PSP!D:D,C91)</f>
        <v>0</v>
      </c>
      <c r="I91" s="64">
        <f t="shared" si="6"/>
        <v>0</v>
      </c>
    </row>
    <row r="92" spans="2:9" ht="15" hidden="1" customHeight="1">
      <c r="B92" s="37">
        <v>85</v>
      </c>
      <c r="C92" s="37" t="s">
        <v>959</v>
      </c>
      <c r="D92" s="63">
        <f>SUMIFS(OFM!AD:AD,OFM!C:C,C92)</f>
        <v>0</v>
      </c>
      <c r="E92" s="63">
        <f>SUMIFS(FAM!AF:AF,FAM!E:E,C92)</f>
        <v>0</v>
      </c>
      <c r="F92" s="66">
        <f>SUMIFS(B2S!F:F,B2S!C:C,C92)</f>
        <v>0</v>
      </c>
      <c r="G92" s="64">
        <f t="shared" si="5"/>
        <v>0</v>
      </c>
      <c r="H92" s="65">
        <f>SUMIFS(PSP!S:S,PSP!D:D,C92)</f>
        <v>0</v>
      </c>
      <c r="I92" s="64">
        <f t="shared" si="6"/>
        <v>0</v>
      </c>
    </row>
    <row r="93" spans="2:9" ht="15" hidden="1" customHeight="1">
      <c r="B93" s="37">
        <v>86</v>
      </c>
      <c r="C93" s="37" t="s">
        <v>960</v>
      </c>
      <c r="D93" s="63">
        <f>SUMIFS(OFM!AD:AD,OFM!C:C,C93)</f>
        <v>0</v>
      </c>
      <c r="E93" s="63">
        <f>SUMIFS(FAM!AF:AF,FAM!E:E,C93)</f>
        <v>0</v>
      </c>
      <c r="F93" s="66">
        <f>SUMIFS(B2S!F:F,B2S!C:C,C93)</f>
        <v>0</v>
      </c>
      <c r="G93" s="64">
        <f t="shared" si="5"/>
        <v>0</v>
      </c>
      <c r="H93" s="65">
        <f>SUMIFS(PSP!S:S,PSP!D:D,C93)</f>
        <v>0</v>
      </c>
      <c r="I93" s="64">
        <f t="shared" si="6"/>
        <v>0</v>
      </c>
    </row>
    <row r="94" spans="2:9" ht="15" hidden="1" customHeight="1">
      <c r="B94" s="37">
        <v>87</v>
      </c>
      <c r="C94" s="37" t="s">
        <v>961</v>
      </c>
      <c r="D94" s="63">
        <f>SUMIFS(OFM!AD:AD,OFM!C:C,C94)</f>
        <v>0</v>
      </c>
      <c r="E94" s="63">
        <f>SUMIFS(FAM!AF:AF,FAM!E:E,C94)</f>
        <v>0</v>
      </c>
      <c r="F94" s="66">
        <f>SUMIFS(B2S!F:F,B2S!C:C,C94)</f>
        <v>0</v>
      </c>
      <c r="G94" s="64">
        <f t="shared" si="5"/>
        <v>0</v>
      </c>
      <c r="H94" s="65">
        <f>SUMIFS(PSP!S:S,PSP!D:D,C94)</f>
        <v>0</v>
      </c>
      <c r="I94" s="64">
        <f t="shared" si="6"/>
        <v>0</v>
      </c>
    </row>
    <row r="95" spans="2:9" ht="15" hidden="1" customHeight="1">
      <c r="B95" s="37">
        <v>88</v>
      </c>
      <c r="C95" s="37" t="s">
        <v>962</v>
      </c>
      <c r="D95" s="63">
        <f>SUMIFS(OFM!AD:AD,OFM!C:C,C95)</f>
        <v>0</v>
      </c>
      <c r="E95" s="63">
        <f>SUMIFS(FAM!AF:AF,FAM!E:E,C95)</f>
        <v>0</v>
      </c>
      <c r="F95" s="66">
        <f>SUMIFS(B2S!F:F,B2S!C:C,C95)</f>
        <v>0</v>
      </c>
      <c r="G95" s="64">
        <f t="shared" si="5"/>
        <v>0</v>
      </c>
      <c r="H95" s="65">
        <f>SUMIFS(PSP!S:S,PSP!D:D,C95)</f>
        <v>0</v>
      </c>
      <c r="I95" s="64">
        <f t="shared" si="6"/>
        <v>0</v>
      </c>
    </row>
    <row r="96" spans="2:9" ht="15" hidden="1" customHeight="1">
      <c r="B96" s="37">
        <v>89</v>
      </c>
      <c r="C96" s="37" t="s">
        <v>963</v>
      </c>
      <c r="D96" s="63">
        <f>SUMIFS(OFM!AD:AD,OFM!C:C,C96)</f>
        <v>0</v>
      </c>
      <c r="E96" s="63">
        <f>SUMIFS(FAM!AF:AF,FAM!E:E,C96)</f>
        <v>0</v>
      </c>
      <c r="F96" s="66">
        <f>SUMIFS(B2S!F:F,B2S!C:C,C96)</f>
        <v>0</v>
      </c>
      <c r="G96" s="64">
        <f t="shared" si="5"/>
        <v>0</v>
      </c>
      <c r="H96" s="65">
        <f>SUMIFS(PSP!S:S,PSP!D:D,C96)</f>
        <v>0</v>
      </c>
      <c r="I96" s="64">
        <f t="shared" si="6"/>
        <v>0</v>
      </c>
    </row>
    <row r="97" spans="2:9" ht="15" hidden="1" customHeight="1">
      <c r="B97" s="37">
        <v>90</v>
      </c>
      <c r="C97" s="37" t="s">
        <v>964</v>
      </c>
      <c r="D97" s="63">
        <f>SUMIFS(OFM!AD:AD,OFM!C:C,C97)</f>
        <v>0</v>
      </c>
      <c r="E97" s="63">
        <f>SUMIFS(FAM!AF:AF,FAM!E:E,C97)</f>
        <v>0</v>
      </c>
      <c r="F97" s="66">
        <f>SUMIFS(B2S!F:F,B2S!C:C,C97)</f>
        <v>0</v>
      </c>
      <c r="G97" s="64">
        <f t="shared" si="5"/>
        <v>0</v>
      </c>
      <c r="H97" s="65">
        <f>SUMIFS(PSP!S:S,PSP!D:D,C97)</f>
        <v>0</v>
      </c>
      <c r="I97" s="64">
        <f t="shared" si="6"/>
        <v>0</v>
      </c>
    </row>
    <row r="98" spans="2:9" ht="15" customHeight="1">
      <c r="B98" s="74">
        <v>91</v>
      </c>
      <c r="C98" s="74" t="s">
        <v>40</v>
      </c>
      <c r="D98" s="70">
        <f>SUMIFS(OFM!AD:AD,OFM!C:C,C98)</f>
        <v>0</v>
      </c>
      <c r="E98" s="70">
        <f>SUMIFS(FAM!AF:AF,FAM!E:E,C98)</f>
        <v>0</v>
      </c>
      <c r="F98" s="71">
        <f>SUMIFS(B2S!F:F,B2S!C:C,C98)</f>
        <v>0</v>
      </c>
      <c r="G98" s="72">
        <f t="shared" si="5"/>
        <v>0</v>
      </c>
      <c r="H98" s="73">
        <f>SUMIFS(PSP!S:S,PSP!D:D,C98)</f>
        <v>0</v>
      </c>
      <c r="I98" s="72">
        <f t="shared" si="6"/>
        <v>0</v>
      </c>
    </row>
    <row r="99" spans="2:9" ht="15" hidden="1" customHeight="1">
      <c r="B99" s="37">
        <v>92</v>
      </c>
      <c r="C99" s="37" t="s">
        <v>965</v>
      </c>
      <c r="D99" s="63">
        <f>SUMIFS(OFM!AD:AD,OFM!C:C,C99)</f>
        <v>0</v>
      </c>
      <c r="E99" s="63">
        <f>SUMIFS(FAM!AF:AF,FAM!E:E,C99)</f>
        <v>0</v>
      </c>
      <c r="F99" s="66">
        <f>SUMIFS(B2S!F:F,B2S!C:C,C99)</f>
        <v>0</v>
      </c>
      <c r="G99" s="64">
        <f t="shared" si="5"/>
        <v>0</v>
      </c>
      <c r="H99" s="65">
        <f>SUMIFS(PSP!S:S,PSP!D:D,C99)</f>
        <v>0</v>
      </c>
      <c r="I99" s="64">
        <f t="shared" si="6"/>
        <v>0</v>
      </c>
    </row>
    <row r="100" spans="2:9" ht="15" hidden="1" customHeight="1">
      <c r="B100" s="37">
        <v>93</v>
      </c>
      <c r="C100" s="37" t="s">
        <v>966</v>
      </c>
      <c r="D100" s="63">
        <f>SUMIFS(OFM!AD:AD,OFM!C:C,C100)</f>
        <v>0</v>
      </c>
      <c r="E100" s="63">
        <f>SUMIFS(FAM!AF:AF,FAM!E:E,C100)</f>
        <v>0</v>
      </c>
      <c r="F100" s="66">
        <f>SUMIFS(B2S!F:F,B2S!C:C,C100)</f>
        <v>0</v>
      </c>
      <c r="G100" s="64">
        <f t="shared" si="5"/>
        <v>0</v>
      </c>
      <c r="H100" s="65">
        <f>SUMIFS(PSP!S:S,PSP!D:D,C100)</f>
        <v>0</v>
      </c>
      <c r="I100" s="64">
        <f t="shared" si="6"/>
        <v>0</v>
      </c>
    </row>
    <row r="101" spans="2:9" ht="15" hidden="1" customHeight="1">
      <c r="B101" s="37">
        <v>94</v>
      </c>
      <c r="C101" s="37" t="s">
        <v>967</v>
      </c>
      <c r="D101" s="63">
        <f>SUMIFS(OFM!AD:AD,OFM!C:C,C101)</f>
        <v>0</v>
      </c>
      <c r="E101" s="63">
        <f>SUMIFS(FAM!AF:AF,FAM!E:E,C101)</f>
        <v>0</v>
      </c>
      <c r="F101" s="66">
        <f>SUMIFS(B2S!F:F,B2S!C:C,C101)</f>
        <v>0</v>
      </c>
      <c r="G101" s="64">
        <f t="shared" si="5"/>
        <v>0</v>
      </c>
      <c r="H101" s="65">
        <f>SUMIFS(PSP!S:S,PSP!D:D,C101)</f>
        <v>0</v>
      </c>
      <c r="I101" s="64">
        <f t="shared" si="6"/>
        <v>0</v>
      </c>
    </row>
    <row r="102" spans="2:9" ht="15" hidden="1" customHeight="1">
      <c r="B102" s="37">
        <v>95</v>
      </c>
      <c r="C102" s="37" t="s">
        <v>968</v>
      </c>
      <c r="D102" s="63">
        <f>SUMIFS(OFM!AD:AD,OFM!C:C,C102)</f>
        <v>0</v>
      </c>
      <c r="E102" s="63">
        <f>SUMIFS(FAM!AF:AF,FAM!E:E,C102)</f>
        <v>0</v>
      </c>
      <c r="F102" s="66">
        <f>SUMIFS(B2S!F:F,B2S!C:C,C102)</f>
        <v>0</v>
      </c>
      <c r="G102" s="64">
        <f t="shared" si="5"/>
        <v>0</v>
      </c>
      <c r="H102" s="65">
        <f>SUMIFS(PSP!S:S,PSP!D:D,C102)</f>
        <v>0</v>
      </c>
      <c r="I102" s="64">
        <f t="shared" si="6"/>
        <v>0</v>
      </c>
    </row>
    <row r="103" spans="2:9" ht="15" hidden="1" customHeight="1">
      <c r="B103" s="37">
        <v>96</v>
      </c>
      <c r="C103" s="37" t="s">
        <v>969</v>
      </c>
      <c r="D103" s="63">
        <f>SUMIFS(OFM!AD:AD,OFM!C:C,C103)</f>
        <v>0</v>
      </c>
      <c r="E103" s="63">
        <f>SUMIFS(FAM!AF:AF,FAM!E:E,C103)</f>
        <v>0</v>
      </c>
      <c r="F103" s="66">
        <f>SUMIFS(B2S!F:F,B2S!C:C,C103)</f>
        <v>0</v>
      </c>
      <c r="G103" s="64">
        <f t="shared" si="5"/>
        <v>0</v>
      </c>
      <c r="H103" s="65">
        <f>SUMIFS(PSP!S:S,PSP!D:D,C103)</f>
        <v>0</v>
      </c>
      <c r="I103" s="64">
        <f t="shared" si="6"/>
        <v>0</v>
      </c>
    </row>
    <row r="104" spans="2:9" ht="15" hidden="1" customHeight="1">
      <c r="B104" s="37">
        <v>97</v>
      </c>
      <c r="C104" s="37" t="s">
        <v>970</v>
      </c>
      <c r="D104" s="63">
        <f>SUMIFS(OFM!AD:AD,OFM!C:C,C104)</f>
        <v>0</v>
      </c>
      <c r="E104" s="63">
        <f>SUMIFS(FAM!AF:AF,FAM!E:E,C104)</f>
        <v>0</v>
      </c>
      <c r="F104" s="66">
        <f>SUMIFS(B2S!F:F,B2S!C:C,C104)</f>
        <v>0</v>
      </c>
      <c r="G104" s="64">
        <f t="shared" si="5"/>
        <v>0</v>
      </c>
      <c r="H104" s="65">
        <f>SUMIFS(PSP!S:S,PSP!D:D,C104)</f>
        <v>0</v>
      </c>
      <c r="I104" s="64">
        <f t="shared" si="6"/>
        <v>0</v>
      </c>
    </row>
    <row r="105" spans="2:9" ht="15" hidden="1" customHeight="1">
      <c r="B105" s="37">
        <v>98</v>
      </c>
      <c r="C105" s="37" t="s">
        <v>971</v>
      </c>
      <c r="D105" s="63">
        <f>SUMIFS(OFM!AD:AD,OFM!C:C,C105)</f>
        <v>0</v>
      </c>
      <c r="E105" s="63">
        <f>SUMIFS(FAM!AF:AF,FAM!E:E,C105)</f>
        <v>0</v>
      </c>
      <c r="F105" s="66">
        <f>SUMIFS(B2S!F:F,B2S!C:C,C105)</f>
        <v>0</v>
      </c>
      <c r="G105" s="64">
        <f t="shared" si="5"/>
        <v>0</v>
      </c>
      <c r="H105" s="65">
        <f>SUMIFS(PSP!S:S,PSP!D:D,C105)</f>
        <v>0</v>
      </c>
      <c r="I105" s="64">
        <f t="shared" si="6"/>
        <v>0</v>
      </c>
    </row>
    <row r="106" spans="2:9" ht="15" hidden="1" customHeight="1">
      <c r="B106" s="37">
        <v>99</v>
      </c>
      <c r="C106" s="37" t="s">
        <v>972</v>
      </c>
      <c r="D106" s="63">
        <f>SUMIFS(OFM!AD:AD,OFM!C:C,C106)</f>
        <v>0</v>
      </c>
      <c r="E106" s="63">
        <f>SUMIFS(FAM!AF:AF,FAM!E:E,C106)</f>
        <v>0</v>
      </c>
      <c r="F106" s="66">
        <f>SUMIFS(B2S!F:F,B2S!C:C,C106)</f>
        <v>0</v>
      </c>
      <c r="G106" s="64">
        <f t="shared" si="5"/>
        <v>0</v>
      </c>
      <c r="H106" s="65">
        <f>SUMIFS(PSP!S:S,PSP!D:D,C106)</f>
        <v>0</v>
      </c>
      <c r="I106" s="64">
        <f t="shared" si="6"/>
        <v>0</v>
      </c>
    </row>
    <row r="107" spans="2:9" ht="15" hidden="1" customHeight="1">
      <c r="B107" s="37">
        <v>100</v>
      </c>
      <c r="C107" s="37" t="s">
        <v>973</v>
      </c>
      <c r="D107" s="63">
        <f>SUMIFS(OFM!AD:AD,OFM!C:C,C107)</f>
        <v>0</v>
      </c>
      <c r="E107" s="63">
        <f>SUMIFS(FAM!AF:AF,FAM!E:E,C107)</f>
        <v>0</v>
      </c>
      <c r="F107" s="66">
        <f>SUMIFS(B2S!F:F,B2S!C:C,C107)</f>
        <v>0</v>
      </c>
      <c r="G107" s="64">
        <f t="shared" si="5"/>
        <v>0</v>
      </c>
      <c r="H107" s="65">
        <f>SUMIFS(PSP!S:S,PSP!D:D,C107)</f>
        <v>0</v>
      </c>
      <c r="I107" s="64">
        <f t="shared" si="6"/>
        <v>0</v>
      </c>
    </row>
    <row r="108" spans="2:9" ht="15" hidden="1" customHeight="1">
      <c r="B108" s="37">
        <v>101</v>
      </c>
      <c r="C108" s="37" t="s">
        <v>974</v>
      </c>
      <c r="D108" s="63">
        <f>SUMIFS(OFM!AD:AD,OFM!C:C,C108)</f>
        <v>0</v>
      </c>
      <c r="E108" s="63">
        <f>SUMIFS(FAM!AF:AF,FAM!E:E,C108)</f>
        <v>0</v>
      </c>
      <c r="F108" s="66">
        <f>SUMIFS(B2S!F:F,B2S!C:C,C108)</f>
        <v>0</v>
      </c>
      <c r="G108" s="64">
        <f t="shared" si="5"/>
        <v>0</v>
      </c>
      <c r="H108" s="65">
        <f>SUMIFS(PSP!S:S,PSP!D:D,C108)</f>
        <v>0</v>
      </c>
      <c r="I108" s="64">
        <f t="shared" si="6"/>
        <v>0</v>
      </c>
    </row>
    <row r="109" spans="2:9" ht="15" hidden="1" customHeight="1">
      <c r="B109" s="37">
        <v>102</v>
      </c>
      <c r="C109" s="37" t="s">
        <v>975</v>
      </c>
      <c r="D109" s="63">
        <f>SUMIFS(OFM!AD:AD,OFM!C:C,C109)</f>
        <v>0</v>
      </c>
      <c r="E109" s="63">
        <f>SUMIFS(FAM!AF:AF,FAM!E:E,C109)</f>
        <v>0</v>
      </c>
      <c r="F109" s="66">
        <f>SUMIFS(B2S!F:F,B2S!C:C,C109)</f>
        <v>0</v>
      </c>
      <c r="G109" s="64">
        <f t="shared" si="5"/>
        <v>0</v>
      </c>
      <c r="H109" s="65">
        <f>SUMIFS(PSP!S:S,PSP!D:D,C109)</f>
        <v>0</v>
      </c>
      <c r="I109" s="64">
        <f t="shared" si="6"/>
        <v>0</v>
      </c>
    </row>
    <row r="110" spans="2:9" ht="15" hidden="1" customHeight="1">
      <c r="B110" s="37">
        <v>103</v>
      </c>
      <c r="C110" s="37" t="s">
        <v>976</v>
      </c>
      <c r="D110" s="63">
        <f>SUMIFS(OFM!AD:AD,OFM!C:C,C110)</f>
        <v>0</v>
      </c>
      <c r="E110" s="63">
        <f>SUMIFS(FAM!AF:AF,FAM!E:E,C110)</f>
        <v>0</v>
      </c>
      <c r="F110" s="66">
        <f>SUMIFS(B2S!F:F,B2S!C:C,C110)</f>
        <v>0</v>
      </c>
      <c r="G110" s="64">
        <f t="shared" si="5"/>
        <v>0</v>
      </c>
      <c r="H110" s="65">
        <f>SUMIFS(PSP!S:S,PSP!D:D,C110)</f>
        <v>0</v>
      </c>
      <c r="I110" s="64">
        <f t="shared" si="6"/>
        <v>0</v>
      </c>
    </row>
    <row r="111" spans="2:9" ht="15" hidden="1" customHeight="1">
      <c r="B111" s="37">
        <v>104</v>
      </c>
      <c r="C111" s="37" t="s">
        <v>977</v>
      </c>
      <c r="D111" s="63">
        <f>SUMIFS(OFM!AD:AD,OFM!C:C,C111)</f>
        <v>0</v>
      </c>
      <c r="E111" s="63">
        <f>SUMIFS(FAM!AF:AF,FAM!E:E,C111)</f>
        <v>0</v>
      </c>
      <c r="F111" s="66">
        <f>SUMIFS(B2S!F:F,B2S!C:C,C111)</f>
        <v>0</v>
      </c>
      <c r="G111" s="64">
        <f t="shared" si="5"/>
        <v>0</v>
      </c>
      <c r="H111" s="65">
        <f>SUMIFS(PSP!S:S,PSP!D:D,C111)</f>
        <v>0</v>
      </c>
      <c r="I111" s="64">
        <f t="shared" si="6"/>
        <v>0</v>
      </c>
    </row>
    <row r="112" spans="2:9" ht="15" hidden="1" customHeight="1">
      <c r="B112" s="37">
        <v>105</v>
      </c>
      <c r="C112" s="37" t="s">
        <v>978</v>
      </c>
      <c r="D112" s="63">
        <f>SUMIFS(OFM!AD:AD,OFM!C:C,C112)</f>
        <v>0</v>
      </c>
      <c r="E112" s="63">
        <f>SUMIFS(FAM!AF:AF,FAM!E:E,C112)</f>
        <v>0</v>
      </c>
      <c r="F112" s="66">
        <f>SUMIFS(B2S!F:F,B2S!C:C,C112)</f>
        <v>0</v>
      </c>
      <c r="G112" s="64">
        <f t="shared" si="5"/>
        <v>0</v>
      </c>
      <c r="H112" s="65">
        <f>SUMIFS(PSP!S:S,PSP!D:D,C112)</f>
        <v>0</v>
      </c>
      <c r="I112" s="64">
        <f t="shared" si="6"/>
        <v>0</v>
      </c>
    </row>
    <row r="113" spans="2:9" ht="15" hidden="1" customHeight="1">
      <c r="B113" s="37">
        <v>106</v>
      </c>
      <c r="C113" s="37" t="s">
        <v>979</v>
      </c>
      <c r="D113" s="63">
        <f>SUMIFS(OFM!AD:AD,OFM!C:C,C113)</f>
        <v>0</v>
      </c>
      <c r="E113" s="63">
        <f>SUMIFS(FAM!AF:AF,FAM!E:E,C113)</f>
        <v>0</v>
      </c>
      <c r="F113" s="66">
        <f>SUMIFS(B2S!F:F,B2S!C:C,C113)</f>
        <v>0</v>
      </c>
      <c r="G113" s="64">
        <f t="shared" si="5"/>
        <v>0</v>
      </c>
      <c r="H113" s="65">
        <f>SUMIFS(PSP!S:S,PSP!D:D,C113)</f>
        <v>0</v>
      </c>
      <c r="I113" s="64">
        <f t="shared" si="6"/>
        <v>0</v>
      </c>
    </row>
    <row r="114" spans="2:9" ht="15" hidden="1" customHeight="1">
      <c r="B114" s="37">
        <v>107</v>
      </c>
      <c r="C114" s="37" t="s">
        <v>980</v>
      </c>
      <c r="D114" s="63">
        <f>SUMIFS(OFM!AD:AD,OFM!C:C,C114)</f>
        <v>0</v>
      </c>
      <c r="E114" s="63">
        <f>SUMIFS(FAM!AF:AF,FAM!E:E,C114)</f>
        <v>0</v>
      </c>
      <c r="F114" s="66">
        <f>SUMIFS(B2S!F:F,B2S!C:C,C114)</f>
        <v>0</v>
      </c>
      <c r="G114" s="64">
        <f t="shared" si="5"/>
        <v>0</v>
      </c>
      <c r="H114" s="65">
        <f>SUMIFS(PSP!S:S,PSP!D:D,C114)</f>
        <v>0</v>
      </c>
      <c r="I114" s="64">
        <f t="shared" si="6"/>
        <v>0</v>
      </c>
    </row>
    <row r="115" spans="2:9" ht="15" hidden="1" customHeight="1">
      <c r="B115" s="37">
        <v>108</v>
      </c>
      <c r="C115" s="37" t="s">
        <v>981</v>
      </c>
      <c r="D115" s="63">
        <f>SUMIFS(OFM!AD:AD,OFM!C:C,C115)</f>
        <v>0</v>
      </c>
      <c r="E115" s="63">
        <f>SUMIFS(FAM!AF:AF,FAM!E:E,C115)</f>
        <v>0</v>
      </c>
      <c r="F115" s="66">
        <f>SUMIFS(B2S!F:F,B2S!C:C,C115)</f>
        <v>0</v>
      </c>
      <c r="G115" s="64">
        <f t="shared" si="5"/>
        <v>0</v>
      </c>
      <c r="H115" s="65">
        <f>SUMIFS(PSP!S:S,PSP!D:D,C115)</f>
        <v>0</v>
      </c>
      <c r="I115" s="64">
        <f t="shared" si="6"/>
        <v>0</v>
      </c>
    </row>
    <row r="116" spans="2:9" ht="15" hidden="1" customHeight="1">
      <c r="B116" s="37">
        <v>109</v>
      </c>
      <c r="C116" s="37" t="s">
        <v>982</v>
      </c>
      <c r="D116" s="63">
        <f>SUMIFS(OFM!AD:AD,OFM!C:C,C116)</f>
        <v>0</v>
      </c>
      <c r="E116" s="63">
        <f>SUMIFS(FAM!AF:AF,FAM!E:E,C116)</f>
        <v>0</v>
      </c>
      <c r="F116" s="66">
        <f>SUMIFS(B2S!F:F,B2S!C:C,C116)</f>
        <v>0</v>
      </c>
      <c r="G116" s="64">
        <f t="shared" si="5"/>
        <v>0</v>
      </c>
      <c r="H116" s="65">
        <f>SUMIFS(PSP!S:S,PSP!D:D,C116)</f>
        <v>0</v>
      </c>
      <c r="I116" s="64">
        <f t="shared" si="6"/>
        <v>0</v>
      </c>
    </row>
    <row r="117" spans="2:9" ht="15" hidden="1" customHeight="1">
      <c r="B117" s="37">
        <v>110</v>
      </c>
      <c r="C117" s="37" t="s">
        <v>983</v>
      </c>
      <c r="D117" s="63">
        <f>SUMIFS(OFM!AD:AD,OFM!C:C,C117)</f>
        <v>0</v>
      </c>
      <c r="E117" s="63">
        <f>SUMIFS(FAM!AF:AF,FAM!E:E,C117)</f>
        <v>0</v>
      </c>
      <c r="F117" s="66">
        <f>SUMIFS(B2S!F:F,B2S!C:C,C117)</f>
        <v>0</v>
      </c>
      <c r="G117" s="64">
        <f t="shared" si="5"/>
        <v>0</v>
      </c>
      <c r="H117" s="65">
        <f>SUMIFS(PSP!S:S,PSP!D:D,C117)</f>
        <v>0</v>
      </c>
      <c r="I117" s="64">
        <f t="shared" si="6"/>
        <v>0</v>
      </c>
    </row>
    <row r="118" spans="2:9" ht="15" hidden="1" customHeight="1">
      <c r="B118" s="37">
        <v>111</v>
      </c>
      <c r="C118" s="37" t="s">
        <v>984</v>
      </c>
      <c r="D118" s="63">
        <f>SUMIFS(OFM!AD:AD,OFM!C:C,C118)</f>
        <v>0</v>
      </c>
      <c r="E118" s="63">
        <f>SUMIFS(FAM!AF:AF,FAM!E:E,C118)</f>
        <v>0</v>
      </c>
      <c r="F118" s="66">
        <f>SUMIFS(B2S!F:F,B2S!C:C,C118)</f>
        <v>0</v>
      </c>
      <c r="G118" s="64">
        <f t="shared" si="5"/>
        <v>0</v>
      </c>
      <c r="H118" s="65">
        <f>SUMIFS(PSP!S:S,PSP!D:D,C118)</f>
        <v>0</v>
      </c>
      <c r="I118" s="64">
        <f t="shared" si="6"/>
        <v>0</v>
      </c>
    </row>
    <row r="119" spans="2:9" ht="15" hidden="1" customHeight="1">
      <c r="B119" s="37">
        <v>112</v>
      </c>
      <c r="C119" s="37" t="s">
        <v>985</v>
      </c>
      <c r="D119" s="63">
        <f>SUMIFS(OFM!AD:AD,OFM!C:C,C119)</f>
        <v>0</v>
      </c>
      <c r="E119" s="63">
        <f>SUMIFS(FAM!AF:AF,FAM!E:E,C119)</f>
        <v>0</v>
      </c>
      <c r="F119" s="66">
        <f>SUMIFS(B2S!F:F,B2S!C:C,C119)</f>
        <v>0</v>
      </c>
      <c r="G119" s="64">
        <f t="shared" si="5"/>
        <v>0</v>
      </c>
      <c r="H119" s="65">
        <f>SUMIFS(PSP!S:S,PSP!D:D,C119)</f>
        <v>0</v>
      </c>
      <c r="I119" s="64">
        <f t="shared" si="6"/>
        <v>0</v>
      </c>
    </row>
    <row r="120" spans="2:9" ht="15" hidden="1" customHeight="1">
      <c r="B120" s="37">
        <v>113</v>
      </c>
      <c r="C120" s="37" t="s">
        <v>986</v>
      </c>
      <c r="D120" s="63">
        <f>SUMIFS(OFM!AD:AD,OFM!C:C,C120)</f>
        <v>0</v>
      </c>
      <c r="E120" s="63">
        <f>SUMIFS(FAM!AF:AF,FAM!E:E,C120)</f>
        <v>0</v>
      </c>
      <c r="F120" s="66">
        <f>SUMIFS(B2S!F:F,B2S!C:C,C120)</f>
        <v>0</v>
      </c>
      <c r="G120" s="64">
        <f t="shared" si="5"/>
        <v>0</v>
      </c>
      <c r="H120" s="65">
        <f>SUMIFS(PSP!S:S,PSP!D:D,C120)</f>
        <v>0</v>
      </c>
      <c r="I120" s="64">
        <f t="shared" si="6"/>
        <v>0</v>
      </c>
    </row>
    <row r="121" spans="2:9" ht="15" hidden="1" customHeight="1">
      <c r="B121" s="37">
        <v>114</v>
      </c>
      <c r="C121" s="37" t="s">
        <v>987</v>
      </c>
      <c r="D121" s="63">
        <f>SUMIFS(OFM!AD:AD,OFM!C:C,C121)</f>
        <v>0</v>
      </c>
      <c r="E121" s="63">
        <f>SUMIFS(FAM!AF:AF,FAM!E:E,C121)</f>
        <v>0</v>
      </c>
      <c r="F121" s="66">
        <f>SUMIFS(B2S!F:F,B2S!C:C,C121)</f>
        <v>0</v>
      </c>
      <c r="G121" s="64">
        <f t="shared" si="5"/>
        <v>0</v>
      </c>
      <c r="H121" s="65">
        <f>SUMIFS(PSP!S:S,PSP!D:D,C121)</f>
        <v>0</v>
      </c>
      <c r="I121" s="64">
        <f t="shared" si="6"/>
        <v>0</v>
      </c>
    </row>
    <row r="122" spans="2:9" ht="15" hidden="1" customHeight="1">
      <c r="B122" s="37">
        <v>115</v>
      </c>
      <c r="C122" s="37" t="s">
        <v>988</v>
      </c>
      <c r="D122" s="63">
        <f>SUMIFS(OFM!AD:AD,OFM!C:C,C122)</f>
        <v>0</v>
      </c>
      <c r="E122" s="63">
        <f>SUMIFS(FAM!AF:AF,FAM!E:E,C122)</f>
        <v>0</v>
      </c>
      <c r="F122" s="66">
        <f>SUMIFS(B2S!F:F,B2S!C:C,C122)</f>
        <v>0</v>
      </c>
      <c r="G122" s="64">
        <f t="shared" si="5"/>
        <v>0</v>
      </c>
      <c r="H122" s="65">
        <f>SUMIFS(PSP!S:S,PSP!D:D,C122)</f>
        <v>0</v>
      </c>
      <c r="I122" s="64">
        <f t="shared" si="6"/>
        <v>0</v>
      </c>
    </row>
    <row r="123" spans="2:9" ht="15" hidden="1" customHeight="1">
      <c r="B123" s="37">
        <v>116</v>
      </c>
      <c r="C123" s="37" t="s">
        <v>989</v>
      </c>
      <c r="D123" s="63">
        <f>SUMIFS(OFM!AD:AD,OFM!C:C,C123)</f>
        <v>0</v>
      </c>
      <c r="E123" s="63">
        <f>SUMIFS(FAM!AF:AF,FAM!E:E,C123)</f>
        <v>0</v>
      </c>
      <c r="F123" s="66">
        <f>SUMIFS(B2S!F:F,B2S!C:C,C123)</f>
        <v>0</v>
      </c>
      <c r="G123" s="64">
        <f t="shared" si="5"/>
        <v>0</v>
      </c>
      <c r="H123" s="65">
        <f>SUMIFS(PSP!S:S,PSP!D:D,C123)</f>
        <v>0</v>
      </c>
      <c r="I123" s="64">
        <f t="shared" si="6"/>
        <v>0</v>
      </c>
    </row>
    <row r="124" spans="2:9" ht="15" hidden="1" customHeight="1">
      <c r="B124" s="37">
        <v>117</v>
      </c>
      <c r="C124" s="37" t="s">
        <v>990</v>
      </c>
      <c r="D124" s="63">
        <f>SUMIFS(OFM!AD:AD,OFM!C:C,C124)</f>
        <v>0</v>
      </c>
      <c r="E124" s="63">
        <f>SUMIFS(FAM!AF:AF,FAM!E:E,C124)</f>
        <v>0</v>
      </c>
      <c r="F124" s="66">
        <f>SUMIFS(B2S!F:F,B2S!C:C,C124)</f>
        <v>0</v>
      </c>
      <c r="G124" s="64">
        <f t="shared" si="5"/>
        <v>0</v>
      </c>
      <c r="H124" s="65">
        <f>SUMIFS(PSP!S:S,PSP!D:D,C124)</f>
        <v>0</v>
      </c>
      <c r="I124" s="64">
        <f t="shared" si="6"/>
        <v>0</v>
      </c>
    </row>
    <row r="125" spans="2:9" ht="15" hidden="1" customHeight="1">
      <c r="B125" s="37">
        <v>118</v>
      </c>
      <c r="C125" s="37" t="s">
        <v>991</v>
      </c>
      <c r="D125" s="63">
        <f>SUMIFS(OFM!AD:AD,OFM!C:C,C125)</f>
        <v>0</v>
      </c>
      <c r="E125" s="63">
        <f>SUMIFS(FAM!AF:AF,FAM!E:E,C125)</f>
        <v>0</v>
      </c>
      <c r="F125" s="66">
        <f>SUMIFS(B2S!F:F,B2S!C:C,C125)</f>
        <v>0</v>
      </c>
      <c r="G125" s="64">
        <f t="shared" si="5"/>
        <v>0</v>
      </c>
      <c r="H125" s="65">
        <f>SUMIFS(PSP!S:S,PSP!D:D,C125)</f>
        <v>0</v>
      </c>
      <c r="I125" s="64">
        <f t="shared" si="6"/>
        <v>0</v>
      </c>
    </row>
    <row r="126" spans="2:9" ht="15" hidden="1" customHeight="1">
      <c r="B126" s="37">
        <v>119</v>
      </c>
      <c r="C126" s="37" t="s">
        <v>992</v>
      </c>
      <c r="D126" s="63">
        <f>SUMIFS(OFM!AD:AD,OFM!C:C,C126)</f>
        <v>0</v>
      </c>
      <c r="E126" s="63">
        <f>SUMIFS(FAM!AF:AF,FAM!E:E,C126)</f>
        <v>0</v>
      </c>
      <c r="F126" s="66">
        <f>SUMIFS(B2S!F:F,B2S!C:C,C126)</f>
        <v>0</v>
      </c>
      <c r="G126" s="64">
        <f t="shared" si="5"/>
        <v>0</v>
      </c>
      <c r="H126" s="65">
        <f>SUMIFS(PSP!S:S,PSP!D:D,C126)</f>
        <v>0</v>
      </c>
      <c r="I126" s="64">
        <f t="shared" si="6"/>
        <v>0</v>
      </c>
    </row>
    <row r="127" spans="2:9" ht="15" hidden="1" customHeight="1">
      <c r="B127" s="37">
        <v>120</v>
      </c>
      <c r="C127" s="37" t="s">
        <v>993</v>
      </c>
      <c r="D127" s="63">
        <f>SUMIFS(OFM!AD:AD,OFM!C:C,C127)</f>
        <v>0</v>
      </c>
      <c r="E127" s="63">
        <f>SUMIFS(FAM!AF:AF,FAM!E:E,C127)</f>
        <v>0</v>
      </c>
      <c r="F127" s="66">
        <f>SUMIFS(B2S!F:F,B2S!C:C,C127)</f>
        <v>0</v>
      </c>
      <c r="G127" s="64">
        <f t="shared" si="5"/>
        <v>0</v>
      </c>
      <c r="H127" s="65">
        <f>SUMIFS(PSP!S:S,PSP!D:D,C127)</f>
        <v>0</v>
      </c>
      <c r="I127" s="64">
        <f t="shared" si="6"/>
        <v>0</v>
      </c>
    </row>
    <row r="128" spans="2:9" ht="15" hidden="1" customHeight="1">
      <c r="B128" s="37">
        <v>121</v>
      </c>
      <c r="C128" s="37" t="s">
        <v>994</v>
      </c>
      <c r="D128" s="63">
        <f>SUMIFS(OFM!AD:AD,OFM!C:C,C128)</f>
        <v>0</v>
      </c>
      <c r="E128" s="63">
        <f>SUMIFS(FAM!AF:AF,FAM!E:E,C128)</f>
        <v>0</v>
      </c>
      <c r="F128" s="66">
        <f>SUMIFS(B2S!F:F,B2S!C:C,C128)</f>
        <v>0</v>
      </c>
      <c r="G128" s="64">
        <f t="shared" si="5"/>
        <v>0</v>
      </c>
      <c r="H128" s="65">
        <f>SUMIFS(PSP!S:S,PSP!D:D,C128)</f>
        <v>0</v>
      </c>
      <c r="I128" s="64">
        <f t="shared" si="6"/>
        <v>0</v>
      </c>
    </row>
    <row r="129" spans="2:9" ht="15" hidden="1" customHeight="1">
      <c r="B129" s="37">
        <v>122</v>
      </c>
      <c r="C129" s="37" t="s">
        <v>995</v>
      </c>
      <c r="D129" s="63">
        <f>SUMIFS(OFM!AD:AD,OFM!C:C,C129)</f>
        <v>0</v>
      </c>
      <c r="E129" s="63">
        <f>SUMIFS(FAM!AF:AF,FAM!E:E,C129)</f>
        <v>0</v>
      </c>
      <c r="F129" s="66">
        <f>SUMIFS(B2S!F:F,B2S!C:C,C129)</f>
        <v>0</v>
      </c>
      <c r="G129" s="64">
        <f t="shared" si="5"/>
        <v>0</v>
      </c>
      <c r="H129" s="65">
        <f>SUMIFS(PSP!S:S,PSP!D:D,C129)</f>
        <v>0</v>
      </c>
      <c r="I129" s="64">
        <f t="shared" si="6"/>
        <v>0</v>
      </c>
    </row>
    <row r="130" spans="2:9" ht="15" hidden="1" customHeight="1">
      <c r="B130" s="37">
        <v>123</v>
      </c>
      <c r="C130" s="37" t="s">
        <v>996</v>
      </c>
      <c r="D130" s="63">
        <f>SUMIFS(OFM!AD:AD,OFM!C:C,C130)</f>
        <v>0</v>
      </c>
      <c r="E130" s="63">
        <f>SUMIFS(FAM!AF:AF,FAM!E:E,C130)</f>
        <v>0</v>
      </c>
      <c r="F130" s="66">
        <f>SUMIFS(B2S!F:F,B2S!C:C,C130)</f>
        <v>0</v>
      </c>
      <c r="G130" s="64">
        <f t="shared" si="5"/>
        <v>0</v>
      </c>
      <c r="H130" s="65">
        <f>SUMIFS(PSP!S:S,PSP!D:D,C130)</f>
        <v>0</v>
      </c>
      <c r="I130" s="64">
        <f t="shared" si="6"/>
        <v>0</v>
      </c>
    </row>
    <row r="131" spans="2:9" ht="15" hidden="1" customHeight="1">
      <c r="B131" s="37">
        <v>124</v>
      </c>
      <c r="C131" s="37" t="s">
        <v>997</v>
      </c>
      <c r="D131" s="63">
        <f>SUMIFS(OFM!AD:AD,OFM!C:C,C131)</f>
        <v>0</v>
      </c>
      <c r="E131" s="63">
        <f>SUMIFS(FAM!AF:AF,FAM!E:E,C131)</f>
        <v>0</v>
      </c>
      <c r="F131" s="66">
        <f>SUMIFS(B2S!F:F,B2S!C:C,C131)</f>
        <v>0</v>
      </c>
      <c r="G131" s="64">
        <f t="shared" si="5"/>
        <v>0</v>
      </c>
      <c r="H131" s="65">
        <f>SUMIFS(PSP!S:S,PSP!D:D,C131)</f>
        <v>0</v>
      </c>
      <c r="I131" s="64">
        <f t="shared" si="6"/>
        <v>0</v>
      </c>
    </row>
    <row r="132" spans="2:9" ht="15" hidden="1" customHeight="1">
      <c r="B132" s="37">
        <v>125</v>
      </c>
      <c r="C132" s="37" t="s">
        <v>998</v>
      </c>
      <c r="D132" s="63">
        <f>SUMIFS(OFM!AD:AD,OFM!C:C,C132)</f>
        <v>0</v>
      </c>
      <c r="E132" s="63">
        <f>SUMIFS(FAM!AF:AF,FAM!E:E,C132)</f>
        <v>0</v>
      </c>
      <c r="F132" s="66">
        <f>SUMIFS(B2S!F:F,B2S!C:C,C132)</f>
        <v>0</v>
      </c>
      <c r="G132" s="64">
        <f t="shared" si="5"/>
        <v>0</v>
      </c>
      <c r="H132" s="65">
        <f>SUMIFS(PSP!S:S,PSP!D:D,C132)</f>
        <v>0</v>
      </c>
      <c r="I132" s="64">
        <f t="shared" si="6"/>
        <v>0</v>
      </c>
    </row>
    <row r="133" spans="2:9" ht="15" hidden="1" customHeight="1">
      <c r="B133" s="37">
        <v>126</v>
      </c>
      <c r="C133" s="37" t="s">
        <v>999</v>
      </c>
      <c r="D133" s="63">
        <f>SUMIFS(OFM!AD:AD,OFM!C:C,C133)</f>
        <v>0</v>
      </c>
      <c r="E133" s="63">
        <f>SUMIFS(FAM!AF:AF,FAM!E:E,C133)</f>
        <v>0</v>
      </c>
      <c r="F133" s="66">
        <f>SUMIFS(B2S!F:F,B2S!C:C,C133)</f>
        <v>0</v>
      </c>
      <c r="G133" s="64">
        <f t="shared" si="5"/>
        <v>0</v>
      </c>
      <c r="H133" s="65">
        <f>SUMIFS(PSP!S:S,PSP!D:D,C133)</f>
        <v>0</v>
      </c>
      <c r="I133" s="64">
        <f t="shared" si="6"/>
        <v>0</v>
      </c>
    </row>
    <row r="134" spans="2:9" ht="15" hidden="1" customHeight="1">
      <c r="B134" s="37">
        <v>127</v>
      </c>
      <c r="C134" s="37" t="s">
        <v>1000</v>
      </c>
      <c r="D134" s="63">
        <f>SUMIFS(OFM!AD:AD,OFM!C:C,C134)</f>
        <v>0</v>
      </c>
      <c r="E134" s="63">
        <f>SUMIFS(FAM!AF:AF,FAM!E:E,C134)</f>
        <v>0</v>
      </c>
      <c r="F134" s="66">
        <f>SUMIFS(B2S!F:F,B2S!C:C,C134)</f>
        <v>0</v>
      </c>
      <c r="G134" s="64">
        <f t="shared" si="5"/>
        <v>0</v>
      </c>
      <c r="H134" s="65">
        <f>SUMIFS(PSP!S:S,PSP!D:D,C134)</f>
        <v>0</v>
      </c>
      <c r="I134" s="64">
        <f t="shared" si="6"/>
        <v>0</v>
      </c>
    </row>
    <row r="135" spans="2:9" ht="15" hidden="1" customHeight="1">
      <c r="B135" s="37">
        <v>128</v>
      </c>
      <c r="C135" s="37" t="s">
        <v>1001</v>
      </c>
      <c r="D135" s="63">
        <f>SUMIFS(OFM!AD:AD,OFM!C:C,C135)</f>
        <v>0</v>
      </c>
      <c r="E135" s="63">
        <f>SUMIFS(FAM!AF:AF,FAM!E:E,C135)</f>
        <v>0</v>
      </c>
      <c r="F135" s="66">
        <f>SUMIFS(B2S!F:F,B2S!C:C,C135)</f>
        <v>0</v>
      </c>
      <c r="G135" s="64">
        <f t="shared" si="5"/>
        <v>0</v>
      </c>
      <c r="H135" s="65">
        <f>SUMIFS(PSP!S:S,PSP!D:D,C135)</f>
        <v>0</v>
      </c>
      <c r="I135" s="64">
        <f t="shared" si="6"/>
        <v>0</v>
      </c>
    </row>
    <row r="136" spans="2:9" ht="15" hidden="1" customHeight="1">
      <c r="B136" s="37">
        <v>129</v>
      </c>
      <c r="C136" s="37" t="s">
        <v>1002</v>
      </c>
      <c r="D136" s="63">
        <f>SUMIFS(OFM!AD:AD,OFM!C:C,C136)</f>
        <v>0</v>
      </c>
      <c r="E136" s="63">
        <f>SUMIFS(FAM!AF:AF,FAM!E:E,C136)</f>
        <v>0</v>
      </c>
      <c r="F136" s="66">
        <f>SUMIFS(B2S!F:F,B2S!C:C,C136)</f>
        <v>0</v>
      </c>
      <c r="G136" s="64">
        <f t="shared" si="5"/>
        <v>0</v>
      </c>
      <c r="H136" s="65">
        <f>SUMIFS(PSP!S:S,PSP!D:D,C136)</f>
        <v>0</v>
      </c>
      <c r="I136" s="64">
        <f t="shared" si="6"/>
        <v>0</v>
      </c>
    </row>
    <row r="137" spans="2:9" ht="15" hidden="1" customHeight="1">
      <c r="B137" s="37">
        <v>130</v>
      </c>
      <c r="C137" s="37" t="s">
        <v>1003</v>
      </c>
      <c r="D137" s="63">
        <f>SUMIFS(OFM!AD:AD,OFM!C:C,C137)</f>
        <v>0</v>
      </c>
      <c r="E137" s="63">
        <f>SUMIFS(FAM!AF:AF,FAM!E:E,C137)</f>
        <v>0</v>
      </c>
      <c r="F137" s="66">
        <f>SUMIFS(B2S!F:F,B2S!C:C,C137)</f>
        <v>0</v>
      </c>
      <c r="G137" s="64">
        <f t="shared" si="5"/>
        <v>0</v>
      </c>
      <c r="H137" s="65">
        <f>SUMIFS(PSP!S:S,PSP!D:D,C137)</f>
        <v>0</v>
      </c>
      <c r="I137" s="64">
        <f t="shared" si="6"/>
        <v>0</v>
      </c>
    </row>
    <row r="138" spans="2:9" ht="15" hidden="1" customHeight="1">
      <c r="B138" s="37">
        <v>131</v>
      </c>
      <c r="C138" s="37" t="s">
        <v>1004</v>
      </c>
      <c r="D138" s="63">
        <f>SUMIFS(OFM!AD:AD,OFM!C:C,C138)</f>
        <v>0</v>
      </c>
      <c r="E138" s="63">
        <f>SUMIFS(FAM!AF:AF,FAM!E:E,C138)</f>
        <v>0</v>
      </c>
      <c r="F138" s="66">
        <f>SUMIFS(B2S!F:F,B2S!C:C,C138)</f>
        <v>0</v>
      </c>
      <c r="G138" s="64">
        <f t="shared" ref="G138:G159" si="7">SUM(D138:F138)</f>
        <v>0</v>
      </c>
      <c r="H138" s="65">
        <f>SUMIFS(PSP!S:S,PSP!D:D,C138)</f>
        <v>0</v>
      </c>
      <c r="I138" s="64">
        <f t="shared" ref="I138:I165" si="8">SUM(G138:H138)</f>
        <v>0</v>
      </c>
    </row>
    <row r="139" spans="2:9" ht="15" hidden="1" customHeight="1">
      <c r="B139" s="37">
        <v>132</v>
      </c>
      <c r="C139" s="37" t="s">
        <v>1005</v>
      </c>
      <c r="D139" s="63">
        <f>SUMIFS(OFM!AD:AD,OFM!C:C,C139)</f>
        <v>0</v>
      </c>
      <c r="E139" s="63">
        <f>SUMIFS(FAM!AF:AF,FAM!E:E,C139)</f>
        <v>0</v>
      </c>
      <c r="F139" s="66">
        <f>SUMIFS(B2S!F:F,B2S!C:C,C139)</f>
        <v>0</v>
      </c>
      <c r="G139" s="64">
        <f t="shared" si="7"/>
        <v>0</v>
      </c>
      <c r="H139" s="65">
        <f>SUMIFS(PSP!S:S,PSP!D:D,C139)</f>
        <v>0</v>
      </c>
      <c r="I139" s="64">
        <f t="shared" si="8"/>
        <v>0</v>
      </c>
    </row>
    <row r="140" spans="2:9" ht="15" hidden="1" customHeight="1">
      <c r="B140" s="37">
        <v>133</v>
      </c>
      <c r="C140" s="37" t="s">
        <v>1006</v>
      </c>
      <c r="D140" s="63">
        <f>SUMIFS(OFM!AD:AD,OFM!C:C,C140)</f>
        <v>0</v>
      </c>
      <c r="E140" s="63">
        <f>SUMIFS(FAM!AF:AF,FAM!E:E,C140)</f>
        <v>0</v>
      </c>
      <c r="F140" s="66">
        <f>SUMIFS(B2S!F:F,B2S!C:C,C140)</f>
        <v>0</v>
      </c>
      <c r="G140" s="64">
        <f t="shared" si="7"/>
        <v>0</v>
      </c>
      <c r="H140" s="65">
        <f>SUMIFS(PSP!S:S,PSP!D:D,C140)</f>
        <v>0</v>
      </c>
      <c r="I140" s="64">
        <f t="shared" si="8"/>
        <v>0</v>
      </c>
    </row>
    <row r="141" spans="2:9" ht="15" hidden="1" customHeight="1">
      <c r="B141" s="37">
        <v>134</v>
      </c>
      <c r="C141" s="37" t="s">
        <v>1007</v>
      </c>
      <c r="D141" s="63">
        <f>SUMIFS(OFM!AD:AD,OFM!C:C,C141)</f>
        <v>0</v>
      </c>
      <c r="E141" s="63">
        <f>SUMIFS(FAM!AF:AF,FAM!E:E,C141)</f>
        <v>0</v>
      </c>
      <c r="F141" s="66">
        <f>SUMIFS(B2S!F:F,B2S!C:C,C141)</f>
        <v>0</v>
      </c>
      <c r="G141" s="64">
        <f t="shared" si="7"/>
        <v>0</v>
      </c>
      <c r="H141" s="65">
        <f>SUMIFS(PSP!S:S,PSP!D:D,C141)</f>
        <v>0</v>
      </c>
      <c r="I141" s="64">
        <f t="shared" si="8"/>
        <v>0</v>
      </c>
    </row>
    <row r="142" spans="2:9" ht="15" hidden="1" customHeight="1">
      <c r="B142" s="37">
        <v>135</v>
      </c>
      <c r="C142" s="37" t="s">
        <v>1008</v>
      </c>
      <c r="D142" s="63">
        <f>SUMIFS(OFM!AD:AD,OFM!C:C,C142)</f>
        <v>0</v>
      </c>
      <c r="E142" s="63">
        <f>SUMIFS(FAM!AF:AF,FAM!E:E,C142)</f>
        <v>0</v>
      </c>
      <c r="F142" s="66">
        <f>SUMIFS(B2S!F:F,B2S!C:C,C142)</f>
        <v>0</v>
      </c>
      <c r="G142" s="64">
        <f t="shared" si="7"/>
        <v>0</v>
      </c>
      <c r="H142" s="65">
        <f>SUMIFS(PSP!S:S,PSP!D:D,C142)</f>
        <v>0</v>
      </c>
      <c r="I142" s="64">
        <f t="shared" si="8"/>
        <v>0</v>
      </c>
    </row>
    <row r="143" spans="2:9" ht="15" hidden="1" customHeight="1">
      <c r="B143" s="37">
        <v>136</v>
      </c>
      <c r="C143" s="37" t="s">
        <v>1009</v>
      </c>
      <c r="D143" s="63">
        <f>SUMIFS(OFM!AD:AD,OFM!C:C,C143)</f>
        <v>0</v>
      </c>
      <c r="E143" s="63">
        <f>SUMIFS(FAM!AF:AF,FAM!E:E,C143)</f>
        <v>0</v>
      </c>
      <c r="F143" s="66">
        <f>SUMIFS(B2S!F:F,B2S!C:C,C143)</f>
        <v>0</v>
      </c>
      <c r="G143" s="64">
        <f t="shared" si="7"/>
        <v>0</v>
      </c>
      <c r="H143" s="65">
        <f>SUMIFS(PSP!S:S,PSP!D:D,C143)</f>
        <v>0</v>
      </c>
      <c r="I143" s="64">
        <f t="shared" si="8"/>
        <v>0</v>
      </c>
    </row>
    <row r="144" spans="2:9" ht="15" hidden="1" customHeight="1">
      <c r="B144" s="37">
        <v>137</v>
      </c>
      <c r="C144" s="37" t="s">
        <v>1010</v>
      </c>
      <c r="D144" s="63">
        <f>SUMIFS(OFM!AD:AD,OFM!C:C,C144)</f>
        <v>0</v>
      </c>
      <c r="E144" s="63">
        <f>SUMIFS(FAM!AF:AF,FAM!E:E,C144)</f>
        <v>0</v>
      </c>
      <c r="F144" s="66">
        <f>SUMIFS(B2S!F:F,B2S!C:C,C144)</f>
        <v>0</v>
      </c>
      <c r="G144" s="64">
        <f t="shared" si="7"/>
        <v>0</v>
      </c>
      <c r="H144" s="65">
        <f>SUMIFS(PSP!S:S,PSP!D:D,C144)</f>
        <v>0</v>
      </c>
      <c r="I144" s="64">
        <f t="shared" si="8"/>
        <v>0</v>
      </c>
    </row>
    <row r="145" spans="2:9" ht="15" hidden="1" customHeight="1">
      <c r="B145" s="37">
        <v>138</v>
      </c>
      <c r="C145" s="37" t="s">
        <v>1011</v>
      </c>
      <c r="D145" s="63">
        <f>SUMIFS(OFM!AD:AD,OFM!C:C,C145)</f>
        <v>0</v>
      </c>
      <c r="E145" s="63">
        <f>SUMIFS(FAM!AF:AF,FAM!E:E,C145)</f>
        <v>0</v>
      </c>
      <c r="F145" s="66">
        <f>SUMIFS(B2S!F:F,B2S!C:C,C145)</f>
        <v>0</v>
      </c>
      <c r="G145" s="64">
        <f t="shared" si="7"/>
        <v>0</v>
      </c>
      <c r="H145" s="65">
        <f>SUMIFS(PSP!S:S,PSP!D:D,C145)</f>
        <v>0</v>
      </c>
      <c r="I145" s="64">
        <f t="shared" si="8"/>
        <v>0</v>
      </c>
    </row>
    <row r="146" spans="2:9" ht="15" hidden="1" customHeight="1">
      <c r="B146" s="37">
        <v>139</v>
      </c>
      <c r="C146" s="37" t="s">
        <v>1012</v>
      </c>
      <c r="D146" s="63">
        <f>SUMIFS(OFM!AD:AD,OFM!C:C,C146)</f>
        <v>0</v>
      </c>
      <c r="E146" s="63">
        <f>SUMIFS(FAM!AF:AF,FAM!E:E,C146)</f>
        <v>0</v>
      </c>
      <c r="F146" s="66">
        <f>SUMIFS(B2S!F:F,B2S!C:C,C146)</f>
        <v>0</v>
      </c>
      <c r="G146" s="64">
        <f t="shared" si="7"/>
        <v>0</v>
      </c>
      <c r="H146" s="65">
        <f>SUMIFS(PSP!S:S,PSP!D:D,C146)</f>
        <v>0</v>
      </c>
      <c r="I146" s="64">
        <f t="shared" si="8"/>
        <v>0</v>
      </c>
    </row>
    <row r="147" spans="2:9" ht="15" hidden="1" customHeight="1">
      <c r="B147" s="37">
        <v>140</v>
      </c>
      <c r="C147" s="37" t="s">
        <v>1013</v>
      </c>
      <c r="D147" s="63">
        <f>SUMIFS(OFM!AD:AD,OFM!C:C,C147)</f>
        <v>0</v>
      </c>
      <c r="E147" s="63">
        <f>SUMIFS(FAM!AF:AF,FAM!E:E,C147)</f>
        <v>0</v>
      </c>
      <c r="F147" s="66">
        <f>SUMIFS(B2S!F:F,B2S!C:C,C147)</f>
        <v>0</v>
      </c>
      <c r="G147" s="64">
        <f t="shared" si="7"/>
        <v>0</v>
      </c>
      <c r="H147" s="65">
        <f>SUMIFS(PSP!S:S,PSP!D:D,C147)</f>
        <v>0</v>
      </c>
      <c r="I147" s="64">
        <f t="shared" si="8"/>
        <v>0</v>
      </c>
    </row>
    <row r="148" spans="2:9" ht="15" hidden="1" customHeight="1">
      <c r="B148" s="37">
        <v>141</v>
      </c>
      <c r="C148" s="37" t="s">
        <v>1014</v>
      </c>
      <c r="D148" s="63">
        <f>SUMIFS(OFM!AD:AD,OFM!C:C,C148)</f>
        <v>0</v>
      </c>
      <c r="E148" s="63">
        <f>SUMIFS(FAM!AF:AF,FAM!E:E,C148)</f>
        <v>0</v>
      </c>
      <c r="F148" s="66">
        <f>SUMIFS(B2S!F:F,B2S!C:C,C148)</f>
        <v>0</v>
      </c>
      <c r="G148" s="64">
        <f t="shared" si="7"/>
        <v>0</v>
      </c>
      <c r="H148" s="65">
        <f>SUMIFS(PSP!S:S,PSP!D:D,C148)</f>
        <v>0</v>
      </c>
      <c r="I148" s="64">
        <f t="shared" si="8"/>
        <v>0</v>
      </c>
    </row>
    <row r="149" spans="2:9" ht="15" hidden="1" customHeight="1">
      <c r="B149" s="37">
        <v>142</v>
      </c>
      <c r="C149" s="37" t="s">
        <v>1015</v>
      </c>
      <c r="D149" s="63">
        <f>SUMIFS(OFM!AD:AD,OFM!C:C,C149)</f>
        <v>0</v>
      </c>
      <c r="E149" s="63">
        <f>SUMIFS(FAM!AF:AF,FAM!E:E,C149)</f>
        <v>0</v>
      </c>
      <c r="F149" s="66">
        <f>SUMIFS(B2S!F:F,B2S!C:C,C149)</f>
        <v>0</v>
      </c>
      <c r="G149" s="64">
        <f t="shared" si="7"/>
        <v>0</v>
      </c>
      <c r="H149" s="65">
        <f>SUMIFS(PSP!S:S,PSP!D:D,C149)</f>
        <v>0</v>
      </c>
      <c r="I149" s="64">
        <f t="shared" si="8"/>
        <v>0</v>
      </c>
    </row>
    <row r="150" spans="2:9" ht="15" hidden="1" customHeight="1">
      <c r="B150" s="37">
        <v>143</v>
      </c>
      <c r="C150" s="37" t="s">
        <v>1016</v>
      </c>
      <c r="D150" s="63">
        <f>SUMIFS(OFM!AD:AD,OFM!C:C,C150)</f>
        <v>0</v>
      </c>
      <c r="E150" s="63">
        <f>SUMIFS(FAM!AF:AF,FAM!E:E,C150)</f>
        <v>0</v>
      </c>
      <c r="F150" s="66">
        <f>SUMIFS(B2S!F:F,B2S!C:C,C150)</f>
        <v>0</v>
      </c>
      <c r="G150" s="64">
        <f t="shared" si="7"/>
        <v>0</v>
      </c>
      <c r="H150" s="65">
        <f>SUMIFS(PSP!S:S,PSP!D:D,C150)</f>
        <v>0</v>
      </c>
      <c r="I150" s="64">
        <f t="shared" si="8"/>
        <v>0</v>
      </c>
    </row>
    <row r="151" spans="2:9" ht="15" hidden="1" customHeight="1">
      <c r="B151" s="37">
        <v>144</v>
      </c>
      <c r="C151" s="37" t="s">
        <v>1017</v>
      </c>
      <c r="D151" s="63">
        <f>SUMIFS(OFM!AD:AD,OFM!C:C,C151)</f>
        <v>0</v>
      </c>
      <c r="E151" s="63">
        <f>SUMIFS(FAM!AF:AF,FAM!E:E,C151)</f>
        <v>0</v>
      </c>
      <c r="F151" s="66">
        <f>SUMIFS(B2S!F:F,B2S!C:C,C151)</f>
        <v>0</v>
      </c>
      <c r="G151" s="64">
        <f t="shared" si="7"/>
        <v>0</v>
      </c>
      <c r="H151" s="65">
        <f>SUMIFS(PSP!S:S,PSP!D:D,C151)</f>
        <v>0</v>
      </c>
      <c r="I151" s="64">
        <f t="shared" si="8"/>
        <v>0</v>
      </c>
    </row>
    <row r="152" spans="2:9" ht="15" hidden="1" customHeight="1">
      <c r="B152" s="37">
        <v>145</v>
      </c>
      <c r="C152" s="37" t="s">
        <v>1018</v>
      </c>
      <c r="D152" s="63">
        <f>SUMIFS(OFM!AD:AD,OFM!C:C,C152)</f>
        <v>0</v>
      </c>
      <c r="E152" s="63">
        <f>SUMIFS(FAM!AF:AF,FAM!E:E,C152)</f>
        <v>0</v>
      </c>
      <c r="F152" s="66">
        <f>SUMIFS(B2S!F:F,B2S!C:C,C152)</f>
        <v>0</v>
      </c>
      <c r="G152" s="64">
        <f t="shared" si="7"/>
        <v>0</v>
      </c>
      <c r="H152" s="65">
        <f>SUMIFS(PSP!S:S,PSP!D:D,C152)</f>
        <v>0</v>
      </c>
      <c r="I152" s="64">
        <f t="shared" si="8"/>
        <v>0</v>
      </c>
    </row>
    <row r="153" spans="2:9" ht="15" hidden="1" customHeight="1">
      <c r="B153" s="37">
        <v>146</v>
      </c>
      <c r="C153" s="37" t="s">
        <v>1019</v>
      </c>
      <c r="D153" s="63">
        <f>SUMIFS(OFM!AD:AD,OFM!C:C,C153)</f>
        <v>0</v>
      </c>
      <c r="E153" s="63">
        <f>SUMIFS(FAM!AF:AF,FAM!E:E,C153)</f>
        <v>0</v>
      </c>
      <c r="F153" s="66">
        <f>SUMIFS(B2S!F:F,B2S!C:C,C153)</f>
        <v>0</v>
      </c>
      <c r="G153" s="64">
        <f t="shared" si="7"/>
        <v>0</v>
      </c>
      <c r="H153" s="65">
        <f>SUMIFS(PSP!S:S,PSP!D:D,C153)</f>
        <v>0</v>
      </c>
      <c r="I153" s="64">
        <f t="shared" si="8"/>
        <v>0</v>
      </c>
    </row>
    <row r="154" spans="2:9" ht="15" hidden="1" customHeight="1">
      <c r="B154" s="37">
        <v>147</v>
      </c>
      <c r="C154" s="37" t="s">
        <v>1020</v>
      </c>
      <c r="D154" s="63">
        <f>SUMIFS(OFM!AD:AD,OFM!C:C,C154)</f>
        <v>0</v>
      </c>
      <c r="E154" s="63">
        <f>SUMIFS(FAM!AF:AF,FAM!E:E,C154)</f>
        <v>0</v>
      </c>
      <c r="F154" s="66">
        <f>SUMIFS(B2S!F:F,B2S!C:C,C154)</f>
        <v>0</v>
      </c>
      <c r="G154" s="64">
        <f t="shared" si="7"/>
        <v>0</v>
      </c>
      <c r="H154" s="65">
        <f>SUMIFS(PSP!S:S,PSP!D:D,C154)</f>
        <v>0</v>
      </c>
      <c r="I154" s="64">
        <f t="shared" si="8"/>
        <v>0</v>
      </c>
    </row>
    <row r="155" spans="2:9" ht="15" hidden="1" customHeight="1">
      <c r="B155" s="37">
        <v>148</v>
      </c>
      <c r="C155" s="37" t="s">
        <v>1021</v>
      </c>
      <c r="D155" s="63">
        <f>SUMIFS(OFM!AD:AD,OFM!C:C,C155)</f>
        <v>0</v>
      </c>
      <c r="E155" s="63">
        <f>SUMIFS(FAM!AF:AF,FAM!E:E,C155)</f>
        <v>0</v>
      </c>
      <c r="F155" s="66">
        <f>SUMIFS(B2S!F:F,B2S!C:C,C155)</f>
        <v>0</v>
      </c>
      <c r="G155" s="64">
        <f t="shared" si="7"/>
        <v>0</v>
      </c>
      <c r="H155" s="65">
        <f>SUMIFS(PSP!S:S,PSP!D:D,C155)</f>
        <v>0</v>
      </c>
      <c r="I155" s="64">
        <f t="shared" si="8"/>
        <v>0</v>
      </c>
    </row>
    <row r="156" spans="2:9" ht="15" hidden="1" customHeight="1">
      <c r="B156" s="37">
        <v>149</v>
      </c>
      <c r="C156" s="37" t="s">
        <v>1022</v>
      </c>
      <c r="D156" s="63">
        <f>SUMIFS(OFM!AD:AD,OFM!C:C,C156)</f>
        <v>0</v>
      </c>
      <c r="E156" s="63">
        <f>SUMIFS(FAM!AF:AF,FAM!E:E,C156)</f>
        <v>0</v>
      </c>
      <c r="F156" s="66">
        <f>SUMIFS(B2S!F:F,B2S!C:C,C156)</f>
        <v>0</v>
      </c>
      <c r="G156" s="64">
        <f t="shared" si="7"/>
        <v>0</v>
      </c>
      <c r="H156" s="65">
        <f>SUMIFS(PSP!S:S,PSP!D:D,C156)</f>
        <v>0</v>
      </c>
      <c r="I156" s="64">
        <f t="shared" si="8"/>
        <v>0</v>
      </c>
    </row>
    <row r="157" spans="2:9" ht="15" hidden="1" customHeight="1">
      <c r="B157" s="37">
        <v>150</v>
      </c>
      <c r="C157" s="37" t="s">
        <v>1023</v>
      </c>
      <c r="D157" s="63">
        <f>SUMIFS(OFM!AD:AD,OFM!C:C,C157)</f>
        <v>0</v>
      </c>
      <c r="E157" s="63">
        <f>SUMIFS(FAM!AF:AF,FAM!E:E,C157)</f>
        <v>0</v>
      </c>
      <c r="F157" s="66">
        <f>SUMIFS(B2S!F:F,B2S!C:C,C157)</f>
        <v>0</v>
      </c>
      <c r="G157" s="64">
        <f t="shared" si="7"/>
        <v>0</v>
      </c>
      <c r="H157" s="65">
        <f>SUMIFS(PSP!S:S,PSP!D:D,C157)</f>
        <v>0</v>
      </c>
      <c r="I157" s="64">
        <f t="shared" si="8"/>
        <v>0</v>
      </c>
    </row>
    <row r="158" spans="2:9" ht="15" hidden="1" customHeight="1">
      <c r="B158" s="37">
        <v>151</v>
      </c>
      <c r="C158" s="37" t="s">
        <v>1024</v>
      </c>
      <c r="D158" s="63">
        <f>SUMIFS(OFM!AD:AD,OFM!C:C,C158)</f>
        <v>0</v>
      </c>
      <c r="E158" s="63">
        <f>SUMIFS(FAM!AF:AF,FAM!E:E,C158)</f>
        <v>0</v>
      </c>
      <c r="F158" s="66">
        <f>SUMIFS(B2S!F:F,B2S!C:C,C158)</f>
        <v>0</v>
      </c>
      <c r="G158" s="64">
        <f t="shared" si="7"/>
        <v>0</v>
      </c>
      <c r="H158" s="65">
        <f>SUMIFS(PSP!S:S,PSP!D:D,C158)</f>
        <v>0</v>
      </c>
      <c r="I158" s="64">
        <f t="shared" si="8"/>
        <v>0</v>
      </c>
    </row>
    <row r="159" spans="2:9" ht="15" hidden="1" customHeight="1">
      <c r="B159" s="37">
        <v>152</v>
      </c>
      <c r="C159" s="37" t="s">
        <v>1025</v>
      </c>
      <c r="D159" s="63">
        <f>SUMIFS(OFM!AD:AD,OFM!C:C,C159)</f>
        <v>0</v>
      </c>
      <c r="E159" s="63">
        <f>SUMIFS(FAM!AF:AF,FAM!E:E,C159)</f>
        <v>0</v>
      </c>
      <c r="F159" s="66">
        <f>SUMIFS(B2S!F:F,B2S!C:C,C159)</f>
        <v>0</v>
      </c>
      <c r="G159" s="64">
        <f t="shared" si="7"/>
        <v>0</v>
      </c>
      <c r="H159" s="65">
        <f>SUMIFS(PSP!S:S,PSP!D:D,C159)</f>
        <v>0</v>
      </c>
      <c r="I159" s="64">
        <f t="shared" si="8"/>
        <v>0</v>
      </c>
    </row>
    <row r="160" spans="2:9" ht="15" hidden="1" customHeight="1">
      <c r="B160" s="37">
        <v>153</v>
      </c>
      <c r="C160" s="37" t="s">
        <v>1086</v>
      </c>
      <c r="D160" s="63">
        <f>SUMIFS(OFM!AD:AD,OFM!C:C,C160)</f>
        <v>0</v>
      </c>
      <c r="E160" s="63">
        <f>SUMIFS(FAM!AF:AF,FAM!E:E,C160)</f>
        <v>0</v>
      </c>
      <c r="F160" s="66">
        <f>SUMIFS(B2S!F:F,B2S!C:C,C160)</f>
        <v>0</v>
      </c>
      <c r="G160" s="64">
        <f t="shared" ref="G160:G165" si="9">SUM(D160:F160)</f>
        <v>0</v>
      </c>
      <c r="H160" s="65">
        <f>SUMIFS(PSP!S:S,PSP!D:D,C160)</f>
        <v>0</v>
      </c>
      <c r="I160" s="64">
        <f t="shared" si="8"/>
        <v>0</v>
      </c>
    </row>
    <row r="161" spans="2:9" ht="15" hidden="1" customHeight="1">
      <c r="B161" s="37">
        <v>154</v>
      </c>
      <c r="C161" s="37" t="s">
        <v>1087</v>
      </c>
      <c r="D161" s="63">
        <f>SUMIFS(OFM!AD:AD,OFM!C:C,C161)</f>
        <v>0</v>
      </c>
      <c r="E161" s="63">
        <f>SUMIFS(FAM!AF:AF,FAM!E:E,C161)</f>
        <v>0</v>
      </c>
      <c r="F161" s="66">
        <f>SUMIFS(B2S!F:F,B2S!C:C,C161)</f>
        <v>0</v>
      </c>
      <c r="G161" s="64">
        <f t="shared" si="9"/>
        <v>0</v>
      </c>
      <c r="H161" s="65">
        <f>SUMIFS(PSP!S:S,PSP!D:D,C161)</f>
        <v>0</v>
      </c>
      <c r="I161" s="64">
        <f t="shared" si="8"/>
        <v>0</v>
      </c>
    </row>
    <row r="162" spans="2:9" ht="15" hidden="1" customHeight="1">
      <c r="B162" s="37">
        <v>155</v>
      </c>
      <c r="C162" s="37" t="s">
        <v>1088</v>
      </c>
      <c r="D162" s="63">
        <f>SUMIFS(OFM!AD:AD,OFM!C:C,C162)</f>
        <v>0</v>
      </c>
      <c r="E162" s="63">
        <f>SUMIFS(FAM!AF:AF,FAM!E:E,C162)</f>
        <v>0</v>
      </c>
      <c r="F162" s="66">
        <f>SUMIFS(B2S!F:F,B2S!C:C,C162)</f>
        <v>0</v>
      </c>
      <c r="G162" s="64">
        <f t="shared" si="9"/>
        <v>0</v>
      </c>
      <c r="H162" s="65">
        <f>SUMIFS(PSP!S:S,PSP!D:D,C162)</f>
        <v>0</v>
      </c>
      <c r="I162" s="64">
        <f t="shared" si="8"/>
        <v>0</v>
      </c>
    </row>
    <row r="163" spans="2:9" ht="15" hidden="1" customHeight="1">
      <c r="B163" s="37">
        <v>156</v>
      </c>
      <c r="C163" s="37" t="s">
        <v>1089</v>
      </c>
      <c r="D163" s="63">
        <f>SUMIFS(OFM!AD:AD,OFM!C:C,C163)</f>
        <v>0</v>
      </c>
      <c r="E163" s="63">
        <f>SUMIFS(FAM!AF:AF,FAM!E:E,C163)</f>
        <v>0</v>
      </c>
      <c r="F163" s="66">
        <f>SUMIFS(B2S!F:F,B2S!C:C,C163)</f>
        <v>0</v>
      </c>
      <c r="G163" s="64">
        <f t="shared" si="9"/>
        <v>0</v>
      </c>
      <c r="H163" s="65">
        <f>SUMIFS(PSP!S:S,PSP!D:D,C163)</f>
        <v>0</v>
      </c>
      <c r="I163" s="64">
        <f t="shared" si="8"/>
        <v>0</v>
      </c>
    </row>
    <row r="164" spans="2:9" ht="15" hidden="1" customHeight="1">
      <c r="B164" s="37">
        <v>157</v>
      </c>
      <c r="C164" s="37" t="s">
        <v>1090</v>
      </c>
      <c r="D164" s="63">
        <f>SUMIFS(OFM!AD:AD,OFM!C:C,C164)</f>
        <v>0</v>
      </c>
      <c r="E164" s="63">
        <f>SUMIFS(FAM!AF:AF,FAM!E:E,C164)</f>
        <v>0</v>
      </c>
      <c r="F164" s="66">
        <f>SUMIFS(B2S!F:F,B2S!C:C,C164)</f>
        <v>0</v>
      </c>
      <c r="G164" s="64">
        <f t="shared" si="9"/>
        <v>0</v>
      </c>
      <c r="H164" s="65">
        <f>SUMIFS(PSP!S:S,PSP!D:D,C164)</f>
        <v>0</v>
      </c>
      <c r="I164" s="64">
        <f t="shared" si="8"/>
        <v>0</v>
      </c>
    </row>
    <row r="165" spans="2:9" ht="15" hidden="1" customHeight="1">
      <c r="B165" s="37">
        <v>158</v>
      </c>
      <c r="C165" s="37" t="s">
        <v>1091</v>
      </c>
      <c r="D165" s="63">
        <f>SUMIFS(OFM!AD:AD,OFM!C:C,C165)</f>
        <v>0</v>
      </c>
      <c r="E165" s="63">
        <f>SUMIFS(FAM!AF:AF,FAM!E:E,C165)</f>
        <v>0</v>
      </c>
      <c r="F165" s="66">
        <f>SUMIFS(B2S!F:F,B2S!C:C,C165)</f>
        <v>0</v>
      </c>
      <c r="G165" s="64">
        <f t="shared" si="9"/>
        <v>0</v>
      </c>
      <c r="H165" s="65">
        <f>SUMIFS(PSP!S:S,PSP!D:D,C165)</f>
        <v>0</v>
      </c>
      <c r="I165" s="64">
        <f t="shared" si="8"/>
        <v>0</v>
      </c>
    </row>
  </sheetData>
  <autoFilter ref="B4:I165" xr:uid="{00000000-0009-0000-0000-000009000000}">
    <filterColumn colId="7">
      <filters>
        <filter val="1,028.75"/>
        <filter val="1,150.50"/>
        <filter val="1,267,169.00"/>
        <filter val="1,455.00"/>
        <filter val="1,456.25"/>
        <filter val="1,786.25"/>
        <filter val="1,852.50"/>
        <filter val="1,986.25"/>
        <filter val="12,026.50"/>
        <filter val="13,133.75"/>
        <filter val="13,851.00"/>
        <filter val="13,977.50"/>
        <filter val="132,368.50"/>
        <filter val="14,176.50"/>
        <filter val="15,423.25"/>
        <filter val="15,607.75"/>
        <filter val="15,840.75"/>
        <filter val="16,024.75"/>
        <filter val="16,035.00"/>
        <filter val="16,737.25"/>
        <filter val="17,282.50"/>
        <filter val="17,712.75"/>
        <filter val="179,538.75"/>
        <filter val="18,549.00"/>
        <filter val="18,980.75"/>
        <filter val="19,165.00"/>
        <filter val="224,371.25"/>
        <filter val="23,121.25"/>
        <filter val="3,082.50"/>
        <filter val="3,333.75"/>
        <filter val="3,773.00"/>
        <filter val="3,945.00"/>
        <filter val="33,421.50"/>
        <filter val="34,218.25"/>
        <filter val="35,202.00"/>
        <filter val="4,154.75"/>
        <filter val="4,380.50"/>
        <filter val="4,521.00"/>
        <filter val="4,792.50"/>
        <filter val="46,177.50"/>
        <filter val="49,241.00"/>
        <filter val="5,183.75"/>
        <filter val="5,312.50"/>
        <filter val="5,880.00"/>
        <filter val="518.75"/>
        <filter val="53,204.25"/>
        <filter val="6,127.00"/>
        <filter val="6,319.00"/>
        <filter val="7,386.75"/>
        <filter val="7,567.50"/>
        <filter val="79,535.50"/>
        <filter val="8,017.00"/>
        <filter val="8,146.00"/>
        <filter val="8,501.25"/>
        <filter val="8,676.00"/>
        <filter val="950.00"/>
        <filter val="961.25"/>
      </filters>
    </filterColumn>
  </autoFilter>
  <mergeCells count="6">
    <mergeCell ref="B5:C5"/>
    <mergeCell ref="I3:I4"/>
    <mergeCell ref="B3:B4"/>
    <mergeCell ref="C3:C4"/>
    <mergeCell ref="G3:G4"/>
    <mergeCell ref="H3:H4"/>
  </mergeCells>
  <pageMargins left="0.7" right="0.7" top="0.75" bottom="0.75" header="0.3" footer="0.3"/>
  <pageSetup paperSize="260" orientation="portrait" horizontalDpi="203" verticalDpi="203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B1:K194"/>
  <sheetViews>
    <sheetView showGridLines="0" workbookViewId="0">
      <selection activeCell="C24" sqref="C24"/>
    </sheetView>
  </sheetViews>
  <sheetFormatPr defaultColWidth="9.140625" defaultRowHeight="15" customHeight="1"/>
  <cols>
    <col min="1" max="1" width="4" style="54" customWidth="1"/>
    <col min="2" max="2" width="7.28515625" style="53" customWidth="1"/>
    <col min="3" max="3" width="6.5703125" style="53" bestFit="1" customWidth="1"/>
    <col min="4" max="4" width="11.140625" style="53" customWidth="1"/>
    <col min="5" max="5" width="15.7109375" style="55" customWidth="1"/>
    <col min="6" max="7" width="15.7109375" style="54" customWidth="1"/>
    <col min="8" max="8" width="12.42578125" style="54" customWidth="1"/>
    <col min="9" max="9" width="18" style="104" customWidth="1"/>
    <col min="10" max="10" width="19.28515625" style="92" customWidth="1"/>
    <col min="11" max="11" width="18.7109375" style="92" customWidth="1"/>
    <col min="12" max="16384" width="9.140625" style="54"/>
  </cols>
  <sheetData>
    <row r="1" spans="2:11" ht="15" customHeight="1">
      <c r="I1" s="402" t="s">
        <v>1361</v>
      </c>
      <c r="J1" s="402"/>
    </row>
    <row r="2" spans="2:11" ht="15" customHeight="1">
      <c r="B2" s="52" t="s">
        <v>1209</v>
      </c>
      <c r="E2" s="50"/>
      <c r="F2" s="47"/>
      <c r="G2" s="47"/>
      <c r="H2" s="47"/>
      <c r="I2" s="403"/>
      <c r="J2" s="403"/>
      <c r="K2" s="103"/>
    </row>
    <row r="3" spans="2:11" ht="15" customHeight="1">
      <c r="B3" s="404" t="s">
        <v>1026</v>
      </c>
      <c r="C3" s="404" t="s">
        <v>926</v>
      </c>
      <c r="D3" s="396" t="s">
        <v>1348</v>
      </c>
      <c r="E3" s="105" t="s">
        <v>45</v>
      </c>
      <c r="F3" s="106" t="s">
        <v>262</v>
      </c>
      <c r="G3" s="106" t="s">
        <v>921</v>
      </c>
      <c r="H3" s="107" t="s">
        <v>1316</v>
      </c>
      <c r="I3" s="405" t="s">
        <v>1345</v>
      </c>
      <c r="J3" s="407" t="s">
        <v>1346</v>
      </c>
      <c r="K3" s="396" t="s">
        <v>925</v>
      </c>
    </row>
    <row r="4" spans="2:11" ht="15.75" customHeight="1">
      <c r="B4" s="404"/>
      <c r="C4" s="404"/>
      <c r="D4" s="397"/>
      <c r="E4" s="105" t="s">
        <v>1344</v>
      </c>
      <c r="F4" s="105" t="s">
        <v>1344</v>
      </c>
      <c r="G4" s="105" t="s">
        <v>1344</v>
      </c>
      <c r="H4" s="105" t="s">
        <v>1344</v>
      </c>
      <c r="I4" s="406"/>
      <c r="J4" s="408"/>
      <c r="K4" s="397"/>
    </row>
    <row r="5" spans="2:11" ht="17.25" hidden="1" customHeight="1">
      <c r="B5" s="398" t="s">
        <v>1028</v>
      </c>
      <c r="C5" s="399"/>
      <c r="D5" s="109"/>
      <c r="E5" s="108">
        <f>SUM(E8:E194)</f>
        <v>475733.25</v>
      </c>
      <c r="F5" s="108">
        <f>SUM(F8:F194)</f>
        <v>331942.5</v>
      </c>
      <c r="G5" s="108">
        <f>SUM(G8:G194)</f>
        <v>36511.5</v>
      </c>
      <c r="H5" s="108">
        <f>SUM(H8:H194)</f>
        <v>3010</v>
      </c>
      <c r="I5" s="108">
        <f>SUM(I8:I194)</f>
        <v>847197.25</v>
      </c>
      <c r="J5" s="108">
        <f t="shared" ref="J5:K5" si="0">SUM(J8:J194)</f>
        <v>1186237.5</v>
      </c>
      <c r="K5" s="108">
        <f t="shared" si="0"/>
        <v>2033434.75</v>
      </c>
    </row>
    <row r="6" spans="2:11" ht="17.25" customHeight="1">
      <c r="B6" s="398" t="s">
        <v>1362</v>
      </c>
      <c r="C6" s="399"/>
      <c r="D6" s="109"/>
      <c r="E6" s="108">
        <v>285140.5</v>
      </c>
      <c r="F6" s="108">
        <v>466090.5</v>
      </c>
      <c r="G6" s="108">
        <v>9647.75</v>
      </c>
      <c r="H6" s="108">
        <v>1749</v>
      </c>
      <c r="I6" s="108">
        <v>762627.75</v>
      </c>
      <c r="J6" s="108">
        <v>376516.25</v>
      </c>
      <c r="K6" s="108">
        <v>1139144</v>
      </c>
    </row>
    <row r="7" spans="2:11" ht="4.5" customHeight="1">
      <c r="B7" s="110"/>
      <c r="C7" s="109"/>
      <c r="D7" s="109"/>
      <c r="E7" s="108"/>
      <c r="F7" s="108"/>
      <c r="G7" s="108"/>
      <c r="H7" s="108"/>
      <c r="I7" s="108"/>
      <c r="J7" s="111"/>
      <c r="K7" s="108"/>
    </row>
    <row r="8" spans="2:11" s="92" customFormat="1" ht="15" hidden="1" customHeight="1">
      <c r="B8" s="100">
        <v>0</v>
      </c>
      <c r="C8" s="100" t="s">
        <v>5</v>
      </c>
      <c r="D8" s="100" t="s">
        <v>1038</v>
      </c>
      <c r="E8" s="63">
        <f>SUMIFS(OFM!AG:AG,OFM!C:C,C8)</f>
        <v>187690.5</v>
      </c>
      <c r="F8" s="63">
        <f>SUMIFS(FAM!AI:AI,FAM!E:E,C8)</f>
        <v>95780</v>
      </c>
      <c r="G8" s="67">
        <f>SUMIFS(B2S!I:I,B2S!C:C,C8)</f>
        <v>26863.75</v>
      </c>
      <c r="H8" s="67">
        <f>SUMIF(TOP!C:C,'Sum JAN'!C8,TOP!F:F)</f>
        <v>1261</v>
      </c>
      <c r="I8" s="101">
        <f>SUM(E8:H8)</f>
        <v>311595.25</v>
      </c>
      <c r="J8" s="93">
        <f>SUMIFS(PSP!V:V,PSP!D:D,C8)</f>
        <v>220095</v>
      </c>
      <c r="K8" s="101">
        <f>SUM(I8:J8)</f>
        <v>531690.25</v>
      </c>
    </row>
    <row r="9" spans="2:11" s="92" customFormat="1" ht="15" hidden="1" customHeight="1">
      <c r="B9" s="100">
        <v>0</v>
      </c>
      <c r="C9" s="100" t="s">
        <v>244</v>
      </c>
      <c r="D9" s="100" t="s">
        <v>1038</v>
      </c>
      <c r="E9" s="63">
        <f>SUMIFS(OFM!AG:AG,OFM!C:C,C9)</f>
        <v>0</v>
      </c>
      <c r="F9" s="63">
        <f>SUMIFS(FAM!AI:AI,FAM!E:E,C9)</f>
        <v>0</v>
      </c>
      <c r="G9" s="67">
        <f>SUMIFS(B2S!I:I,B2S!C:C,C9)</f>
        <v>0</v>
      </c>
      <c r="H9" s="67">
        <f>SUMIF(TOP!C:C,'Sum JAN'!C9,TOP!F:F)</f>
        <v>0</v>
      </c>
      <c r="I9" s="101">
        <f t="shared" ref="I9:I13" si="1">SUM(E9:H9)</f>
        <v>0</v>
      </c>
      <c r="J9" s="93">
        <f>SUMIFS(PSP!V:V,PSP!D:D,C9)</f>
        <v>0</v>
      </c>
      <c r="K9" s="101">
        <f t="shared" ref="K9:K10" si="2">SUM(I9:J9)</f>
        <v>0</v>
      </c>
    </row>
    <row r="10" spans="2:11" s="92" customFormat="1" ht="15" hidden="1" customHeight="1">
      <c r="B10" s="100">
        <v>0</v>
      </c>
      <c r="C10" s="100" t="s">
        <v>218</v>
      </c>
      <c r="D10" s="100" t="s">
        <v>1038</v>
      </c>
      <c r="E10" s="63">
        <f>SUMIFS(OFM!AG:AG,OFM!C:C,C10)</f>
        <v>0</v>
      </c>
      <c r="F10" s="63">
        <f>SUMIFS(FAM!AI:AI,FAM!E:E,C10)</f>
        <v>0</v>
      </c>
      <c r="G10" s="67">
        <f>SUMIFS(B2S!I:I,B2S!C:C,C10)</f>
        <v>0</v>
      </c>
      <c r="H10" s="67">
        <f>SUMIF(TOP!C:C,'Sum JAN'!C10,TOP!F:F)</f>
        <v>0</v>
      </c>
      <c r="I10" s="101">
        <f t="shared" si="1"/>
        <v>0</v>
      </c>
      <c r="J10" s="93">
        <f>SUMIFS(PSP!V:V,PSP!D:D,C10)</f>
        <v>0</v>
      </c>
      <c r="K10" s="101">
        <f t="shared" si="2"/>
        <v>0</v>
      </c>
    </row>
    <row r="11" spans="2:11" s="92" customFormat="1" ht="12.75" hidden="1">
      <c r="B11" s="100">
        <v>1</v>
      </c>
      <c r="C11" s="100" t="s">
        <v>929</v>
      </c>
      <c r="D11" s="100" t="s">
        <v>1038</v>
      </c>
      <c r="E11" s="63">
        <f>SUMIFS(OFM!AD:AD,OFM!C:C,C11)</f>
        <v>0</v>
      </c>
      <c r="F11" s="63">
        <f>SUMIFS(FAM!AF:AF,FAM!E:E,C11)</f>
        <v>0</v>
      </c>
      <c r="G11" s="67">
        <f>SUMIFS(B2S!I:I,B2S!C:C,C11)</f>
        <v>0</v>
      </c>
      <c r="H11" s="67">
        <f>SUMIF(TOP!C:C,'Sum JAN'!C11,TOP!F:F)</f>
        <v>0</v>
      </c>
      <c r="I11" s="101">
        <f t="shared" si="1"/>
        <v>0</v>
      </c>
      <c r="J11" s="93">
        <f>SUMIFS(PSP!V:V,PSP!D:D,C11)</f>
        <v>0</v>
      </c>
      <c r="K11" s="101">
        <f t="shared" ref="K11:K42" si="3">SUM(I11:J11)</f>
        <v>0</v>
      </c>
    </row>
    <row r="12" spans="2:11" s="92" customFormat="1" ht="12.75" hidden="1">
      <c r="B12" s="100">
        <v>2</v>
      </c>
      <c r="C12" s="100" t="s">
        <v>930</v>
      </c>
      <c r="D12" s="100" t="s">
        <v>1038</v>
      </c>
      <c r="E12" s="63">
        <f>SUMIFS(OFM!AD:AD,OFM!C:C,C12)</f>
        <v>0</v>
      </c>
      <c r="F12" s="63">
        <f>SUMIFS(FAM!AF:AF,FAM!E:E,C12)</f>
        <v>0</v>
      </c>
      <c r="G12" s="67">
        <f>SUMIFS(B2S!I:I,B2S!C:C,C12)</f>
        <v>0</v>
      </c>
      <c r="H12" s="67">
        <f>SUMIF(TOP!C:C,'Sum JAN'!C12,TOP!F:F)</f>
        <v>0</v>
      </c>
      <c r="I12" s="101">
        <f t="shared" si="1"/>
        <v>0</v>
      </c>
      <c r="J12" s="93">
        <f>SUMIFS(PSP!V:V,PSP!D:D,C12)</f>
        <v>0</v>
      </c>
      <c r="K12" s="101">
        <f t="shared" si="3"/>
        <v>0</v>
      </c>
    </row>
    <row r="13" spans="2:11" s="92" customFormat="1" ht="15" hidden="1" customHeight="1">
      <c r="B13" s="100">
        <v>3</v>
      </c>
      <c r="C13" s="100" t="s">
        <v>265</v>
      </c>
      <c r="D13" s="100" t="s">
        <v>1038</v>
      </c>
      <c r="E13" s="63">
        <f>SUMIFS(OFM!AG:AG,OFM!C:C,C13)</f>
        <v>0</v>
      </c>
      <c r="F13" s="63">
        <f>SUMIFS(FAM!AI:AI,FAM!E:E,C13)</f>
        <v>0</v>
      </c>
      <c r="G13" s="67">
        <f>SUMIFS(B2S!I:I,B2S!C:C,C13)</f>
        <v>0</v>
      </c>
      <c r="H13" s="67">
        <f>SUMIF(TOP!C:C,'Sum JAN'!C13,TOP!F:F)</f>
        <v>0</v>
      </c>
      <c r="I13" s="101">
        <f t="shared" si="1"/>
        <v>0</v>
      </c>
      <c r="J13" s="93">
        <f>SUMIFS(PSP!V:V,PSP!D:D,C13)</f>
        <v>0</v>
      </c>
      <c r="K13" s="101">
        <f t="shared" si="3"/>
        <v>0</v>
      </c>
    </row>
    <row r="14" spans="2:11" s="97" customFormat="1" ht="15" hidden="1" customHeight="1">
      <c r="B14" s="1">
        <v>77</v>
      </c>
      <c r="C14" s="1" t="s">
        <v>952</v>
      </c>
      <c r="D14" s="1" t="s">
        <v>1349</v>
      </c>
      <c r="E14" s="63">
        <f>SUMIFS(OFM!AD:AD,OFM!C:C,C14)</f>
        <v>0</v>
      </c>
      <c r="F14" s="63">
        <f>SUMIFS(FAM!AI:AI,FAM!E:E,C14)</f>
        <v>0</v>
      </c>
      <c r="G14" s="67">
        <f>SUMIFS(B2S!I:I,B2S!C:C,C14)</f>
        <v>0</v>
      </c>
      <c r="H14" s="67">
        <f>SUMIF(TOP!C:C,'Sum JAN'!C14,TOP!F:F)</f>
        <v>0</v>
      </c>
      <c r="I14" s="101">
        <f t="shared" ref="I14:I45" si="4">SUM(E14:H14)</f>
        <v>0</v>
      </c>
      <c r="J14" s="93">
        <f>SUMIFS(PSP!V:V,PSP!D:D,C14)</f>
        <v>0</v>
      </c>
      <c r="K14" s="101">
        <f t="shared" si="3"/>
        <v>0</v>
      </c>
    </row>
    <row r="15" spans="2:11" s="97" customFormat="1" ht="15" hidden="1" customHeight="1">
      <c r="B15" s="1">
        <v>95</v>
      </c>
      <c r="C15" s="1" t="s">
        <v>968</v>
      </c>
      <c r="D15" s="1" t="s">
        <v>1349</v>
      </c>
      <c r="E15" s="63">
        <f>SUMIFS(OFM!AD:AD,OFM!C:C,C15)</f>
        <v>0</v>
      </c>
      <c r="F15" s="63">
        <f>SUMIFS(FAM!AI:AI,FAM!E:E,C15)</f>
        <v>0</v>
      </c>
      <c r="G15" s="67">
        <f>SUMIFS(B2S!I:I,B2S!C:C,C15)</f>
        <v>0</v>
      </c>
      <c r="H15" s="67">
        <f>SUMIF(TOP!C:C,'Sum JAN'!C15,TOP!F:F)</f>
        <v>0</v>
      </c>
      <c r="I15" s="101">
        <f t="shared" si="4"/>
        <v>0</v>
      </c>
      <c r="J15" s="93">
        <f>SUMIFS(PSP!V:V,PSP!D:D,C15)</f>
        <v>0</v>
      </c>
      <c r="K15" s="101">
        <f t="shared" si="3"/>
        <v>0</v>
      </c>
    </row>
    <row r="16" spans="2:11" s="97" customFormat="1" ht="15" customHeight="1">
      <c r="B16" s="1">
        <v>36</v>
      </c>
      <c r="C16" s="1" t="s">
        <v>552</v>
      </c>
      <c r="D16" s="1" t="s">
        <v>1349</v>
      </c>
      <c r="E16" s="63">
        <f>SUMIFS(OFM!AG:AG,OFM!C:C,C16)</f>
        <v>0</v>
      </c>
      <c r="F16" s="63">
        <f>SUMIFS(FAM!AI:AI,FAM!E:E,C16)</f>
        <v>18406.5</v>
      </c>
      <c r="G16" s="67">
        <f>SUMIFS(B2S!I:I,B2S!C:C,C16)</f>
        <v>9647.75</v>
      </c>
      <c r="H16" s="67">
        <f>SUMIF(TOP!C:C,'Sum JAN'!C16,TOP!F:F)</f>
        <v>0</v>
      </c>
      <c r="I16" s="101">
        <f t="shared" si="4"/>
        <v>28054.25</v>
      </c>
      <c r="J16" s="93">
        <f>SUMIFS(PSP!V:V,PSP!D:D,C16)</f>
        <v>275</v>
      </c>
      <c r="K16" s="101">
        <f t="shared" si="3"/>
        <v>28329.25</v>
      </c>
    </row>
    <row r="17" spans="2:11" s="97" customFormat="1" ht="15" hidden="1" customHeight="1">
      <c r="B17" s="1">
        <v>73</v>
      </c>
      <c r="C17" s="1" t="s">
        <v>950</v>
      </c>
      <c r="D17" s="1" t="s">
        <v>1349</v>
      </c>
      <c r="E17" s="63">
        <f>SUMIFS(OFM!AD:AD,OFM!C:C,C17)</f>
        <v>0</v>
      </c>
      <c r="F17" s="63">
        <f>SUMIFS(FAM!AI:AI,FAM!E:E,C17)</f>
        <v>0</v>
      </c>
      <c r="G17" s="67">
        <f>SUMIFS(B2S!I:I,B2S!C:C,C17)</f>
        <v>0</v>
      </c>
      <c r="H17" s="67">
        <f>SUMIF(TOP!C:C,'Sum JAN'!C17,TOP!F:F)</f>
        <v>0</v>
      </c>
      <c r="I17" s="101">
        <f t="shared" si="4"/>
        <v>0</v>
      </c>
      <c r="J17" s="93">
        <f>SUMIFS(PSP!V:V,PSP!D:D,C17)</f>
        <v>0</v>
      </c>
      <c r="K17" s="101">
        <f t="shared" si="3"/>
        <v>0</v>
      </c>
    </row>
    <row r="18" spans="2:11" s="97" customFormat="1" ht="15" customHeight="1">
      <c r="B18" s="1">
        <v>75</v>
      </c>
      <c r="C18" s="1" t="s">
        <v>390</v>
      </c>
      <c r="D18" s="1" t="s">
        <v>1349</v>
      </c>
      <c r="E18" s="63">
        <f>SUMIFS(OFM!AG:AG,OFM!C:C,C18)</f>
        <v>0</v>
      </c>
      <c r="F18" s="63">
        <f>SUMIFS(FAM!AI:AI,FAM!E:E,C18)</f>
        <v>0</v>
      </c>
      <c r="G18" s="67">
        <f>SUMIFS(B2S!I:I,B2S!C:C,C18)</f>
        <v>0</v>
      </c>
      <c r="H18" s="67">
        <f>SUMIF(TOP!C:C,'Sum JAN'!C18,TOP!F:F)</f>
        <v>0</v>
      </c>
      <c r="I18" s="101">
        <f t="shared" si="4"/>
        <v>0</v>
      </c>
      <c r="J18" s="93">
        <f>SUMIFS(PSP!V:V,PSP!D:D,C18)</f>
        <v>12291.25</v>
      </c>
      <c r="K18" s="101">
        <f t="shared" si="3"/>
        <v>12291.25</v>
      </c>
    </row>
    <row r="19" spans="2:11" s="97" customFormat="1" ht="15" customHeight="1">
      <c r="B19" s="1">
        <v>23</v>
      </c>
      <c r="C19" s="1" t="s">
        <v>341</v>
      </c>
      <c r="D19" s="1" t="s">
        <v>1349</v>
      </c>
      <c r="E19" s="63">
        <f>SUMIFS(OFM!AG:AG,OFM!C:C,C19)</f>
        <v>0</v>
      </c>
      <c r="F19" s="63">
        <f>SUMIFS(FAM!AI:AI,FAM!E:E,C19)</f>
        <v>0</v>
      </c>
      <c r="G19" s="67">
        <f>SUMIFS(B2S!I:I,B2S!C:C,C19)</f>
        <v>0</v>
      </c>
      <c r="H19" s="67">
        <f>SUMIF(TOP!C:C,'Sum JAN'!C19,TOP!F:F)</f>
        <v>0</v>
      </c>
      <c r="I19" s="101">
        <f t="shared" si="4"/>
        <v>0</v>
      </c>
      <c r="J19" s="93">
        <f>SUMIFS(PSP!V:V,PSP!D:D,C19)</f>
        <v>7320</v>
      </c>
      <c r="K19" s="101">
        <f t="shared" si="3"/>
        <v>7320</v>
      </c>
    </row>
    <row r="20" spans="2:11" s="97" customFormat="1" ht="15" customHeight="1">
      <c r="B20" s="1">
        <v>13</v>
      </c>
      <c r="C20" s="1" t="s">
        <v>36</v>
      </c>
      <c r="D20" s="1" t="s">
        <v>1349</v>
      </c>
      <c r="E20" s="63">
        <f>SUMIFS(OFM!AG:AG,OFM!C:C,C20)</f>
        <v>0</v>
      </c>
      <c r="F20" s="63">
        <f>SUMIFS(FAM!AI:AI,FAM!E:E,C20)</f>
        <v>0</v>
      </c>
      <c r="G20" s="67">
        <f>SUMIFS(B2S!I:I,B2S!C:C,C20)</f>
        <v>0</v>
      </c>
      <c r="H20" s="67">
        <f>SUMIF(TOP!C:C,'Sum JAN'!C20,TOP!F:F)</f>
        <v>0</v>
      </c>
      <c r="I20" s="101">
        <f t="shared" si="4"/>
        <v>0</v>
      </c>
      <c r="J20" s="93">
        <f>SUMIFS(PSP!V:V,PSP!D:D,C20)</f>
        <v>8176.25</v>
      </c>
      <c r="K20" s="101">
        <f t="shared" si="3"/>
        <v>8176.25</v>
      </c>
    </row>
    <row r="21" spans="2:11" s="97" customFormat="1" ht="15" hidden="1" customHeight="1">
      <c r="B21" s="1">
        <v>102</v>
      </c>
      <c r="C21" s="1" t="s">
        <v>975</v>
      </c>
      <c r="D21" s="1" t="s">
        <v>1349</v>
      </c>
      <c r="E21" s="63">
        <f>SUMIFS(OFM!AD:AD,OFM!C:C,C21)</f>
        <v>0</v>
      </c>
      <c r="F21" s="63">
        <f>SUMIFS(FAM!AI:AI,FAM!E:E,C21)</f>
        <v>0</v>
      </c>
      <c r="G21" s="67">
        <f>SUMIFS(B2S!I:I,B2S!C:C,C21)</f>
        <v>0</v>
      </c>
      <c r="H21" s="67">
        <f>SUMIF(TOP!C:C,'Sum JAN'!C21,TOP!F:F)</f>
        <v>0</v>
      </c>
      <c r="I21" s="101">
        <f t="shared" si="4"/>
        <v>0</v>
      </c>
      <c r="J21" s="93">
        <f>SUMIFS(PSP!V:V,PSP!D:D,C21)</f>
        <v>0</v>
      </c>
      <c r="K21" s="101">
        <f t="shared" si="3"/>
        <v>0</v>
      </c>
    </row>
    <row r="22" spans="2:11" s="97" customFormat="1" ht="15" customHeight="1">
      <c r="B22" s="1">
        <v>12</v>
      </c>
      <c r="C22" s="1" t="s">
        <v>14</v>
      </c>
      <c r="D22" s="1" t="s">
        <v>1349</v>
      </c>
      <c r="E22" s="63">
        <f>SUMIFS(OFM!AG:AG,OFM!C:C,C22)</f>
        <v>3643.75</v>
      </c>
      <c r="F22" s="63">
        <f>SUMIFS(FAM!AI:AI,FAM!E:E,C22)</f>
        <v>0</v>
      </c>
      <c r="G22" s="67">
        <f>SUMIFS(B2S!I:I,B2S!C:C,C22)</f>
        <v>0</v>
      </c>
      <c r="H22" s="67">
        <f>SUMIF(TOP!C:C,'Sum JAN'!C22,TOP!F:F)</f>
        <v>0</v>
      </c>
      <c r="I22" s="101">
        <f t="shared" si="4"/>
        <v>3643.75</v>
      </c>
      <c r="J22" s="93">
        <f>SUMIFS(PSP!V:V,PSP!D:D,C22)</f>
        <v>6451.25</v>
      </c>
      <c r="K22" s="101">
        <f t="shared" si="3"/>
        <v>10095</v>
      </c>
    </row>
    <row r="23" spans="2:11" s="97" customFormat="1" ht="15" customHeight="1">
      <c r="B23" s="1">
        <v>51</v>
      </c>
      <c r="C23" s="1" t="s">
        <v>123</v>
      </c>
      <c r="D23" s="1" t="s">
        <v>1349</v>
      </c>
      <c r="E23" s="63">
        <f>SUMIFS(OFM!AG:AG,OFM!C:C,C23)</f>
        <v>0</v>
      </c>
      <c r="F23" s="63">
        <f>SUMIFS(FAM!AI:AI,FAM!E:E,C23)</f>
        <v>31378.5</v>
      </c>
      <c r="G23" s="67">
        <f>SUMIFS(B2S!I:I,B2S!C:C,C23)</f>
        <v>0</v>
      </c>
      <c r="H23" s="67">
        <f>SUMIF(TOP!C:C,'Sum JAN'!C23,TOP!F:F)</f>
        <v>0</v>
      </c>
      <c r="I23" s="101">
        <f t="shared" si="4"/>
        <v>31378.5</v>
      </c>
      <c r="J23" s="93">
        <f>SUMIFS(PSP!V:V,PSP!D:D,C23)</f>
        <v>7627.5</v>
      </c>
      <c r="K23" s="101">
        <f t="shared" si="3"/>
        <v>39006</v>
      </c>
    </row>
    <row r="24" spans="2:11" s="97" customFormat="1" ht="12.75">
      <c r="B24" s="1">
        <v>32</v>
      </c>
      <c r="C24" s="1" t="s">
        <v>501</v>
      </c>
      <c r="D24" s="1" t="s">
        <v>1349</v>
      </c>
      <c r="E24" s="63">
        <f>SUMIFS(OFM!AG:AG,OFM!C:C,C24)</f>
        <v>7099.75</v>
      </c>
      <c r="F24" s="63">
        <f>SUMIFS(FAM!AI:AI,FAM!E:E,C24)</f>
        <v>0</v>
      </c>
      <c r="G24" s="67">
        <f>SUMIFS(B2S!I:I,B2S!C:C,C24)</f>
        <v>0</v>
      </c>
      <c r="H24" s="67">
        <f>SUMIF(TOP!C:C,'Sum JAN'!C24,TOP!F:F)</f>
        <v>0</v>
      </c>
      <c r="I24" s="101">
        <f t="shared" si="4"/>
        <v>7099.75</v>
      </c>
      <c r="J24" s="93">
        <f>SUMIFS(PSP!V:V,PSP!D:D,C24)</f>
        <v>1055</v>
      </c>
      <c r="K24" s="101">
        <f t="shared" si="3"/>
        <v>8154.75</v>
      </c>
    </row>
    <row r="25" spans="2:11" ht="12.75" hidden="1">
      <c r="B25" s="100">
        <v>16</v>
      </c>
      <c r="C25" s="100" t="s">
        <v>931</v>
      </c>
      <c r="D25" s="100" t="s">
        <v>1038</v>
      </c>
      <c r="E25" s="63">
        <f>SUMIFS(OFM!AD:AD,OFM!C:C,C25)</f>
        <v>0</v>
      </c>
      <c r="F25" s="63">
        <f>SUMIFS(FAM!AF:AF,FAM!E:E,C25)</f>
        <v>0</v>
      </c>
      <c r="G25" s="67">
        <f>SUMIFS(B2S!I:I,B2S!C:C,C25)</f>
        <v>0</v>
      </c>
      <c r="H25" s="67">
        <f>SUMIF(TOP!C:C,'Sum JAN'!C25,TOP!F:F)</f>
        <v>0</v>
      </c>
      <c r="I25" s="101">
        <f t="shared" si="4"/>
        <v>0</v>
      </c>
      <c r="J25" s="93">
        <f>SUMIFS(PSP!V:V,PSP!D:D,C25)</f>
        <v>0</v>
      </c>
      <c r="K25" s="101">
        <f t="shared" si="3"/>
        <v>0</v>
      </c>
    </row>
    <row r="26" spans="2:11" s="92" customFormat="1" ht="15" hidden="1" customHeight="1">
      <c r="B26" s="100">
        <v>17</v>
      </c>
      <c r="C26" s="100" t="s">
        <v>32</v>
      </c>
      <c r="D26" s="100" t="s">
        <v>1038</v>
      </c>
      <c r="E26" s="63">
        <f>SUMIFS(OFM!AG:AG,OFM!C:C,C26)</f>
        <v>0</v>
      </c>
      <c r="F26" s="63">
        <f>SUMIFS(FAM!AI:AI,FAM!E:E,C26)</f>
        <v>0</v>
      </c>
      <c r="G26" s="67">
        <f>SUMIFS(B2S!I:I,B2S!C:C,C26)</f>
        <v>0</v>
      </c>
      <c r="H26" s="67">
        <f>SUMIF(TOP!C:C,'Sum JAN'!C26,TOP!F:F)</f>
        <v>0</v>
      </c>
      <c r="I26" s="101">
        <f t="shared" si="4"/>
        <v>0</v>
      </c>
      <c r="J26" s="93">
        <f>SUMIFS(PSP!V:V,PSP!D:D,C26)</f>
        <v>0</v>
      </c>
      <c r="K26" s="101">
        <f t="shared" si="3"/>
        <v>0</v>
      </c>
    </row>
    <row r="27" spans="2:11" s="97" customFormat="1" ht="15" hidden="1" customHeight="1">
      <c r="B27" s="1">
        <v>120</v>
      </c>
      <c r="C27" s="1" t="s">
        <v>993</v>
      </c>
      <c r="D27" s="1" t="s">
        <v>1349</v>
      </c>
      <c r="E27" s="63">
        <f>SUMIFS(OFM!AD:AD,OFM!C:C,C27)</f>
        <v>0</v>
      </c>
      <c r="F27" s="63">
        <f>SUMIFS(FAM!AI:AI,FAM!E:E,C27)</f>
        <v>0</v>
      </c>
      <c r="G27" s="67">
        <f>SUMIFS(B2S!I:I,B2S!C:C,C27)</f>
        <v>0</v>
      </c>
      <c r="H27" s="67">
        <f>SUMIF(TOP!C:C,'Sum JAN'!C27,TOP!F:F)</f>
        <v>0</v>
      </c>
      <c r="I27" s="101">
        <f t="shared" si="4"/>
        <v>0</v>
      </c>
      <c r="J27" s="93">
        <f>SUMIFS(PSP!V:V,PSP!D:D,C27)</f>
        <v>0</v>
      </c>
      <c r="K27" s="101">
        <f t="shared" si="3"/>
        <v>0</v>
      </c>
    </row>
    <row r="28" spans="2:11" s="97" customFormat="1" ht="15" hidden="1" customHeight="1">
      <c r="B28" s="1">
        <v>132</v>
      </c>
      <c r="C28" s="1" t="s">
        <v>1005</v>
      </c>
      <c r="D28" s="1" t="s">
        <v>1349</v>
      </c>
      <c r="E28" s="63">
        <f>SUMIFS(OFM!AD:AD,OFM!C:C,C28)</f>
        <v>0</v>
      </c>
      <c r="F28" s="63">
        <f>SUMIFS(FAM!AI:AI,FAM!E:E,C28)</f>
        <v>0</v>
      </c>
      <c r="G28" s="67">
        <f>SUMIFS(B2S!I:I,B2S!C:C,C28)</f>
        <v>0</v>
      </c>
      <c r="H28" s="67">
        <f>SUMIF(TOP!C:C,'Sum JAN'!C28,TOP!F:F)</f>
        <v>0</v>
      </c>
      <c r="I28" s="101">
        <f t="shared" si="4"/>
        <v>0</v>
      </c>
      <c r="J28" s="93">
        <f>SUMIFS(PSP!V:V,PSP!D:D,C28)</f>
        <v>0</v>
      </c>
      <c r="K28" s="101">
        <f t="shared" si="3"/>
        <v>0</v>
      </c>
    </row>
    <row r="29" spans="2:11" s="97" customFormat="1" ht="15" customHeight="1">
      <c r="B29" s="1">
        <v>54</v>
      </c>
      <c r="C29" s="1" t="s">
        <v>261</v>
      </c>
      <c r="D29" s="1" t="s">
        <v>1349</v>
      </c>
      <c r="E29" s="63">
        <f>SUMIFS(OFM!AG:AG,OFM!C:C,C29)</f>
        <v>0</v>
      </c>
      <c r="F29" s="63">
        <f>SUMIFS(FAM!AI:AI,FAM!E:E,C29)</f>
        <v>0</v>
      </c>
      <c r="G29" s="67">
        <f>SUMIFS(B2S!I:I,B2S!C:C,C29)</f>
        <v>0</v>
      </c>
      <c r="H29" s="67">
        <f>SUMIF(TOP!C:C,'Sum JAN'!C29,TOP!F:F)</f>
        <v>0</v>
      </c>
      <c r="I29" s="101">
        <f t="shared" si="4"/>
        <v>0</v>
      </c>
      <c r="J29" s="93">
        <f>SUMIFS(PSP!V:V,PSP!D:D,C29)</f>
        <v>2062.5</v>
      </c>
      <c r="K29" s="101">
        <f t="shared" si="3"/>
        <v>2062.5</v>
      </c>
    </row>
    <row r="30" spans="2:11" s="97" customFormat="1" ht="15" hidden="1" customHeight="1">
      <c r="B30" s="1">
        <v>60</v>
      </c>
      <c r="C30" s="1" t="s">
        <v>939</v>
      </c>
      <c r="D30" s="1" t="s">
        <v>1349</v>
      </c>
      <c r="E30" s="63">
        <f>SUMIFS(OFM!AD:AD,OFM!C:C,C30)</f>
        <v>0</v>
      </c>
      <c r="F30" s="63">
        <f>SUMIFS(FAM!AI:AI,FAM!E:E,C30)</f>
        <v>0</v>
      </c>
      <c r="G30" s="67">
        <f>SUMIFS(B2S!I:I,B2S!C:C,C30)</f>
        <v>0</v>
      </c>
      <c r="H30" s="67">
        <f>SUMIF(TOP!C:C,'Sum JAN'!C30,TOP!F:F)</f>
        <v>0</v>
      </c>
      <c r="I30" s="101">
        <f t="shared" si="4"/>
        <v>0</v>
      </c>
      <c r="J30" s="93">
        <f>SUMIFS(PSP!V:V,PSP!D:D,C30)</f>
        <v>0</v>
      </c>
      <c r="K30" s="101">
        <f t="shared" si="3"/>
        <v>0</v>
      </c>
    </row>
    <row r="31" spans="2:11" s="97" customFormat="1" ht="15" customHeight="1">
      <c r="B31" s="1">
        <v>45</v>
      </c>
      <c r="C31" s="1" t="s">
        <v>297</v>
      </c>
      <c r="D31" s="1" t="s">
        <v>1349</v>
      </c>
      <c r="E31" s="63">
        <f>SUMIFS(OFM!AG:AG,OFM!C:C,C31)</f>
        <v>0</v>
      </c>
      <c r="F31" s="63">
        <f>SUMIFS(FAM!AI:AI,FAM!E:E,C31)</f>
        <v>0</v>
      </c>
      <c r="G31" s="67">
        <f>SUMIFS(B2S!I:I,B2S!C:C,C31)</f>
        <v>0</v>
      </c>
      <c r="H31" s="67">
        <f>SUMIF(TOP!C:C,'Sum JAN'!C31,TOP!F:F)</f>
        <v>0</v>
      </c>
      <c r="I31" s="101">
        <f t="shared" si="4"/>
        <v>0</v>
      </c>
      <c r="J31" s="93">
        <f>SUMIFS(PSP!V:V,PSP!D:D,C31)</f>
        <v>3957.5</v>
      </c>
      <c r="K31" s="101">
        <f t="shared" si="3"/>
        <v>3957.5</v>
      </c>
    </row>
    <row r="32" spans="2:11" s="97" customFormat="1" ht="15" hidden="1" customHeight="1">
      <c r="B32" s="1">
        <v>89</v>
      </c>
      <c r="C32" s="1" t="s">
        <v>963</v>
      </c>
      <c r="D32" s="1" t="s">
        <v>1349</v>
      </c>
      <c r="E32" s="63">
        <f>SUMIFS(OFM!AD:AD,OFM!C:C,C32)</f>
        <v>0</v>
      </c>
      <c r="F32" s="63">
        <f>SUMIFS(FAM!AI:AI,FAM!E:E,C32)</f>
        <v>0</v>
      </c>
      <c r="G32" s="67">
        <f>SUMIFS(B2S!I:I,B2S!C:C,C32)</f>
        <v>0</v>
      </c>
      <c r="H32" s="67">
        <f>SUMIF(TOP!C:C,'Sum JAN'!C32,TOP!F:F)</f>
        <v>0</v>
      </c>
      <c r="I32" s="101">
        <f t="shared" si="4"/>
        <v>0</v>
      </c>
      <c r="J32" s="93">
        <f>SUMIFS(PSP!V:V,PSP!D:D,C32)</f>
        <v>0</v>
      </c>
      <c r="K32" s="101">
        <f t="shared" si="3"/>
        <v>0</v>
      </c>
    </row>
    <row r="33" spans="2:11" s="97" customFormat="1" ht="15" hidden="1" customHeight="1">
      <c r="B33" s="1">
        <v>130</v>
      </c>
      <c r="C33" s="1" t="s">
        <v>1003</v>
      </c>
      <c r="D33" s="1" t="s">
        <v>1349</v>
      </c>
      <c r="E33" s="63">
        <f>SUMIFS(OFM!AD:AD,OFM!C:C,C33)</f>
        <v>0</v>
      </c>
      <c r="F33" s="63">
        <f>SUMIFS(FAM!AI:AI,FAM!E:E,C33)</f>
        <v>0</v>
      </c>
      <c r="G33" s="67">
        <f>SUMIFS(B2S!I:I,B2S!C:C,C33)</f>
        <v>0</v>
      </c>
      <c r="H33" s="67">
        <f>SUMIF(TOP!C:C,'Sum JAN'!C33,TOP!F:F)</f>
        <v>0</v>
      </c>
      <c r="I33" s="101">
        <f t="shared" si="4"/>
        <v>0</v>
      </c>
      <c r="J33" s="93">
        <f>SUMIFS(PSP!V:V,PSP!D:D,C33)</f>
        <v>0</v>
      </c>
      <c r="K33" s="101">
        <f t="shared" si="3"/>
        <v>0</v>
      </c>
    </row>
    <row r="34" spans="2:11" s="97" customFormat="1" ht="15" hidden="1" customHeight="1">
      <c r="B34" s="1">
        <v>83</v>
      </c>
      <c r="C34" s="1" t="s">
        <v>957</v>
      </c>
      <c r="D34" s="1" t="s">
        <v>1349</v>
      </c>
      <c r="E34" s="63">
        <f>SUMIFS(OFM!AD:AD,OFM!C:C,C34)</f>
        <v>0</v>
      </c>
      <c r="F34" s="63">
        <f>SUMIFS(FAM!AI:AI,FAM!E:E,C34)</f>
        <v>0</v>
      </c>
      <c r="G34" s="67">
        <f>SUMIFS(B2S!I:I,B2S!C:C,C34)</f>
        <v>0</v>
      </c>
      <c r="H34" s="67">
        <f>SUMIF(TOP!C:C,'Sum JAN'!C34,TOP!F:F)</f>
        <v>0</v>
      </c>
      <c r="I34" s="101">
        <f t="shared" si="4"/>
        <v>0</v>
      </c>
      <c r="J34" s="93">
        <f>SUMIFS(PSP!V:V,PSP!D:D,C34)</f>
        <v>0</v>
      </c>
      <c r="K34" s="101">
        <f t="shared" si="3"/>
        <v>0</v>
      </c>
    </row>
    <row r="35" spans="2:11" s="97" customFormat="1" ht="15" customHeight="1">
      <c r="B35" s="1">
        <v>5</v>
      </c>
      <c r="C35" s="1" t="s">
        <v>307</v>
      </c>
      <c r="D35" s="1" t="s">
        <v>1349</v>
      </c>
      <c r="E35" s="63">
        <f>SUMIFS(OFM!AG:AG,OFM!C:C,C35)</f>
        <v>17253.5</v>
      </c>
      <c r="F35" s="63">
        <f>SUMIFS(FAM!AI:AI,FAM!E:E,C35)</f>
        <v>0</v>
      </c>
      <c r="G35" s="67">
        <f>SUMIFS(B2S!I:I,B2S!C:C,C35)</f>
        <v>0</v>
      </c>
      <c r="H35" s="67">
        <f>SUMIF(TOP!C:C,'Sum JAN'!C35,TOP!F:F)</f>
        <v>0</v>
      </c>
      <c r="I35" s="101">
        <f t="shared" si="4"/>
        <v>17253.5</v>
      </c>
      <c r="J35" s="93">
        <f>SUMIFS(PSP!V:V,PSP!D:D,C35)</f>
        <v>9792.5</v>
      </c>
      <c r="K35" s="101">
        <f t="shared" si="3"/>
        <v>27046</v>
      </c>
    </row>
    <row r="36" spans="2:11" s="97" customFormat="1" ht="15" hidden="1" customHeight="1">
      <c r="B36" s="1">
        <v>156</v>
      </c>
      <c r="C36" s="1" t="s">
        <v>1089</v>
      </c>
      <c r="D36" s="1" t="s">
        <v>1349</v>
      </c>
      <c r="E36" s="63">
        <f>SUMIFS(OFM!AD:AD,OFM!C:C,C36)</f>
        <v>0</v>
      </c>
      <c r="F36" s="63">
        <f>SUMIFS(FAM!AI:AI,FAM!E:E,C36)</f>
        <v>0</v>
      </c>
      <c r="G36" s="67">
        <f>SUMIFS(B2S!I:I,B2S!C:C,C36)</f>
        <v>0</v>
      </c>
      <c r="H36" s="67">
        <f>SUMIF(TOP!C:C,'Sum JAN'!C36,TOP!F:F)</f>
        <v>0</v>
      </c>
      <c r="I36" s="101">
        <f t="shared" si="4"/>
        <v>0</v>
      </c>
      <c r="J36" s="93">
        <f>SUMIFS(PSP!V:V,PSP!D:D,C36)</f>
        <v>0</v>
      </c>
      <c r="K36" s="101">
        <f t="shared" si="3"/>
        <v>0</v>
      </c>
    </row>
    <row r="37" spans="2:11" s="97" customFormat="1" ht="15" customHeight="1">
      <c r="B37" s="1">
        <v>48</v>
      </c>
      <c r="C37" s="1" t="s">
        <v>16</v>
      </c>
      <c r="D37" s="1" t="s">
        <v>1349</v>
      </c>
      <c r="E37" s="63">
        <f>SUMIFS(OFM!AG:AG,OFM!C:C,C37)</f>
        <v>46962.75</v>
      </c>
      <c r="F37" s="63">
        <f>SUMIFS(FAM!AI:AI,FAM!E:E,C37)</f>
        <v>39072</v>
      </c>
      <c r="G37" s="67">
        <f>SUMIFS(B2S!I:I,B2S!C:C,C37)</f>
        <v>0</v>
      </c>
      <c r="H37" s="67">
        <f>SUMIF(TOP!C:C,'Sum JAN'!C37,TOP!F:F)</f>
        <v>0</v>
      </c>
      <c r="I37" s="101">
        <f t="shared" si="4"/>
        <v>86034.75</v>
      </c>
      <c r="J37" s="93">
        <f>SUMIFS(PSP!V:V,PSP!D:D,C37)</f>
        <v>15647.5</v>
      </c>
      <c r="K37" s="101">
        <f t="shared" si="3"/>
        <v>101682.25</v>
      </c>
    </row>
    <row r="38" spans="2:11" s="97" customFormat="1" ht="15" hidden="1" customHeight="1">
      <c r="B38" s="1">
        <v>105</v>
      </c>
      <c r="C38" s="1" t="s">
        <v>978</v>
      </c>
      <c r="D38" s="1" t="s">
        <v>1349</v>
      </c>
      <c r="E38" s="63">
        <f>SUMIFS(OFM!AD:AD,OFM!C:C,C38)</f>
        <v>0</v>
      </c>
      <c r="F38" s="63">
        <f>SUMIFS(FAM!AI:AI,FAM!E:E,C38)</f>
        <v>0</v>
      </c>
      <c r="G38" s="67">
        <f>SUMIFS(B2S!I:I,B2S!C:C,C38)</f>
        <v>0</v>
      </c>
      <c r="H38" s="67">
        <f>SUMIF(TOP!C:C,'Sum JAN'!C38,TOP!F:F)</f>
        <v>0</v>
      </c>
      <c r="I38" s="101">
        <f t="shared" si="4"/>
        <v>0</v>
      </c>
      <c r="J38" s="93">
        <f>SUMIFS(PSP!V:V,PSP!D:D,C38)</f>
        <v>0</v>
      </c>
      <c r="K38" s="101">
        <f t="shared" si="3"/>
        <v>0</v>
      </c>
    </row>
    <row r="39" spans="2:11" s="97" customFormat="1" ht="15" hidden="1" customHeight="1">
      <c r="B39" s="94">
        <v>159</v>
      </c>
      <c r="C39" s="95" t="s">
        <v>1317</v>
      </c>
      <c r="D39" s="1" t="s">
        <v>1349</v>
      </c>
      <c r="E39" s="63">
        <f>SUMIFS(OFM!AD:AD,OFM!C:C,C39)</f>
        <v>0</v>
      </c>
      <c r="F39" s="63">
        <f>SUMIFS(FAM!AI:AI,FAM!E:E,C39)</f>
        <v>0</v>
      </c>
      <c r="G39" s="67">
        <f>SUMIFS(B2S!I:I,B2S!C:C,C39)</f>
        <v>0</v>
      </c>
      <c r="H39" s="67">
        <f>SUMIF(TOP!C:C,'Sum JAN'!C39,TOP!F:F)</f>
        <v>0</v>
      </c>
      <c r="I39" s="101">
        <f t="shared" si="4"/>
        <v>0</v>
      </c>
      <c r="J39" s="93">
        <f>SUMIFS(PSP!V:V,PSP!D:D,C39)</f>
        <v>0</v>
      </c>
      <c r="K39" s="101">
        <f t="shared" si="3"/>
        <v>0</v>
      </c>
    </row>
    <row r="40" spans="2:11" s="97" customFormat="1" ht="15" hidden="1" customHeight="1">
      <c r="B40" s="1">
        <v>63</v>
      </c>
      <c r="C40" s="1" t="s">
        <v>941</v>
      </c>
      <c r="D40" s="1" t="s">
        <v>1349</v>
      </c>
      <c r="E40" s="63">
        <f>SUMIFS(OFM!AD:AD,OFM!C:C,C40)</f>
        <v>0</v>
      </c>
      <c r="F40" s="63">
        <f>SUMIFS(FAM!AI:AI,FAM!E:E,C40)</f>
        <v>0</v>
      </c>
      <c r="G40" s="67">
        <f>SUMIFS(B2S!I:I,B2S!C:C,C40)</f>
        <v>0</v>
      </c>
      <c r="H40" s="67">
        <f>SUMIF(TOP!C:C,'Sum JAN'!C40,TOP!F:F)</f>
        <v>0</v>
      </c>
      <c r="I40" s="101">
        <f t="shared" si="4"/>
        <v>0</v>
      </c>
      <c r="J40" s="93">
        <f>SUMIFS(PSP!V:V,PSP!D:D,C40)</f>
        <v>0</v>
      </c>
      <c r="K40" s="101">
        <f t="shared" si="3"/>
        <v>0</v>
      </c>
    </row>
    <row r="41" spans="2:11" s="97" customFormat="1" ht="15" hidden="1" customHeight="1">
      <c r="B41" s="1">
        <v>114</v>
      </c>
      <c r="C41" s="1" t="s">
        <v>987</v>
      </c>
      <c r="D41" s="1" t="s">
        <v>1349</v>
      </c>
      <c r="E41" s="63">
        <f>SUMIFS(OFM!AD:AD,OFM!C:C,C41)</f>
        <v>0</v>
      </c>
      <c r="F41" s="63">
        <f>SUMIFS(FAM!AI:AI,FAM!E:E,C41)</f>
        <v>0</v>
      </c>
      <c r="G41" s="67">
        <f>SUMIFS(B2S!I:I,B2S!C:C,C41)</f>
        <v>0</v>
      </c>
      <c r="H41" s="67">
        <f>SUMIF(TOP!C:C,'Sum JAN'!C41,TOP!F:F)</f>
        <v>0</v>
      </c>
      <c r="I41" s="101">
        <f t="shared" si="4"/>
        <v>0</v>
      </c>
      <c r="J41" s="93">
        <f>SUMIFS(PSP!V:V,PSP!D:D,C41)</f>
        <v>0</v>
      </c>
      <c r="K41" s="101">
        <f t="shared" si="3"/>
        <v>0</v>
      </c>
    </row>
    <row r="42" spans="2:11" s="97" customFormat="1" ht="15" customHeight="1">
      <c r="B42" s="1">
        <v>26</v>
      </c>
      <c r="C42" s="1" t="s">
        <v>130</v>
      </c>
      <c r="D42" s="1" t="s">
        <v>1349</v>
      </c>
      <c r="E42" s="63">
        <f>SUMIFS(OFM!AG:AG,OFM!C:C,C42)</f>
        <v>2902.25</v>
      </c>
      <c r="F42" s="63">
        <f>SUMIFS(FAM!AI:AI,FAM!E:E,C42)</f>
        <v>5490.75</v>
      </c>
      <c r="G42" s="67">
        <f>SUMIFS(B2S!I:I,B2S!C:C,C42)</f>
        <v>0</v>
      </c>
      <c r="H42" s="67">
        <f>SUMIF(TOP!C:C,'Sum JAN'!C42,TOP!F:F)</f>
        <v>0</v>
      </c>
      <c r="I42" s="101">
        <f t="shared" si="4"/>
        <v>8393</v>
      </c>
      <c r="J42" s="93">
        <f>SUMIFS(PSP!V:V,PSP!D:D,C42)</f>
        <v>12748.75</v>
      </c>
      <c r="K42" s="101">
        <f t="shared" si="3"/>
        <v>21141.75</v>
      </c>
    </row>
    <row r="43" spans="2:11" s="97" customFormat="1" ht="15" hidden="1" customHeight="1">
      <c r="B43" s="1">
        <v>111</v>
      </c>
      <c r="C43" s="1" t="s">
        <v>984</v>
      </c>
      <c r="D43" s="1" t="s">
        <v>1349</v>
      </c>
      <c r="E43" s="63">
        <f>SUMIFS(OFM!AD:AD,OFM!C:C,C43)</f>
        <v>0</v>
      </c>
      <c r="F43" s="63">
        <f>SUMIFS(FAM!AI:AI,FAM!E:E,C43)</f>
        <v>0</v>
      </c>
      <c r="G43" s="67">
        <f>SUMIFS(B2S!I:I,B2S!C:C,C43)</f>
        <v>0</v>
      </c>
      <c r="H43" s="67">
        <f>SUMIF(TOP!C:C,'Sum JAN'!C43,TOP!F:F)</f>
        <v>0</v>
      </c>
      <c r="I43" s="101">
        <f t="shared" si="4"/>
        <v>0</v>
      </c>
      <c r="J43" s="93">
        <f>SUMIFS(PSP!V:V,PSP!D:D,C43)</f>
        <v>0</v>
      </c>
      <c r="K43" s="101">
        <f t="shared" ref="K43:K74" si="5">SUM(I43:J43)</f>
        <v>0</v>
      </c>
    </row>
    <row r="44" spans="2:11" s="97" customFormat="1" ht="15" customHeight="1">
      <c r="B44" s="1">
        <v>41</v>
      </c>
      <c r="C44" s="1" t="s">
        <v>480</v>
      </c>
      <c r="D44" s="1" t="s">
        <v>1349</v>
      </c>
      <c r="E44" s="63">
        <f>SUMIFS(OFM!AG:AG,OFM!C:C,C44)</f>
        <v>0</v>
      </c>
      <c r="F44" s="63">
        <f>SUMIFS(FAM!AI:AI,FAM!E:E,C44)</f>
        <v>0</v>
      </c>
      <c r="G44" s="67">
        <f>SUMIFS(B2S!I:I,B2S!C:C,C44)</f>
        <v>0</v>
      </c>
      <c r="H44" s="67">
        <f>SUMIF(TOP!C:C,'Sum JAN'!C44,TOP!F:F)</f>
        <v>0</v>
      </c>
      <c r="I44" s="101">
        <f t="shared" si="4"/>
        <v>0</v>
      </c>
      <c r="J44" s="93">
        <f>SUMIFS(PSP!V:V,PSP!D:D,C44)</f>
        <v>4358.75</v>
      </c>
      <c r="K44" s="101">
        <f t="shared" si="5"/>
        <v>4358.75</v>
      </c>
    </row>
    <row r="45" spans="2:11" s="97" customFormat="1" ht="15" hidden="1" customHeight="1">
      <c r="B45" s="1">
        <v>92</v>
      </c>
      <c r="C45" s="1" t="s">
        <v>965</v>
      </c>
      <c r="D45" s="1" t="s">
        <v>1349</v>
      </c>
      <c r="E45" s="63">
        <f>SUMIFS(OFM!AD:AD,OFM!C:C,C45)</f>
        <v>0</v>
      </c>
      <c r="F45" s="63">
        <f>SUMIFS(FAM!AI:AI,FAM!E:E,C45)</f>
        <v>0</v>
      </c>
      <c r="G45" s="67">
        <f>SUMIFS(B2S!I:I,B2S!C:C,C45)</f>
        <v>0</v>
      </c>
      <c r="H45" s="67">
        <f>SUMIF(TOP!C:C,'Sum JAN'!C45,TOP!F:F)</f>
        <v>0</v>
      </c>
      <c r="I45" s="101">
        <f t="shared" si="4"/>
        <v>0</v>
      </c>
      <c r="J45" s="93">
        <f>SUMIFS(PSP!V:V,PSP!D:D,C45)</f>
        <v>0</v>
      </c>
      <c r="K45" s="101">
        <f t="shared" si="5"/>
        <v>0</v>
      </c>
    </row>
    <row r="46" spans="2:11" s="97" customFormat="1" ht="15" customHeight="1">
      <c r="B46" s="1">
        <v>14</v>
      </c>
      <c r="C46" s="1" t="s">
        <v>23</v>
      </c>
      <c r="D46" s="1" t="s">
        <v>1349</v>
      </c>
      <c r="E46" s="63">
        <f>SUMIFS(OFM!AG:AG,OFM!C:C,C46)</f>
        <v>30197.5</v>
      </c>
      <c r="F46" s="63">
        <f>SUMIFS(FAM!AI:AI,FAM!E:E,C46)</f>
        <v>21631</v>
      </c>
      <c r="G46" s="67">
        <f>SUMIFS(B2S!I:I,B2S!C:C,C46)</f>
        <v>0</v>
      </c>
      <c r="H46" s="67">
        <f>SUMIF(TOP!C:C,'Sum JAN'!C46,TOP!F:F)</f>
        <v>0</v>
      </c>
      <c r="I46" s="101">
        <f t="shared" ref="I46:I77" si="6">SUM(E46:H46)</f>
        <v>51828.5</v>
      </c>
      <c r="J46" s="93">
        <f>SUMIFS(PSP!V:V,PSP!D:D,C46)</f>
        <v>49251.25</v>
      </c>
      <c r="K46" s="101">
        <f t="shared" si="5"/>
        <v>101079.75</v>
      </c>
    </row>
    <row r="47" spans="2:11" s="97" customFormat="1" ht="15" hidden="1" customHeight="1">
      <c r="B47" s="1">
        <v>144</v>
      </c>
      <c r="C47" s="1" t="s">
        <v>1017</v>
      </c>
      <c r="D47" s="1" t="s">
        <v>1349</v>
      </c>
      <c r="E47" s="63">
        <f>SUMIFS(OFM!AD:AD,OFM!C:C,C47)</f>
        <v>0</v>
      </c>
      <c r="F47" s="63">
        <f>SUMIFS(FAM!AI:AI,FAM!E:E,C47)</f>
        <v>0</v>
      </c>
      <c r="G47" s="67">
        <f>SUMIFS(B2S!I:I,B2S!C:C,C47)</f>
        <v>0</v>
      </c>
      <c r="H47" s="67">
        <f>SUMIF(TOP!C:C,'Sum JAN'!C47,TOP!F:F)</f>
        <v>0</v>
      </c>
      <c r="I47" s="101">
        <f t="shared" si="6"/>
        <v>0</v>
      </c>
      <c r="J47" s="93">
        <f>SUMIFS(PSP!V:V,PSP!D:D,C47)</f>
        <v>0</v>
      </c>
      <c r="K47" s="101">
        <f t="shared" si="5"/>
        <v>0</v>
      </c>
    </row>
    <row r="48" spans="2:11" s="97" customFormat="1" ht="15" hidden="1" customHeight="1">
      <c r="B48" s="1">
        <v>141</v>
      </c>
      <c r="C48" s="1" t="s">
        <v>1014</v>
      </c>
      <c r="D48" s="1" t="s">
        <v>1349</v>
      </c>
      <c r="E48" s="63">
        <f>SUMIFS(OFM!AD:AD,OFM!C:C,C48)</f>
        <v>0</v>
      </c>
      <c r="F48" s="63">
        <f>SUMIFS(FAM!AI:AI,FAM!E:E,C48)</f>
        <v>0</v>
      </c>
      <c r="G48" s="67">
        <f>SUMIFS(B2S!I:I,B2S!C:C,C48)</f>
        <v>0</v>
      </c>
      <c r="H48" s="67">
        <f>SUMIF(TOP!C:C,'Sum JAN'!C48,TOP!F:F)</f>
        <v>0</v>
      </c>
      <c r="I48" s="101">
        <f t="shared" si="6"/>
        <v>0</v>
      </c>
      <c r="J48" s="93">
        <f>SUMIFS(PSP!V:V,PSP!D:D,C48)</f>
        <v>0</v>
      </c>
      <c r="K48" s="101">
        <f t="shared" si="5"/>
        <v>0</v>
      </c>
    </row>
    <row r="49" spans="2:11" s="97" customFormat="1" ht="15" hidden="1" customHeight="1">
      <c r="B49" s="1">
        <v>133</v>
      </c>
      <c r="C49" s="1" t="s">
        <v>1006</v>
      </c>
      <c r="D49" s="1" t="s">
        <v>1349</v>
      </c>
      <c r="E49" s="63">
        <f>SUMIFS(OFM!AD:AD,OFM!C:C,C49)</f>
        <v>0</v>
      </c>
      <c r="F49" s="63">
        <f>SUMIFS(FAM!AI:AI,FAM!E:E,C49)</f>
        <v>0</v>
      </c>
      <c r="G49" s="67">
        <f>SUMIFS(B2S!I:I,B2S!C:C,C49)</f>
        <v>0</v>
      </c>
      <c r="H49" s="67">
        <f>SUMIF(TOP!C:C,'Sum JAN'!C49,TOP!F:F)</f>
        <v>0</v>
      </c>
      <c r="I49" s="101">
        <f t="shared" si="6"/>
        <v>0</v>
      </c>
      <c r="J49" s="93">
        <f>SUMIFS(PSP!V:V,PSP!D:D,C49)</f>
        <v>0</v>
      </c>
      <c r="K49" s="101">
        <f t="shared" si="5"/>
        <v>0</v>
      </c>
    </row>
    <row r="50" spans="2:11" s="97" customFormat="1" ht="15" hidden="1" customHeight="1">
      <c r="B50" s="1">
        <v>40</v>
      </c>
      <c r="C50" s="1" t="s">
        <v>933</v>
      </c>
      <c r="D50" s="1" t="s">
        <v>1349</v>
      </c>
      <c r="E50" s="63">
        <f>SUMIFS(OFM!AD:AD,OFM!C:C,C50)</f>
        <v>0</v>
      </c>
      <c r="F50" s="63">
        <f>SUMIFS(FAM!AI:AI,FAM!E:E,C50)</f>
        <v>0</v>
      </c>
      <c r="G50" s="67">
        <f>SUMIFS(B2S!I:I,B2S!C:C,C50)</f>
        <v>0</v>
      </c>
      <c r="H50" s="67">
        <f>SUMIF(TOP!C:C,'Sum JAN'!C50,TOP!F:F)</f>
        <v>0</v>
      </c>
      <c r="I50" s="101">
        <f t="shared" si="6"/>
        <v>0</v>
      </c>
      <c r="J50" s="93">
        <f>SUMIFS(PSP!V:V,PSP!D:D,C50)</f>
        <v>593980</v>
      </c>
      <c r="K50" s="101">
        <f t="shared" si="5"/>
        <v>593980</v>
      </c>
    </row>
    <row r="51" spans="2:11" s="97" customFormat="1" ht="15" customHeight="1">
      <c r="B51" s="1">
        <v>7</v>
      </c>
      <c r="C51" s="1" t="s">
        <v>545</v>
      </c>
      <c r="D51" s="1" t="s">
        <v>1349</v>
      </c>
      <c r="E51" s="63">
        <f>SUMIFS(OFM!AG:AG,OFM!C:C,C51)</f>
        <v>0</v>
      </c>
      <c r="F51" s="63">
        <f>SUMIFS(FAM!AI:AI,FAM!E:E,C51)</f>
        <v>0</v>
      </c>
      <c r="G51" s="67">
        <f>SUMIFS(B2S!I:I,B2S!C:C,C51)</f>
        <v>0</v>
      </c>
      <c r="H51" s="67">
        <f>SUMIF(TOP!C:C,'Sum JAN'!C51,TOP!F:F)</f>
        <v>0</v>
      </c>
      <c r="I51" s="101">
        <f t="shared" si="6"/>
        <v>0</v>
      </c>
      <c r="J51" s="93">
        <f>SUMIFS(PSP!V:V,PSP!D:D,C51)</f>
        <v>822.5</v>
      </c>
      <c r="K51" s="101">
        <f t="shared" si="5"/>
        <v>822.5</v>
      </c>
    </row>
    <row r="52" spans="2:11" s="97" customFormat="1" ht="15" hidden="1" customHeight="1">
      <c r="B52" s="1">
        <v>147</v>
      </c>
      <c r="C52" s="1" t="s">
        <v>1020</v>
      </c>
      <c r="D52" s="1" t="s">
        <v>1349</v>
      </c>
      <c r="E52" s="63">
        <f>SUMIFS(OFM!AD:AD,OFM!C:C,C52)</f>
        <v>0</v>
      </c>
      <c r="F52" s="63">
        <f>SUMIFS(FAM!AI:AI,FAM!E:E,C52)</f>
        <v>0</v>
      </c>
      <c r="G52" s="67">
        <f>SUMIFS(B2S!I:I,B2S!C:C,C52)</f>
        <v>0</v>
      </c>
      <c r="H52" s="67">
        <f>SUMIF(TOP!C:C,'Sum JAN'!C52,TOP!F:F)</f>
        <v>0</v>
      </c>
      <c r="I52" s="101">
        <f t="shared" si="6"/>
        <v>0</v>
      </c>
      <c r="J52" s="93">
        <f>SUMIFS(PSP!V:V,PSP!D:D,C52)</f>
        <v>0</v>
      </c>
      <c r="K52" s="101">
        <f t="shared" si="5"/>
        <v>0</v>
      </c>
    </row>
    <row r="53" spans="2:11" s="97" customFormat="1" ht="15" hidden="1" customHeight="1">
      <c r="B53" s="1">
        <v>109</v>
      </c>
      <c r="C53" s="1" t="s">
        <v>982</v>
      </c>
      <c r="D53" s="1" t="s">
        <v>1349</v>
      </c>
      <c r="E53" s="63">
        <f>SUMIFS(OFM!AD:AD,OFM!C:C,C53)</f>
        <v>0</v>
      </c>
      <c r="F53" s="63">
        <f>SUMIFS(FAM!AI:AI,FAM!E:E,C53)</f>
        <v>0</v>
      </c>
      <c r="G53" s="67">
        <f>SUMIFS(B2S!I:I,B2S!C:C,C53)</f>
        <v>0</v>
      </c>
      <c r="H53" s="67">
        <f>SUMIF(TOP!C:C,'Sum JAN'!C53,TOP!F:F)</f>
        <v>0</v>
      </c>
      <c r="I53" s="101">
        <f t="shared" si="6"/>
        <v>0</v>
      </c>
      <c r="J53" s="93">
        <f>SUMIFS(PSP!V:V,PSP!D:D,C53)</f>
        <v>0</v>
      </c>
      <c r="K53" s="101">
        <f t="shared" si="5"/>
        <v>0</v>
      </c>
    </row>
    <row r="54" spans="2:11" s="97" customFormat="1" ht="15" hidden="1" customHeight="1">
      <c r="B54" s="1">
        <v>108</v>
      </c>
      <c r="C54" s="1" t="s">
        <v>981</v>
      </c>
      <c r="D54" s="1" t="s">
        <v>1349</v>
      </c>
      <c r="E54" s="63">
        <f>SUMIFS(OFM!AD:AD,OFM!C:C,C54)</f>
        <v>0</v>
      </c>
      <c r="F54" s="63">
        <f>SUMIFS(FAM!AI:AI,FAM!E:E,C54)</f>
        <v>0</v>
      </c>
      <c r="G54" s="67">
        <f>SUMIFS(B2S!I:I,B2S!C:C,C54)</f>
        <v>0</v>
      </c>
      <c r="H54" s="67">
        <f>SUMIF(TOP!C:C,'Sum JAN'!C54,TOP!F:F)</f>
        <v>0</v>
      </c>
      <c r="I54" s="101">
        <f t="shared" si="6"/>
        <v>0</v>
      </c>
      <c r="J54" s="93">
        <f>SUMIFS(PSP!V:V,PSP!D:D,C54)</f>
        <v>0</v>
      </c>
      <c r="K54" s="101">
        <f t="shared" si="5"/>
        <v>0</v>
      </c>
    </row>
    <row r="55" spans="2:11" s="97" customFormat="1" ht="15" hidden="1" customHeight="1">
      <c r="B55" s="94">
        <v>169</v>
      </c>
      <c r="C55" s="95" t="s">
        <v>1327</v>
      </c>
      <c r="D55" s="1" t="s">
        <v>1349</v>
      </c>
      <c r="E55" s="63">
        <f>SUMIFS(OFM!AD:AD,OFM!C:C,C55)</f>
        <v>0</v>
      </c>
      <c r="F55" s="63">
        <f>SUMIFS(FAM!AI:AI,FAM!E:E,C55)</f>
        <v>0</v>
      </c>
      <c r="G55" s="67">
        <f>SUMIFS(B2S!I:I,B2S!C:C,C55)</f>
        <v>0</v>
      </c>
      <c r="H55" s="67">
        <f>SUMIF(TOP!C:C,'Sum JAN'!C55,TOP!F:F)</f>
        <v>0</v>
      </c>
      <c r="I55" s="101">
        <f t="shared" si="6"/>
        <v>0</v>
      </c>
      <c r="J55" s="93">
        <f>SUMIFS(PSP!V:V,PSP!D:D,C55)</f>
        <v>0</v>
      </c>
      <c r="K55" s="101">
        <f t="shared" si="5"/>
        <v>0</v>
      </c>
    </row>
    <row r="56" spans="2:11" s="97" customFormat="1" ht="15" customHeight="1">
      <c r="B56" s="1">
        <v>76</v>
      </c>
      <c r="C56" s="1" t="s">
        <v>322</v>
      </c>
      <c r="D56" s="1" t="s">
        <v>1349</v>
      </c>
      <c r="E56" s="63">
        <f>SUMIFS(OFM!AG:AG,OFM!C:C,C56)</f>
        <v>0</v>
      </c>
      <c r="F56" s="63">
        <f>SUMIFS(FAM!AI:AI,FAM!E:E,C56)</f>
        <v>0</v>
      </c>
      <c r="G56" s="67">
        <f>SUMIFS(B2S!I:I,B2S!C:C,C56)</f>
        <v>0</v>
      </c>
      <c r="H56" s="67">
        <f>SUMIF(TOP!C:C,'Sum JAN'!C56,TOP!F:F)</f>
        <v>0</v>
      </c>
      <c r="I56" s="101">
        <f t="shared" si="6"/>
        <v>0</v>
      </c>
      <c r="J56" s="93">
        <f>SUMIFS(PSP!V:V,PSP!D:D,C56)</f>
        <v>2326.25</v>
      </c>
      <c r="K56" s="101">
        <f t="shared" si="5"/>
        <v>2326.25</v>
      </c>
    </row>
    <row r="57" spans="2:11" s="97" customFormat="1" ht="15" hidden="1" customHeight="1">
      <c r="B57" s="94">
        <v>176</v>
      </c>
      <c r="C57" s="95" t="s">
        <v>1334</v>
      </c>
      <c r="D57" s="1" t="s">
        <v>1349</v>
      </c>
      <c r="E57" s="63">
        <f>SUMIFS(OFM!AD:AD,OFM!C:C,C57)</f>
        <v>0</v>
      </c>
      <c r="F57" s="63">
        <f>SUMIFS(FAM!AI:AI,FAM!E:E,C57)</f>
        <v>0</v>
      </c>
      <c r="G57" s="67">
        <f>SUMIFS(B2S!I:I,B2S!C:C,C57)</f>
        <v>0</v>
      </c>
      <c r="H57" s="67">
        <f>SUMIF(TOP!C:C,'Sum JAN'!C57,TOP!F:F)</f>
        <v>0</v>
      </c>
      <c r="I57" s="101">
        <f t="shared" si="6"/>
        <v>0</v>
      </c>
      <c r="J57" s="93">
        <f>SUMIFS(PSP!V:V,PSP!D:D,C57)</f>
        <v>0</v>
      </c>
      <c r="K57" s="101">
        <f t="shared" si="5"/>
        <v>0</v>
      </c>
    </row>
    <row r="58" spans="2:11" s="97" customFormat="1" ht="15" hidden="1" customHeight="1">
      <c r="B58" s="1">
        <v>56</v>
      </c>
      <c r="C58" s="1" t="s">
        <v>21</v>
      </c>
      <c r="D58" s="1" t="s">
        <v>1349</v>
      </c>
      <c r="E58" s="63">
        <f>SUMIFS(OFM!AG:AG,OFM!C:C,C58)</f>
        <v>0</v>
      </c>
      <c r="F58" s="63">
        <f>SUMIFS(FAM!AI:AI,FAM!E:E,C58)</f>
        <v>18417</v>
      </c>
      <c r="G58" s="67">
        <f>SUMIFS(B2S!I:I,B2S!C:C,C58)</f>
        <v>0</v>
      </c>
      <c r="H58" s="67">
        <f>SUMIF(TOP!C:C,'Sum JAN'!C58,TOP!F:F)</f>
        <v>0</v>
      </c>
      <c r="I58" s="101">
        <f t="shared" si="6"/>
        <v>18417</v>
      </c>
      <c r="J58" s="93">
        <f>SUMIFS(PSP!V:V,PSP!D:D,C58)</f>
        <v>0</v>
      </c>
      <c r="K58" s="101">
        <f t="shared" si="5"/>
        <v>18417</v>
      </c>
    </row>
    <row r="59" spans="2:11" s="97" customFormat="1" ht="15" hidden="1" customHeight="1">
      <c r="B59" s="1">
        <v>97</v>
      </c>
      <c r="C59" s="1" t="s">
        <v>970</v>
      </c>
      <c r="D59" s="1" t="s">
        <v>1349</v>
      </c>
      <c r="E59" s="63">
        <f>SUMIFS(OFM!AD:AD,OFM!C:C,C59)</f>
        <v>0</v>
      </c>
      <c r="F59" s="63">
        <f>SUMIFS(FAM!AI:AI,FAM!E:E,C59)</f>
        <v>0</v>
      </c>
      <c r="G59" s="67">
        <f>SUMIFS(B2S!I:I,B2S!C:C,C59)</f>
        <v>0</v>
      </c>
      <c r="H59" s="67">
        <f>SUMIF(TOP!C:C,'Sum JAN'!C59,TOP!F:F)</f>
        <v>0</v>
      </c>
      <c r="I59" s="101">
        <f t="shared" si="6"/>
        <v>0</v>
      </c>
      <c r="J59" s="93">
        <f>SUMIFS(PSP!V:V,PSP!D:D,C59)</f>
        <v>0</v>
      </c>
      <c r="K59" s="101">
        <f t="shared" si="5"/>
        <v>0</v>
      </c>
    </row>
    <row r="60" spans="2:11" s="97" customFormat="1" ht="15" hidden="1" customHeight="1">
      <c r="B60" s="1">
        <v>61</v>
      </c>
      <c r="C60" s="1" t="s">
        <v>940</v>
      </c>
      <c r="D60" s="1" t="s">
        <v>1349</v>
      </c>
      <c r="E60" s="63">
        <f>SUMIFS(OFM!AD:AD,OFM!C:C,C60)</f>
        <v>0</v>
      </c>
      <c r="F60" s="63">
        <f>SUMIFS(FAM!AI:AI,FAM!E:E,C60)</f>
        <v>0</v>
      </c>
      <c r="G60" s="67">
        <f>SUMIFS(B2S!I:I,B2S!C:C,C60)</f>
        <v>0</v>
      </c>
      <c r="H60" s="67">
        <f>SUMIF(TOP!C:C,'Sum JAN'!C60,TOP!F:F)</f>
        <v>0</v>
      </c>
      <c r="I60" s="101">
        <f t="shared" si="6"/>
        <v>0</v>
      </c>
      <c r="J60" s="93">
        <f>SUMIFS(PSP!V:V,PSP!D:D,C60)</f>
        <v>0</v>
      </c>
      <c r="K60" s="101">
        <f t="shared" si="5"/>
        <v>0</v>
      </c>
    </row>
    <row r="61" spans="2:11" s="97" customFormat="1" ht="15" hidden="1" customHeight="1">
      <c r="B61" s="1">
        <v>29</v>
      </c>
      <c r="C61" s="1" t="s">
        <v>216</v>
      </c>
      <c r="D61" s="1" t="s">
        <v>1349</v>
      </c>
      <c r="E61" s="63">
        <f>SUMIFS(OFM!AG:AG,OFM!C:C,C61)</f>
        <v>0</v>
      </c>
      <c r="F61" s="63">
        <f>SUMIFS(FAM!AI:AI,FAM!E:E,C61)</f>
        <v>0</v>
      </c>
      <c r="G61" s="67">
        <f>SUMIFS(B2S!I:I,B2S!C:C,C61)</f>
        <v>0</v>
      </c>
      <c r="H61" s="67">
        <f>SUMIF(TOP!C:C,'Sum JAN'!C61,TOP!F:F)</f>
        <v>0</v>
      </c>
      <c r="I61" s="101">
        <f t="shared" si="6"/>
        <v>0</v>
      </c>
      <c r="J61" s="93">
        <f>SUMIFS(PSP!V:V,PSP!D:D,C61)</f>
        <v>0</v>
      </c>
      <c r="K61" s="101">
        <f t="shared" si="5"/>
        <v>0</v>
      </c>
    </row>
    <row r="62" spans="2:11" s="97" customFormat="1" ht="15" customHeight="1">
      <c r="B62" s="1">
        <v>70</v>
      </c>
      <c r="C62" s="1" t="s">
        <v>948</v>
      </c>
      <c r="D62" s="1" t="s">
        <v>1349</v>
      </c>
      <c r="E62" s="63">
        <f>SUMIFS(OFM!AD:AD,OFM!C:C,C62)</f>
        <v>0</v>
      </c>
      <c r="F62" s="63">
        <f>SUMIFS(FAM!AI:AI,FAM!E:E,C62)</f>
        <v>0</v>
      </c>
      <c r="G62" s="67">
        <f>SUMIFS(B2S!I:I,B2S!C:C,C62)</f>
        <v>0</v>
      </c>
      <c r="H62" s="67">
        <f>SUMIF(TOP!C:C,'Sum JAN'!C62,TOP!F:F)</f>
        <v>0</v>
      </c>
      <c r="I62" s="101">
        <f t="shared" si="6"/>
        <v>0</v>
      </c>
      <c r="J62" s="93">
        <f>SUMIFS(PSP!V:V,PSP!D:D,C62)</f>
        <v>347.5</v>
      </c>
      <c r="K62" s="101">
        <f t="shared" si="5"/>
        <v>347.5</v>
      </c>
    </row>
    <row r="63" spans="2:11" s="97" customFormat="1" ht="15" hidden="1" customHeight="1">
      <c r="B63" s="94">
        <v>165</v>
      </c>
      <c r="C63" s="95" t="s">
        <v>1323</v>
      </c>
      <c r="D63" s="1" t="s">
        <v>1349</v>
      </c>
      <c r="E63" s="63">
        <f>SUMIFS(OFM!AD:AD,OFM!C:C,C63)</f>
        <v>0</v>
      </c>
      <c r="F63" s="63">
        <f>SUMIFS(FAM!AI:AI,FAM!E:E,C63)</f>
        <v>0</v>
      </c>
      <c r="G63" s="67">
        <f>SUMIFS(B2S!I:I,B2S!C:C,C63)</f>
        <v>0</v>
      </c>
      <c r="H63" s="67">
        <f>SUMIF(TOP!C:C,'Sum JAN'!C63,TOP!F:F)</f>
        <v>0</v>
      </c>
      <c r="I63" s="101">
        <f t="shared" si="6"/>
        <v>0</v>
      </c>
      <c r="J63" s="93">
        <f>SUMIFS(PSP!V:V,PSP!D:D,C63)</f>
        <v>0</v>
      </c>
      <c r="K63" s="101">
        <f t="shared" si="5"/>
        <v>0</v>
      </c>
    </row>
    <row r="64" spans="2:11" s="97" customFormat="1" ht="15" hidden="1" customHeight="1">
      <c r="B64" s="1">
        <v>57</v>
      </c>
      <c r="C64" s="1" t="s">
        <v>936</v>
      </c>
      <c r="D64" s="1" t="s">
        <v>1349</v>
      </c>
      <c r="E64" s="63">
        <f>SUMIFS(OFM!AD:AD,OFM!C:C,C64)</f>
        <v>0</v>
      </c>
      <c r="F64" s="63">
        <f>SUMIFS(FAM!AI:AI,FAM!E:E,C64)</f>
        <v>0</v>
      </c>
      <c r="G64" s="67">
        <f>SUMIFS(B2S!I:I,B2S!C:C,C64)</f>
        <v>0</v>
      </c>
      <c r="H64" s="67">
        <f>SUMIF(TOP!C:C,'Sum JAN'!C64,TOP!F:F)</f>
        <v>0</v>
      </c>
      <c r="I64" s="101">
        <f t="shared" si="6"/>
        <v>0</v>
      </c>
      <c r="J64" s="93">
        <f>SUMIFS(PSP!V:V,PSP!D:D,C64)</f>
        <v>0</v>
      </c>
      <c r="K64" s="101">
        <f t="shared" si="5"/>
        <v>0</v>
      </c>
    </row>
    <row r="65" spans="2:11" s="97" customFormat="1" ht="15" hidden="1" customHeight="1">
      <c r="B65" s="1">
        <v>125</v>
      </c>
      <c r="C65" s="1" t="s">
        <v>998</v>
      </c>
      <c r="D65" s="1" t="s">
        <v>1349</v>
      </c>
      <c r="E65" s="63">
        <f>SUMIFS(OFM!AD:AD,OFM!C:C,C65)</f>
        <v>0</v>
      </c>
      <c r="F65" s="63">
        <f>SUMIFS(FAM!AI:AI,FAM!E:E,C65)</f>
        <v>0</v>
      </c>
      <c r="G65" s="67">
        <f>SUMIFS(B2S!I:I,B2S!C:C,C65)</f>
        <v>0</v>
      </c>
      <c r="H65" s="67">
        <f>SUMIF(TOP!C:C,'Sum JAN'!C65,TOP!F:F)</f>
        <v>0</v>
      </c>
      <c r="I65" s="101">
        <f t="shared" si="6"/>
        <v>0</v>
      </c>
      <c r="J65" s="93">
        <f>SUMIFS(PSP!V:V,PSP!D:D,C65)</f>
        <v>0</v>
      </c>
      <c r="K65" s="101">
        <f t="shared" si="5"/>
        <v>0</v>
      </c>
    </row>
    <row r="66" spans="2:11" s="97" customFormat="1" ht="15" hidden="1" customHeight="1">
      <c r="B66" s="1">
        <v>106</v>
      </c>
      <c r="C66" s="1" t="s">
        <v>979</v>
      </c>
      <c r="D66" s="1" t="s">
        <v>1349</v>
      </c>
      <c r="E66" s="63">
        <f>SUMIFS(OFM!AD:AD,OFM!C:C,C66)</f>
        <v>0</v>
      </c>
      <c r="F66" s="63">
        <f>SUMIFS(FAM!AI:AI,FAM!E:E,C66)</f>
        <v>0</v>
      </c>
      <c r="G66" s="67">
        <f>SUMIFS(B2S!I:I,B2S!C:C,C66)</f>
        <v>0</v>
      </c>
      <c r="H66" s="67">
        <f>SUMIF(TOP!C:C,'Sum JAN'!C66,TOP!F:F)</f>
        <v>0</v>
      </c>
      <c r="I66" s="101">
        <f t="shared" si="6"/>
        <v>0</v>
      </c>
      <c r="J66" s="93">
        <f>SUMIFS(PSP!V:V,PSP!D:D,C66)</f>
        <v>0</v>
      </c>
      <c r="K66" s="101">
        <f t="shared" si="5"/>
        <v>0</v>
      </c>
    </row>
    <row r="67" spans="2:11" s="97" customFormat="1" ht="15" hidden="1" customHeight="1">
      <c r="B67" s="1">
        <v>67</v>
      </c>
      <c r="C67" s="1" t="s">
        <v>945</v>
      </c>
      <c r="D67" s="1" t="s">
        <v>1349</v>
      </c>
      <c r="E67" s="63">
        <f>SUMIFS(OFM!AD:AD,OFM!C:C,C67)</f>
        <v>0</v>
      </c>
      <c r="F67" s="63">
        <f>SUMIFS(FAM!AI:AI,FAM!E:E,C67)</f>
        <v>0</v>
      </c>
      <c r="G67" s="67">
        <f>SUMIFS(B2S!I:I,B2S!C:C,C67)</f>
        <v>0</v>
      </c>
      <c r="H67" s="67">
        <f>SUMIF(TOP!C:C,'Sum JAN'!C67,TOP!F:F)</f>
        <v>0</v>
      </c>
      <c r="I67" s="101">
        <f t="shared" si="6"/>
        <v>0</v>
      </c>
      <c r="J67" s="93">
        <f>SUMIFS(PSP!V:V,PSP!D:D,C67)</f>
        <v>0</v>
      </c>
      <c r="K67" s="101">
        <f t="shared" si="5"/>
        <v>0</v>
      </c>
    </row>
    <row r="68" spans="2:11" s="97" customFormat="1" ht="15" customHeight="1">
      <c r="B68" s="1">
        <v>9</v>
      </c>
      <c r="C68" s="1" t="s">
        <v>364</v>
      </c>
      <c r="D68" s="1" t="s">
        <v>1349</v>
      </c>
      <c r="E68" s="63">
        <f>SUMIFS(OFM!AG:AG,OFM!C:C,C68)</f>
        <v>3099.75</v>
      </c>
      <c r="F68" s="63">
        <f>SUMIFS(FAM!AI:AI,FAM!E:E,C68)</f>
        <v>0</v>
      </c>
      <c r="G68" s="67">
        <f>SUMIFS(B2S!I:I,B2S!C:C,C68)</f>
        <v>0</v>
      </c>
      <c r="H68" s="67">
        <f>SUMIF(TOP!C:C,'Sum JAN'!C68,TOP!F:F)</f>
        <v>0</v>
      </c>
      <c r="I68" s="101">
        <f t="shared" si="6"/>
        <v>3099.75</v>
      </c>
      <c r="J68" s="93">
        <f>SUMIFS(PSP!V:V,PSP!D:D,C68)</f>
        <v>741.25</v>
      </c>
      <c r="K68" s="101">
        <f t="shared" si="5"/>
        <v>3841</v>
      </c>
    </row>
    <row r="69" spans="2:11" s="97" customFormat="1" ht="15" hidden="1" customHeight="1">
      <c r="B69" s="1">
        <v>74</v>
      </c>
      <c r="C69" s="1" t="s">
        <v>951</v>
      </c>
      <c r="D69" s="1" t="s">
        <v>1349</v>
      </c>
      <c r="E69" s="63">
        <f>SUMIFS(OFM!AD:AD,OFM!C:C,C69)</f>
        <v>0</v>
      </c>
      <c r="F69" s="63">
        <f>SUMIFS(FAM!AI:AI,FAM!E:E,C69)</f>
        <v>0</v>
      </c>
      <c r="G69" s="67">
        <f>SUMIFS(B2S!I:I,B2S!C:C,C69)</f>
        <v>0</v>
      </c>
      <c r="H69" s="67">
        <f>SUMIF(TOP!C:C,'Sum JAN'!C69,TOP!F:F)</f>
        <v>0</v>
      </c>
      <c r="I69" s="101">
        <f t="shared" si="6"/>
        <v>0</v>
      </c>
      <c r="J69" s="93">
        <f>SUMIFS(PSP!V:V,PSP!D:D,C69)</f>
        <v>0</v>
      </c>
      <c r="K69" s="101">
        <f t="shared" si="5"/>
        <v>0</v>
      </c>
    </row>
    <row r="70" spans="2:11" s="97" customFormat="1" ht="15" hidden="1" customHeight="1">
      <c r="B70" s="1">
        <v>145</v>
      </c>
      <c r="C70" s="1" t="s">
        <v>1018</v>
      </c>
      <c r="D70" s="1" t="s">
        <v>1349</v>
      </c>
      <c r="E70" s="63">
        <f>SUMIFS(OFM!AD:AD,OFM!C:C,C70)</f>
        <v>0</v>
      </c>
      <c r="F70" s="63">
        <f>SUMIFS(FAM!AI:AI,FAM!E:E,C70)</f>
        <v>0</v>
      </c>
      <c r="G70" s="67">
        <f>SUMIFS(B2S!I:I,B2S!C:C,C70)</f>
        <v>0</v>
      </c>
      <c r="H70" s="67">
        <f>SUMIF(TOP!C:C,'Sum JAN'!C70,TOP!F:F)</f>
        <v>0</v>
      </c>
      <c r="I70" s="101">
        <f t="shared" si="6"/>
        <v>0</v>
      </c>
      <c r="J70" s="93">
        <f>SUMIFS(PSP!V:V,PSP!D:D,C70)</f>
        <v>0</v>
      </c>
      <c r="K70" s="101">
        <f t="shared" si="5"/>
        <v>0</v>
      </c>
    </row>
    <row r="71" spans="2:11" s="97" customFormat="1" ht="15" hidden="1" customHeight="1">
      <c r="B71" s="1">
        <v>52</v>
      </c>
      <c r="C71" s="1" t="s">
        <v>207</v>
      </c>
      <c r="D71" s="1" t="s">
        <v>1349</v>
      </c>
      <c r="E71" s="63">
        <f>SUMIFS(OFM!AG:AG,OFM!C:C,C71)</f>
        <v>0</v>
      </c>
      <c r="F71" s="63">
        <f>SUMIFS(FAM!AI:AI,FAM!E:E,C71)</f>
        <v>0</v>
      </c>
      <c r="G71" s="67">
        <f>SUMIFS(B2S!I:I,B2S!C:C,C71)</f>
        <v>0</v>
      </c>
      <c r="H71" s="67">
        <f>SUMIF(TOP!C:C,'Sum JAN'!C71,TOP!F:F)</f>
        <v>0</v>
      </c>
      <c r="I71" s="101">
        <f t="shared" si="6"/>
        <v>0</v>
      </c>
      <c r="J71" s="93">
        <f>SUMIFS(PSP!V:V,PSP!D:D,C71)</f>
        <v>0</v>
      </c>
      <c r="K71" s="101">
        <f t="shared" si="5"/>
        <v>0</v>
      </c>
    </row>
    <row r="72" spans="2:11" s="97" customFormat="1" ht="15" hidden="1" customHeight="1">
      <c r="B72" s="1">
        <v>153</v>
      </c>
      <c r="C72" s="1" t="s">
        <v>1086</v>
      </c>
      <c r="D72" s="1" t="s">
        <v>1349</v>
      </c>
      <c r="E72" s="63">
        <f>SUMIFS(OFM!AD:AD,OFM!C:C,C72)</f>
        <v>0</v>
      </c>
      <c r="F72" s="63">
        <f>SUMIFS(FAM!AI:AI,FAM!E:E,C72)</f>
        <v>0</v>
      </c>
      <c r="G72" s="67">
        <f>SUMIFS(B2S!I:I,B2S!C:C,C72)</f>
        <v>0</v>
      </c>
      <c r="H72" s="67">
        <f>SUMIF(TOP!C:C,'Sum JAN'!C72,TOP!F:F)</f>
        <v>0</v>
      </c>
      <c r="I72" s="101">
        <f t="shared" si="6"/>
        <v>0</v>
      </c>
      <c r="J72" s="93">
        <f>SUMIFS(PSP!V:V,PSP!D:D,C72)</f>
        <v>0</v>
      </c>
      <c r="K72" s="101">
        <f t="shared" si="5"/>
        <v>0</v>
      </c>
    </row>
    <row r="73" spans="2:11" s="97" customFormat="1" ht="15" hidden="1" customHeight="1">
      <c r="B73" s="1">
        <v>82</v>
      </c>
      <c r="C73" s="1" t="s">
        <v>956</v>
      </c>
      <c r="D73" s="1" t="s">
        <v>1349</v>
      </c>
      <c r="E73" s="63">
        <f>SUMIFS(OFM!AD:AD,OFM!C:C,C73)</f>
        <v>0</v>
      </c>
      <c r="F73" s="63">
        <f>SUMIFS(FAM!AI:AI,FAM!E:E,C73)</f>
        <v>0</v>
      </c>
      <c r="G73" s="67">
        <f>SUMIFS(B2S!I:I,B2S!C:C,C73)</f>
        <v>0</v>
      </c>
      <c r="H73" s="67">
        <f>SUMIF(TOP!C:C,'Sum JAN'!C73,TOP!F:F)</f>
        <v>0</v>
      </c>
      <c r="I73" s="101">
        <f t="shared" si="6"/>
        <v>0</v>
      </c>
      <c r="J73" s="93">
        <f>SUMIFS(PSP!V:V,PSP!D:D,C73)</f>
        <v>0</v>
      </c>
      <c r="K73" s="101">
        <f t="shared" si="5"/>
        <v>0</v>
      </c>
    </row>
    <row r="74" spans="2:11" s="97" customFormat="1" ht="15" customHeight="1">
      <c r="B74" s="1">
        <v>47</v>
      </c>
      <c r="C74" s="1" t="s">
        <v>302</v>
      </c>
      <c r="D74" s="1" t="s">
        <v>1349</v>
      </c>
      <c r="E74" s="63">
        <f>SUMIFS(OFM!AG:AG,OFM!C:C,C74)</f>
        <v>0</v>
      </c>
      <c r="F74" s="63">
        <f>SUMIFS(FAM!AI:AI,FAM!E:E,C74)</f>
        <v>0</v>
      </c>
      <c r="G74" s="67">
        <f>SUMIFS(B2S!I:I,B2S!C:C,C74)</f>
        <v>0</v>
      </c>
      <c r="H74" s="67">
        <f>SUMIF(TOP!C:C,'Sum JAN'!C74,TOP!F:F)</f>
        <v>0</v>
      </c>
      <c r="I74" s="101">
        <f t="shared" si="6"/>
        <v>0</v>
      </c>
      <c r="J74" s="93">
        <f>SUMIFS(PSP!V:V,PSP!D:D,C74)</f>
        <v>2697.5</v>
      </c>
      <c r="K74" s="101">
        <f t="shared" si="5"/>
        <v>2697.5</v>
      </c>
    </row>
    <row r="75" spans="2:11" s="97" customFormat="1" ht="15" hidden="1" customHeight="1">
      <c r="B75" s="1">
        <v>157</v>
      </c>
      <c r="C75" s="1" t="s">
        <v>1090</v>
      </c>
      <c r="D75" s="1" t="s">
        <v>1349</v>
      </c>
      <c r="E75" s="63">
        <f>SUMIFS(OFM!AD:AD,OFM!C:C,C75)</f>
        <v>0</v>
      </c>
      <c r="F75" s="63">
        <f>SUMIFS(FAM!AI:AI,FAM!E:E,C75)</f>
        <v>0</v>
      </c>
      <c r="G75" s="67">
        <f>SUMIFS(B2S!I:I,B2S!C:C,C75)</f>
        <v>0</v>
      </c>
      <c r="H75" s="67">
        <f>SUMIF(TOP!C:C,'Sum JAN'!C75,TOP!F:F)</f>
        <v>0</v>
      </c>
      <c r="I75" s="101">
        <f t="shared" si="6"/>
        <v>0</v>
      </c>
      <c r="J75" s="93">
        <f>SUMIFS(PSP!V:V,PSP!D:D,C75)</f>
        <v>0</v>
      </c>
      <c r="K75" s="101">
        <f t="shared" ref="K75:K106" si="7">SUM(I75:J75)</f>
        <v>0</v>
      </c>
    </row>
    <row r="76" spans="2:11" s="97" customFormat="1" ht="15" customHeight="1">
      <c r="B76" s="1">
        <v>8</v>
      </c>
      <c r="C76" s="1" t="s">
        <v>125</v>
      </c>
      <c r="D76" s="1" t="s">
        <v>1349</v>
      </c>
      <c r="E76" s="63">
        <f>SUMIFS(OFM!AG:AG,OFM!C:C,C76)</f>
        <v>14047</v>
      </c>
      <c r="F76" s="63">
        <f>SUMIFS(FAM!AI:AI,FAM!E:E,C76)</f>
        <v>25379.5</v>
      </c>
      <c r="G76" s="67">
        <f>SUMIFS(B2S!I:I,B2S!C:C,C76)</f>
        <v>0</v>
      </c>
      <c r="H76" s="67">
        <f>SUMIF(TOP!C:C,'Sum JAN'!C76,TOP!F:F)</f>
        <v>0</v>
      </c>
      <c r="I76" s="101">
        <f t="shared" si="6"/>
        <v>39426.5</v>
      </c>
      <c r="J76" s="93">
        <f>SUMIFS(PSP!V:V,PSP!D:D,C76)</f>
        <v>11953.75</v>
      </c>
      <c r="K76" s="101">
        <f t="shared" si="7"/>
        <v>51380.25</v>
      </c>
    </row>
    <row r="77" spans="2:11" s="97" customFormat="1" ht="15" hidden="1" customHeight="1">
      <c r="B77" s="1">
        <v>126</v>
      </c>
      <c r="C77" s="1" t="s">
        <v>999</v>
      </c>
      <c r="D77" s="1" t="s">
        <v>1349</v>
      </c>
      <c r="E77" s="63">
        <f>SUMIFS(OFM!AD:AD,OFM!C:C,C77)</f>
        <v>0</v>
      </c>
      <c r="F77" s="63">
        <f>SUMIFS(FAM!AI:AI,FAM!E:E,C77)</f>
        <v>0</v>
      </c>
      <c r="G77" s="67">
        <f>SUMIFS(B2S!I:I,B2S!C:C,C77)</f>
        <v>0</v>
      </c>
      <c r="H77" s="67">
        <f>SUMIF(TOP!C:C,'Sum JAN'!C77,TOP!F:F)</f>
        <v>0</v>
      </c>
      <c r="I77" s="101">
        <f t="shared" si="6"/>
        <v>0</v>
      </c>
      <c r="J77" s="93">
        <f>SUMIFS(PSP!V:V,PSP!D:D,C77)</f>
        <v>0</v>
      </c>
      <c r="K77" s="101">
        <f t="shared" si="7"/>
        <v>0</v>
      </c>
    </row>
    <row r="78" spans="2:11" s="97" customFormat="1" ht="15" customHeight="1">
      <c r="B78" s="1">
        <v>34</v>
      </c>
      <c r="C78" s="1" t="s">
        <v>463</v>
      </c>
      <c r="D78" s="1" t="s">
        <v>1349</v>
      </c>
      <c r="E78" s="63">
        <f>SUMIFS(OFM!AG:AG,OFM!C:C,C78)</f>
        <v>0</v>
      </c>
      <c r="F78" s="63">
        <f>SUMIFS(FAM!AI:AI,FAM!E:E,C78)</f>
        <v>0</v>
      </c>
      <c r="G78" s="67">
        <f>SUMIFS(B2S!I:I,B2S!C:C,C78)</f>
        <v>0</v>
      </c>
      <c r="H78" s="67">
        <f>SUMIF(TOP!C:C,'Sum JAN'!C78,TOP!F:F)</f>
        <v>0</v>
      </c>
      <c r="I78" s="101">
        <f t="shared" ref="I78:I109" si="8">SUM(E78:H78)</f>
        <v>0</v>
      </c>
      <c r="J78" s="93">
        <f>SUMIFS(PSP!V:V,PSP!D:D,C78)</f>
        <v>16350</v>
      </c>
      <c r="K78" s="101">
        <f t="shared" si="7"/>
        <v>16350</v>
      </c>
    </row>
    <row r="79" spans="2:11" s="97" customFormat="1" ht="15" hidden="1" customHeight="1">
      <c r="B79" s="1">
        <v>27</v>
      </c>
      <c r="C79" s="1" t="s">
        <v>932</v>
      </c>
      <c r="D79" s="1" t="s">
        <v>1349</v>
      </c>
      <c r="E79" s="63">
        <f>SUMIFS(OFM!AD:AD,OFM!C:C,C79)</f>
        <v>0</v>
      </c>
      <c r="F79" s="63">
        <f>SUMIFS(FAM!AI:AI,FAM!E:E,C79)</f>
        <v>0</v>
      </c>
      <c r="G79" s="67">
        <f>SUMIFS(B2S!I:I,B2S!C:C,C79)</f>
        <v>0</v>
      </c>
      <c r="H79" s="67">
        <f>SUMIF(TOP!C:C,'Sum JAN'!C79,TOP!F:F)</f>
        <v>0</v>
      </c>
      <c r="I79" s="101">
        <f t="shared" si="8"/>
        <v>0</v>
      </c>
      <c r="J79" s="93">
        <f>SUMIFS(PSP!V:V,PSP!D:D,C79)</f>
        <v>0</v>
      </c>
      <c r="K79" s="101">
        <f t="shared" si="7"/>
        <v>0</v>
      </c>
    </row>
    <row r="80" spans="2:11" s="97" customFormat="1" ht="15" hidden="1" customHeight="1">
      <c r="B80" s="1">
        <v>103</v>
      </c>
      <c r="C80" s="1" t="s">
        <v>976</v>
      </c>
      <c r="D80" s="1" t="s">
        <v>1349</v>
      </c>
      <c r="E80" s="63">
        <f>SUMIFS(OFM!AD:AD,OFM!C:C,C80)</f>
        <v>0</v>
      </c>
      <c r="F80" s="63">
        <f>SUMIFS(FAM!AI:AI,FAM!E:E,C80)</f>
        <v>0</v>
      </c>
      <c r="G80" s="67">
        <f>SUMIFS(B2S!I:I,B2S!C:C,C80)</f>
        <v>0</v>
      </c>
      <c r="H80" s="67">
        <f>SUMIF(TOP!C:C,'Sum JAN'!C80,TOP!F:F)</f>
        <v>0</v>
      </c>
      <c r="I80" s="101">
        <f t="shared" si="8"/>
        <v>0</v>
      </c>
      <c r="J80" s="93">
        <f>SUMIFS(PSP!V:V,PSP!D:D,C80)</f>
        <v>0</v>
      </c>
      <c r="K80" s="101">
        <f t="shared" si="7"/>
        <v>0</v>
      </c>
    </row>
    <row r="81" spans="2:11" s="97" customFormat="1" ht="15" hidden="1" customHeight="1">
      <c r="B81" s="1">
        <v>44</v>
      </c>
      <c r="C81" s="1" t="s">
        <v>238</v>
      </c>
      <c r="D81" s="1" t="s">
        <v>1349</v>
      </c>
      <c r="E81" s="63">
        <f>SUMIFS(OFM!AG:AG,OFM!C:C,C81)</f>
        <v>0</v>
      </c>
      <c r="F81" s="63">
        <f>SUMIFS(FAM!AI:AI,FAM!E:E,C81)</f>
        <v>0</v>
      </c>
      <c r="G81" s="67">
        <f>SUMIFS(B2S!I:I,B2S!C:C,C81)</f>
        <v>0</v>
      </c>
      <c r="H81" s="67">
        <f>SUMIF(TOP!C:C,'Sum JAN'!C81,TOP!F:F)</f>
        <v>0</v>
      </c>
      <c r="I81" s="101">
        <f t="shared" si="8"/>
        <v>0</v>
      </c>
      <c r="J81" s="93">
        <f>SUMIFS(PSP!V:V,PSP!D:D,C81)</f>
        <v>708.75</v>
      </c>
      <c r="K81" s="101">
        <f t="shared" si="7"/>
        <v>708.75</v>
      </c>
    </row>
    <row r="82" spans="2:11" s="97" customFormat="1" ht="15" customHeight="1">
      <c r="B82" s="1">
        <v>38</v>
      </c>
      <c r="C82" s="1" t="s">
        <v>259</v>
      </c>
      <c r="D82" s="1" t="s">
        <v>1349</v>
      </c>
      <c r="E82" s="63">
        <f>SUMIFS(OFM!AG:AG,OFM!C:C,C82)</f>
        <v>0</v>
      </c>
      <c r="F82" s="63">
        <f>SUMIFS(FAM!AI:AI,FAM!E:E,C82)</f>
        <v>0</v>
      </c>
      <c r="G82" s="67">
        <f>SUMIFS(B2S!I:I,B2S!C:C,C82)</f>
        <v>0</v>
      </c>
      <c r="H82" s="67">
        <f>SUMIF(TOP!C:C,'Sum JAN'!C82,TOP!F:F)</f>
        <v>0</v>
      </c>
      <c r="I82" s="101">
        <f t="shared" si="8"/>
        <v>0</v>
      </c>
      <c r="J82" s="93">
        <f>SUMIFS(PSP!V:V,PSP!D:D,C82)</f>
        <v>5767.5</v>
      </c>
      <c r="K82" s="101">
        <f t="shared" si="7"/>
        <v>5767.5</v>
      </c>
    </row>
    <row r="83" spans="2:11" s="97" customFormat="1" ht="15" hidden="1" customHeight="1">
      <c r="B83" s="1">
        <v>80</v>
      </c>
      <c r="C83" s="1" t="s">
        <v>954</v>
      </c>
      <c r="D83" s="1" t="s">
        <v>1349</v>
      </c>
      <c r="E83" s="63">
        <f>SUMIFS(OFM!AD:AD,OFM!C:C,C83)</f>
        <v>0</v>
      </c>
      <c r="F83" s="63">
        <f>SUMIFS(FAM!AI:AI,FAM!E:E,C83)</f>
        <v>0</v>
      </c>
      <c r="G83" s="67">
        <f>SUMIFS(B2S!I:I,B2S!C:C,C83)</f>
        <v>0</v>
      </c>
      <c r="H83" s="67">
        <f>SUMIF(TOP!C:C,'Sum JAN'!C83,TOP!F:F)</f>
        <v>0</v>
      </c>
      <c r="I83" s="101">
        <f t="shared" si="8"/>
        <v>0</v>
      </c>
      <c r="J83" s="93">
        <f>SUMIFS(PSP!V:V,PSP!D:D,C83)</f>
        <v>0</v>
      </c>
      <c r="K83" s="101">
        <f t="shared" si="7"/>
        <v>0</v>
      </c>
    </row>
    <row r="84" spans="2:11" s="97" customFormat="1" ht="15" customHeight="1">
      <c r="B84" s="1">
        <v>55</v>
      </c>
      <c r="C84" s="1" t="s">
        <v>58</v>
      </c>
      <c r="D84" s="1" t="s">
        <v>1349</v>
      </c>
      <c r="E84" s="63">
        <f>SUMIFS(OFM!AG:AG,OFM!C:C,C84)</f>
        <v>0</v>
      </c>
      <c r="F84" s="63">
        <f>SUMIFS(FAM!AI:AI,FAM!E:E,C84)</f>
        <v>12665</v>
      </c>
      <c r="G84" s="67">
        <f>SUMIFS(B2S!I:I,B2S!C:C,C84)</f>
        <v>0</v>
      </c>
      <c r="H84" s="67">
        <f>SUMIF(TOP!C:C,'Sum JAN'!C84,TOP!F:F)</f>
        <v>0</v>
      </c>
      <c r="I84" s="101">
        <f t="shared" si="8"/>
        <v>12665</v>
      </c>
      <c r="J84" s="93">
        <f>SUMIFS(PSP!V:V,PSP!D:D,C84)</f>
        <v>12953.75</v>
      </c>
      <c r="K84" s="101">
        <f t="shared" si="7"/>
        <v>25618.75</v>
      </c>
    </row>
    <row r="85" spans="2:11" s="97" customFormat="1" ht="15" customHeight="1">
      <c r="B85" s="1">
        <v>18</v>
      </c>
      <c r="C85" s="1" t="s">
        <v>148</v>
      </c>
      <c r="D85" s="1" t="s">
        <v>1349</v>
      </c>
      <c r="E85" s="63">
        <f>SUMIFS(OFM!AG:AG,OFM!C:C,C85)</f>
        <v>0</v>
      </c>
      <c r="F85" s="63">
        <f>SUMIFS(FAM!AI:AI,FAM!E:E,C85)</f>
        <v>4136.5</v>
      </c>
      <c r="G85" s="67">
        <f>SUMIFS(B2S!I:I,B2S!C:C,C85)</f>
        <v>0</v>
      </c>
      <c r="H85" s="67">
        <f>SUMIF(TOP!C:C,'Sum JAN'!C85,TOP!F:F)</f>
        <v>0</v>
      </c>
      <c r="I85" s="101">
        <f t="shared" si="8"/>
        <v>4136.5</v>
      </c>
      <c r="J85" s="93">
        <f>SUMIFS(PSP!V:V,PSP!D:D,C85)</f>
        <v>23920</v>
      </c>
      <c r="K85" s="101">
        <f t="shared" si="7"/>
        <v>28056.5</v>
      </c>
    </row>
    <row r="86" spans="2:11" s="97" customFormat="1" ht="12.75" hidden="1">
      <c r="B86" s="1">
        <v>149</v>
      </c>
      <c r="C86" s="1" t="s">
        <v>1022</v>
      </c>
      <c r="D86" s="1" t="s">
        <v>1349</v>
      </c>
      <c r="E86" s="63">
        <f>SUMIFS(OFM!AD:AD,OFM!C:C,C86)</f>
        <v>0</v>
      </c>
      <c r="F86" s="63">
        <f>SUMIFS(FAM!AI:AI,FAM!E:E,C86)</f>
        <v>0</v>
      </c>
      <c r="G86" s="67">
        <f>SUMIFS(B2S!I:I,B2S!C:C,C86)</f>
        <v>0</v>
      </c>
      <c r="H86" s="67">
        <f>SUMIF(TOP!C:C,'Sum JAN'!C86,TOP!F:F)</f>
        <v>0</v>
      </c>
      <c r="I86" s="101">
        <f t="shared" si="8"/>
        <v>0</v>
      </c>
      <c r="J86" s="93">
        <f>SUMIFS(PSP!V:V,PSP!D:D,C86)</f>
        <v>0</v>
      </c>
      <c r="K86" s="101">
        <f t="shared" si="7"/>
        <v>0</v>
      </c>
    </row>
    <row r="87" spans="2:11" s="97" customFormat="1" ht="15" hidden="1" customHeight="1">
      <c r="B87" s="1">
        <v>116</v>
      </c>
      <c r="C87" s="1" t="s">
        <v>989</v>
      </c>
      <c r="D87" s="1" t="s">
        <v>1349</v>
      </c>
      <c r="E87" s="63">
        <f>SUMIFS(OFM!AD:AD,OFM!C:C,C87)</f>
        <v>0</v>
      </c>
      <c r="F87" s="63">
        <f>SUMIFS(FAM!AI:AI,FAM!E:E,C87)</f>
        <v>0</v>
      </c>
      <c r="G87" s="67">
        <f>SUMIFS(B2S!I:I,B2S!C:C,C87)</f>
        <v>0</v>
      </c>
      <c r="H87" s="67">
        <f>SUMIF(TOP!C:C,'Sum JAN'!C87,TOP!F:F)</f>
        <v>0</v>
      </c>
      <c r="I87" s="101">
        <f t="shared" si="8"/>
        <v>0</v>
      </c>
      <c r="J87" s="93">
        <f>SUMIFS(PSP!V:V,PSP!D:D,C87)</f>
        <v>0</v>
      </c>
      <c r="K87" s="101">
        <f t="shared" si="7"/>
        <v>0</v>
      </c>
    </row>
    <row r="88" spans="2:11" s="97" customFormat="1" ht="15" hidden="1" customHeight="1">
      <c r="B88" s="1">
        <v>124</v>
      </c>
      <c r="C88" s="1" t="s">
        <v>997</v>
      </c>
      <c r="D88" s="1" t="s">
        <v>1349</v>
      </c>
      <c r="E88" s="63">
        <f>SUMIFS(OFM!AD:AD,OFM!C:C,C88)</f>
        <v>0</v>
      </c>
      <c r="F88" s="63">
        <f>SUMIFS(FAM!AI:AI,FAM!E:E,C88)</f>
        <v>0</v>
      </c>
      <c r="G88" s="67">
        <f>SUMIFS(B2S!I:I,B2S!C:C,C88)</f>
        <v>0</v>
      </c>
      <c r="H88" s="67">
        <f>SUMIF(TOP!C:C,'Sum JAN'!C88,TOP!F:F)</f>
        <v>0</v>
      </c>
      <c r="I88" s="101">
        <f t="shared" si="8"/>
        <v>0</v>
      </c>
      <c r="J88" s="93">
        <f>SUMIFS(PSP!V:V,PSP!D:D,C88)</f>
        <v>0</v>
      </c>
      <c r="K88" s="101">
        <f t="shared" si="7"/>
        <v>0</v>
      </c>
    </row>
    <row r="89" spans="2:11" s="97" customFormat="1" ht="15" hidden="1" customHeight="1">
      <c r="B89" s="1">
        <v>84</v>
      </c>
      <c r="C89" s="1" t="s">
        <v>958</v>
      </c>
      <c r="D89" s="1" t="s">
        <v>1349</v>
      </c>
      <c r="E89" s="63">
        <f>SUMIFS(OFM!AD:AD,OFM!C:C,C89)</f>
        <v>0</v>
      </c>
      <c r="F89" s="63">
        <f>SUMIFS(FAM!AI:AI,FAM!E:E,C89)</f>
        <v>0</v>
      </c>
      <c r="G89" s="67">
        <f>SUMIFS(B2S!I:I,B2S!C:C,C89)</f>
        <v>0</v>
      </c>
      <c r="H89" s="67">
        <f>SUMIF(TOP!C:C,'Sum JAN'!C89,TOP!F:F)</f>
        <v>0</v>
      </c>
      <c r="I89" s="101">
        <f t="shared" si="8"/>
        <v>0</v>
      </c>
      <c r="J89" s="93">
        <f>SUMIFS(PSP!V:V,PSP!D:D,C89)</f>
        <v>0</v>
      </c>
      <c r="K89" s="101">
        <f t="shared" si="7"/>
        <v>0</v>
      </c>
    </row>
    <row r="90" spans="2:11" s="97" customFormat="1" ht="15" customHeight="1">
      <c r="B90" s="1">
        <v>28</v>
      </c>
      <c r="C90" s="1" t="s">
        <v>84</v>
      </c>
      <c r="D90" s="1" t="s">
        <v>1349</v>
      </c>
      <c r="E90" s="63">
        <f>SUMIFS(OFM!AG:AG,OFM!C:C,C90)</f>
        <v>0</v>
      </c>
      <c r="F90" s="63">
        <f>SUMIFS(FAM!AI:AI,FAM!E:E,C90)</f>
        <v>4017.5</v>
      </c>
      <c r="G90" s="67">
        <f>SUMIFS(B2S!I:I,B2S!C:C,C90)</f>
        <v>0</v>
      </c>
      <c r="H90" s="67">
        <f>SUMIF(TOP!C:C,'Sum JAN'!C90,TOP!F:F)</f>
        <v>418</v>
      </c>
      <c r="I90" s="101">
        <f t="shared" si="8"/>
        <v>4435.5</v>
      </c>
      <c r="J90" s="93">
        <f>SUMIFS(PSP!V:V,PSP!D:D,C90)</f>
        <v>6638.75</v>
      </c>
      <c r="K90" s="101">
        <f t="shared" si="7"/>
        <v>11074.25</v>
      </c>
    </row>
    <row r="91" spans="2:11" s="97" customFormat="1" ht="15" customHeight="1">
      <c r="B91" s="1">
        <v>39</v>
      </c>
      <c r="C91" s="1" t="s">
        <v>367</v>
      </c>
      <c r="D91" s="1" t="s">
        <v>1349</v>
      </c>
      <c r="E91" s="63">
        <f>SUMIFS(OFM!AG:AG,OFM!C:C,C91)</f>
        <v>0</v>
      </c>
      <c r="F91" s="63">
        <f>SUMIFS(FAM!AI:AI,FAM!E:E,C91)</f>
        <v>0</v>
      </c>
      <c r="G91" s="67">
        <f>SUMIFS(B2S!I:I,B2S!C:C,C91)</f>
        <v>0</v>
      </c>
      <c r="H91" s="67">
        <f>SUMIF(TOP!C:C,'Sum JAN'!C91,TOP!F:F)</f>
        <v>0</v>
      </c>
      <c r="I91" s="101">
        <f t="shared" si="8"/>
        <v>0</v>
      </c>
      <c r="J91" s="93">
        <f>SUMIFS(PSP!V:V,PSP!D:D,C91)</f>
        <v>1738.75</v>
      </c>
      <c r="K91" s="101">
        <f t="shared" si="7"/>
        <v>1738.75</v>
      </c>
    </row>
    <row r="92" spans="2:11" s="97" customFormat="1" ht="15" hidden="1" customHeight="1">
      <c r="B92" s="1">
        <v>138</v>
      </c>
      <c r="C92" s="1" t="s">
        <v>1011</v>
      </c>
      <c r="D92" s="1" t="s">
        <v>1349</v>
      </c>
      <c r="E92" s="63">
        <f>SUMIFS(OFM!AD:AD,OFM!C:C,C92)</f>
        <v>0</v>
      </c>
      <c r="F92" s="63">
        <f>SUMIFS(FAM!AI:AI,FAM!E:E,C92)</f>
        <v>0</v>
      </c>
      <c r="G92" s="67">
        <f>SUMIFS(B2S!I:I,B2S!C:C,C92)</f>
        <v>0</v>
      </c>
      <c r="H92" s="67">
        <f>SUMIF(TOP!C:C,'Sum JAN'!C92,TOP!F:F)</f>
        <v>0</v>
      </c>
      <c r="I92" s="101">
        <f t="shared" si="8"/>
        <v>0</v>
      </c>
      <c r="J92" s="93">
        <f>SUMIFS(PSP!V:V,PSP!D:D,C92)</f>
        <v>0</v>
      </c>
      <c r="K92" s="101">
        <f t="shared" si="7"/>
        <v>0</v>
      </c>
    </row>
    <row r="93" spans="2:11" s="97" customFormat="1" ht="15" hidden="1" customHeight="1">
      <c r="B93" s="1">
        <v>155</v>
      </c>
      <c r="C93" s="1" t="s">
        <v>1088</v>
      </c>
      <c r="D93" s="1" t="s">
        <v>1349</v>
      </c>
      <c r="E93" s="63">
        <f>SUMIFS(OFM!AD:AD,OFM!C:C,C93)</f>
        <v>0</v>
      </c>
      <c r="F93" s="63">
        <f>SUMIFS(FAM!AI:AI,FAM!E:E,C93)</f>
        <v>0</v>
      </c>
      <c r="G93" s="67">
        <f>SUMIFS(B2S!I:I,B2S!C:C,C93)</f>
        <v>0</v>
      </c>
      <c r="H93" s="67">
        <f>SUMIF(TOP!C:C,'Sum JAN'!C93,TOP!F:F)</f>
        <v>0</v>
      </c>
      <c r="I93" s="101">
        <f t="shared" si="8"/>
        <v>0</v>
      </c>
      <c r="J93" s="93">
        <f>SUMIFS(PSP!V:V,PSP!D:D,C93)</f>
        <v>0</v>
      </c>
      <c r="K93" s="101">
        <f t="shared" si="7"/>
        <v>0</v>
      </c>
    </row>
    <row r="94" spans="2:11" s="97" customFormat="1" ht="15" hidden="1" customHeight="1">
      <c r="B94" s="1">
        <v>66</v>
      </c>
      <c r="C94" s="1" t="s">
        <v>944</v>
      </c>
      <c r="D94" s="1" t="s">
        <v>1349</v>
      </c>
      <c r="E94" s="63">
        <f>SUMIFS(OFM!AD:AD,OFM!C:C,C94)</f>
        <v>0</v>
      </c>
      <c r="F94" s="63">
        <f>SUMIFS(FAM!AI:AI,FAM!E:E,C94)</f>
        <v>0</v>
      </c>
      <c r="G94" s="67">
        <f>SUMIFS(B2S!I:I,B2S!C:C,C94)</f>
        <v>0</v>
      </c>
      <c r="H94" s="67">
        <f>SUMIF(TOP!C:C,'Sum JAN'!C94,TOP!F:F)</f>
        <v>0</v>
      </c>
      <c r="I94" s="101">
        <f t="shared" si="8"/>
        <v>0</v>
      </c>
      <c r="J94" s="93">
        <f>SUMIFS(PSP!V:V,PSP!D:D,C94)</f>
        <v>0</v>
      </c>
      <c r="K94" s="101">
        <f t="shared" si="7"/>
        <v>0</v>
      </c>
    </row>
    <row r="95" spans="2:11" s="97" customFormat="1" ht="15" hidden="1" customHeight="1">
      <c r="B95" s="1">
        <v>107</v>
      </c>
      <c r="C95" s="1" t="s">
        <v>980</v>
      </c>
      <c r="D95" s="1" t="s">
        <v>1349</v>
      </c>
      <c r="E95" s="63">
        <f>SUMIFS(OFM!AD:AD,OFM!C:C,C95)</f>
        <v>0</v>
      </c>
      <c r="F95" s="63">
        <f>SUMIFS(FAM!AI:AI,FAM!E:E,C95)</f>
        <v>0</v>
      </c>
      <c r="G95" s="67">
        <f>SUMIFS(B2S!I:I,B2S!C:C,C95)</f>
        <v>0</v>
      </c>
      <c r="H95" s="67">
        <f>SUMIF(TOP!C:C,'Sum JAN'!C95,TOP!F:F)</f>
        <v>0</v>
      </c>
      <c r="I95" s="101">
        <f t="shared" si="8"/>
        <v>0</v>
      </c>
      <c r="J95" s="93">
        <f>SUMIFS(PSP!V:V,PSP!D:D,C95)</f>
        <v>0</v>
      </c>
      <c r="K95" s="101">
        <f t="shared" si="7"/>
        <v>0</v>
      </c>
    </row>
    <row r="96" spans="2:11" s="97" customFormat="1" ht="15" customHeight="1">
      <c r="B96" s="1">
        <v>20</v>
      </c>
      <c r="C96" s="1" t="s">
        <v>29</v>
      </c>
      <c r="D96" s="1" t="s">
        <v>1349</v>
      </c>
      <c r="E96" s="63">
        <f>SUMIFS(OFM!AG:AG,OFM!C:C,C96)</f>
        <v>49079.25</v>
      </c>
      <c r="F96" s="63">
        <f>SUMIFS(FAM!AI:AI,FAM!E:E,C96)</f>
        <v>4991</v>
      </c>
      <c r="G96" s="67">
        <f>SUMIFS(B2S!I:I,B2S!C:C,C96)</f>
        <v>0</v>
      </c>
      <c r="H96" s="67">
        <f>SUMIF(TOP!C:C,'Sum JAN'!C96,TOP!F:F)</f>
        <v>0</v>
      </c>
      <c r="I96" s="101">
        <f t="shared" si="8"/>
        <v>54070.25</v>
      </c>
      <c r="J96" s="93">
        <f>SUMIFS(PSP!V:V,PSP!D:D,C96)</f>
        <v>24951.25</v>
      </c>
      <c r="K96" s="101">
        <f t="shared" si="7"/>
        <v>79021.5</v>
      </c>
    </row>
    <row r="97" spans="2:11" s="97" customFormat="1" ht="15" hidden="1" customHeight="1">
      <c r="B97" s="1">
        <v>88</v>
      </c>
      <c r="C97" s="100" t="s">
        <v>962</v>
      </c>
      <c r="D97" s="100" t="s">
        <v>1038</v>
      </c>
      <c r="E97" s="63">
        <f>SUMIFS(OFM!AD:AD,OFM!C:C,C97)</f>
        <v>0</v>
      </c>
      <c r="F97" s="63">
        <f>SUMIFS(FAM!AI:AI,FAM!E:E,C97)</f>
        <v>0</v>
      </c>
      <c r="G97" s="67">
        <f>SUMIFS(B2S!I:I,B2S!C:C,C97)</f>
        <v>0</v>
      </c>
      <c r="H97" s="67">
        <f>SUMIF(TOP!C:C,'Sum JAN'!C97,TOP!F:F)</f>
        <v>0</v>
      </c>
      <c r="I97" s="101">
        <f t="shared" si="8"/>
        <v>0</v>
      </c>
      <c r="J97" s="93">
        <f>SUMIFS(PSP!V:V,PSP!D:D,C97)</f>
        <v>0</v>
      </c>
      <c r="K97" s="101">
        <f t="shared" si="7"/>
        <v>0</v>
      </c>
    </row>
    <row r="98" spans="2:11" s="97" customFormat="1" ht="15" customHeight="1">
      <c r="B98" s="1">
        <v>10</v>
      </c>
      <c r="C98" s="1" t="s">
        <v>43</v>
      </c>
      <c r="D98" s="1" t="s">
        <v>1349</v>
      </c>
      <c r="E98" s="63">
        <f>SUMIFS(OFM!AG:AG,OFM!C:C,C98)</f>
        <v>9782.25</v>
      </c>
      <c r="F98" s="63">
        <f>SUMIFS(FAM!AI:AI,FAM!E:E,C98)</f>
        <v>0</v>
      </c>
      <c r="G98" s="67">
        <f>SUMIFS(B2S!I:I,B2S!C:C,C98)</f>
        <v>0</v>
      </c>
      <c r="H98" s="67">
        <f>SUMIF(TOP!C:C,'Sum JAN'!C98,TOP!F:F)</f>
        <v>0</v>
      </c>
      <c r="I98" s="101">
        <f t="shared" si="8"/>
        <v>9782.25</v>
      </c>
      <c r="J98" s="93">
        <f>SUMIFS(PSP!V:V,PSP!D:D,C98)</f>
        <v>1355</v>
      </c>
      <c r="K98" s="101">
        <f t="shared" si="7"/>
        <v>11137.25</v>
      </c>
    </row>
    <row r="99" spans="2:11" s="97" customFormat="1" ht="15" hidden="1" customHeight="1">
      <c r="B99" s="1">
        <v>90</v>
      </c>
      <c r="C99" s="100" t="s">
        <v>964</v>
      </c>
      <c r="D99" s="100" t="s">
        <v>1038</v>
      </c>
      <c r="E99" s="63">
        <f>SUMIFS(OFM!AD:AD,OFM!C:C,C99)</f>
        <v>0</v>
      </c>
      <c r="F99" s="63">
        <f>SUMIFS(FAM!AI:AI,FAM!E:E,C99)</f>
        <v>0</v>
      </c>
      <c r="G99" s="67">
        <f>SUMIFS(B2S!I:I,B2S!C:C,C99)</f>
        <v>0</v>
      </c>
      <c r="H99" s="67">
        <f>SUMIF(TOP!C:C,'Sum JAN'!C99,TOP!F:F)</f>
        <v>0</v>
      </c>
      <c r="I99" s="101">
        <f t="shared" si="8"/>
        <v>0</v>
      </c>
      <c r="J99" s="93">
        <f>SUMIFS(PSP!V:V,PSP!D:D,C99)</f>
        <v>0</v>
      </c>
      <c r="K99" s="101">
        <f t="shared" si="7"/>
        <v>0</v>
      </c>
    </row>
    <row r="100" spans="2:11" s="92" customFormat="1" ht="15" hidden="1" customHeight="1">
      <c r="B100" s="100">
        <v>91</v>
      </c>
      <c r="C100" s="100" t="s">
        <v>40</v>
      </c>
      <c r="D100" s="100" t="s">
        <v>1038</v>
      </c>
      <c r="E100" s="63">
        <f>SUMIFS(OFM!AG:AG,OFM!C:C,C100)</f>
        <v>0</v>
      </c>
      <c r="F100" s="63">
        <f>SUMIFS(FAM!AI:AI,FAM!E:E,C100)</f>
        <v>0</v>
      </c>
      <c r="G100" s="67">
        <f>SUMIFS(B2S!I:I,B2S!C:C,C100)</f>
        <v>0</v>
      </c>
      <c r="H100" s="67">
        <f>SUMIF(TOP!C:C,'Sum JAN'!C100,TOP!F:F)</f>
        <v>0</v>
      </c>
      <c r="I100" s="101">
        <f t="shared" si="8"/>
        <v>0</v>
      </c>
      <c r="J100" s="93">
        <f>SUMIFS(PSP!V:V,PSP!D:D,C100)</f>
        <v>0</v>
      </c>
      <c r="K100" s="101">
        <f t="shared" si="7"/>
        <v>0</v>
      </c>
    </row>
    <row r="101" spans="2:11" s="97" customFormat="1" ht="15" hidden="1" customHeight="1">
      <c r="B101" s="1">
        <v>86</v>
      </c>
      <c r="C101" s="1" t="s">
        <v>960</v>
      </c>
      <c r="D101" s="1" t="s">
        <v>1349</v>
      </c>
      <c r="E101" s="63">
        <f>SUMIFS(OFM!AD:AD,OFM!C:C,C101)</f>
        <v>0</v>
      </c>
      <c r="F101" s="63">
        <f>SUMIFS(FAM!AI:AI,FAM!E:E,C101)</f>
        <v>0</v>
      </c>
      <c r="G101" s="67">
        <f>SUMIFS(B2S!I:I,B2S!C:C,C101)</f>
        <v>0</v>
      </c>
      <c r="H101" s="67">
        <f>SUMIF(TOP!C:C,'Sum JAN'!C101,TOP!F:F)</f>
        <v>0</v>
      </c>
      <c r="I101" s="101">
        <f t="shared" si="8"/>
        <v>0</v>
      </c>
      <c r="J101" s="93">
        <f>SUMIFS(PSP!V:V,PSP!D:D,C101)</f>
        <v>0</v>
      </c>
      <c r="K101" s="101">
        <f t="shared" si="7"/>
        <v>0</v>
      </c>
    </row>
    <row r="102" spans="2:11" s="97" customFormat="1" ht="15" hidden="1" customHeight="1">
      <c r="B102" s="1">
        <v>112</v>
      </c>
      <c r="C102" s="1" t="s">
        <v>985</v>
      </c>
      <c r="D102" s="1" t="s">
        <v>1349</v>
      </c>
      <c r="E102" s="63">
        <f>SUMIFS(OFM!AD:AD,OFM!C:C,C102)</f>
        <v>0</v>
      </c>
      <c r="F102" s="63">
        <f>SUMIFS(FAM!AI:AI,FAM!E:E,C102)</f>
        <v>0</v>
      </c>
      <c r="G102" s="67">
        <f>SUMIFS(B2S!I:I,B2S!C:C,C102)</f>
        <v>0</v>
      </c>
      <c r="H102" s="67">
        <f>SUMIF(TOP!C:C,'Sum JAN'!C102,TOP!F:F)</f>
        <v>0</v>
      </c>
      <c r="I102" s="101">
        <f t="shared" si="8"/>
        <v>0</v>
      </c>
      <c r="J102" s="93">
        <f>SUMIFS(PSP!V:V,PSP!D:D,C102)</f>
        <v>0</v>
      </c>
      <c r="K102" s="101">
        <f t="shared" si="7"/>
        <v>0</v>
      </c>
    </row>
    <row r="103" spans="2:11" s="97" customFormat="1" ht="15" hidden="1" customHeight="1">
      <c r="B103" s="1">
        <v>79</v>
      </c>
      <c r="C103" s="1" t="s">
        <v>953</v>
      </c>
      <c r="D103" s="1" t="s">
        <v>1349</v>
      </c>
      <c r="E103" s="63">
        <f>SUMIFS(OFM!AD:AD,OFM!C:C,C103)</f>
        <v>0</v>
      </c>
      <c r="F103" s="63">
        <f>SUMIFS(FAM!AI:AI,FAM!E:E,C103)</f>
        <v>0</v>
      </c>
      <c r="G103" s="67">
        <f>SUMIFS(B2S!I:I,B2S!C:C,C103)</f>
        <v>0</v>
      </c>
      <c r="H103" s="67">
        <f>SUMIF(TOP!C:C,'Sum JAN'!C103,TOP!F:F)</f>
        <v>0</v>
      </c>
      <c r="I103" s="101">
        <f t="shared" si="8"/>
        <v>0</v>
      </c>
      <c r="J103" s="93">
        <f>SUMIFS(PSP!V:V,PSP!D:D,C103)</f>
        <v>0</v>
      </c>
      <c r="K103" s="101">
        <f t="shared" si="7"/>
        <v>0</v>
      </c>
    </row>
    <row r="104" spans="2:11" s="97" customFormat="1" ht="15" hidden="1" customHeight="1">
      <c r="B104" s="1">
        <v>121</v>
      </c>
      <c r="C104" s="1" t="s">
        <v>994</v>
      </c>
      <c r="D104" s="1" t="s">
        <v>1349</v>
      </c>
      <c r="E104" s="63">
        <f>SUMIFS(OFM!AD:AD,OFM!C:C,C104)</f>
        <v>0</v>
      </c>
      <c r="F104" s="63">
        <f>SUMIFS(FAM!AI:AI,FAM!E:E,C104)</f>
        <v>0</v>
      </c>
      <c r="G104" s="67">
        <f>SUMIFS(B2S!I:I,B2S!C:C,C104)</f>
        <v>0</v>
      </c>
      <c r="H104" s="67">
        <f>SUMIF(TOP!C:C,'Sum JAN'!C104,TOP!F:F)</f>
        <v>0</v>
      </c>
      <c r="I104" s="101">
        <f t="shared" si="8"/>
        <v>0</v>
      </c>
      <c r="J104" s="93">
        <f>SUMIFS(PSP!V:V,PSP!D:D,C104)</f>
        <v>0</v>
      </c>
      <c r="K104" s="101">
        <f t="shared" si="7"/>
        <v>0</v>
      </c>
    </row>
    <row r="105" spans="2:11" s="97" customFormat="1" ht="15" hidden="1" customHeight="1">
      <c r="B105" s="1">
        <v>158</v>
      </c>
      <c r="C105" s="1" t="s">
        <v>1091</v>
      </c>
      <c r="D105" s="1" t="s">
        <v>1349</v>
      </c>
      <c r="E105" s="63">
        <f>SUMIFS(OFM!AD:AD,OFM!C:C,C105)</f>
        <v>0</v>
      </c>
      <c r="F105" s="63">
        <f>SUMIFS(FAM!AI:AI,FAM!E:E,C105)</f>
        <v>0</v>
      </c>
      <c r="G105" s="67">
        <f>SUMIFS(B2S!I:I,B2S!C:C,C105)</f>
        <v>0</v>
      </c>
      <c r="H105" s="67">
        <f>SUMIF(TOP!C:C,'Sum JAN'!C105,TOP!F:F)</f>
        <v>0</v>
      </c>
      <c r="I105" s="101">
        <f t="shared" si="8"/>
        <v>0</v>
      </c>
      <c r="J105" s="93">
        <f>SUMIFS(PSP!V:V,PSP!D:D,C105)</f>
        <v>0</v>
      </c>
      <c r="K105" s="101">
        <f t="shared" si="7"/>
        <v>0</v>
      </c>
    </row>
    <row r="106" spans="2:11" s="97" customFormat="1" ht="15" hidden="1" customHeight="1">
      <c r="B106" s="94">
        <v>171</v>
      </c>
      <c r="C106" s="95" t="s">
        <v>1329</v>
      </c>
      <c r="D106" s="1" t="s">
        <v>1349</v>
      </c>
      <c r="E106" s="63">
        <f>SUMIFS(OFM!AD:AD,OFM!C:C,C106)</f>
        <v>0</v>
      </c>
      <c r="F106" s="63">
        <f>SUMIFS(FAM!AI:AI,FAM!E:E,C106)</f>
        <v>0</v>
      </c>
      <c r="G106" s="67">
        <f>SUMIFS(B2S!I:I,B2S!C:C,C106)</f>
        <v>0</v>
      </c>
      <c r="H106" s="67">
        <f>SUMIF(TOP!C:C,'Sum JAN'!C106,TOP!F:F)</f>
        <v>0</v>
      </c>
      <c r="I106" s="101">
        <f t="shared" si="8"/>
        <v>0</v>
      </c>
      <c r="J106" s="93">
        <f>SUMIFS(PSP!V:V,PSP!D:D,C106)</f>
        <v>0</v>
      </c>
      <c r="K106" s="101">
        <f t="shared" si="7"/>
        <v>0</v>
      </c>
    </row>
    <row r="107" spans="2:11" s="97" customFormat="1" ht="15" hidden="1" customHeight="1">
      <c r="B107" s="1">
        <v>58</v>
      </c>
      <c r="C107" s="1" t="s">
        <v>937</v>
      </c>
      <c r="D107" s="1" t="s">
        <v>1349</v>
      </c>
      <c r="E107" s="63">
        <f>SUMIFS(OFM!AD:AD,OFM!C:C,C107)</f>
        <v>0</v>
      </c>
      <c r="F107" s="63">
        <f>SUMIFS(FAM!AI:AI,FAM!E:E,C107)</f>
        <v>0</v>
      </c>
      <c r="G107" s="67">
        <f>SUMIFS(B2S!I:I,B2S!C:C,C107)</f>
        <v>0</v>
      </c>
      <c r="H107" s="67">
        <f>SUMIF(TOP!C:C,'Sum JAN'!C107,TOP!F:F)</f>
        <v>0</v>
      </c>
      <c r="I107" s="101">
        <f t="shared" si="8"/>
        <v>0</v>
      </c>
      <c r="J107" s="93">
        <f>SUMIFS(PSP!V:V,PSP!D:D,C107)</f>
        <v>0</v>
      </c>
      <c r="K107" s="101">
        <f t="shared" ref="K107:K138" si="9">SUM(I107:J107)</f>
        <v>0</v>
      </c>
    </row>
    <row r="108" spans="2:11" s="97" customFormat="1" ht="15" hidden="1" customHeight="1">
      <c r="B108" s="1">
        <v>123</v>
      </c>
      <c r="C108" s="1" t="s">
        <v>996</v>
      </c>
      <c r="D108" s="1" t="s">
        <v>1349</v>
      </c>
      <c r="E108" s="63">
        <f>SUMIFS(OFM!AD:AD,OFM!C:C,C108)</f>
        <v>0</v>
      </c>
      <c r="F108" s="63">
        <f>SUMIFS(FAM!AI:AI,FAM!E:E,C108)</f>
        <v>0</v>
      </c>
      <c r="G108" s="67">
        <f>SUMIFS(B2S!I:I,B2S!C:C,C108)</f>
        <v>0</v>
      </c>
      <c r="H108" s="67">
        <f>SUMIF(TOP!C:C,'Sum JAN'!C108,TOP!F:F)</f>
        <v>0</v>
      </c>
      <c r="I108" s="101">
        <f t="shared" si="8"/>
        <v>0</v>
      </c>
      <c r="J108" s="93">
        <f>SUMIFS(PSP!V:V,PSP!D:D,C108)</f>
        <v>0</v>
      </c>
      <c r="K108" s="101">
        <f t="shared" si="9"/>
        <v>0</v>
      </c>
    </row>
    <row r="109" spans="2:11" s="97" customFormat="1" ht="15" hidden="1" customHeight="1">
      <c r="B109" s="1">
        <v>100</v>
      </c>
      <c r="C109" s="1" t="s">
        <v>973</v>
      </c>
      <c r="D109" s="1" t="s">
        <v>1349</v>
      </c>
      <c r="E109" s="63">
        <f>SUMIFS(OFM!AD:AD,OFM!C:C,C109)</f>
        <v>0</v>
      </c>
      <c r="F109" s="63">
        <f>SUMIFS(FAM!AI:AI,FAM!E:E,C109)</f>
        <v>0</v>
      </c>
      <c r="G109" s="67">
        <f>SUMIFS(B2S!I:I,B2S!C:C,C109)</f>
        <v>0</v>
      </c>
      <c r="H109" s="67">
        <f>SUMIF(TOP!C:C,'Sum JAN'!C109,TOP!F:F)</f>
        <v>0</v>
      </c>
      <c r="I109" s="101">
        <f t="shared" si="8"/>
        <v>0</v>
      </c>
      <c r="J109" s="93">
        <f>SUMIFS(PSP!V:V,PSP!D:D,C109)</f>
        <v>0</v>
      </c>
      <c r="K109" s="101">
        <f t="shared" si="9"/>
        <v>0</v>
      </c>
    </row>
    <row r="110" spans="2:11" s="97" customFormat="1" ht="15" hidden="1" customHeight="1">
      <c r="B110" s="94">
        <v>160</v>
      </c>
      <c r="C110" s="95" t="s">
        <v>1318</v>
      </c>
      <c r="D110" s="1" t="s">
        <v>1349</v>
      </c>
      <c r="E110" s="63">
        <f>SUMIFS(OFM!AD:AD,OFM!C:C,C110)</f>
        <v>0</v>
      </c>
      <c r="F110" s="63">
        <f>SUMIFS(FAM!AI:AI,FAM!E:E,C110)</f>
        <v>0</v>
      </c>
      <c r="G110" s="67">
        <f>SUMIFS(B2S!I:I,B2S!C:C,C110)</f>
        <v>0</v>
      </c>
      <c r="H110" s="67">
        <f>SUMIF(TOP!C:C,'Sum JAN'!C110,TOP!F:F)</f>
        <v>0</v>
      </c>
      <c r="I110" s="101">
        <f t="shared" ref="I110:I141" si="10">SUM(E110:H110)</f>
        <v>0</v>
      </c>
      <c r="J110" s="93">
        <f>SUMIFS(PSP!V:V,PSP!D:D,C110)</f>
        <v>0</v>
      </c>
      <c r="K110" s="101">
        <f t="shared" si="9"/>
        <v>0</v>
      </c>
    </row>
    <row r="111" spans="2:11" s="97" customFormat="1" ht="15" hidden="1" customHeight="1">
      <c r="B111" s="1">
        <v>110</v>
      </c>
      <c r="C111" s="1" t="s">
        <v>983</v>
      </c>
      <c r="D111" s="1" t="s">
        <v>1349</v>
      </c>
      <c r="E111" s="63">
        <f>SUMIFS(OFM!AD:AD,OFM!C:C,C111)</f>
        <v>0</v>
      </c>
      <c r="F111" s="63">
        <f>SUMIFS(FAM!AI:AI,FAM!E:E,C111)</f>
        <v>0</v>
      </c>
      <c r="G111" s="67">
        <f>SUMIFS(B2S!I:I,B2S!C:C,C111)</f>
        <v>0</v>
      </c>
      <c r="H111" s="67">
        <f>SUMIF(TOP!C:C,'Sum JAN'!C111,TOP!F:F)</f>
        <v>0</v>
      </c>
      <c r="I111" s="101">
        <f t="shared" si="10"/>
        <v>0</v>
      </c>
      <c r="J111" s="93">
        <f>SUMIFS(PSP!V:V,PSP!D:D,C111)</f>
        <v>0</v>
      </c>
      <c r="K111" s="101">
        <f t="shared" si="9"/>
        <v>0</v>
      </c>
    </row>
    <row r="112" spans="2:11" s="97" customFormat="1" ht="15" customHeight="1">
      <c r="B112" s="1">
        <v>46</v>
      </c>
      <c r="C112" s="1" t="s">
        <v>191</v>
      </c>
      <c r="D112" s="1" t="s">
        <v>1349</v>
      </c>
      <c r="E112" s="63">
        <f>SUMIFS(OFM!AG:AG,OFM!C:C,C112)</f>
        <v>0</v>
      </c>
      <c r="F112" s="63">
        <f>SUMIFS(FAM!AI:AI,FAM!E:E,C112)</f>
        <v>0</v>
      </c>
      <c r="G112" s="67">
        <f>SUMIFS(B2S!I:I,B2S!C:C,C112)</f>
        <v>0</v>
      </c>
      <c r="H112" s="67">
        <f>SUMIF(TOP!C:C,'Sum JAN'!C112,TOP!F:F)</f>
        <v>0</v>
      </c>
      <c r="I112" s="101">
        <f t="shared" si="10"/>
        <v>0</v>
      </c>
      <c r="J112" s="93">
        <f>SUMIFS(PSP!V:V,PSP!D:D,C112)</f>
        <v>12916.25</v>
      </c>
      <c r="K112" s="101">
        <f t="shared" si="9"/>
        <v>12916.25</v>
      </c>
    </row>
    <row r="113" spans="2:11" s="97" customFormat="1" ht="15" hidden="1" customHeight="1">
      <c r="B113" s="1">
        <v>146</v>
      </c>
      <c r="C113" s="1" t="s">
        <v>1019</v>
      </c>
      <c r="D113" s="1" t="s">
        <v>1349</v>
      </c>
      <c r="E113" s="63">
        <f>SUMIFS(OFM!AD:AD,OFM!C:C,C113)</f>
        <v>0</v>
      </c>
      <c r="F113" s="63">
        <f>SUMIFS(FAM!AI:AI,FAM!E:E,C113)</f>
        <v>0</v>
      </c>
      <c r="G113" s="67">
        <f>SUMIFS(B2S!I:I,B2S!C:C,C113)</f>
        <v>0</v>
      </c>
      <c r="H113" s="67">
        <f>SUMIF(TOP!C:C,'Sum JAN'!C113,TOP!F:F)</f>
        <v>0</v>
      </c>
      <c r="I113" s="101">
        <f t="shared" si="10"/>
        <v>0</v>
      </c>
      <c r="J113" s="93">
        <f>SUMIFS(PSP!V:V,PSP!D:D,C113)</f>
        <v>0</v>
      </c>
      <c r="K113" s="101">
        <f t="shared" si="9"/>
        <v>0</v>
      </c>
    </row>
    <row r="114" spans="2:11" s="97" customFormat="1" ht="15" hidden="1" customHeight="1">
      <c r="B114" s="94">
        <v>163</v>
      </c>
      <c r="C114" s="95" t="s">
        <v>1321</v>
      </c>
      <c r="D114" s="1" t="s">
        <v>1349</v>
      </c>
      <c r="E114" s="63">
        <f>SUMIFS(OFM!AD:AD,OFM!C:C,C114)</f>
        <v>0</v>
      </c>
      <c r="F114" s="63">
        <f>SUMIFS(FAM!AI:AI,FAM!E:E,C114)</f>
        <v>0</v>
      </c>
      <c r="G114" s="67">
        <f>SUMIFS(B2S!I:I,B2S!C:C,C114)</f>
        <v>0</v>
      </c>
      <c r="H114" s="67">
        <f>SUMIF(TOP!C:C,'Sum JAN'!C114,TOP!F:F)</f>
        <v>0</v>
      </c>
      <c r="I114" s="101">
        <f t="shared" si="10"/>
        <v>0</v>
      </c>
      <c r="J114" s="93">
        <f>SUMIFS(PSP!V:V,PSP!D:D,C114)</f>
        <v>0</v>
      </c>
      <c r="K114" s="101">
        <f t="shared" si="9"/>
        <v>0</v>
      </c>
    </row>
    <row r="115" spans="2:11" s="97" customFormat="1" ht="15" hidden="1" customHeight="1">
      <c r="B115" s="1">
        <v>81</v>
      </c>
      <c r="C115" s="1" t="s">
        <v>955</v>
      </c>
      <c r="D115" s="1" t="s">
        <v>1349</v>
      </c>
      <c r="E115" s="63">
        <f>SUMIFS(OFM!AD:AD,OFM!C:C,C115)</f>
        <v>0</v>
      </c>
      <c r="F115" s="63">
        <f>SUMIFS(FAM!AI:AI,FAM!E:E,C115)</f>
        <v>0</v>
      </c>
      <c r="G115" s="67">
        <f>SUMIFS(B2S!I:I,B2S!C:C,C115)</f>
        <v>0</v>
      </c>
      <c r="H115" s="67">
        <f>SUMIF(TOP!C:C,'Sum JAN'!C115,TOP!F:F)</f>
        <v>0</v>
      </c>
      <c r="I115" s="101">
        <f t="shared" si="10"/>
        <v>0</v>
      </c>
      <c r="J115" s="93">
        <f>SUMIFS(PSP!V:V,PSP!D:D,C115)</f>
        <v>0</v>
      </c>
      <c r="K115" s="101">
        <f t="shared" si="9"/>
        <v>0</v>
      </c>
    </row>
    <row r="116" spans="2:11" s="97" customFormat="1" ht="15" hidden="1" customHeight="1">
      <c r="B116" s="1">
        <v>85</v>
      </c>
      <c r="C116" s="1" t="s">
        <v>959</v>
      </c>
      <c r="D116" s="1" t="s">
        <v>1349</v>
      </c>
      <c r="E116" s="63">
        <f>SUMIFS(OFM!AD:AD,OFM!C:C,C116)</f>
        <v>0</v>
      </c>
      <c r="F116" s="63">
        <f>SUMIFS(FAM!AI:AI,FAM!E:E,C116)</f>
        <v>0</v>
      </c>
      <c r="G116" s="67">
        <f>SUMIFS(B2S!I:I,B2S!C:C,C116)</f>
        <v>0</v>
      </c>
      <c r="H116" s="67">
        <f>SUMIF(TOP!C:C,'Sum JAN'!C116,TOP!F:F)</f>
        <v>0</v>
      </c>
      <c r="I116" s="101">
        <f t="shared" si="10"/>
        <v>0</v>
      </c>
      <c r="J116" s="93">
        <f>SUMIFS(PSP!V:V,PSP!D:D,C116)</f>
        <v>0</v>
      </c>
      <c r="K116" s="101">
        <f t="shared" si="9"/>
        <v>0</v>
      </c>
    </row>
    <row r="117" spans="2:11" s="97" customFormat="1" ht="15" hidden="1" customHeight="1">
      <c r="B117" s="94">
        <v>185</v>
      </c>
      <c r="C117" s="95" t="s">
        <v>1343</v>
      </c>
      <c r="D117" s="1" t="s">
        <v>1349</v>
      </c>
      <c r="E117" s="63">
        <f>SUMIFS(OFM!AD:AD,OFM!C:C,C117)</f>
        <v>0</v>
      </c>
      <c r="F117" s="63">
        <f>SUMIFS(FAM!AI:AI,FAM!E:E,C117)</f>
        <v>0</v>
      </c>
      <c r="G117" s="67">
        <f>SUMIFS(B2S!I:I,B2S!C:C,C117)</f>
        <v>0</v>
      </c>
      <c r="H117" s="67">
        <f>SUMIF(TOP!C:C,'Sum JAN'!C117,TOP!F:F)</f>
        <v>0</v>
      </c>
      <c r="I117" s="101">
        <f t="shared" si="10"/>
        <v>0</v>
      </c>
      <c r="J117" s="93">
        <f>SUMIFS(PSP!V:V,PSP!D:D,C117)</f>
        <v>0</v>
      </c>
      <c r="K117" s="101">
        <f t="shared" si="9"/>
        <v>0</v>
      </c>
    </row>
    <row r="118" spans="2:11" s="97" customFormat="1" ht="15" hidden="1" customHeight="1">
      <c r="B118" s="1">
        <v>87</v>
      </c>
      <c r="C118" s="1" t="s">
        <v>961</v>
      </c>
      <c r="D118" s="1" t="s">
        <v>1349</v>
      </c>
      <c r="E118" s="63">
        <f>SUMIFS(OFM!AD:AD,OFM!C:C,C118)</f>
        <v>0</v>
      </c>
      <c r="F118" s="63">
        <f>SUMIFS(FAM!AI:AI,FAM!E:E,C118)</f>
        <v>0</v>
      </c>
      <c r="G118" s="67">
        <f>SUMIFS(B2S!I:I,B2S!C:C,C118)</f>
        <v>0</v>
      </c>
      <c r="H118" s="67">
        <f>SUMIF(TOP!C:C,'Sum JAN'!C118,TOP!F:F)</f>
        <v>0</v>
      </c>
      <c r="I118" s="101">
        <f t="shared" si="10"/>
        <v>0</v>
      </c>
      <c r="J118" s="93">
        <f>SUMIFS(PSP!V:V,PSP!D:D,C118)</f>
        <v>0</v>
      </c>
      <c r="K118" s="101">
        <f t="shared" si="9"/>
        <v>0</v>
      </c>
    </row>
    <row r="119" spans="2:11" s="97" customFormat="1" ht="15" hidden="1" customHeight="1">
      <c r="B119" s="1">
        <v>69</v>
      </c>
      <c r="C119" s="1" t="s">
        <v>947</v>
      </c>
      <c r="D119" s="1" t="s">
        <v>1349</v>
      </c>
      <c r="E119" s="63">
        <f>SUMIFS(OFM!AD:AD,OFM!C:C,C119)</f>
        <v>0</v>
      </c>
      <c r="F119" s="63">
        <f>SUMIFS(FAM!AI:AI,FAM!E:E,C119)</f>
        <v>0</v>
      </c>
      <c r="G119" s="67">
        <f>SUMIFS(B2S!I:I,B2S!C:C,C119)</f>
        <v>0</v>
      </c>
      <c r="H119" s="67">
        <f>SUMIF(TOP!C:C,'Sum JAN'!C119,TOP!F:F)</f>
        <v>0</v>
      </c>
      <c r="I119" s="101">
        <f t="shared" si="10"/>
        <v>0</v>
      </c>
      <c r="J119" s="93">
        <f>SUMIFS(PSP!V:V,PSP!D:D,C119)</f>
        <v>0</v>
      </c>
      <c r="K119" s="101">
        <f t="shared" si="9"/>
        <v>0</v>
      </c>
    </row>
    <row r="120" spans="2:11" s="97" customFormat="1" ht="15" hidden="1" customHeight="1">
      <c r="B120" s="94">
        <v>170</v>
      </c>
      <c r="C120" s="95" t="s">
        <v>1328</v>
      </c>
      <c r="D120" s="1" t="s">
        <v>1349</v>
      </c>
      <c r="E120" s="63">
        <f>SUMIFS(OFM!AD:AD,OFM!C:C,C120)</f>
        <v>0</v>
      </c>
      <c r="F120" s="63">
        <f>SUMIFS(FAM!AI:AI,FAM!E:E,C120)</f>
        <v>0</v>
      </c>
      <c r="G120" s="67">
        <f>SUMIFS(B2S!I:I,B2S!C:C,C120)</f>
        <v>0</v>
      </c>
      <c r="H120" s="67">
        <f>SUMIF(TOP!C:C,'Sum JAN'!C120,TOP!F:F)</f>
        <v>0</v>
      </c>
      <c r="I120" s="101">
        <f t="shared" si="10"/>
        <v>0</v>
      </c>
      <c r="J120" s="93">
        <f>SUMIFS(PSP!V:V,PSP!D:D,C120)</f>
        <v>0</v>
      </c>
      <c r="K120" s="101">
        <f t="shared" si="9"/>
        <v>0</v>
      </c>
    </row>
    <row r="121" spans="2:11" s="97" customFormat="1" ht="15" hidden="1" customHeight="1">
      <c r="B121" s="1">
        <v>150</v>
      </c>
      <c r="C121" s="1" t="s">
        <v>1023</v>
      </c>
      <c r="D121" s="1" t="s">
        <v>1349</v>
      </c>
      <c r="E121" s="63">
        <f>SUMIFS(OFM!AD:AD,OFM!C:C,C121)</f>
        <v>0</v>
      </c>
      <c r="F121" s="63">
        <f>SUMIFS(FAM!AI:AI,FAM!E:E,C121)</f>
        <v>0</v>
      </c>
      <c r="G121" s="67">
        <f>SUMIFS(B2S!I:I,B2S!C:C,C121)</f>
        <v>0</v>
      </c>
      <c r="H121" s="67">
        <f>SUMIF(TOP!C:C,'Sum JAN'!C121,TOP!F:F)</f>
        <v>0</v>
      </c>
      <c r="I121" s="101">
        <f t="shared" si="10"/>
        <v>0</v>
      </c>
      <c r="J121" s="93">
        <f>SUMIFS(PSP!V:V,PSP!D:D,C121)</f>
        <v>0</v>
      </c>
      <c r="K121" s="101">
        <f t="shared" si="9"/>
        <v>0</v>
      </c>
    </row>
    <row r="122" spans="2:11" s="97" customFormat="1" ht="15" hidden="1" customHeight="1">
      <c r="B122" s="94">
        <v>184</v>
      </c>
      <c r="C122" s="95" t="s">
        <v>1342</v>
      </c>
      <c r="D122" s="1" t="s">
        <v>1349</v>
      </c>
      <c r="E122" s="63">
        <f>SUMIFS(OFM!AD:AD,OFM!C:C,C122)</f>
        <v>0</v>
      </c>
      <c r="F122" s="63">
        <f>SUMIFS(FAM!AI:AI,FAM!E:E,C122)</f>
        <v>0</v>
      </c>
      <c r="G122" s="67">
        <f>SUMIFS(B2S!I:I,B2S!C:C,C122)</f>
        <v>0</v>
      </c>
      <c r="H122" s="67">
        <f>SUMIF(TOP!C:C,'Sum JAN'!C122,TOP!F:F)</f>
        <v>0</v>
      </c>
      <c r="I122" s="101">
        <f t="shared" si="10"/>
        <v>0</v>
      </c>
      <c r="J122" s="93">
        <f>SUMIFS(PSP!V:V,PSP!D:D,C122)</f>
        <v>0</v>
      </c>
      <c r="K122" s="101">
        <f t="shared" si="9"/>
        <v>0</v>
      </c>
    </row>
    <row r="123" spans="2:11" s="97" customFormat="1" ht="15" hidden="1" customHeight="1">
      <c r="B123" s="1">
        <v>139</v>
      </c>
      <c r="C123" s="1" t="s">
        <v>1012</v>
      </c>
      <c r="D123" s="1" t="s">
        <v>1349</v>
      </c>
      <c r="E123" s="63">
        <f>SUMIFS(OFM!AD:AD,OFM!C:C,C123)</f>
        <v>0</v>
      </c>
      <c r="F123" s="63">
        <f>SUMIFS(FAM!AI:AI,FAM!E:E,C123)</f>
        <v>0</v>
      </c>
      <c r="G123" s="67">
        <f>SUMIFS(B2S!I:I,B2S!C:C,C123)</f>
        <v>0</v>
      </c>
      <c r="H123" s="67">
        <f>SUMIF(TOP!C:C,'Sum JAN'!C123,TOP!F:F)</f>
        <v>0</v>
      </c>
      <c r="I123" s="101">
        <f t="shared" si="10"/>
        <v>0</v>
      </c>
      <c r="J123" s="93">
        <f>SUMIFS(PSP!V:V,PSP!D:D,C123)</f>
        <v>0</v>
      </c>
      <c r="K123" s="101">
        <f t="shared" si="9"/>
        <v>0</v>
      </c>
    </row>
    <row r="124" spans="2:11" s="97" customFormat="1" ht="15" hidden="1" customHeight="1">
      <c r="B124" s="94">
        <v>167</v>
      </c>
      <c r="C124" s="95" t="s">
        <v>1325</v>
      </c>
      <c r="D124" s="1" t="s">
        <v>1349</v>
      </c>
      <c r="E124" s="63">
        <f>SUMIFS(OFM!AD:AD,OFM!C:C,C124)</f>
        <v>0</v>
      </c>
      <c r="F124" s="63">
        <f>SUMIFS(FAM!AI:AI,FAM!E:E,C124)</f>
        <v>0</v>
      </c>
      <c r="G124" s="67">
        <f>SUMIFS(B2S!I:I,B2S!C:C,C124)</f>
        <v>0</v>
      </c>
      <c r="H124" s="67">
        <f>SUMIF(TOP!C:C,'Sum JAN'!C124,TOP!F:F)</f>
        <v>0</v>
      </c>
      <c r="I124" s="101">
        <f t="shared" si="10"/>
        <v>0</v>
      </c>
      <c r="J124" s="93">
        <f>SUMIFS(PSP!V:V,PSP!D:D,C124)</f>
        <v>0</v>
      </c>
      <c r="K124" s="101">
        <f t="shared" si="9"/>
        <v>0</v>
      </c>
    </row>
    <row r="125" spans="2:11" s="97" customFormat="1" ht="15" customHeight="1">
      <c r="B125" s="1">
        <v>21</v>
      </c>
      <c r="C125" s="1" t="s">
        <v>3</v>
      </c>
      <c r="D125" s="1" t="s">
        <v>1349</v>
      </c>
      <c r="E125" s="63">
        <f>SUMIFS(OFM!AG:AG,OFM!C:C,C125)</f>
        <v>49165.5</v>
      </c>
      <c r="F125" s="63">
        <f>SUMIFS(FAM!AI:AI,FAM!E:E,C125)</f>
        <v>11094.75</v>
      </c>
      <c r="G125" s="67">
        <f>SUMIFS(B2S!I:I,B2S!C:C,C125)</f>
        <v>0</v>
      </c>
      <c r="H125" s="67">
        <f>SUMIF(TOP!C:C,'Sum JAN'!C125,TOP!F:F)</f>
        <v>0</v>
      </c>
      <c r="I125" s="101">
        <f t="shared" si="10"/>
        <v>60260.25</v>
      </c>
      <c r="J125" s="93">
        <f>SUMIFS(PSP!V:V,PSP!D:D,C125)</f>
        <v>1396.25</v>
      </c>
      <c r="K125" s="101">
        <f t="shared" si="9"/>
        <v>61656.5</v>
      </c>
    </row>
    <row r="126" spans="2:11" s="97" customFormat="1" ht="15" customHeight="1">
      <c r="B126" s="1">
        <v>72</v>
      </c>
      <c r="C126" s="1" t="s">
        <v>222</v>
      </c>
      <c r="D126" s="1" t="s">
        <v>1349</v>
      </c>
      <c r="E126" s="63">
        <f>SUMIFS(OFM!AG:AG,OFM!C:C,C126)</f>
        <v>0</v>
      </c>
      <c r="F126" s="63">
        <f>SUMIFS(FAM!AI:AI,FAM!E:E,C126)</f>
        <v>0</v>
      </c>
      <c r="G126" s="67">
        <f>SUMIFS(B2S!I:I,B2S!C:C,C126)</f>
        <v>0</v>
      </c>
      <c r="H126" s="67">
        <f>SUMIF(TOP!C:C,'Sum JAN'!C126,TOP!F:F)</f>
        <v>0</v>
      </c>
      <c r="I126" s="101">
        <f t="shared" si="10"/>
        <v>0</v>
      </c>
      <c r="J126" s="93">
        <f>SUMIFS(PSP!V:V,PSP!D:D,C126)</f>
        <v>755</v>
      </c>
      <c r="K126" s="101">
        <f t="shared" si="9"/>
        <v>755</v>
      </c>
    </row>
    <row r="127" spans="2:11" ht="15" hidden="1" customHeight="1">
      <c r="B127" s="100">
        <v>118</v>
      </c>
      <c r="C127" s="100" t="s">
        <v>991</v>
      </c>
      <c r="D127" s="100" t="s">
        <v>1038</v>
      </c>
      <c r="E127" s="63">
        <f>SUMIFS(OFM!AD:AD,OFM!C:C,C127)</f>
        <v>0</v>
      </c>
      <c r="F127" s="63">
        <f>SUMIFS(FAM!AF:AF,FAM!E:E,C127)</f>
        <v>0</v>
      </c>
      <c r="G127" s="67">
        <f>SUMIFS(B2S!I:I,B2S!C:C,C127)</f>
        <v>0</v>
      </c>
      <c r="H127" s="67">
        <f>SUMIF(TOP!C:C,'Sum JAN'!C127,TOP!F:F)</f>
        <v>0</v>
      </c>
      <c r="I127" s="101">
        <f t="shared" si="10"/>
        <v>0</v>
      </c>
      <c r="J127" s="93">
        <f>SUMIFS(PSP!V:V,PSP!D:D,C127)</f>
        <v>0</v>
      </c>
      <c r="K127" s="101">
        <f t="shared" si="9"/>
        <v>0</v>
      </c>
    </row>
    <row r="128" spans="2:11" s="97" customFormat="1" ht="15" hidden="1" customHeight="1">
      <c r="B128" s="94">
        <v>173</v>
      </c>
      <c r="C128" s="95" t="s">
        <v>1331</v>
      </c>
      <c r="D128" s="1" t="s">
        <v>1349</v>
      </c>
      <c r="E128" s="63">
        <f>SUMIFS(OFM!AD:AD,OFM!C:C,C128)</f>
        <v>0</v>
      </c>
      <c r="F128" s="63">
        <f>SUMIFS(FAM!AI:AI,FAM!E:E,C128)</f>
        <v>0</v>
      </c>
      <c r="G128" s="67">
        <f>SUMIFS(B2S!I:I,B2S!C:C,C128)</f>
        <v>0</v>
      </c>
      <c r="H128" s="67">
        <f>SUMIF(TOP!C:C,'Sum JAN'!C128,TOP!F:F)</f>
        <v>0</v>
      </c>
      <c r="I128" s="101">
        <f t="shared" si="10"/>
        <v>0</v>
      </c>
      <c r="J128" s="93">
        <f>SUMIFS(PSP!V:V,PSP!D:D,C128)</f>
        <v>0</v>
      </c>
      <c r="K128" s="101">
        <f t="shared" si="9"/>
        <v>0</v>
      </c>
    </row>
    <row r="129" spans="2:11" s="97" customFormat="1" ht="15" customHeight="1">
      <c r="B129" s="1">
        <v>6</v>
      </c>
      <c r="C129" s="1" t="s">
        <v>310</v>
      </c>
      <c r="D129" s="1" t="s">
        <v>1349</v>
      </c>
      <c r="E129" s="63">
        <f>SUMIFS(OFM!AG:AG,OFM!C:C,C129)</f>
        <v>0</v>
      </c>
      <c r="F129" s="63">
        <f>SUMIFS(FAM!AI:AI,FAM!E:E,C129)</f>
        <v>0</v>
      </c>
      <c r="G129" s="67">
        <f>SUMIFS(B2S!I:I,B2S!C:C,C129)</f>
        <v>0</v>
      </c>
      <c r="H129" s="67">
        <f>SUMIF(TOP!C:C,'Sum JAN'!C129,TOP!F:F)</f>
        <v>0</v>
      </c>
      <c r="I129" s="101">
        <f t="shared" si="10"/>
        <v>0</v>
      </c>
      <c r="J129" s="93">
        <f>SUMIFS(PSP!V:V,PSP!D:D,C129)</f>
        <v>940</v>
      </c>
      <c r="K129" s="101">
        <f t="shared" si="9"/>
        <v>940</v>
      </c>
    </row>
    <row r="130" spans="2:11" s="97" customFormat="1" ht="15" hidden="1" customHeight="1">
      <c r="B130" s="94">
        <v>177</v>
      </c>
      <c r="C130" s="95" t="s">
        <v>1335</v>
      </c>
      <c r="D130" s="1" t="s">
        <v>1349</v>
      </c>
      <c r="E130" s="63">
        <f>SUMIFS(OFM!AD:AD,OFM!C:C,C130)</f>
        <v>0</v>
      </c>
      <c r="F130" s="63">
        <f>SUMIFS(FAM!AI:AI,FAM!E:E,C130)</f>
        <v>0</v>
      </c>
      <c r="G130" s="67">
        <f>SUMIFS(B2S!I:I,B2S!C:C,C130)</f>
        <v>0</v>
      </c>
      <c r="H130" s="67">
        <f>SUMIF(TOP!C:C,'Sum JAN'!C130,TOP!F:F)</f>
        <v>0</v>
      </c>
      <c r="I130" s="101">
        <f t="shared" si="10"/>
        <v>0</v>
      </c>
      <c r="J130" s="93">
        <f>SUMIFS(PSP!V:V,PSP!D:D,C130)</f>
        <v>0</v>
      </c>
      <c r="K130" s="101">
        <f t="shared" si="9"/>
        <v>0</v>
      </c>
    </row>
    <row r="131" spans="2:11" s="97" customFormat="1" ht="15" hidden="1" customHeight="1">
      <c r="B131" s="1">
        <v>93</v>
      </c>
      <c r="C131" s="1" t="s">
        <v>966</v>
      </c>
      <c r="D131" s="1" t="s">
        <v>1349</v>
      </c>
      <c r="E131" s="63">
        <f>SUMIFS(OFM!AD:AD,OFM!C:C,C131)</f>
        <v>0</v>
      </c>
      <c r="F131" s="63">
        <f>SUMIFS(FAM!AI:AI,FAM!E:E,C131)</f>
        <v>0</v>
      </c>
      <c r="G131" s="67">
        <f>SUMIFS(B2S!I:I,B2S!C:C,C131)</f>
        <v>0</v>
      </c>
      <c r="H131" s="67">
        <f>SUMIF(TOP!C:C,'Sum JAN'!C131,TOP!F:F)</f>
        <v>0</v>
      </c>
      <c r="I131" s="101">
        <f t="shared" si="10"/>
        <v>0</v>
      </c>
      <c r="J131" s="93">
        <f>SUMIFS(PSP!V:V,PSP!D:D,C131)</f>
        <v>0</v>
      </c>
      <c r="K131" s="101">
        <f t="shared" si="9"/>
        <v>0</v>
      </c>
    </row>
    <row r="132" spans="2:11" s="97" customFormat="1" ht="15" hidden="1" customHeight="1">
      <c r="B132" s="1">
        <v>143</v>
      </c>
      <c r="C132" s="1" t="s">
        <v>1016</v>
      </c>
      <c r="D132" s="1" t="s">
        <v>1349</v>
      </c>
      <c r="E132" s="63">
        <f>SUMIFS(OFM!AD:AD,OFM!C:C,C132)</f>
        <v>0</v>
      </c>
      <c r="F132" s="63">
        <f>SUMIFS(FAM!AI:AI,FAM!E:E,C132)</f>
        <v>0</v>
      </c>
      <c r="G132" s="67">
        <f>SUMIFS(B2S!I:I,B2S!C:C,C132)</f>
        <v>0</v>
      </c>
      <c r="H132" s="67">
        <f>SUMIF(TOP!C:C,'Sum JAN'!C132,TOP!F:F)</f>
        <v>0</v>
      </c>
      <c r="I132" s="101">
        <f t="shared" si="10"/>
        <v>0</v>
      </c>
      <c r="J132" s="93">
        <f>SUMIFS(PSP!V:V,PSP!D:D,C132)</f>
        <v>0</v>
      </c>
      <c r="K132" s="101">
        <f t="shared" si="9"/>
        <v>0</v>
      </c>
    </row>
    <row r="133" spans="2:11" s="97" customFormat="1" ht="15" hidden="1" customHeight="1">
      <c r="B133" s="1">
        <v>42</v>
      </c>
      <c r="C133" s="1" t="s">
        <v>934</v>
      </c>
      <c r="D133" s="1" t="s">
        <v>1349</v>
      </c>
      <c r="E133" s="63">
        <f>SUMIFS(OFM!AD:AD,OFM!C:C,C133)</f>
        <v>0</v>
      </c>
      <c r="F133" s="63">
        <f>SUMIFS(FAM!AI:AI,FAM!E:E,C133)</f>
        <v>0</v>
      </c>
      <c r="G133" s="67">
        <f>SUMIFS(B2S!I:I,B2S!C:C,C133)</f>
        <v>0</v>
      </c>
      <c r="H133" s="67">
        <f>SUMIF(TOP!C:C,'Sum JAN'!C133,TOP!F:F)</f>
        <v>0</v>
      </c>
      <c r="I133" s="101">
        <f t="shared" si="10"/>
        <v>0</v>
      </c>
      <c r="J133" s="93">
        <f>SUMIFS(PSP!V:V,PSP!D:D,C133)</f>
        <v>0</v>
      </c>
      <c r="K133" s="101">
        <f t="shared" si="9"/>
        <v>0</v>
      </c>
    </row>
    <row r="134" spans="2:11" s="97" customFormat="1" ht="15" hidden="1" customHeight="1">
      <c r="B134" s="1">
        <v>65</v>
      </c>
      <c r="C134" s="1" t="s">
        <v>943</v>
      </c>
      <c r="D134" s="1" t="s">
        <v>1349</v>
      </c>
      <c r="E134" s="63">
        <f>SUMIFS(OFM!AD:AD,OFM!C:C,C134)</f>
        <v>0</v>
      </c>
      <c r="F134" s="63">
        <f>SUMIFS(FAM!AI:AI,FAM!E:E,C134)</f>
        <v>0</v>
      </c>
      <c r="G134" s="67">
        <f>SUMIFS(B2S!I:I,B2S!C:C,C134)</f>
        <v>0</v>
      </c>
      <c r="H134" s="67">
        <f>SUMIF(TOP!C:C,'Sum JAN'!C134,TOP!F:F)</f>
        <v>0</v>
      </c>
      <c r="I134" s="101">
        <f t="shared" si="10"/>
        <v>0</v>
      </c>
      <c r="J134" s="93">
        <f>SUMIFS(PSP!V:V,PSP!D:D,C134)</f>
        <v>0</v>
      </c>
      <c r="K134" s="101">
        <f t="shared" si="9"/>
        <v>0</v>
      </c>
    </row>
    <row r="135" spans="2:11" s="97" customFormat="1" ht="15" hidden="1" customHeight="1">
      <c r="B135" s="1">
        <v>98</v>
      </c>
      <c r="C135" s="1" t="s">
        <v>971</v>
      </c>
      <c r="D135" s="1" t="s">
        <v>1349</v>
      </c>
      <c r="E135" s="63">
        <f>SUMIFS(OFM!AD:AD,OFM!C:C,C135)</f>
        <v>0</v>
      </c>
      <c r="F135" s="63">
        <f>SUMIFS(FAM!AI:AI,FAM!E:E,C135)</f>
        <v>0</v>
      </c>
      <c r="G135" s="67">
        <f>SUMIFS(B2S!I:I,B2S!C:C,C135)</f>
        <v>0</v>
      </c>
      <c r="H135" s="67">
        <f>SUMIF(TOP!C:C,'Sum JAN'!C135,TOP!F:F)</f>
        <v>0</v>
      </c>
      <c r="I135" s="101">
        <f t="shared" si="10"/>
        <v>0</v>
      </c>
      <c r="J135" s="93">
        <f>SUMIFS(PSP!V:V,PSP!D:D,C135)</f>
        <v>0</v>
      </c>
      <c r="K135" s="101">
        <f t="shared" si="9"/>
        <v>0</v>
      </c>
    </row>
    <row r="136" spans="2:11" s="97" customFormat="1" ht="15" hidden="1" customHeight="1">
      <c r="B136" s="1">
        <v>129</v>
      </c>
      <c r="C136" s="1" t="s">
        <v>1002</v>
      </c>
      <c r="D136" s="1" t="s">
        <v>1349</v>
      </c>
      <c r="E136" s="63">
        <f>SUMIFS(OFM!AD:AD,OFM!C:C,C136)</f>
        <v>0</v>
      </c>
      <c r="F136" s="63">
        <f>SUMIFS(FAM!AI:AI,FAM!E:E,C136)</f>
        <v>0</v>
      </c>
      <c r="G136" s="67">
        <f>SUMIFS(B2S!I:I,B2S!C:C,C136)</f>
        <v>0</v>
      </c>
      <c r="H136" s="67">
        <f>SUMIF(TOP!C:C,'Sum JAN'!C136,TOP!F:F)</f>
        <v>0</v>
      </c>
      <c r="I136" s="101">
        <f t="shared" si="10"/>
        <v>0</v>
      </c>
      <c r="J136" s="93">
        <f>SUMIFS(PSP!V:V,PSP!D:D,C136)</f>
        <v>0</v>
      </c>
      <c r="K136" s="101">
        <f t="shared" si="9"/>
        <v>0</v>
      </c>
    </row>
    <row r="137" spans="2:11" s="97" customFormat="1" ht="15" hidden="1" customHeight="1">
      <c r="B137" s="94">
        <v>168</v>
      </c>
      <c r="C137" s="95" t="s">
        <v>1326</v>
      </c>
      <c r="D137" s="1" t="s">
        <v>1349</v>
      </c>
      <c r="E137" s="63">
        <f>SUMIFS(OFM!AD:AD,OFM!C:C,C137)</f>
        <v>0</v>
      </c>
      <c r="F137" s="63">
        <f>SUMIFS(FAM!AI:AI,FAM!E:E,C137)</f>
        <v>0</v>
      </c>
      <c r="G137" s="67">
        <f>SUMIFS(B2S!I:I,B2S!C:C,C137)</f>
        <v>0</v>
      </c>
      <c r="H137" s="67">
        <f>SUMIF(TOP!C:C,'Sum JAN'!C137,TOP!F:F)</f>
        <v>0</v>
      </c>
      <c r="I137" s="101">
        <f t="shared" si="10"/>
        <v>0</v>
      </c>
      <c r="J137" s="93">
        <f>SUMIFS(PSP!V:V,PSP!D:D,C137)</f>
        <v>0</v>
      </c>
      <c r="K137" s="101">
        <f t="shared" si="9"/>
        <v>0</v>
      </c>
    </row>
    <row r="138" spans="2:11" s="97" customFormat="1" ht="15" customHeight="1">
      <c r="B138" s="1">
        <v>11</v>
      </c>
      <c r="C138" s="1" t="s">
        <v>204</v>
      </c>
      <c r="D138" s="1" t="s">
        <v>1349</v>
      </c>
      <c r="E138" s="63">
        <f>SUMIFS(OFM!AG:AG,OFM!C:C,C138)</f>
        <v>0</v>
      </c>
      <c r="F138" s="63">
        <f>SUMIFS(FAM!AI:AI,FAM!E:E,C138)</f>
        <v>0</v>
      </c>
      <c r="G138" s="67">
        <f>SUMIFS(B2S!I:I,B2S!C:C,C138)</f>
        <v>0</v>
      </c>
      <c r="H138" s="67">
        <f>SUMIF(TOP!C:C,'Sum JAN'!C138,TOP!F:F)</f>
        <v>0</v>
      </c>
      <c r="I138" s="101">
        <f t="shared" si="10"/>
        <v>0</v>
      </c>
      <c r="J138" s="93">
        <f>SUMIFS(PSP!V:V,PSP!D:D,C138)</f>
        <v>10731.25</v>
      </c>
      <c r="K138" s="101">
        <f t="shared" si="9"/>
        <v>10731.25</v>
      </c>
    </row>
    <row r="139" spans="2:11" s="97" customFormat="1" ht="15" hidden="1" customHeight="1">
      <c r="B139" s="94">
        <v>179</v>
      </c>
      <c r="C139" s="95" t="s">
        <v>1337</v>
      </c>
      <c r="D139" s="1" t="s">
        <v>1349</v>
      </c>
      <c r="E139" s="63">
        <f>SUMIFS(OFM!AD:AD,OFM!C:C,C139)</f>
        <v>0</v>
      </c>
      <c r="F139" s="63">
        <f>SUMIFS(FAM!AI:AI,FAM!E:E,C139)</f>
        <v>0</v>
      </c>
      <c r="G139" s="67">
        <f>SUMIFS(B2S!I:I,B2S!C:C,C139)</f>
        <v>0</v>
      </c>
      <c r="H139" s="67">
        <f>SUMIF(TOP!C:C,'Sum JAN'!C139,TOP!F:F)</f>
        <v>0</v>
      </c>
      <c r="I139" s="101">
        <f t="shared" si="10"/>
        <v>0</v>
      </c>
      <c r="J139" s="93">
        <f>SUMIFS(PSP!V:V,PSP!D:D,C139)</f>
        <v>0</v>
      </c>
      <c r="K139" s="101">
        <f t="shared" ref="K139:K170" si="11">SUM(I139:J139)</f>
        <v>0</v>
      </c>
    </row>
    <row r="140" spans="2:11" s="97" customFormat="1" ht="15" hidden="1" customHeight="1">
      <c r="B140" s="94">
        <v>182</v>
      </c>
      <c r="C140" s="95" t="s">
        <v>1340</v>
      </c>
      <c r="D140" s="1" t="s">
        <v>1349</v>
      </c>
      <c r="E140" s="63">
        <f>SUMIFS(OFM!AD:AD,OFM!C:C,C140)</f>
        <v>0</v>
      </c>
      <c r="F140" s="63">
        <f>SUMIFS(FAM!AI:AI,FAM!E:E,C140)</f>
        <v>0</v>
      </c>
      <c r="G140" s="67">
        <f>SUMIFS(B2S!I:I,B2S!C:C,C140)</f>
        <v>0</v>
      </c>
      <c r="H140" s="67">
        <f>SUMIF(TOP!C:C,'Sum JAN'!C140,TOP!F:F)</f>
        <v>0</v>
      </c>
      <c r="I140" s="101">
        <f t="shared" si="10"/>
        <v>0</v>
      </c>
      <c r="J140" s="93">
        <f>SUMIFS(PSP!V:V,PSP!D:D,C140)</f>
        <v>0</v>
      </c>
      <c r="K140" s="101">
        <f t="shared" si="11"/>
        <v>0</v>
      </c>
    </row>
    <row r="141" spans="2:11" s="97" customFormat="1" ht="15" hidden="1" customHeight="1">
      <c r="B141" s="1">
        <v>99</v>
      </c>
      <c r="C141" s="1" t="s">
        <v>972</v>
      </c>
      <c r="D141" s="1" t="s">
        <v>1349</v>
      </c>
      <c r="E141" s="63">
        <f>SUMIFS(OFM!AD:AD,OFM!C:C,C141)</f>
        <v>0</v>
      </c>
      <c r="F141" s="63">
        <f>SUMIFS(FAM!AI:AI,FAM!E:E,C141)</f>
        <v>0</v>
      </c>
      <c r="G141" s="67">
        <f>SUMIFS(B2S!I:I,B2S!C:C,C141)</f>
        <v>0</v>
      </c>
      <c r="H141" s="67">
        <f>SUMIF(TOP!C:C,'Sum JAN'!C141,TOP!F:F)</f>
        <v>0</v>
      </c>
      <c r="I141" s="101">
        <f t="shared" si="10"/>
        <v>0</v>
      </c>
      <c r="J141" s="93">
        <f>SUMIFS(PSP!V:V,PSP!D:D,C141)</f>
        <v>0</v>
      </c>
      <c r="K141" s="101">
        <f t="shared" si="11"/>
        <v>0</v>
      </c>
    </row>
    <row r="142" spans="2:11" s="97" customFormat="1" ht="15" hidden="1" customHeight="1">
      <c r="B142" s="94">
        <v>183</v>
      </c>
      <c r="C142" s="95" t="s">
        <v>1341</v>
      </c>
      <c r="D142" s="1" t="s">
        <v>1349</v>
      </c>
      <c r="E142" s="63">
        <f>SUMIFS(OFM!AD:AD,OFM!C:C,C142)</f>
        <v>0</v>
      </c>
      <c r="F142" s="63">
        <f>SUMIFS(FAM!AI:AI,FAM!E:E,C142)</f>
        <v>0</v>
      </c>
      <c r="G142" s="67">
        <f>SUMIFS(B2S!I:I,B2S!C:C,C142)</f>
        <v>0</v>
      </c>
      <c r="H142" s="67">
        <f>SUMIF(TOP!C:C,'Sum JAN'!C142,TOP!F:F)</f>
        <v>0</v>
      </c>
      <c r="I142" s="101">
        <f t="shared" ref="I142:I173" si="12">SUM(E142:H142)</f>
        <v>0</v>
      </c>
      <c r="J142" s="93">
        <f>SUMIFS(PSP!V:V,PSP!D:D,C142)</f>
        <v>0</v>
      </c>
      <c r="K142" s="101">
        <f t="shared" si="11"/>
        <v>0</v>
      </c>
    </row>
    <row r="143" spans="2:11" s="97" customFormat="1" ht="15" hidden="1" customHeight="1">
      <c r="B143" s="1">
        <v>151</v>
      </c>
      <c r="C143" s="1" t="s">
        <v>1024</v>
      </c>
      <c r="D143" s="1" t="s">
        <v>1349</v>
      </c>
      <c r="E143" s="63">
        <f>SUMIFS(OFM!AD:AD,OFM!C:C,C143)</f>
        <v>0</v>
      </c>
      <c r="F143" s="63">
        <f>SUMIFS(FAM!AI:AI,FAM!E:E,C143)</f>
        <v>0</v>
      </c>
      <c r="G143" s="67">
        <f>SUMIFS(B2S!I:I,B2S!C:C,C143)</f>
        <v>0</v>
      </c>
      <c r="H143" s="67">
        <f>SUMIF(TOP!C:C,'Sum JAN'!C143,TOP!F:F)</f>
        <v>0</v>
      </c>
      <c r="I143" s="101">
        <f t="shared" si="12"/>
        <v>0</v>
      </c>
      <c r="J143" s="93">
        <f>SUMIFS(PSP!V:V,PSP!D:D,C143)</f>
        <v>0</v>
      </c>
      <c r="K143" s="101">
        <f t="shared" si="11"/>
        <v>0</v>
      </c>
    </row>
    <row r="144" spans="2:11" ht="15" hidden="1" customHeight="1">
      <c r="B144" s="100">
        <v>135</v>
      </c>
      <c r="C144" s="100" t="s">
        <v>1008</v>
      </c>
      <c r="D144" s="100" t="s">
        <v>1038</v>
      </c>
      <c r="E144" s="63">
        <f>SUMIFS(OFM!AD:AD,OFM!C:C,C144)</f>
        <v>0</v>
      </c>
      <c r="F144" s="63">
        <f>SUMIFS(FAM!AF:AF,FAM!E:E,C144)</f>
        <v>0</v>
      </c>
      <c r="G144" s="67">
        <f>SUMIFS(B2S!I:I,B2S!C:C,C144)</f>
        <v>0</v>
      </c>
      <c r="H144" s="67">
        <f>SUMIF(TOP!C:C,'Sum JAN'!C144,TOP!F:F)</f>
        <v>0</v>
      </c>
      <c r="I144" s="101">
        <f t="shared" si="12"/>
        <v>0</v>
      </c>
      <c r="J144" s="93">
        <f>SUMIFS(PSP!V:V,PSP!D:D,C144)</f>
        <v>0</v>
      </c>
      <c r="K144" s="101">
        <f t="shared" si="11"/>
        <v>0</v>
      </c>
    </row>
    <row r="145" spans="2:11" ht="15" hidden="1" customHeight="1">
      <c r="B145" s="100">
        <v>136</v>
      </c>
      <c r="C145" s="100" t="s">
        <v>1009</v>
      </c>
      <c r="D145" s="100" t="s">
        <v>1038</v>
      </c>
      <c r="E145" s="63">
        <f>SUMIFS(OFM!AD:AD,OFM!C:C,C145)</f>
        <v>0</v>
      </c>
      <c r="F145" s="63">
        <f>SUMIFS(FAM!AF:AF,FAM!E:E,C145)</f>
        <v>0</v>
      </c>
      <c r="G145" s="67">
        <f>SUMIFS(B2S!I:I,B2S!C:C,C145)</f>
        <v>0</v>
      </c>
      <c r="H145" s="67">
        <f>SUMIF(TOP!C:C,'Sum JAN'!C145,TOP!F:F)</f>
        <v>0</v>
      </c>
      <c r="I145" s="101">
        <f t="shared" si="12"/>
        <v>0</v>
      </c>
      <c r="J145" s="93">
        <f>SUMIFS(PSP!V:V,PSP!D:D,C145)</f>
        <v>0</v>
      </c>
      <c r="K145" s="101">
        <f t="shared" si="11"/>
        <v>0</v>
      </c>
    </row>
    <row r="146" spans="2:11" ht="15" hidden="1" customHeight="1">
      <c r="B146" s="100">
        <v>137</v>
      </c>
      <c r="C146" s="100" t="s">
        <v>1010</v>
      </c>
      <c r="D146" s="100" t="s">
        <v>1038</v>
      </c>
      <c r="E146" s="63">
        <f>SUMIFS(OFM!AD:AD,OFM!C:C,C146)</f>
        <v>0</v>
      </c>
      <c r="F146" s="63">
        <f>SUMIFS(FAM!AF:AF,FAM!E:E,C146)</f>
        <v>0</v>
      </c>
      <c r="G146" s="67">
        <f>SUMIFS(B2S!I:I,B2S!C:C,C146)</f>
        <v>0</v>
      </c>
      <c r="H146" s="67">
        <f>SUMIF(TOP!C:C,'Sum JAN'!C146,TOP!F:F)</f>
        <v>0</v>
      </c>
      <c r="I146" s="101">
        <f t="shared" si="12"/>
        <v>0</v>
      </c>
      <c r="J146" s="93">
        <f>SUMIFS(PSP!V:V,PSP!D:D,C146)</f>
        <v>0</v>
      </c>
      <c r="K146" s="101">
        <f t="shared" si="11"/>
        <v>0</v>
      </c>
    </row>
    <row r="147" spans="2:11" s="97" customFormat="1" ht="15" hidden="1" customHeight="1">
      <c r="B147" s="1">
        <v>119</v>
      </c>
      <c r="C147" s="1" t="s">
        <v>992</v>
      </c>
      <c r="D147" s="1" t="s">
        <v>1349</v>
      </c>
      <c r="E147" s="63">
        <f>SUMIFS(OFM!AD:AD,OFM!C:C,C147)</f>
        <v>0</v>
      </c>
      <c r="F147" s="63">
        <f>SUMIFS(FAM!AI:AI,FAM!E:E,C147)</f>
        <v>0</v>
      </c>
      <c r="G147" s="67">
        <f>SUMIFS(B2S!I:I,B2S!C:C,C147)</f>
        <v>0</v>
      </c>
      <c r="H147" s="67">
        <f>SUMIF(TOP!C:C,'Sum JAN'!C147,TOP!F:F)</f>
        <v>0</v>
      </c>
      <c r="I147" s="101">
        <f t="shared" si="12"/>
        <v>0</v>
      </c>
      <c r="J147" s="93">
        <f>SUMIFS(PSP!V:V,PSP!D:D,C147)</f>
        <v>0</v>
      </c>
      <c r="K147" s="101">
        <f t="shared" si="11"/>
        <v>0</v>
      </c>
    </row>
    <row r="148" spans="2:11" s="97" customFormat="1" ht="15" hidden="1" customHeight="1">
      <c r="B148" s="94">
        <v>175</v>
      </c>
      <c r="C148" s="95" t="s">
        <v>1333</v>
      </c>
      <c r="D148" s="1" t="s">
        <v>1349</v>
      </c>
      <c r="E148" s="63">
        <f>SUMIFS(OFM!AD:AD,OFM!C:C,C148)</f>
        <v>0</v>
      </c>
      <c r="F148" s="63">
        <f>SUMIFS(FAM!AI:AI,FAM!E:E,C148)</f>
        <v>0</v>
      </c>
      <c r="G148" s="67">
        <f>SUMIFS(B2S!I:I,B2S!C:C,C148)</f>
        <v>0</v>
      </c>
      <c r="H148" s="67">
        <f>SUMIF(TOP!C:C,'Sum JAN'!C148,TOP!F:F)</f>
        <v>0</v>
      </c>
      <c r="I148" s="101">
        <f t="shared" si="12"/>
        <v>0</v>
      </c>
      <c r="J148" s="93">
        <f>SUMIFS(PSP!V:V,PSP!D:D,C148)</f>
        <v>0</v>
      </c>
      <c r="K148" s="101">
        <f t="shared" si="11"/>
        <v>0</v>
      </c>
    </row>
    <row r="149" spans="2:11" s="97" customFormat="1" ht="15" hidden="1" customHeight="1">
      <c r="B149" s="1">
        <v>113</v>
      </c>
      <c r="C149" s="1" t="s">
        <v>986</v>
      </c>
      <c r="D149" s="1" t="s">
        <v>1349</v>
      </c>
      <c r="E149" s="63">
        <f>SUMIFS(OFM!AD:AD,OFM!C:C,C149)</f>
        <v>0</v>
      </c>
      <c r="F149" s="63">
        <f>SUMIFS(FAM!AI:AI,FAM!E:E,C149)</f>
        <v>0</v>
      </c>
      <c r="G149" s="67">
        <f>SUMIFS(B2S!I:I,B2S!C:C,C149)</f>
        <v>0</v>
      </c>
      <c r="H149" s="67">
        <f>SUMIF(TOP!C:C,'Sum JAN'!C149,TOP!F:F)</f>
        <v>0</v>
      </c>
      <c r="I149" s="101">
        <f t="shared" si="12"/>
        <v>0</v>
      </c>
      <c r="J149" s="93">
        <f>SUMIFS(PSP!V:V,PSP!D:D,C149)</f>
        <v>0</v>
      </c>
      <c r="K149" s="101">
        <f t="shared" si="11"/>
        <v>0</v>
      </c>
    </row>
    <row r="150" spans="2:11" s="97" customFormat="1" ht="15" hidden="1" customHeight="1">
      <c r="B150" s="1">
        <v>96</v>
      </c>
      <c r="C150" s="1" t="s">
        <v>969</v>
      </c>
      <c r="D150" s="1" t="s">
        <v>1349</v>
      </c>
      <c r="E150" s="63">
        <f>SUMIFS(OFM!AD:AD,OFM!C:C,C150)</f>
        <v>0</v>
      </c>
      <c r="F150" s="63">
        <f>SUMIFS(FAM!AI:AI,FAM!E:E,C150)</f>
        <v>0</v>
      </c>
      <c r="G150" s="67">
        <f>SUMIFS(B2S!I:I,B2S!C:C,C150)</f>
        <v>0</v>
      </c>
      <c r="H150" s="67">
        <f>SUMIF(TOP!C:C,'Sum JAN'!C150,TOP!F:F)</f>
        <v>0</v>
      </c>
      <c r="I150" s="101">
        <f t="shared" si="12"/>
        <v>0</v>
      </c>
      <c r="J150" s="93">
        <f>SUMIFS(PSP!V:V,PSP!D:D,C150)</f>
        <v>0</v>
      </c>
      <c r="K150" s="101">
        <f t="shared" si="11"/>
        <v>0</v>
      </c>
    </row>
    <row r="151" spans="2:11" s="97" customFormat="1" ht="15" hidden="1" customHeight="1">
      <c r="B151" s="1">
        <v>49</v>
      </c>
      <c r="C151" s="1" t="s">
        <v>935</v>
      </c>
      <c r="D151" s="1" t="s">
        <v>1349</v>
      </c>
      <c r="E151" s="63">
        <f>SUMIFS(OFM!AD:AD,OFM!C:C,C151)</f>
        <v>0</v>
      </c>
      <c r="F151" s="63">
        <f>SUMIFS(FAM!AI:AI,FAM!E:E,C151)</f>
        <v>0</v>
      </c>
      <c r="G151" s="67">
        <f>SUMIFS(B2S!I:I,B2S!C:C,C151)</f>
        <v>0</v>
      </c>
      <c r="H151" s="67">
        <f>SUMIF(TOP!C:C,'Sum JAN'!C151,TOP!F:F)</f>
        <v>0</v>
      </c>
      <c r="I151" s="101">
        <f t="shared" si="12"/>
        <v>0</v>
      </c>
      <c r="J151" s="93">
        <f>SUMIFS(PSP!V:V,PSP!D:D,C151)</f>
        <v>0</v>
      </c>
      <c r="K151" s="101">
        <f t="shared" si="11"/>
        <v>0</v>
      </c>
    </row>
    <row r="152" spans="2:11" s="97" customFormat="1" ht="15" customHeight="1">
      <c r="B152" s="1">
        <v>22</v>
      </c>
      <c r="C152" s="1" t="s">
        <v>383</v>
      </c>
      <c r="D152" s="1" t="s">
        <v>1349</v>
      </c>
      <c r="E152" s="63">
        <f>SUMIFS(OFM!AG:AG,OFM!C:C,C152)</f>
        <v>0</v>
      </c>
      <c r="F152" s="63">
        <f>SUMIFS(FAM!AI:AI,FAM!E:E,C152)</f>
        <v>0</v>
      </c>
      <c r="G152" s="67">
        <f>SUMIFS(B2S!I:I,B2S!C:C,C152)</f>
        <v>0</v>
      </c>
      <c r="H152" s="67">
        <f>SUMIF(TOP!C:C,'Sum JAN'!C152,TOP!F:F)</f>
        <v>0</v>
      </c>
      <c r="I152" s="101">
        <f t="shared" si="12"/>
        <v>0</v>
      </c>
      <c r="J152" s="93">
        <f>SUMIFS(PSP!V:V,PSP!D:D,C152)</f>
        <v>2123.75</v>
      </c>
      <c r="K152" s="101">
        <f t="shared" si="11"/>
        <v>2123.75</v>
      </c>
    </row>
    <row r="153" spans="2:11" s="97" customFormat="1" ht="15" customHeight="1">
      <c r="B153" s="1">
        <v>30</v>
      </c>
      <c r="C153" s="1" t="s">
        <v>25</v>
      </c>
      <c r="D153" s="1" t="s">
        <v>1349</v>
      </c>
      <c r="E153" s="63">
        <f>SUMIFS(OFM!AG:AG,OFM!C:C,C153)</f>
        <v>5241</v>
      </c>
      <c r="F153" s="63">
        <f>SUMIFS(FAM!AI:AI,FAM!E:E,C153)</f>
        <v>0</v>
      </c>
      <c r="G153" s="67">
        <f>SUMIFS(B2S!I:I,B2S!C:C,C153)</f>
        <v>0</v>
      </c>
      <c r="H153" s="67">
        <f>SUMIF(TOP!C:C,'Sum JAN'!C153,TOP!F:F)</f>
        <v>0</v>
      </c>
      <c r="I153" s="101">
        <f t="shared" si="12"/>
        <v>5241</v>
      </c>
      <c r="J153" s="93">
        <f>SUMIFS(PSP!V:V,PSP!D:D,C153)</f>
        <v>8221.25</v>
      </c>
      <c r="K153" s="101">
        <f t="shared" si="11"/>
        <v>13462.25</v>
      </c>
    </row>
    <row r="154" spans="2:11" s="97" customFormat="1" ht="15" hidden="1" customHeight="1">
      <c r="B154" s="1">
        <v>64</v>
      </c>
      <c r="C154" s="1" t="s">
        <v>942</v>
      </c>
      <c r="D154" s="1" t="s">
        <v>1349</v>
      </c>
      <c r="E154" s="63">
        <f>SUMIFS(OFM!AD:AD,OFM!C:C,C154)</f>
        <v>0</v>
      </c>
      <c r="F154" s="63">
        <f>SUMIFS(FAM!AI:AI,FAM!E:E,C154)</f>
        <v>0</v>
      </c>
      <c r="G154" s="67">
        <f>SUMIFS(B2S!I:I,B2S!C:C,C154)</f>
        <v>0</v>
      </c>
      <c r="H154" s="67">
        <f>SUMIF(TOP!C:C,'Sum JAN'!C154,TOP!F:F)</f>
        <v>0</v>
      </c>
      <c r="I154" s="101">
        <f t="shared" si="12"/>
        <v>0</v>
      </c>
      <c r="J154" s="93">
        <f>SUMIFS(PSP!V:V,PSP!D:D,C154)</f>
        <v>0</v>
      </c>
      <c r="K154" s="101">
        <f t="shared" si="11"/>
        <v>0</v>
      </c>
    </row>
    <row r="155" spans="2:11" s="97" customFormat="1" ht="15" hidden="1" customHeight="1">
      <c r="B155" s="94">
        <v>166</v>
      </c>
      <c r="C155" s="95" t="s">
        <v>1324</v>
      </c>
      <c r="D155" s="1" t="s">
        <v>1349</v>
      </c>
      <c r="E155" s="63">
        <f>SUMIFS(OFM!AD:AD,OFM!C:C,C155)</f>
        <v>0</v>
      </c>
      <c r="F155" s="63">
        <f>SUMIFS(FAM!AI:AI,FAM!E:E,C155)</f>
        <v>0</v>
      </c>
      <c r="G155" s="67">
        <f>SUMIFS(B2S!I:I,B2S!C:C,C155)</f>
        <v>0</v>
      </c>
      <c r="H155" s="67">
        <f>SUMIF(TOP!C:C,'Sum JAN'!C155,TOP!F:F)</f>
        <v>0</v>
      </c>
      <c r="I155" s="101">
        <f t="shared" si="12"/>
        <v>0</v>
      </c>
      <c r="J155" s="93">
        <f>SUMIFS(PSP!V:V,PSP!D:D,C155)</f>
        <v>0</v>
      </c>
      <c r="K155" s="101">
        <f t="shared" si="11"/>
        <v>0</v>
      </c>
    </row>
    <row r="156" spans="2:11" s="97" customFormat="1" ht="15" hidden="1" customHeight="1">
      <c r="B156" s="1">
        <v>68</v>
      </c>
      <c r="C156" s="1" t="s">
        <v>946</v>
      </c>
      <c r="D156" s="1" t="s">
        <v>1349</v>
      </c>
      <c r="E156" s="63">
        <f>SUMIFS(OFM!AD:AD,OFM!C:C,C156)</f>
        <v>0</v>
      </c>
      <c r="F156" s="63">
        <f>SUMIFS(FAM!AI:AI,FAM!E:E,C156)</f>
        <v>0</v>
      </c>
      <c r="G156" s="67">
        <f>SUMIFS(B2S!I:I,B2S!C:C,C156)</f>
        <v>0</v>
      </c>
      <c r="H156" s="67">
        <f>SUMIF(TOP!C:C,'Sum JAN'!C156,TOP!F:F)</f>
        <v>0</v>
      </c>
      <c r="I156" s="101">
        <f t="shared" si="12"/>
        <v>0</v>
      </c>
      <c r="J156" s="93">
        <f>SUMIFS(PSP!V:V,PSP!D:D,C156)</f>
        <v>0</v>
      </c>
      <c r="K156" s="101">
        <f t="shared" si="11"/>
        <v>0</v>
      </c>
    </row>
    <row r="157" spans="2:11" s="97" customFormat="1" ht="15" hidden="1" customHeight="1">
      <c r="B157" s="1">
        <v>62</v>
      </c>
      <c r="C157" s="1" t="s">
        <v>581</v>
      </c>
      <c r="D157" s="1" t="s">
        <v>1349</v>
      </c>
      <c r="E157" s="63">
        <f>SUMIFS(OFM!AD:AD,OFM!C:C,C157)</f>
        <v>0</v>
      </c>
      <c r="F157" s="63">
        <f>SUMIFS(FAM!AI:AI,FAM!E:E,C157)</f>
        <v>0</v>
      </c>
      <c r="G157" s="67">
        <f>SUMIFS(B2S!I:I,B2S!C:C,C157)</f>
        <v>0</v>
      </c>
      <c r="H157" s="67">
        <f>SUMIF(TOP!C:C,'Sum JAN'!C157,TOP!F:F)</f>
        <v>0</v>
      </c>
      <c r="I157" s="101">
        <f t="shared" si="12"/>
        <v>0</v>
      </c>
      <c r="J157" s="93">
        <f>SUMIFS(PSP!V:V,PSP!D:D,C157)</f>
        <v>1601.25</v>
      </c>
      <c r="K157" s="101">
        <f t="shared" si="11"/>
        <v>1601.25</v>
      </c>
    </row>
    <row r="158" spans="2:11" s="97" customFormat="1" ht="15" hidden="1" customHeight="1">
      <c r="B158" s="1">
        <v>101</v>
      </c>
      <c r="C158" s="1" t="s">
        <v>974</v>
      </c>
      <c r="D158" s="1" t="s">
        <v>1349</v>
      </c>
      <c r="E158" s="63">
        <f>SUMIFS(OFM!AD:AD,OFM!C:C,C158)</f>
        <v>0</v>
      </c>
      <c r="F158" s="63">
        <f>SUMIFS(FAM!AI:AI,FAM!E:E,C158)</f>
        <v>0</v>
      </c>
      <c r="G158" s="67">
        <f>SUMIFS(B2S!I:I,B2S!C:C,C158)</f>
        <v>0</v>
      </c>
      <c r="H158" s="67">
        <f>SUMIF(TOP!C:C,'Sum JAN'!C158,TOP!F:F)</f>
        <v>0</v>
      </c>
      <c r="I158" s="101">
        <f t="shared" si="12"/>
        <v>0</v>
      </c>
      <c r="J158" s="93">
        <f>SUMIFS(PSP!V:V,PSP!D:D,C158)</f>
        <v>0</v>
      </c>
      <c r="K158" s="101">
        <f t="shared" si="11"/>
        <v>0</v>
      </c>
    </row>
    <row r="159" spans="2:11" s="97" customFormat="1" ht="15" hidden="1" customHeight="1">
      <c r="B159" s="1">
        <v>71</v>
      </c>
      <c r="C159" s="1" t="s">
        <v>949</v>
      </c>
      <c r="D159" s="1" t="s">
        <v>1349</v>
      </c>
      <c r="E159" s="63">
        <f>SUMIFS(OFM!AD:AD,OFM!C:C,C159)</f>
        <v>0</v>
      </c>
      <c r="F159" s="63">
        <f>SUMIFS(FAM!AI:AI,FAM!E:E,C159)</f>
        <v>0</v>
      </c>
      <c r="G159" s="67">
        <f>SUMIFS(B2S!I:I,B2S!C:C,C159)</f>
        <v>0</v>
      </c>
      <c r="H159" s="67">
        <f>SUMIF(TOP!C:C,'Sum JAN'!C159,TOP!F:F)</f>
        <v>0</v>
      </c>
      <c r="I159" s="101">
        <f t="shared" si="12"/>
        <v>0</v>
      </c>
      <c r="J159" s="93">
        <f>SUMIFS(PSP!V:V,PSP!D:D,C159)</f>
        <v>0</v>
      </c>
      <c r="K159" s="101">
        <f t="shared" si="11"/>
        <v>0</v>
      </c>
    </row>
    <row r="160" spans="2:11" s="97" customFormat="1" ht="15" hidden="1" customHeight="1">
      <c r="B160" s="1">
        <v>115</v>
      </c>
      <c r="C160" s="1" t="s">
        <v>988</v>
      </c>
      <c r="D160" s="1" t="s">
        <v>1349</v>
      </c>
      <c r="E160" s="63">
        <f>SUMIFS(OFM!AD:AD,OFM!C:C,C160)</f>
        <v>0</v>
      </c>
      <c r="F160" s="63">
        <f>SUMIFS(FAM!AI:AI,FAM!E:E,C160)</f>
        <v>0</v>
      </c>
      <c r="G160" s="67">
        <f>SUMIFS(B2S!I:I,B2S!C:C,C160)</f>
        <v>0</v>
      </c>
      <c r="H160" s="67">
        <f>SUMIF(TOP!C:C,'Sum JAN'!C160,TOP!F:F)</f>
        <v>0</v>
      </c>
      <c r="I160" s="101">
        <f t="shared" si="12"/>
        <v>0</v>
      </c>
      <c r="J160" s="93">
        <f>SUMIFS(PSP!V:V,PSP!D:D,C160)</f>
        <v>0</v>
      </c>
      <c r="K160" s="101">
        <f t="shared" si="11"/>
        <v>0</v>
      </c>
    </row>
    <row r="161" spans="2:11" s="97" customFormat="1" ht="15" customHeight="1">
      <c r="B161" s="1">
        <v>25</v>
      </c>
      <c r="C161" s="1" t="s">
        <v>12</v>
      </c>
      <c r="D161" s="1" t="s">
        <v>1349</v>
      </c>
      <c r="E161" s="63">
        <f>SUMIFS(OFM!AG:AG,OFM!C:C,C161)</f>
        <v>9102.5</v>
      </c>
      <c r="F161" s="63">
        <f>SUMIFS(FAM!AI:AI,FAM!E:E,C161)</f>
        <v>7726.5</v>
      </c>
      <c r="G161" s="67">
        <f>SUMIFS(B2S!I:I,B2S!C:C,C161)</f>
        <v>0</v>
      </c>
      <c r="H161" s="67">
        <f>SUMIF(TOP!C:C,'Sum JAN'!C161,TOP!F:F)</f>
        <v>0</v>
      </c>
      <c r="I161" s="101">
        <f t="shared" si="12"/>
        <v>16829</v>
      </c>
      <c r="J161" s="93">
        <f>SUMIFS(PSP!V:V,PSP!D:D,C161)</f>
        <v>9803.75</v>
      </c>
      <c r="K161" s="101">
        <f t="shared" si="11"/>
        <v>26632.75</v>
      </c>
    </row>
    <row r="162" spans="2:11" s="97" customFormat="1" ht="15" hidden="1" customHeight="1">
      <c r="B162" s="1">
        <v>142</v>
      </c>
      <c r="C162" s="1" t="s">
        <v>1015</v>
      </c>
      <c r="D162" s="1" t="s">
        <v>1349</v>
      </c>
      <c r="E162" s="63">
        <f>SUMIFS(OFM!AD:AD,OFM!C:C,C162)</f>
        <v>0</v>
      </c>
      <c r="F162" s="63">
        <f>SUMIFS(FAM!AI:AI,FAM!E:E,C162)</f>
        <v>0</v>
      </c>
      <c r="G162" s="67">
        <f>SUMIFS(B2S!I:I,B2S!C:C,C162)</f>
        <v>0</v>
      </c>
      <c r="H162" s="67">
        <f>SUMIF(TOP!C:C,'Sum JAN'!C162,TOP!F:F)</f>
        <v>0</v>
      </c>
      <c r="I162" s="101">
        <f t="shared" si="12"/>
        <v>0</v>
      </c>
      <c r="J162" s="93">
        <f>SUMIFS(PSP!V:V,PSP!D:D,C162)</f>
        <v>0</v>
      </c>
      <c r="K162" s="101">
        <f t="shared" si="11"/>
        <v>0</v>
      </c>
    </row>
    <row r="163" spans="2:11" ht="15" hidden="1" customHeight="1">
      <c r="B163" s="100">
        <v>154</v>
      </c>
      <c r="C163" s="100" t="s">
        <v>1087</v>
      </c>
      <c r="D163" s="100" t="s">
        <v>1038</v>
      </c>
      <c r="E163" s="63">
        <f>SUMIFS(OFM!AD:AD,OFM!C:C,C163)</f>
        <v>0</v>
      </c>
      <c r="F163" s="63">
        <f>SUMIFS(FAM!AF:AF,FAM!E:E,C163)</f>
        <v>0</v>
      </c>
      <c r="G163" s="67">
        <f>SUMIFS(B2S!I:I,B2S!C:C,C163)</f>
        <v>0</v>
      </c>
      <c r="H163" s="67">
        <f>SUMIF(TOP!C:C,'Sum JAN'!C163,TOP!F:F)</f>
        <v>0</v>
      </c>
      <c r="I163" s="101">
        <f t="shared" si="12"/>
        <v>0</v>
      </c>
      <c r="J163" s="93">
        <f>SUMIFS(PSP!V:V,PSP!D:D,C163)</f>
        <v>0</v>
      </c>
      <c r="K163" s="101">
        <f t="shared" si="11"/>
        <v>0</v>
      </c>
    </row>
    <row r="164" spans="2:11" s="97" customFormat="1" ht="15" hidden="1" customHeight="1">
      <c r="B164" s="1">
        <v>59</v>
      </c>
      <c r="C164" s="1" t="s">
        <v>938</v>
      </c>
      <c r="D164" s="1" t="s">
        <v>1349</v>
      </c>
      <c r="E164" s="63">
        <f>SUMIFS(OFM!AD:AD,OFM!C:C,C164)</f>
        <v>0</v>
      </c>
      <c r="F164" s="63">
        <f>SUMIFS(FAM!AI:AI,FAM!E:E,C164)</f>
        <v>0</v>
      </c>
      <c r="G164" s="67">
        <f>SUMIFS(B2S!I:I,B2S!C:C,C164)</f>
        <v>0</v>
      </c>
      <c r="H164" s="67">
        <f>SUMIF(TOP!C:C,'Sum JAN'!C164,TOP!F:F)</f>
        <v>0</v>
      </c>
      <c r="I164" s="101">
        <f t="shared" si="12"/>
        <v>0</v>
      </c>
      <c r="J164" s="93">
        <f>SUMIFS(PSP!V:V,PSP!D:D,C164)</f>
        <v>0</v>
      </c>
      <c r="K164" s="101">
        <f t="shared" si="11"/>
        <v>0</v>
      </c>
    </row>
    <row r="165" spans="2:11" s="97" customFormat="1" ht="15" customHeight="1">
      <c r="B165" s="1">
        <v>43</v>
      </c>
      <c r="C165" s="1" t="s">
        <v>515</v>
      </c>
      <c r="D165" s="1" t="s">
        <v>1349</v>
      </c>
      <c r="E165" s="63">
        <f>SUMIFS(OFM!AG:AG,OFM!C:C,C165)</f>
        <v>0</v>
      </c>
      <c r="F165" s="63">
        <f>SUMIFS(FAM!AI:AI,FAM!E:E,C165)</f>
        <v>0</v>
      </c>
      <c r="G165" s="67">
        <f>SUMIFS(B2S!I:I,B2S!C:C,C165)</f>
        <v>0</v>
      </c>
      <c r="H165" s="67">
        <f>SUMIF(TOP!C:C,'Sum JAN'!C165,TOP!F:F)</f>
        <v>0</v>
      </c>
      <c r="I165" s="101">
        <f t="shared" si="12"/>
        <v>0</v>
      </c>
      <c r="J165" s="93">
        <f>SUMIFS(PSP!V:V,PSP!D:D,C165)</f>
        <v>326.25</v>
      </c>
      <c r="K165" s="101">
        <f t="shared" si="11"/>
        <v>326.25</v>
      </c>
    </row>
    <row r="166" spans="2:11" s="97" customFormat="1" ht="15" hidden="1" customHeight="1">
      <c r="B166" s="1">
        <v>127</v>
      </c>
      <c r="C166" s="1" t="s">
        <v>1000</v>
      </c>
      <c r="D166" s="1" t="s">
        <v>1349</v>
      </c>
      <c r="E166" s="63">
        <f>SUMIFS(OFM!AD:AD,OFM!C:C,C166)</f>
        <v>0</v>
      </c>
      <c r="F166" s="63">
        <f>SUMIFS(FAM!AI:AI,FAM!E:E,C166)</f>
        <v>0</v>
      </c>
      <c r="G166" s="67">
        <f>SUMIFS(B2S!I:I,B2S!C:C,C166)</f>
        <v>0</v>
      </c>
      <c r="H166" s="67">
        <f>SUMIF(TOP!C:C,'Sum JAN'!C166,TOP!F:F)</f>
        <v>0</v>
      </c>
      <c r="I166" s="101">
        <f t="shared" si="12"/>
        <v>0</v>
      </c>
      <c r="J166" s="93">
        <f>SUMIFS(PSP!V:V,PSP!D:D,C166)</f>
        <v>0</v>
      </c>
      <c r="K166" s="101">
        <f t="shared" si="11"/>
        <v>0</v>
      </c>
    </row>
    <row r="167" spans="2:11" s="97" customFormat="1" ht="15" hidden="1" customHeight="1">
      <c r="B167" s="94">
        <v>181</v>
      </c>
      <c r="C167" s="95" t="s">
        <v>1339</v>
      </c>
      <c r="D167" s="1" t="s">
        <v>1349</v>
      </c>
      <c r="E167" s="63">
        <f>SUMIFS(OFM!AD:AD,OFM!C:C,C167)</f>
        <v>0</v>
      </c>
      <c r="F167" s="63">
        <f>SUMIFS(FAM!AI:AI,FAM!E:E,C167)</f>
        <v>0</v>
      </c>
      <c r="G167" s="67">
        <f>SUMIFS(B2S!I:I,B2S!C:C,C167)</f>
        <v>0</v>
      </c>
      <c r="H167" s="67">
        <f>SUMIF(TOP!C:C,'Sum JAN'!C167,TOP!F:F)</f>
        <v>0</v>
      </c>
      <c r="I167" s="101">
        <f t="shared" si="12"/>
        <v>0</v>
      </c>
      <c r="J167" s="93">
        <f>SUMIFS(PSP!V:V,PSP!D:D,C167)</f>
        <v>0</v>
      </c>
      <c r="K167" s="101">
        <f t="shared" si="11"/>
        <v>0</v>
      </c>
    </row>
    <row r="168" spans="2:11" s="97" customFormat="1" ht="15" customHeight="1">
      <c r="B168" s="1">
        <v>31</v>
      </c>
      <c r="C168" s="1" t="s">
        <v>284</v>
      </c>
      <c r="D168" s="1" t="s">
        <v>1349</v>
      </c>
      <c r="E168" s="63">
        <f>SUMIFS(OFM!AG:AG,OFM!C:C,C168)</f>
        <v>6059.25</v>
      </c>
      <c r="F168" s="63">
        <f>SUMIFS(FAM!AI:AI,FAM!E:E,C168)</f>
        <v>0</v>
      </c>
      <c r="G168" s="67">
        <f>SUMIFS(B2S!I:I,B2S!C:C,C168)</f>
        <v>0</v>
      </c>
      <c r="H168" s="67">
        <f>SUMIF(TOP!C:C,'Sum JAN'!C168,TOP!F:F)</f>
        <v>0</v>
      </c>
      <c r="I168" s="101">
        <f t="shared" si="12"/>
        <v>6059.25</v>
      </c>
      <c r="J168" s="93">
        <f>SUMIFS(PSP!V:V,PSP!D:D,C168)</f>
        <v>10595</v>
      </c>
      <c r="K168" s="101">
        <f t="shared" si="11"/>
        <v>16654.25</v>
      </c>
    </row>
    <row r="169" spans="2:11" s="97" customFormat="1" ht="15" hidden="1" customHeight="1">
      <c r="B169" s="94">
        <v>172</v>
      </c>
      <c r="C169" s="95" t="s">
        <v>1330</v>
      </c>
      <c r="D169" s="1" t="s">
        <v>1349</v>
      </c>
      <c r="E169" s="63">
        <f>SUMIFS(OFM!AD:AD,OFM!C:C,C169)</f>
        <v>0</v>
      </c>
      <c r="F169" s="63">
        <f>SUMIFS(FAM!AI:AI,FAM!E:E,C169)</f>
        <v>0</v>
      </c>
      <c r="G169" s="67">
        <f>SUMIFS(B2S!I:I,B2S!C:C,C169)</f>
        <v>0</v>
      </c>
      <c r="H169" s="67">
        <f>SUMIF(TOP!C:C,'Sum JAN'!C169,TOP!F:F)</f>
        <v>0</v>
      </c>
      <c r="I169" s="101">
        <f t="shared" si="12"/>
        <v>0</v>
      </c>
      <c r="J169" s="93">
        <f>SUMIFS(PSP!V:V,PSP!D:D,C169)</f>
        <v>0</v>
      </c>
      <c r="K169" s="101">
        <f t="shared" si="11"/>
        <v>0</v>
      </c>
    </row>
    <row r="170" spans="2:11" s="97" customFormat="1" ht="15" customHeight="1">
      <c r="B170" s="1">
        <v>50</v>
      </c>
      <c r="C170" s="112" t="s">
        <v>66</v>
      </c>
      <c r="D170" s="1" t="s">
        <v>1349</v>
      </c>
      <c r="E170" s="63">
        <f>SUMIFS(OFM!AG:AG,OFM!C:C,C170)</f>
        <v>0</v>
      </c>
      <c r="F170" s="63">
        <f>SUMIFS(FAM!AI:AI,FAM!E:E,C170)</f>
        <v>2273.75</v>
      </c>
      <c r="G170" s="67">
        <f>SUMIFS(B2S!I:I,B2S!C:C,C170)</f>
        <v>0</v>
      </c>
      <c r="H170" s="67">
        <f>SUMIF(TOP!C:C,'Sum JAN'!C170,TOP!F:F)</f>
        <v>0</v>
      </c>
      <c r="I170" s="101">
        <f t="shared" si="12"/>
        <v>2273.75</v>
      </c>
      <c r="J170" s="93">
        <f>SUMIFS(PSP!V:V,PSP!D:D,C170)</f>
        <v>4862.5</v>
      </c>
      <c r="K170" s="101">
        <f t="shared" si="11"/>
        <v>7136.25</v>
      </c>
    </row>
    <row r="171" spans="2:11" s="97" customFormat="1" ht="15" hidden="1" customHeight="1">
      <c r="B171" s="1">
        <v>134</v>
      </c>
      <c r="C171" s="112" t="s">
        <v>1007</v>
      </c>
      <c r="D171" s="1" t="s">
        <v>1349</v>
      </c>
      <c r="E171" s="63">
        <f>SUMIFS(OFM!AD:AD,OFM!C:C,C171)</f>
        <v>0</v>
      </c>
      <c r="F171" s="63">
        <f>SUMIFS(FAM!AI:AI,FAM!E:E,C171)</f>
        <v>0</v>
      </c>
      <c r="G171" s="67">
        <f>SUMIFS(B2S!I:I,B2S!C:C,C171)</f>
        <v>0</v>
      </c>
      <c r="H171" s="67">
        <f>SUMIF(TOP!C:C,'Sum JAN'!C171,TOP!F:F)</f>
        <v>0</v>
      </c>
      <c r="I171" s="101">
        <f t="shared" si="12"/>
        <v>0</v>
      </c>
      <c r="J171" s="93">
        <f>SUMIFS(PSP!V:V,PSP!D:D,C171)</f>
        <v>0</v>
      </c>
      <c r="K171" s="101">
        <f t="shared" ref="K171:K194" si="13">SUM(I171:J171)</f>
        <v>0</v>
      </c>
    </row>
    <row r="172" spans="2:11" s="97" customFormat="1" ht="15" hidden="1" customHeight="1">
      <c r="B172" s="1">
        <v>128</v>
      </c>
      <c r="C172" s="112" t="s">
        <v>1001</v>
      </c>
      <c r="D172" s="1" t="s">
        <v>1349</v>
      </c>
      <c r="E172" s="63">
        <f>SUMIFS(OFM!AD:AD,OFM!C:C,C172)</f>
        <v>0</v>
      </c>
      <c r="F172" s="63">
        <f>SUMIFS(FAM!AI:AI,FAM!E:E,C172)</f>
        <v>0</v>
      </c>
      <c r="G172" s="67">
        <f>SUMIFS(B2S!I:I,B2S!C:C,C172)</f>
        <v>0</v>
      </c>
      <c r="H172" s="67">
        <f>SUMIF(TOP!C:C,'Sum JAN'!C172,TOP!F:F)</f>
        <v>0</v>
      </c>
      <c r="I172" s="101">
        <f t="shared" si="12"/>
        <v>0</v>
      </c>
      <c r="J172" s="93">
        <f>SUMIFS(PSP!V:V,PSP!D:D,C172)</f>
        <v>0</v>
      </c>
      <c r="K172" s="101">
        <f t="shared" si="13"/>
        <v>0</v>
      </c>
    </row>
    <row r="173" spans="2:11" s="97" customFormat="1" ht="15" hidden="1" customHeight="1">
      <c r="B173" s="1">
        <v>152</v>
      </c>
      <c r="C173" s="112" t="s">
        <v>1025</v>
      </c>
      <c r="D173" s="1" t="s">
        <v>1349</v>
      </c>
      <c r="E173" s="63">
        <f>SUMIFS(OFM!AD:AD,OFM!C:C,C173)</f>
        <v>0</v>
      </c>
      <c r="F173" s="63">
        <f>SUMIFS(FAM!AI:AI,FAM!E:E,C173)</f>
        <v>0</v>
      </c>
      <c r="G173" s="67">
        <f>SUMIFS(B2S!I:I,B2S!C:C,C173)</f>
        <v>0</v>
      </c>
      <c r="H173" s="67">
        <f>SUMIF(TOP!C:C,'Sum JAN'!C173,TOP!F:F)</f>
        <v>0</v>
      </c>
      <c r="I173" s="101">
        <f t="shared" si="12"/>
        <v>0</v>
      </c>
      <c r="J173" s="93">
        <f>SUMIFS(PSP!V:V,PSP!D:D,C173)</f>
        <v>0</v>
      </c>
      <c r="K173" s="101">
        <f t="shared" si="13"/>
        <v>0</v>
      </c>
    </row>
    <row r="174" spans="2:11" s="97" customFormat="1" ht="15" hidden="1" customHeight="1">
      <c r="B174" s="1">
        <v>148</v>
      </c>
      <c r="C174" s="112" t="s">
        <v>1021</v>
      </c>
      <c r="D174" s="1" t="s">
        <v>1349</v>
      </c>
      <c r="E174" s="63">
        <f>SUMIFS(OFM!AD:AD,OFM!C:C,C174)</f>
        <v>0</v>
      </c>
      <c r="F174" s="63">
        <f>SUMIFS(FAM!AI:AI,FAM!E:E,C174)</f>
        <v>0</v>
      </c>
      <c r="G174" s="67">
        <f>SUMIFS(B2S!I:I,B2S!C:C,C174)</f>
        <v>0</v>
      </c>
      <c r="H174" s="67">
        <f>SUMIF(TOP!C:C,'Sum JAN'!C174,TOP!F:F)</f>
        <v>0</v>
      </c>
      <c r="I174" s="101">
        <f t="shared" ref="I174:I194" si="14">SUM(E174:H174)</f>
        <v>0</v>
      </c>
      <c r="J174" s="93">
        <f>SUMIFS(PSP!V:V,PSP!D:D,C174)</f>
        <v>0</v>
      </c>
      <c r="K174" s="101">
        <f t="shared" si="13"/>
        <v>0</v>
      </c>
    </row>
    <row r="175" spans="2:11" s="97" customFormat="1" ht="15" hidden="1" customHeight="1">
      <c r="B175" s="94">
        <v>162</v>
      </c>
      <c r="C175" s="96" t="s">
        <v>1320</v>
      </c>
      <c r="D175" s="1" t="s">
        <v>1349</v>
      </c>
      <c r="E175" s="63">
        <f>SUMIFS(OFM!AD:AD,OFM!C:C,C175)</f>
        <v>0</v>
      </c>
      <c r="F175" s="63">
        <f>SUMIFS(FAM!AI:AI,FAM!E:E,C175)</f>
        <v>0</v>
      </c>
      <c r="G175" s="67">
        <f>SUMIFS(B2S!I:I,B2S!C:C,C175)</f>
        <v>0</v>
      </c>
      <c r="H175" s="67">
        <f>SUMIF(TOP!C:C,'Sum JAN'!C175,TOP!F:F)</f>
        <v>0</v>
      </c>
      <c r="I175" s="101">
        <f t="shared" si="14"/>
        <v>0</v>
      </c>
      <c r="J175" s="93">
        <f>SUMIFS(PSP!V:V,PSP!D:D,C175)</f>
        <v>0</v>
      </c>
      <c r="K175" s="101">
        <f t="shared" si="13"/>
        <v>0</v>
      </c>
    </row>
    <row r="176" spans="2:11" s="97" customFormat="1" ht="15" hidden="1" customHeight="1">
      <c r="B176" s="1">
        <v>117</v>
      </c>
      <c r="C176" s="112" t="s">
        <v>990</v>
      </c>
      <c r="D176" s="1" t="s">
        <v>1349</v>
      </c>
      <c r="E176" s="63">
        <f>SUMIFS(OFM!AD:AD,OFM!C:C,C176)</f>
        <v>0</v>
      </c>
      <c r="F176" s="63">
        <f>SUMIFS(FAM!AI:AI,FAM!E:E,C176)</f>
        <v>0</v>
      </c>
      <c r="G176" s="67">
        <f>SUMIFS(B2S!I:I,B2S!C:C,C176)</f>
        <v>0</v>
      </c>
      <c r="H176" s="67">
        <f>SUMIF(TOP!C:C,'Sum JAN'!C176,TOP!F:F)</f>
        <v>0</v>
      </c>
      <c r="I176" s="101">
        <f t="shared" si="14"/>
        <v>0</v>
      </c>
      <c r="J176" s="93">
        <f>SUMIFS(PSP!V:V,PSP!D:D,C176)</f>
        <v>0</v>
      </c>
      <c r="K176" s="101">
        <f t="shared" si="13"/>
        <v>0</v>
      </c>
    </row>
    <row r="177" spans="2:11" s="97" customFormat="1" ht="15" hidden="1" customHeight="1">
      <c r="B177" s="1">
        <v>122</v>
      </c>
      <c r="C177" s="1" t="s">
        <v>995</v>
      </c>
      <c r="D177" s="1" t="s">
        <v>1349</v>
      </c>
      <c r="E177" s="63">
        <f>SUMIFS(OFM!AD:AD,OFM!C:C,C177)</f>
        <v>0</v>
      </c>
      <c r="F177" s="63">
        <f>SUMIFS(FAM!AI:AI,FAM!E:E,C177)</f>
        <v>0</v>
      </c>
      <c r="G177" s="67">
        <f>SUMIFS(B2S!I:I,B2S!C:C,C177)</f>
        <v>0</v>
      </c>
      <c r="H177" s="67">
        <f>SUMIF(TOP!C:C,'Sum JAN'!C177,TOP!F:F)</f>
        <v>0</v>
      </c>
      <c r="I177" s="101">
        <f t="shared" si="14"/>
        <v>0</v>
      </c>
      <c r="J177" s="93">
        <f>SUMIFS(PSP!V:V,PSP!D:D,C177)</f>
        <v>0</v>
      </c>
      <c r="K177" s="101">
        <f t="shared" si="13"/>
        <v>0</v>
      </c>
    </row>
    <row r="178" spans="2:11" s="97" customFormat="1" ht="15" customHeight="1">
      <c r="B178" s="1">
        <v>15</v>
      </c>
      <c r="C178" s="1" t="s">
        <v>38</v>
      </c>
      <c r="D178" s="1" t="s">
        <v>1349</v>
      </c>
      <c r="E178" s="63">
        <f>SUMIFS(OFM!AG:AG,OFM!C:C,C178)</f>
        <v>0</v>
      </c>
      <c r="F178" s="63">
        <f>SUMIFS(FAM!AI:AI,FAM!E:E,C178)</f>
        <v>0</v>
      </c>
      <c r="G178" s="67">
        <f>SUMIFS(B2S!I:I,B2S!C:C,C178)</f>
        <v>0</v>
      </c>
      <c r="H178" s="67">
        <f>SUMIF(TOP!C:C,'Sum JAN'!C178,TOP!F:F)</f>
        <v>0</v>
      </c>
      <c r="I178" s="101">
        <f t="shared" si="14"/>
        <v>0</v>
      </c>
      <c r="J178" s="93">
        <f>SUMIFS(PSP!V:V,PSP!D:D,C178)</f>
        <v>12048.75</v>
      </c>
      <c r="K178" s="101">
        <f t="shared" si="13"/>
        <v>12048.75</v>
      </c>
    </row>
    <row r="179" spans="2:11" s="97" customFormat="1" ht="15" customHeight="1">
      <c r="B179" s="1">
        <v>33</v>
      </c>
      <c r="C179" s="112" t="s">
        <v>602</v>
      </c>
      <c r="D179" s="1" t="s">
        <v>1349</v>
      </c>
      <c r="E179" s="63">
        <f>SUMIFS(OFM!AG:AG,OFM!C:C,C179)</f>
        <v>0</v>
      </c>
      <c r="F179" s="63">
        <f>SUMIFS(FAM!AI:AI,FAM!E:E,C179)</f>
        <v>0</v>
      </c>
      <c r="G179" s="67">
        <f>SUMIFS(B2S!I:I,B2S!C:C,C179)</f>
        <v>0</v>
      </c>
      <c r="H179" s="67">
        <f>SUMIF(TOP!C:C,'Sum JAN'!C179,TOP!F:F)</f>
        <v>0</v>
      </c>
      <c r="I179" s="101">
        <f t="shared" si="14"/>
        <v>0</v>
      </c>
      <c r="J179" s="93">
        <f>SUMIFS(PSP!V:V,PSP!D:D,C179)</f>
        <v>946.25</v>
      </c>
      <c r="K179" s="101">
        <f t="shared" si="13"/>
        <v>946.25</v>
      </c>
    </row>
    <row r="180" spans="2:11" s="97" customFormat="1" ht="15" hidden="1" customHeight="1">
      <c r="B180" s="94">
        <v>174</v>
      </c>
      <c r="C180" s="96" t="s">
        <v>1332</v>
      </c>
      <c r="D180" s="1" t="s">
        <v>1349</v>
      </c>
      <c r="E180" s="63">
        <f>SUMIFS(OFM!AD:AD,OFM!C:C,C180)</f>
        <v>0</v>
      </c>
      <c r="F180" s="63">
        <f>SUMIFS(FAM!AI:AI,FAM!E:E,C180)</f>
        <v>0</v>
      </c>
      <c r="G180" s="67">
        <f>SUMIFS(B2S!I:I,B2S!C:C,C180)</f>
        <v>0</v>
      </c>
      <c r="H180" s="67">
        <f>SUMIF(TOP!C:C,'Sum JAN'!C180,TOP!F:F)</f>
        <v>0</v>
      </c>
      <c r="I180" s="101">
        <f t="shared" si="14"/>
        <v>0</v>
      </c>
      <c r="J180" s="93">
        <f>SUMIFS(PSP!V:V,PSP!D:D,C180)</f>
        <v>0</v>
      </c>
      <c r="K180" s="101">
        <f t="shared" si="13"/>
        <v>0</v>
      </c>
    </row>
    <row r="181" spans="2:11" s="97" customFormat="1" ht="15" customHeight="1">
      <c r="B181" s="1">
        <v>19</v>
      </c>
      <c r="C181" s="112" t="s">
        <v>19</v>
      </c>
      <c r="D181" s="1" t="s">
        <v>1349</v>
      </c>
      <c r="E181" s="63">
        <f>SUMIFS(OFM!AG:AG,OFM!C:C,C181)</f>
        <v>0</v>
      </c>
      <c r="F181" s="63">
        <f>SUMIFS(FAM!AI:AI,FAM!E:E,C181)</f>
        <v>22417</v>
      </c>
      <c r="G181" s="67">
        <f>SUMIFS(B2S!I:I,B2S!C:C,C181)</f>
        <v>0</v>
      </c>
      <c r="H181" s="67">
        <f>SUMIF(TOP!C:C,'Sum JAN'!C181,TOP!F:F)</f>
        <v>1331</v>
      </c>
      <c r="I181" s="101">
        <f t="shared" si="14"/>
        <v>23748</v>
      </c>
      <c r="J181" s="93">
        <f>SUMIFS(PSP!V:V,PSP!D:D,C181)</f>
        <v>16623.75</v>
      </c>
      <c r="K181" s="101">
        <f t="shared" si="13"/>
        <v>40371.75</v>
      </c>
    </row>
    <row r="182" spans="2:11" s="97" customFormat="1" ht="15" hidden="1" customHeight="1">
      <c r="B182" s="1">
        <v>104</v>
      </c>
      <c r="C182" s="112" t="s">
        <v>977</v>
      </c>
      <c r="D182" s="1" t="s">
        <v>1349</v>
      </c>
      <c r="E182" s="63">
        <f>SUMIFS(OFM!AD:AD,OFM!C:C,C182)</f>
        <v>0</v>
      </c>
      <c r="F182" s="63">
        <f>SUMIFS(FAM!AI:AI,FAM!E:E,C182)</f>
        <v>0</v>
      </c>
      <c r="G182" s="67">
        <f>SUMIFS(B2S!I:I,B2S!C:C,C182)</f>
        <v>0</v>
      </c>
      <c r="H182" s="67">
        <f>SUMIF(TOP!C:C,'Sum JAN'!C182,TOP!F:F)</f>
        <v>0</v>
      </c>
      <c r="I182" s="101">
        <f t="shared" si="14"/>
        <v>0</v>
      </c>
      <c r="J182" s="93">
        <f>SUMIFS(PSP!V:V,PSP!D:D,C182)</f>
        <v>0</v>
      </c>
      <c r="K182" s="101">
        <f t="shared" si="13"/>
        <v>0</v>
      </c>
    </row>
    <row r="183" spans="2:11" s="97" customFormat="1" ht="15" customHeight="1">
      <c r="B183" s="1">
        <v>24</v>
      </c>
      <c r="C183" s="112" t="s">
        <v>34</v>
      </c>
      <c r="D183" s="1" t="s">
        <v>1349</v>
      </c>
      <c r="E183" s="63">
        <f>SUMIFS(OFM!AG:AG,OFM!C:C,C183)</f>
        <v>4046</v>
      </c>
      <c r="F183" s="63">
        <f>SUMIFS(FAM!AI:AI,FAM!E:E,C183)</f>
        <v>0</v>
      </c>
      <c r="G183" s="67">
        <f>SUMIFS(B2S!I:I,B2S!C:C,C183)</f>
        <v>0</v>
      </c>
      <c r="H183" s="67">
        <f>SUMIF(TOP!C:C,'Sum JAN'!C183,TOP!F:F)</f>
        <v>0</v>
      </c>
      <c r="I183" s="101">
        <f t="shared" si="14"/>
        <v>4046</v>
      </c>
      <c r="J183" s="93">
        <f>SUMIFS(PSP!V:V,PSP!D:D,C183)</f>
        <v>16507.5</v>
      </c>
      <c r="K183" s="101">
        <f t="shared" si="13"/>
        <v>20553.5</v>
      </c>
    </row>
    <row r="184" spans="2:11" s="97" customFormat="1" ht="15" customHeight="1">
      <c r="B184" s="1">
        <v>37</v>
      </c>
      <c r="C184" s="112" t="s">
        <v>512</v>
      </c>
      <c r="D184" s="1" t="s">
        <v>1349</v>
      </c>
      <c r="E184" s="63">
        <f>SUMIFS(OFM!AG:AG,OFM!C:C,C184)</f>
        <v>0</v>
      </c>
      <c r="F184" s="63">
        <f>SUMIFS(FAM!AI:AI,FAM!E:E,C184)</f>
        <v>0</v>
      </c>
      <c r="G184" s="67">
        <f>SUMIFS(B2S!I:I,B2S!C:C,C184)</f>
        <v>0</v>
      </c>
      <c r="H184" s="67">
        <f>SUMIF(TOP!C:C,'Sum JAN'!C184,TOP!F:F)</f>
        <v>0</v>
      </c>
      <c r="I184" s="101">
        <f t="shared" si="14"/>
        <v>0</v>
      </c>
      <c r="J184" s="93">
        <f>SUMIFS(PSP!V:V,PSP!D:D,C184)</f>
        <v>196.25</v>
      </c>
      <c r="K184" s="101">
        <f t="shared" si="13"/>
        <v>196.25</v>
      </c>
    </row>
    <row r="185" spans="2:11" s="97" customFormat="1" ht="15" hidden="1" customHeight="1">
      <c r="B185" s="1">
        <v>94</v>
      </c>
      <c r="C185" s="1" t="s">
        <v>967</v>
      </c>
      <c r="D185" s="1" t="s">
        <v>1349</v>
      </c>
      <c r="E185" s="63">
        <f>SUMIFS(OFM!AD:AD,OFM!C:C,C185)</f>
        <v>0</v>
      </c>
      <c r="F185" s="63">
        <f>SUMIFS(FAM!AI:AI,FAM!E:E,C185)</f>
        <v>0</v>
      </c>
      <c r="G185" s="67">
        <f>SUMIFS(B2S!I:I,B2S!C:C,C185)</f>
        <v>0</v>
      </c>
      <c r="H185" s="67">
        <f>SUMIF(TOP!C:C,'Sum JAN'!C185,TOP!F:F)</f>
        <v>0</v>
      </c>
      <c r="I185" s="101">
        <f t="shared" si="14"/>
        <v>0</v>
      </c>
      <c r="J185" s="93">
        <f>SUMIFS(PSP!V:V,PSP!D:D,C185)</f>
        <v>0</v>
      </c>
      <c r="K185" s="101">
        <f t="shared" si="13"/>
        <v>0</v>
      </c>
    </row>
    <row r="186" spans="2:11" s="97" customFormat="1" ht="15" customHeight="1">
      <c r="B186" s="1">
        <v>35</v>
      </c>
      <c r="C186" s="1" t="s">
        <v>313</v>
      </c>
      <c r="D186" s="1" t="s">
        <v>1349</v>
      </c>
      <c r="E186" s="63">
        <f>SUMIFS(OFM!AG:AG,OFM!C:C,C186)</f>
        <v>30360.75</v>
      </c>
      <c r="F186" s="63">
        <f>SUMIFS(FAM!AI:AI,FAM!E:E,C186)</f>
        <v>7065.25</v>
      </c>
      <c r="G186" s="67">
        <f>SUMIFS(B2S!I:I,B2S!C:C,C186)</f>
        <v>0</v>
      </c>
      <c r="H186" s="67">
        <f>SUMIF(TOP!C:C,'Sum JAN'!C186,TOP!F:F)</f>
        <v>0</v>
      </c>
      <c r="I186" s="101">
        <f t="shared" si="14"/>
        <v>37426</v>
      </c>
      <c r="J186" s="93">
        <f>SUMIFS(PSP!V:V,PSP!D:D,C186)</f>
        <v>911.25</v>
      </c>
      <c r="K186" s="101">
        <f t="shared" si="13"/>
        <v>38337.25</v>
      </c>
    </row>
    <row r="187" spans="2:11" s="97" customFormat="1" ht="15" customHeight="1">
      <c r="B187" s="1">
        <v>53</v>
      </c>
      <c r="C187" s="1" t="s">
        <v>637</v>
      </c>
      <c r="D187" s="1" t="s">
        <v>1349</v>
      </c>
      <c r="E187" s="63">
        <f>SUMIFS(OFM!AG:AG,OFM!C:C,C187)</f>
        <v>0</v>
      </c>
      <c r="F187" s="63">
        <f>SUMIFS(FAM!AI:AI,FAM!E:E,C187)</f>
        <v>0</v>
      </c>
      <c r="G187" s="67">
        <f>SUMIFS(B2S!I:I,B2S!C:C,C187)</f>
        <v>0</v>
      </c>
      <c r="H187" s="67">
        <f>SUMIF(TOP!C:C,'Sum JAN'!C187,TOP!F:F)</f>
        <v>0</v>
      </c>
      <c r="I187" s="101">
        <f t="shared" si="14"/>
        <v>0</v>
      </c>
      <c r="J187" s="93">
        <f>SUMIFS(PSP!V:V,PSP!D:D,C187)</f>
        <v>2257.5</v>
      </c>
      <c r="K187" s="101">
        <f t="shared" si="13"/>
        <v>2257.5</v>
      </c>
    </row>
    <row r="188" spans="2:11" s="97" customFormat="1" ht="15" customHeight="1">
      <c r="B188" s="1">
        <v>78</v>
      </c>
      <c r="C188" s="1" t="s">
        <v>372</v>
      </c>
      <c r="D188" s="1" t="s">
        <v>1349</v>
      </c>
      <c r="E188" s="63">
        <f>SUMIFS(OFM!AG:AG,OFM!C:C,C188)</f>
        <v>0</v>
      </c>
      <c r="F188" s="63">
        <f>SUMIFS(FAM!AI:AI,FAM!E:E,C188)</f>
        <v>0</v>
      </c>
      <c r="G188" s="67">
        <f>SUMIFS(B2S!I:I,B2S!C:C,C188)</f>
        <v>0</v>
      </c>
      <c r="H188" s="67">
        <f>SUMIF(TOP!C:C,'Sum JAN'!C188,TOP!F:F)</f>
        <v>0</v>
      </c>
      <c r="I188" s="101">
        <f t="shared" si="14"/>
        <v>0</v>
      </c>
      <c r="J188" s="93">
        <f>SUMIFS(PSP!V:V,PSP!D:D,C188)</f>
        <v>4111.25</v>
      </c>
      <c r="K188" s="101">
        <f t="shared" si="13"/>
        <v>4111.25</v>
      </c>
    </row>
    <row r="189" spans="2:11" s="97" customFormat="1" ht="15" hidden="1" customHeight="1">
      <c r="B189" s="94">
        <v>178</v>
      </c>
      <c r="C189" s="95" t="s">
        <v>1336</v>
      </c>
      <c r="D189" s="1" t="s">
        <v>1349</v>
      </c>
      <c r="E189" s="63">
        <f>SUMIFS(OFM!AD:AD,OFM!C:C,C189)</f>
        <v>0</v>
      </c>
      <c r="F189" s="63">
        <f>SUMIFS(FAM!AI:AI,FAM!E:E,C189)</f>
        <v>0</v>
      </c>
      <c r="G189" s="67">
        <f>SUMIFS(B2S!I:I,B2S!C:C,C189)</f>
        <v>0</v>
      </c>
      <c r="H189" s="67">
        <f>SUMIF(TOP!C:C,'Sum JAN'!C189,TOP!F:F)</f>
        <v>0</v>
      </c>
      <c r="I189" s="101">
        <f t="shared" si="14"/>
        <v>0</v>
      </c>
      <c r="J189" s="93">
        <f>SUMIFS(PSP!V:V,PSP!D:D,C189)</f>
        <v>0</v>
      </c>
      <c r="K189" s="101">
        <f t="shared" si="13"/>
        <v>0</v>
      </c>
    </row>
    <row r="190" spans="2:11" s="97" customFormat="1" ht="15" hidden="1" customHeight="1">
      <c r="B190" s="94">
        <v>164</v>
      </c>
      <c r="C190" s="95" t="s">
        <v>1322</v>
      </c>
      <c r="D190" s="1" t="s">
        <v>1349</v>
      </c>
      <c r="E190" s="63">
        <f>SUMIFS(OFM!AD:AD,OFM!C:C,C190)</f>
        <v>0</v>
      </c>
      <c r="F190" s="63">
        <f>SUMIFS(FAM!AI:AI,FAM!E:E,C190)</f>
        <v>0</v>
      </c>
      <c r="G190" s="67">
        <f>SUMIFS(B2S!I:I,B2S!C:C,C190)</f>
        <v>0</v>
      </c>
      <c r="H190" s="67">
        <f>SUMIF(TOP!C:C,'Sum JAN'!C190,TOP!F:F)</f>
        <v>0</v>
      </c>
      <c r="I190" s="101">
        <f t="shared" si="14"/>
        <v>0</v>
      </c>
      <c r="J190" s="93">
        <f>SUMIFS(PSP!V:V,PSP!D:D,C190)</f>
        <v>0</v>
      </c>
      <c r="K190" s="101">
        <f t="shared" si="13"/>
        <v>0</v>
      </c>
    </row>
    <row r="191" spans="2:11" s="97" customFormat="1" ht="15" hidden="1" customHeight="1">
      <c r="B191" s="1">
        <v>131</v>
      </c>
      <c r="C191" s="1" t="s">
        <v>1004</v>
      </c>
      <c r="D191" s="1" t="s">
        <v>1349</v>
      </c>
      <c r="E191" s="63">
        <f>SUMIFS(OFM!AD:AD,OFM!C:C,C191)</f>
        <v>0</v>
      </c>
      <c r="F191" s="63">
        <f>SUMIFS(FAM!AI:AI,FAM!E:E,C191)</f>
        <v>0</v>
      </c>
      <c r="G191" s="67">
        <f>SUMIFS(B2S!I:I,B2S!C:C,C191)</f>
        <v>0</v>
      </c>
      <c r="H191" s="67">
        <f>SUMIF(TOP!C:C,'Sum JAN'!C191,TOP!F:F)</f>
        <v>0</v>
      </c>
      <c r="I191" s="101">
        <f t="shared" si="14"/>
        <v>0</v>
      </c>
      <c r="J191" s="93">
        <f>SUMIFS(PSP!V:V,PSP!D:D,C191)</f>
        <v>0</v>
      </c>
      <c r="K191" s="101">
        <f t="shared" si="13"/>
        <v>0</v>
      </c>
    </row>
    <row r="192" spans="2:11" s="97" customFormat="1" ht="15" hidden="1" customHeight="1">
      <c r="B192" s="94">
        <v>180</v>
      </c>
      <c r="C192" s="95" t="s">
        <v>1338</v>
      </c>
      <c r="D192" s="1" t="s">
        <v>1349</v>
      </c>
      <c r="E192" s="63">
        <f>SUMIFS(OFM!AD:AD,OFM!C:C,C192)</f>
        <v>0</v>
      </c>
      <c r="F192" s="63">
        <f>SUMIFS(FAM!AI:AI,FAM!E:E,C192)</f>
        <v>0</v>
      </c>
      <c r="G192" s="67">
        <f>SUMIFS(B2S!I:I,B2S!C:C,C192)</f>
        <v>0</v>
      </c>
      <c r="H192" s="67">
        <f>SUMIF(TOP!C:C,'Sum JAN'!C192,TOP!F:F)</f>
        <v>0</v>
      </c>
      <c r="I192" s="101">
        <f t="shared" si="14"/>
        <v>0</v>
      </c>
      <c r="J192" s="93">
        <f>SUMIFS(PSP!V:V,PSP!D:D,C192)</f>
        <v>0</v>
      </c>
      <c r="K192" s="101">
        <f t="shared" si="13"/>
        <v>0</v>
      </c>
    </row>
    <row r="193" spans="2:11" s="97" customFormat="1" ht="15" hidden="1" customHeight="1">
      <c r="B193" s="94">
        <v>161</v>
      </c>
      <c r="C193" s="95" t="s">
        <v>1319</v>
      </c>
      <c r="D193" s="1" t="s">
        <v>1349</v>
      </c>
      <c r="E193" s="63">
        <f>SUMIFS(OFM!AD:AD,OFM!C:C,C193)</f>
        <v>0</v>
      </c>
      <c r="F193" s="63">
        <f>SUMIFS(FAM!AI:AI,FAM!E:E,C193)</f>
        <v>0</v>
      </c>
      <c r="G193" s="67">
        <f>SUMIFS(B2S!I:I,B2S!C:C,C193)</f>
        <v>0</v>
      </c>
      <c r="H193" s="67">
        <f>SUMIF(TOP!C:C,'Sum JAN'!C193,TOP!F:F)</f>
        <v>0</v>
      </c>
      <c r="I193" s="101">
        <f t="shared" si="14"/>
        <v>0</v>
      </c>
      <c r="J193" s="93">
        <f>SUMIFS(PSP!V:V,PSP!D:D,C193)</f>
        <v>0</v>
      </c>
      <c r="K193" s="101">
        <f t="shared" si="13"/>
        <v>0</v>
      </c>
    </row>
    <row r="194" spans="2:11" ht="12.75" hidden="1">
      <c r="B194" s="1">
        <v>140</v>
      </c>
      <c r="C194" s="1" t="s">
        <v>1013</v>
      </c>
      <c r="D194" s="1" t="s">
        <v>1349</v>
      </c>
      <c r="E194" s="63">
        <f>SUMIFS(OFM!AD:AD,OFM!C:C,C194)</f>
        <v>0</v>
      </c>
      <c r="F194" s="63">
        <f>SUMIFS(FAM!AI:AI,FAM!E:E,C194)</f>
        <v>0</v>
      </c>
      <c r="G194" s="67">
        <f>SUMIFS(B2S!I:I,B2S!C:C,C194)</f>
        <v>0</v>
      </c>
      <c r="H194" s="67">
        <f>SUMIF(TOP!C:C,'Sum JAN'!C194,TOP!F:F)</f>
        <v>0</v>
      </c>
      <c r="I194" s="101">
        <f t="shared" si="14"/>
        <v>0</v>
      </c>
      <c r="J194" s="93">
        <f>SUMIFS(PSP!V:V,PSP!D:D,C194)</f>
        <v>0</v>
      </c>
      <c r="K194" s="101">
        <f t="shared" si="13"/>
        <v>0</v>
      </c>
    </row>
  </sheetData>
  <autoFilter ref="A7:K194" xr:uid="{00000000-0009-0000-0000-00000A000000}">
    <filterColumn colId="3">
      <filters>
        <filter val="FC"/>
      </filters>
    </filterColumn>
    <filterColumn colId="9">
      <filters>
        <filter val="1,055.00"/>
        <filter val="1,150.00"/>
        <filter val="1,151.25"/>
        <filter val="1,327.50"/>
        <filter val="1,355.00"/>
        <filter val="1,371.25"/>
        <filter val="1,445.00"/>
        <filter val="1,738.75"/>
        <filter val="1,843.75"/>
        <filter val="10,160.00"/>
        <filter val="11,045.00"/>
        <filter val="11,737.50"/>
        <filter val="12,045.00"/>
        <filter val="12,291.25"/>
        <filter val="12,916.25"/>
        <filter val="13,085.00"/>
        <filter val="13,448.75"/>
        <filter val="14,561.25"/>
        <filter val="196.25"/>
        <filter val="2,062.50"/>
        <filter val="2,123.75"/>
        <filter val="2,326.25"/>
        <filter val="2,697.50"/>
        <filter val="21,412.50"/>
        <filter val="23,322.50"/>
        <filter val="27,395.00"/>
        <filter val="275.00"/>
        <filter val="3,636.25"/>
        <filter val="3,957.50"/>
        <filter val="4,111.25"/>
        <filter val="4,358.75"/>
        <filter val="4,862.50"/>
        <filter val="407.50"/>
        <filter val="42,988.75"/>
        <filter val="5,723.75"/>
        <filter val="5,767.50"/>
        <filter val="50,190.00"/>
        <filter val="6,286.25"/>
        <filter val="6,308.75"/>
        <filter val="6,501.25"/>
        <filter val="6,547.50"/>
        <filter val="7,558.75"/>
        <filter val="741.25"/>
        <filter val="755.00"/>
        <filter val="8,423.75"/>
        <filter val="911.25"/>
        <filter val="940.00"/>
      </filters>
    </filterColumn>
    <filterColumn colId="10">
      <filters>
        <filter val="1,079.75"/>
        <filter val="1,148.25"/>
        <filter val="1,171.50"/>
        <filter val="1,313.50"/>
        <filter val="1,738.75"/>
        <filter val="1,928.25"/>
        <filter val="10,641.25"/>
        <filter val="103,043.25"/>
        <filter val="11,165.75"/>
        <filter val="112,456.25"/>
        <filter val="12,291.25"/>
        <filter val="15,076.50"/>
        <filter val="16,286.00"/>
        <filter val="16,641.50"/>
        <filter val="17,185.50"/>
        <filter val="17,282.25"/>
        <filter val="179,818.00"/>
        <filter val="18,104.25"/>
        <filter val="18,866.75"/>
        <filter val="18,973.75"/>
        <filter val="19,596.75"/>
        <filter val="19,942.75"/>
        <filter val="196.25"/>
        <filter val="2,123.75"/>
        <filter val="2,278.00"/>
        <filter val="2,326.25"/>
        <filter val="2,444.25"/>
        <filter val="2,697.50"/>
        <filter val="20,602.75"/>
        <filter val="20,627.25"/>
        <filter val="21,707.25"/>
        <filter val="213,987.50"/>
        <filter val="22,339.00"/>
        <filter val="22,992.50"/>
        <filter val="3,307.25"/>
        <filter val="3,879.50"/>
        <filter val="3,957.50"/>
        <filter val="30,017.75"/>
        <filter val="355,129.50"/>
        <filter val="37,664.75"/>
        <filter val="37,897.75"/>
        <filter val="38,589.75"/>
        <filter val="4,584.75"/>
        <filter val="4,622.00"/>
        <filter val="40,151.50"/>
        <filter val="407.50"/>
        <filter val="47,875.50"/>
        <filter val="5,283.25"/>
        <filter val="6,501.25"/>
        <filter val="61,409.25"/>
        <filter val="621.75"/>
        <filter val="66,807.75"/>
        <filter val="7,136.25"/>
        <filter val="7,334.50"/>
        <filter val="8,098.25"/>
        <filter val="8,471.00"/>
        <filter val="9,789.50"/>
        <filter val="9,955.75"/>
      </filters>
    </filterColumn>
  </autoFilter>
  <mergeCells count="9">
    <mergeCell ref="I1:J2"/>
    <mergeCell ref="B6:C6"/>
    <mergeCell ref="K3:K4"/>
    <mergeCell ref="B5:C5"/>
    <mergeCell ref="B3:B4"/>
    <mergeCell ref="C3:C4"/>
    <mergeCell ref="I3:I4"/>
    <mergeCell ref="J3:J4"/>
    <mergeCell ref="D3:D4"/>
  </mergeCells>
  <pageMargins left="0.7" right="0.7" top="0.75" bottom="0.75" header="0.3" footer="0.3"/>
  <pageSetup paperSize="260" orientation="portrait" horizontalDpi="203" verticalDpi="203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filterMode="1"/>
  <dimension ref="B1:L180"/>
  <sheetViews>
    <sheetView showGridLines="0" topLeftCell="B1" zoomScale="90" zoomScaleNormal="90" workbookViewId="0">
      <pane xSplit="2" ySplit="9" topLeftCell="D20" activePane="bottomRight" state="frozen"/>
      <selection activeCell="C24" sqref="C24"/>
      <selection pane="topRight" activeCell="C24" sqref="C24"/>
      <selection pane="bottomLeft" activeCell="C24" sqref="C24"/>
      <selection pane="bottomRight" activeCell="C24" sqref="C24"/>
    </sheetView>
  </sheetViews>
  <sheetFormatPr defaultColWidth="9.140625" defaultRowHeight="15" customHeight="1"/>
  <cols>
    <col min="1" max="1" width="4" style="54" customWidth="1"/>
    <col min="2" max="2" width="7.28515625" style="53" customWidth="1"/>
    <col min="3" max="3" width="6.5703125" style="53" bestFit="1" customWidth="1"/>
    <col min="4" max="4" width="11.140625" style="53" customWidth="1"/>
    <col min="5" max="5" width="15.7109375" style="55" customWidth="1"/>
    <col min="6" max="7" width="15.7109375" style="54" customWidth="1"/>
    <col min="8" max="9" width="12.42578125" style="54" customWidth="1"/>
    <col min="10" max="10" width="18" style="104" customWidth="1"/>
    <col min="11" max="11" width="19.28515625" style="92" customWidth="1"/>
    <col min="12" max="12" width="18.7109375" style="92" customWidth="1"/>
    <col min="13" max="16384" width="9.140625" style="54"/>
  </cols>
  <sheetData>
    <row r="1" spans="2:12" ht="15" customHeight="1">
      <c r="J1" s="402" t="s">
        <v>1361</v>
      </c>
      <c r="K1" s="402"/>
    </row>
    <row r="2" spans="2:12" ht="15" customHeight="1">
      <c r="B2" s="52" t="s">
        <v>1424</v>
      </c>
      <c r="E2" s="50"/>
      <c r="F2" s="47"/>
      <c r="G2" s="47"/>
      <c r="H2" s="47"/>
      <c r="I2" s="47"/>
      <c r="J2" s="403"/>
      <c r="K2" s="403"/>
      <c r="L2" s="103"/>
    </row>
    <row r="3" spans="2:12" ht="15" customHeight="1">
      <c r="B3" s="404" t="s">
        <v>1026</v>
      </c>
      <c r="C3" s="404" t="s">
        <v>926</v>
      </c>
      <c r="D3" s="396" t="s">
        <v>1348</v>
      </c>
      <c r="E3" s="105" t="s">
        <v>45</v>
      </c>
      <c r="F3" s="106" t="s">
        <v>262</v>
      </c>
      <c r="G3" s="106" t="s">
        <v>921</v>
      </c>
      <c r="H3" s="107" t="s">
        <v>1316</v>
      </c>
      <c r="I3" s="107" t="s">
        <v>1421</v>
      </c>
      <c r="J3" s="405" t="s">
        <v>1422</v>
      </c>
      <c r="K3" s="407" t="s">
        <v>1423</v>
      </c>
      <c r="L3" s="396" t="s">
        <v>925</v>
      </c>
    </row>
    <row r="4" spans="2:12" ht="15.75" customHeight="1">
      <c r="B4" s="404"/>
      <c r="C4" s="404"/>
      <c r="D4" s="397"/>
      <c r="E4" s="105" t="s">
        <v>1420</v>
      </c>
      <c r="F4" s="105" t="s">
        <v>1420</v>
      </c>
      <c r="G4" s="105" t="s">
        <v>1420</v>
      </c>
      <c r="H4" s="105" t="s">
        <v>1420</v>
      </c>
      <c r="I4" s="105" t="s">
        <v>1420</v>
      </c>
      <c r="J4" s="406"/>
      <c r="K4" s="408"/>
      <c r="L4" s="397"/>
    </row>
    <row r="5" spans="2:12" ht="17.25" hidden="1" customHeight="1">
      <c r="B5" s="398" t="s">
        <v>1028</v>
      </c>
      <c r="C5" s="399"/>
      <c r="D5" s="114"/>
      <c r="E5" s="108">
        <f>SUM(E10:E180)</f>
        <v>549519</v>
      </c>
      <c r="F5" s="108">
        <f>SUM(F10:F180)</f>
        <v>369039.75</v>
      </c>
      <c r="G5" s="108">
        <f>SUM(G10:G180)</f>
        <v>43674.75</v>
      </c>
      <c r="H5" s="108">
        <f>SUM(H10:H180)</f>
        <v>68664.25</v>
      </c>
      <c r="I5" s="108"/>
      <c r="J5" s="108">
        <f>SUM(J10:J180)</f>
        <v>1037224.25</v>
      </c>
      <c r="K5" s="108">
        <f>SUM(K10:K180)</f>
        <v>1294635.75</v>
      </c>
      <c r="L5" s="108">
        <f>SUM(L10:L180)</f>
        <v>2331860</v>
      </c>
    </row>
    <row r="6" spans="2:12" ht="17.25" customHeight="1">
      <c r="B6" s="400" t="s">
        <v>1541</v>
      </c>
      <c r="C6" s="401"/>
      <c r="D6" s="143"/>
      <c r="E6" s="144">
        <f>SUM(E7:E8)</f>
        <v>549519</v>
      </c>
      <c r="F6" s="144">
        <f t="shared" ref="F6:I6" si="0">SUM(F7:F8)</f>
        <v>369039.75</v>
      </c>
      <c r="G6" s="144">
        <f t="shared" si="0"/>
        <v>43674.75</v>
      </c>
      <c r="H6" s="144">
        <f t="shared" si="0"/>
        <v>68664.25</v>
      </c>
      <c r="I6" s="144">
        <f t="shared" si="0"/>
        <v>13860.75</v>
      </c>
      <c r="J6" s="144">
        <f>SUM(J7:J8)</f>
        <v>1044758.5</v>
      </c>
      <c r="K6" s="144">
        <f>SUM(K7:K8)</f>
        <v>1294635.75</v>
      </c>
      <c r="L6" s="144">
        <f>SUM(L7:L8)</f>
        <v>2339394.25</v>
      </c>
    </row>
    <row r="7" spans="2:12" ht="17.25" customHeight="1">
      <c r="B7" s="398" t="s">
        <v>1362</v>
      </c>
      <c r="C7" s="399"/>
      <c r="D7" s="114"/>
      <c r="E7" s="108">
        <f>SUMIFS(E:E,D:D,"FC")</f>
        <v>313641.25</v>
      </c>
      <c r="F7" s="108">
        <f>SUMIFS(F:F,D:D,"FC")</f>
        <v>257894.25</v>
      </c>
      <c r="G7" s="108">
        <f>SUMIFS(G:G,D:D,"FC")</f>
        <v>9069.5</v>
      </c>
      <c r="H7" s="108">
        <f>SUMIFS(H:H,D:D,"FC")</f>
        <v>41784.75</v>
      </c>
      <c r="I7" s="108">
        <f>SUMIFS(I:I,D:D,"FC")</f>
        <v>6326.5</v>
      </c>
      <c r="J7" s="108">
        <f>SUM(E7:I7)</f>
        <v>628716.25</v>
      </c>
      <c r="K7" s="108">
        <f>SUMIFS(K:K,D:D,"FC")</f>
        <v>1051472</v>
      </c>
      <c r="L7" s="108">
        <f>SUM(J7:K7)</f>
        <v>1680188.25</v>
      </c>
    </row>
    <row r="8" spans="2:12" ht="17.25" customHeight="1">
      <c r="B8" s="398" t="s">
        <v>1540</v>
      </c>
      <c r="C8" s="399"/>
      <c r="D8" s="117"/>
      <c r="E8" s="108">
        <f>SUMIFS(E:E,D:D,"KE")</f>
        <v>235877.75</v>
      </c>
      <c r="F8" s="108">
        <f>SUMIFS(F:F,D:D,"KE")</f>
        <v>111145.5</v>
      </c>
      <c r="G8" s="108">
        <f>SUMIFS(G:G,D:D,"KE")</f>
        <v>34605.25</v>
      </c>
      <c r="H8" s="108">
        <f>SUMIFS(H:H,D:D,"KE")</f>
        <v>26879.5</v>
      </c>
      <c r="I8" s="108">
        <f>SUMIFS(I:I,D:D,"KE")</f>
        <v>7534.25</v>
      </c>
      <c r="J8" s="108">
        <f>SUM(E8:I8)</f>
        <v>416042.25</v>
      </c>
      <c r="K8" s="108">
        <f>SUMIFS(K:K,D:D,"KE")</f>
        <v>243163.75</v>
      </c>
      <c r="L8" s="108">
        <f t="shared" ref="L8:L9" si="1">SUM(J8:K8)</f>
        <v>659206</v>
      </c>
    </row>
    <row r="9" spans="2:12" ht="4.5" customHeight="1">
      <c r="B9" s="113"/>
      <c r="C9" s="114"/>
      <c r="D9" s="114"/>
      <c r="E9" s="108"/>
      <c r="F9" s="108"/>
      <c r="G9" s="108"/>
      <c r="H9" s="108"/>
      <c r="I9" s="108"/>
      <c r="J9" s="108"/>
      <c r="K9" s="111"/>
      <c r="L9" s="108">
        <f t="shared" si="1"/>
        <v>0</v>
      </c>
    </row>
    <row r="10" spans="2:12" s="92" customFormat="1" ht="15" hidden="1" customHeight="1">
      <c r="B10" s="138">
        <v>0</v>
      </c>
      <c r="C10" s="138" t="s">
        <v>244</v>
      </c>
      <c r="D10" s="138" t="s">
        <v>1038</v>
      </c>
      <c r="E10" s="139">
        <f>SUMIFS(OFM!AJ:AJ,OFM!C:C,C10)</f>
        <v>0</v>
      </c>
      <c r="F10" s="139">
        <f>SUMIFS(FAM!AL:AL,FAM!E:E,C10)</f>
        <v>0</v>
      </c>
      <c r="G10" s="140">
        <f>SUMIFS(B2S!L:L,B2S!C:C,C10)</f>
        <v>0</v>
      </c>
      <c r="H10" s="140">
        <f>SUMIF(TOP!C:C,C10,TOP!I:I)</f>
        <v>0</v>
      </c>
      <c r="I10" s="140">
        <f>SUMIF(LEG!C:C,'Sum FEB'!C11,LEG!I:I)</f>
        <v>0</v>
      </c>
      <c r="J10" s="141">
        <f t="shared" ref="J10:J28" si="2">SUM(E10:H10)</f>
        <v>0</v>
      </c>
      <c r="K10" s="142">
        <f>SUMIFS(PSP!Y:Y,PSP!D:D,C10)</f>
        <v>0</v>
      </c>
      <c r="L10" s="141">
        <f t="shared" ref="L10:L41" si="3">SUM(J10:K10)</f>
        <v>0</v>
      </c>
    </row>
    <row r="11" spans="2:12" s="92" customFormat="1" ht="15" hidden="1" customHeight="1">
      <c r="B11" s="138">
        <v>0</v>
      </c>
      <c r="C11" s="138" t="s">
        <v>218</v>
      </c>
      <c r="D11" s="138" t="s">
        <v>1038</v>
      </c>
      <c r="E11" s="139">
        <f>SUMIFS(OFM!AJ:AJ,OFM!C:C,C11)</f>
        <v>0</v>
      </c>
      <c r="F11" s="139">
        <f>SUMIFS(FAM!AL:AL,FAM!E:E,C11)</f>
        <v>0</v>
      </c>
      <c r="G11" s="140">
        <f>SUMIFS(B2S!L:L,B2S!C:C,C11)</f>
        <v>0</v>
      </c>
      <c r="H11" s="140">
        <f>SUMIF(TOP!C:C,C11,TOP!I:I)</f>
        <v>0</v>
      </c>
      <c r="I11" s="140">
        <f>SUMIF(LEG!C:C,'Sum FEB'!C12,LEG!I:I)</f>
        <v>7534.25</v>
      </c>
      <c r="J11" s="141">
        <f t="shared" si="2"/>
        <v>0</v>
      </c>
      <c r="K11" s="142">
        <f>SUMIFS(PSP!Y:Y,PSP!D:D,C11)</f>
        <v>0</v>
      </c>
      <c r="L11" s="141">
        <f t="shared" si="3"/>
        <v>0</v>
      </c>
    </row>
    <row r="12" spans="2:12" s="92" customFormat="1" ht="15" hidden="1" customHeight="1">
      <c r="B12" s="138">
        <v>0</v>
      </c>
      <c r="C12" s="138" t="s">
        <v>5</v>
      </c>
      <c r="D12" s="138" t="s">
        <v>1038</v>
      </c>
      <c r="E12" s="139">
        <f>SUMIFS(OFM!AJ:AJ,OFM!C:C,C12)</f>
        <v>235877.75</v>
      </c>
      <c r="F12" s="139">
        <f>SUMIFS(FAM!AL:AL,FAM!E:E,C12)</f>
        <v>111145.5</v>
      </c>
      <c r="G12" s="140">
        <f>SUMIFS(B2S!L:L,B2S!C:C,C12)</f>
        <v>34605.25</v>
      </c>
      <c r="H12" s="140">
        <f>SUMIF(TOP!C:C,C12,TOP!I:I)</f>
        <v>26879.5</v>
      </c>
      <c r="I12" s="140">
        <f>SUMIF(LEG!C:C,'Sum FEB'!C10,LEG!I:I)</f>
        <v>0</v>
      </c>
      <c r="J12" s="141">
        <f t="shared" si="2"/>
        <v>408508</v>
      </c>
      <c r="K12" s="142">
        <f>SUMIFS(PSP!Y:Y,PSP!D:D,C12)</f>
        <v>243163.75</v>
      </c>
      <c r="L12" s="141">
        <f t="shared" si="3"/>
        <v>651671.75</v>
      </c>
    </row>
    <row r="13" spans="2:12" s="92" customFormat="1" ht="12.75" hidden="1">
      <c r="B13" s="138">
        <v>1</v>
      </c>
      <c r="C13" s="138" t="s">
        <v>929</v>
      </c>
      <c r="D13" s="138" t="s">
        <v>1038</v>
      </c>
      <c r="E13" s="139">
        <f>SUMIFS(OFM!AJ:AJ,OFM!C:C,C13)</f>
        <v>0</v>
      </c>
      <c r="F13" s="139">
        <f>SUMIFS(FAM!AL:AL,FAM!E:E,C13)</f>
        <v>0</v>
      </c>
      <c r="G13" s="140">
        <f>SUMIFS(B2S!L:L,B2S!C:C,C13)</f>
        <v>0</v>
      </c>
      <c r="H13" s="140">
        <f>SUMIF(TOP!C:C,C13,TOP!I:I)</f>
        <v>0</v>
      </c>
      <c r="I13" s="140">
        <f>SUMIF(LEG!C:C,'Sum FEB'!C13,LEG!I:I)</f>
        <v>0</v>
      </c>
      <c r="J13" s="141">
        <f t="shared" si="2"/>
        <v>0</v>
      </c>
      <c r="K13" s="142">
        <f>SUMIFS(PSP!Y:Y,PSP!D:D,C13)</f>
        <v>0</v>
      </c>
      <c r="L13" s="141">
        <f t="shared" si="3"/>
        <v>0</v>
      </c>
    </row>
    <row r="14" spans="2:12" s="92" customFormat="1" ht="12.75" hidden="1">
      <c r="B14" s="138">
        <v>2</v>
      </c>
      <c r="C14" s="138" t="s">
        <v>930</v>
      </c>
      <c r="D14" s="138" t="s">
        <v>1038</v>
      </c>
      <c r="E14" s="139">
        <f>SUMIFS(OFM!AJ:AJ,OFM!C:C,C14)</f>
        <v>0</v>
      </c>
      <c r="F14" s="139">
        <f>SUMIFS(FAM!AL:AL,FAM!E:E,C14)</f>
        <v>0</v>
      </c>
      <c r="G14" s="140">
        <f>SUMIFS(B2S!L:L,B2S!C:C,C14)</f>
        <v>0</v>
      </c>
      <c r="H14" s="140">
        <f>SUMIF(TOP!C:C,C14,TOP!I:I)</f>
        <v>0</v>
      </c>
      <c r="I14" s="140">
        <f>SUMIF(LEG!C:C,'Sum FEB'!C14,LEG!I:I)</f>
        <v>0</v>
      </c>
      <c r="J14" s="141">
        <f t="shared" si="2"/>
        <v>0</v>
      </c>
      <c r="K14" s="142">
        <f>SUMIFS(PSP!Y:Y,PSP!D:D,C14)</f>
        <v>0</v>
      </c>
      <c r="L14" s="141">
        <f t="shared" si="3"/>
        <v>0</v>
      </c>
    </row>
    <row r="15" spans="2:12" s="92" customFormat="1" ht="15" hidden="1" customHeight="1">
      <c r="B15" s="138">
        <v>3</v>
      </c>
      <c r="C15" s="138" t="s">
        <v>265</v>
      </c>
      <c r="D15" s="138" t="s">
        <v>1038</v>
      </c>
      <c r="E15" s="139">
        <f>SUMIFS(OFM!AJ:AJ,OFM!C:C,C15)</f>
        <v>0</v>
      </c>
      <c r="F15" s="139">
        <f>SUMIFS(FAM!AL:AL,FAM!E:E,C15)</f>
        <v>0</v>
      </c>
      <c r="G15" s="140">
        <f>SUMIFS(B2S!L:L,B2S!C:C,C15)</f>
        <v>0</v>
      </c>
      <c r="H15" s="140">
        <f>SUMIF(TOP!C:C,C15,TOP!I:I)</f>
        <v>0</v>
      </c>
      <c r="I15" s="140">
        <f>SUMIF(LEG!C:C,'Sum FEB'!C15,LEG!I:I)</f>
        <v>0</v>
      </c>
      <c r="J15" s="141">
        <f t="shared" si="2"/>
        <v>0</v>
      </c>
      <c r="K15" s="142">
        <f>SUMIFS(PSP!Y:Y,PSP!D:D,C15)</f>
        <v>0</v>
      </c>
      <c r="L15" s="141">
        <f t="shared" si="3"/>
        <v>0</v>
      </c>
    </row>
    <row r="16" spans="2:12" s="97" customFormat="1" ht="15" customHeight="1">
      <c r="B16" s="1">
        <v>5</v>
      </c>
      <c r="C16" s="1" t="s">
        <v>307</v>
      </c>
      <c r="D16" s="1" t="s">
        <v>1349</v>
      </c>
      <c r="E16" s="63">
        <f>SUMIFS(OFM!AJ:AJ,OFM!C:C,C16)</f>
        <v>17837.75</v>
      </c>
      <c r="F16" s="63">
        <f>SUMIFS(FAM!AL:AL,FAM!E:E,C16)</f>
        <v>0</v>
      </c>
      <c r="G16" s="67">
        <f>SUMIFS(B2S!L:L,B2S!C:C,C16)</f>
        <v>0</v>
      </c>
      <c r="H16" s="67">
        <f>SUMIF(TOP!C:C,C16,TOP!I:I)</f>
        <v>2577</v>
      </c>
      <c r="I16" s="67">
        <f>SUMIF(LEG!C:C,'Sum FEB'!C16,LEG!I:I)</f>
        <v>0</v>
      </c>
      <c r="J16" s="146">
        <f>SUM(E16:I16)</f>
        <v>20414.75</v>
      </c>
      <c r="K16" s="147">
        <f>SUMIFS(PSP!Y:Y,PSP!D:D,C16)</f>
        <v>6620</v>
      </c>
      <c r="L16" s="101">
        <f t="shared" si="3"/>
        <v>27034.75</v>
      </c>
    </row>
    <row r="17" spans="2:12" s="97" customFormat="1" ht="15" customHeight="1">
      <c r="B17" s="1">
        <v>6</v>
      </c>
      <c r="C17" s="1" t="s">
        <v>310</v>
      </c>
      <c r="D17" s="1" t="s">
        <v>1349</v>
      </c>
      <c r="E17" s="63">
        <f>SUMIFS(OFM!AJ:AJ,OFM!C:C,C17)</f>
        <v>0</v>
      </c>
      <c r="F17" s="63">
        <f>SUMIFS(FAM!AL:AL,FAM!E:E,C17)</f>
        <v>0</v>
      </c>
      <c r="G17" s="67">
        <f>SUMIFS(B2S!L:L,B2S!C:C,C17)</f>
        <v>0</v>
      </c>
      <c r="H17" s="67">
        <f>SUMIF(TOP!C:C,C17,TOP!I:I)</f>
        <v>2643</v>
      </c>
      <c r="I17" s="67">
        <f>SUMIF(LEG!C:C,'Sum FEB'!C17,LEG!I:I)</f>
        <v>0</v>
      </c>
      <c r="J17" s="146">
        <f t="shared" ref="J17:J26" si="4">SUM(E17:I17)</f>
        <v>2643</v>
      </c>
      <c r="K17" s="147">
        <f>SUMIFS(PSP!Y:Y,PSP!D:D,C17)</f>
        <v>752.5</v>
      </c>
      <c r="L17" s="101">
        <f t="shared" si="3"/>
        <v>3395.5</v>
      </c>
    </row>
    <row r="18" spans="2:12" s="97" customFormat="1" ht="15" customHeight="1">
      <c r="B18" s="1">
        <v>7</v>
      </c>
      <c r="C18" s="1" t="s">
        <v>545</v>
      </c>
      <c r="D18" s="1" t="s">
        <v>1349</v>
      </c>
      <c r="E18" s="63">
        <f>SUMIFS(OFM!AJ:AJ,OFM!C:C,C18)</f>
        <v>0</v>
      </c>
      <c r="F18" s="63">
        <f>SUMIFS(FAM!AL:AL,FAM!E:E,C18)</f>
        <v>0</v>
      </c>
      <c r="G18" s="67">
        <f>SUMIFS(B2S!L:L,B2S!C:C,C18)</f>
        <v>0</v>
      </c>
      <c r="H18" s="67">
        <f>SUMIF(TOP!C:C,C18,TOP!I:I)</f>
        <v>912.5</v>
      </c>
      <c r="I18" s="67">
        <f>SUMIF(LEG!C:C,'Sum FEB'!C18,LEG!I:I)</f>
        <v>0</v>
      </c>
      <c r="J18" s="146">
        <f t="shared" si="4"/>
        <v>912.5</v>
      </c>
      <c r="K18" s="147">
        <f>SUMIFS(PSP!Y:Y,PSP!D:D,C18)</f>
        <v>997.5</v>
      </c>
      <c r="L18" s="101">
        <f t="shared" si="3"/>
        <v>1910</v>
      </c>
    </row>
    <row r="19" spans="2:12" s="97" customFormat="1" ht="15" customHeight="1">
      <c r="B19" s="1">
        <v>8</v>
      </c>
      <c r="C19" s="1" t="s">
        <v>125</v>
      </c>
      <c r="D19" s="1" t="s">
        <v>1349</v>
      </c>
      <c r="E19" s="63">
        <f>SUMIFS(OFM!AJ:AJ,OFM!C:C,C19)</f>
        <v>17828.5</v>
      </c>
      <c r="F19" s="63">
        <f>SUMIFS(FAM!AL:AL,FAM!E:E,C19)</f>
        <v>27878.75</v>
      </c>
      <c r="G19" s="67">
        <f>SUMIFS(B2S!L:L,B2S!C:C,C19)</f>
        <v>0</v>
      </c>
      <c r="H19" s="67">
        <f>SUMIF(TOP!C:C,C19,TOP!I:I)</f>
        <v>2311.5</v>
      </c>
      <c r="I19" s="67">
        <f>SUMIF(LEG!C:C,'Sum FEB'!C19,LEG!I:I)</f>
        <v>0</v>
      </c>
      <c r="J19" s="146">
        <f t="shared" si="4"/>
        <v>48018.75</v>
      </c>
      <c r="K19" s="147">
        <f>SUMIFS(PSP!Y:Y,PSP!D:D,C19)</f>
        <v>16061.25</v>
      </c>
      <c r="L19" s="101">
        <f t="shared" si="3"/>
        <v>64080</v>
      </c>
    </row>
    <row r="20" spans="2:12" s="97" customFormat="1" ht="15" customHeight="1">
      <c r="B20" s="1">
        <v>9</v>
      </c>
      <c r="C20" s="1" t="s">
        <v>364</v>
      </c>
      <c r="D20" s="1" t="s">
        <v>1349</v>
      </c>
      <c r="E20" s="63">
        <f>SUMIFS(OFM!AJ:AJ,OFM!C:C,C20)</f>
        <v>5659.5</v>
      </c>
      <c r="F20" s="63">
        <f>SUMIFS(FAM!AL:AL,FAM!E:E,C20)</f>
        <v>0</v>
      </c>
      <c r="G20" s="67">
        <f>SUMIFS(B2S!L:L,B2S!C:C,C20)</f>
        <v>0</v>
      </c>
      <c r="H20" s="67">
        <f>SUMIF(TOP!C:C,C20,TOP!I:I)</f>
        <v>0</v>
      </c>
      <c r="I20" s="67">
        <f>SUMIF(LEG!C:C,'Sum FEB'!C20,LEG!I:I)</f>
        <v>0</v>
      </c>
      <c r="J20" s="146">
        <f t="shared" si="4"/>
        <v>5659.5</v>
      </c>
      <c r="K20" s="147">
        <f>SUMIFS(PSP!Y:Y,PSP!D:D,C20)</f>
        <v>726.25</v>
      </c>
      <c r="L20" s="101">
        <f t="shared" si="3"/>
        <v>6385.75</v>
      </c>
    </row>
    <row r="21" spans="2:12" s="97" customFormat="1" ht="15" customHeight="1">
      <c r="B21" s="1">
        <v>10</v>
      </c>
      <c r="C21" s="1" t="s">
        <v>43</v>
      </c>
      <c r="D21" s="1" t="s">
        <v>1349</v>
      </c>
      <c r="E21" s="63">
        <f>SUMIFS(OFM!AJ:AJ,OFM!C:C,C21)</f>
        <v>9481.75</v>
      </c>
      <c r="F21" s="63">
        <f>SUMIFS(FAM!AL:AL,FAM!E:E,C21)</f>
        <v>0</v>
      </c>
      <c r="G21" s="67">
        <f>SUMIFS(B2S!L:L,B2S!C:C,C21)</f>
        <v>0</v>
      </c>
      <c r="H21" s="67">
        <f>SUMIF(TOP!C:C,C21,TOP!I:I)</f>
        <v>0</v>
      </c>
      <c r="I21" s="67">
        <f>SUMIF(LEG!C:C,'Sum FEB'!C21,LEG!I:I)</f>
        <v>0</v>
      </c>
      <c r="J21" s="146">
        <f t="shared" si="4"/>
        <v>9481.75</v>
      </c>
      <c r="K21" s="147">
        <f>SUMIFS(PSP!Y:Y,PSP!D:D,C21)</f>
        <v>1027.5</v>
      </c>
      <c r="L21" s="101">
        <f t="shared" si="3"/>
        <v>10509.25</v>
      </c>
    </row>
    <row r="22" spans="2:12" s="97" customFormat="1" ht="15" customHeight="1">
      <c r="B22" s="1">
        <v>11</v>
      </c>
      <c r="C22" s="1" t="s">
        <v>204</v>
      </c>
      <c r="D22" s="1" t="s">
        <v>1349</v>
      </c>
      <c r="E22" s="63">
        <f>SUMIFS(OFM!AJ:AJ,OFM!C:C,C22)</f>
        <v>0</v>
      </c>
      <c r="F22" s="63">
        <f>SUMIFS(FAM!AL:AL,FAM!E:E,C22)</f>
        <v>0</v>
      </c>
      <c r="G22" s="67">
        <f>SUMIFS(B2S!L:L,B2S!C:C,C22)</f>
        <v>0</v>
      </c>
      <c r="H22" s="67">
        <f>SUMIF(TOP!C:C,C22,TOP!I:I)</f>
        <v>2797.25</v>
      </c>
      <c r="I22" s="67">
        <f>SUMIF(LEG!C:C,'Sum FEB'!C22,LEG!I:I)</f>
        <v>0</v>
      </c>
      <c r="J22" s="146">
        <f t="shared" si="4"/>
        <v>2797.25</v>
      </c>
      <c r="K22" s="147">
        <f>SUMIFS(PSP!Y:Y,PSP!D:D,C22)</f>
        <v>11377.5</v>
      </c>
      <c r="L22" s="101">
        <f t="shared" si="3"/>
        <v>14174.75</v>
      </c>
    </row>
    <row r="23" spans="2:12" s="97" customFormat="1" ht="15" customHeight="1">
      <c r="B23" s="1">
        <v>12</v>
      </c>
      <c r="C23" s="1" t="s">
        <v>14</v>
      </c>
      <c r="D23" s="1" t="s">
        <v>1349</v>
      </c>
      <c r="E23" s="63">
        <f>SUMIFS(OFM!AJ:AJ,OFM!C:C,C23)</f>
        <v>3737.75</v>
      </c>
      <c r="F23" s="63">
        <f>SUMIFS(FAM!AL:AL,FAM!E:E,C23)</f>
        <v>0</v>
      </c>
      <c r="G23" s="67">
        <f>SUMIFS(B2S!L:L,B2S!C:C,C23)</f>
        <v>0</v>
      </c>
      <c r="H23" s="67">
        <f>SUMIF(TOP!C:C,C23,TOP!I:I)</f>
        <v>705.25</v>
      </c>
      <c r="I23" s="67">
        <f>SUMIF(LEG!C:C,'Sum FEB'!C23,LEG!I:I)</f>
        <v>0</v>
      </c>
      <c r="J23" s="146">
        <f t="shared" si="4"/>
        <v>4443</v>
      </c>
      <c r="K23" s="147">
        <f>SUMIFS(PSP!Y:Y,PSP!D:D,C23)</f>
        <v>7008.75</v>
      </c>
      <c r="L23" s="101">
        <f t="shared" si="3"/>
        <v>11451.75</v>
      </c>
    </row>
    <row r="24" spans="2:12" s="97" customFormat="1" ht="15" customHeight="1">
      <c r="B24" s="1">
        <v>13</v>
      </c>
      <c r="C24" s="1" t="s">
        <v>36</v>
      </c>
      <c r="D24" s="1" t="s">
        <v>1349</v>
      </c>
      <c r="E24" s="63">
        <f>SUMIFS(OFM!AJ:AJ,OFM!C:C,C24)</f>
        <v>0</v>
      </c>
      <c r="F24" s="63">
        <f>SUMIFS(FAM!AL:AL,FAM!E:E,C24)</f>
        <v>0</v>
      </c>
      <c r="G24" s="67">
        <f>SUMIFS(B2S!L:L,B2S!C:C,C24)</f>
        <v>0</v>
      </c>
      <c r="H24" s="67">
        <f>SUMIF(TOP!C:C,C24,TOP!I:I)</f>
        <v>0</v>
      </c>
      <c r="I24" s="67">
        <f>SUMIF(LEG!C:C,'Sum FEB'!C24,LEG!I:I)</f>
        <v>0</v>
      </c>
      <c r="J24" s="146">
        <f t="shared" si="4"/>
        <v>0</v>
      </c>
      <c r="K24" s="147">
        <f>SUMIFS(PSP!Y:Y,PSP!D:D,C24)</f>
        <v>8527.5</v>
      </c>
      <c r="L24" s="101">
        <f t="shared" si="3"/>
        <v>8527.5</v>
      </c>
    </row>
    <row r="25" spans="2:12" s="97" customFormat="1" ht="15" customHeight="1">
      <c r="B25" s="1">
        <v>14</v>
      </c>
      <c r="C25" s="1" t="s">
        <v>23</v>
      </c>
      <c r="D25" s="1" t="s">
        <v>1349</v>
      </c>
      <c r="E25" s="63">
        <f>SUMIFS(OFM!AJ:AJ,OFM!C:C,C25)</f>
        <v>38109.75</v>
      </c>
      <c r="F25" s="63">
        <f>SUMIFS(FAM!AL:AL,FAM!E:E,C25)</f>
        <v>23667.5</v>
      </c>
      <c r="G25" s="67">
        <f>SUMIFS(B2S!L:L,B2S!C:C,C25)</f>
        <v>0</v>
      </c>
      <c r="H25" s="67">
        <f>SUMIF(TOP!C:C,C25,TOP!I:I)</f>
        <v>0</v>
      </c>
      <c r="I25" s="67">
        <f>SUMIF(LEG!C:C,'Sum FEB'!C25,LEG!I:I)</f>
        <v>0</v>
      </c>
      <c r="J25" s="146">
        <f t="shared" si="4"/>
        <v>61777.25</v>
      </c>
      <c r="K25" s="147">
        <f>SUMIFS(PSP!Y:Y,PSP!D:D,C25)</f>
        <v>56981.25</v>
      </c>
      <c r="L25" s="101">
        <f t="shared" si="3"/>
        <v>118758.5</v>
      </c>
    </row>
    <row r="26" spans="2:12" s="97" customFormat="1" ht="12.75">
      <c r="B26" s="1">
        <v>15</v>
      </c>
      <c r="C26" s="1" t="s">
        <v>38</v>
      </c>
      <c r="D26" s="1" t="s">
        <v>1349</v>
      </c>
      <c r="E26" s="63">
        <f>SUMIFS(OFM!AJ:AJ,OFM!C:C,C26)</f>
        <v>0</v>
      </c>
      <c r="F26" s="63">
        <f>SUMIFS(FAM!AL:AL,FAM!E:E,C26)</f>
        <v>0</v>
      </c>
      <c r="G26" s="67">
        <f>SUMIFS(B2S!L:L,B2S!C:C,C26)</f>
        <v>0</v>
      </c>
      <c r="H26" s="67">
        <f>SUMIF(TOP!C:C,C26,TOP!I:I)</f>
        <v>0</v>
      </c>
      <c r="I26" s="67">
        <f>SUMIF(LEG!C:C,'Sum FEB'!C26,LEG!I:I)</f>
        <v>0</v>
      </c>
      <c r="J26" s="146">
        <f t="shared" si="4"/>
        <v>0</v>
      </c>
      <c r="K26" s="147">
        <f>SUMIFS(PSP!Y:Y,PSP!D:D,C26)</f>
        <v>11412.5</v>
      </c>
      <c r="L26" s="101">
        <f t="shared" si="3"/>
        <v>11412.5</v>
      </c>
    </row>
    <row r="27" spans="2:12" ht="12.75" hidden="1">
      <c r="B27" s="138">
        <v>16</v>
      </c>
      <c r="C27" s="138" t="s">
        <v>931</v>
      </c>
      <c r="D27" s="138" t="s">
        <v>1038</v>
      </c>
      <c r="E27" s="139">
        <f>SUMIFS(OFM!AJ:AJ,OFM!C:C,C27)</f>
        <v>0</v>
      </c>
      <c r="F27" s="139">
        <f>SUMIFS(FAM!AL:AL,FAM!E:E,C27)</f>
        <v>0</v>
      </c>
      <c r="G27" s="140">
        <f>SUMIFS(B2S!L:L,B2S!C:C,C27)</f>
        <v>0</v>
      </c>
      <c r="H27" s="140">
        <f>SUMIF(TOP!C:C,C27,TOP!I:I)</f>
        <v>0</v>
      </c>
      <c r="I27" s="140">
        <f>SUMIF(LEG!C:C,'Sum FEB'!C27,LEG!I:I)</f>
        <v>0</v>
      </c>
      <c r="J27" s="141">
        <f t="shared" si="2"/>
        <v>0</v>
      </c>
      <c r="K27" s="142">
        <f>SUMIFS(PSP!Y:Y,PSP!D:D,C27)</f>
        <v>0</v>
      </c>
      <c r="L27" s="141">
        <f t="shared" si="3"/>
        <v>0</v>
      </c>
    </row>
    <row r="28" spans="2:12" s="92" customFormat="1" ht="15" hidden="1" customHeight="1">
      <c r="B28" s="138">
        <v>17</v>
      </c>
      <c r="C28" s="138" t="s">
        <v>32</v>
      </c>
      <c r="D28" s="138" t="s">
        <v>1038</v>
      </c>
      <c r="E28" s="139">
        <f>SUMIFS(OFM!AJ:AJ,OFM!C:C,C28)</f>
        <v>0</v>
      </c>
      <c r="F28" s="139">
        <f>SUMIFS(FAM!AL:AL,FAM!E:E,C28)</f>
        <v>0</v>
      </c>
      <c r="G28" s="140">
        <f>SUMIFS(B2S!L:L,B2S!C:C,C28)</f>
        <v>0</v>
      </c>
      <c r="H28" s="140">
        <f>SUMIF(TOP!C:C,C28,TOP!I:I)</f>
        <v>0</v>
      </c>
      <c r="I28" s="140">
        <f>SUMIF(LEG!C:C,'Sum FEB'!C28,LEG!I:I)</f>
        <v>0</v>
      </c>
      <c r="J28" s="141">
        <f t="shared" si="2"/>
        <v>0</v>
      </c>
      <c r="K28" s="142">
        <f>SUMIFS(PSP!Y:Y,PSP!D:D,C28)</f>
        <v>0</v>
      </c>
      <c r="L28" s="141">
        <f t="shared" si="3"/>
        <v>0</v>
      </c>
    </row>
    <row r="29" spans="2:12" s="97" customFormat="1" ht="15" customHeight="1">
      <c r="B29" s="1">
        <v>18</v>
      </c>
      <c r="C29" s="1" t="s">
        <v>148</v>
      </c>
      <c r="D29" s="1" t="s">
        <v>1349</v>
      </c>
      <c r="E29" s="63">
        <f>SUMIFS(OFM!AJ:AJ,OFM!C:C,C29)</f>
        <v>0</v>
      </c>
      <c r="F29" s="63">
        <f>SUMIFS(FAM!AL:AL,FAM!E:E,C29)</f>
        <v>2784.5</v>
      </c>
      <c r="G29" s="67">
        <f>SUMIFS(B2S!L:L,B2S!C:C,C29)</f>
        <v>0</v>
      </c>
      <c r="H29" s="67">
        <f>SUMIF(TOP!C:C,C29,TOP!I:I)</f>
        <v>2547</v>
      </c>
      <c r="I29" s="67">
        <f>SUMIF(LEG!C:C,'Sum FEB'!C29,LEG!I:I)</f>
        <v>0</v>
      </c>
      <c r="J29" s="146">
        <f t="shared" ref="J29:J50" si="5">SUM(E29:I29)</f>
        <v>5331.5</v>
      </c>
      <c r="K29" s="147">
        <f>SUMIFS(PSP!Y:Y,PSP!D:D,C29)</f>
        <v>26200</v>
      </c>
      <c r="L29" s="101">
        <f t="shared" si="3"/>
        <v>31531.5</v>
      </c>
    </row>
    <row r="30" spans="2:12" s="97" customFormat="1" ht="15" customHeight="1">
      <c r="B30" s="1">
        <v>19</v>
      </c>
      <c r="C30" s="1" t="s">
        <v>19</v>
      </c>
      <c r="D30" s="1" t="s">
        <v>1349</v>
      </c>
      <c r="E30" s="63">
        <f>SUMIFS(OFM!AJ:AJ,OFM!C:C,C30)</f>
        <v>0</v>
      </c>
      <c r="F30" s="63">
        <f>SUMIFS(FAM!AL:AL,FAM!E:E,C30)</f>
        <v>22150.75</v>
      </c>
      <c r="G30" s="67">
        <f>SUMIFS(B2S!L:L,B2S!C:C,C30)</f>
        <v>0</v>
      </c>
      <c r="H30" s="67">
        <f>SUMIF(TOP!C:C,C30,TOP!I:I)</f>
        <v>5497</v>
      </c>
      <c r="I30" s="67">
        <f>SUMIF(LEG!C:C,'Sum FEB'!C30,LEG!I:I)</f>
        <v>0</v>
      </c>
      <c r="J30" s="146">
        <f t="shared" si="5"/>
        <v>27647.75</v>
      </c>
      <c r="K30" s="147">
        <f>SUMIFS(PSP!Y:Y,PSP!D:D,C30)</f>
        <v>20738.5</v>
      </c>
      <c r="L30" s="101">
        <f t="shared" si="3"/>
        <v>48386.25</v>
      </c>
    </row>
    <row r="31" spans="2:12" s="97" customFormat="1" ht="15" customHeight="1">
      <c r="B31" s="1">
        <v>20</v>
      </c>
      <c r="C31" s="1" t="s">
        <v>29</v>
      </c>
      <c r="D31" s="1" t="s">
        <v>1349</v>
      </c>
      <c r="E31" s="63">
        <f>SUMIFS(OFM!AJ:AJ,OFM!C:C,C31)</f>
        <v>28788</v>
      </c>
      <c r="F31" s="63">
        <f>SUMIFS(FAM!AL:AL,FAM!E:E,C31)</f>
        <v>6949</v>
      </c>
      <c r="G31" s="67">
        <f>SUMIFS(B2S!L:L,B2S!C:C,C31)</f>
        <v>0</v>
      </c>
      <c r="H31" s="67">
        <f>SUMIF(TOP!C:C,C31,TOP!I:I)</f>
        <v>0</v>
      </c>
      <c r="I31" s="67">
        <f>SUMIF(LEG!C:C,'Sum FEB'!C31,LEG!I:I)</f>
        <v>0</v>
      </c>
      <c r="J31" s="146">
        <f t="shared" si="5"/>
        <v>35737</v>
      </c>
      <c r="K31" s="147">
        <f>SUMIFS(PSP!Y:Y,PSP!D:D,C31)</f>
        <v>26581.25</v>
      </c>
      <c r="L31" s="101">
        <f t="shared" si="3"/>
        <v>62318.25</v>
      </c>
    </row>
    <row r="32" spans="2:12" s="97" customFormat="1" ht="15" customHeight="1">
      <c r="B32" s="1">
        <v>21</v>
      </c>
      <c r="C32" s="1" t="s">
        <v>3</v>
      </c>
      <c r="D32" s="1" t="s">
        <v>1349</v>
      </c>
      <c r="E32" s="63">
        <f>SUMIFS(OFM!AJ:AJ,OFM!C:C,C32)</f>
        <v>50611</v>
      </c>
      <c r="F32" s="63">
        <f>SUMIFS(FAM!AL:AL,FAM!E:E,C32)</f>
        <v>14549.5</v>
      </c>
      <c r="G32" s="67">
        <f>SUMIFS(B2S!L:L,B2S!C:C,C32)</f>
        <v>0</v>
      </c>
      <c r="H32" s="67">
        <f>SUMIF(TOP!C:C,C32,TOP!I:I)</f>
        <v>0</v>
      </c>
      <c r="I32" s="67">
        <f>SUMIF(LEG!C:C,'Sum FEB'!C32,LEG!I:I)</f>
        <v>0</v>
      </c>
      <c r="J32" s="146">
        <f t="shared" si="5"/>
        <v>65160.5</v>
      </c>
      <c r="K32" s="147">
        <f>SUMIFS(PSP!Y:Y,PSP!D:D,C32)</f>
        <v>1883.75</v>
      </c>
      <c r="L32" s="101">
        <f t="shared" si="3"/>
        <v>67044.25</v>
      </c>
    </row>
    <row r="33" spans="2:12" s="97" customFormat="1" ht="15" customHeight="1">
      <c r="B33" s="1">
        <v>22</v>
      </c>
      <c r="C33" s="1" t="s">
        <v>383</v>
      </c>
      <c r="D33" s="1" t="s">
        <v>1349</v>
      </c>
      <c r="E33" s="63">
        <f>SUMIFS(OFM!AJ:AJ,OFM!C:C,C33)</f>
        <v>0</v>
      </c>
      <c r="F33" s="63">
        <f>SUMIFS(FAM!AL:AL,FAM!E:E,C33)</f>
        <v>0</v>
      </c>
      <c r="G33" s="67">
        <f>SUMIFS(B2S!L:L,B2S!C:C,C33)</f>
        <v>0</v>
      </c>
      <c r="H33" s="67">
        <f>SUMIF(TOP!C:C,C33,TOP!I:I)</f>
        <v>0</v>
      </c>
      <c r="I33" s="67">
        <f>SUMIF(LEG!C:C,'Sum FEB'!C33,LEG!I:I)</f>
        <v>0</v>
      </c>
      <c r="J33" s="146">
        <f t="shared" si="5"/>
        <v>0</v>
      </c>
      <c r="K33" s="147">
        <f>SUMIFS(PSP!Y:Y,PSP!D:D,C33)</f>
        <v>263.75</v>
      </c>
      <c r="L33" s="101">
        <f t="shared" si="3"/>
        <v>263.75</v>
      </c>
    </row>
    <row r="34" spans="2:12" s="97" customFormat="1" ht="15" customHeight="1">
      <c r="B34" s="1">
        <v>23</v>
      </c>
      <c r="C34" s="1" t="s">
        <v>341</v>
      </c>
      <c r="D34" s="1" t="s">
        <v>1349</v>
      </c>
      <c r="E34" s="63">
        <f>SUMIFS(OFM!AJ:AJ,OFM!C:C,C34)</f>
        <v>0</v>
      </c>
      <c r="F34" s="63">
        <f>SUMIFS(FAM!AL:AL,FAM!E:E,C34)</f>
        <v>0</v>
      </c>
      <c r="G34" s="67">
        <f>SUMIFS(B2S!L:L,B2S!C:C,C34)</f>
        <v>0</v>
      </c>
      <c r="H34" s="67">
        <f>SUMIF(TOP!C:C,C34,TOP!I:I)</f>
        <v>738.25</v>
      </c>
      <c r="I34" s="67">
        <f>SUMIF(LEG!C:C,'Sum FEB'!C34,LEG!I:I)</f>
        <v>0</v>
      </c>
      <c r="J34" s="146">
        <f t="shared" si="5"/>
        <v>738.25</v>
      </c>
      <c r="K34" s="147">
        <f>SUMIFS(PSP!Y:Y,PSP!D:D,C34)</f>
        <v>8401.25</v>
      </c>
      <c r="L34" s="101">
        <f t="shared" si="3"/>
        <v>9139.5</v>
      </c>
    </row>
    <row r="35" spans="2:12" s="97" customFormat="1" ht="15" customHeight="1">
      <c r="B35" s="1">
        <v>24</v>
      </c>
      <c r="C35" s="1" t="s">
        <v>34</v>
      </c>
      <c r="D35" s="1" t="s">
        <v>1349</v>
      </c>
      <c r="E35" s="63">
        <f>SUMIFS(OFM!AJ:AJ,OFM!C:C,C35)</f>
        <v>4811.5</v>
      </c>
      <c r="F35" s="63">
        <f>SUMIFS(FAM!AL:AL,FAM!E:E,C35)</f>
        <v>0</v>
      </c>
      <c r="G35" s="67">
        <f>SUMIFS(B2S!L:L,B2S!C:C,C35)</f>
        <v>0</v>
      </c>
      <c r="H35" s="67">
        <f>SUMIF(TOP!C:C,C35,TOP!I:I)</f>
        <v>0</v>
      </c>
      <c r="I35" s="67">
        <f>SUMIF(LEG!C:C,'Sum FEB'!C35,LEG!I:I)</f>
        <v>0</v>
      </c>
      <c r="J35" s="146">
        <f t="shared" si="5"/>
        <v>4811.5</v>
      </c>
      <c r="K35" s="147">
        <f>SUMIFS(PSP!Y:Y,PSP!D:D,C35)</f>
        <v>17466.25</v>
      </c>
      <c r="L35" s="101">
        <f t="shared" si="3"/>
        <v>22277.75</v>
      </c>
    </row>
    <row r="36" spans="2:12" s="97" customFormat="1" ht="15" customHeight="1">
      <c r="B36" s="1">
        <v>25</v>
      </c>
      <c r="C36" s="1" t="s">
        <v>12</v>
      </c>
      <c r="D36" s="1" t="s">
        <v>1349</v>
      </c>
      <c r="E36" s="63">
        <f>SUMIFS(OFM!AJ:AJ,OFM!C:C,C36)</f>
        <v>7983.5</v>
      </c>
      <c r="F36" s="63">
        <f>SUMIFS(FAM!AL:AL,FAM!E:E,C36)</f>
        <v>6978.5</v>
      </c>
      <c r="G36" s="67">
        <f>SUMIFS(B2S!L:L,B2S!C:C,C36)</f>
        <v>0</v>
      </c>
      <c r="H36" s="67">
        <f>SUMIF(TOP!C:C,C36,TOP!I:I)</f>
        <v>0</v>
      </c>
      <c r="I36" s="67">
        <f>SUMIF(LEG!C:C,'Sum FEB'!C36,LEG!I:I)</f>
        <v>0</v>
      </c>
      <c r="J36" s="146">
        <f t="shared" si="5"/>
        <v>14962</v>
      </c>
      <c r="K36" s="147">
        <f>SUMIFS(PSP!Y:Y,PSP!D:D,C36)</f>
        <v>12263.75</v>
      </c>
      <c r="L36" s="101">
        <f t="shared" si="3"/>
        <v>27225.75</v>
      </c>
    </row>
    <row r="37" spans="2:12" s="97" customFormat="1" ht="15" customHeight="1">
      <c r="B37" s="1">
        <v>26</v>
      </c>
      <c r="C37" s="1" t="s">
        <v>130</v>
      </c>
      <c r="D37" s="1" t="s">
        <v>1349</v>
      </c>
      <c r="E37" s="63">
        <f>SUMIFS(OFM!AJ:AJ,OFM!C:C,C37)</f>
        <v>3534.25</v>
      </c>
      <c r="F37" s="63">
        <f>SUMIFS(FAM!AL:AL,FAM!E:E,C37)</f>
        <v>8542.75</v>
      </c>
      <c r="G37" s="67">
        <f>SUMIFS(B2S!L:L,B2S!C:C,C37)</f>
        <v>0</v>
      </c>
      <c r="H37" s="67">
        <f>SUMIF(TOP!C:C,C37,TOP!I:I)</f>
        <v>0</v>
      </c>
      <c r="I37" s="67">
        <f>SUMIF(LEG!C:C,'Sum FEB'!C37,LEG!I:I)</f>
        <v>0</v>
      </c>
      <c r="J37" s="146">
        <f t="shared" si="5"/>
        <v>12077</v>
      </c>
      <c r="K37" s="147">
        <f>SUMIFS(PSP!Y:Y,PSP!D:D,C37)</f>
        <v>21266.25</v>
      </c>
      <c r="L37" s="101">
        <f t="shared" si="3"/>
        <v>33343.25</v>
      </c>
    </row>
    <row r="38" spans="2:12" s="97" customFormat="1" ht="15" customHeight="1">
      <c r="B38" s="1">
        <v>27</v>
      </c>
      <c r="C38" s="1" t="s">
        <v>932</v>
      </c>
      <c r="D38" s="1" t="s">
        <v>1349</v>
      </c>
      <c r="E38" s="63">
        <f>SUMIFS(OFM!AJ:AJ,OFM!C:C,C38)</f>
        <v>2219.75</v>
      </c>
      <c r="F38" s="63">
        <f>SUMIFS(FAM!AL:AL,FAM!E:E,C38)</f>
        <v>0</v>
      </c>
      <c r="G38" s="67">
        <f>SUMIFS(B2S!L:L,B2S!C:C,C38)</f>
        <v>0</v>
      </c>
      <c r="H38" s="67">
        <f>SUMIF(TOP!C:C,C38,TOP!I:I)</f>
        <v>0</v>
      </c>
      <c r="I38" s="67">
        <f>SUMIF(LEG!C:C,'Sum FEB'!C38,LEG!I:I)</f>
        <v>0</v>
      </c>
      <c r="J38" s="146">
        <f t="shared" si="5"/>
        <v>2219.75</v>
      </c>
      <c r="K38" s="147">
        <f>SUMIFS(PSP!Y:Y,PSP!D:D,C38)</f>
        <v>0</v>
      </c>
      <c r="L38" s="101">
        <f t="shared" si="3"/>
        <v>2219.75</v>
      </c>
    </row>
    <row r="39" spans="2:12" s="97" customFormat="1" ht="15" customHeight="1">
      <c r="B39" s="1">
        <v>28</v>
      </c>
      <c r="C39" s="1" t="s">
        <v>84</v>
      </c>
      <c r="D39" s="1" t="s">
        <v>1349</v>
      </c>
      <c r="E39" s="63">
        <f>SUMIFS(OFM!AJ:AJ,OFM!C:C,C39)</f>
        <v>0</v>
      </c>
      <c r="F39" s="63">
        <f>SUMIFS(FAM!AL:AL,FAM!E:E,C39)</f>
        <v>5433</v>
      </c>
      <c r="G39" s="67">
        <f>SUMIFS(B2S!L:L,B2S!C:C,C39)</f>
        <v>0</v>
      </c>
      <c r="H39" s="67">
        <f>SUMIF(TOP!C:C,C39,TOP!I:I)</f>
        <v>2617.75</v>
      </c>
      <c r="I39" s="67">
        <f>SUMIF(LEG!C:C,'Sum FEB'!C39,LEG!I:I)</f>
        <v>0</v>
      </c>
      <c r="J39" s="146">
        <f t="shared" si="5"/>
        <v>8050.75</v>
      </c>
      <c r="K39" s="147">
        <f>SUMIFS(PSP!Y:Y,PSP!D:D,C39)</f>
        <v>6112.5</v>
      </c>
      <c r="L39" s="101">
        <f t="shared" si="3"/>
        <v>14163.25</v>
      </c>
    </row>
    <row r="40" spans="2:12" s="97" customFormat="1" ht="15" customHeight="1">
      <c r="B40" s="1">
        <v>29</v>
      </c>
      <c r="C40" s="1" t="s">
        <v>216</v>
      </c>
      <c r="D40" s="1" t="s">
        <v>1349</v>
      </c>
      <c r="E40" s="63">
        <f>SUMIFS(OFM!AJ:AJ,OFM!C:C,C40)</f>
        <v>0</v>
      </c>
      <c r="F40" s="63">
        <f>SUMIFS(FAM!AL:AL,FAM!E:E,C40)</f>
        <v>0</v>
      </c>
      <c r="G40" s="67">
        <f>SUMIFS(B2S!L:L,B2S!C:C,C40)</f>
        <v>0</v>
      </c>
      <c r="H40" s="67">
        <f>SUMIF(TOP!C:C,C40,TOP!I:I)</f>
        <v>3053</v>
      </c>
      <c r="I40" s="67">
        <f>SUMIF(LEG!C:C,'Sum FEB'!C40,LEG!I:I)</f>
        <v>0</v>
      </c>
      <c r="J40" s="146">
        <f t="shared" si="5"/>
        <v>3053</v>
      </c>
      <c r="K40" s="147">
        <f>SUMIFS(PSP!Y:Y,PSP!D:D,C40)</f>
        <v>36.25</v>
      </c>
      <c r="L40" s="101">
        <f t="shared" si="3"/>
        <v>3089.25</v>
      </c>
    </row>
    <row r="41" spans="2:12" s="97" customFormat="1" ht="15" customHeight="1">
      <c r="B41" s="1">
        <v>30</v>
      </c>
      <c r="C41" s="1" t="s">
        <v>25</v>
      </c>
      <c r="D41" s="1" t="s">
        <v>1349</v>
      </c>
      <c r="E41" s="63">
        <f>SUMIFS(OFM!AJ:AJ,OFM!C:C,C41)</f>
        <v>6402.5</v>
      </c>
      <c r="F41" s="63">
        <f>SUMIFS(FAM!AL:AL,FAM!E:E,C41)</f>
        <v>0</v>
      </c>
      <c r="G41" s="67">
        <f>SUMIFS(B2S!L:L,B2S!C:C,C41)</f>
        <v>0</v>
      </c>
      <c r="H41" s="67">
        <f>SUMIF(TOP!C:C,C41,TOP!I:I)</f>
        <v>0</v>
      </c>
      <c r="I41" s="67">
        <f>SUMIF(LEG!C:C,'Sum FEB'!C41,LEG!I:I)</f>
        <v>0</v>
      </c>
      <c r="J41" s="146">
        <f t="shared" si="5"/>
        <v>6402.5</v>
      </c>
      <c r="K41" s="147">
        <f>SUMIFS(PSP!Y:Y,PSP!D:D,C41)</f>
        <v>9938.75</v>
      </c>
      <c r="L41" s="101">
        <f t="shared" si="3"/>
        <v>16341.25</v>
      </c>
    </row>
    <row r="42" spans="2:12" s="97" customFormat="1" ht="15" customHeight="1">
      <c r="B42" s="1">
        <v>31</v>
      </c>
      <c r="C42" s="1" t="s">
        <v>284</v>
      </c>
      <c r="D42" s="1" t="s">
        <v>1349</v>
      </c>
      <c r="E42" s="63">
        <f>SUMIFS(OFM!AJ:AJ,OFM!C:C,C42)</f>
        <v>9952.25</v>
      </c>
      <c r="F42" s="63">
        <f>SUMIFS(FAM!AL:AL,FAM!E:E,C42)</f>
        <v>0</v>
      </c>
      <c r="G42" s="67">
        <f>SUMIFS(B2S!L:L,B2S!C:C,C42)</f>
        <v>0</v>
      </c>
      <c r="H42" s="67">
        <f>SUMIF(TOP!C:C,C42,TOP!I:I)</f>
        <v>0</v>
      </c>
      <c r="I42" s="67">
        <f>SUMIF(LEG!C:C,'Sum FEB'!C42,LEG!I:I)</f>
        <v>0</v>
      </c>
      <c r="J42" s="146">
        <f t="shared" si="5"/>
        <v>9952.25</v>
      </c>
      <c r="K42" s="147">
        <f>SUMIFS(PSP!Y:Y,PSP!D:D,C42)</f>
        <v>9343.75</v>
      </c>
      <c r="L42" s="101">
        <f t="shared" ref="L42:L73" si="6">SUM(J42:K42)</f>
        <v>19296</v>
      </c>
    </row>
    <row r="43" spans="2:12" s="97" customFormat="1" ht="15" customHeight="1">
      <c r="B43" s="1">
        <v>32</v>
      </c>
      <c r="C43" s="1" t="s">
        <v>501</v>
      </c>
      <c r="D43" s="1" t="s">
        <v>1349</v>
      </c>
      <c r="E43" s="63">
        <f>SUMIFS(OFM!AJ:AJ,OFM!C:C,C43)</f>
        <v>8869</v>
      </c>
      <c r="F43" s="63">
        <f>SUMIFS(FAM!AL:AL,FAM!E:E,C43)</f>
        <v>0</v>
      </c>
      <c r="G43" s="67">
        <f>SUMIFS(B2S!L:L,B2S!C:C,C43)</f>
        <v>0</v>
      </c>
      <c r="H43" s="67">
        <f>SUMIF(TOP!C:C,C43,TOP!I:I)</f>
        <v>0</v>
      </c>
      <c r="I43" s="67">
        <f>SUMIF(LEG!C:C,'Sum FEB'!C43,LEG!I:I)</f>
        <v>0</v>
      </c>
      <c r="J43" s="146">
        <f t="shared" si="5"/>
        <v>8869</v>
      </c>
      <c r="K43" s="147">
        <f>SUMIFS(PSP!Y:Y,PSP!D:D,C43)</f>
        <v>688.75</v>
      </c>
      <c r="L43" s="101">
        <f t="shared" si="6"/>
        <v>9557.75</v>
      </c>
    </row>
    <row r="44" spans="2:12" s="97" customFormat="1" ht="15" customHeight="1">
      <c r="B44" s="1">
        <v>33</v>
      </c>
      <c r="C44" s="1" t="s">
        <v>602</v>
      </c>
      <c r="D44" s="1" t="s">
        <v>1349</v>
      </c>
      <c r="E44" s="63">
        <f>SUMIFS(OFM!AJ:AJ,OFM!C:C,C44)</f>
        <v>0</v>
      </c>
      <c r="F44" s="63">
        <f>SUMIFS(FAM!AL:AL,FAM!E:E,C44)</f>
        <v>0</v>
      </c>
      <c r="G44" s="67">
        <f>SUMIFS(B2S!L:L,B2S!C:C,C44)</f>
        <v>0</v>
      </c>
      <c r="H44" s="67">
        <f>SUMIF(TOP!C:C,C44,TOP!I:I)</f>
        <v>0</v>
      </c>
      <c r="I44" s="67">
        <f>SUMIF(LEG!C:C,'Sum FEB'!C44,LEG!I:I)</f>
        <v>0</v>
      </c>
      <c r="J44" s="146">
        <f t="shared" si="5"/>
        <v>0</v>
      </c>
      <c r="K44" s="147">
        <f>SUMIFS(PSP!Y:Y,PSP!D:D,C44)</f>
        <v>912.5</v>
      </c>
      <c r="L44" s="101">
        <f t="shared" si="6"/>
        <v>912.5</v>
      </c>
    </row>
    <row r="45" spans="2:12" s="97" customFormat="1" ht="15" customHeight="1">
      <c r="B45" s="1">
        <v>34</v>
      </c>
      <c r="C45" s="1" t="s">
        <v>463</v>
      </c>
      <c r="D45" s="1" t="s">
        <v>1349</v>
      </c>
      <c r="E45" s="63">
        <f>SUMIFS(OFM!AJ:AJ,OFM!C:C,C45)</f>
        <v>0</v>
      </c>
      <c r="F45" s="63">
        <f>SUMIFS(FAM!AL:AL,FAM!E:E,C45)</f>
        <v>0</v>
      </c>
      <c r="G45" s="67">
        <f>SUMIFS(B2S!L:L,B2S!C:C,C45)</f>
        <v>0</v>
      </c>
      <c r="H45" s="67">
        <f>SUMIF(TOP!C:C,C45,TOP!I:I)</f>
        <v>0</v>
      </c>
      <c r="I45" s="67">
        <f>SUMIF(LEG!C:C,'Sum FEB'!C45,LEG!I:I)</f>
        <v>0</v>
      </c>
      <c r="J45" s="146">
        <f t="shared" si="5"/>
        <v>0</v>
      </c>
      <c r="K45" s="147">
        <f>SUMIFS(PSP!Y:Y,PSP!D:D,C45)</f>
        <v>16141.25</v>
      </c>
      <c r="L45" s="101">
        <f t="shared" si="6"/>
        <v>16141.25</v>
      </c>
    </row>
    <row r="46" spans="2:12" s="97" customFormat="1" ht="15" customHeight="1">
      <c r="B46" s="1">
        <v>35</v>
      </c>
      <c r="C46" s="1" t="s">
        <v>313</v>
      </c>
      <c r="D46" s="1" t="s">
        <v>1349</v>
      </c>
      <c r="E46" s="63">
        <f>SUMIFS(OFM!AJ:AJ,OFM!C:C,C46)</f>
        <v>45499.25</v>
      </c>
      <c r="F46" s="63">
        <f>SUMIFS(FAM!AL:AL,FAM!E:E,C46)</f>
        <v>7874.75</v>
      </c>
      <c r="G46" s="67">
        <f>SUMIFS(B2S!L:L,B2S!C:C,C46)</f>
        <v>0</v>
      </c>
      <c r="H46" s="67">
        <f>SUMIF(TOP!C:C,C46,TOP!I:I)</f>
        <v>0</v>
      </c>
      <c r="I46" s="67">
        <f>SUMIF(LEG!C:C,'Sum FEB'!C46,LEG!I:I)</f>
        <v>1860.5</v>
      </c>
      <c r="J46" s="146">
        <f t="shared" si="5"/>
        <v>55234.5</v>
      </c>
      <c r="K46" s="147">
        <f>SUMIFS(PSP!Y:Y,PSP!D:D,C46)</f>
        <v>1163.75</v>
      </c>
      <c r="L46" s="101">
        <f t="shared" si="6"/>
        <v>56398.25</v>
      </c>
    </row>
    <row r="47" spans="2:12" s="97" customFormat="1" ht="15" customHeight="1">
      <c r="B47" s="1">
        <v>36</v>
      </c>
      <c r="C47" s="1" t="s">
        <v>552</v>
      </c>
      <c r="D47" s="1" t="s">
        <v>1349</v>
      </c>
      <c r="E47" s="63">
        <f>SUMIFS(OFM!AJ:AJ,OFM!C:C,C47)</f>
        <v>0</v>
      </c>
      <c r="F47" s="63">
        <f>SUMIFS(FAM!AL:AL,FAM!E:E,C47)</f>
        <v>16442.75</v>
      </c>
      <c r="G47" s="67">
        <f>SUMIFS(B2S!L:L,B2S!C:C,C47)</f>
        <v>9069.5</v>
      </c>
      <c r="H47" s="67">
        <f>SUMIF(TOP!C:C,C47,TOP!I:I)</f>
        <v>1428.75</v>
      </c>
      <c r="I47" s="67">
        <f>SUMIF(LEG!C:C,'Sum FEB'!C47,LEG!I:I)</f>
        <v>0</v>
      </c>
      <c r="J47" s="146">
        <f t="shared" si="5"/>
        <v>26941</v>
      </c>
      <c r="K47" s="147">
        <f>SUMIFS(PSP!Y:Y,PSP!D:D,C47)</f>
        <v>597.5</v>
      </c>
      <c r="L47" s="101">
        <f t="shared" si="6"/>
        <v>27538.5</v>
      </c>
    </row>
    <row r="48" spans="2:12" s="97" customFormat="1" ht="15" customHeight="1">
      <c r="B48" s="1">
        <v>37</v>
      </c>
      <c r="C48" s="1" t="s">
        <v>512</v>
      </c>
      <c r="D48" s="1" t="s">
        <v>1349</v>
      </c>
      <c r="E48" s="63">
        <f>SUMIFS(OFM!AJ:AJ,OFM!C:C,C48)</f>
        <v>0</v>
      </c>
      <c r="F48" s="63">
        <f>SUMIFS(FAM!AL:AL,FAM!E:E,C48)</f>
        <v>0</v>
      </c>
      <c r="G48" s="67">
        <f>SUMIFS(B2S!L:L,B2S!C:C,C48)</f>
        <v>0</v>
      </c>
      <c r="H48" s="67">
        <f>SUMIF(TOP!C:C,C48,TOP!I:I)</f>
        <v>645.25</v>
      </c>
      <c r="I48" s="67">
        <f>SUMIF(LEG!C:C,'Sum FEB'!C48,LEG!I:I)</f>
        <v>0</v>
      </c>
      <c r="J48" s="146">
        <f t="shared" si="5"/>
        <v>645.25</v>
      </c>
      <c r="K48" s="147">
        <f>SUMIFS(PSP!Y:Y,PSP!D:D,C48)</f>
        <v>133.75</v>
      </c>
      <c r="L48" s="101">
        <f t="shared" si="6"/>
        <v>779</v>
      </c>
    </row>
    <row r="49" spans="2:12" s="97" customFormat="1" ht="15" customHeight="1">
      <c r="B49" s="1">
        <v>38</v>
      </c>
      <c r="C49" s="1" t="s">
        <v>259</v>
      </c>
      <c r="D49" s="1" t="s">
        <v>1349</v>
      </c>
      <c r="E49" s="63">
        <f>SUMIFS(OFM!AJ:AJ,OFM!C:C,C49)</f>
        <v>0</v>
      </c>
      <c r="F49" s="63">
        <f>SUMIFS(FAM!AL:AL,FAM!E:E,C49)</f>
        <v>0</v>
      </c>
      <c r="G49" s="67">
        <f>SUMIFS(B2S!L:L,B2S!C:C,C49)</f>
        <v>0</v>
      </c>
      <c r="H49" s="67">
        <f>SUMIF(TOP!C:C,C49,TOP!I:I)</f>
        <v>0</v>
      </c>
      <c r="I49" s="67">
        <f>SUMIF(LEG!C:C,'Sum FEB'!C49,LEG!I:I)</f>
        <v>0</v>
      </c>
      <c r="J49" s="146">
        <f t="shared" si="5"/>
        <v>0</v>
      </c>
      <c r="K49" s="147">
        <f>SUMIFS(PSP!Y:Y,PSP!D:D,C49)</f>
        <v>6201.25</v>
      </c>
      <c r="L49" s="101">
        <f t="shared" si="6"/>
        <v>6201.25</v>
      </c>
    </row>
    <row r="50" spans="2:12" s="97" customFormat="1" ht="15" customHeight="1">
      <c r="B50" s="1">
        <v>39</v>
      </c>
      <c r="C50" s="1" t="s">
        <v>367</v>
      </c>
      <c r="D50" s="1" t="s">
        <v>1349</v>
      </c>
      <c r="E50" s="63">
        <f>SUMIFS(OFM!AJ:AJ,OFM!C:C,C50)</f>
        <v>0</v>
      </c>
      <c r="F50" s="63">
        <f>SUMIFS(FAM!AL:AL,FAM!E:E,C50)</f>
        <v>0</v>
      </c>
      <c r="G50" s="67">
        <f>SUMIFS(B2S!L:L,B2S!C:C,C50)</f>
        <v>0</v>
      </c>
      <c r="H50" s="67">
        <f>SUMIF(TOP!C:C,C50,TOP!I:I)</f>
        <v>0</v>
      </c>
      <c r="I50" s="67">
        <f>SUMIF(LEG!C:C,'Sum FEB'!C50,LEG!I:I)</f>
        <v>0</v>
      </c>
      <c r="J50" s="146">
        <f t="shared" si="5"/>
        <v>0</v>
      </c>
      <c r="K50" s="147">
        <f>SUMIFS(PSP!Y:Y,PSP!D:D,C50)</f>
        <v>1757.5</v>
      </c>
      <c r="L50" s="101">
        <f t="shared" si="6"/>
        <v>1757.5</v>
      </c>
    </row>
    <row r="51" spans="2:12" s="97" customFormat="1" ht="15" hidden="1" customHeight="1">
      <c r="B51" s="1">
        <v>40</v>
      </c>
      <c r="C51" s="1" t="s">
        <v>933</v>
      </c>
      <c r="D51" s="1" t="s">
        <v>1349</v>
      </c>
      <c r="E51" s="63">
        <f>SUMIFS(OFM!AJ:AJ,OFM!C:C,C51)</f>
        <v>0</v>
      </c>
      <c r="F51" s="63">
        <f>SUMIFS(FAM!AL:AL,FAM!E:E,C51)</f>
        <v>0</v>
      </c>
      <c r="G51" s="67">
        <f>SUMIFS(B2S!L:L,B2S!C:C,C51)</f>
        <v>0</v>
      </c>
      <c r="H51" s="67">
        <f>SUMIF(TOP!C:C,C51,TOP!I:I)</f>
        <v>0</v>
      </c>
      <c r="I51" s="67">
        <f>SUMIF(LEG!C:C,'Sum FEB'!C51,LEG!I:I)</f>
        <v>0</v>
      </c>
      <c r="J51" s="101">
        <f t="shared" ref="J51:J73" si="7">SUM(E51:H51)</f>
        <v>0</v>
      </c>
      <c r="K51" s="93">
        <f>SUMIFS(PSP!Y:Y,PSP!D:D,C51)</f>
        <v>648426</v>
      </c>
      <c r="L51" s="101">
        <f t="shared" si="6"/>
        <v>648426</v>
      </c>
    </row>
    <row r="52" spans="2:12" s="97" customFormat="1" ht="15" customHeight="1">
      <c r="B52" s="1">
        <v>41</v>
      </c>
      <c r="C52" s="1" t="s">
        <v>480</v>
      </c>
      <c r="D52" s="1" t="s">
        <v>1349</v>
      </c>
      <c r="E52" s="63">
        <f>SUMIFS(OFM!AJ:AJ,OFM!C:C,C52)</f>
        <v>0</v>
      </c>
      <c r="F52" s="63">
        <f>SUMIFS(FAM!AL:AL,FAM!E:E,C52)</f>
        <v>0</v>
      </c>
      <c r="G52" s="67">
        <f>SUMIFS(B2S!L:L,B2S!C:C,C52)</f>
        <v>0</v>
      </c>
      <c r="H52" s="67">
        <f>SUMIF(TOP!C:C,C52,TOP!I:I)</f>
        <v>0</v>
      </c>
      <c r="I52" s="67">
        <f>SUMIF(LEG!C:C,'Sum FEB'!C52,LEG!I:I)</f>
        <v>0</v>
      </c>
      <c r="J52" s="146">
        <f>SUM(E52:I52)</f>
        <v>0</v>
      </c>
      <c r="K52" s="147">
        <f>SUMIFS(PSP!Y:Y,PSP!D:D,C52)</f>
        <v>4297.5</v>
      </c>
      <c r="L52" s="101">
        <f t="shared" si="6"/>
        <v>4297.5</v>
      </c>
    </row>
    <row r="53" spans="2:12" s="97" customFormat="1" ht="15" hidden="1" customHeight="1">
      <c r="B53" s="1">
        <v>42</v>
      </c>
      <c r="C53" s="1" t="s">
        <v>934</v>
      </c>
      <c r="D53" s="1" t="s">
        <v>1349</v>
      </c>
      <c r="E53" s="63">
        <f>SUMIFS(OFM!AJ:AJ,OFM!C:C,C53)</f>
        <v>0</v>
      </c>
      <c r="F53" s="63">
        <f>SUMIFS(FAM!AL:AL,FAM!E:E,C53)</f>
        <v>0</v>
      </c>
      <c r="G53" s="67">
        <f>SUMIFS(B2S!L:L,B2S!C:C,C53)</f>
        <v>0</v>
      </c>
      <c r="H53" s="67">
        <f>SUMIF(TOP!C:C,C53,TOP!I:I)</f>
        <v>0</v>
      </c>
      <c r="I53" s="67">
        <f>SUMIF(LEG!C:C,'Sum FEB'!C53,LEG!I:I)</f>
        <v>0</v>
      </c>
      <c r="J53" s="101">
        <f t="shared" si="7"/>
        <v>0</v>
      </c>
      <c r="K53" s="93">
        <f>SUMIFS(PSP!Y:Y,PSP!D:D,C53)</f>
        <v>0</v>
      </c>
      <c r="L53" s="101">
        <f t="shared" si="6"/>
        <v>0</v>
      </c>
    </row>
    <row r="54" spans="2:12" s="97" customFormat="1" ht="15" customHeight="1">
      <c r="B54" s="1">
        <v>43</v>
      </c>
      <c r="C54" s="1" t="s">
        <v>515</v>
      </c>
      <c r="D54" s="1" t="s">
        <v>1349</v>
      </c>
      <c r="E54" s="63">
        <f>SUMIFS(OFM!AJ:AJ,OFM!C:C,C54)</f>
        <v>0</v>
      </c>
      <c r="F54" s="63">
        <f>SUMIFS(FAM!AL:AL,FAM!E:E,C54)</f>
        <v>0</v>
      </c>
      <c r="G54" s="67">
        <f>SUMIFS(B2S!L:L,B2S!C:C,C54)</f>
        <v>0</v>
      </c>
      <c r="H54" s="67">
        <f>SUMIF(TOP!C:C,C54,TOP!I:I)</f>
        <v>585</v>
      </c>
      <c r="I54" s="67">
        <f>SUMIF(LEG!C:C,'Sum FEB'!C54,LEG!I:I)</f>
        <v>0</v>
      </c>
      <c r="J54" s="146">
        <f t="shared" ref="J54:J59" si="8">SUM(E54:I54)</f>
        <v>585</v>
      </c>
      <c r="K54" s="147">
        <f>SUMIFS(PSP!Y:Y,PSP!D:D,C54)</f>
        <v>148.75</v>
      </c>
      <c r="L54" s="101">
        <f t="shared" si="6"/>
        <v>733.75</v>
      </c>
    </row>
    <row r="55" spans="2:12" s="97" customFormat="1" ht="15" customHeight="1">
      <c r="B55" s="1">
        <v>44</v>
      </c>
      <c r="C55" s="1" t="s">
        <v>238</v>
      </c>
      <c r="D55" s="1" t="s">
        <v>1349</v>
      </c>
      <c r="E55" s="63">
        <f>SUMIFS(OFM!AJ:AJ,OFM!C:C,C55)</f>
        <v>0</v>
      </c>
      <c r="F55" s="63">
        <f>SUMIFS(FAM!AL:AL,FAM!E:E,C55)</f>
        <v>0</v>
      </c>
      <c r="G55" s="67">
        <f>SUMIFS(B2S!L:L,B2S!C:C,C55)</f>
        <v>0</v>
      </c>
      <c r="H55" s="67">
        <f>SUMIF(TOP!C:C,C55,TOP!I:I)</f>
        <v>0</v>
      </c>
      <c r="I55" s="67">
        <f>SUMIF(LEG!C:C,'Sum FEB'!C55,LEG!I:I)</f>
        <v>0</v>
      </c>
      <c r="J55" s="146">
        <f t="shared" si="8"/>
        <v>0</v>
      </c>
      <c r="K55" s="147">
        <f>SUMIFS(PSP!Y:Y,PSP!D:D,C55)</f>
        <v>2151.25</v>
      </c>
      <c r="L55" s="101">
        <f t="shared" si="6"/>
        <v>2151.25</v>
      </c>
    </row>
    <row r="56" spans="2:12" s="97" customFormat="1" ht="15" customHeight="1">
      <c r="B56" s="1">
        <v>45</v>
      </c>
      <c r="C56" s="1" t="s">
        <v>297</v>
      </c>
      <c r="D56" s="1" t="s">
        <v>1349</v>
      </c>
      <c r="E56" s="63">
        <f>SUMIFS(OFM!AJ:AJ,OFM!C:C,C56)</f>
        <v>0</v>
      </c>
      <c r="F56" s="63">
        <f>SUMIFS(FAM!AL:AL,FAM!E:E,C56)</f>
        <v>0</v>
      </c>
      <c r="G56" s="67">
        <f>SUMIFS(B2S!L:L,B2S!C:C,C56)</f>
        <v>0</v>
      </c>
      <c r="H56" s="67">
        <f>SUMIF(TOP!C:C,C56,TOP!I:I)</f>
        <v>1102.25</v>
      </c>
      <c r="I56" s="67">
        <f>SUMIF(LEG!C:C,'Sum FEB'!C56,LEG!I:I)</f>
        <v>0</v>
      </c>
      <c r="J56" s="146">
        <f t="shared" si="8"/>
        <v>1102.25</v>
      </c>
      <c r="K56" s="147">
        <f>SUMIFS(PSP!Y:Y,PSP!D:D,C56)</f>
        <v>4858.75</v>
      </c>
      <c r="L56" s="101">
        <f t="shared" si="6"/>
        <v>5961</v>
      </c>
    </row>
    <row r="57" spans="2:12" s="97" customFormat="1" ht="15" customHeight="1">
      <c r="B57" s="1">
        <v>46</v>
      </c>
      <c r="C57" s="1" t="s">
        <v>191</v>
      </c>
      <c r="D57" s="1" t="s">
        <v>1349</v>
      </c>
      <c r="E57" s="63">
        <f>SUMIFS(OFM!AJ:AJ,OFM!C:C,C57)</f>
        <v>0</v>
      </c>
      <c r="F57" s="63">
        <f>SUMIFS(FAM!AL:AL,FAM!E:E,C57)</f>
        <v>0</v>
      </c>
      <c r="G57" s="67">
        <f>SUMIFS(B2S!L:L,B2S!C:C,C57)</f>
        <v>0</v>
      </c>
      <c r="H57" s="67">
        <f>SUMIF(TOP!C:C,C57,TOP!I:I)</f>
        <v>0</v>
      </c>
      <c r="I57" s="67">
        <f>SUMIF(LEG!C:C,'Sum FEB'!C57,LEG!I:I)</f>
        <v>0</v>
      </c>
      <c r="J57" s="146">
        <f t="shared" si="8"/>
        <v>0</v>
      </c>
      <c r="K57" s="147">
        <f>SUMIFS(PSP!Y:Y,PSP!D:D,C57)</f>
        <v>11203.75</v>
      </c>
      <c r="L57" s="101">
        <f t="shared" si="6"/>
        <v>11203.75</v>
      </c>
    </row>
    <row r="58" spans="2:12" s="97" customFormat="1" ht="15" customHeight="1">
      <c r="B58" s="1">
        <v>47</v>
      </c>
      <c r="C58" s="1" t="s">
        <v>302</v>
      </c>
      <c r="D58" s="1" t="s">
        <v>1349</v>
      </c>
      <c r="E58" s="63">
        <f>SUMIFS(OFM!AJ:AJ,OFM!C:C,C58)</f>
        <v>0</v>
      </c>
      <c r="F58" s="63">
        <f>SUMIFS(FAM!AL:AL,FAM!E:E,C58)</f>
        <v>0</v>
      </c>
      <c r="G58" s="67">
        <f>SUMIFS(B2S!L:L,B2S!C:C,C58)</f>
        <v>0</v>
      </c>
      <c r="H58" s="67">
        <f>SUMIF(TOP!C:C,C58,TOP!I:I)</f>
        <v>0</v>
      </c>
      <c r="I58" s="67">
        <f>SUMIF(LEG!C:C,'Sum FEB'!C58,LEG!I:I)</f>
        <v>0</v>
      </c>
      <c r="J58" s="146">
        <f t="shared" si="8"/>
        <v>0</v>
      </c>
      <c r="K58" s="147">
        <f>SUMIFS(PSP!Y:Y,PSP!D:D,C58)</f>
        <v>4623.75</v>
      </c>
      <c r="L58" s="101">
        <f t="shared" si="6"/>
        <v>4623.75</v>
      </c>
    </row>
    <row r="59" spans="2:12" s="97" customFormat="1" ht="15" customHeight="1">
      <c r="B59" s="1">
        <v>48</v>
      </c>
      <c r="C59" s="1" t="s">
        <v>16</v>
      </c>
      <c r="D59" s="1" t="s">
        <v>1349</v>
      </c>
      <c r="E59" s="63">
        <f>SUMIFS(OFM!AJ:AJ,OFM!C:C,C59)</f>
        <v>52315.25</v>
      </c>
      <c r="F59" s="63">
        <f>SUMIFS(FAM!AL:AL,FAM!E:E,C59)</f>
        <v>43562.75</v>
      </c>
      <c r="G59" s="67">
        <f>SUMIFS(B2S!L:L,B2S!C:C,C59)</f>
        <v>0</v>
      </c>
      <c r="H59" s="67">
        <f>SUMIF(TOP!C:C,C59,TOP!I:I)</f>
        <v>7554.5</v>
      </c>
      <c r="I59" s="67">
        <f>SUMIF(LEG!C:C,'Sum FEB'!C59,LEG!I:I)</f>
        <v>0</v>
      </c>
      <c r="J59" s="146">
        <f t="shared" si="8"/>
        <v>103432.5</v>
      </c>
      <c r="K59" s="147">
        <f>SUMIFS(PSP!Y:Y,PSP!D:D,C59)</f>
        <v>17116.25</v>
      </c>
      <c r="L59" s="101">
        <f t="shared" si="6"/>
        <v>120548.75</v>
      </c>
    </row>
    <row r="60" spans="2:12" s="97" customFormat="1" ht="15" hidden="1" customHeight="1">
      <c r="B60" s="1">
        <v>49</v>
      </c>
      <c r="C60" s="1" t="s">
        <v>935</v>
      </c>
      <c r="D60" s="1" t="s">
        <v>1349</v>
      </c>
      <c r="E60" s="63">
        <f>SUMIFS(OFM!AJ:AJ,OFM!C:C,C60)</f>
        <v>0</v>
      </c>
      <c r="F60" s="63">
        <f>SUMIFS(FAM!AL:AL,FAM!E:E,C60)</f>
        <v>0</v>
      </c>
      <c r="G60" s="67">
        <f>SUMIFS(B2S!L:L,B2S!C:C,C60)</f>
        <v>0</v>
      </c>
      <c r="H60" s="67">
        <f>SUMIF(TOP!C:C,C60,TOP!I:I)</f>
        <v>0</v>
      </c>
      <c r="I60" s="67">
        <f>SUMIF(LEG!C:C,'Sum FEB'!C60,LEG!I:I)</f>
        <v>0</v>
      </c>
      <c r="J60" s="101">
        <f t="shared" si="7"/>
        <v>0</v>
      </c>
      <c r="K60" s="93">
        <f>SUMIFS(PSP!Y:Y,PSP!D:D,C60)</f>
        <v>0</v>
      </c>
      <c r="L60" s="101">
        <f t="shared" si="6"/>
        <v>0</v>
      </c>
    </row>
    <row r="61" spans="2:12" s="97" customFormat="1" ht="15" customHeight="1">
      <c r="B61" s="1">
        <v>50</v>
      </c>
      <c r="C61" s="1" t="s">
        <v>66</v>
      </c>
      <c r="D61" s="1" t="s">
        <v>1349</v>
      </c>
      <c r="E61" s="63">
        <f>SUMIFS(OFM!AJ:AJ,OFM!C:C,C61)</f>
        <v>0</v>
      </c>
      <c r="F61" s="63">
        <f>SUMIFS(FAM!AL:AL,FAM!E:E,C61)</f>
        <v>2371.5</v>
      </c>
      <c r="G61" s="67">
        <f>SUMIFS(B2S!L:L,B2S!C:C,C61)</f>
        <v>0</v>
      </c>
      <c r="H61" s="67">
        <f>SUMIF(TOP!C:C,C61,TOP!I:I)</f>
        <v>0</v>
      </c>
      <c r="I61" s="67">
        <f>SUMIF(LEG!C:C,'Sum FEB'!C61,LEG!I:I)</f>
        <v>0</v>
      </c>
      <c r="J61" s="146">
        <f t="shared" ref="J61:J67" si="9">SUM(E61:I61)</f>
        <v>2371.5</v>
      </c>
      <c r="K61" s="147">
        <f>SUMIFS(PSP!Y:Y,PSP!D:D,C61)</f>
        <v>5046.25</v>
      </c>
      <c r="L61" s="101">
        <f t="shared" si="6"/>
        <v>7417.75</v>
      </c>
    </row>
    <row r="62" spans="2:12" s="97" customFormat="1" ht="15" customHeight="1">
      <c r="B62" s="1">
        <v>51</v>
      </c>
      <c r="C62" s="1" t="s">
        <v>123</v>
      </c>
      <c r="D62" s="1" t="s">
        <v>1349</v>
      </c>
      <c r="E62" s="63">
        <f>SUMIFS(OFM!AJ:AJ,OFM!C:C,C62)</f>
        <v>0</v>
      </c>
      <c r="F62" s="63">
        <f>SUMIFS(FAM!AL:AL,FAM!E:E,C62)</f>
        <v>38039</v>
      </c>
      <c r="G62" s="67">
        <f>SUMIFS(B2S!L:L,B2S!C:C,C62)</f>
        <v>0</v>
      </c>
      <c r="H62" s="67">
        <f>SUMIF(TOP!C:C,C62,TOP!I:I)</f>
        <v>1676.5</v>
      </c>
      <c r="I62" s="67">
        <f>SUMIF(LEG!C:C,'Sum FEB'!C62,LEG!I:I)</f>
        <v>0</v>
      </c>
      <c r="J62" s="146">
        <f t="shared" si="9"/>
        <v>39715.5</v>
      </c>
      <c r="K62" s="147">
        <f>SUMIFS(PSP!Y:Y,PSP!D:D,C62)</f>
        <v>9323.75</v>
      </c>
      <c r="L62" s="101">
        <f t="shared" si="6"/>
        <v>49039.25</v>
      </c>
    </row>
    <row r="63" spans="2:12" s="97" customFormat="1" ht="15" customHeight="1">
      <c r="B63" s="1">
        <v>52</v>
      </c>
      <c r="C63" s="1" t="s">
        <v>207</v>
      </c>
      <c r="D63" s="1" t="s">
        <v>1349</v>
      </c>
      <c r="E63" s="63">
        <f>SUMIFS(OFM!AJ:AJ,OFM!C:C,C63)</f>
        <v>0</v>
      </c>
      <c r="F63" s="63">
        <f>SUMIFS(FAM!AL:AL,FAM!E:E,C63)</f>
        <v>0</v>
      </c>
      <c r="G63" s="67">
        <f>SUMIFS(B2S!L:L,B2S!C:C,C63)</f>
        <v>0</v>
      </c>
      <c r="H63" s="67">
        <f>SUMIF(TOP!C:C,C63,TOP!I:I)</f>
        <v>0</v>
      </c>
      <c r="I63" s="67">
        <f>SUMIF(LEG!C:C,'Sum FEB'!C63,LEG!I:I)</f>
        <v>0</v>
      </c>
      <c r="J63" s="146">
        <f t="shared" si="9"/>
        <v>0</v>
      </c>
      <c r="K63" s="147">
        <f>SUMIFS(PSP!Y:Y,PSP!D:D,C63)</f>
        <v>395</v>
      </c>
      <c r="L63" s="101">
        <f t="shared" si="6"/>
        <v>395</v>
      </c>
    </row>
    <row r="64" spans="2:12" s="97" customFormat="1" ht="15" customHeight="1">
      <c r="B64" s="1">
        <v>53</v>
      </c>
      <c r="C64" s="1" t="s">
        <v>637</v>
      </c>
      <c r="D64" s="1" t="s">
        <v>1349</v>
      </c>
      <c r="E64" s="63">
        <f>SUMIFS(OFM!AJ:AJ,OFM!C:C,C64)</f>
        <v>0</v>
      </c>
      <c r="F64" s="63">
        <f>SUMIFS(FAM!AL:AL,FAM!E:E,C64)</f>
        <v>0</v>
      </c>
      <c r="G64" s="67">
        <f>SUMIFS(B2S!L:L,B2S!C:C,C64)</f>
        <v>0</v>
      </c>
      <c r="H64" s="67">
        <f>SUMIF(TOP!C:C,C64,TOP!I:I)</f>
        <v>0</v>
      </c>
      <c r="I64" s="67">
        <f>SUMIF(LEG!C:C,'Sum FEB'!C64,LEG!I:I)</f>
        <v>0</v>
      </c>
      <c r="J64" s="146">
        <f t="shared" si="9"/>
        <v>0</v>
      </c>
      <c r="K64" s="147">
        <f>SUMIFS(PSP!Y:Y,PSP!D:D,C64)</f>
        <v>2425</v>
      </c>
      <c r="L64" s="101">
        <f t="shared" si="6"/>
        <v>2425</v>
      </c>
    </row>
    <row r="65" spans="2:12" s="97" customFormat="1" ht="15" customHeight="1">
      <c r="B65" s="1">
        <v>54</v>
      </c>
      <c r="C65" s="1" t="s">
        <v>261</v>
      </c>
      <c r="D65" s="1" t="s">
        <v>1349</v>
      </c>
      <c r="E65" s="63">
        <f>SUMIFS(OFM!AJ:AJ,OFM!C:C,C65)</f>
        <v>0</v>
      </c>
      <c r="F65" s="63">
        <f>SUMIFS(FAM!AL:AL,FAM!E:E,C65)</f>
        <v>0</v>
      </c>
      <c r="G65" s="67">
        <f>SUMIFS(B2S!L:L,B2S!C:C,C65)</f>
        <v>0</v>
      </c>
      <c r="H65" s="67">
        <f>SUMIF(TOP!C:C,C65,TOP!I:I)</f>
        <v>1875</v>
      </c>
      <c r="I65" s="67">
        <f>SUMIF(LEG!C:C,'Sum FEB'!C65,LEG!I:I)</f>
        <v>0</v>
      </c>
      <c r="J65" s="146">
        <f t="shared" si="9"/>
        <v>1875</v>
      </c>
      <c r="K65" s="147">
        <f>SUMIFS(PSP!Y:Y,PSP!D:D,C65)</f>
        <v>1880</v>
      </c>
      <c r="L65" s="101">
        <f t="shared" si="6"/>
        <v>3755</v>
      </c>
    </row>
    <row r="66" spans="2:12" s="97" customFormat="1" ht="15" customHeight="1">
      <c r="B66" s="1">
        <v>55</v>
      </c>
      <c r="C66" s="1" t="s">
        <v>58</v>
      </c>
      <c r="D66" s="1" t="s">
        <v>1349</v>
      </c>
      <c r="E66" s="63">
        <f>SUMIFS(OFM!AJ:AJ,OFM!C:C,C66)</f>
        <v>0</v>
      </c>
      <c r="F66" s="63">
        <f>SUMIFS(FAM!AL:AL,FAM!E:E,C66)</f>
        <v>11872</v>
      </c>
      <c r="G66" s="67">
        <f>SUMIFS(B2S!L:L,B2S!C:C,C66)</f>
        <v>0</v>
      </c>
      <c r="H66" s="67">
        <f>SUMIF(TOP!C:C,C66,TOP!I:I)</f>
        <v>63</v>
      </c>
      <c r="I66" s="67">
        <f>SUMIF(LEG!C:C,'Sum FEB'!C66,LEG!I:I)</f>
        <v>0</v>
      </c>
      <c r="J66" s="146">
        <f t="shared" si="9"/>
        <v>11935</v>
      </c>
      <c r="K66" s="147">
        <f>SUMIFS(PSP!Y:Y,PSP!D:D,C66)</f>
        <v>6500</v>
      </c>
      <c r="L66" s="101">
        <f t="shared" si="6"/>
        <v>18435</v>
      </c>
    </row>
    <row r="67" spans="2:12" s="97" customFormat="1" ht="15" customHeight="1">
      <c r="B67" s="1">
        <v>56</v>
      </c>
      <c r="C67" s="1" t="s">
        <v>21</v>
      </c>
      <c r="D67" s="1" t="s">
        <v>1349</v>
      </c>
      <c r="E67" s="63">
        <f>SUMIFS(OFM!AJ:AJ,OFM!C:C,C67)</f>
        <v>0</v>
      </c>
      <c r="F67" s="63">
        <f>SUMIFS(FAM!AL:AL,FAM!E:E,C67)</f>
        <v>18797.25</v>
      </c>
      <c r="G67" s="67">
        <f>SUMIFS(B2S!L:L,B2S!C:C,C67)</f>
        <v>0</v>
      </c>
      <c r="H67" s="67">
        <f>SUMIF(TOP!C:C,C67,TOP!I:I)</f>
        <v>455</v>
      </c>
      <c r="I67" s="67">
        <f>SUMIF(LEG!C:C,'Sum FEB'!C67,LEG!I:I)</f>
        <v>4466</v>
      </c>
      <c r="J67" s="146">
        <f t="shared" si="9"/>
        <v>23718.25</v>
      </c>
      <c r="K67" s="147">
        <f>SUMIFS(PSP!Y:Y,PSP!D:D,C67)</f>
        <v>0</v>
      </c>
      <c r="L67" s="101">
        <f t="shared" si="6"/>
        <v>23718.25</v>
      </c>
    </row>
    <row r="68" spans="2:12" s="97" customFormat="1" ht="15" hidden="1" customHeight="1">
      <c r="B68" s="1">
        <v>57</v>
      </c>
      <c r="C68" s="1" t="s">
        <v>936</v>
      </c>
      <c r="D68" s="1" t="s">
        <v>1349</v>
      </c>
      <c r="E68" s="63">
        <f>SUMIFS(OFM!AJ:AJ,OFM!C:C,C68)</f>
        <v>0</v>
      </c>
      <c r="F68" s="63">
        <f>SUMIFS(FAM!AL:AL,FAM!E:E,C68)</f>
        <v>0</v>
      </c>
      <c r="G68" s="67">
        <f>SUMIFS(B2S!L:L,B2S!C:C,C68)</f>
        <v>0</v>
      </c>
      <c r="H68" s="67">
        <f>SUMIF(TOP!C:C,C68,TOP!I:I)</f>
        <v>0</v>
      </c>
      <c r="I68" s="67">
        <f>SUMIF(LEG!C:C,'Sum FEB'!C68,LEG!I:I)</f>
        <v>0</v>
      </c>
      <c r="J68" s="101">
        <f t="shared" si="7"/>
        <v>0</v>
      </c>
      <c r="K68" s="93">
        <f>SUMIFS(PSP!Y:Y,PSP!D:D,C68)</f>
        <v>0</v>
      </c>
      <c r="L68" s="101">
        <f t="shared" si="6"/>
        <v>0</v>
      </c>
    </row>
    <row r="69" spans="2:12" s="97" customFormat="1" ht="15" hidden="1" customHeight="1">
      <c r="B69" s="1">
        <v>58</v>
      </c>
      <c r="C69" s="1" t="s">
        <v>937</v>
      </c>
      <c r="D69" s="1" t="s">
        <v>1349</v>
      </c>
      <c r="E69" s="63">
        <f>SUMIFS(OFM!AJ:AJ,OFM!C:C,C69)</f>
        <v>0</v>
      </c>
      <c r="F69" s="63">
        <f>SUMIFS(FAM!AL:AL,FAM!E:E,C69)</f>
        <v>0</v>
      </c>
      <c r="G69" s="67">
        <f>SUMIFS(B2S!L:L,B2S!C:C,C69)</f>
        <v>0</v>
      </c>
      <c r="H69" s="67">
        <f>SUMIF(TOP!C:C,C69,TOP!I:I)</f>
        <v>0</v>
      </c>
      <c r="I69" s="67">
        <f>SUMIF(LEG!C:C,'Sum FEB'!C69,LEG!I:I)</f>
        <v>0</v>
      </c>
      <c r="J69" s="101">
        <f t="shared" si="7"/>
        <v>0</v>
      </c>
      <c r="K69" s="93">
        <f>SUMIFS(PSP!Y:Y,PSP!D:D,C69)</f>
        <v>0</v>
      </c>
      <c r="L69" s="101">
        <f t="shared" si="6"/>
        <v>0</v>
      </c>
    </row>
    <row r="70" spans="2:12" s="97" customFormat="1" ht="15" hidden="1" customHeight="1">
      <c r="B70" s="1">
        <v>59</v>
      </c>
      <c r="C70" s="1" t="s">
        <v>938</v>
      </c>
      <c r="D70" s="1" t="s">
        <v>1349</v>
      </c>
      <c r="E70" s="63">
        <f>SUMIFS(OFM!AJ:AJ,OFM!C:C,C70)</f>
        <v>0</v>
      </c>
      <c r="F70" s="63">
        <f>SUMIFS(FAM!AL:AL,FAM!E:E,C70)</f>
        <v>0</v>
      </c>
      <c r="G70" s="67">
        <f>SUMIFS(B2S!L:L,B2S!C:C,C70)</f>
        <v>0</v>
      </c>
      <c r="H70" s="67">
        <f>SUMIF(TOP!C:C,C70,TOP!I:I)</f>
        <v>0</v>
      </c>
      <c r="I70" s="67">
        <f>SUMIF(LEG!C:C,'Sum FEB'!C70,LEG!I:I)</f>
        <v>0</v>
      </c>
      <c r="J70" s="101">
        <f t="shared" si="7"/>
        <v>0</v>
      </c>
      <c r="K70" s="93">
        <f>SUMIFS(PSP!Y:Y,PSP!D:D,C70)</f>
        <v>0</v>
      </c>
      <c r="L70" s="101">
        <f t="shared" si="6"/>
        <v>0</v>
      </c>
    </row>
    <row r="71" spans="2:12" s="97" customFormat="1" ht="15" hidden="1" customHeight="1">
      <c r="B71" s="1">
        <v>60</v>
      </c>
      <c r="C71" s="1" t="s">
        <v>939</v>
      </c>
      <c r="D71" s="1" t="s">
        <v>1349</v>
      </c>
      <c r="E71" s="63">
        <f>SUMIFS(OFM!AJ:AJ,OFM!C:C,C71)</f>
        <v>0</v>
      </c>
      <c r="F71" s="63">
        <f>SUMIFS(FAM!AL:AL,FAM!E:E,C71)</f>
        <v>0</v>
      </c>
      <c r="G71" s="67">
        <f>SUMIFS(B2S!L:L,B2S!C:C,C71)</f>
        <v>0</v>
      </c>
      <c r="H71" s="67">
        <f>SUMIF(TOP!C:C,C71,TOP!I:I)</f>
        <v>0</v>
      </c>
      <c r="I71" s="67">
        <f>SUMIF(LEG!C:C,'Sum FEB'!C71,LEG!I:I)</f>
        <v>0</v>
      </c>
      <c r="J71" s="101">
        <f t="shared" si="7"/>
        <v>0</v>
      </c>
      <c r="K71" s="93">
        <f>SUMIFS(PSP!Y:Y,PSP!D:D,C71)</f>
        <v>0</v>
      </c>
      <c r="L71" s="101">
        <f t="shared" si="6"/>
        <v>0</v>
      </c>
    </row>
    <row r="72" spans="2:12" s="97" customFormat="1" ht="15" hidden="1" customHeight="1">
      <c r="B72" s="1">
        <v>61</v>
      </c>
      <c r="C72" s="1" t="s">
        <v>940</v>
      </c>
      <c r="D72" s="1" t="s">
        <v>1349</v>
      </c>
      <c r="E72" s="63">
        <f>SUMIFS(OFM!AJ:AJ,OFM!C:C,C72)</f>
        <v>0</v>
      </c>
      <c r="F72" s="63">
        <f>SUMIFS(FAM!AL:AL,FAM!E:E,C72)</f>
        <v>0</v>
      </c>
      <c r="G72" s="67">
        <f>SUMIFS(B2S!L:L,B2S!C:C,C72)</f>
        <v>0</v>
      </c>
      <c r="H72" s="67">
        <f>SUMIF(TOP!C:C,C72,TOP!I:I)</f>
        <v>0</v>
      </c>
      <c r="I72" s="67">
        <f>SUMIF(LEG!C:C,'Sum FEB'!C72,LEG!I:I)</f>
        <v>0</v>
      </c>
      <c r="J72" s="101">
        <f t="shared" si="7"/>
        <v>0</v>
      </c>
      <c r="K72" s="93">
        <f>SUMIFS(PSP!Y:Y,PSP!D:D,C72)</f>
        <v>0</v>
      </c>
      <c r="L72" s="101">
        <f t="shared" si="6"/>
        <v>0</v>
      </c>
    </row>
    <row r="73" spans="2:12" s="97" customFormat="1" ht="15" hidden="1" customHeight="1">
      <c r="B73" s="1">
        <v>62</v>
      </c>
      <c r="C73" s="1" t="s">
        <v>581</v>
      </c>
      <c r="D73" s="1" t="s">
        <v>1349</v>
      </c>
      <c r="E73" s="63">
        <f>SUMIFS(OFM!AJ:AJ,OFM!C:C,C73)</f>
        <v>0</v>
      </c>
      <c r="F73" s="63">
        <f>SUMIFS(FAM!AL:AL,FAM!E:E,C73)</f>
        <v>0</v>
      </c>
      <c r="G73" s="67">
        <f>SUMIFS(B2S!L:L,B2S!C:C,C73)</f>
        <v>0</v>
      </c>
      <c r="H73" s="67">
        <f>SUMIF(TOP!C:C,C73,TOP!I:I)</f>
        <v>0</v>
      </c>
      <c r="I73" s="67">
        <f>SUMIF(LEG!C:C,'Sum FEB'!C73,LEG!I:I)</f>
        <v>0</v>
      </c>
      <c r="J73" s="101">
        <f t="shared" si="7"/>
        <v>0</v>
      </c>
      <c r="K73" s="93">
        <f>SUMIFS(PSP!Y:Y,PSP!D:D,C73)</f>
        <v>2736.25</v>
      </c>
      <c r="L73" s="101">
        <f t="shared" si="6"/>
        <v>2736.25</v>
      </c>
    </row>
    <row r="74" spans="2:12" s="97" customFormat="1" ht="15" hidden="1" customHeight="1">
      <c r="B74" s="1">
        <v>63</v>
      </c>
      <c r="C74" s="1" t="s">
        <v>941</v>
      </c>
      <c r="D74" s="1" t="s">
        <v>1349</v>
      </c>
      <c r="E74" s="63">
        <f>SUMIFS(OFM!AJ:AJ,OFM!C:C,C74)</f>
        <v>0</v>
      </c>
      <c r="F74" s="63">
        <f>SUMIFS(FAM!AL:AL,FAM!E:E,C74)</f>
        <v>0</v>
      </c>
      <c r="G74" s="67">
        <f>SUMIFS(B2S!L:L,B2S!C:C,C74)</f>
        <v>0</v>
      </c>
      <c r="H74" s="67">
        <f>SUMIF(TOP!C:C,C74,TOP!I:I)</f>
        <v>0</v>
      </c>
      <c r="I74" s="67">
        <f>SUMIF(LEG!C:C,'Sum FEB'!C74,LEG!I:I)</f>
        <v>0</v>
      </c>
      <c r="J74" s="101">
        <f t="shared" ref="J74:J105" si="10">SUM(E74:H74)</f>
        <v>0</v>
      </c>
      <c r="K74" s="93">
        <f>SUMIFS(PSP!Y:Y,PSP!D:D,C74)</f>
        <v>0</v>
      </c>
      <c r="L74" s="101">
        <f t="shared" ref="L74:L105" si="11">SUM(J74:K74)</f>
        <v>0</v>
      </c>
    </row>
    <row r="75" spans="2:12" s="97" customFormat="1" ht="15" hidden="1" customHeight="1">
      <c r="B75" s="1">
        <v>64</v>
      </c>
      <c r="C75" s="1" t="s">
        <v>942</v>
      </c>
      <c r="D75" s="1" t="s">
        <v>1349</v>
      </c>
      <c r="E75" s="63">
        <f>SUMIFS(OFM!AJ:AJ,OFM!C:C,C75)</f>
        <v>0</v>
      </c>
      <c r="F75" s="63">
        <f>SUMIFS(FAM!AL:AL,FAM!E:E,C75)</f>
        <v>0</v>
      </c>
      <c r="G75" s="67">
        <f>SUMIFS(B2S!L:L,B2S!C:C,C75)</f>
        <v>0</v>
      </c>
      <c r="H75" s="67">
        <f>SUMIF(TOP!C:C,C75,TOP!I:I)</f>
        <v>0</v>
      </c>
      <c r="I75" s="67">
        <f>SUMIF(LEG!C:C,'Sum FEB'!C75,LEG!I:I)</f>
        <v>0</v>
      </c>
      <c r="J75" s="101">
        <f t="shared" si="10"/>
        <v>0</v>
      </c>
      <c r="K75" s="93">
        <f>SUMIFS(PSP!Y:Y,PSP!D:D,C75)</f>
        <v>0</v>
      </c>
      <c r="L75" s="101">
        <f t="shared" si="11"/>
        <v>0</v>
      </c>
    </row>
    <row r="76" spans="2:12" s="97" customFormat="1" ht="15" hidden="1" customHeight="1">
      <c r="B76" s="1">
        <v>65</v>
      </c>
      <c r="C76" s="1" t="s">
        <v>943</v>
      </c>
      <c r="D76" s="1" t="s">
        <v>1349</v>
      </c>
      <c r="E76" s="63">
        <f>SUMIFS(OFM!AJ:AJ,OFM!C:C,C76)</f>
        <v>0</v>
      </c>
      <c r="F76" s="63">
        <f>SUMIFS(FAM!AL:AL,FAM!E:E,C76)</f>
        <v>0</v>
      </c>
      <c r="G76" s="67">
        <f>SUMIFS(B2S!L:L,B2S!C:C,C76)</f>
        <v>0</v>
      </c>
      <c r="H76" s="67">
        <f>SUMIF(TOP!C:C,C76,TOP!I:I)</f>
        <v>0</v>
      </c>
      <c r="I76" s="67">
        <f>SUMIF(LEG!C:C,'Sum FEB'!C76,LEG!I:I)</f>
        <v>0</v>
      </c>
      <c r="J76" s="101">
        <f t="shared" si="10"/>
        <v>0</v>
      </c>
      <c r="K76" s="93">
        <f>SUMIFS(PSP!Y:Y,PSP!D:D,C76)</f>
        <v>0</v>
      </c>
      <c r="L76" s="101">
        <f t="shared" si="11"/>
        <v>0</v>
      </c>
    </row>
    <row r="77" spans="2:12" s="97" customFormat="1" ht="15" hidden="1" customHeight="1">
      <c r="B77" s="1">
        <v>66</v>
      </c>
      <c r="C77" s="1" t="s">
        <v>944</v>
      </c>
      <c r="D77" s="1" t="s">
        <v>1349</v>
      </c>
      <c r="E77" s="63">
        <f>SUMIFS(OFM!AJ:AJ,OFM!C:C,C77)</f>
        <v>0</v>
      </c>
      <c r="F77" s="63">
        <f>SUMIFS(FAM!AL:AL,FAM!E:E,C77)</f>
        <v>0</v>
      </c>
      <c r="G77" s="67">
        <f>SUMIFS(B2S!L:L,B2S!C:C,C77)</f>
        <v>0</v>
      </c>
      <c r="H77" s="67">
        <f>SUMIF(TOP!C:C,C77,TOP!I:I)</f>
        <v>0</v>
      </c>
      <c r="I77" s="67">
        <f>SUMIF(LEG!C:C,'Sum FEB'!C77,LEG!I:I)</f>
        <v>0</v>
      </c>
      <c r="J77" s="101">
        <f t="shared" si="10"/>
        <v>0</v>
      </c>
      <c r="K77" s="93">
        <f>SUMIFS(PSP!Y:Y,PSP!D:D,C77)</f>
        <v>0</v>
      </c>
      <c r="L77" s="101">
        <f t="shared" si="11"/>
        <v>0</v>
      </c>
    </row>
    <row r="78" spans="2:12" s="97" customFormat="1" ht="15" hidden="1" customHeight="1">
      <c r="B78" s="1">
        <v>67</v>
      </c>
      <c r="C78" s="1" t="s">
        <v>945</v>
      </c>
      <c r="D78" s="1" t="s">
        <v>1349</v>
      </c>
      <c r="E78" s="63">
        <f>SUMIFS(OFM!AJ:AJ,OFM!C:C,C78)</f>
        <v>0</v>
      </c>
      <c r="F78" s="63">
        <f>SUMIFS(FAM!AL:AL,FAM!E:E,C78)</f>
        <v>0</v>
      </c>
      <c r="G78" s="67">
        <f>SUMIFS(B2S!L:L,B2S!C:C,C78)</f>
        <v>0</v>
      </c>
      <c r="H78" s="67">
        <f>SUMIF(TOP!C:C,C78,TOP!I:I)</f>
        <v>0</v>
      </c>
      <c r="I78" s="67">
        <f>SUMIF(LEG!C:C,'Sum FEB'!C78,LEG!I:I)</f>
        <v>0</v>
      </c>
      <c r="J78" s="101">
        <f t="shared" si="10"/>
        <v>0</v>
      </c>
      <c r="K78" s="93">
        <f>SUMIFS(PSP!Y:Y,PSP!D:D,C78)</f>
        <v>0</v>
      </c>
      <c r="L78" s="101">
        <f t="shared" si="11"/>
        <v>0</v>
      </c>
    </row>
    <row r="79" spans="2:12" s="97" customFormat="1" ht="15" hidden="1" customHeight="1">
      <c r="B79" s="1">
        <v>68</v>
      </c>
      <c r="C79" s="1" t="s">
        <v>946</v>
      </c>
      <c r="D79" s="1" t="s">
        <v>1349</v>
      </c>
      <c r="E79" s="63">
        <f>SUMIFS(OFM!AJ:AJ,OFM!C:C,C79)</f>
        <v>0</v>
      </c>
      <c r="F79" s="63">
        <f>SUMIFS(FAM!AL:AL,FAM!E:E,C79)</f>
        <v>0</v>
      </c>
      <c r="G79" s="67">
        <f>SUMIFS(B2S!L:L,B2S!C:C,C79)</f>
        <v>0</v>
      </c>
      <c r="H79" s="67">
        <f>SUMIF(TOP!C:C,C79,TOP!I:I)</f>
        <v>0</v>
      </c>
      <c r="I79" s="67">
        <f>SUMIF(LEG!C:C,'Sum FEB'!C79,LEG!I:I)</f>
        <v>0</v>
      </c>
      <c r="J79" s="101">
        <f t="shared" si="10"/>
        <v>0</v>
      </c>
      <c r="K79" s="93">
        <f>SUMIFS(PSP!Y:Y,PSP!D:D,C79)</f>
        <v>0</v>
      </c>
      <c r="L79" s="101">
        <f t="shared" si="11"/>
        <v>0</v>
      </c>
    </row>
    <row r="80" spans="2:12" s="97" customFormat="1" ht="15" hidden="1" customHeight="1">
      <c r="B80" s="1">
        <v>69</v>
      </c>
      <c r="C80" s="1" t="s">
        <v>947</v>
      </c>
      <c r="D80" s="1" t="s">
        <v>1349</v>
      </c>
      <c r="E80" s="63">
        <f>SUMIFS(OFM!AJ:AJ,OFM!C:C,C80)</f>
        <v>0</v>
      </c>
      <c r="F80" s="63">
        <f>SUMIFS(FAM!AL:AL,FAM!E:E,C80)</f>
        <v>0</v>
      </c>
      <c r="G80" s="67">
        <f>SUMIFS(B2S!L:L,B2S!C:C,C80)</f>
        <v>0</v>
      </c>
      <c r="H80" s="67">
        <f>SUMIF(TOP!C:C,C80,TOP!I:I)</f>
        <v>0</v>
      </c>
      <c r="I80" s="67">
        <f>SUMIF(LEG!C:C,'Sum FEB'!C80,LEG!I:I)</f>
        <v>0</v>
      </c>
      <c r="J80" s="101">
        <f t="shared" si="10"/>
        <v>0</v>
      </c>
      <c r="K80" s="93">
        <f>SUMIFS(PSP!Y:Y,PSP!D:D,C80)</f>
        <v>0</v>
      </c>
      <c r="L80" s="101">
        <f t="shared" si="11"/>
        <v>0</v>
      </c>
    </row>
    <row r="81" spans="2:12" s="97" customFormat="1" ht="15" customHeight="1">
      <c r="B81" s="1">
        <v>70</v>
      </c>
      <c r="C81" s="1" t="s">
        <v>948</v>
      </c>
      <c r="D81" s="1" t="s">
        <v>1349</v>
      </c>
      <c r="E81" s="63">
        <f>SUMIFS(OFM!AJ:AJ,OFM!C:C,C81)</f>
        <v>0</v>
      </c>
      <c r="F81" s="63">
        <f>SUMIFS(FAM!AL:AL,FAM!E:E,C81)</f>
        <v>0</v>
      </c>
      <c r="G81" s="67">
        <f>SUMIFS(B2S!L:L,B2S!C:C,C81)</f>
        <v>0</v>
      </c>
      <c r="H81" s="67">
        <f>SUMIF(TOP!C:C,C81,TOP!I:I)</f>
        <v>0</v>
      </c>
      <c r="I81" s="67">
        <f>SUMIF(LEG!C:C,'Sum FEB'!C81,LEG!I:I)</f>
        <v>0</v>
      </c>
      <c r="J81" s="146">
        <f>SUM(E81:I81)</f>
        <v>0</v>
      </c>
      <c r="K81" s="147">
        <f>SUMIFS(PSP!Y:Y,PSP!D:D,C81)</f>
        <v>1107.5</v>
      </c>
      <c r="L81" s="101">
        <f t="shared" si="11"/>
        <v>1107.5</v>
      </c>
    </row>
    <row r="82" spans="2:12" s="97" customFormat="1" ht="15" hidden="1" customHeight="1">
      <c r="B82" s="1">
        <v>71</v>
      </c>
      <c r="C82" s="1" t="s">
        <v>949</v>
      </c>
      <c r="D82" s="1" t="s">
        <v>1349</v>
      </c>
      <c r="E82" s="63">
        <f>SUMIFS(OFM!AJ:AJ,OFM!C:C,C82)</f>
        <v>0</v>
      </c>
      <c r="F82" s="63">
        <f>SUMIFS(FAM!AL:AL,FAM!E:E,C82)</f>
        <v>0</v>
      </c>
      <c r="G82" s="67">
        <f>SUMIFS(B2S!L:L,B2S!C:C,C82)</f>
        <v>0</v>
      </c>
      <c r="H82" s="67">
        <f>SUMIF(TOP!C:C,C82,TOP!I:I)</f>
        <v>0</v>
      </c>
      <c r="I82" s="67">
        <f>SUMIF(LEG!C:C,'Sum FEB'!C82,LEG!I:I)</f>
        <v>0</v>
      </c>
      <c r="J82" s="101">
        <f t="shared" si="10"/>
        <v>0</v>
      </c>
      <c r="K82" s="93">
        <f>SUMIFS(PSP!Y:Y,PSP!D:D,C82)</f>
        <v>0</v>
      </c>
      <c r="L82" s="101">
        <f t="shared" si="11"/>
        <v>0</v>
      </c>
    </row>
    <row r="83" spans="2:12" s="97" customFormat="1" ht="15" customHeight="1">
      <c r="B83" s="1">
        <v>72</v>
      </c>
      <c r="C83" s="1" t="s">
        <v>222</v>
      </c>
      <c r="D83" s="1" t="s">
        <v>1349</v>
      </c>
      <c r="E83" s="63">
        <f>SUMIFS(OFM!AJ:AJ,OFM!C:C,C83)</f>
        <v>0</v>
      </c>
      <c r="F83" s="63">
        <f>SUMIFS(FAM!AL:AL,FAM!E:E,C83)</f>
        <v>0</v>
      </c>
      <c r="G83" s="67">
        <f>SUMIFS(B2S!L:L,B2S!C:C,C83)</f>
        <v>0</v>
      </c>
      <c r="H83" s="67">
        <f>SUMIF(TOP!C:C,C83,TOP!I:I)</f>
        <v>0</v>
      </c>
      <c r="I83" s="67">
        <f>SUMIF(LEG!C:C,'Sum FEB'!C83,LEG!I:I)</f>
        <v>0</v>
      </c>
      <c r="J83" s="146">
        <f>SUM(E83:I83)</f>
        <v>0</v>
      </c>
      <c r="K83" s="147">
        <f>SUMIFS(PSP!Y:Y,PSP!D:D,C83)</f>
        <v>2726.25</v>
      </c>
      <c r="L83" s="101">
        <f t="shared" si="11"/>
        <v>2726.25</v>
      </c>
    </row>
    <row r="84" spans="2:12" s="97" customFormat="1" ht="15" hidden="1" customHeight="1">
      <c r="B84" s="1">
        <v>73</v>
      </c>
      <c r="C84" s="1" t="s">
        <v>950</v>
      </c>
      <c r="D84" s="1" t="s">
        <v>1349</v>
      </c>
      <c r="E84" s="63">
        <f>SUMIFS(OFM!AJ:AJ,OFM!C:C,C84)</f>
        <v>0</v>
      </c>
      <c r="F84" s="63">
        <f>SUMIFS(FAM!AL:AL,FAM!E:E,C84)</f>
        <v>0</v>
      </c>
      <c r="G84" s="67">
        <f>SUMIFS(B2S!L:L,B2S!C:C,C84)</f>
        <v>0</v>
      </c>
      <c r="H84" s="67">
        <f>SUMIF(TOP!C:C,C84,TOP!I:I)</f>
        <v>0</v>
      </c>
      <c r="I84" s="67">
        <f>SUMIF(LEG!C:C,'Sum FEB'!C84,LEG!I:I)</f>
        <v>0</v>
      </c>
      <c r="J84" s="101">
        <f t="shared" si="10"/>
        <v>0</v>
      </c>
      <c r="K84" s="93">
        <f>SUMIFS(PSP!Y:Y,PSP!D:D,C84)</f>
        <v>0</v>
      </c>
      <c r="L84" s="101">
        <f t="shared" si="11"/>
        <v>0</v>
      </c>
    </row>
    <row r="85" spans="2:12" s="97" customFormat="1" ht="15" hidden="1" customHeight="1">
      <c r="B85" s="1">
        <v>74</v>
      </c>
      <c r="C85" s="1" t="s">
        <v>951</v>
      </c>
      <c r="D85" s="1" t="s">
        <v>1349</v>
      </c>
      <c r="E85" s="63">
        <f>SUMIFS(OFM!AJ:AJ,OFM!C:C,C85)</f>
        <v>0</v>
      </c>
      <c r="F85" s="63">
        <f>SUMIFS(FAM!AL:AL,FAM!E:E,C85)</f>
        <v>0</v>
      </c>
      <c r="G85" s="67">
        <f>SUMIFS(B2S!L:L,B2S!C:C,C85)</f>
        <v>0</v>
      </c>
      <c r="H85" s="67">
        <f>SUMIF(TOP!C:C,C85,TOP!I:I)</f>
        <v>0</v>
      </c>
      <c r="I85" s="67">
        <f>SUMIF(LEG!C:C,'Sum FEB'!C85,LEG!I:I)</f>
        <v>0</v>
      </c>
      <c r="J85" s="101">
        <f t="shared" si="10"/>
        <v>0</v>
      </c>
      <c r="K85" s="93">
        <f>SUMIFS(PSP!Y:Y,PSP!D:D,C85)</f>
        <v>0</v>
      </c>
      <c r="L85" s="101">
        <f t="shared" si="11"/>
        <v>0</v>
      </c>
    </row>
    <row r="86" spans="2:12" s="97" customFormat="1" ht="15" customHeight="1">
      <c r="B86" s="1">
        <v>75</v>
      </c>
      <c r="C86" s="1" t="s">
        <v>390</v>
      </c>
      <c r="D86" s="1" t="s">
        <v>1349</v>
      </c>
      <c r="E86" s="63">
        <f>SUMIFS(OFM!AJ:AJ,OFM!C:C,C86)</f>
        <v>0</v>
      </c>
      <c r="F86" s="63">
        <f>SUMIFS(FAM!AL:AL,FAM!E:E,C86)</f>
        <v>0</v>
      </c>
      <c r="G86" s="67">
        <f>SUMIFS(B2S!L:L,B2S!C:C,C86)</f>
        <v>0</v>
      </c>
      <c r="H86" s="67">
        <f>SUMIF(TOP!C:C,C86,TOP!I:I)</f>
        <v>0</v>
      </c>
      <c r="I86" s="67">
        <f>SUMIF(LEG!C:C,'Sum FEB'!C86,LEG!I:I)</f>
        <v>0</v>
      </c>
      <c r="J86" s="146">
        <f t="shared" ref="J86:J87" si="12">SUM(E86:I86)</f>
        <v>0</v>
      </c>
      <c r="K86" s="147">
        <f>SUMIFS(PSP!Y:Y,PSP!D:D,C86)</f>
        <v>11391.25</v>
      </c>
      <c r="L86" s="101">
        <f t="shared" si="11"/>
        <v>11391.25</v>
      </c>
    </row>
    <row r="87" spans="2:12" s="97" customFormat="1" ht="15" customHeight="1">
      <c r="B87" s="1">
        <v>76</v>
      </c>
      <c r="C87" s="1" t="s">
        <v>322</v>
      </c>
      <c r="D87" s="1" t="s">
        <v>1349</v>
      </c>
      <c r="E87" s="63">
        <f>SUMIFS(OFM!AJ:AJ,OFM!C:C,C87)</f>
        <v>0</v>
      </c>
      <c r="F87" s="63">
        <f>SUMIFS(FAM!AL:AL,FAM!E:E,C87)</f>
        <v>0</v>
      </c>
      <c r="G87" s="67">
        <f>SUMIFS(B2S!L:L,B2S!C:C,C87)</f>
        <v>0</v>
      </c>
      <c r="H87" s="67">
        <f>SUMIF(TOP!C:C,C87,TOP!I:I)</f>
        <v>0</v>
      </c>
      <c r="I87" s="67">
        <f>SUMIF(LEG!C:C,'Sum FEB'!C87,LEG!I:I)</f>
        <v>0</v>
      </c>
      <c r="J87" s="146">
        <f t="shared" si="12"/>
        <v>0</v>
      </c>
      <c r="K87" s="147">
        <f>SUMIFS(PSP!Y:Y,PSP!D:D,C87)</f>
        <v>1620</v>
      </c>
      <c r="L87" s="101">
        <f t="shared" si="11"/>
        <v>1620</v>
      </c>
    </row>
    <row r="88" spans="2:12" s="97" customFormat="1" ht="12.75" hidden="1">
      <c r="B88" s="1">
        <v>77</v>
      </c>
      <c r="C88" s="1" t="s">
        <v>952</v>
      </c>
      <c r="D88" s="1" t="s">
        <v>1349</v>
      </c>
      <c r="E88" s="63">
        <f>SUMIFS(OFM!AJ:AJ,OFM!C:C,C88)</f>
        <v>0</v>
      </c>
      <c r="F88" s="63">
        <f>SUMIFS(FAM!AL:AL,FAM!E:E,C88)</f>
        <v>0</v>
      </c>
      <c r="G88" s="67">
        <f>SUMIFS(B2S!L:L,B2S!C:C,C88)</f>
        <v>0</v>
      </c>
      <c r="H88" s="67">
        <f>SUMIF(TOP!C:C,C88,TOP!I:I)</f>
        <v>0</v>
      </c>
      <c r="I88" s="67">
        <f>SUMIF(LEG!C:C,'Sum FEB'!C88,LEG!I:I)</f>
        <v>0</v>
      </c>
      <c r="J88" s="101">
        <f t="shared" si="10"/>
        <v>0</v>
      </c>
      <c r="K88" s="93">
        <f>SUMIFS(PSP!Y:Y,PSP!D:D,C88)</f>
        <v>0</v>
      </c>
      <c r="L88" s="101">
        <f t="shared" si="11"/>
        <v>0</v>
      </c>
    </row>
    <row r="89" spans="2:12" s="97" customFormat="1" ht="15" customHeight="1">
      <c r="B89" s="1">
        <v>78</v>
      </c>
      <c r="C89" s="1" t="s">
        <v>372</v>
      </c>
      <c r="D89" s="1" t="s">
        <v>1349</v>
      </c>
      <c r="E89" s="63">
        <f>SUMIFS(OFM!AJ:AJ,OFM!C:C,C89)</f>
        <v>0</v>
      </c>
      <c r="F89" s="63">
        <f>SUMIFS(FAM!AL:AL,FAM!E:E,C89)</f>
        <v>0</v>
      </c>
      <c r="G89" s="67">
        <f>SUMIFS(B2S!L:L,B2S!C:C,C89)</f>
        <v>0</v>
      </c>
      <c r="H89" s="67">
        <f>SUMIF(TOP!C:C,C89,TOP!I:I)</f>
        <v>0</v>
      </c>
      <c r="I89" s="67">
        <f>SUMIF(LEG!C:C,'Sum FEB'!C89,LEG!I:I)</f>
        <v>0</v>
      </c>
      <c r="J89" s="146">
        <f>SUM(E89:I89)</f>
        <v>0</v>
      </c>
      <c r="K89" s="147">
        <f>SUMIFS(PSP!Y:Y,PSP!D:D,C89)</f>
        <v>3910</v>
      </c>
      <c r="L89" s="101">
        <f t="shared" si="11"/>
        <v>3910</v>
      </c>
    </row>
    <row r="90" spans="2:12" s="97" customFormat="1" ht="15" hidden="1" customHeight="1">
      <c r="B90" s="1">
        <v>79</v>
      </c>
      <c r="C90" s="1" t="s">
        <v>953</v>
      </c>
      <c r="D90" s="1" t="s">
        <v>1349</v>
      </c>
      <c r="E90" s="63">
        <f>SUMIFS(OFM!AJ:AJ,OFM!C:C,C90)</f>
        <v>0</v>
      </c>
      <c r="F90" s="63">
        <f>SUMIFS(FAM!AL:AL,FAM!E:E,C90)</f>
        <v>0</v>
      </c>
      <c r="G90" s="67">
        <f>SUMIFS(B2S!L:L,B2S!C:C,C90)</f>
        <v>0</v>
      </c>
      <c r="H90" s="67">
        <f>SUMIF(TOP!C:C,C90,TOP!I:I)</f>
        <v>0</v>
      </c>
      <c r="I90" s="67">
        <f>SUMIF(LEG!C:C,'Sum FEB'!C90,LEG!I:I)</f>
        <v>0</v>
      </c>
      <c r="J90" s="101">
        <f t="shared" si="10"/>
        <v>0</v>
      </c>
      <c r="K90" s="93">
        <f>SUMIFS(PSP!Y:Y,PSP!D:D,C90)</f>
        <v>0</v>
      </c>
      <c r="L90" s="101">
        <f t="shared" si="11"/>
        <v>0</v>
      </c>
    </row>
    <row r="91" spans="2:12" s="97" customFormat="1" ht="15" hidden="1" customHeight="1">
      <c r="B91" s="1">
        <v>80</v>
      </c>
      <c r="C91" s="1" t="s">
        <v>954</v>
      </c>
      <c r="D91" s="1" t="s">
        <v>1349</v>
      </c>
      <c r="E91" s="63">
        <f>SUMIFS(OFM!AJ:AJ,OFM!C:C,C91)</f>
        <v>0</v>
      </c>
      <c r="F91" s="63">
        <f>SUMIFS(FAM!AL:AL,FAM!E:E,C91)</f>
        <v>0</v>
      </c>
      <c r="G91" s="67">
        <f>SUMIFS(B2S!L:L,B2S!C:C,C91)</f>
        <v>0</v>
      </c>
      <c r="H91" s="67">
        <f>SUMIF(TOP!C:C,C91,TOP!I:I)</f>
        <v>0</v>
      </c>
      <c r="I91" s="67">
        <f>SUMIF(LEG!C:C,'Sum FEB'!C91,LEG!I:I)</f>
        <v>0</v>
      </c>
      <c r="J91" s="101">
        <f t="shared" si="10"/>
        <v>0</v>
      </c>
      <c r="K91" s="93">
        <f>SUMIFS(PSP!Y:Y,PSP!D:D,C91)</f>
        <v>0</v>
      </c>
      <c r="L91" s="101">
        <f t="shared" si="11"/>
        <v>0</v>
      </c>
    </row>
    <row r="92" spans="2:12" s="97" customFormat="1" ht="15" hidden="1" customHeight="1">
      <c r="B92" s="1">
        <v>81</v>
      </c>
      <c r="C92" s="1" t="s">
        <v>955</v>
      </c>
      <c r="D92" s="1" t="s">
        <v>1349</v>
      </c>
      <c r="E92" s="63">
        <f>SUMIFS(OFM!AJ:AJ,OFM!C:C,C92)</f>
        <v>0</v>
      </c>
      <c r="F92" s="63">
        <f>SUMIFS(FAM!AL:AL,FAM!E:E,C92)</f>
        <v>0</v>
      </c>
      <c r="G92" s="67">
        <f>SUMIFS(B2S!L:L,B2S!C:C,C92)</f>
        <v>0</v>
      </c>
      <c r="H92" s="67">
        <f>SUMIF(TOP!C:C,C92,TOP!I:I)</f>
        <v>0</v>
      </c>
      <c r="I92" s="67">
        <f>SUMIF(LEG!C:C,'Sum FEB'!C92,LEG!I:I)</f>
        <v>0</v>
      </c>
      <c r="J92" s="101">
        <f t="shared" si="10"/>
        <v>0</v>
      </c>
      <c r="K92" s="93">
        <f>SUMIFS(PSP!Y:Y,PSP!D:D,C92)</f>
        <v>0</v>
      </c>
      <c r="L92" s="101">
        <f t="shared" si="11"/>
        <v>0</v>
      </c>
    </row>
    <row r="93" spans="2:12" s="97" customFormat="1" ht="15" hidden="1" customHeight="1">
      <c r="B93" s="1">
        <v>82</v>
      </c>
      <c r="C93" s="1" t="s">
        <v>956</v>
      </c>
      <c r="D93" s="1" t="s">
        <v>1349</v>
      </c>
      <c r="E93" s="63">
        <f>SUMIFS(OFM!AJ:AJ,OFM!C:C,C93)</f>
        <v>0</v>
      </c>
      <c r="F93" s="63">
        <f>SUMIFS(FAM!AL:AL,FAM!E:E,C93)</f>
        <v>0</v>
      </c>
      <c r="G93" s="67">
        <f>SUMIFS(B2S!L:L,B2S!C:C,C93)</f>
        <v>0</v>
      </c>
      <c r="H93" s="67">
        <f>SUMIF(TOP!C:C,C93,TOP!I:I)</f>
        <v>0</v>
      </c>
      <c r="I93" s="67">
        <f>SUMIF(LEG!C:C,'Sum FEB'!C93,LEG!I:I)</f>
        <v>0</v>
      </c>
      <c r="J93" s="101">
        <f t="shared" si="10"/>
        <v>0</v>
      </c>
      <c r="K93" s="93">
        <f>SUMIFS(PSP!Y:Y,PSP!D:D,C93)</f>
        <v>0</v>
      </c>
      <c r="L93" s="101">
        <f t="shared" si="11"/>
        <v>0</v>
      </c>
    </row>
    <row r="94" spans="2:12" s="97" customFormat="1" ht="15" hidden="1" customHeight="1">
      <c r="B94" s="1">
        <v>83</v>
      </c>
      <c r="C94" s="1" t="s">
        <v>957</v>
      </c>
      <c r="D94" s="1" t="s">
        <v>1349</v>
      </c>
      <c r="E94" s="63">
        <f>SUMIFS(OFM!AJ:AJ,OFM!C:C,C94)</f>
        <v>0</v>
      </c>
      <c r="F94" s="63">
        <f>SUMIFS(FAM!AL:AL,FAM!E:E,C94)</f>
        <v>0</v>
      </c>
      <c r="G94" s="67">
        <f>SUMIFS(B2S!L:L,B2S!C:C,C94)</f>
        <v>0</v>
      </c>
      <c r="H94" s="67">
        <f>SUMIF(TOP!C:C,C94,TOP!I:I)</f>
        <v>0</v>
      </c>
      <c r="I94" s="67">
        <f>SUMIF(LEG!C:C,'Sum FEB'!C94,LEG!I:I)</f>
        <v>0</v>
      </c>
      <c r="J94" s="101">
        <f t="shared" si="10"/>
        <v>0</v>
      </c>
      <c r="K94" s="93">
        <f>SUMIFS(PSP!Y:Y,PSP!D:D,C94)</f>
        <v>0</v>
      </c>
      <c r="L94" s="101">
        <f t="shared" si="11"/>
        <v>0</v>
      </c>
    </row>
    <row r="95" spans="2:12" s="97" customFormat="1" ht="15" hidden="1" customHeight="1">
      <c r="B95" s="1">
        <v>84</v>
      </c>
      <c r="C95" s="1" t="s">
        <v>958</v>
      </c>
      <c r="D95" s="1" t="s">
        <v>1349</v>
      </c>
      <c r="E95" s="63">
        <f>SUMIFS(OFM!AJ:AJ,OFM!C:C,C95)</f>
        <v>0</v>
      </c>
      <c r="F95" s="63">
        <f>SUMIFS(FAM!AL:AL,FAM!E:E,C95)</f>
        <v>0</v>
      </c>
      <c r="G95" s="67">
        <f>SUMIFS(B2S!L:L,B2S!C:C,C95)</f>
        <v>0</v>
      </c>
      <c r="H95" s="67">
        <f>SUMIF(TOP!C:C,C95,TOP!I:I)</f>
        <v>0</v>
      </c>
      <c r="I95" s="67">
        <f>SUMIF(LEG!C:C,'Sum FEB'!C95,LEG!I:I)</f>
        <v>0</v>
      </c>
      <c r="J95" s="101">
        <f t="shared" si="10"/>
        <v>0</v>
      </c>
      <c r="K95" s="93">
        <f>SUMIFS(PSP!Y:Y,PSP!D:D,C95)</f>
        <v>0</v>
      </c>
      <c r="L95" s="101">
        <f t="shared" si="11"/>
        <v>0</v>
      </c>
    </row>
    <row r="96" spans="2:12" s="97" customFormat="1" ht="15" hidden="1" customHeight="1">
      <c r="B96" s="1">
        <v>85</v>
      </c>
      <c r="C96" s="1" t="s">
        <v>959</v>
      </c>
      <c r="D96" s="1" t="s">
        <v>1349</v>
      </c>
      <c r="E96" s="63">
        <f>SUMIFS(OFM!AJ:AJ,OFM!C:C,C96)</f>
        <v>0</v>
      </c>
      <c r="F96" s="63">
        <f>SUMIFS(FAM!AL:AL,FAM!E:E,C96)</f>
        <v>0</v>
      </c>
      <c r="G96" s="67">
        <f>SUMIFS(B2S!L:L,B2S!C:C,C96)</f>
        <v>0</v>
      </c>
      <c r="H96" s="67">
        <f>SUMIF(TOP!C:C,C96,TOP!I:I)</f>
        <v>0</v>
      </c>
      <c r="I96" s="67">
        <f>SUMIF(LEG!C:C,'Sum FEB'!C96,LEG!I:I)</f>
        <v>0</v>
      </c>
      <c r="J96" s="101">
        <f t="shared" si="10"/>
        <v>0</v>
      </c>
      <c r="K96" s="93">
        <f>SUMIFS(PSP!Y:Y,PSP!D:D,C96)</f>
        <v>0</v>
      </c>
      <c r="L96" s="101">
        <f t="shared" si="11"/>
        <v>0</v>
      </c>
    </row>
    <row r="97" spans="2:12" s="97" customFormat="1" ht="15" hidden="1" customHeight="1">
      <c r="B97" s="1">
        <v>86</v>
      </c>
      <c r="C97" s="1" t="s">
        <v>960</v>
      </c>
      <c r="D97" s="1" t="s">
        <v>1349</v>
      </c>
      <c r="E97" s="63">
        <f>SUMIFS(OFM!AJ:AJ,OFM!C:C,C97)</f>
        <v>0</v>
      </c>
      <c r="F97" s="63">
        <f>SUMIFS(FAM!AL:AL,FAM!E:E,C97)</f>
        <v>0</v>
      </c>
      <c r="G97" s="67">
        <f>SUMIFS(B2S!L:L,B2S!C:C,C97)</f>
        <v>0</v>
      </c>
      <c r="H97" s="67">
        <f>SUMIF(TOP!C:C,C97,TOP!I:I)</f>
        <v>0</v>
      </c>
      <c r="I97" s="67">
        <f>SUMIF(LEG!C:C,'Sum FEB'!C97,LEG!I:I)</f>
        <v>0</v>
      </c>
      <c r="J97" s="101">
        <f t="shared" si="10"/>
        <v>0</v>
      </c>
      <c r="K97" s="93">
        <f>SUMIFS(PSP!Y:Y,PSP!D:D,C97)</f>
        <v>0</v>
      </c>
      <c r="L97" s="101">
        <f t="shared" si="11"/>
        <v>0</v>
      </c>
    </row>
    <row r="98" spans="2:12" s="97" customFormat="1" ht="15" hidden="1" customHeight="1">
      <c r="B98" s="1">
        <v>87</v>
      </c>
      <c r="C98" s="1" t="s">
        <v>961</v>
      </c>
      <c r="D98" s="1" t="s">
        <v>1349</v>
      </c>
      <c r="E98" s="63">
        <f>SUMIFS(OFM!AJ:AJ,OFM!C:C,C98)</f>
        <v>0</v>
      </c>
      <c r="F98" s="63">
        <f>SUMIFS(FAM!AL:AL,FAM!E:E,C98)</f>
        <v>0</v>
      </c>
      <c r="G98" s="67">
        <f>SUMIFS(B2S!L:L,B2S!C:C,C98)</f>
        <v>0</v>
      </c>
      <c r="H98" s="67">
        <f>SUMIF(TOP!C:C,C98,TOP!I:I)</f>
        <v>0</v>
      </c>
      <c r="I98" s="67">
        <f>SUMIF(LEG!C:C,'Sum FEB'!C98,LEG!I:I)</f>
        <v>0</v>
      </c>
      <c r="J98" s="101">
        <f t="shared" si="10"/>
        <v>0</v>
      </c>
      <c r="K98" s="93">
        <f>SUMIFS(PSP!Y:Y,PSP!D:D,C98)</f>
        <v>0</v>
      </c>
      <c r="L98" s="101">
        <f t="shared" si="11"/>
        <v>0</v>
      </c>
    </row>
    <row r="99" spans="2:12" s="97" customFormat="1" ht="15" hidden="1" customHeight="1">
      <c r="B99" s="145">
        <v>88</v>
      </c>
      <c r="C99" s="138" t="s">
        <v>962</v>
      </c>
      <c r="D99" s="138" t="s">
        <v>1038</v>
      </c>
      <c r="E99" s="139">
        <f>SUMIFS(OFM!AJ:AJ,OFM!C:C,C99)</f>
        <v>0</v>
      </c>
      <c r="F99" s="139">
        <f>SUMIFS(FAM!AL:AL,FAM!E:E,C99)</f>
        <v>0</v>
      </c>
      <c r="G99" s="140">
        <f>SUMIFS(B2S!L:L,B2S!C:C,C99)</f>
        <v>0</v>
      </c>
      <c r="H99" s="140">
        <f>SUMIF(TOP!C:C,C99,TOP!I:I)</f>
        <v>0</v>
      </c>
      <c r="I99" s="140">
        <f>SUMIF(LEG!C:C,'Sum FEB'!C99,LEG!I:I)</f>
        <v>0</v>
      </c>
      <c r="J99" s="141">
        <f t="shared" si="10"/>
        <v>0</v>
      </c>
      <c r="K99" s="142">
        <f>SUMIFS(PSP!Y:Y,PSP!D:D,C99)</f>
        <v>0</v>
      </c>
      <c r="L99" s="141">
        <f t="shared" si="11"/>
        <v>0</v>
      </c>
    </row>
    <row r="100" spans="2:12" s="97" customFormat="1" ht="15" hidden="1" customHeight="1">
      <c r="B100" s="1">
        <v>89</v>
      </c>
      <c r="C100" s="1" t="s">
        <v>963</v>
      </c>
      <c r="D100" s="1" t="s">
        <v>1349</v>
      </c>
      <c r="E100" s="63">
        <f>SUMIFS(OFM!AJ:AJ,OFM!C:C,C100)</f>
        <v>0</v>
      </c>
      <c r="F100" s="63">
        <f>SUMIFS(FAM!AL:AL,FAM!E:E,C100)</f>
        <v>0</v>
      </c>
      <c r="G100" s="67">
        <f>SUMIFS(B2S!L:L,B2S!C:C,C100)</f>
        <v>0</v>
      </c>
      <c r="H100" s="67">
        <f>SUMIF(TOP!C:C,C100,TOP!I:I)</f>
        <v>0</v>
      </c>
      <c r="I100" s="67">
        <f>SUMIF(LEG!C:C,'Sum FEB'!C100,LEG!I:I)</f>
        <v>0</v>
      </c>
      <c r="J100" s="101">
        <f t="shared" si="10"/>
        <v>0</v>
      </c>
      <c r="K100" s="93">
        <f>SUMIFS(PSP!Y:Y,PSP!D:D,C100)</f>
        <v>0</v>
      </c>
      <c r="L100" s="101">
        <f t="shared" si="11"/>
        <v>0</v>
      </c>
    </row>
    <row r="101" spans="2:12" s="97" customFormat="1" ht="15" hidden="1" customHeight="1">
      <c r="B101" s="145">
        <v>90</v>
      </c>
      <c r="C101" s="138" t="s">
        <v>964</v>
      </c>
      <c r="D101" s="138" t="s">
        <v>1038</v>
      </c>
      <c r="E101" s="139">
        <f>SUMIFS(OFM!AJ:AJ,OFM!C:C,C101)</f>
        <v>0</v>
      </c>
      <c r="F101" s="139">
        <f>SUMIFS(FAM!AL:AL,FAM!E:E,C101)</f>
        <v>0</v>
      </c>
      <c r="G101" s="140">
        <f>SUMIFS(B2S!L:L,B2S!C:C,C101)</f>
        <v>0</v>
      </c>
      <c r="H101" s="140">
        <f>SUMIF(TOP!C:C,C101,TOP!I:I)</f>
        <v>0</v>
      </c>
      <c r="I101" s="140">
        <f>SUMIF(LEG!C:C,'Sum FEB'!C101,LEG!I:I)</f>
        <v>0</v>
      </c>
      <c r="J101" s="141">
        <f t="shared" si="10"/>
        <v>0</v>
      </c>
      <c r="K101" s="142">
        <f>SUMIFS(PSP!Y:Y,PSP!D:D,C101)</f>
        <v>0</v>
      </c>
      <c r="L101" s="141">
        <f t="shared" si="11"/>
        <v>0</v>
      </c>
    </row>
    <row r="102" spans="2:12" s="92" customFormat="1" ht="15" hidden="1" customHeight="1">
      <c r="B102" s="138">
        <v>91</v>
      </c>
      <c r="C102" s="138" t="s">
        <v>40</v>
      </c>
      <c r="D102" s="138" t="s">
        <v>1038</v>
      </c>
      <c r="E102" s="139">
        <f>SUMIFS(OFM!AJ:AJ,OFM!C:C,C102)</f>
        <v>0</v>
      </c>
      <c r="F102" s="139">
        <f>SUMIFS(FAM!AL:AL,FAM!E:E,C102)</f>
        <v>0</v>
      </c>
      <c r="G102" s="140">
        <f>SUMIFS(B2S!L:L,B2S!C:C,C102)</f>
        <v>0</v>
      </c>
      <c r="H102" s="140">
        <f>SUMIF(TOP!C:C,C102,TOP!I:I)</f>
        <v>0</v>
      </c>
      <c r="I102" s="140">
        <f>SUMIF(LEG!C:C,'Sum FEB'!C102,LEG!I:I)</f>
        <v>0</v>
      </c>
      <c r="J102" s="141">
        <f t="shared" si="10"/>
        <v>0</v>
      </c>
      <c r="K102" s="142">
        <f>SUMIFS(PSP!Y:Y,PSP!D:D,C102)</f>
        <v>0</v>
      </c>
      <c r="L102" s="141">
        <f t="shared" si="11"/>
        <v>0</v>
      </c>
    </row>
    <row r="103" spans="2:12" s="97" customFormat="1" ht="15" hidden="1" customHeight="1">
      <c r="B103" s="1">
        <v>92</v>
      </c>
      <c r="C103" s="1" t="s">
        <v>965</v>
      </c>
      <c r="D103" s="1" t="s">
        <v>1349</v>
      </c>
      <c r="E103" s="63">
        <f>SUMIFS(OFM!AJ:AJ,OFM!C:C,C103)</f>
        <v>0</v>
      </c>
      <c r="F103" s="63">
        <f>SUMIFS(FAM!AL:AL,FAM!E:E,C103)</f>
        <v>0</v>
      </c>
      <c r="G103" s="67">
        <f>SUMIFS(B2S!L:L,B2S!C:C,C103)</f>
        <v>0</v>
      </c>
      <c r="H103" s="67">
        <f>SUMIF(TOP!C:C,C103,TOP!I:I)</f>
        <v>0</v>
      </c>
      <c r="I103" s="67">
        <f>SUMIF(LEG!C:C,'Sum FEB'!C103,LEG!I:I)</f>
        <v>0</v>
      </c>
      <c r="J103" s="101">
        <f t="shared" si="10"/>
        <v>0</v>
      </c>
      <c r="K103" s="93">
        <f>SUMIFS(PSP!Y:Y,PSP!D:D,C103)</f>
        <v>0</v>
      </c>
      <c r="L103" s="101">
        <f t="shared" si="11"/>
        <v>0</v>
      </c>
    </row>
    <row r="104" spans="2:12" s="97" customFormat="1" ht="15" hidden="1" customHeight="1">
      <c r="B104" s="1">
        <v>93</v>
      </c>
      <c r="C104" s="1" t="s">
        <v>966</v>
      </c>
      <c r="D104" s="1" t="s">
        <v>1349</v>
      </c>
      <c r="E104" s="63">
        <f>SUMIFS(OFM!AJ:AJ,OFM!C:C,C104)</f>
        <v>0</v>
      </c>
      <c r="F104" s="63">
        <f>SUMIFS(FAM!AL:AL,FAM!E:E,C104)</f>
        <v>0</v>
      </c>
      <c r="G104" s="67">
        <f>SUMIFS(B2S!L:L,B2S!C:C,C104)</f>
        <v>0</v>
      </c>
      <c r="H104" s="67">
        <f>SUMIF(TOP!C:C,C104,TOP!I:I)</f>
        <v>0</v>
      </c>
      <c r="I104" s="67">
        <f>SUMIF(LEG!C:C,'Sum FEB'!C104,LEG!I:I)</f>
        <v>0</v>
      </c>
      <c r="J104" s="101">
        <f t="shared" si="10"/>
        <v>0</v>
      </c>
      <c r="K104" s="93">
        <f>SUMIFS(PSP!Y:Y,PSP!D:D,C104)</f>
        <v>0</v>
      </c>
      <c r="L104" s="101">
        <f t="shared" si="11"/>
        <v>0</v>
      </c>
    </row>
    <row r="105" spans="2:12" s="97" customFormat="1" ht="15" hidden="1" customHeight="1">
      <c r="B105" s="1">
        <v>94</v>
      </c>
      <c r="C105" s="1" t="s">
        <v>967</v>
      </c>
      <c r="D105" s="1" t="s">
        <v>1349</v>
      </c>
      <c r="E105" s="63">
        <f>SUMIFS(OFM!AJ:AJ,OFM!C:C,C105)</f>
        <v>0</v>
      </c>
      <c r="F105" s="63">
        <f>SUMIFS(FAM!AL:AL,FAM!E:E,C105)</f>
        <v>0</v>
      </c>
      <c r="G105" s="67">
        <f>SUMIFS(B2S!L:L,B2S!C:C,C105)</f>
        <v>0</v>
      </c>
      <c r="H105" s="67">
        <f>SUMIF(TOP!C:C,C105,TOP!I:I)</f>
        <v>0</v>
      </c>
      <c r="I105" s="67">
        <f>SUMIF(LEG!C:C,'Sum FEB'!C105,LEG!I:I)</f>
        <v>0</v>
      </c>
      <c r="J105" s="101">
        <f t="shared" si="10"/>
        <v>0</v>
      </c>
      <c r="K105" s="93">
        <f>SUMIFS(PSP!Y:Y,PSP!D:D,C105)</f>
        <v>0</v>
      </c>
      <c r="L105" s="101">
        <f t="shared" si="11"/>
        <v>0</v>
      </c>
    </row>
    <row r="106" spans="2:12" s="97" customFormat="1" ht="15" hidden="1" customHeight="1">
      <c r="B106" s="1">
        <v>95</v>
      </c>
      <c r="C106" s="1" t="s">
        <v>968</v>
      </c>
      <c r="D106" s="1" t="s">
        <v>1349</v>
      </c>
      <c r="E106" s="63">
        <f>SUMIFS(OFM!AJ:AJ,OFM!C:C,C106)</f>
        <v>0</v>
      </c>
      <c r="F106" s="63">
        <f>SUMIFS(FAM!AL:AL,FAM!E:E,C106)</f>
        <v>0</v>
      </c>
      <c r="G106" s="67">
        <f>SUMIFS(B2S!L:L,B2S!C:C,C106)</f>
        <v>0</v>
      </c>
      <c r="H106" s="67">
        <f>SUMIF(TOP!C:C,C106,TOP!I:I)</f>
        <v>0</v>
      </c>
      <c r="I106" s="67">
        <f>SUMIF(LEG!C:C,'Sum FEB'!C106,LEG!I:I)</f>
        <v>0</v>
      </c>
      <c r="J106" s="101">
        <f t="shared" ref="J106:J137" si="13">SUM(E106:H106)</f>
        <v>0</v>
      </c>
      <c r="K106" s="93">
        <f>SUMIFS(PSP!Y:Y,PSP!D:D,C106)</f>
        <v>0</v>
      </c>
      <c r="L106" s="101">
        <f t="shared" ref="L106:L137" si="14">SUM(J106:K106)</f>
        <v>0</v>
      </c>
    </row>
    <row r="107" spans="2:12" s="97" customFormat="1" ht="15" hidden="1" customHeight="1">
      <c r="B107" s="1">
        <v>96</v>
      </c>
      <c r="C107" s="1" t="s">
        <v>969</v>
      </c>
      <c r="D107" s="1" t="s">
        <v>1349</v>
      </c>
      <c r="E107" s="63">
        <f>SUMIFS(OFM!AJ:AJ,OFM!C:C,C107)</f>
        <v>0</v>
      </c>
      <c r="F107" s="63">
        <f>SUMIFS(FAM!AL:AL,FAM!E:E,C107)</f>
        <v>0</v>
      </c>
      <c r="G107" s="67">
        <f>SUMIFS(B2S!L:L,B2S!C:C,C107)</f>
        <v>0</v>
      </c>
      <c r="H107" s="67">
        <f>SUMIF(TOP!C:C,C107,TOP!I:I)</f>
        <v>0</v>
      </c>
      <c r="I107" s="67">
        <f>SUMIF(LEG!C:C,'Sum FEB'!C107,LEG!I:I)</f>
        <v>0</v>
      </c>
      <c r="J107" s="101">
        <f t="shared" si="13"/>
        <v>0</v>
      </c>
      <c r="K107" s="93">
        <f>SUMIFS(PSP!Y:Y,PSP!D:D,C107)</f>
        <v>0</v>
      </c>
      <c r="L107" s="101">
        <f t="shared" si="14"/>
        <v>0</v>
      </c>
    </row>
    <row r="108" spans="2:12" s="97" customFormat="1" ht="15" hidden="1" customHeight="1">
      <c r="B108" s="1">
        <v>97</v>
      </c>
      <c r="C108" s="1" t="s">
        <v>970</v>
      </c>
      <c r="D108" s="1" t="s">
        <v>1349</v>
      </c>
      <c r="E108" s="63">
        <f>SUMIFS(OFM!AJ:AJ,OFM!C:C,C108)</f>
        <v>0</v>
      </c>
      <c r="F108" s="63">
        <f>SUMIFS(FAM!AL:AL,FAM!E:E,C108)</f>
        <v>0</v>
      </c>
      <c r="G108" s="67">
        <f>SUMIFS(B2S!L:L,B2S!C:C,C108)</f>
        <v>0</v>
      </c>
      <c r="H108" s="67">
        <f>SUMIF(TOP!C:C,C108,TOP!I:I)</f>
        <v>0</v>
      </c>
      <c r="I108" s="67">
        <f>SUMIF(LEG!C:C,'Sum FEB'!C108,LEG!I:I)</f>
        <v>0</v>
      </c>
      <c r="J108" s="101">
        <f t="shared" si="13"/>
        <v>0</v>
      </c>
      <c r="K108" s="93">
        <f>SUMIFS(PSP!Y:Y,PSP!D:D,C108)</f>
        <v>0</v>
      </c>
      <c r="L108" s="101">
        <f t="shared" si="14"/>
        <v>0</v>
      </c>
    </row>
    <row r="109" spans="2:12" s="97" customFormat="1" ht="15" hidden="1" customHeight="1">
      <c r="B109" s="1">
        <v>98</v>
      </c>
      <c r="C109" s="1" t="s">
        <v>971</v>
      </c>
      <c r="D109" s="1" t="s">
        <v>1349</v>
      </c>
      <c r="E109" s="63">
        <f>SUMIFS(OFM!AJ:AJ,OFM!C:C,C109)</f>
        <v>0</v>
      </c>
      <c r="F109" s="63">
        <f>SUMIFS(FAM!AL:AL,FAM!E:E,C109)</f>
        <v>0</v>
      </c>
      <c r="G109" s="67">
        <f>SUMIFS(B2S!L:L,B2S!C:C,C109)</f>
        <v>0</v>
      </c>
      <c r="H109" s="67">
        <f>SUMIF(TOP!C:C,C109,TOP!I:I)</f>
        <v>0</v>
      </c>
      <c r="I109" s="67">
        <f>SUMIF(LEG!C:C,'Sum FEB'!C109,LEG!I:I)</f>
        <v>0</v>
      </c>
      <c r="J109" s="101">
        <f t="shared" si="13"/>
        <v>0</v>
      </c>
      <c r="K109" s="93">
        <f>SUMIFS(PSP!Y:Y,PSP!D:D,C109)</f>
        <v>0</v>
      </c>
      <c r="L109" s="101">
        <f t="shared" si="14"/>
        <v>0</v>
      </c>
    </row>
    <row r="110" spans="2:12" s="97" customFormat="1" ht="15" hidden="1" customHeight="1">
      <c r="B110" s="1">
        <v>99</v>
      </c>
      <c r="C110" s="1" t="s">
        <v>972</v>
      </c>
      <c r="D110" s="1" t="s">
        <v>1349</v>
      </c>
      <c r="E110" s="63">
        <f>SUMIFS(OFM!AJ:AJ,OFM!C:C,C110)</f>
        <v>0</v>
      </c>
      <c r="F110" s="63">
        <f>SUMIFS(FAM!AL:AL,FAM!E:E,C110)</f>
        <v>0</v>
      </c>
      <c r="G110" s="67">
        <f>SUMIFS(B2S!L:L,B2S!C:C,C110)</f>
        <v>0</v>
      </c>
      <c r="H110" s="67">
        <f>SUMIF(TOP!C:C,C110,TOP!I:I)</f>
        <v>0</v>
      </c>
      <c r="I110" s="67">
        <f>SUMIF(LEG!C:C,'Sum FEB'!C110,LEG!I:I)</f>
        <v>0</v>
      </c>
      <c r="J110" s="101">
        <f t="shared" si="13"/>
        <v>0</v>
      </c>
      <c r="K110" s="93">
        <f>SUMIFS(PSP!Y:Y,PSP!D:D,C110)</f>
        <v>0</v>
      </c>
      <c r="L110" s="101">
        <f t="shared" si="14"/>
        <v>0</v>
      </c>
    </row>
    <row r="111" spans="2:12" s="97" customFormat="1" ht="15" hidden="1" customHeight="1">
      <c r="B111" s="1">
        <v>100</v>
      </c>
      <c r="C111" s="1" t="s">
        <v>973</v>
      </c>
      <c r="D111" s="1" t="s">
        <v>1349</v>
      </c>
      <c r="E111" s="63">
        <f>SUMIFS(OFM!AJ:AJ,OFM!C:C,C111)</f>
        <v>0</v>
      </c>
      <c r="F111" s="63">
        <f>SUMIFS(FAM!AL:AL,FAM!E:E,C111)</f>
        <v>0</v>
      </c>
      <c r="G111" s="67">
        <f>SUMIFS(B2S!L:L,B2S!C:C,C111)</f>
        <v>0</v>
      </c>
      <c r="H111" s="67">
        <f>SUMIF(TOP!C:C,C111,TOP!I:I)</f>
        <v>0</v>
      </c>
      <c r="I111" s="67">
        <f>SUMIF(LEG!C:C,'Sum FEB'!C111,LEG!I:I)</f>
        <v>0</v>
      </c>
      <c r="J111" s="101">
        <f t="shared" si="13"/>
        <v>0</v>
      </c>
      <c r="K111" s="93">
        <f>SUMIFS(PSP!Y:Y,PSP!D:D,C111)</f>
        <v>0</v>
      </c>
      <c r="L111" s="101">
        <f t="shared" si="14"/>
        <v>0</v>
      </c>
    </row>
    <row r="112" spans="2:12" s="97" customFormat="1" ht="15" hidden="1" customHeight="1">
      <c r="B112" s="1">
        <v>101</v>
      </c>
      <c r="C112" s="1" t="s">
        <v>974</v>
      </c>
      <c r="D112" s="1" t="s">
        <v>1349</v>
      </c>
      <c r="E112" s="63">
        <f>SUMIFS(OFM!AJ:AJ,OFM!C:C,C112)</f>
        <v>0</v>
      </c>
      <c r="F112" s="63">
        <f>SUMIFS(FAM!AL:AL,FAM!E:E,C112)</f>
        <v>0</v>
      </c>
      <c r="G112" s="67">
        <f>SUMIFS(B2S!L:L,B2S!C:C,C112)</f>
        <v>0</v>
      </c>
      <c r="H112" s="67">
        <f>SUMIF(TOP!C:C,C112,TOP!I:I)</f>
        <v>0</v>
      </c>
      <c r="I112" s="67">
        <f>SUMIF(LEG!C:C,'Sum FEB'!C112,LEG!I:I)</f>
        <v>0</v>
      </c>
      <c r="J112" s="101">
        <f t="shared" si="13"/>
        <v>0</v>
      </c>
      <c r="K112" s="93">
        <f>SUMIFS(PSP!Y:Y,PSP!D:D,C112)</f>
        <v>0</v>
      </c>
      <c r="L112" s="101">
        <f t="shared" si="14"/>
        <v>0</v>
      </c>
    </row>
    <row r="113" spans="2:12" s="97" customFormat="1" ht="15" hidden="1" customHeight="1">
      <c r="B113" s="1">
        <v>102</v>
      </c>
      <c r="C113" s="1" t="s">
        <v>975</v>
      </c>
      <c r="D113" s="1" t="s">
        <v>1349</v>
      </c>
      <c r="E113" s="63">
        <f>SUMIFS(OFM!AJ:AJ,OFM!C:C,C113)</f>
        <v>0</v>
      </c>
      <c r="F113" s="63">
        <f>SUMIFS(FAM!AL:AL,FAM!E:E,C113)</f>
        <v>0</v>
      </c>
      <c r="G113" s="67">
        <f>SUMIFS(B2S!L:L,B2S!C:C,C113)</f>
        <v>0</v>
      </c>
      <c r="H113" s="67">
        <f>SUMIF(TOP!C:C,C113,TOP!I:I)</f>
        <v>0</v>
      </c>
      <c r="I113" s="67">
        <f>SUMIF(LEG!C:C,'Sum FEB'!C113,LEG!I:I)</f>
        <v>0</v>
      </c>
      <c r="J113" s="101">
        <f t="shared" si="13"/>
        <v>0</v>
      </c>
      <c r="K113" s="93">
        <f>SUMIFS(PSP!Y:Y,PSP!D:D,C113)</f>
        <v>0</v>
      </c>
      <c r="L113" s="101">
        <f t="shared" si="14"/>
        <v>0</v>
      </c>
    </row>
    <row r="114" spans="2:12" s="97" customFormat="1" ht="15" hidden="1" customHeight="1">
      <c r="B114" s="1">
        <v>103</v>
      </c>
      <c r="C114" s="1" t="s">
        <v>976</v>
      </c>
      <c r="D114" s="1" t="s">
        <v>1349</v>
      </c>
      <c r="E114" s="63">
        <f>SUMIFS(OFM!AJ:AJ,OFM!C:C,C114)</f>
        <v>0</v>
      </c>
      <c r="F114" s="63">
        <f>SUMIFS(FAM!AL:AL,FAM!E:E,C114)</f>
        <v>0</v>
      </c>
      <c r="G114" s="67">
        <f>SUMIFS(B2S!L:L,B2S!C:C,C114)</f>
        <v>0</v>
      </c>
      <c r="H114" s="67">
        <f>SUMIF(TOP!C:C,C114,TOP!I:I)</f>
        <v>0</v>
      </c>
      <c r="I114" s="67">
        <f>SUMIF(LEG!C:C,'Sum FEB'!C114,LEG!I:I)</f>
        <v>0</v>
      </c>
      <c r="J114" s="101">
        <f t="shared" si="13"/>
        <v>0</v>
      </c>
      <c r="K114" s="93">
        <f>SUMIFS(PSP!Y:Y,PSP!D:D,C114)</f>
        <v>0</v>
      </c>
      <c r="L114" s="101">
        <f t="shared" si="14"/>
        <v>0</v>
      </c>
    </row>
    <row r="115" spans="2:12" s="97" customFormat="1" ht="15" hidden="1" customHeight="1">
      <c r="B115" s="1">
        <v>104</v>
      </c>
      <c r="C115" s="1" t="s">
        <v>977</v>
      </c>
      <c r="D115" s="1" t="s">
        <v>1349</v>
      </c>
      <c r="E115" s="63">
        <f>SUMIFS(OFM!AJ:AJ,OFM!C:C,C115)</f>
        <v>0</v>
      </c>
      <c r="F115" s="63">
        <f>SUMIFS(FAM!AL:AL,FAM!E:E,C115)</f>
        <v>0</v>
      </c>
      <c r="G115" s="67">
        <f>SUMIFS(B2S!L:L,B2S!C:C,C115)</f>
        <v>0</v>
      </c>
      <c r="H115" s="67">
        <f>SUMIF(TOP!C:C,C115,TOP!I:I)</f>
        <v>0</v>
      </c>
      <c r="I115" s="67">
        <f>SUMIF(LEG!C:C,'Sum FEB'!C115,LEG!I:I)</f>
        <v>0</v>
      </c>
      <c r="J115" s="101">
        <f t="shared" si="13"/>
        <v>0</v>
      </c>
      <c r="K115" s="93">
        <f>SUMIFS(PSP!Y:Y,PSP!D:D,C115)</f>
        <v>0</v>
      </c>
      <c r="L115" s="101">
        <f t="shared" si="14"/>
        <v>0</v>
      </c>
    </row>
    <row r="116" spans="2:12" s="97" customFormat="1" ht="15" hidden="1" customHeight="1">
      <c r="B116" s="1">
        <v>105</v>
      </c>
      <c r="C116" s="1" t="s">
        <v>978</v>
      </c>
      <c r="D116" s="1" t="s">
        <v>1349</v>
      </c>
      <c r="E116" s="63">
        <f>SUMIFS(OFM!AJ:AJ,OFM!C:C,C116)</f>
        <v>0</v>
      </c>
      <c r="F116" s="63">
        <f>SUMIFS(FAM!AL:AL,FAM!E:E,C116)</f>
        <v>0</v>
      </c>
      <c r="G116" s="67">
        <f>SUMIFS(B2S!L:L,B2S!C:C,C116)</f>
        <v>0</v>
      </c>
      <c r="H116" s="67">
        <f>SUMIF(TOP!C:C,C116,TOP!I:I)</f>
        <v>0</v>
      </c>
      <c r="I116" s="67">
        <f>SUMIF(LEG!C:C,'Sum FEB'!C116,LEG!I:I)</f>
        <v>0</v>
      </c>
      <c r="J116" s="101">
        <f t="shared" si="13"/>
        <v>0</v>
      </c>
      <c r="K116" s="93">
        <f>SUMIFS(PSP!Y:Y,PSP!D:D,C116)</f>
        <v>0</v>
      </c>
      <c r="L116" s="101">
        <f t="shared" si="14"/>
        <v>0</v>
      </c>
    </row>
    <row r="117" spans="2:12" s="97" customFormat="1" ht="15" hidden="1" customHeight="1">
      <c r="B117" s="1">
        <v>106</v>
      </c>
      <c r="C117" s="1" t="s">
        <v>979</v>
      </c>
      <c r="D117" s="1" t="s">
        <v>1349</v>
      </c>
      <c r="E117" s="63">
        <f>SUMIFS(OFM!AJ:AJ,OFM!C:C,C117)</f>
        <v>0</v>
      </c>
      <c r="F117" s="63">
        <f>SUMIFS(FAM!AL:AL,FAM!E:E,C117)</f>
        <v>0</v>
      </c>
      <c r="G117" s="67">
        <f>SUMIFS(B2S!L:L,B2S!C:C,C117)</f>
        <v>0</v>
      </c>
      <c r="H117" s="67">
        <f>SUMIF(TOP!C:C,C117,TOP!I:I)</f>
        <v>0</v>
      </c>
      <c r="I117" s="67">
        <f>SUMIF(LEG!C:C,'Sum FEB'!C117,LEG!I:I)</f>
        <v>0</v>
      </c>
      <c r="J117" s="101">
        <f t="shared" si="13"/>
        <v>0</v>
      </c>
      <c r="K117" s="93">
        <f>SUMIFS(PSP!Y:Y,PSP!D:D,C117)</f>
        <v>0</v>
      </c>
      <c r="L117" s="101">
        <f t="shared" si="14"/>
        <v>0</v>
      </c>
    </row>
    <row r="118" spans="2:12" s="97" customFormat="1" ht="15" hidden="1" customHeight="1">
      <c r="B118" s="1">
        <v>107</v>
      </c>
      <c r="C118" s="1" t="s">
        <v>980</v>
      </c>
      <c r="D118" s="1" t="s">
        <v>1349</v>
      </c>
      <c r="E118" s="63">
        <f>SUMIFS(OFM!AJ:AJ,OFM!C:C,C118)</f>
        <v>0</v>
      </c>
      <c r="F118" s="63">
        <f>SUMIFS(FAM!AL:AL,FAM!E:E,C118)</f>
        <v>0</v>
      </c>
      <c r="G118" s="67">
        <f>SUMIFS(B2S!L:L,B2S!C:C,C118)</f>
        <v>0</v>
      </c>
      <c r="H118" s="67">
        <f>SUMIF(TOP!C:C,C118,TOP!I:I)</f>
        <v>0</v>
      </c>
      <c r="I118" s="67">
        <f>SUMIF(LEG!C:C,'Sum FEB'!C118,LEG!I:I)</f>
        <v>0</v>
      </c>
      <c r="J118" s="101">
        <f t="shared" si="13"/>
        <v>0</v>
      </c>
      <c r="K118" s="93">
        <f>SUMIFS(PSP!Y:Y,PSP!D:D,C118)</f>
        <v>0</v>
      </c>
      <c r="L118" s="101">
        <f t="shared" si="14"/>
        <v>0</v>
      </c>
    </row>
    <row r="119" spans="2:12" s="97" customFormat="1" ht="15" hidden="1" customHeight="1">
      <c r="B119" s="1">
        <v>108</v>
      </c>
      <c r="C119" s="1" t="s">
        <v>981</v>
      </c>
      <c r="D119" s="1" t="s">
        <v>1349</v>
      </c>
      <c r="E119" s="63">
        <f>SUMIFS(OFM!AJ:AJ,OFM!C:C,C119)</f>
        <v>0</v>
      </c>
      <c r="F119" s="63">
        <f>SUMIFS(FAM!AL:AL,FAM!E:E,C119)</f>
        <v>0</v>
      </c>
      <c r="G119" s="67">
        <f>SUMIFS(B2S!L:L,B2S!C:C,C119)</f>
        <v>0</v>
      </c>
      <c r="H119" s="67">
        <f>SUMIF(TOP!C:C,C119,TOP!I:I)</f>
        <v>0</v>
      </c>
      <c r="I119" s="67">
        <f>SUMIF(LEG!C:C,'Sum FEB'!C119,LEG!I:I)</f>
        <v>0</v>
      </c>
      <c r="J119" s="101">
        <f t="shared" si="13"/>
        <v>0</v>
      </c>
      <c r="K119" s="93">
        <f>SUMIFS(PSP!Y:Y,PSP!D:D,C119)</f>
        <v>0</v>
      </c>
      <c r="L119" s="101">
        <f t="shared" si="14"/>
        <v>0</v>
      </c>
    </row>
    <row r="120" spans="2:12" s="97" customFormat="1" ht="15" hidden="1" customHeight="1">
      <c r="B120" s="1">
        <v>109</v>
      </c>
      <c r="C120" s="1" t="s">
        <v>982</v>
      </c>
      <c r="D120" s="1" t="s">
        <v>1349</v>
      </c>
      <c r="E120" s="63">
        <f>SUMIFS(OFM!AJ:AJ,OFM!C:C,C120)</f>
        <v>0</v>
      </c>
      <c r="F120" s="63">
        <f>SUMIFS(FAM!AL:AL,FAM!E:E,C120)</f>
        <v>0</v>
      </c>
      <c r="G120" s="67">
        <f>SUMIFS(B2S!L:L,B2S!C:C,C120)</f>
        <v>0</v>
      </c>
      <c r="H120" s="67">
        <f>SUMIF(TOP!C:C,C120,TOP!I:I)</f>
        <v>0</v>
      </c>
      <c r="I120" s="67">
        <f>SUMIF(LEG!C:C,'Sum FEB'!C120,LEG!I:I)</f>
        <v>0</v>
      </c>
      <c r="J120" s="101">
        <f t="shared" si="13"/>
        <v>0</v>
      </c>
      <c r="K120" s="93">
        <f>SUMIFS(PSP!Y:Y,PSP!D:D,C120)</f>
        <v>0</v>
      </c>
      <c r="L120" s="101">
        <f t="shared" si="14"/>
        <v>0</v>
      </c>
    </row>
    <row r="121" spans="2:12" s="97" customFormat="1" ht="15" hidden="1" customHeight="1">
      <c r="B121" s="1">
        <v>110</v>
      </c>
      <c r="C121" s="1" t="s">
        <v>983</v>
      </c>
      <c r="D121" s="1" t="s">
        <v>1349</v>
      </c>
      <c r="E121" s="63">
        <f>SUMIFS(OFM!AJ:AJ,OFM!C:C,C121)</f>
        <v>0</v>
      </c>
      <c r="F121" s="63">
        <f>SUMIFS(FAM!AL:AL,FAM!E:E,C121)</f>
        <v>0</v>
      </c>
      <c r="G121" s="67">
        <f>SUMIFS(B2S!L:L,B2S!C:C,C121)</f>
        <v>0</v>
      </c>
      <c r="H121" s="67">
        <f>SUMIF(TOP!C:C,C121,TOP!I:I)</f>
        <v>0</v>
      </c>
      <c r="I121" s="67">
        <f>SUMIF(LEG!C:C,'Sum FEB'!C121,LEG!I:I)</f>
        <v>0</v>
      </c>
      <c r="J121" s="101">
        <f t="shared" si="13"/>
        <v>0</v>
      </c>
      <c r="K121" s="93">
        <f>SUMIFS(PSP!Y:Y,PSP!D:D,C121)</f>
        <v>0</v>
      </c>
      <c r="L121" s="101">
        <f t="shared" si="14"/>
        <v>0</v>
      </c>
    </row>
    <row r="122" spans="2:12" s="97" customFormat="1" ht="15" hidden="1" customHeight="1">
      <c r="B122" s="1">
        <v>111</v>
      </c>
      <c r="C122" s="1" t="s">
        <v>984</v>
      </c>
      <c r="D122" s="1" t="s">
        <v>1349</v>
      </c>
      <c r="E122" s="63">
        <f>SUMIFS(OFM!AJ:AJ,OFM!C:C,C122)</f>
        <v>0</v>
      </c>
      <c r="F122" s="63">
        <f>SUMIFS(FAM!AL:AL,FAM!E:E,C122)</f>
        <v>0</v>
      </c>
      <c r="G122" s="67">
        <f>SUMIFS(B2S!L:L,B2S!C:C,C122)</f>
        <v>0</v>
      </c>
      <c r="H122" s="67">
        <f>SUMIF(TOP!C:C,C122,TOP!I:I)</f>
        <v>0</v>
      </c>
      <c r="I122" s="67">
        <f>SUMIF(LEG!C:C,'Sum FEB'!C122,LEG!I:I)</f>
        <v>0</v>
      </c>
      <c r="J122" s="101">
        <f t="shared" si="13"/>
        <v>0</v>
      </c>
      <c r="K122" s="93">
        <f>SUMIFS(PSP!Y:Y,PSP!D:D,C122)</f>
        <v>0</v>
      </c>
      <c r="L122" s="101">
        <f t="shared" si="14"/>
        <v>0</v>
      </c>
    </row>
    <row r="123" spans="2:12" s="97" customFormat="1" ht="15" hidden="1" customHeight="1">
      <c r="B123" s="1">
        <v>112</v>
      </c>
      <c r="C123" s="1" t="s">
        <v>985</v>
      </c>
      <c r="D123" s="1" t="s">
        <v>1349</v>
      </c>
      <c r="E123" s="63">
        <f>SUMIFS(OFM!AJ:AJ,OFM!C:C,C123)</f>
        <v>0</v>
      </c>
      <c r="F123" s="63">
        <f>SUMIFS(FAM!AL:AL,FAM!E:E,C123)</f>
        <v>0</v>
      </c>
      <c r="G123" s="67">
        <f>SUMIFS(B2S!L:L,B2S!C:C,C123)</f>
        <v>0</v>
      </c>
      <c r="H123" s="67">
        <f>SUMIF(TOP!C:C,C123,TOP!I:I)</f>
        <v>0</v>
      </c>
      <c r="I123" s="67">
        <f>SUMIF(LEG!C:C,'Sum FEB'!C123,LEG!I:I)</f>
        <v>0</v>
      </c>
      <c r="J123" s="101">
        <f t="shared" si="13"/>
        <v>0</v>
      </c>
      <c r="K123" s="93">
        <f>SUMIFS(PSP!Y:Y,PSP!D:D,C123)</f>
        <v>0</v>
      </c>
      <c r="L123" s="101">
        <f t="shared" si="14"/>
        <v>0</v>
      </c>
    </row>
    <row r="124" spans="2:12" s="97" customFormat="1" ht="15" hidden="1" customHeight="1">
      <c r="B124" s="1">
        <v>113</v>
      </c>
      <c r="C124" s="1" t="s">
        <v>986</v>
      </c>
      <c r="D124" s="1" t="s">
        <v>1349</v>
      </c>
      <c r="E124" s="63">
        <f>SUMIFS(OFM!AJ:AJ,OFM!C:C,C124)</f>
        <v>0</v>
      </c>
      <c r="F124" s="63">
        <f>SUMIFS(FAM!AL:AL,FAM!E:E,C124)</f>
        <v>0</v>
      </c>
      <c r="G124" s="67">
        <f>SUMIFS(B2S!L:L,B2S!C:C,C124)</f>
        <v>0</v>
      </c>
      <c r="H124" s="67">
        <f>SUMIF(TOP!C:C,C124,TOP!I:I)</f>
        <v>0</v>
      </c>
      <c r="I124" s="67">
        <f>SUMIF(LEG!C:C,'Sum FEB'!C124,LEG!I:I)</f>
        <v>0</v>
      </c>
      <c r="J124" s="101">
        <f t="shared" si="13"/>
        <v>0</v>
      </c>
      <c r="K124" s="93">
        <f>SUMIFS(PSP!Y:Y,PSP!D:D,C124)</f>
        <v>0</v>
      </c>
      <c r="L124" s="101">
        <f t="shared" si="14"/>
        <v>0</v>
      </c>
    </row>
    <row r="125" spans="2:12" s="97" customFormat="1" ht="15" hidden="1" customHeight="1">
      <c r="B125" s="1">
        <v>114</v>
      </c>
      <c r="C125" s="1" t="s">
        <v>987</v>
      </c>
      <c r="D125" s="1" t="s">
        <v>1349</v>
      </c>
      <c r="E125" s="63">
        <f>SUMIFS(OFM!AJ:AJ,OFM!C:C,C125)</f>
        <v>0</v>
      </c>
      <c r="F125" s="63">
        <f>SUMIFS(FAM!AL:AL,FAM!E:E,C125)</f>
        <v>0</v>
      </c>
      <c r="G125" s="67">
        <f>SUMIFS(B2S!L:L,B2S!C:C,C125)</f>
        <v>0</v>
      </c>
      <c r="H125" s="67">
        <f>SUMIF(TOP!C:C,C125,TOP!I:I)</f>
        <v>0</v>
      </c>
      <c r="I125" s="67">
        <f>SUMIF(LEG!C:C,'Sum FEB'!C125,LEG!I:I)</f>
        <v>0</v>
      </c>
      <c r="J125" s="101">
        <f t="shared" si="13"/>
        <v>0</v>
      </c>
      <c r="K125" s="93">
        <f>SUMIFS(PSP!Y:Y,PSP!D:D,C125)</f>
        <v>0</v>
      </c>
      <c r="L125" s="101">
        <f t="shared" si="14"/>
        <v>0</v>
      </c>
    </row>
    <row r="126" spans="2:12" s="97" customFormat="1" ht="15" hidden="1" customHeight="1">
      <c r="B126" s="1">
        <v>115</v>
      </c>
      <c r="C126" s="1" t="s">
        <v>988</v>
      </c>
      <c r="D126" s="1" t="s">
        <v>1349</v>
      </c>
      <c r="E126" s="63">
        <f>SUMIFS(OFM!AJ:AJ,OFM!C:C,C126)</f>
        <v>0</v>
      </c>
      <c r="F126" s="63">
        <f>SUMIFS(FAM!AL:AL,FAM!E:E,C126)</f>
        <v>0</v>
      </c>
      <c r="G126" s="67">
        <f>SUMIFS(B2S!L:L,B2S!C:C,C126)</f>
        <v>0</v>
      </c>
      <c r="H126" s="67">
        <f>SUMIF(TOP!C:C,C126,TOP!I:I)</f>
        <v>0</v>
      </c>
      <c r="I126" s="67">
        <f>SUMIF(LEG!C:C,'Sum FEB'!C126,LEG!I:I)</f>
        <v>0</v>
      </c>
      <c r="J126" s="101">
        <f t="shared" si="13"/>
        <v>0</v>
      </c>
      <c r="K126" s="93">
        <f>SUMIFS(PSP!Y:Y,PSP!D:D,C126)</f>
        <v>0</v>
      </c>
      <c r="L126" s="101">
        <f t="shared" si="14"/>
        <v>0</v>
      </c>
    </row>
    <row r="127" spans="2:12" s="97" customFormat="1" ht="15" hidden="1" customHeight="1">
      <c r="B127" s="1">
        <v>116</v>
      </c>
      <c r="C127" s="1" t="s">
        <v>989</v>
      </c>
      <c r="D127" s="1" t="s">
        <v>1349</v>
      </c>
      <c r="E127" s="63">
        <f>SUMIFS(OFM!AJ:AJ,OFM!C:C,C127)</f>
        <v>0</v>
      </c>
      <c r="F127" s="63">
        <f>SUMIFS(FAM!AL:AL,FAM!E:E,C127)</f>
        <v>0</v>
      </c>
      <c r="G127" s="67">
        <f>SUMIFS(B2S!L:L,B2S!C:C,C127)</f>
        <v>0</v>
      </c>
      <c r="H127" s="67">
        <f>SUMIF(TOP!C:C,C127,TOP!I:I)</f>
        <v>0</v>
      </c>
      <c r="I127" s="67">
        <f>SUMIF(LEG!C:C,'Sum FEB'!C127,LEG!I:I)</f>
        <v>0</v>
      </c>
      <c r="J127" s="101">
        <f t="shared" si="13"/>
        <v>0</v>
      </c>
      <c r="K127" s="93">
        <f>SUMIFS(PSP!Y:Y,PSP!D:D,C127)</f>
        <v>0</v>
      </c>
      <c r="L127" s="101">
        <f t="shared" si="14"/>
        <v>0</v>
      </c>
    </row>
    <row r="128" spans="2:12" s="97" customFormat="1" ht="15" hidden="1" customHeight="1">
      <c r="B128" s="1">
        <v>117</v>
      </c>
      <c r="C128" s="1" t="s">
        <v>990</v>
      </c>
      <c r="D128" s="1" t="s">
        <v>1349</v>
      </c>
      <c r="E128" s="63">
        <f>SUMIFS(OFM!AJ:AJ,OFM!C:C,C128)</f>
        <v>0</v>
      </c>
      <c r="F128" s="63">
        <f>SUMIFS(FAM!AL:AL,FAM!E:E,C128)</f>
        <v>0</v>
      </c>
      <c r="G128" s="67">
        <f>SUMIFS(B2S!L:L,B2S!C:C,C128)</f>
        <v>0</v>
      </c>
      <c r="H128" s="67">
        <f>SUMIF(TOP!C:C,C128,TOP!I:I)</f>
        <v>0</v>
      </c>
      <c r="I128" s="67">
        <f>SUMIF(LEG!C:C,'Sum FEB'!C128,LEG!I:I)</f>
        <v>0</v>
      </c>
      <c r="J128" s="101">
        <f t="shared" si="13"/>
        <v>0</v>
      </c>
      <c r="K128" s="93">
        <f>SUMIFS(PSP!Y:Y,PSP!D:D,C128)</f>
        <v>0</v>
      </c>
      <c r="L128" s="101">
        <f t="shared" si="14"/>
        <v>0</v>
      </c>
    </row>
    <row r="129" spans="2:12" ht="15" hidden="1" customHeight="1">
      <c r="B129" s="138">
        <v>118</v>
      </c>
      <c r="C129" s="138" t="s">
        <v>991</v>
      </c>
      <c r="D129" s="138" t="s">
        <v>1038</v>
      </c>
      <c r="E129" s="139">
        <f>SUMIFS(OFM!AJ:AJ,OFM!C:C,C129)</f>
        <v>0</v>
      </c>
      <c r="F129" s="139">
        <f>SUMIFS(FAM!AL:AL,FAM!E:E,C129)</f>
        <v>0</v>
      </c>
      <c r="G129" s="140">
        <f>SUMIFS(B2S!L:L,B2S!C:C,C129)</f>
        <v>0</v>
      </c>
      <c r="H129" s="140">
        <f>SUMIF(TOP!C:C,C129,TOP!I:I)</f>
        <v>0</v>
      </c>
      <c r="I129" s="140">
        <f>SUMIF(LEG!C:C,'Sum FEB'!C129,LEG!I:I)</f>
        <v>0</v>
      </c>
      <c r="J129" s="141">
        <f t="shared" si="13"/>
        <v>0</v>
      </c>
      <c r="K129" s="142">
        <f>SUMIFS(PSP!Y:Y,PSP!D:D,C129)</f>
        <v>0</v>
      </c>
      <c r="L129" s="141">
        <f t="shared" si="14"/>
        <v>0</v>
      </c>
    </row>
    <row r="130" spans="2:12" s="97" customFormat="1" ht="15" hidden="1" customHeight="1">
      <c r="B130" s="1">
        <v>119</v>
      </c>
      <c r="C130" s="1" t="s">
        <v>992</v>
      </c>
      <c r="D130" s="1" t="s">
        <v>1349</v>
      </c>
      <c r="E130" s="63">
        <f>SUMIFS(OFM!AJ:AJ,OFM!C:C,C130)</f>
        <v>0</v>
      </c>
      <c r="F130" s="63">
        <f>SUMIFS(FAM!AL:AL,FAM!E:E,C130)</f>
        <v>0</v>
      </c>
      <c r="G130" s="67">
        <f>SUMIFS(B2S!L:L,B2S!C:C,C130)</f>
        <v>0</v>
      </c>
      <c r="H130" s="67">
        <f>SUMIF(TOP!C:C,C130,TOP!I:I)</f>
        <v>0</v>
      </c>
      <c r="I130" s="67">
        <f>SUMIF(LEG!C:C,'Sum FEB'!C130,LEG!I:I)</f>
        <v>0</v>
      </c>
      <c r="J130" s="101">
        <f t="shared" si="13"/>
        <v>0</v>
      </c>
      <c r="K130" s="93">
        <f>SUMIFS(PSP!Y:Y,PSP!D:D,C130)</f>
        <v>0</v>
      </c>
      <c r="L130" s="101">
        <f t="shared" si="14"/>
        <v>0</v>
      </c>
    </row>
    <row r="131" spans="2:12" s="97" customFormat="1" ht="15" hidden="1" customHeight="1">
      <c r="B131" s="1">
        <v>120</v>
      </c>
      <c r="C131" s="1" t="s">
        <v>993</v>
      </c>
      <c r="D131" s="1" t="s">
        <v>1349</v>
      </c>
      <c r="E131" s="63">
        <f>SUMIFS(OFM!AJ:AJ,OFM!C:C,C131)</f>
        <v>0</v>
      </c>
      <c r="F131" s="63">
        <f>SUMIFS(FAM!AL:AL,FAM!E:E,C131)</f>
        <v>0</v>
      </c>
      <c r="G131" s="67">
        <f>SUMIFS(B2S!L:L,B2S!C:C,C131)</f>
        <v>0</v>
      </c>
      <c r="H131" s="67">
        <f>SUMIF(TOP!C:C,C131,TOP!I:I)</f>
        <v>0</v>
      </c>
      <c r="I131" s="67">
        <f>SUMIF(LEG!C:C,'Sum FEB'!C131,LEG!I:I)</f>
        <v>0</v>
      </c>
      <c r="J131" s="101">
        <f t="shared" si="13"/>
        <v>0</v>
      </c>
      <c r="K131" s="93">
        <f>SUMIFS(PSP!Y:Y,PSP!D:D,C131)</f>
        <v>0</v>
      </c>
      <c r="L131" s="101">
        <f t="shared" si="14"/>
        <v>0</v>
      </c>
    </row>
    <row r="132" spans="2:12" s="97" customFormat="1" ht="15" hidden="1" customHeight="1">
      <c r="B132" s="1">
        <v>121</v>
      </c>
      <c r="C132" s="1" t="s">
        <v>994</v>
      </c>
      <c r="D132" s="1" t="s">
        <v>1349</v>
      </c>
      <c r="E132" s="63">
        <f>SUMIFS(OFM!AJ:AJ,OFM!C:C,C132)</f>
        <v>0</v>
      </c>
      <c r="F132" s="63">
        <f>SUMIFS(FAM!AL:AL,FAM!E:E,C132)</f>
        <v>0</v>
      </c>
      <c r="G132" s="67">
        <f>SUMIFS(B2S!L:L,B2S!C:C,C132)</f>
        <v>0</v>
      </c>
      <c r="H132" s="67">
        <f>SUMIF(TOP!C:C,C132,TOP!I:I)</f>
        <v>0</v>
      </c>
      <c r="I132" s="67">
        <f>SUMIF(LEG!C:C,'Sum FEB'!C132,LEG!I:I)</f>
        <v>0</v>
      </c>
      <c r="J132" s="101">
        <f t="shared" si="13"/>
        <v>0</v>
      </c>
      <c r="K132" s="93">
        <f>SUMIFS(PSP!Y:Y,PSP!D:D,C132)</f>
        <v>0</v>
      </c>
      <c r="L132" s="101">
        <f t="shared" si="14"/>
        <v>0</v>
      </c>
    </row>
    <row r="133" spans="2:12" s="97" customFormat="1" ht="15" hidden="1" customHeight="1">
      <c r="B133" s="1">
        <v>122</v>
      </c>
      <c r="C133" s="1" t="s">
        <v>995</v>
      </c>
      <c r="D133" s="1" t="s">
        <v>1349</v>
      </c>
      <c r="E133" s="63">
        <f>SUMIFS(OFM!AJ:AJ,OFM!C:C,C133)</f>
        <v>0</v>
      </c>
      <c r="F133" s="63">
        <f>SUMIFS(FAM!AL:AL,FAM!E:E,C133)</f>
        <v>0</v>
      </c>
      <c r="G133" s="67">
        <f>SUMIFS(B2S!L:L,B2S!C:C,C133)</f>
        <v>0</v>
      </c>
      <c r="H133" s="67">
        <f>SUMIF(TOP!C:C,C133,TOP!I:I)</f>
        <v>0</v>
      </c>
      <c r="I133" s="67">
        <f>SUMIF(LEG!C:C,'Sum FEB'!C133,LEG!I:I)</f>
        <v>0</v>
      </c>
      <c r="J133" s="101">
        <f t="shared" si="13"/>
        <v>0</v>
      </c>
      <c r="K133" s="93">
        <f>SUMIFS(PSP!Y:Y,PSP!D:D,C133)</f>
        <v>0</v>
      </c>
      <c r="L133" s="101">
        <f t="shared" si="14"/>
        <v>0</v>
      </c>
    </row>
    <row r="134" spans="2:12" s="97" customFormat="1" ht="15" hidden="1" customHeight="1">
      <c r="B134" s="1">
        <v>123</v>
      </c>
      <c r="C134" s="1" t="s">
        <v>996</v>
      </c>
      <c r="D134" s="1" t="s">
        <v>1349</v>
      </c>
      <c r="E134" s="63">
        <f>SUMIFS(OFM!AJ:AJ,OFM!C:C,C134)</f>
        <v>0</v>
      </c>
      <c r="F134" s="63">
        <f>SUMIFS(FAM!AL:AL,FAM!E:E,C134)</f>
        <v>0</v>
      </c>
      <c r="G134" s="67">
        <f>SUMIFS(B2S!L:L,B2S!C:C,C134)</f>
        <v>0</v>
      </c>
      <c r="H134" s="67">
        <f>SUMIF(TOP!C:C,C134,TOP!I:I)</f>
        <v>0</v>
      </c>
      <c r="I134" s="67">
        <f>SUMIF(LEG!C:C,'Sum FEB'!C134,LEG!I:I)</f>
        <v>0</v>
      </c>
      <c r="J134" s="101">
        <f t="shared" si="13"/>
        <v>0</v>
      </c>
      <c r="K134" s="93">
        <f>SUMIFS(PSP!Y:Y,PSP!D:D,C134)</f>
        <v>0</v>
      </c>
      <c r="L134" s="101">
        <f t="shared" si="14"/>
        <v>0</v>
      </c>
    </row>
    <row r="135" spans="2:12" s="97" customFormat="1" ht="15" hidden="1" customHeight="1">
      <c r="B135" s="1">
        <v>124</v>
      </c>
      <c r="C135" s="1" t="s">
        <v>997</v>
      </c>
      <c r="D135" s="1" t="s">
        <v>1349</v>
      </c>
      <c r="E135" s="63">
        <f>SUMIFS(OFM!AJ:AJ,OFM!C:C,C135)</f>
        <v>0</v>
      </c>
      <c r="F135" s="63">
        <f>SUMIFS(FAM!AL:AL,FAM!E:E,C135)</f>
        <v>0</v>
      </c>
      <c r="G135" s="67">
        <f>SUMIFS(B2S!L:L,B2S!C:C,C135)</f>
        <v>0</v>
      </c>
      <c r="H135" s="67">
        <f>SUMIF(TOP!C:C,C135,TOP!I:I)</f>
        <v>0</v>
      </c>
      <c r="I135" s="67">
        <f>SUMIF(LEG!C:C,'Sum FEB'!C135,LEG!I:I)</f>
        <v>0</v>
      </c>
      <c r="J135" s="101">
        <f t="shared" si="13"/>
        <v>0</v>
      </c>
      <c r="K135" s="93">
        <f>SUMIFS(PSP!Y:Y,PSP!D:D,C135)</f>
        <v>0</v>
      </c>
      <c r="L135" s="101">
        <f t="shared" si="14"/>
        <v>0</v>
      </c>
    </row>
    <row r="136" spans="2:12" s="97" customFormat="1" ht="15" hidden="1" customHeight="1">
      <c r="B136" s="1">
        <v>125</v>
      </c>
      <c r="C136" s="1" t="s">
        <v>998</v>
      </c>
      <c r="D136" s="1" t="s">
        <v>1349</v>
      </c>
      <c r="E136" s="63">
        <f>SUMIFS(OFM!AJ:AJ,OFM!C:C,C136)</f>
        <v>0</v>
      </c>
      <c r="F136" s="63">
        <f>SUMIFS(FAM!AL:AL,FAM!E:E,C136)</f>
        <v>0</v>
      </c>
      <c r="G136" s="67">
        <f>SUMIFS(B2S!L:L,B2S!C:C,C136)</f>
        <v>0</v>
      </c>
      <c r="H136" s="67">
        <f>SUMIF(TOP!C:C,C136,TOP!I:I)</f>
        <v>0</v>
      </c>
      <c r="I136" s="67">
        <f>SUMIF(LEG!C:C,'Sum FEB'!C136,LEG!I:I)</f>
        <v>0</v>
      </c>
      <c r="J136" s="101">
        <f t="shared" si="13"/>
        <v>0</v>
      </c>
      <c r="K136" s="93">
        <f>SUMIFS(PSP!Y:Y,PSP!D:D,C136)</f>
        <v>0</v>
      </c>
      <c r="L136" s="101">
        <f t="shared" si="14"/>
        <v>0</v>
      </c>
    </row>
    <row r="137" spans="2:12" s="97" customFormat="1" ht="15" hidden="1" customHeight="1">
      <c r="B137" s="1">
        <v>126</v>
      </c>
      <c r="C137" s="1" t="s">
        <v>999</v>
      </c>
      <c r="D137" s="1" t="s">
        <v>1349</v>
      </c>
      <c r="E137" s="63">
        <f>SUMIFS(OFM!AJ:AJ,OFM!C:C,C137)</f>
        <v>0</v>
      </c>
      <c r="F137" s="63">
        <f>SUMIFS(FAM!AL:AL,FAM!E:E,C137)</f>
        <v>0</v>
      </c>
      <c r="G137" s="67">
        <f>SUMIFS(B2S!L:L,B2S!C:C,C137)</f>
        <v>0</v>
      </c>
      <c r="H137" s="67">
        <f>SUMIF(TOP!C:C,C137,TOP!I:I)</f>
        <v>0</v>
      </c>
      <c r="I137" s="67">
        <f>SUMIF(LEG!C:C,'Sum FEB'!C137,LEG!I:I)</f>
        <v>0</v>
      </c>
      <c r="J137" s="101">
        <f t="shared" si="13"/>
        <v>0</v>
      </c>
      <c r="K137" s="93">
        <f>SUMIFS(PSP!Y:Y,PSP!D:D,C137)</f>
        <v>0</v>
      </c>
      <c r="L137" s="101">
        <f t="shared" si="14"/>
        <v>0</v>
      </c>
    </row>
    <row r="138" spans="2:12" s="97" customFormat="1" ht="15" hidden="1" customHeight="1">
      <c r="B138" s="1">
        <v>127</v>
      </c>
      <c r="C138" s="1" t="s">
        <v>1000</v>
      </c>
      <c r="D138" s="1" t="s">
        <v>1349</v>
      </c>
      <c r="E138" s="63">
        <f>SUMIFS(OFM!AJ:AJ,OFM!C:C,C138)</f>
        <v>0</v>
      </c>
      <c r="F138" s="63">
        <f>SUMIFS(FAM!AL:AL,FAM!E:E,C138)</f>
        <v>0</v>
      </c>
      <c r="G138" s="67">
        <f>SUMIFS(B2S!L:L,B2S!C:C,C138)</f>
        <v>0</v>
      </c>
      <c r="H138" s="67">
        <f>SUMIF(TOP!C:C,C138,TOP!I:I)</f>
        <v>0</v>
      </c>
      <c r="I138" s="67">
        <f>SUMIF(LEG!C:C,'Sum FEB'!C138,LEG!I:I)</f>
        <v>0</v>
      </c>
      <c r="J138" s="101">
        <f t="shared" ref="J138:J169" si="15">SUM(E138:H138)</f>
        <v>0</v>
      </c>
      <c r="K138" s="93">
        <f>SUMIFS(PSP!Y:Y,PSP!D:D,C138)</f>
        <v>0</v>
      </c>
      <c r="L138" s="101">
        <f t="shared" ref="L138:L169" si="16">SUM(J138:K138)</f>
        <v>0</v>
      </c>
    </row>
    <row r="139" spans="2:12" s="97" customFormat="1" ht="15" hidden="1" customHeight="1">
      <c r="B139" s="1">
        <v>128</v>
      </c>
      <c r="C139" s="1" t="s">
        <v>1001</v>
      </c>
      <c r="D139" s="1" t="s">
        <v>1349</v>
      </c>
      <c r="E139" s="63">
        <f>SUMIFS(OFM!AJ:AJ,OFM!C:C,C139)</f>
        <v>0</v>
      </c>
      <c r="F139" s="63">
        <f>SUMIFS(FAM!AL:AL,FAM!E:E,C139)</f>
        <v>0</v>
      </c>
      <c r="G139" s="67">
        <f>SUMIFS(B2S!L:L,B2S!C:C,C139)</f>
        <v>0</v>
      </c>
      <c r="H139" s="67">
        <f>SUMIF(TOP!C:C,C139,TOP!I:I)</f>
        <v>0</v>
      </c>
      <c r="I139" s="67">
        <f>SUMIF(LEG!C:C,'Sum FEB'!C139,LEG!I:I)</f>
        <v>0</v>
      </c>
      <c r="J139" s="101">
        <f t="shared" si="15"/>
        <v>0</v>
      </c>
      <c r="K139" s="93">
        <f>SUMIFS(PSP!Y:Y,PSP!D:D,C139)</f>
        <v>0</v>
      </c>
      <c r="L139" s="101">
        <f t="shared" si="16"/>
        <v>0</v>
      </c>
    </row>
    <row r="140" spans="2:12" s="97" customFormat="1" ht="15" hidden="1" customHeight="1">
      <c r="B140" s="1">
        <v>129</v>
      </c>
      <c r="C140" s="1" t="s">
        <v>1002</v>
      </c>
      <c r="D140" s="1" t="s">
        <v>1349</v>
      </c>
      <c r="E140" s="63">
        <f>SUMIFS(OFM!AJ:AJ,OFM!C:C,C140)</f>
        <v>0</v>
      </c>
      <c r="F140" s="63">
        <f>SUMIFS(FAM!AL:AL,FAM!E:E,C140)</f>
        <v>0</v>
      </c>
      <c r="G140" s="67">
        <f>SUMIFS(B2S!L:L,B2S!C:C,C140)</f>
        <v>0</v>
      </c>
      <c r="H140" s="67">
        <f>SUMIF(TOP!C:C,C140,TOP!I:I)</f>
        <v>0</v>
      </c>
      <c r="I140" s="67">
        <f>SUMIF(LEG!C:C,'Sum FEB'!C140,LEG!I:I)</f>
        <v>0</v>
      </c>
      <c r="J140" s="101">
        <f t="shared" si="15"/>
        <v>0</v>
      </c>
      <c r="K140" s="93">
        <f>SUMIFS(PSP!Y:Y,PSP!D:D,C140)</f>
        <v>0</v>
      </c>
      <c r="L140" s="101">
        <f t="shared" si="16"/>
        <v>0</v>
      </c>
    </row>
    <row r="141" spans="2:12" s="97" customFormat="1" ht="15" hidden="1" customHeight="1">
      <c r="B141" s="1">
        <v>130</v>
      </c>
      <c r="C141" s="1" t="s">
        <v>1003</v>
      </c>
      <c r="D141" s="1" t="s">
        <v>1349</v>
      </c>
      <c r="E141" s="63">
        <f>SUMIFS(OFM!AJ:AJ,OFM!C:C,C141)</f>
        <v>0</v>
      </c>
      <c r="F141" s="63">
        <f>SUMIFS(FAM!AL:AL,FAM!E:E,C141)</f>
        <v>0</v>
      </c>
      <c r="G141" s="67">
        <f>SUMIFS(B2S!L:L,B2S!C:C,C141)</f>
        <v>0</v>
      </c>
      <c r="H141" s="67">
        <f>SUMIF(TOP!C:C,C141,TOP!I:I)</f>
        <v>0</v>
      </c>
      <c r="I141" s="67">
        <f>SUMIF(LEG!C:C,'Sum FEB'!C141,LEG!I:I)</f>
        <v>0</v>
      </c>
      <c r="J141" s="101">
        <f t="shared" si="15"/>
        <v>0</v>
      </c>
      <c r="K141" s="93">
        <f>SUMIFS(PSP!Y:Y,PSP!D:D,C141)</f>
        <v>0</v>
      </c>
      <c r="L141" s="101">
        <f t="shared" si="16"/>
        <v>0</v>
      </c>
    </row>
    <row r="142" spans="2:12" s="97" customFormat="1" ht="15" hidden="1" customHeight="1">
      <c r="B142" s="1">
        <v>131</v>
      </c>
      <c r="C142" s="1" t="s">
        <v>1004</v>
      </c>
      <c r="D142" s="1" t="s">
        <v>1349</v>
      </c>
      <c r="E142" s="63">
        <f>SUMIFS(OFM!AJ:AJ,OFM!C:C,C142)</f>
        <v>0</v>
      </c>
      <c r="F142" s="63">
        <f>SUMIFS(FAM!AL:AL,FAM!E:E,C142)</f>
        <v>0</v>
      </c>
      <c r="G142" s="67">
        <f>SUMIFS(B2S!L:L,B2S!C:C,C142)</f>
        <v>0</v>
      </c>
      <c r="H142" s="67">
        <f>SUMIF(TOP!C:C,C142,TOP!I:I)</f>
        <v>0</v>
      </c>
      <c r="I142" s="67">
        <f>SUMIF(LEG!C:C,'Sum FEB'!C142,LEG!I:I)</f>
        <v>0</v>
      </c>
      <c r="J142" s="101">
        <f t="shared" si="15"/>
        <v>0</v>
      </c>
      <c r="K142" s="93">
        <f>SUMIFS(PSP!Y:Y,PSP!D:D,C142)</f>
        <v>0</v>
      </c>
      <c r="L142" s="101">
        <f t="shared" si="16"/>
        <v>0</v>
      </c>
    </row>
    <row r="143" spans="2:12" s="97" customFormat="1" ht="15" hidden="1" customHeight="1">
      <c r="B143" s="1">
        <v>132</v>
      </c>
      <c r="C143" s="1" t="s">
        <v>1005</v>
      </c>
      <c r="D143" s="1" t="s">
        <v>1349</v>
      </c>
      <c r="E143" s="63">
        <f>SUMIFS(OFM!AJ:AJ,OFM!C:C,C143)</f>
        <v>0</v>
      </c>
      <c r="F143" s="63">
        <f>SUMIFS(FAM!AL:AL,FAM!E:E,C143)</f>
        <v>0</v>
      </c>
      <c r="G143" s="67">
        <f>SUMIFS(B2S!L:L,B2S!C:C,C143)</f>
        <v>0</v>
      </c>
      <c r="H143" s="67">
        <f>SUMIF(TOP!C:C,C143,TOP!I:I)</f>
        <v>0</v>
      </c>
      <c r="I143" s="67">
        <f>SUMIF(LEG!C:C,'Sum FEB'!C143,LEG!I:I)</f>
        <v>0</v>
      </c>
      <c r="J143" s="101">
        <f t="shared" si="15"/>
        <v>0</v>
      </c>
      <c r="K143" s="93">
        <f>SUMIFS(PSP!Y:Y,PSP!D:D,C143)</f>
        <v>0</v>
      </c>
      <c r="L143" s="101">
        <f t="shared" si="16"/>
        <v>0</v>
      </c>
    </row>
    <row r="144" spans="2:12" s="97" customFormat="1" ht="15" hidden="1" customHeight="1">
      <c r="B144" s="1">
        <v>133</v>
      </c>
      <c r="C144" s="1" t="s">
        <v>1006</v>
      </c>
      <c r="D144" s="1" t="s">
        <v>1349</v>
      </c>
      <c r="E144" s="63">
        <f>SUMIFS(OFM!AJ:AJ,OFM!C:C,C144)</f>
        <v>0</v>
      </c>
      <c r="F144" s="63">
        <f>SUMIFS(FAM!AL:AL,FAM!E:E,C144)</f>
        <v>0</v>
      </c>
      <c r="G144" s="67">
        <f>SUMIFS(B2S!L:L,B2S!C:C,C144)</f>
        <v>0</v>
      </c>
      <c r="H144" s="67">
        <f>SUMIF(TOP!C:C,C144,TOP!I:I)</f>
        <v>0</v>
      </c>
      <c r="I144" s="67">
        <f>SUMIF(LEG!C:C,'Sum FEB'!C144,LEG!I:I)</f>
        <v>0</v>
      </c>
      <c r="J144" s="101">
        <f t="shared" si="15"/>
        <v>0</v>
      </c>
      <c r="K144" s="93">
        <f>SUMIFS(PSP!Y:Y,PSP!D:D,C144)</f>
        <v>0</v>
      </c>
      <c r="L144" s="101">
        <f t="shared" si="16"/>
        <v>0</v>
      </c>
    </row>
    <row r="145" spans="2:12" s="97" customFormat="1" ht="15" hidden="1" customHeight="1">
      <c r="B145" s="1">
        <v>134</v>
      </c>
      <c r="C145" s="1" t="s">
        <v>1007</v>
      </c>
      <c r="D145" s="1" t="s">
        <v>1349</v>
      </c>
      <c r="E145" s="63">
        <f>SUMIFS(OFM!AJ:AJ,OFM!C:C,C145)</f>
        <v>0</v>
      </c>
      <c r="F145" s="63">
        <f>SUMIFS(FAM!AL:AL,FAM!E:E,C145)</f>
        <v>0</v>
      </c>
      <c r="G145" s="67">
        <f>SUMIFS(B2S!L:L,B2S!C:C,C145)</f>
        <v>0</v>
      </c>
      <c r="H145" s="67">
        <f>SUMIF(TOP!C:C,C145,TOP!I:I)</f>
        <v>0</v>
      </c>
      <c r="I145" s="67">
        <f>SUMIF(LEG!C:C,'Sum FEB'!C145,LEG!I:I)</f>
        <v>0</v>
      </c>
      <c r="J145" s="101">
        <f t="shared" si="15"/>
        <v>0</v>
      </c>
      <c r="K145" s="93">
        <f>SUMIFS(PSP!Y:Y,PSP!D:D,C145)</f>
        <v>0</v>
      </c>
      <c r="L145" s="101">
        <f t="shared" si="16"/>
        <v>0</v>
      </c>
    </row>
    <row r="146" spans="2:12" ht="15" hidden="1" customHeight="1">
      <c r="B146" s="138">
        <v>135</v>
      </c>
      <c r="C146" s="138" t="s">
        <v>1008</v>
      </c>
      <c r="D146" s="138" t="s">
        <v>1038</v>
      </c>
      <c r="E146" s="139">
        <f>SUMIFS(OFM!AJ:AJ,OFM!C:C,C146)</f>
        <v>0</v>
      </c>
      <c r="F146" s="139">
        <f>SUMIFS(FAM!AL:AL,FAM!E:E,C146)</f>
        <v>0</v>
      </c>
      <c r="G146" s="140">
        <f>SUMIFS(B2S!L:L,B2S!C:C,C146)</f>
        <v>0</v>
      </c>
      <c r="H146" s="140">
        <f>SUMIF(TOP!C:C,C146,TOP!I:I)</f>
        <v>0</v>
      </c>
      <c r="I146" s="140">
        <f>SUMIF(LEG!C:C,'Sum FEB'!C146,LEG!I:I)</f>
        <v>0</v>
      </c>
      <c r="J146" s="141">
        <f t="shared" si="15"/>
        <v>0</v>
      </c>
      <c r="K146" s="142">
        <f>SUMIFS(PSP!Y:Y,PSP!D:D,C146)</f>
        <v>0</v>
      </c>
      <c r="L146" s="141">
        <f t="shared" si="16"/>
        <v>0</v>
      </c>
    </row>
    <row r="147" spans="2:12" ht="15" hidden="1" customHeight="1">
      <c r="B147" s="138">
        <v>136</v>
      </c>
      <c r="C147" s="138" t="s">
        <v>1009</v>
      </c>
      <c r="D147" s="138" t="s">
        <v>1038</v>
      </c>
      <c r="E147" s="139">
        <f>SUMIFS(OFM!AJ:AJ,OFM!C:C,C147)</f>
        <v>0</v>
      </c>
      <c r="F147" s="139">
        <f>SUMIFS(FAM!AL:AL,FAM!E:E,C147)</f>
        <v>0</v>
      </c>
      <c r="G147" s="140">
        <f>SUMIFS(B2S!L:L,B2S!C:C,C147)</f>
        <v>0</v>
      </c>
      <c r="H147" s="140">
        <f>SUMIF(TOP!C:C,C147,TOP!I:I)</f>
        <v>0</v>
      </c>
      <c r="I147" s="140">
        <f>SUMIF(LEG!C:C,'Sum FEB'!C147,LEG!I:I)</f>
        <v>0</v>
      </c>
      <c r="J147" s="141">
        <f t="shared" si="15"/>
        <v>0</v>
      </c>
      <c r="K147" s="142">
        <f>SUMIFS(PSP!Y:Y,PSP!D:D,C147)</f>
        <v>0</v>
      </c>
      <c r="L147" s="141">
        <f t="shared" si="16"/>
        <v>0</v>
      </c>
    </row>
    <row r="148" spans="2:12" ht="15" hidden="1" customHeight="1">
      <c r="B148" s="138">
        <v>137</v>
      </c>
      <c r="C148" s="138" t="s">
        <v>1010</v>
      </c>
      <c r="D148" s="138" t="s">
        <v>1038</v>
      </c>
      <c r="E148" s="139">
        <f>SUMIFS(OFM!AJ:AJ,OFM!C:C,C148)</f>
        <v>0</v>
      </c>
      <c r="F148" s="139">
        <f>SUMIFS(FAM!AL:AL,FAM!E:E,C148)</f>
        <v>0</v>
      </c>
      <c r="G148" s="140">
        <f>SUMIFS(B2S!L:L,B2S!C:C,C148)</f>
        <v>0</v>
      </c>
      <c r="H148" s="140">
        <f>SUMIF(TOP!C:C,C148,TOP!I:I)</f>
        <v>0</v>
      </c>
      <c r="I148" s="140">
        <f>SUMIF(LEG!C:C,'Sum FEB'!C148,LEG!I:I)</f>
        <v>0</v>
      </c>
      <c r="J148" s="141">
        <f t="shared" si="15"/>
        <v>0</v>
      </c>
      <c r="K148" s="142">
        <f>SUMIFS(PSP!Y:Y,PSP!D:D,C148)</f>
        <v>0</v>
      </c>
      <c r="L148" s="141">
        <f t="shared" si="16"/>
        <v>0</v>
      </c>
    </row>
    <row r="149" spans="2:12" s="97" customFormat="1" ht="15" hidden="1" customHeight="1">
      <c r="B149" s="1">
        <v>138</v>
      </c>
      <c r="C149" s="1" t="s">
        <v>1011</v>
      </c>
      <c r="D149" s="1" t="s">
        <v>1349</v>
      </c>
      <c r="E149" s="63">
        <f>SUMIFS(OFM!AJ:AJ,OFM!C:C,C149)</f>
        <v>0</v>
      </c>
      <c r="F149" s="63">
        <f>SUMIFS(FAM!AL:AL,FAM!E:E,C149)</f>
        <v>0</v>
      </c>
      <c r="G149" s="67">
        <f>SUMIFS(B2S!L:L,B2S!C:C,C149)</f>
        <v>0</v>
      </c>
      <c r="H149" s="67">
        <f>SUMIF(TOP!C:C,C149,TOP!I:I)</f>
        <v>0</v>
      </c>
      <c r="I149" s="67">
        <f>SUMIF(LEG!C:C,'Sum FEB'!C149,LEG!I:I)</f>
        <v>0</v>
      </c>
      <c r="J149" s="101">
        <f t="shared" si="15"/>
        <v>0</v>
      </c>
      <c r="K149" s="93">
        <f>SUMIFS(PSP!Y:Y,PSP!D:D,C149)</f>
        <v>0</v>
      </c>
      <c r="L149" s="101">
        <f t="shared" si="16"/>
        <v>0</v>
      </c>
    </row>
    <row r="150" spans="2:12" s="97" customFormat="1" ht="15" hidden="1" customHeight="1">
      <c r="B150" s="1">
        <v>139</v>
      </c>
      <c r="C150" s="1" t="s">
        <v>1012</v>
      </c>
      <c r="D150" s="1" t="s">
        <v>1349</v>
      </c>
      <c r="E150" s="63">
        <f>SUMIFS(OFM!AJ:AJ,OFM!C:C,C150)</f>
        <v>0</v>
      </c>
      <c r="F150" s="63">
        <f>SUMIFS(FAM!AL:AL,FAM!E:E,C150)</f>
        <v>0</v>
      </c>
      <c r="G150" s="67">
        <f>SUMIFS(B2S!L:L,B2S!C:C,C150)</f>
        <v>0</v>
      </c>
      <c r="H150" s="67">
        <f>SUMIF(TOP!C:C,C150,TOP!I:I)</f>
        <v>0</v>
      </c>
      <c r="I150" s="67">
        <f>SUMIF(LEG!C:C,'Sum FEB'!C150,LEG!I:I)</f>
        <v>0</v>
      </c>
      <c r="J150" s="101">
        <f t="shared" si="15"/>
        <v>0</v>
      </c>
      <c r="K150" s="93">
        <f>SUMIFS(PSP!Y:Y,PSP!D:D,C150)</f>
        <v>0</v>
      </c>
      <c r="L150" s="101">
        <f t="shared" si="16"/>
        <v>0</v>
      </c>
    </row>
    <row r="151" spans="2:12" s="97" customFormat="1" ht="15" hidden="1" customHeight="1">
      <c r="B151" s="1">
        <v>140</v>
      </c>
      <c r="C151" s="1" t="s">
        <v>1013</v>
      </c>
      <c r="D151" s="1" t="s">
        <v>1349</v>
      </c>
      <c r="E151" s="63">
        <f>SUMIFS(OFM!AJ:AJ,OFM!C:C,C151)</f>
        <v>0</v>
      </c>
      <c r="F151" s="63">
        <f>SUMIFS(FAM!AL:AL,FAM!E:E,C151)</f>
        <v>0</v>
      </c>
      <c r="G151" s="67">
        <f>SUMIFS(B2S!L:L,B2S!C:C,C151)</f>
        <v>0</v>
      </c>
      <c r="H151" s="67">
        <f>SUMIF(TOP!C:C,C151,TOP!I:I)</f>
        <v>0</v>
      </c>
      <c r="I151" s="67">
        <f>SUMIF(LEG!C:C,'Sum FEB'!C151,LEG!I:I)</f>
        <v>0</v>
      </c>
      <c r="J151" s="101">
        <f t="shared" si="15"/>
        <v>0</v>
      </c>
      <c r="K151" s="93">
        <f>SUMIFS(PSP!Y:Y,PSP!D:D,C151)</f>
        <v>0</v>
      </c>
      <c r="L151" s="101">
        <f t="shared" si="16"/>
        <v>0</v>
      </c>
    </row>
    <row r="152" spans="2:12" s="97" customFormat="1" ht="15" hidden="1" customHeight="1">
      <c r="B152" s="1">
        <v>141</v>
      </c>
      <c r="C152" s="1" t="s">
        <v>1014</v>
      </c>
      <c r="D152" s="1" t="s">
        <v>1349</v>
      </c>
      <c r="E152" s="63">
        <f>SUMIFS(OFM!AJ:AJ,OFM!C:C,C152)</f>
        <v>0</v>
      </c>
      <c r="F152" s="63">
        <f>SUMIFS(FAM!AL:AL,FAM!E:E,C152)</f>
        <v>0</v>
      </c>
      <c r="G152" s="67">
        <f>SUMIFS(B2S!L:L,B2S!C:C,C152)</f>
        <v>0</v>
      </c>
      <c r="H152" s="67">
        <f>SUMIF(TOP!C:C,C152,TOP!I:I)</f>
        <v>0</v>
      </c>
      <c r="I152" s="67">
        <f>SUMIF(LEG!C:C,'Sum FEB'!C152,LEG!I:I)</f>
        <v>0</v>
      </c>
      <c r="J152" s="101">
        <f t="shared" si="15"/>
        <v>0</v>
      </c>
      <c r="K152" s="93">
        <f>SUMIFS(PSP!Y:Y,PSP!D:D,C152)</f>
        <v>0</v>
      </c>
      <c r="L152" s="101">
        <f t="shared" si="16"/>
        <v>0</v>
      </c>
    </row>
    <row r="153" spans="2:12" s="97" customFormat="1" ht="15" hidden="1" customHeight="1">
      <c r="B153" s="1">
        <v>142</v>
      </c>
      <c r="C153" s="1" t="s">
        <v>1015</v>
      </c>
      <c r="D153" s="1" t="s">
        <v>1349</v>
      </c>
      <c r="E153" s="63">
        <f>SUMIFS(OFM!AJ:AJ,OFM!C:C,C153)</f>
        <v>0</v>
      </c>
      <c r="F153" s="63">
        <f>SUMIFS(FAM!AL:AL,FAM!E:E,C153)</f>
        <v>0</v>
      </c>
      <c r="G153" s="67">
        <f>SUMIFS(B2S!L:L,B2S!C:C,C153)</f>
        <v>0</v>
      </c>
      <c r="H153" s="67">
        <f>SUMIF(TOP!C:C,C153,TOP!I:I)</f>
        <v>0</v>
      </c>
      <c r="I153" s="67">
        <f>SUMIF(LEG!C:C,'Sum FEB'!C153,LEG!I:I)</f>
        <v>0</v>
      </c>
      <c r="J153" s="101">
        <f t="shared" si="15"/>
        <v>0</v>
      </c>
      <c r="K153" s="93">
        <f>SUMIFS(PSP!Y:Y,PSP!D:D,C153)</f>
        <v>0</v>
      </c>
      <c r="L153" s="101">
        <f t="shared" si="16"/>
        <v>0</v>
      </c>
    </row>
    <row r="154" spans="2:12" s="97" customFormat="1" ht="15" hidden="1" customHeight="1">
      <c r="B154" s="1">
        <v>143</v>
      </c>
      <c r="C154" s="1" t="s">
        <v>1016</v>
      </c>
      <c r="D154" s="1" t="s">
        <v>1349</v>
      </c>
      <c r="E154" s="63">
        <f>SUMIFS(OFM!AJ:AJ,OFM!C:C,C154)</f>
        <v>0</v>
      </c>
      <c r="F154" s="63">
        <f>SUMIFS(FAM!AL:AL,FAM!E:E,C154)</f>
        <v>0</v>
      </c>
      <c r="G154" s="67">
        <f>SUMIFS(B2S!L:L,B2S!C:C,C154)</f>
        <v>0</v>
      </c>
      <c r="H154" s="67">
        <f>SUMIF(TOP!C:C,C154,TOP!I:I)</f>
        <v>0</v>
      </c>
      <c r="I154" s="67">
        <f>SUMIF(LEG!C:C,'Sum FEB'!C154,LEG!I:I)</f>
        <v>0</v>
      </c>
      <c r="J154" s="101">
        <f t="shared" si="15"/>
        <v>0</v>
      </c>
      <c r="K154" s="93">
        <f>SUMIFS(PSP!Y:Y,PSP!D:D,C154)</f>
        <v>0</v>
      </c>
      <c r="L154" s="101">
        <f t="shared" si="16"/>
        <v>0</v>
      </c>
    </row>
    <row r="155" spans="2:12" s="97" customFormat="1" ht="15" hidden="1" customHeight="1">
      <c r="B155" s="1">
        <v>144</v>
      </c>
      <c r="C155" s="1" t="s">
        <v>1017</v>
      </c>
      <c r="D155" s="1" t="s">
        <v>1349</v>
      </c>
      <c r="E155" s="63">
        <f>SUMIFS(OFM!AJ:AJ,OFM!C:C,C155)</f>
        <v>0</v>
      </c>
      <c r="F155" s="63">
        <f>SUMIFS(FAM!AL:AL,FAM!E:E,C155)</f>
        <v>0</v>
      </c>
      <c r="G155" s="67">
        <f>SUMIFS(B2S!L:L,B2S!C:C,C155)</f>
        <v>0</v>
      </c>
      <c r="H155" s="67">
        <f>SUMIF(TOP!C:C,C155,TOP!I:I)</f>
        <v>0</v>
      </c>
      <c r="I155" s="67">
        <f>SUMIF(LEG!C:C,'Sum FEB'!C155,LEG!I:I)</f>
        <v>0</v>
      </c>
      <c r="J155" s="101">
        <f t="shared" si="15"/>
        <v>0</v>
      </c>
      <c r="K155" s="93">
        <f>SUMIFS(PSP!Y:Y,PSP!D:D,C155)</f>
        <v>0</v>
      </c>
      <c r="L155" s="101">
        <f t="shared" si="16"/>
        <v>0</v>
      </c>
    </row>
    <row r="156" spans="2:12" s="97" customFormat="1" ht="15" hidden="1" customHeight="1">
      <c r="B156" s="1">
        <v>145</v>
      </c>
      <c r="C156" s="1" t="s">
        <v>1018</v>
      </c>
      <c r="D156" s="1" t="s">
        <v>1349</v>
      </c>
      <c r="E156" s="63">
        <f>SUMIFS(OFM!AJ:AJ,OFM!C:C,C156)</f>
        <v>0</v>
      </c>
      <c r="F156" s="63">
        <f>SUMIFS(FAM!AL:AL,FAM!E:E,C156)</f>
        <v>0</v>
      </c>
      <c r="G156" s="67">
        <f>SUMIFS(B2S!L:L,B2S!C:C,C156)</f>
        <v>0</v>
      </c>
      <c r="H156" s="67">
        <f>SUMIF(TOP!C:C,C156,TOP!I:I)</f>
        <v>0</v>
      </c>
      <c r="I156" s="67">
        <f>SUMIF(LEG!C:C,'Sum FEB'!C156,LEG!I:I)</f>
        <v>0</v>
      </c>
      <c r="J156" s="101">
        <f t="shared" si="15"/>
        <v>0</v>
      </c>
      <c r="K156" s="93">
        <f>SUMIFS(PSP!Y:Y,PSP!D:D,C156)</f>
        <v>0</v>
      </c>
      <c r="L156" s="101">
        <f t="shared" si="16"/>
        <v>0</v>
      </c>
    </row>
    <row r="157" spans="2:12" s="97" customFormat="1" ht="15" hidden="1" customHeight="1">
      <c r="B157" s="1">
        <v>146</v>
      </c>
      <c r="C157" s="1" t="s">
        <v>1019</v>
      </c>
      <c r="D157" s="1" t="s">
        <v>1349</v>
      </c>
      <c r="E157" s="63">
        <f>SUMIFS(OFM!AJ:AJ,OFM!C:C,C157)</f>
        <v>0</v>
      </c>
      <c r="F157" s="63">
        <f>SUMIFS(FAM!AL:AL,FAM!E:E,C157)</f>
        <v>0</v>
      </c>
      <c r="G157" s="67">
        <f>SUMIFS(B2S!L:L,B2S!C:C,C157)</f>
        <v>0</v>
      </c>
      <c r="H157" s="67">
        <f>SUMIF(TOP!C:C,C157,TOP!I:I)</f>
        <v>0</v>
      </c>
      <c r="I157" s="67">
        <f>SUMIF(LEG!C:C,'Sum FEB'!C157,LEG!I:I)</f>
        <v>0</v>
      </c>
      <c r="J157" s="101">
        <f t="shared" si="15"/>
        <v>0</v>
      </c>
      <c r="K157" s="93">
        <f>SUMIFS(PSP!Y:Y,PSP!D:D,C157)</f>
        <v>0</v>
      </c>
      <c r="L157" s="101">
        <f t="shared" si="16"/>
        <v>0</v>
      </c>
    </row>
    <row r="158" spans="2:12" s="97" customFormat="1" ht="15" hidden="1" customHeight="1">
      <c r="B158" s="1">
        <v>147</v>
      </c>
      <c r="C158" s="1" t="s">
        <v>1020</v>
      </c>
      <c r="D158" s="1" t="s">
        <v>1349</v>
      </c>
      <c r="E158" s="63">
        <f>SUMIFS(OFM!AJ:AJ,OFM!C:C,C158)</f>
        <v>0</v>
      </c>
      <c r="F158" s="63">
        <f>SUMIFS(FAM!AL:AL,FAM!E:E,C158)</f>
        <v>0</v>
      </c>
      <c r="G158" s="67">
        <f>SUMIFS(B2S!L:L,B2S!C:C,C158)</f>
        <v>0</v>
      </c>
      <c r="H158" s="67">
        <f>SUMIF(TOP!C:C,C158,TOP!I:I)</f>
        <v>0</v>
      </c>
      <c r="I158" s="67">
        <f>SUMIF(LEG!C:C,'Sum FEB'!C158,LEG!I:I)</f>
        <v>0</v>
      </c>
      <c r="J158" s="101">
        <f t="shared" si="15"/>
        <v>0</v>
      </c>
      <c r="K158" s="93">
        <f>SUMIFS(PSP!Y:Y,PSP!D:D,C158)</f>
        <v>0</v>
      </c>
      <c r="L158" s="101">
        <f t="shared" si="16"/>
        <v>0</v>
      </c>
    </row>
    <row r="159" spans="2:12" s="97" customFormat="1" ht="15" hidden="1" customHeight="1">
      <c r="B159" s="1">
        <v>148</v>
      </c>
      <c r="C159" s="1" t="s">
        <v>1021</v>
      </c>
      <c r="D159" s="1" t="s">
        <v>1349</v>
      </c>
      <c r="E159" s="63">
        <f>SUMIFS(OFM!AJ:AJ,OFM!C:C,C159)</f>
        <v>0</v>
      </c>
      <c r="F159" s="63">
        <f>SUMIFS(FAM!AL:AL,FAM!E:E,C159)</f>
        <v>0</v>
      </c>
      <c r="G159" s="67">
        <f>SUMIFS(B2S!L:L,B2S!C:C,C159)</f>
        <v>0</v>
      </c>
      <c r="H159" s="67">
        <f>SUMIF(TOP!C:C,C159,TOP!I:I)</f>
        <v>0</v>
      </c>
      <c r="I159" s="67">
        <f>SUMIF(LEG!C:C,'Sum FEB'!C159,LEG!I:I)</f>
        <v>0</v>
      </c>
      <c r="J159" s="101">
        <f t="shared" si="15"/>
        <v>0</v>
      </c>
      <c r="K159" s="93">
        <f>SUMIFS(PSP!Y:Y,PSP!D:D,C159)</f>
        <v>0</v>
      </c>
      <c r="L159" s="101">
        <f t="shared" si="16"/>
        <v>0</v>
      </c>
    </row>
    <row r="160" spans="2:12" s="97" customFormat="1" ht="15" hidden="1" customHeight="1">
      <c r="B160" s="1">
        <v>149</v>
      </c>
      <c r="C160" s="1" t="s">
        <v>1022</v>
      </c>
      <c r="D160" s="1" t="s">
        <v>1349</v>
      </c>
      <c r="E160" s="63">
        <f>SUMIFS(OFM!AJ:AJ,OFM!C:C,C160)</f>
        <v>0</v>
      </c>
      <c r="F160" s="63">
        <f>SUMIFS(FAM!AL:AL,FAM!E:E,C160)</f>
        <v>0</v>
      </c>
      <c r="G160" s="67">
        <f>SUMIFS(B2S!L:L,B2S!C:C,C160)</f>
        <v>0</v>
      </c>
      <c r="H160" s="67">
        <f>SUMIF(TOP!C:C,C160,TOP!I:I)</f>
        <v>0</v>
      </c>
      <c r="I160" s="67">
        <f>SUMIF(LEG!C:C,'Sum FEB'!C160,LEG!I:I)</f>
        <v>0</v>
      </c>
      <c r="J160" s="101">
        <f t="shared" si="15"/>
        <v>0</v>
      </c>
      <c r="K160" s="93">
        <f>SUMIFS(PSP!Y:Y,PSP!D:D,C160)</f>
        <v>0</v>
      </c>
      <c r="L160" s="101">
        <f t="shared" si="16"/>
        <v>0</v>
      </c>
    </row>
    <row r="161" spans="2:12" s="97" customFormat="1" ht="15" hidden="1" customHeight="1">
      <c r="B161" s="1">
        <v>150</v>
      </c>
      <c r="C161" s="1" t="s">
        <v>1023</v>
      </c>
      <c r="D161" s="1" t="s">
        <v>1349</v>
      </c>
      <c r="E161" s="63">
        <f>SUMIFS(OFM!AJ:AJ,OFM!C:C,C161)</f>
        <v>0</v>
      </c>
      <c r="F161" s="63">
        <f>SUMIFS(FAM!AL:AL,FAM!E:E,C161)</f>
        <v>0</v>
      </c>
      <c r="G161" s="67">
        <f>SUMIFS(B2S!L:L,B2S!C:C,C161)</f>
        <v>0</v>
      </c>
      <c r="H161" s="67">
        <f>SUMIF(TOP!C:C,C161,TOP!I:I)</f>
        <v>0</v>
      </c>
      <c r="I161" s="67">
        <f>SUMIF(LEG!C:C,'Sum FEB'!C161,LEG!I:I)</f>
        <v>0</v>
      </c>
      <c r="J161" s="101">
        <f t="shared" si="15"/>
        <v>0</v>
      </c>
      <c r="K161" s="93">
        <f>SUMIFS(PSP!Y:Y,PSP!D:D,C161)</f>
        <v>0</v>
      </c>
      <c r="L161" s="101">
        <f t="shared" si="16"/>
        <v>0</v>
      </c>
    </row>
    <row r="162" spans="2:12" s="97" customFormat="1" ht="15" hidden="1" customHeight="1">
      <c r="B162" s="1">
        <v>151</v>
      </c>
      <c r="C162" s="1" t="s">
        <v>1024</v>
      </c>
      <c r="D162" s="1" t="s">
        <v>1349</v>
      </c>
      <c r="E162" s="63">
        <f>SUMIFS(OFM!AJ:AJ,OFM!C:C,C162)</f>
        <v>0</v>
      </c>
      <c r="F162" s="63">
        <f>SUMIFS(FAM!AL:AL,FAM!E:E,C162)</f>
        <v>0</v>
      </c>
      <c r="G162" s="67">
        <f>SUMIFS(B2S!L:L,B2S!C:C,C162)</f>
        <v>0</v>
      </c>
      <c r="H162" s="67">
        <f>SUMIF(TOP!C:C,C162,TOP!I:I)</f>
        <v>0</v>
      </c>
      <c r="I162" s="67">
        <f>SUMIF(LEG!C:C,'Sum FEB'!C162,LEG!I:I)</f>
        <v>0</v>
      </c>
      <c r="J162" s="101">
        <f t="shared" si="15"/>
        <v>0</v>
      </c>
      <c r="K162" s="93">
        <f>SUMIFS(PSP!Y:Y,PSP!D:D,C162)</f>
        <v>0</v>
      </c>
      <c r="L162" s="101">
        <f t="shared" si="16"/>
        <v>0</v>
      </c>
    </row>
    <row r="163" spans="2:12" s="97" customFormat="1" ht="15" hidden="1" customHeight="1">
      <c r="B163" s="1">
        <v>152</v>
      </c>
      <c r="C163" s="1" t="s">
        <v>1025</v>
      </c>
      <c r="D163" s="1" t="s">
        <v>1349</v>
      </c>
      <c r="E163" s="63">
        <f>SUMIFS(OFM!AJ:AJ,OFM!C:C,C163)</f>
        <v>0</v>
      </c>
      <c r="F163" s="63">
        <f>SUMIFS(FAM!AL:AL,FAM!E:E,C163)</f>
        <v>0</v>
      </c>
      <c r="G163" s="67">
        <f>SUMIFS(B2S!L:L,B2S!C:C,C163)</f>
        <v>0</v>
      </c>
      <c r="H163" s="67">
        <f>SUMIF(TOP!C:C,C163,TOP!I:I)</f>
        <v>0</v>
      </c>
      <c r="I163" s="67">
        <f>SUMIF(LEG!C:C,'Sum FEB'!C163,LEG!I:I)</f>
        <v>0</v>
      </c>
      <c r="J163" s="101">
        <f t="shared" si="15"/>
        <v>0</v>
      </c>
      <c r="K163" s="93">
        <f>SUMIFS(PSP!Y:Y,PSP!D:D,C163)</f>
        <v>0</v>
      </c>
      <c r="L163" s="101">
        <f t="shared" si="16"/>
        <v>0</v>
      </c>
    </row>
    <row r="164" spans="2:12" s="97" customFormat="1" ht="15" hidden="1" customHeight="1">
      <c r="B164" s="1">
        <v>153</v>
      </c>
      <c r="C164" s="1" t="s">
        <v>1086</v>
      </c>
      <c r="D164" s="1" t="s">
        <v>1349</v>
      </c>
      <c r="E164" s="63">
        <f>SUMIFS(OFM!AJ:AJ,OFM!C:C,C164)</f>
        <v>0</v>
      </c>
      <c r="F164" s="63">
        <f>SUMIFS(FAM!AL:AL,FAM!E:E,C164)</f>
        <v>0</v>
      </c>
      <c r="G164" s="67">
        <f>SUMIFS(B2S!L:L,B2S!C:C,C164)</f>
        <v>0</v>
      </c>
      <c r="H164" s="67">
        <f>SUMIF(TOP!C:C,C164,TOP!I:I)</f>
        <v>0</v>
      </c>
      <c r="I164" s="67">
        <f>SUMIF(LEG!C:C,'Sum FEB'!C164,LEG!I:I)</f>
        <v>0</v>
      </c>
      <c r="J164" s="101">
        <f t="shared" si="15"/>
        <v>0</v>
      </c>
      <c r="K164" s="93">
        <f>SUMIFS(PSP!Y:Y,PSP!D:D,C164)</f>
        <v>0</v>
      </c>
      <c r="L164" s="101">
        <f t="shared" si="16"/>
        <v>0</v>
      </c>
    </row>
    <row r="165" spans="2:12" ht="15" hidden="1" customHeight="1">
      <c r="B165" s="138">
        <v>154</v>
      </c>
      <c r="C165" s="138" t="s">
        <v>1087</v>
      </c>
      <c r="D165" s="138" t="s">
        <v>1038</v>
      </c>
      <c r="E165" s="139">
        <f>SUMIFS(OFM!AJ:AJ,OFM!C:C,C165)</f>
        <v>0</v>
      </c>
      <c r="F165" s="139">
        <f>SUMIFS(FAM!AL:AL,FAM!E:E,C165)</f>
        <v>0</v>
      </c>
      <c r="G165" s="140">
        <f>SUMIFS(B2S!L:L,B2S!C:C,C165)</f>
        <v>0</v>
      </c>
      <c r="H165" s="140">
        <f>SUMIF(TOP!C:C,C165,TOP!I:I)</f>
        <v>0</v>
      </c>
      <c r="I165" s="140">
        <f>SUMIF(LEG!C:C,'Sum FEB'!C165,LEG!I:I)</f>
        <v>0</v>
      </c>
      <c r="J165" s="141">
        <f t="shared" si="15"/>
        <v>0</v>
      </c>
      <c r="K165" s="142">
        <f>SUMIFS(PSP!Y:Y,PSP!D:D,C165)</f>
        <v>0</v>
      </c>
      <c r="L165" s="141">
        <f t="shared" si="16"/>
        <v>0</v>
      </c>
    </row>
    <row r="166" spans="2:12" s="97" customFormat="1" ht="15" hidden="1" customHeight="1">
      <c r="B166" s="1">
        <v>155</v>
      </c>
      <c r="C166" s="1" t="s">
        <v>1088</v>
      </c>
      <c r="D166" s="1" t="s">
        <v>1349</v>
      </c>
      <c r="E166" s="63">
        <f>SUMIFS(OFM!AJ:AJ,OFM!C:C,C166)</f>
        <v>0</v>
      </c>
      <c r="F166" s="63">
        <f>SUMIFS(FAM!AL:AL,FAM!E:E,C166)</f>
        <v>0</v>
      </c>
      <c r="G166" s="67">
        <f>SUMIFS(B2S!L:L,B2S!C:C,C166)</f>
        <v>0</v>
      </c>
      <c r="H166" s="67">
        <f>SUMIF(TOP!C:C,C166,TOP!I:I)</f>
        <v>0</v>
      </c>
      <c r="I166" s="67">
        <f>SUMIF(LEG!C:C,'Sum FEB'!C166,LEG!I:I)</f>
        <v>0</v>
      </c>
      <c r="J166" s="101">
        <f t="shared" si="15"/>
        <v>0</v>
      </c>
      <c r="K166" s="93">
        <f>SUMIFS(PSP!Y:Y,PSP!D:D,C166)</f>
        <v>0</v>
      </c>
      <c r="L166" s="101">
        <f t="shared" si="16"/>
        <v>0</v>
      </c>
    </row>
    <row r="167" spans="2:12" s="97" customFormat="1" ht="15" hidden="1" customHeight="1">
      <c r="B167" s="1">
        <v>156</v>
      </c>
      <c r="C167" s="1" t="s">
        <v>1089</v>
      </c>
      <c r="D167" s="1" t="s">
        <v>1349</v>
      </c>
      <c r="E167" s="63">
        <f>SUMIFS(OFM!AJ:AJ,OFM!C:C,C167)</f>
        <v>0</v>
      </c>
      <c r="F167" s="63">
        <f>SUMIFS(FAM!AL:AL,FAM!E:E,C167)</f>
        <v>0</v>
      </c>
      <c r="G167" s="67">
        <f>SUMIFS(B2S!L:L,B2S!C:C,C167)</f>
        <v>0</v>
      </c>
      <c r="H167" s="67">
        <f>SUMIF(TOP!C:C,C167,TOP!I:I)</f>
        <v>0</v>
      </c>
      <c r="I167" s="67">
        <f>SUMIF(LEG!C:C,'Sum FEB'!C167,LEG!I:I)</f>
        <v>0</v>
      </c>
      <c r="J167" s="101">
        <f t="shared" si="15"/>
        <v>0</v>
      </c>
      <c r="K167" s="93">
        <f>SUMIFS(PSP!Y:Y,PSP!D:D,C167)</f>
        <v>0</v>
      </c>
      <c r="L167" s="101">
        <f t="shared" si="16"/>
        <v>0</v>
      </c>
    </row>
    <row r="168" spans="2:12" s="97" customFormat="1" ht="15" hidden="1" customHeight="1">
      <c r="B168" s="1">
        <v>157</v>
      </c>
      <c r="C168" s="1" t="s">
        <v>1090</v>
      </c>
      <c r="D168" s="1" t="s">
        <v>1349</v>
      </c>
      <c r="E168" s="63">
        <f>SUMIFS(OFM!AJ:AJ,OFM!C:C,C168)</f>
        <v>0</v>
      </c>
      <c r="F168" s="63">
        <f>SUMIFS(FAM!AL:AL,FAM!E:E,C168)</f>
        <v>0</v>
      </c>
      <c r="G168" s="67">
        <f>SUMIFS(B2S!L:L,B2S!C:C,C168)</f>
        <v>0</v>
      </c>
      <c r="H168" s="67">
        <f>SUMIF(TOP!C:C,C168,TOP!I:I)</f>
        <v>0</v>
      </c>
      <c r="I168" s="67">
        <f>SUMIF(LEG!C:C,'Sum FEB'!C168,LEG!I:I)</f>
        <v>0</v>
      </c>
      <c r="J168" s="101">
        <f t="shared" si="15"/>
        <v>0</v>
      </c>
      <c r="K168" s="93">
        <f>SUMIFS(PSP!Y:Y,PSP!D:D,C168)</f>
        <v>0</v>
      </c>
      <c r="L168" s="101">
        <f t="shared" si="16"/>
        <v>0</v>
      </c>
    </row>
    <row r="169" spans="2:12" s="97" customFormat="1" ht="15" hidden="1" customHeight="1">
      <c r="B169" s="1">
        <v>158</v>
      </c>
      <c r="C169" s="1" t="s">
        <v>1091</v>
      </c>
      <c r="D169" s="1" t="s">
        <v>1349</v>
      </c>
      <c r="E169" s="63">
        <f>SUMIFS(OFM!AJ:AJ,OFM!C:C,C169)</f>
        <v>0</v>
      </c>
      <c r="F169" s="63">
        <f>SUMIFS(FAM!AL:AL,FAM!E:E,C169)</f>
        <v>0</v>
      </c>
      <c r="G169" s="67">
        <f>SUMIFS(B2S!L:L,B2S!C:C,C169)</f>
        <v>0</v>
      </c>
      <c r="H169" s="67">
        <f>SUMIF(TOP!C:C,C169,TOP!I:I)</f>
        <v>0</v>
      </c>
      <c r="I169" s="67">
        <f>SUMIF(LEG!C:C,'Sum FEB'!C169,LEG!I:I)</f>
        <v>0</v>
      </c>
      <c r="J169" s="101">
        <f t="shared" si="15"/>
        <v>0</v>
      </c>
      <c r="K169" s="93">
        <f>SUMIFS(PSP!Y:Y,PSP!D:D,C169)</f>
        <v>0</v>
      </c>
      <c r="L169" s="101">
        <f t="shared" si="16"/>
        <v>0</v>
      </c>
    </row>
    <row r="170" spans="2:12" s="97" customFormat="1" ht="15" hidden="1" customHeight="1">
      <c r="B170" s="94">
        <v>159</v>
      </c>
      <c r="C170" s="95" t="s">
        <v>1317</v>
      </c>
      <c r="D170" s="1" t="s">
        <v>1349</v>
      </c>
      <c r="E170" s="63">
        <f>SUMIFS(OFM!AJ:AJ,OFM!C:C,C170)</f>
        <v>0</v>
      </c>
      <c r="F170" s="63">
        <f>SUMIFS(FAM!AL:AL,FAM!E:E,C170)</f>
        <v>0</v>
      </c>
      <c r="G170" s="67">
        <f>SUMIFS(B2S!L:L,B2S!C:C,C170)</f>
        <v>0</v>
      </c>
      <c r="H170" s="67">
        <f>SUMIF(TOP!C:C,C170,TOP!I:I)</f>
        <v>0</v>
      </c>
      <c r="I170" s="67">
        <f>SUMIF(LEG!C:C,'Sum FEB'!C170,LEG!I:I)</f>
        <v>0</v>
      </c>
      <c r="J170" s="101">
        <f t="shared" ref="J170:J180" si="17">SUM(E170:H170)</f>
        <v>0</v>
      </c>
      <c r="K170" s="93">
        <f>SUMIFS(PSP!Y:Y,PSP!D:D,C170)</f>
        <v>0</v>
      </c>
      <c r="L170" s="101">
        <f t="shared" ref="L170:L180" si="18">SUM(J170:K170)</f>
        <v>0</v>
      </c>
    </row>
    <row r="171" spans="2:12" s="97" customFormat="1" ht="15" hidden="1" customHeight="1">
      <c r="B171" s="94">
        <v>160</v>
      </c>
      <c r="C171" s="95" t="s">
        <v>1318</v>
      </c>
      <c r="D171" s="1" t="s">
        <v>1349</v>
      </c>
      <c r="E171" s="63">
        <f>SUMIFS(OFM!AJ:AJ,OFM!C:C,C171)</f>
        <v>0</v>
      </c>
      <c r="F171" s="63">
        <f>SUMIFS(FAM!AL:AL,FAM!E:E,C171)</f>
        <v>0</v>
      </c>
      <c r="G171" s="67">
        <f>SUMIFS(B2S!L:L,B2S!C:C,C171)</f>
        <v>0</v>
      </c>
      <c r="H171" s="67">
        <f>SUMIF(TOP!C:C,C171,TOP!I:I)</f>
        <v>0</v>
      </c>
      <c r="I171" s="67">
        <f>SUMIF(LEG!C:C,'Sum FEB'!C171,LEG!I:I)</f>
        <v>0</v>
      </c>
      <c r="J171" s="101">
        <f t="shared" si="17"/>
        <v>0</v>
      </c>
      <c r="K171" s="93">
        <f>SUMIFS(PSP!Y:Y,PSP!D:D,C171)</f>
        <v>0</v>
      </c>
      <c r="L171" s="101">
        <f t="shared" si="18"/>
        <v>0</v>
      </c>
    </row>
    <row r="172" spans="2:12" s="97" customFormat="1" ht="15" hidden="1" customHeight="1">
      <c r="B172" s="94">
        <v>161</v>
      </c>
      <c r="C172" s="96" t="s">
        <v>1319</v>
      </c>
      <c r="D172" s="1" t="s">
        <v>1349</v>
      </c>
      <c r="E172" s="63">
        <f>SUMIFS(OFM!AJ:AJ,OFM!C:C,C172)</f>
        <v>0</v>
      </c>
      <c r="F172" s="63">
        <f>SUMIFS(FAM!AL:AL,FAM!E:E,C172)</f>
        <v>0</v>
      </c>
      <c r="G172" s="67">
        <f>SUMIFS(B2S!L:L,B2S!C:C,C172)</f>
        <v>0</v>
      </c>
      <c r="H172" s="67">
        <f>SUMIF(TOP!C:C,C172,TOP!I:I)</f>
        <v>0</v>
      </c>
      <c r="I172" s="67">
        <f>SUMIF(LEG!C:C,'Sum FEB'!C172,LEG!I:I)</f>
        <v>0</v>
      </c>
      <c r="J172" s="101">
        <f t="shared" si="17"/>
        <v>0</v>
      </c>
      <c r="K172" s="93">
        <f>SUMIFS(PSP!Y:Y,PSP!D:D,C172)</f>
        <v>0</v>
      </c>
      <c r="L172" s="101">
        <f t="shared" si="18"/>
        <v>0</v>
      </c>
    </row>
    <row r="173" spans="2:12" s="97" customFormat="1" ht="15" hidden="1" customHeight="1">
      <c r="B173" s="94">
        <v>162</v>
      </c>
      <c r="C173" s="96" t="s">
        <v>1320</v>
      </c>
      <c r="D173" s="1" t="s">
        <v>1349</v>
      </c>
      <c r="E173" s="63">
        <f>SUMIFS(OFM!AJ:AJ,OFM!C:C,C173)</f>
        <v>0</v>
      </c>
      <c r="F173" s="63">
        <f>SUMIFS(FAM!AL:AL,FAM!E:E,C173)</f>
        <v>0</v>
      </c>
      <c r="G173" s="67">
        <f>SUMIFS(B2S!L:L,B2S!C:C,C173)</f>
        <v>0</v>
      </c>
      <c r="H173" s="67">
        <f>SUMIF(TOP!C:C,C173,TOP!I:I)</f>
        <v>0</v>
      </c>
      <c r="I173" s="67">
        <f>SUMIF(LEG!C:C,'Sum FEB'!C173,LEG!I:I)</f>
        <v>0</v>
      </c>
      <c r="J173" s="101">
        <f t="shared" si="17"/>
        <v>0</v>
      </c>
      <c r="K173" s="93">
        <f>SUMIFS(PSP!Y:Y,PSP!D:D,C173)</f>
        <v>0</v>
      </c>
      <c r="L173" s="101">
        <f t="shared" si="18"/>
        <v>0</v>
      </c>
    </row>
    <row r="174" spans="2:12" s="97" customFormat="1" ht="15" hidden="1" customHeight="1">
      <c r="B174" s="94">
        <v>163</v>
      </c>
      <c r="C174" s="96" t="s">
        <v>1321</v>
      </c>
      <c r="D174" s="1" t="s">
        <v>1349</v>
      </c>
      <c r="E174" s="63">
        <f>SUMIFS(OFM!AJ:AJ,OFM!C:C,C174)</f>
        <v>0</v>
      </c>
      <c r="F174" s="63">
        <f>SUMIFS(FAM!AL:AL,FAM!E:E,C174)</f>
        <v>0</v>
      </c>
      <c r="G174" s="67">
        <f>SUMIFS(B2S!L:L,B2S!C:C,C174)</f>
        <v>0</v>
      </c>
      <c r="H174" s="67">
        <f>SUMIF(TOP!C:C,C174,TOP!I:I)</f>
        <v>0</v>
      </c>
      <c r="I174" s="67">
        <f>SUMIF(LEG!C:C,'Sum FEB'!C174,LEG!I:I)</f>
        <v>0</v>
      </c>
      <c r="J174" s="101">
        <f t="shared" si="17"/>
        <v>0</v>
      </c>
      <c r="K174" s="93">
        <f>SUMIFS(PSP!Y:Y,PSP!D:D,C174)</f>
        <v>0</v>
      </c>
      <c r="L174" s="101">
        <f t="shared" si="18"/>
        <v>0</v>
      </c>
    </row>
    <row r="175" spans="2:12" s="97" customFormat="1" ht="15" hidden="1" customHeight="1">
      <c r="B175" s="94">
        <v>164</v>
      </c>
      <c r="C175" s="96" t="s">
        <v>1322</v>
      </c>
      <c r="D175" s="1" t="s">
        <v>1349</v>
      </c>
      <c r="E175" s="63">
        <f>SUMIFS(OFM!AJ:AJ,OFM!C:C,C175)</f>
        <v>0</v>
      </c>
      <c r="F175" s="63">
        <f>SUMIFS(FAM!AL:AL,FAM!E:E,C175)</f>
        <v>0</v>
      </c>
      <c r="G175" s="67">
        <f>SUMIFS(B2S!L:L,B2S!C:C,C175)</f>
        <v>0</v>
      </c>
      <c r="H175" s="67">
        <f>SUMIF(TOP!C:C,C175,TOP!I:I)</f>
        <v>0</v>
      </c>
      <c r="I175" s="67">
        <f>SUMIF(LEG!C:C,'Sum FEB'!C175,LEG!I:I)</f>
        <v>0</v>
      </c>
      <c r="J175" s="101">
        <f t="shared" si="17"/>
        <v>0</v>
      </c>
      <c r="K175" s="93">
        <f>SUMIFS(PSP!Y:Y,PSP!D:D,C175)</f>
        <v>0</v>
      </c>
      <c r="L175" s="101">
        <f t="shared" si="18"/>
        <v>0</v>
      </c>
    </row>
    <row r="176" spans="2:12" s="97" customFormat="1" ht="15" hidden="1" customHeight="1">
      <c r="B176" s="94">
        <v>165</v>
      </c>
      <c r="C176" s="96" t="s">
        <v>1323</v>
      </c>
      <c r="D176" s="1" t="s">
        <v>1349</v>
      </c>
      <c r="E176" s="63">
        <f>SUMIFS(OFM!AJ:AJ,OFM!C:C,C176)</f>
        <v>0</v>
      </c>
      <c r="F176" s="63">
        <f>SUMIFS(FAM!AL:AL,FAM!E:E,C176)</f>
        <v>0</v>
      </c>
      <c r="G176" s="67">
        <f>SUMIFS(B2S!L:L,B2S!C:C,C176)</f>
        <v>0</v>
      </c>
      <c r="H176" s="67">
        <f>SUMIF(TOP!C:C,C176,TOP!I:I)</f>
        <v>0</v>
      </c>
      <c r="I176" s="67">
        <f>SUMIF(LEG!C:C,'Sum FEB'!C176,LEG!I:I)</f>
        <v>0</v>
      </c>
      <c r="J176" s="101">
        <f t="shared" si="17"/>
        <v>0</v>
      </c>
      <c r="K176" s="93">
        <f>SUMIFS(PSP!Y:Y,PSP!D:D,C176)</f>
        <v>0</v>
      </c>
      <c r="L176" s="101">
        <f t="shared" si="18"/>
        <v>0</v>
      </c>
    </row>
    <row r="177" spans="2:12" s="97" customFormat="1" ht="15" hidden="1" customHeight="1">
      <c r="B177" s="94">
        <v>166</v>
      </c>
      <c r="C177" s="96" t="s">
        <v>1332</v>
      </c>
      <c r="D177" s="1" t="s">
        <v>1349</v>
      </c>
      <c r="E177" s="63">
        <f>SUMIFS(OFM!AJ:AJ,OFM!C:C,C177)</f>
        <v>0</v>
      </c>
      <c r="F177" s="63">
        <f>SUMIFS(FAM!AL:AL,FAM!E:E,C177)</f>
        <v>0</v>
      </c>
      <c r="G177" s="67">
        <f>SUMIFS(B2S!L:L,B2S!C:C,C177)</f>
        <v>0</v>
      </c>
      <c r="H177" s="67">
        <f>SUMIF(TOP!C:C,C177,TOP!I:I)</f>
        <v>0</v>
      </c>
      <c r="I177" s="67">
        <f>SUMIF(LEG!C:C,'Sum FEB'!C177,LEG!I:I)</f>
        <v>0</v>
      </c>
      <c r="J177" s="101">
        <f t="shared" si="17"/>
        <v>0</v>
      </c>
      <c r="K177" s="93">
        <f>SUMIFS(PSP!Y:Y,PSP!D:D,C177)</f>
        <v>0</v>
      </c>
      <c r="L177" s="101">
        <f t="shared" si="18"/>
        <v>0</v>
      </c>
    </row>
    <row r="178" spans="2:12" s="97" customFormat="1" ht="15" hidden="1" customHeight="1">
      <c r="B178" s="94">
        <v>167</v>
      </c>
      <c r="C178" s="96" t="s">
        <v>1333</v>
      </c>
      <c r="D178" s="1" t="s">
        <v>1349</v>
      </c>
      <c r="E178" s="63">
        <f>SUMIFS(OFM!AJ:AJ,OFM!C:C,C178)</f>
        <v>0</v>
      </c>
      <c r="F178" s="63">
        <f>SUMIFS(FAM!AL:AL,FAM!E:E,C178)</f>
        <v>0</v>
      </c>
      <c r="G178" s="67">
        <f>SUMIFS(B2S!L:L,B2S!C:C,C178)</f>
        <v>0</v>
      </c>
      <c r="H178" s="67">
        <f>SUMIF(TOP!C:C,C178,TOP!I:I)</f>
        <v>0</v>
      </c>
      <c r="I178" s="67">
        <f>SUMIF(LEG!C:C,'Sum FEB'!C178,LEG!I:I)</f>
        <v>0</v>
      </c>
      <c r="J178" s="101">
        <f t="shared" si="17"/>
        <v>0</v>
      </c>
      <c r="K178" s="93">
        <f>SUMIFS(PSP!Y:Y,PSP!D:D,C178)</f>
        <v>0</v>
      </c>
      <c r="L178" s="101">
        <f t="shared" si="18"/>
        <v>0</v>
      </c>
    </row>
    <row r="179" spans="2:12" s="97" customFormat="1" ht="15" hidden="1" customHeight="1">
      <c r="B179" s="94">
        <v>168</v>
      </c>
      <c r="C179" s="95" t="s">
        <v>1324</v>
      </c>
      <c r="D179" s="1" t="s">
        <v>1349</v>
      </c>
      <c r="E179" s="63">
        <f>SUMIFS(OFM!AJ:AJ,OFM!C:C,C179)</f>
        <v>0</v>
      </c>
      <c r="F179" s="63">
        <f>SUMIFS(FAM!AL:AL,FAM!E:E,C179)</f>
        <v>0</v>
      </c>
      <c r="G179" s="67">
        <f>SUMIFS(B2S!L:L,B2S!C:C,C179)</f>
        <v>0</v>
      </c>
      <c r="H179" s="67">
        <f>SUMIF(TOP!C:C,C179,TOP!I:I)</f>
        <v>0</v>
      </c>
      <c r="I179" s="67">
        <f>SUMIF(LEG!C:C,'Sum FEB'!C179,LEG!I:I)</f>
        <v>0</v>
      </c>
      <c r="J179" s="101">
        <f t="shared" si="17"/>
        <v>0</v>
      </c>
      <c r="K179" s="93">
        <f>SUMIFS(PSP!Y:Y,PSP!D:D,C179)</f>
        <v>0</v>
      </c>
      <c r="L179" s="101">
        <f t="shared" si="18"/>
        <v>0</v>
      </c>
    </row>
    <row r="180" spans="2:12" s="97" customFormat="1" ht="15" hidden="1" customHeight="1">
      <c r="B180" s="94">
        <v>169</v>
      </c>
      <c r="C180" s="95" t="s">
        <v>1334</v>
      </c>
      <c r="D180" s="1" t="s">
        <v>1349</v>
      </c>
      <c r="E180" s="63">
        <f>SUMIFS(OFM!AJ:AJ,OFM!C:C,C180)</f>
        <v>0</v>
      </c>
      <c r="F180" s="63">
        <f>SUMIFS(FAM!AL:AL,FAM!E:E,C180)</f>
        <v>0</v>
      </c>
      <c r="G180" s="67">
        <f>SUMIFS(B2S!L:L,B2S!C:C,C180)</f>
        <v>0</v>
      </c>
      <c r="H180" s="67">
        <f>SUMIF(TOP!C:C,C180,TOP!I:I)</f>
        <v>0</v>
      </c>
      <c r="I180" s="67">
        <f>SUMIF(LEG!C:C,'Sum FEB'!C180,LEG!I:I)</f>
        <v>0</v>
      </c>
      <c r="J180" s="101">
        <f t="shared" si="17"/>
        <v>0</v>
      </c>
      <c r="K180" s="93">
        <f>SUMIFS(PSP!Y:Y,PSP!D:D,C180)</f>
        <v>0</v>
      </c>
      <c r="L180" s="101">
        <f t="shared" si="18"/>
        <v>0</v>
      </c>
    </row>
  </sheetData>
  <autoFilter ref="B9:L180" xr:uid="{00000000-0009-0000-0000-00000B000000}">
    <filterColumn colId="2">
      <filters>
        <filter val="FC"/>
      </filters>
    </filterColumn>
    <filterColumn colId="10">
      <filters>
        <filter val="1,257.75"/>
        <filter val="1,620.00"/>
        <filter val="1,703.25"/>
        <filter val="1,754.50"/>
        <filter val="1,757.50"/>
        <filter val="10,668.25"/>
        <filter val="10,851.00"/>
        <filter val="11,601.50"/>
        <filter val="11,741.50"/>
        <filter val="12,156.25"/>
        <filter val="12,846.50"/>
        <filter val="13,873.50"/>
        <filter val="140,699.00"/>
        <filter val="18,355.50"/>
        <filter val="18,812.50"/>
        <filter val="19,739.50"/>
        <filter val="2,422.25"/>
        <filter val="20,063.75"/>
        <filter val="20,585.50"/>
        <filter val="21,185.00"/>
        <filter val="21,665.50"/>
        <filter val="219,197.00"/>
        <filter val="22,304.50"/>
        <filter val="22,641.75"/>
        <filter val="22,681.50"/>
        <filter val="23,258.50"/>
        <filter val="25,214.50"/>
        <filter val="25,861.00"/>
        <filter val="26,192.50"/>
        <filter val="263.75"/>
        <filter val="29,877.00"/>
        <filter val="3,284.75"/>
        <filter val="330.00"/>
        <filter val="36,370.00"/>
        <filter val="36,704.75"/>
        <filter val="4,109.25"/>
        <filter val="4,623.75"/>
        <filter val="4,888.25"/>
        <filter val="42,864.25"/>
        <filter val="47,150.50"/>
        <filter val="5,099.25"/>
        <filter val="5,400.00"/>
        <filter val="54,176.25"/>
        <filter val="56,701.50"/>
        <filter val="59,743.50"/>
        <filter val="6,126.00"/>
        <filter val="6,421.50"/>
        <filter val="6,460.75"/>
        <filter val="6,862.50"/>
        <filter val="7,427.75"/>
        <filter val="7,529.00"/>
        <filter val="72,618.00"/>
        <filter val="726,813.50"/>
        <filter val="8,220.75"/>
        <filter val="9,239.50"/>
        <filter val="9,554.00"/>
        <filter val="91,858.25"/>
      </filters>
    </filterColumn>
  </autoFilter>
  <mergeCells count="11">
    <mergeCell ref="B8:C8"/>
    <mergeCell ref="B6:C6"/>
    <mergeCell ref="L3:L4"/>
    <mergeCell ref="B5:C5"/>
    <mergeCell ref="B7:C7"/>
    <mergeCell ref="J1:K2"/>
    <mergeCell ref="B3:B4"/>
    <mergeCell ref="C3:C4"/>
    <mergeCell ref="D3:D4"/>
    <mergeCell ref="J3:J4"/>
    <mergeCell ref="K3:K4"/>
  </mergeCells>
  <pageMargins left="0.7" right="0.7" top="0.75" bottom="0.75" header="0.3" footer="0.3"/>
  <pageSetup paperSize="260" orientation="portrait" horizontalDpi="203" verticalDpi="20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Sum MAR</vt:lpstr>
      <vt:lpstr>Sum JANUARY</vt:lpstr>
      <vt:lpstr>PSP</vt:lpstr>
      <vt:lpstr>OFM</vt:lpstr>
      <vt:lpstr>FAM</vt:lpstr>
      <vt:lpstr>B2S</vt:lpstr>
      <vt:lpstr>TOP</vt:lpstr>
      <vt:lpstr>LEG</vt:lpstr>
      <vt:lpstr>MBC</vt:lpstr>
      <vt:lpstr>JIF</vt:lpstr>
      <vt:lpstr>BET</vt:lpstr>
      <vt:lpstr>INT</vt:lpstr>
      <vt:lpstr>SPA</vt:lpstr>
      <vt:lpstr>SKT</vt:lpstr>
      <vt:lpstr>FOOD</vt:lpstr>
      <vt:lpstr>Select</vt:lpstr>
      <vt:lpstr>Foodland</vt:lpstr>
      <vt:lpstr>Remark</vt:lpstr>
      <vt:lpstr>Sum DEC</vt:lpstr>
      <vt:lpstr>Sum JAN</vt:lpstr>
      <vt:lpstr>Sum FEB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Wanida Samritpab [TH]</cp:lastModifiedBy>
  <dcterms:created xsi:type="dcterms:W3CDTF">2017-12-16T07:36:09Z</dcterms:created>
  <dcterms:modified xsi:type="dcterms:W3CDTF">2019-02-04T08:11:06Z</dcterms:modified>
</cp:coreProperties>
</file>